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20 PCORC\Supplemental Filing\2020 PCORC Work Papers SUPP To File\"/>
    </mc:Choice>
  </mc:AlternateContent>
  <bookViews>
    <workbookView xWindow="0" yWindow="0" windowWidth="25200" windowHeight="10860"/>
  </bookViews>
  <sheets>
    <sheet name="Summary Sheet_Post_Migrated" sheetId="29" r:id="rId1"/>
    <sheet name="Temp Adj._Post Migrated" sheetId="30" r:id="rId2"/>
    <sheet name="Sch 40 Migration Weather Adj." sheetId="28" r:id="rId3"/>
    <sheet name="Sch 40 Migration kWh" sheetId="27" r:id="rId4"/>
    <sheet name="Summary_ Pre Migration(Excl139)" sheetId="33" r:id="rId5"/>
    <sheet name="Normalized Tot Usage (Excl.139)" sheetId="31" r:id="rId6"/>
    <sheet name="Temp Adj. By Sched (Excl. 139)" sheetId="2" r:id="rId7"/>
    <sheet name="Actual Total Usage (excl. 139)" sheetId="34" r:id="rId8"/>
    <sheet name="Sched139 Detail" sheetId="32" r:id="rId9"/>
    <sheet name="Summary_ Pre Migration" sheetId="3" r:id="rId10"/>
    <sheet name="Normalized Total Usage" sheetId="9" r:id="rId11"/>
    <sheet name="Temp Adj. by Schedule" sheetId="14" r:id="rId12"/>
    <sheet name="Actual Total Usage" sheetId="6" r:id="rId13"/>
    <sheet name="SAP BW Actual Usage" sheetId="1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C" localSheetId="7">'[1]Sched 46'!#REF!</definedName>
    <definedName name="\C" localSheetId="5">'[1]Sched 46'!#REF!</definedName>
    <definedName name="\C" localSheetId="4">'[1]Sched 46'!#REF!</definedName>
    <definedName name="\C">'[1]Sched 46'!#REF!</definedName>
    <definedName name="\M" localSheetId="7">'[1]Sched 46'!#REF!</definedName>
    <definedName name="\M" localSheetId="5">'[1]Sched 46'!#REF!</definedName>
    <definedName name="\M" localSheetId="4">'[1]Sched 46'!#REF!</definedName>
    <definedName name="\M">'[1]Sched 46'!#REF!</definedName>
    <definedName name="\P" localSheetId="7">'[1]Sched 46'!#REF!</definedName>
    <definedName name="\P" localSheetId="5">'[1]Sched 46'!#REF!</definedName>
    <definedName name="\P" localSheetId="4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localSheetId="7" hidden="1">#REF!</definedName>
    <definedName name="__123Graph_D" localSheetId="5" hidden="1">#REF!</definedName>
    <definedName name="__123Graph_D" localSheetId="4" hidden="1">#REF!</definedName>
    <definedName name="__123Graph_D" hidden="1">#REF!</definedName>
    <definedName name="__123Graph_ECURRENT" localSheetId="7" hidden="1">[2]ConsolidatingPL!#REF!</definedName>
    <definedName name="__123Graph_ECURRENT" localSheetId="5" hidden="1">[2]ConsolidatingPL!#REF!</definedName>
    <definedName name="__123Graph_ECURRENT" localSheetId="4" hidden="1">[2]ConsolidatingPL!#REF!</definedName>
    <definedName name="__123Graph_ECURRENT" hidden="1">[2]ConsolidatingPL!#REF!</definedName>
    <definedName name="__Dec03">[3]BS!$T$7:$T$3582</definedName>
    <definedName name="__Dec04">[4]BS!$AC$7:$AC$3580</definedName>
    <definedName name="__Feb04" localSheetId="7">[5]BS!#REF!</definedName>
    <definedName name="__Feb04" localSheetId="5">[5]BS!#REF!</definedName>
    <definedName name="__Feb04" localSheetId="4">[5]BS!#REF!</definedName>
    <definedName name="__Feb04">[5]BS!#REF!</definedName>
    <definedName name="__Jan04" localSheetId="7">[5]BS!#REF!</definedName>
    <definedName name="__Jan04" localSheetId="5">[5]BS!#REF!</definedName>
    <definedName name="__Jan04" localSheetId="4">[5]BS!#REF!</definedName>
    <definedName name="__Jan04">[5]BS!#REF!</definedName>
    <definedName name="__Jul04">[4]BS!$X$7:$X$3582</definedName>
    <definedName name="__Jun04">[4]BS!$W$7:$W$3582</definedName>
    <definedName name="__Mar04" localSheetId="7">[5]BS!#REF!</definedName>
    <definedName name="__Mar04" localSheetId="5">[5]BS!#REF!</definedName>
    <definedName name="__Mar04" localSheetId="4">[5]BS!#REF!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 localSheetId="7">[6]DT_A_DOL93!#REF!</definedName>
    <definedName name="_1_94_12_94" localSheetId="5">[6]DT_A_DOL93!#REF!</definedName>
    <definedName name="_1_94_12_94" localSheetId="4">[6]DT_A_DOL93!#REF!</definedName>
    <definedName name="_1_94_12_94">[6]DT_A_DOL93!#REF!</definedName>
    <definedName name="_1_95_12_95" localSheetId="7">[6]DT_A_DOL93!#REF!</definedName>
    <definedName name="_1_95_12_95" localSheetId="5">[6]DT_A_DOL93!#REF!</definedName>
    <definedName name="_1_95_12_95" localSheetId="4">[6]DT_A_DOL93!#REF!</definedName>
    <definedName name="_1_95_12_95">[6]DT_A_DOL93!#REF!</definedName>
    <definedName name="_1_96_12_96" localSheetId="7">[6]DT_A_DOL93!#REF!</definedName>
    <definedName name="_1_96_12_96" localSheetId="5">[6]DT_A_DOL93!#REF!</definedName>
    <definedName name="_1_96_12_96" localSheetId="4">[6]DT_A_DOL93!#REF!</definedName>
    <definedName name="_1_96_12_96">[6]DT_A_DOL93!#REF!</definedName>
    <definedName name="_1_97_12_97" localSheetId="7">[6]DT_A_DOL93!#REF!</definedName>
    <definedName name="_1_97_12_97" localSheetId="5">[6]DT_A_DOL93!#REF!</definedName>
    <definedName name="_1_97_12_97" localSheetId="4">[6]DT_A_DOL93!#REF!</definedName>
    <definedName name="_1_97_12_97">[6]DT_A_DOL93!#REF!</definedName>
    <definedName name="_1_98_12_98" localSheetId="7">[6]DT_A_DOL93!#REF!</definedName>
    <definedName name="_1_98_12_98" localSheetId="5">[6]DT_A_DOL93!#REF!</definedName>
    <definedName name="_1_98_12_98" localSheetId="4">[6]DT_A_DOL93!#REF!</definedName>
    <definedName name="_1_98_12_98">[6]DT_A_DOL93!#REF!</definedName>
    <definedName name="_Apr04">[4]BS!$U$7:$U$3582</definedName>
    <definedName name="_Apr05" localSheetId="7">[7]BS!#REF!</definedName>
    <definedName name="_Apr05" localSheetId="5">[7]BS!#REF!</definedName>
    <definedName name="_Apr05" localSheetId="4">[7]BS!#REF!</definedName>
    <definedName name="_Apr05">[7]BS!#REF!</definedName>
    <definedName name="_Aug04">[4]BS!$Y$7:$Y$3582</definedName>
    <definedName name="_Aug05" localSheetId="7">[7]BS!#REF!</definedName>
    <definedName name="_Aug05" localSheetId="5">[7]BS!#REF!</definedName>
    <definedName name="_Aug05" localSheetId="4">[7]BS!#REF!</definedName>
    <definedName name="_Aug05">[7]BS!#REF!</definedName>
    <definedName name="_DAT1" localSheetId="7">'[8]SAP 18230021'!#REF!</definedName>
    <definedName name="_DAT1" localSheetId="5">'[8]SAP 18230021'!#REF!</definedName>
    <definedName name="_DAT1" localSheetId="4">'[8]SAP 18230021'!#REF!</definedName>
    <definedName name="_DAT1">'[8]SAP 18230021'!#REF!</definedName>
    <definedName name="_DAT11" localSheetId="7">#REF!</definedName>
    <definedName name="_DAT11" localSheetId="5">#REF!</definedName>
    <definedName name="_DAT11" localSheetId="4">#REF!</definedName>
    <definedName name="_DAT11">#REF!</definedName>
    <definedName name="_DAT2" localSheetId="7">#REF!</definedName>
    <definedName name="_DAT2" localSheetId="5">#REF!</definedName>
    <definedName name="_DAT2" localSheetId="4">#REF!</definedName>
    <definedName name="_DAT2">#REF!</definedName>
    <definedName name="_DAT3" localSheetId="7">'[9]23600471-WA Utility Tax (Elect)'!#REF!</definedName>
    <definedName name="_DAT3" localSheetId="5">'[9]23600471-WA Utility Tax (Elect)'!#REF!</definedName>
    <definedName name="_DAT3" localSheetId="4">'[9]23600471-WA Utility Tax (Elect)'!#REF!</definedName>
    <definedName name="_DAT3">'[9]23600471-WA Utility Tax (Elect)'!#REF!</definedName>
    <definedName name="_DAT4" localSheetId="7">#REF!</definedName>
    <definedName name="_DAT4" localSheetId="5">#REF!</definedName>
    <definedName name="_DAT4" localSheetId="4">#REF!</definedName>
    <definedName name="_DAT4">#REF!</definedName>
    <definedName name="_DAT5" localSheetId="7">#REF!</definedName>
    <definedName name="_DAT5" localSheetId="5">#REF!</definedName>
    <definedName name="_DAT5" localSheetId="4">#REF!</definedName>
    <definedName name="_DAT5">#REF!</definedName>
    <definedName name="_DAT9" localSheetId="7">'[8]SAP 18230021'!#REF!</definedName>
    <definedName name="_DAT9" localSheetId="5">'[8]SAP 18230021'!#REF!</definedName>
    <definedName name="_DAT9" localSheetId="4">'[8]SAP 18230021'!#REF!</definedName>
    <definedName name="_DAT9">'[8]SAP 18230021'!#REF!</definedName>
    <definedName name="_Dec03">[3]BS!$T$7:$T$3582</definedName>
    <definedName name="_Dec04">[4]BS!$AC$7:$AC$3580</definedName>
    <definedName name="_End" localSheetId="7">[7]BS!#REF!</definedName>
    <definedName name="_End" localSheetId="5">[7]BS!#REF!</definedName>
    <definedName name="_End" localSheetId="4">[7]BS!#REF!</definedName>
    <definedName name="_End">[7]BS!#REF!</definedName>
    <definedName name="_ex1" hidden="1">{#N/A,#N/A,FALSE,"Summ";#N/A,#N/A,FALSE,"General"}</definedName>
    <definedName name="_Feb04">[4]BS!$S$7:$S$3582</definedName>
    <definedName name="_Feb05" localSheetId="7">[7]BS!#REF!</definedName>
    <definedName name="_Feb05" localSheetId="5">[7]BS!#REF!</definedName>
    <definedName name="_Feb05" localSheetId="4">[7]BS!#REF!</definedName>
    <definedName name="_Feb05">[7]BS!#REF!</definedName>
    <definedName name="_Fill" localSheetId="7">[10]model!#REF!</definedName>
    <definedName name="_Fill" localSheetId="5">[10]model!#REF!</definedName>
    <definedName name="_Fill" localSheetId="4">[10]model!#REF!</definedName>
    <definedName name="_Fill">[10]model!#REF!</definedName>
    <definedName name="_Jan04">[4]BS!$R$7:$R$3582</definedName>
    <definedName name="_Jan05" localSheetId="7">[7]BS!#REF!</definedName>
    <definedName name="_Jan05" localSheetId="5">[7]BS!#REF!</definedName>
    <definedName name="_Jan05" localSheetId="4">[7]BS!#REF!</definedName>
    <definedName name="_Jan05">[7]BS!#REF!</definedName>
    <definedName name="_Jul04">[4]BS!$X$7:$X$3582</definedName>
    <definedName name="_Jul05" localSheetId="7">[7]BS!#REF!</definedName>
    <definedName name="_Jul05" localSheetId="5">[7]BS!#REF!</definedName>
    <definedName name="_Jul05" localSheetId="4">[7]BS!#REF!</definedName>
    <definedName name="_Jul05">[7]BS!#REF!</definedName>
    <definedName name="_Jun04">[4]BS!$W$7:$W$3582</definedName>
    <definedName name="_Jun05" localSheetId="7">[7]BS!#REF!</definedName>
    <definedName name="_Jun05" localSheetId="5">[7]BS!#REF!</definedName>
    <definedName name="_Jun05" localSheetId="4">[7]BS!#REF!</definedName>
    <definedName name="_Jun05">[7]BS!#REF!</definedName>
    <definedName name="_Key1" localSheetId="7" hidden="1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7" hidden="1">#REF!</definedName>
    <definedName name="_Key2" localSheetId="5" hidden="1">#REF!</definedName>
    <definedName name="_Key2" localSheetId="4" hidden="1">#REF!</definedName>
    <definedName name="_Key2" hidden="1">#REF!</definedName>
    <definedName name="_Mar04">[4]BS!$T$7:$T$3582</definedName>
    <definedName name="_Mar05" localSheetId="7">[7]BS!#REF!</definedName>
    <definedName name="_Mar05" localSheetId="5">[7]BS!#REF!</definedName>
    <definedName name="_Mar05" localSheetId="4">[7]BS!#REF!</definedName>
    <definedName name="_Mar05">[7]BS!#REF!</definedName>
    <definedName name="_May04">[4]BS!$V$7:$V$3582</definedName>
    <definedName name="_May05" localSheetId="7">[7]BS!#REF!</definedName>
    <definedName name="_May05" localSheetId="5">[7]BS!#REF!</definedName>
    <definedName name="_May05" localSheetId="4">[7]BS!#REF!</definedName>
    <definedName name="_May05">[7]BS!#REF!</definedName>
    <definedName name="_mwh2" localSheetId="7">#REF!</definedName>
    <definedName name="_mwh2" localSheetId="5">#REF!</definedName>
    <definedName name="_mwh2" localSheetId="4">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 localSheetId="7">#REF!</definedName>
    <definedName name="_RES2005" localSheetId="5">#REF!</definedName>
    <definedName name="_RES2005" localSheetId="4">#REF!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 localSheetId="7">[7]BS!#REF!</definedName>
    <definedName name="_Sep05" localSheetId="5">[7]BS!#REF!</definedName>
    <definedName name="_Sep05" localSheetId="4">[7]BS!#REF!</definedName>
    <definedName name="_Sep05">[7]BS!#REF!</definedName>
    <definedName name="_six6" hidden="1">{#N/A,#N/A,FALSE,"CRPT";#N/A,#N/A,FALSE,"TREND";#N/A,#N/A,FALSE,"%Curve"}</definedName>
    <definedName name="_Sort" localSheetId="7" hidden="1">#REF!</definedName>
    <definedName name="_Sort" localSheetId="5" hidden="1">#REF!</definedName>
    <definedName name="_Sort" localSheetId="4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 localSheetId="7">#REF!</definedName>
    <definedName name="afudcrate" localSheetId="5">#REF!</definedName>
    <definedName name="afudcrate" localSheetId="4">#REF!</definedName>
    <definedName name="afudcrate">#REF!</definedName>
    <definedName name="afudctaxbasis" localSheetId="7">#REF!</definedName>
    <definedName name="afudctaxbasis" localSheetId="5">#REF!</definedName>
    <definedName name="afudctaxbasis" localSheetId="4">#REF!</definedName>
    <definedName name="afudctaxbasis">#REF!</definedName>
    <definedName name="all_total" localSheetId="7">'[1]Sched 46'!#REF!</definedName>
    <definedName name="all_total" localSheetId="5">'[1]Sched 46'!#REF!</definedName>
    <definedName name="all_total" localSheetId="4">'[1]Sched 46'!#REF!</definedName>
    <definedName name="all_total">'[1]Sched 46'!#REF!</definedName>
    <definedName name="ANCIL">[11]EXTERNAL!$A$163:$IV$165</definedName>
    <definedName name="apeek" localSheetId="7">#REF!</definedName>
    <definedName name="apeek" localSheetId="5">#REF!</definedName>
    <definedName name="apeek" localSheetId="4">#REF!</definedName>
    <definedName name="apeek">#REF!</definedName>
    <definedName name="Apr03AMA" localSheetId="7">[5]BS!#REF!</definedName>
    <definedName name="Apr03AMA" localSheetId="5">[5]BS!#REF!</definedName>
    <definedName name="Apr03AMA" localSheetId="4">[5]BS!#REF!</definedName>
    <definedName name="Apr03AMA">[5]BS!#REF!</definedName>
    <definedName name="Apr04AMA">[4]BS!$AG$7:$AG$3582</definedName>
    <definedName name="Apr05AMA" localSheetId="7">[7]BS!#REF!</definedName>
    <definedName name="Apr05AMA" localSheetId="5">[7]BS!#REF!</definedName>
    <definedName name="Apr05AMA" localSheetId="4">[7]BS!#REF!</definedName>
    <definedName name="Apr05AMA">[7]BS!#REF!</definedName>
    <definedName name="AS2DocOpenMode" hidden="1">"AS2DocumentEdit"</definedName>
    <definedName name="Assume_Percent_Change" localSheetId="7">#REF!</definedName>
    <definedName name="Assume_Percent_Change" localSheetId="5">#REF!</definedName>
    <definedName name="Assume_Percent_Change" localSheetId="4">#REF!</definedName>
    <definedName name="Assume_Percent_Change">#REF!</definedName>
    <definedName name="Aug03AMA" localSheetId="7">[5]BS!#REF!</definedName>
    <definedName name="Aug03AMA" localSheetId="5">[5]BS!#REF!</definedName>
    <definedName name="Aug03AMA" localSheetId="4">[5]BS!#REF!</definedName>
    <definedName name="Aug03AMA">[5]BS!#REF!</definedName>
    <definedName name="Aug04AMA">[4]BS!$AK$7:$AK$3582</definedName>
    <definedName name="Aug05AMA" localSheetId="7">[7]BS!#REF!</definedName>
    <definedName name="Aug05AMA" localSheetId="5">[7]BS!#REF!</definedName>
    <definedName name="Aug05AMA" localSheetId="4">[7]BS!#REF!</definedName>
    <definedName name="Aug05AMA">[7]BS!#REF!</definedName>
    <definedName name="augcf" localSheetId="7">#REF!</definedName>
    <definedName name="augcf" localSheetId="5">#REF!</definedName>
    <definedName name="augcf" localSheetId="4">#REF!</definedName>
    <definedName name="augcf">#REF!</definedName>
    <definedName name="augcost" localSheetId="7">#REF!</definedName>
    <definedName name="augcost" localSheetId="5">#REF!</definedName>
    <definedName name="augcost" localSheetId="4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 localSheetId="7">[10]model!#REF!</definedName>
    <definedName name="BADDEBT" localSheetId="5">[10]model!#REF!</definedName>
    <definedName name="BADDEBT" localSheetId="4">[10]model!#REF!</definedName>
    <definedName name="BADDEBT">[10]model!#REF!</definedName>
    <definedName name="BD" localSheetId="7">#REF!</definedName>
    <definedName name="BD" localSheetId="5">#REF!</definedName>
    <definedName name="BD" localSheetId="4">#REF!</definedName>
    <definedName name="BD">#REF!</definedName>
    <definedName name="BEm" localSheetId="7" hidden="1">#REF!</definedName>
    <definedName name="BEm" localSheetId="5" hidden="1">#REF!</definedName>
    <definedName name="BEm" localSheetId="4" hidden="1">#REF!</definedName>
    <definedName name="BEm" hidden="1">#REF!</definedName>
    <definedName name="BEP" localSheetId="7">#REF!</definedName>
    <definedName name="BEP" localSheetId="5">#REF!</definedName>
    <definedName name="BEP" localSheetId="4">#REF!</definedName>
    <definedName name="BEP">#REF!</definedName>
    <definedName name="BEx0017DGUEDPCFJUPUZOOLJCS2B" localSheetId="7" hidden="1">#REF!</definedName>
    <definedName name="BEx0017DGUEDPCFJUPUZOOLJCS2B" localSheetId="5" hidden="1">#REF!</definedName>
    <definedName name="BEx0017DGUEDPCFJUPUZOOLJCS2B" localSheetId="4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5" hidden="1">#REF!</definedName>
    <definedName name="BEx001CNWHJ5RULCSFM36ZCGJ1UH" localSheetId="4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5" hidden="1">#REF!</definedName>
    <definedName name="BEx004791UAJIJSN57OT7YBLNP82" localSheetId="4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5" hidden="1">#REF!</definedName>
    <definedName name="BEx008P2NVFDLBHL7IZ5WTMVOQ1F" localSheetId="4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5" hidden="1">#REF!</definedName>
    <definedName name="BEx009G00IN0JUIAQ4WE9NHTMQE2" localSheetId="4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5" hidden="1">#REF!</definedName>
    <definedName name="BEx00DXTY2JDVGWQKV8H7FG4SV30" localSheetId="4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5" hidden="1">#REF!</definedName>
    <definedName name="BEx00GHLTYRH5N2S6P78YW1CD30N" localSheetId="4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5" hidden="1">#REF!</definedName>
    <definedName name="BEx00JC31DY11L45SEU4B10BIN6W" localSheetId="4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5" hidden="1">#REF!</definedName>
    <definedName name="BEx00KZHZBHP3TDV1YMX4B19B95O" localSheetId="4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5" hidden="1">#REF!</definedName>
    <definedName name="BEx00P11V7HA4MS6XYY3P4BPVXML" localSheetId="4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5" hidden="1">#REF!</definedName>
    <definedName name="BEx00PBV7V99V7M3LDYUTF31MUFJ" localSheetId="4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5" hidden="1">#REF!</definedName>
    <definedName name="BEx00SMIQJ55EVB7T24CORX0JWQO" localSheetId="4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5" hidden="1">#REF!</definedName>
    <definedName name="BEx010V7DB7O7Z9NHSX27HZK4H76" localSheetId="4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5" hidden="1">#REF!</definedName>
    <definedName name="BEx012IKS6YVHG9KTG2FAKRSMYLU" localSheetId="4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5" hidden="1">#REF!</definedName>
    <definedName name="BEx01HY6E3GJ66ABU5ABN26V6Q13" localSheetId="4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5" hidden="1">#REF!</definedName>
    <definedName name="BEx01PW5YQKEGAR8JDDI5OARYXDF" localSheetId="4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5" hidden="1">#REF!</definedName>
    <definedName name="BEx01QCB2ERCAYYOFDP3OQRWUU60" localSheetId="4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5" hidden="1">#REF!</definedName>
    <definedName name="BEx01U37NQSMTGJRU8EGTJORBJ6H" localSheetId="4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5" hidden="1">#REF!</definedName>
    <definedName name="BEx01XJ94SHJ1YQ7ORPW0RQGKI2H" localSheetId="4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5" hidden="1">#REF!</definedName>
    <definedName name="BEx028BOZCS2MQO9MODVS6F7NCA3" localSheetId="4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5" hidden="1">#REF!</definedName>
    <definedName name="BEx02DPUYNH76938V8GVORY8LRY1" localSheetId="4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5" hidden="1">#REF!</definedName>
    <definedName name="BEx02PEP6DY4K1JGB0HHS3B6QOGZ" localSheetId="4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5" hidden="1">#REF!</definedName>
    <definedName name="BEx02Q08R9G839Q4RFGG9026C7PX" localSheetId="4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5" hidden="1">#REF!</definedName>
    <definedName name="BEx02SEL3Z1QWGAHXDPUA9WLTTPS" localSheetId="4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5" hidden="1">#REF!</definedName>
    <definedName name="BEx02Y3KJZH5BGDM9QEZ1PVVI114" localSheetId="4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5" hidden="1">#REF!</definedName>
    <definedName name="BEx0313GRLLASDTVPW5DHTXHE74M" localSheetId="4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5" hidden="1">#REF!</definedName>
    <definedName name="BEx1F0SOZ3H5XUHXD7O01TCR8T6J" localSheetId="4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5" hidden="1">#REF!</definedName>
    <definedName name="BEx1F9HL824UCNCVZ2U62J4KZCX8" localSheetId="4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5" hidden="1">#REF!</definedName>
    <definedName name="BEx1FEVSJKTI1Q1Z874QZVFSJSVA" localSheetId="4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5" hidden="1">#REF!</definedName>
    <definedName name="BEx1FGDRUHHLI1GBHELT4PK0LY4V" localSheetId="4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5" hidden="1">#REF!</definedName>
    <definedName name="BEx1FJZ7GKO99IYTP6GGGF7EUL3Z" localSheetId="4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5" hidden="1">#REF!</definedName>
    <definedName name="BEx1FPDH0YKYQXDHUTFIQLIF34J8" localSheetId="4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5" hidden="1">#REF!</definedName>
    <definedName name="BEx1FQ9SZAGL2HEKRB046EOQDWOX" localSheetId="4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5" hidden="1">#REF!</definedName>
    <definedName name="BEx1FZV2CM77TBH1R6YYV9P06KA2" localSheetId="4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5" hidden="1">#REF!</definedName>
    <definedName name="BEx1G59AY8195JTUM6P18VXUFJ3E" localSheetId="4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5" hidden="1">#REF!</definedName>
    <definedName name="BEx1GKUDMCV60BOZT0SENCT0MD8L" localSheetId="4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5" hidden="1">#REF!</definedName>
    <definedName name="BEx1GUVQ5L0JCX3E4SROI4WBYVTO" localSheetId="4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5" hidden="1">#REF!</definedName>
    <definedName name="BEx1GVMRHFXUP6XYYY9NR12PV5TF" localSheetId="4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5" hidden="1">#REF!</definedName>
    <definedName name="BEx1H6KIT7BHUH6MDDWC935V9N47" localSheetId="4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5" hidden="1">#REF!</definedName>
    <definedName name="BEx1HA60AI3STEJQZAQ0RA3Q3AZV" localSheetId="4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5" hidden="1">#REF!</definedName>
    <definedName name="BEx1HB2DBVO5N6V2WX7BEHUFYTFU" localSheetId="4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5" hidden="1">#REF!</definedName>
    <definedName name="BEx1HDGOOJ3SKHYMWUZJ1P0RQZ9N" localSheetId="4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5" hidden="1">#REF!</definedName>
    <definedName name="BEx1HDM5ZXSJG6JQEMSFV52PZ10V" localSheetId="4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5" hidden="1">#REF!</definedName>
    <definedName name="BEx1HETBBZVN5F43LKOFMC4QB0CR" localSheetId="4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5" hidden="1">#REF!</definedName>
    <definedName name="BEx1HGWNWPLNXICOTP90TKQVVE4E" localSheetId="4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5" hidden="1">#REF!</definedName>
    <definedName name="BEx1HIPLJZABY0EMUOTZN0EQMDPU" localSheetId="4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5" hidden="1">#REF!</definedName>
    <definedName name="BEx1HO94JIRX219MPWMB5E5XZ04X" localSheetId="4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5" hidden="1">#REF!</definedName>
    <definedName name="BEx1HQNF6KHM21E3XLW0NMSSEI9S" localSheetId="4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5" hidden="1">#REF!</definedName>
    <definedName name="BEx1HSLNWIW4S97ZBYY7I7M5YVH4" localSheetId="4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5" hidden="1">#REF!</definedName>
    <definedName name="BEx1HZCBBWLB2BTNOXP319ZDEVOJ" localSheetId="4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5" hidden="1">#REF!</definedName>
    <definedName name="BEx1I4QKTILCKZUSOJCVZN7SNHL5" localSheetId="4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5" hidden="1">#REF!</definedName>
    <definedName name="BEx1IE0ZP7RIFM9FI24S9I6AAJ14" localSheetId="4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5" hidden="1">#REF!</definedName>
    <definedName name="BEx1IGQ5B697MNDOE06MVSR0H58E" localSheetId="4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5" hidden="1">#REF!</definedName>
    <definedName name="BEx1IKRPW8MLB9Y485M1TL2IT9SH" localSheetId="4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5" hidden="1">#REF!</definedName>
    <definedName name="BEx1IPKCFCT3TL9MSO1LSYJ2VJ2X" localSheetId="4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5" hidden="1">#REF!</definedName>
    <definedName name="BEx1IW5PQTTMD62XZ287XF2O3FBQ" localSheetId="4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5" hidden="1">#REF!</definedName>
    <definedName name="BEx1J0CSSHDJGBJUHVOEMCF2P4DL" localSheetId="4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5" hidden="1">#REF!</definedName>
    <definedName name="BEx1J0NL6D3ILC18B48AL0VNEN9A" localSheetId="4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5" hidden="1">#REF!</definedName>
    <definedName name="BEx1J7E8VCGLPYU82QXVUG5N3ZAI" localSheetId="4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5" hidden="1">#REF!</definedName>
    <definedName name="BEx1JGE2YQWH8S25USOY08XVGO0D" localSheetId="4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5" hidden="1">#REF!</definedName>
    <definedName name="BEx1JJJC9T1W7HY4V7HP1S1W4JO1" localSheetId="4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5" hidden="1">#REF!</definedName>
    <definedName name="BEx1JKKZSJ7DI4PTFVI9VVFMB1X2" localSheetId="4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5" hidden="1">#REF!</definedName>
    <definedName name="BEx1JUBQFRVMASSFK4B3V0AD7YP9" localSheetId="4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5" hidden="1">#REF!</definedName>
    <definedName name="BEx1JVTOATZGRJFXGXPJJLC4DOBE" localSheetId="4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5" hidden="1">#REF!</definedName>
    <definedName name="BEx1JXBM5W4YRWNQ0P95QQS6JWD6" localSheetId="4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5" hidden="1">#REF!</definedName>
    <definedName name="BEx1KGY9QEHZ9QSARMQUTQKRK4UX" localSheetId="4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5" hidden="1">#REF!</definedName>
    <definedName name="BEx1KIWH5MOLR00SBECT39NS3AJ1" localSheetId="4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5" hidden="1">#REF!</definedName>
    <definedName name="BEx1KKP1ELIF2UII2FWVGL7M1X7J" localSheetId="4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5" hidden="1">#REF!</definedName>
    <definedName name="BEx1KQJKIAPZKE9YDYH5HKXX52FM" localSheetId="4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5" hidden="1">#REF!</definedName>
    <definedName name="BEx1KUVWMB0QCWA3RBE4CADFVRIS" localSheetId="4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5" hidden="1">#REF!</definedName>
    <definedName name="BEx1L0AAH7PV8PPQQDBP5AI4TLYP" localSheetId="4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5" hidden="1">#REF!</definedName>
    <definedName name="BEx1L2OG1SDFK2TPXELJ77YP4NI2" localSheetId="4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5" hidden="1">#REF!</definedName>
    <definedName name="BEx1L6Q60MWRDJB4L20LK0XPA0Z2" localSheetId="4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5" hidden="1">#REF!</definedName>
    <definedName name="BEx1L7BSEFOLQDNZWMLUNBRO08T4" localSheetId="4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5" hidden="1">#REF!</definedName>
    <definedName name="BEx1LD63FP2Z4BR9TKSHOZW9KKZ5" localSheetId="4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5" hidden="1">#REF!</definedName>
    <definedName name="BEx1LDMB9RW982DUILM2WPT5VWQ3" localSheetId="4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5" hidden="1">#REF!</definedName>
    <definedName name="BEx1LFF2UQ13XL4X1I2WBD73NZ21" localSheetId="4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5" hidden="1">#REF!</definedName>
    <definedName name="BEx1LKTB33LO23ACTADIVRY7ZNFC" localSheetId="4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5" hidden="1">#REF!</definedName>
    <definedName name="BEx1LQNKVZAXGSEPDAM8AWU2FHHJ" localSheetId="4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5" hidden="1">#REF!</definedName>
    <definedName name="BEx1LRPGDQCOEMW8YT80J1XCDCIV" localSheetId="4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5" hidden="1">#REF!</definedName>
    <definedName name="BEx1LRUSJW4JG54X07QWD9R27WV9" localSheetId="4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5" hidden="1">#REF!</definedName>
    <definedName name="BEx1M1WBK5T0LP1AK2JYV6W87ID6" localSheetId="4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5" hidden="1">#REF!</definedName>
    <definedName name="BEx1M51HHDYGIT8PON7U8ICL2S95" localSheetId="4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5" hidden="1">#REF!</definedName>
    <definedName name="BEx1MP4FWKV0QYXE13PX9JSNA270" localSheetId="4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5" hidden="1">#REF!</definedName>
    <definedName name="BEx1MSV791FSS4CZQKG04NHT3F79" localSheetId="4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5" hidden="1">#REF!</definedName>
    <definedName name="BEx1MTRKKVCHOZ0YGID6HZ49LJTO" localSheetId="4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5" hidden="1">#REF!</definedName>
    <definedName name="BEx1N3CUJ3UX61X38ZAJVPEN4KMC" localSheetId="4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5" hidden="1">#REF!</definedName>
    <definedName name="BEx1N5R5IJ3CG6CL344F5KWPINEO" localSheetId="4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5" hidden="1">#REF!</definedName>
    <definedName name="BEx1NFCFVPBS7XURQ8Y0BZEGPBVP" localSheetId="4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5" hidden="1">#REF!</definedName>
    <definedName name="BEx1NM34KQTO1LDNSAFD1L82UZFG" localSheetId="4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5" hidden="1">#REF!</definedName>
    <definedName name="BEx1NO6TXZVOGCUWCCRTXRXWW0XL" localSheetId="4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5" hidden="1">#REF!</definedName>
    <definedName name="BEx1NS8EU5P9FQV3S0WRTXI5L361" localSheetId="4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5" hidden="1">#REF!</definedName>
    <definedName name="BEx1NUBX5VUYZFKQH69FN6BTLWCR" localSheetId="4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5" hidden="1">#REF!</definedName>
    <definedName name="BEx1NZ4K1L8UON80Y2A4RASKWGNP" localSheetId="4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5" hidden="1">#REF!</definedName>
    <definedName name="BEx1O24FB2CPATAGE3T7L1NBQQO1" localSheetId="4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5" hidden="1">#REF!</definedName>
    <definedName name="BEx1OLAZ915OGYWP0QP1QQWDLCRX" localSheetId="4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5" hidden="1">#REF!</definedName>
    <definedName name="BEx1OO5ER042IS6IC4TLDI75JNVH" localSheetId="4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5" hidden="1">#REF!</definedName>
    <definedName name="BEx1OTE54CBSUT8FWKRALEDCUWN4" localSheetId="4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5" hidden="1">#REF!</definedName>
    <definedName name="BEx1OVSMPADTX95QUOX34KZQ8EDY" localSheetId="4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5" hidden="1">#REF!</definedName>
    <definedName name="BEx1OWJJ0DP4628GCVVRQ9X0DRHQ" localSheetId="4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5" hidden="1">#REF!</definedName>
    <definedName name="BEx1OX544IO9FQJI7YYQGZCEHB3O" localSheetId="4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5" hidden="1">#REF!</definedName>
    <definedName name="BEx1OY6SVEUT2EQ26P7EKEND342G" localSheetId="4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5" hidden="1">#REF!</definedName>
    <definedName name="BEx1OYN1LPIPI12O9G6F7QAOS9T4" localSheetId="4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5" hidden="1">#REF!</definedName>
    <definedName name="BEx1P1HHKJA799O3YZXQAX6KFH58" localSheetId="4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5" hidden="1">#REF!</definedName>
    <definedName name="BEx1P34W467WGPOXPK292QFJIPHJ" localSheetId="4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5" hidden="1">#REF!</definedName>
    <definedName name="BEx1P76FRYAB1BWA5RJS4KOB3G9I" localSheetId="4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5" hidden="1">#REF!</definedName>
    <definedName name="BEx1P7S1J4TKGVJ43C2Q2R3M9WRB" localSheetId="4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5" hidden="1">#REF!</definedName>
    <definedName name="BEx1P8OF6WY3IH8SO71KQOU83V3Y" localSheetId="4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5" hidden="1">#REF!</definedName>
    <definedName name="BEx1PA11BLPVZM8RC5BL46WX8YB5" localSheetId="4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5" hidden="1">#REF!</definedName>
    <definedName name="BEx1PAMMMZTO2BTR6YLZ9ASMPS4N" localSheetId="4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5" hidden="1">#REF!</definedName>
    <definedName name="BEx1PBZ4BEFIPGMQXT9T8S4PZ2IM" localSheetId="4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5" hidden="1">#REF!</definedName>
    <definedName name="BEx1PJMAAUI73DAR3XUON2UMXTBS" localSheetId="4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5" hidden="1">#REF!</definedName>
    <definedName name="BEx1PLF2CFSXBZPVI6CJ534EIJDN" localSheetId="4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5" hidden="1">#REF!</definedName>
    <definedName name="BEx1PMWZB2DO6EM9BKLUICZJ65HD" localSheetId="4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5" hidden="1">#REF!</definedName>
    <definedName name="BEx1PU3X6U0EVLY9569KVBPAH7XU" localSheetId="4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5" hidden="1">#REF!</definedName>
    <definedName name="BEx1Q9OV5AOW28OUGRFCD3ZFVWC3" localSheetId="4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5" hidden="1">#REF!</definedName>
    <definedName name="BEx1QA54J2A4I7IBQR19BTY28ZMR" localSheetId="4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5" hidden="1">#REF!</definedName>
    <definedName name="BEx1QD50TNYYZ6YO943BWHPB9UD9" localSheetId="4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5" hidden="1">#REF!</definedName>
    <definedName name="BEx1QMQAHG3KQUK59DVM68SWKZIZ" localSheetId="4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5" hidden="1">#REF!</definedName>
    <definedName name="BEx1R9YFKJCMSEST8OVCAO5E47FO" localSheetId="4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5" hidden="1">#REF!</definedName>
    <definedName name="BEx1RBGC06B3T52OIC0EQ1KGVP1I" localSheetId="4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5" hidden="1">#REF!</definedName>
    <definedName name="BEx1RRC7X4NI1CU4EO5XYE2GVARJ" localSheetId="4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5" hidden="1">#REF!</definedName>
    <definedName name="BEx1RZA1NCGT832L7EMR7GMF588W" localSheetId="4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5" hidden="1">#REF!</definedName>
    <definedName name="BEx1S0XGIPUSZQUCSGWSK10GKW7Y" localSheetId="4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5" hidden="1">#REF!</definedName>
    <definedName name="BEx1S5VFNKIXHTTCWSV60UC50EZ8" localSheetId="4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5" hidden="1">#REF!</definedName>
    <definedName name="BEx1SK3U02H0RGKEYXW7ZMCEOF3V" localSheetId="4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5" hidden="1">#REF!</definedName>
    <definedName name="BEx1SSNEZINBJT29QVS62VS1THT4" localSheetId="4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5" hidden="1">#REF!</definedName>
    <definedName name="BEx1SVNCHNANBJIDIQVB8AFK4HAN" localSheetId="4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5" hidden="1">#REF!</definedName>
    <definedName name="BEx1SY74DYVEPAQ9TGGGXKJA025O" localSheetId="4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5" hidden="1">#REF!</definedName>
    <definedName name="BEx1TJ0WLS9O7KNSGIPWTYHDYI1D" localSheetId="4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5" hidden="1">#REF!</definedName>
    <definedName name="BEx1TUPQAYGAI13ZC7FU1FJXFAPM" localSheetId="4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5" hidden="1">#REF!</definedName>
    <definedName name="BEx1TY0F9W7EOF31FZXITWEYBSRT" localSheetId="4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5" hidden="1">#REF!</definedName>
    <definedName name="BEx1U7WFO8OZKB1EBF4H386JW91L" localSheetId="4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5" hidden="1">#REF!</definedName>
    <definedName name="BEx1U87938YR9N6HYI24KVBKLOS3" localSheetId="4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5" hidden="1">#REF!</definedName>
    <definedName name="BEx1U9P6VQWSVRICLZR9DYRMN61U" localSheetId="4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5" hidden="1">#REF!</definedName>
    <definedName name="BEx1UESH4KDWHYESQU2IE55RS3LI" localSheetId="4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5" hidden="1">#REF!</definedName>
    <definedName name="BEx1UI8N9KTCPSOJ7RDW0T8UEBNP" localSheetId="4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5" hidden="1">#REF!</definedName>
    <definedName name="BEx1UML0HHJFHA5TBOYQ24I3RV1W" localSheetId="4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5" hidden="1">#REF!</definedName>
    <definedName name="BEx1UO8ENOJNYCNX5Z95TBIJ3MKP" localSheetId="4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5" hidden="1">#REF!</definedName>
    <definedName name="BEx1UUDIQPZ23XQ79GUL0RAWRSCK" localSheetId="4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5" hidden="1">#REF!</definedName>
    <definedName name="BEx1V67SEV778NVW68J8W5SND1J7" localSheetId="4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5" hidden="1">#REF!</definedName>
    <definedName name="BEx1VIY9SQLRESD11CC4PHYT0XSG" localSheetId="4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5" hidden="1">#REF!</definedName>
    <definedName name="BEx1W3170EJU6QEJR4F8E2ULUU2U" localSheetId="4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5" hidden="1">#REF!</definedName>
    <definedName name="BEx1WC67EH10SC38QWX3WEA5KH3A" localSheetId="4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5" hidden="1">#REF!</definedName>
    <definedName name="BEx1WDTMC6W73PJPTY0JYLKOA883" localSheetId="4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5" hidden="1">#REF!</definedName>
    <definedName name="BEx1WGYTKZZIPM1577W5FEYKFH3V" localSheetId="4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5" hidden="1">#REF!</definedName>
    <definedName name="BEx1WHPURIV3D3PTJJ359H1OP7ZV" localSheetId="4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5" hidden="1">#REF!</definedName>
    <definedName name="BEx1WLBBR45RLDQX9FCLJWUUQX5R" localSheetId="4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5" hidden="1">#REF!</definedName>
    <definedName name="BEx1WLWY2CR1WRD694JJSWSDFAIR" localSheetId="4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5" hidden="1">#REF!</definedName>
    <definedName name="BEx1WMD1LWPWRIK6GGAJRJAHJM8I" localSheetId="4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5" hidden="1">#REF!</definedName>
    <definedName name="BEx1WR0D41MR174LBF3P9E3K0J51" localSheetId="4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5" hidden="1">#REF!</definedName>
    <definedName name="BEx1WT3VU2F7OSUQZHBIV4KTTFJ4" localSheetId="4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5" hidden="1">#REF!</definedName>
    <definedName name="BEx1WUB1FAS5PHU33TJ60SUHR618" localSheetId="4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5" hidden="1">#REF!</definedName>
    <definedName name="BEx1WX04G0INSPPG9NTNR3DYR6PZ" localSheetId="4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5" hidden="1">#REF!</definedName>
    <definedName name="BEx1X3LHU9DPG01VWX2IF65TRATF" localSheetId="4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5" hidden="1">#REF!</definedName>
    <definedName name="BEx1XFL3ISYW3FU1DQ3US0DYA8NQ" localSheetId="4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5" hidden="1">#REF!</definedName>
    <definedName name="BEx1XK8AAMO0AH0Z1OUKW30CA7EQ" localSheetId="4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5" hidden="1">#REF!</definedName>
    <definedName name="BEx1XL4MZ7C80495GHQRWOBS16PQ" localSheetId="4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5" hidden="1">#REF!</definedName>
    <definedName name="BEx1Y2IGS2K95E1M51PEF9KJZ0KB" localSheetId="4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5" hidden="1">#REF!</definedName>
    <definedName name="BEx1Y3PKK83X2FN9SAALFHOWKMRQ" localSheetId="4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5" hidden="1">#REF!</definedName>
    <definedName name="BEx1YL3DJ7Y4AZ01ERCOGW0FJ26T" localSheetId="4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5" hidden="1">#REF!</definedName>
    <definedName name="BEx1Z2RYHSVD1H37817SN93VMURZ" localSheetId="4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5" hidden="1">#REF!</definedName>
    <definedName name="BEx3AMAKWI6458B67VKZO56MCNJW" localSheetId="4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5" hidden="1">#REF!</definedName>
    <definedName name="BEx3AOOVM42G82TNF53W0EKXLUSI" localSheetId="4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5" hidden="1">#REF!</definedName>
    <definedName name="BEx3AZH9W4SUFCAHNDOQ728R9V4L" localSheetId="4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5" hidden="1">#REF!</definedName>
    <definedName name="BEx3BNR9ES4KY7Q1DK83KC5NDGL8" localSheetId="4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5" hidden="1">#REF!</definedName>
    <definedName name="BEx3BQR5VZXNQ4H949ORM8ESU3B3" localSheetId="4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5" hidden="1">#REF!</definedName>
    <definedName name="BEx3BTLL3ASJN134DLEQTQM70VZM" localSheetId="4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5" hidden="1">#REF!</definedName>
    <definedName name="BEx3BW5CTV0DJU5AQS3ZQFK2VLF3" localSheetId="4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5" hidden="1">#REF!</definedName>
    <definedName name="BEx3BYP0FG369M7G3JEFLMMXAKTS" localSheetId="4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5" hidden="1">#REF!</definedName>
    <definedName name="BEx3C2QR0WUD19QSVO8EMIPNQJKH" localSheetId="4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5" hidden="1">#REF!</definedName>
    <definedName name="BEx3CKFCCPZZ6ROLAT5C1DZNIC1U" localSheetId="4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5" hidden="1">#REF!</definedName>
    <definedName name="BEx3CO0SVO4WLH0DO43DCHYDTH1P" localSheetId="4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5" hidden="1">#REF!</definedName>
    <definedName name="BEx3CPDAEBC12450MVHX6S78ILBS" localSheetId="4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5" hidden="1">#REF!</definedName>
    <definedName name="BEx3CQ9OQ7E1YH93NADGWWEH0HD5" localSheetId="4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5" hidden="1">#REF!</definedName>
    <definedName name="BEx3D9G6QTSPF9UYI4X0XY0VE896" localSheetId="4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5" hidden="1">#REF!</definedName>
    <definedName name="BEx3DCQU9PBRXIMLO62KS5RLH447" localSheetId="4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5" hidden="1">#REF!</definedName>
    <definedName name="BEx3DQ8EH7C7L4XQAOL3NRRVRRT3" localSheetId="4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5" hidden="1">#REF!</definedName>
    <definedName name="BEx3EF99FD6QNNCNOKDEE67JHTUJ" localSheetId="4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5" hidden="1">#REF!</definedName>
    <definedName name="BEx3EGLXG4AU8GXIFP26DZ61E6EP" localSheetId="4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5" hidden="1">#REF!</definedName>
    <definedName name="BEx3EHCSERZ2O2OAG8Y95UPG2IY9" localSheetId="4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5" hidden="1">#REF!</definedName>
    <definedName name="BEx3EJR3TCJDYS7ZXNDS5N9KTGIK" localSheetId="4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5" hidden="1">#REF!</definedName>
    <definedName name="BEx3ELJTTBS6P05CNISMGOJOA60V" localSheetId="4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5" hidden="1">#REF!</definedName>
    <definedName name="BEx3EQSLJBDDJRHNX19PBFCKNY2I" localSheetId="4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5" hidden="1">#REF!</definedName>
    <definedName name="BEx3EUUAX947Q5N6MY6W0KSNY78Y" localSheetId="4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5" hidden="1">#REF!</definedName>
    <definedName name="BEx3F3OJYKFH63TY4TBS69H5CI8M" localSheetId="4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5" hidden="1">#REF!</definedName>
    <definedName name="BEx3FHMD1P5XBCH23ZKIFO6ZTCNB" localSheetId="4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5" hidden="1">#REF!</definedName>
    <definedName name="BEx3FI2G3YYIACQHXNXEA15M8ZK5" localSheetId="4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5" hidden="1">#REF!</definedName>
    <definedName name="BEx3FJ9MHSLDK8W91GO85FX1GX57" localSheetId="4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5" hidden="1">#REF!</definedName>
    <definedName name="BEx3FR251HFU7A33PU01SJUENL2B" localSheetId="4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5" hidden="1">#REF!</definedName>
    <definedName name="BEx3FX7EJL47JSLSWP3EOC265WAE" localSheetId="4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5" hidden="1">#REF!</definedName>
    <definedName name="BEx3G201R8NLJ6FIHO2QS0SW9QVV" localSheetId="4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5" hidden="1">#REF!</definedName>
    <definedName name="BEx3G2LL2II66XY5YCDPG4JE13A3" localSheetId="4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5" hidden="1">#REF!</definedName>
    <definedName name="BEx3G2WA0DTYY9D8AGHHOBTPE2B2" localSheetId="4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5" hidden="1">#REF!</definedName>
    <definedName name="BEx3GCXR6IAS0B6WJ03GJVH7CO52" localSheetId="4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5" hidden="1">#REF!</definedName>
    <definedName name="BEx3GEVV18SEQDI1JGY7EN6D1GT1" localSheetId="4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5" hidden="1">#REF!</definedName>
    <definedName name="BEx3GKFH64MKQX61S7DYTZ15JCPY" localSheetId="4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5" hidden="1">#REF!</definedName>
    <definedName name="BEx3GMJ1Y6UU02DLRL0QXCEKDA6C" localSheetId="4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5" hidden="1">#REF!</definedName>
    <definedName name="BEx3GN4LY0135CBDIN1TU2UEODGF" localSheetId="4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5" hidden="1">#REF!</definedName>
    <definedName name="BEx3GPDH2AH4QKT4OOSN563XUHBD" localSheetId="4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5" hidden="1">#REF!</definedName>
    <definedName name="BEx3GRGZOH1A62SHC133FKNN9K23" localSheetId="4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5" hidden="1">#REF!</definedName>
    <definedName name="BEx3GS2LABKJSRV8GPZLJZVX7NMJ" localSheetId="4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5" hidden="1">#REF!</definedName>
    <definedName name="BEx3H05W7OEBR6W6YJKGD6W5M3I1" localSheetId="4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5" hidden="1">#REF!</definedName>
    <definedName name="BEx3H244GCME7ZDNAXG6ZSJ64ZRE" localSheetId="4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5" hidden="1">#REF!</definedName>
    <definedName name="BEx3H5UX2GZFZZT657YR76RHW5I6" localSheetId="4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5" hidden="1">#REF!</definedName>
    <definedName name="BEx3HACPKDZVUOS9WBDCCFJB46DK" localSheetId="4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5" hidden="1">#REF!</definedName>
    <definedName name="BEx3HMSEFOP6DBM4R97XA6B7NFG6" localSheetId="4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5" hidden="1">#REF!</definedName>
    <definedName name="BEx3HWJ5SQSD2CVCQNR183X44FR8" localSheetId="4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5" hidden="1">#REF!</definedName>
    <definedName name="BEx3I09YVXO0G4X7KGSA4WGORM35" localSheetId="4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5" hidden="1">#REF!</definedName>
    <definedName name="BEx3I3KN8WAL54AYYACGCUM43J9W" localSheetId="4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5" hidden="1">#REF!</definedName>
    <definedName name="BEx3ICF1GY8HQEBIU9S43PDJ90BX" localSheetId="4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5" hidden="1">#REF!</definedName>
    <definedName name="BEx3IYAH2DEBFWO8F94H4MXE3RLY" localSheetId="4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5" hidden="1">#REF!</definedName>
    <definedName name="BEx3IZSG3932LSWHR5YV78IVRPCK" localSheetId="4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5" hidden="1">#REF!</definedName>
    <definedName name="BEx3IZXXSYEW50379N2EAFWO8DZV" localSheetId="4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5" hidden="1">#REF!</definedName>
    <definedName name="BEx3J1VZVGTKT4ATPO9O5JCSFTTR" localSheetId="4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5" hidden="1">#REF!</definedName>
    <definedName name="BEx3JC2TY7JNAAC3L7QHVPQXLGQ8" localSheetId="4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5" hidden="1">#REF!</definedName>
    <definedName name="BEx3JMF5D7ODCJ7THAJTC1GFSG95" localSheetId="4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5" hidden="1">#REF!</definedName>
    <definedName name="BEx3JX23SYDIGOGM4Y0CQFBW8ZBV" localSheetId="4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5" hidden="1">#REF!</definedName>
    <definedName name="BEx3JXCXCVBZJGV5VEG9MJEI01AL" localSheetId="4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5" hidden="1">#REF!</definedName>
    <definedName name="BEx3JYK2N7X59TPJSKYZ77ENY8SS" localSheetId="4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5" hidden="1">#REF!</definedName>
    <definedName name="BEx3K13PSDK50JLCLD0GX8L4TWAH" localSheetId="4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5" hidden="1">#REF!</definedName>
    <definedName name="BEx3K4EII7GU1CG0BN7UL15M6J8Z" localSheetId="4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5" hidden="1">#REF!</definedName>
    <definedName name="BEx3K4ZXQUQ2KYZF74B84SO48XMW" localSheetId="4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5" hidden="1">#REF!</definedName>
    <definedName name="BEx3KEFXUCVNVPH7KSEGAZYX13B5" localSheetId="4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5" hidden="1">#REF!</definedName>
    <definedName name="BEx3KFXUAF6YXAA47B7Q6X9B3VGB" localSheetId="4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5" hidden="1">#REF!</definedName>
    <definedName name="BEx3KIXQYOGMPK4WJJAVBRX4NR28" localSheetId="4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5" hidden="1">#REF!</definedName>
    <definedName name="BEx3KJOMVOSFZVJUL3GKCNP6DQDS" localSheetId="4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5" hidden="1">#REF!</definedName>
    <definedName name="BEx3KP2VRBMORK0QEAZUYCXL3DHJ" localSheetId="4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5" hidden="1">#REF!</definedName>
    <definedName name="BEx3L4IN3LI4C26SITKTGAH27CDU" localSheetId="4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5" hidden="1">#REF!</definedName>
    <definedName name="BEx3L4YQ0J7ZU0M5QM6YIPCEYC9K" localSheetId="4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5" hidden="1">#REF!</definedName>
    <definedName name="BEx3L60DJOR7NQN42G7YSAODP1EX" localSheetId="4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5" hidden="1">#REF!</definedName>
    <definedName name="BEx3L7D0PI38HWZ7VADU16C9E33D" localSheetId="4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5" hidden="1">#REF!</definedName>
    <definedName name="BEx3LANPY1HT49TAH98H4B9RC1D4" localSheetId="4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5" hidden="1">#REF!</definedName>
    <definedName name="BEx3LM1PR4Y7KINKMTMKR984GX8Q" localSheetId="4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5" hidden="1">#REF!</definedName>
    <definedName name="BEx3LM1PWWC9WH0R5TX5K06V559U" localSheetId="4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5" hidden="1">#REF!</definedName>
    <definedName name="BEx3LPCEZ1C0XEKNCM3YT09JWCUO" localSheetId="4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5" hidden="1">#REF!</definedName>
    <definedName name="BEx3LSXW33WR1ECIMRYUPFBJXGGH" localSheetId="4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5" hidden="1">#REF!</definedName>
    <definedName name="BEx3M1MR1K1NQD03H74BFWOK4MWQ" localSheetId="4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5" hidden="1">#REF!</definedName>
    <definedName name="BEx3M4H77MYUKOOD31H9F80NMVK8" localSheetId="4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5" hidden="1">#REF!</definedName>
    <definedName name="BEx3M9VFX329PZWYC4DMZ6P3W9R2" localSheetId="4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5" hidden="1">#REF!</definedName>
    <definedName name="BEx3MCQ0VEBV0CZXDS505L38EQ8N" localSheetId="4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5" hidden="1">#REF!</definedName>
    <definedName name="BEx3MEYV5LQY0BAL7V3CFAFVOM3T" localSheetId="4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5" hidden="1">#REF!</definedName>
    <definedName name="BEx3MF9LX8G8DXGARRYNTDH542WG" localSheetId="4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5" hidden="1">#REF!</definedName>
    <definedName name="BEx3MREOFWJQEYMCMBL7ZE06NBN6" localSheetId="4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5" hidden="1">#REF!</definedName>
    <definedName name="BEx3MSGD8I6KBFD4XFWYGH3DKUK3" localSheetId="4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5" hidden="1">#REF!</definedName>
    <definedName name="BEx3NDQFYEWZAUGWFMGT2R7E7RBT" localSheetId="4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5" hidden="1">#REF!</definedName>
    <definedName name="BEx3NGQBX2HEDKOCDX0TX1TGBB3P" localSheetId="4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5" hidden="1">#REF!</definedName>
    <definedName name="BEx3NLIZ7PHF2XE59ECZ3MD04ZG1" localSheetId="4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5" hidden="1">#REF!</definedName>
    <definedName name="BEx3NMQ4BVC94728AUM7CCX7UHTU" localSheetId="4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5" hidden="1">#REF!</definedName>
    <definedName name="BEx3NR2I4OUFP3Z2QZEDU2PIFIDI" localSheetId="4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5" hidden="1">#REF!</definedName>
    <definedName name="BEx3O19B8FTTAPVT5DZXQGQXWFR8" localSheetId="4" hidden="1">#REF!</definedName>
    <definedName name="BEx3O19B8FTTAPVT5DZXQGQXWFR8" hidden="1">#REF!</definedName>
    <definedName name="BEx3O85IKWARA6NCJOLRBRJFMEWW" localSheetId="7" hidden="1">#REF!</definedName>
    <definedName name="BEx3O85IKWARA6NCJOLRBRJFMEWW" localSheetId="5" hidden="1">#REF!</definedName>
    <definedName name="BEx3O85IKWARA6NCJOLRBRJFMEWW" localSheetId="4" hidden="1">#REF!</definedName>
    <definedName name="BEx3O85IKWARA6NCJOLRBRJFMEWW" hidden="1">#REF!</definedName>
    <definedName name="BEx3OJZSCGFRW7SVGBFI0X9DNVMM" localSheetId="7" hidden="1">#REF!</definedName>
    <definedName name="BEx3OJZSCGFRW7SVGBFI0X9DNVMM" localSheetId="5" hidden="1">#REF!</definedName>
    <definedName name="BEx3OJZSCGFRW7SVGBFI0X9DNVMM" localSheetId="4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5" hidden="1">#REF!</definedName>
    <definedName name="BEx3ORSBUXAF21MKEY90YJV9AY9A" localSheetId="4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5" hidden="1">#REF!</definedName>
    <definedName name="BEx3OUS0N576NJN078Y1BWUWQK6B" localSheetId="4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5" hidden="1">#REF!</definedName>
    <definedName name="BEx3OV8BH6PYNZT7C246LOAU9SVX" localSheetId="4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5" hidden="1">#REF!</definedName>
    <definedName name="BEx3OXRYJZUEY6E72UJU0PHLMYAR" localSheetId="4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5" hidden="1">#REF!</definedName>
    <definedName name="BEx3P3RP5PYI4BJVYGNU1V7KT5EH" localSheetId="4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5" hidden="1">#REF!</definedName>
    <definedName name="BEx3P59TTRSGQY888P5C1O7M2PQT" localSheetId="4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5" hidden="1">#REF!</definedName>
    <definedName name="BEx3PDNRRNKD5GOUBUQFXAHIXLD9" localSheetId="4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5" hidden="1">#REF!</definedName>
    <definedName name="BEx3PDT8GNPWLLN02IH1XPV90XYK" localSheetId="4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5" hidden="1">#REF!</definedName>
    <definedName name="BEx3PKEMDW8KZEP11IL927C5O7I2" localSheetId="4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5" hidden="1">#REF!</definedName>
    <definedName name="BEx3PKJZ1Z7L9S6KV8KXVS6B2FX4" localSheetId="4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5" hidden="1">#REF!</definedName>
    <definedName name="BEx3PMNG53Z5HY138H99QOMTX8W3" localSheetId="4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5" hidden="1">#REF!</definedName>
    <definedName name="BEx3PP1RRSFZ8UC0JC9R91W6LNKW" localSheetId="4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5" hidden="1">#REF!</definedName>
    <definedName name="BEx3PRQW017D7T1X732WDV7L1KP8" localSheetId="4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5" hidden="1">#REF!</definedName>
    <definedName name="BEx3PVXYZC8WB9ZJE7OCKUXZ46EA" localSheetId="4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5" hidden="1">#REF!</definedName>
    <definedName name="BEx3Q0VWPU5EQECK7MQ47TYJ3SWW" localSheetId="4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5" hidden="1">#REF!</definedName>
    <definedName name="BEx3Q7BZ9PUXK2RLIOFSIS9AHU1B" localSheetId="4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5" hidden="1">#REF!</definedName>
    <definedName name="BEx3Q8J42S9VU6EAN2Y28MR6DF88" localSheetId="4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5" hidden="1">#REF!</definedName>
    <definedName name="BEx3QCFD2TBUF95ZN83Q7JPV97FK" localSheetId="4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5" hidden="1">#REF!</definedName>
    <definedName name="BEx3QEDFOYFY5NBTININ5W4RLD4Q" localSheetId="4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5" hidden="1">#REF!</definedName>
    <definedName name="BEx3QIKJ3U962US1Q564NZDLU8LD" localSheetId="4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5" hidden="1">#REF!</definedName>
    <definedName name="BEx3QLF3RHHBNUFLUWEROBZDF1U4" localSheetId="4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5" hidden="1">#REF!</definedName>
    <definedName name="BEx3QR9D45DHW50VQ7Y3Q1AXPOB9" localSheetId="4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5" hidden="1">#REF!</definedName>
    <definedName name="BEx3QSWT2S5KWG6U2V9711IYDQBM" localSheetId="4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5" hidden="1">#REF!</definedName>
    <definedName name="BEx3QVGG7Q2X4HZHJAM35A8T3VR7" localSheetId="4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5" hidden="1">#REF!</definedName>
    <definedName name="BEx3R0JUB9YN8PHPPQTAMIT1IHWK" localSheetId="4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5" hidden="1">#REF!</definedName>
    <definedName name="BEx3R81NFRO7M81VHVKOBFT0QBIL" localSheetId="4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5" hidden="1">#REF!</definedName>
    <definedName name="BEx3RHC2ZD5UFS6QD4OPFCNNMWH1" localSheetId="4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5" hidden="1">#REF!</definedName>
    <definedName name="BEx3RQ10QIWBAPHALAA91BUUCM2X" localSheetId="4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5" hidden="1">#REF!</definedName>
    <definedName name="BEx3RV4E1WT43SZBUN09RTB8EK1O" localSheetId="4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5" hidden="1">#REF!</definedName>
    <definedName name="BEx3RXYU0QLFXSFTM5EB20GD03W5" localSheetId="4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5" hidden="1">#REF!</definedName>
    <definedName name="BEx3RYKLC3QQO3XTUN7BEW2AQL98" localSheetId="4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5" hidden="1">#REF!</definedName>
    <definedName name="BEx3S37QNFSKW3DGRH5YVVEZLJI7" localSheetId="4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5" hidden="1">#REF!</definedName>
    <definedName name="BEx3SICJ45BYT6FHBER86PJT25FC" localSheetId="4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5" hidden="1">#REF!</definedName>
    <definedName name="BEx3SMUCMJVGQ2H4EHQI5ZFHEF0P" localSheetId="4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5" hidden="1">#REF!</definedName>
    <definedName name="BEx3SN56F03CPDRDA7LZ763V0N4I" localSheetId="4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5" hidden="1">#REF!</definedName>
    <definedName name="BEx3SPE6N1ORXPRCDL3JPZD73Z9F" localSheetId="4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5" hidden="1">#REF!</definedName>
    <definedName name="BEx3T29ZTULQE0OMSMWUMZDU9ZZ0" localSheetId="4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5" hidden="1">#REF!</definedName>
    <definedName name="BEx3T6MJ1QDJ929WMUDVZ0O3UW0Y" localSheetId="4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5" hidden="1">#REF!</definedName>
    <definedName name="BEx3TD7WH1NN1OH0MRS4T8ENRU32" localSheetId="4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5" hidden="1">#REF!</definedName>
    <definedName name="BEx3TPCSI16OAB2L9M9IULQMQ9J9" localSheetId="4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5" hidden="1">#REF!</definedName>
    <definedName name="BEx3TQ3SFJB2WTCV0OXDE56FB46K" localSheetId="4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5" hidden="1">#REF!</definedName>
    <definedName name="BEx3TX59M3456DDBXWFJ8X2TU37A" localSheetId="4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5" hidden="1">#REF!</definedName>
    <definedName name="BEx3U2UBY80GPGSTYFGI6F8TPKCV" localSheetId="4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5" hidden="1">#REF!</definedName>
    <definedName name="BEx3U64YUOZ419BAJS2W78UMATAW" localSheetId="4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5" hidden="1">#REF!</definedName>
    <definedName name="BEx3U94WCEA5DKMWBEX1GU0LKYG2" localSheetId="4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5" hidden="1">#REF!</definedName>
    <definedName name="BEx3U9VZ8SQVYS6ZA038J7AP7ZGW" localSheetId="4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5" hidden="1">#REF!</definedName>
    <definedName name="BEx3UIQ5WRJBGNTFCCLOR4N7B1OQ" localSheetId="4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5" hidden="1">#REF!</definedName>
    <definedName name="BEx3UJMIX2NUSSWGMSI25A5DM4CH" localSheetId="4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5" hidden="1">#REF!</definedName>
    <definedName name="BEx3UKIX0UULWP3BZA8VT2SQ8WI7" localSheetId="4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5" hidden="1">#REF!</definedName>
    <definedName name="BEx3UKOCOQG7S1YQ436S997K1KWV" localSheetId="4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5" hidden="1">#REF!</definedName>
    <definedName name="BEx3UNISOEXF3OFHT2BUA6P9RBIJ" localSheetId="4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5" hidden="1">#REF!</definedName>
    <definedName name="BEx3UYM19VIXLA0EU7LB9NHA77PB" localSheetId="4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5" hidden="1">#REF!</definedName>
    <definedName name="BEx3VML7CG70HPISMVYIUEN3711Q" localSheetId="4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5" hidden="1">#REF!</definedName>
    <definedName name="BEx56ZID5H04P9AIYLP1OASFGV56" localSheetId="4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5" hidden="1">#REF!</definedName>
    <definedName name="BEx57ROM8UIFKV5C1BOZWSQQLESO" localSheetId="4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5" hidden="1">#REF!</definedName>
    <definedName name="BEx587EYSS57E3PI8DT973HLJM9E" localSheetId="4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5" hidden="1">#REF!</definedName>
    <definedName name="BEx587KFQ3VKCOCY1SA5F24PQGUI" localSheetId="4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5" hidden="1">#REF!</definedName>
    <definedName name="BEx58O780PQ05NF0Z1SKKRB3N099" localSheetId="4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5" hidden="1">#REF!</definedName>
    <definedName name="BEx58W57CTL8HFK3U7ZRFYZR6MXE" localSheetId="4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5" hidden="1">#REF!</definedName>
    <definedName name="BEx58XHO7ZULLF2EUD7YIS0MGQJ5" localSheetId="4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5" hidden="1">#REF!</definedName>
    <definedName name="BEx58ZAFNTMGBNDH52VUYXLRJO7P" localSheetId="4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5" hidden="1">#REF!</definedName>
    <definedName name="BEx58ZW0HAIGIPEX9CVA1PQQTR6X" localSheetId="4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5" hidden="1">#REF!</definedName>
    <definedName name="BEx593SAFVYKW7V61D9COEZJXDA7" localSheetId="4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5" hidden="1">#REF!</definedName>
    <definedName name="BEx59BA1KH3RG6K1LHL7YS2VB79N" localSheetId="4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5" hidden="1">#REF!</definedName>
    <definedName name="BEx59DDIU0AMFOY94NSP1ULST8JD" localSheetId="4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5" hidden="1">#REF!</definedName>
    <definedName name="BEx59E9WABJP2TN71QAIKK79HPK9" localSheetId="4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5" hidden="1">#REF!</definedName>
    <definedName name="BEx59F0T17A80RNLNSZNFX8NAO8Y" localSheetId="4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5" hidden="1">#REF!</definedName>
    <definedName name="BEx59P7MAPNU129ZTC5H3EH892G1" localSheetId="4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5" hidden="1">#REF!</definedName>
    <definedName name="BEx5A11WZRQSIE089QE119AOX9ZG" localSheetId="4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5" hidden="1">#REF!</definedName>
    <definedName name="BEx5A7CIGCOTHJKHGUBDZG91JGPZ" localSheetId="4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5" hidden="1">#REF!</definedName>
    <definedName name="BEx5A8UFLT2SWVSG5COFA9B8P376" localSheetId="4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5" hidden="1">#REF!</definedName>
    <definedName name="BEx5ABUBK8WJV1WILGYU9A7CO0KI" localSheetId="4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5" hidden="1">#REF!</definedName>
    <definedName name="BEx5AFFTN3IXIBHDKM0FYC4OFL1S" localSheetId="4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5" hidden="1">#REF!</definedName>
    <definedName name="BEx5AOFIO8KVRHIZ1RII337AA8ML" localSheetId="4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5" hidden="1">#REF!</definedName>
    <definedName name="BEx5APRZ66L5BWHFE8E4YYNEDTI4" localSheetId="4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5" hidden="1">#REF!</definedName>
    <definedName name="BEx5AQJ1Z64KY10P8ZF1JKJUFEGN" localSheetId="4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5" hidden="1">#REF!</definedName>
    <definedName name="BEx5AY62R0TL82VHXE37SCZCINQC" localSheetId="4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5" hidden="1">#REF!</definedName>
    <definedName name="BEx5B0PV1FCOUSHWQTY94AO0B8P0" localSheetId="4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5" hidden="1">#REF!</definedName>
    <definedName name="BEx5B4RHHX0J1BF2FZKEA0SPP29O" localSheetId="4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5" hidden="1">#REF!</definedName>
    <definedName name="BEx5B5YMSWP0OVI5CIQRP5V18D0C" localSheetId="4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5" hidden="1">#REF!</definedName>
    <definedName name="BEx5B825RW35M5H0UB2IZGGRS4ER" localSheetId="4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5" hidden="1">#REF!</definedName>
    <definedName name="BEx5BAWPMY0TL684WDXX6KKJLRCN" localSheetId="4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5" hidden="1">#REF!</definedName>
    <definedName name="BEx5BBCUOWR6J9MZS2ML5XB0X7MW" localSheetId="4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5" hidden="1">#REF!</definedName>
    <definedName name="BEx5BBI61U4Y65GD0ARMTALPP7SJ" localSheetId="4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5" hidden="1">#REF!</definedName>
    <definedName name="BEx5BDR56MEV4IHY6CIH2SVNG1UB" localSheetId="4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5" hidden="1">#REF!</definedName>
    <definedName name="BEx5BESZC5H329SKHGJOHZFILYJJ" localSheetId="4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5" hidden="1">#REF!</definedName>
    <definedName name="BEx5BHSQ42B50IU1TEQFUXFX9XQD" localSheetId="4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5" hidden="1">#REF!</definedName>
    <definedName name="BEx5BKSM4UN4C1DM3EYKM79MRC5K" localSheetId="4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5" hidden="1">#REF!</definedName>
    <definedName name="BEx5BNN8NPH9KVOBARB9CDD9WLB6" localSheetId="4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5" hidden="1">#REF!</definedName>
    <definedName name="BEx5BPLEZ8XY6S89R7AZQSKLT4HK" localSheetId="4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5" hidden="1">#REF!</definedName>
    <definedName name="BEx5BYFMZ80TDDN2EZO8CF39AIAC" localSheetId="4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5" hidden="1">#REF!</definedName>
    <definedName name="BEx5C2BWFW6SHZBFDEISKGXHZCQW" localSheetId="4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5" hidden="1">#REF!</definedName>
    <definedName name="BEx5C44NK782B81CBGQUDS6Z8MV9" localSheetId="4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5" hidden="1">#REF!</definedName>
    <definedName name="BEx5C49ZFH8TO9ZU55729C3F7XG7" localSheetId="4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5" hidden="1">#REF!</definedName>
    <definedName name="BEx5C8GZQK13G60ZM70P63I5OS0L" localSheetId="4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5" hidden="1">#REF!</definedName>
    <definedName name="BEx5CAPTVN2NBT3UOMA1UFAL1C2R" localSheetId="4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5" hidden="1">#REF!</definedName>
    <definedName name="BEx5CEM3SYF9XP0ZZVE0GEPCLV3F" localSheetId="4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5" hidden="1">#REF!</definedName>
    <definedName name="BEx5CFYQ0F1Z6P8SCVJ0I3UPVFE4" localSheetId="4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5" hidden="1">#REF!</definedName>
    <definedName name="BEx5CPEKNSJORIPFQC2E1LTRYY8L" localSheetId="4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5" hidden="1">#REF!</definedName>
    <definedName name="BEx5CSUOL05D8PAM2TRDA9VRJT1O" localSheetId="4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5" hidden="1">#REF!</definedName>
    <definedName name="BEx5CUNFOO4YDFJ22HCMI2QKIGKM" localSheetId="4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5" hidden="1">#REF!</definedName>
    <definedName name="BEx5D01O3G6BXWXT7MZEVS1F4TE9" localSheetId="4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5" hidden="1">#REF!</definedName>
    <definedName name="BEx5D3HO5XE85AN0NGALZ4K4GE8J" localSheetId="4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5" hidden="1">#REF!</definedName>
    <definedName name="BEx5D8L47OF0WHBPFWXGZINZWUBZ" localSheetId="4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5" hidden="1">#REF!</definedName>
    <definedName name="BEx5DAJAHQ2SKUPCKSCR3PYML67L" localSheetId="4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5" hidden="1">#REF!</definedName>
    <definedName name="BEx5DC18JM1KJCV44PF18E0LNRKA" localSheetId="4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5" hidden="1">#REF!</definedName>
    <definedName name="BEx5DFH8EU3RCPUOTFY8S9G8SBCG" localSheetId="4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5" hidden="1">#REF!</definedName>
    <definedName name="BEx5DJIZBTNS011R9IIG2OQ2L6ZX" localSheetId="4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5" hidden="1">#REF!</definedName>
    <definedName name="BEx5DS2EKWFPC2UWI1W1QESX9QP5" localSheetId="4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5" hidden="1">#REF!</definedName>
    <definedName name="BEx5E123OLO9WQUOIRIDJ967KAGK" localSheetId="4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5" hidden="1">#REF!</definedName>
    <definedName name="BEx5E2UU5NES6W779W2OZTZOB4O7" localSheetId="4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5" hidden="1">#REF!</definedName>
    <definedName name="BEx5ELFT92WAQN3NW8COIMQHUL91" localSheetId="4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5" hidden="1">#REF!</definedName>
    <definedName name="BEx5ELQL9B0VR6UT18KP11DHOTFX" localSheetId="4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5" hidden="1">#REF!</definedName>
    <definedName name="BEx5ER4TJTFPN7IB1MNEB1ZFR5M6" localSheetId="4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5" hidden="1">#REF!</definedName>
    <definedName name="BEx5EYXB2LDMI4FLC3QFAOXC0FZ3" localSheetId="4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5" hidden="1">#REF!</definedName>
    <definedName name="BEx5F6V72QTCK7O39Y59R0EVM6CW" localSheetId="4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5" hidden="1">#REF!</definedName>
    <definedName name="BEx5FGLQVACD5F5YZG4DGSCHCGO2" localSheetId="4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5" hidden="1">#REF!</definedName>
    <definedName name="BEx5FHCTE8VTJEF7IK189AVLNYSY" localSheetId="4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5" hidden="1">#REF!</definedName>
    <definedName name="BEx5FLJWHLW3BTZILDPN5NMA449V" localSheetId="4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5" hidden="1">#REF!</definedName>
    <definedName name="BEx5FNI2O10YN2SI1NO4X5GP3GTF" localSheetId="4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5" hidden="1">#REF!</definedName>
    <definedName name="BEx5FO8YRFSZCG3L608EHIHIHFY4" localSheetId="4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5" hidden="1">#REF!</definedName>
    <definedName name="BEx5FQNA6V4CNYSH013K45RI4BCV" localSheetId="4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5" hidden="1">#REF!</definedName>
    <definedName name="BEx5FVQPPEU32CPNV9RRQ9MNLLVE" localSheetId="4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5" hidden="1">#REF!</definedName>
    <definedName name="BEx5G08KGMG5X2AQKDGPFYG5GH94" localSheetId="4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5" hidden="1">#REF!</definedName>
    <definedName name="BEx5G1A8TFN4C4QII35U9DKYNIS8" localSheetId="4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5" hidden="1">#REF!</definedName>
    <definedName name="BEx5G1L0QO91KEPDMV1D8OT4BT73" localSheetId="4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5" hidden="1">#REF!</definedName>
    <definedName name="BEx5G1QHX69GFUYHUZA5X74MTDMR" localSheetId="4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5" hidden="1">#REF!</definedName>
    <definedName name="BEx5G5S2C9JRD28ZQMMQLCBHWOHB" localSheetId="4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5" hidden="1">#REF!</definedName>
    <definedName name="BEx5G7KU3EGZQSYN2YNML8EW8NDC" localSheetId="4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5" hidden="1">#REF!</definedName>
    <definedName name="BEx5G86DZL1VYUX6KWODAP3WFAWP" localSheetId="4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5" hidden="1">#REF!</definedName>
    <definedName name="BEx5G8BV2GIOCM3C7IUFK8L04A6M" localSheetId="4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5" hidden="1">#REF!</definedName>
    <definedName name="BEx5GID9MVBUPFFT9M8K8B5MO9NV" localSheetId="4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5" hidden="1">#REF!</definedName>
    <definedName name="BEx5GN0EWA9SCQDPQ7NTUQH82QVK" localSheetId="4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5" hidden="1">#REF!</definedName>
    <definedName name="BEx5GNBCU4WZ74I0UXFL9ZG2XSGJ" localSheetId="4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5" hidden="1">#REF!</definedName>
    <definedName name="BEx5GUCTYC7QCWGWU5BTO7Y7HDZX" localSheetId="4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5" hidden="1">#REF!</definedName>
    <definedName name="BEx5GYUPJULJQ624TEESYFG1NFOH" localSheetId="4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5" hidden="1">#REF!</definedName>
    <definedName name="BEx5H0NEE0AIN5E2UHJ9J9ISU9N1" localSheetId="4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5" hidden="1">#REF!</definedName>
    <definedName name="BEx5H1UJSEUQM2K8QHQXO5THVHSO" localSheetId="4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5" hidden="1">#REF!</definedName>
    <definedName name="BEx5HAOT9XWUF7XIFRZZS8B9F5TZ" localSheetId="4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5" hidden="1">#REF!</definedName>
    <definedName name="BEx5HB534CO7TBSALKMD27WHMAQJ" localSheetId="4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5" hidden="1">#REF!</definedName>
    <definedName name="BEx5HE4XRF9BUY04MENWY9CHHN5H" localSheetId="4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5" hidden="1">#REF!</definedName>
    <definedName name="BEx5HFHMABAT0H9KKS754X4T304E" localSheetId="4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5" hidden="1">#REF!</definedName>
    <definedName name="BEx5HGDZ7MX1S3KNXLRL9WU565V4" localSheetId="4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5" hidden="1">#REF!</definedName>
    <definedName name="BEx5HJZ9FAVNZSSBTAYRPZDYM9NU" localSheetId="4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5" hidden="1">#REF!</definedName>
    <definedName name="BEx5HZ9JMKHNLFWLVUB1WP5B39BL" localSheetId="4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5" hidden="1">#REF!</definedName>
    <definedName name="BEx5I17QJ0PQ1OG1IMH69HMQWNEA" localSheetId="4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5" hidden="1">#REF!</definedName>
    <definedName name="BEx5I244LQHZTF3XI66J8705R9XX" localSheetId="4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5" hidden="1">#REF!</definedName>
    <definedName name="BEx5I8PBP4LIXDGID5BP0THLO0AQ" localSheetId="4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5" hidden="1">#REF!</definedName>
    <definedName name="BEx5I8USVUB3JP4S9OXGMZVMOQXR" localSheetId="4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5" hidden="1">#REF!</definedName>
    <definedName name="BEx5I9GDQSYIAL65UQNDMNFQCS9Y" localSheetId="4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5" hidden="1">#REF!</definedName>
    <definedName name="BEx5IBUPG9AWNW5PK7JGRGEJ4OLM" localSheetId="4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5" hidden="1">#REF!</definedName>
    <definedName name="BEx5IC06RVN8BSAEPREVKHKLCJ2L" localSheetId="4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5" hidden="1">#REF!</definedName>
    <definedName name="BEx5IGY4M04BPXSQF2J4GQYXF85O" localSheetId="4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5" hidden="1">#REF!</definedName>
    <definedName name="BEx5IWTZDCLZ5CCDG108STY04SAJ" localSheetId="4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5" hidden="1">#REF!</definedName>
    <definedName name="BEx5J0FFP1KS4NGY20AEJI8VREEA" localSheetId="4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5" hidden="1">#REF!</definedName>
    <definedName name="BEx5J1XE5FVWL6IJV6CWKPN24UBK" localSheetId="4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5" hidden="1">#REF!</definedName>
    <definedName name="BEx5JF3ZXLDIS8VNKDCY7ZI7H1CI" localSheetId="4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5" hidden="1">#REF!</definedName>
    <definedName name="BEx5JHCZJ8G6OOOW6EF3GABXKH6F" localSheetId="4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5" hidden="1">#REF!</definedName>
    <definedName name="BEx5JJB6W446THXQCRUKD3I7RKLP" localSheetId="4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5" hidden="1">#REF!</definedName>
    <definedName name="BEx5JNCT8Z7XSSPD5EMNAJELCU2V" localSheetId="4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5" hidden="1">#REF!</definedName>
    <definedName name="BEx5JQCNT9Y4RM306CHC8IPY3HBZ" localSheetId="4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5" hidden="1">#REF!</definedName>
    <definedName name="BEx5K08PYKE6JOKBYIB006TX619P" localSheetId="4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5" hidden="1">#REF!</definedName>
    <definedName name="BEx5K4W2S2K7M9V2M304KW93LK8Q" localSheetId="4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5" hidden="1">#REF!</definedName>
    <definedName name="BEx5K51DSERT1TR7B4A29R41W4NX" localSheetId="4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5" hidden="1">#REF!</definedName>
    <definedName name="BEx5KBBZ8KCEQK36ARG4ERYOFD4G" localSheetId="4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5" hidden="1">#REF!</definedName>
    <definedName name="BEx5KCOET0DYMY4VILOLGVBX7E3C" localSheetId="4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5" hidden="1">#REF!</definedName>
    <definedName name="BEx5KYER580I4T7WTLMUN7NLNP5K" localSheetId="4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5" hidden="1">#REF!</definedName>
    <definedName name="BEx5LHLB3M6K4ZKY2F42QBZT30ZH" localSheetId="4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5" hidden="1">#REF!</definedName>
    <definedName name="BEx5LKQJG40DO2JR1ZF6KD3PON9K" localSheetId="4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5" hidden="1">#REF!</definedName>
    <definedName name="BEx5LQA84QRPGAR4FLC7MCT3H9EN" localSheetId="4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5" hidden="1">#REF!</definedName>
    <definedName name="BEx5LRMNU3HXIE1BUMDHRU31F7JJ" localSheetId="4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5" hidden="1">#REF!</definedName>
    <definedName name="BEx5LSJ1LPUAX3ENSPECWPG4J7D1" localSheetId="4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5" hidden="1">#REF!</definedName>
    <definedName name="BEx5LTKQ8RQWJE4BC88OP928893U" localSheetId="4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5" hidden="1">#REF!</definedName>
    <definedName name="BEx5M4D4KHXU4JXKDEHZZNRG7NRA" localSheetId="4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5" hidden="1">#REF!</definedName>
    <definedName name="BEx5MB9BR71LZDG7XXQ2EO58JC5F" localSheetId="4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5" hidden="1">#REF!</definedName>
    <definedName name="BEx5MHEF05EVRV5DPTG4KMPWZSUS" localSheetId="4" hidden="1">#REF!</definedName>
    <definedName name="BEx5MHEF05EVRV5DPTG4KMPWZSUS" hidden="1">#REF!</definedName>
    <definedName name="BEx5MLQZM68YQSKARVWTTPINFQ2C" localSheetId="7" hidden="1">#REF!</definedName>
    <definedName name="BEx5MLQZM68YQSKARVWTTPINFQ2C" localSheetId="5" hidden="1">#REF!</definedName>
    <definedName name="BEx5MLQZM68YQSKARVWTTPINFQ2C" localSheetId="4" hidden="1">#REF!</definedName>
    <definedName name="BEx5MLQZM68YQSKARVWTTPINFQ2C" hidden="1">#REF!</definedName>
    <definedName name="BEx5MMCJMU7FOOWUCW9EA13B7V5F" localSheetId="7" hidden="1">#REF!</definedName>
    <definedName name="BEx5MMCJMU7FOOWUCW9EA13B7V5F" localSheetId="5" hidden="1">#REF!</definedName>
    <definedName name="BEx5MMCJMU7FOOWUCW9EA13B7V5F" localSheetId="4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5" hidden="1">#REF!</definedName>
    <definedName name="BEx5MVXTKNBXHNWTL43C670E4KXC" localSheetId="4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5" hidden="1">#REF!</definedName>
    <definedName name="BEx5MWZGZ3VRB5418C2RNF9H17BQ" localSheetId="4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5" hidden="1">#REF!</definedName>
    <definedName name="BEx5MX4YD2QV39W04QH9C6AOA0FB" localSheetId="4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5" hidden="1">#REF!</definedName>
    <definedName name="BEx5N3A8LULD7YBJH5J83X27PZSW" localSheetId="4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5" hidden="1">#REF!</definedName>
    <definedName name="BEx5N4XI4PWB1W9PMZ4O5R0HWTYD" localSheetId="4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5" hidden="1">#REF!</definedName>
    <definedName name="BEx5N8DH1SY888WI2GZ2D6E9XCXB" localSheetId="4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5" hidden="1">#REF!</definedName>
    <definedName name="BEx5NA68N6FJFX9UJXK4M14U487F" localSheetId="4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5" hidden="1">#REF!</definedName>
    <definedName name="BEx5NIKBG2GDJOYGE3WCXKU7YY51" localSheetId="4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5" hidden="1">#REF!</definedName>
    <definedName name="BEx5NV06L5J5IMKGOMGKGJ4PBZCD" localSheetId="4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5" hidden="1">#REF!</definedName>
    <definedName name="BEx5NW1V6AB25NEEX9VPHRXWJDSS" localSheetId="4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5" hidden="1">#REF!</definedName>
    <definedName name="BEx5NWSXWACAUHWVZAI57DGZ8OCQ" localSheetId="4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5" hidden="1">#REF!</definedName>
    <definedName name="BEx5NZSSQ6PY99ZX2D7Q9IGOR34W" localSheetId="4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5" hidden="1">#REF!</definedName>
    <definedName name="BEx5O2N9HTGG4OJHR62PKFMNZTTW" localSheetId="4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5" hidden="1">#REF!</definedName>
    <definedName name="BEx5O3ZUQ2OARA1CDOZ3NC4UE5AA" localSheetId="4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5" hidden="1">#REF!</definedName>
    <definedName name="BEx5OAFS0NJ2CB86A02E1JYHMLQ1" localSheetId="4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5" hidden="1">#REF!</definedName>
    <definedName name="BEx5OG4RPU8W1ETWDWM234NYYYEN" localSheetId="4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5" hidden="1">#REF!</definedName>
    <definedName name="BEx5OP9Y43F99O2IT69MKCCXGL61" localSheetId="4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5" hidden="1">#REF!</definedName>
    <definedName name="BEx5P9Y9RDXNUAJ6CZ2LHMM8IM7T" localSheetId="4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5" hidden="1">#REF!</definedName>
    <definedName name="BEx5PHWB2C0D5QLP3BZIP3UO7DIZ" localSheetId="4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5" hidden="1">#REF!</definedName>
    <definedName name="BEx5PJP02W68K2E46L5C5YBSNU6T" localSheetId="4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5" hidden="1">#REF!</definedName>
    <definedName name="BEx5PLCA8DOMAU315YCS5275L2HS" localSheetId="4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5" hidden="1">#REF!</definedName>
    <definedName name="BEx5PRXMZ5M65Z732WNNGV564C2J" localSheetId="4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5" hidden="1">#REF!</definedName>
    <definedName name="BEx5Q29Y91E64DPE0YY53A6YHF3Y" localSheetId="4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5" hidden="1">#REF!</definedName>
    <definedName name="BEx5QPSW4IPLH50WSR87HRER05RF" localSheetId="4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5" hidden="1">#REF!</definedName>
    <definedName name="BEx73V0EP8EMNRC3EZJJKKVKWQVB" localSheetId="4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5" hidden="1">#REF!</definedName>
    <definedName name="BEx741WJHIJVXUX131SBXTVW8D71" localSheetId="4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5" hidden="1">#REF!</definedName>
    <definedName name="BEx74Q6H3O7133AWQXWC21MI2UFT" localSheetId="4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5" hidden="1">#REF!</definedName>
    <definedName name="BEx74R2VQ8BSMKPX25262AU3VZF7" localSheetId="4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5" hidden="1">#REF!</definedName>
    <definedName name="BEx74W6BJ8ENO3J25WNM5H5APKA3" localSheetId="4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5" hidden="1">#REF!</definedName>
    <definedName name="BEx74YKLW1FKLWC3DJ2ELZBZBY1M" localSheetId="4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5" hidden="1">#REF!</definedName>
    <definedName name="BEx755GRRD9BL27YHLH5QWIYLWB7" localSheetId="4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5" hidden="1">#REF!</definedName>
    <definedName name="BEx759D1D5SXS5ELLZVBI0SXYUNF" localSheetId="4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5" hidden="1">#REF!</definedName>
    <definedName name="BEx75DPEQTX055IZ2L8UVLJOT1DD" localSheetId="4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5" hidden="1">#REF!</definedName>
    <definedName name="BEx75GJZSZHUDN6OOAGQYFUDA2LP" localSheetId="4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5" hidden="1">#REF!</definedName>
    <definedName name="BEx75HGCCV5K4UCJWYV8EV9AG5YT" localSheetId="4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5" hidden="1">#REF!</definedName>
    <definedName name="BEx75PZT8TY5P13U978NVBUXKHT4" localSheetId="4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5" hidden="1">#REF!</definedName>
    <definedName name="BEx75T55F7GML8V1DMWL26WRT006" localSheetId="4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5" hidden="1">#REF!</definedName>
    <definedName name="BEx75VJGR07JY6UUWURQ4PJ29UKC" localSheetId="4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5" hidden="1">#REF!</definedName>
    <definedName name="BEx7696AZUPB1PK30JJQUWUELQPJ" localSheetId="4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5" hidden="1">#REF!</definedName>
    <definedName name="BEx76PNR8S4T4VUQS0KU58SEX0VN" localSheetId="4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5" hidden="1">#REF!</definedName>
    <definedName name="BEx76YY7ODSIKDD9VDF9TLTDM18I" localSheetId="4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5" hidden="1">#REF!</definedName>
    <definedName name="BEx7705E86I9B7DTKMMJMAFSYMUL" localSheetId="4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5" hidden="1">#REF!</definedName>
    <definedName name="BEx7741OUGLA0WJQLQRUJSL4DE00" localSheetId="4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5" hidden="1">#REF!</definedName>
    <definedName name="BEx774N83DXLJZ54Q42PWIJZ2DN1" localSheetId="4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5" hidden="1">#REF!</definedName>
    <definedName name="BEx779QNIY3061ZV9BR462WKEGRW" localSheetId="4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5" hidden="1">#REF!</definedName>
    <definedName name="BEx77G19QU9A95CNHE6QMVSQR2T3" localSheetId="4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5" hidden="1">#REF!</definedName>
    <definedName name="BEx77P0S3GVMS7BJUL9OWUGJ1B02" localSheetId="4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5" hidden="1">#REF!</definedName>
    <definedName name="BEx77QDESURI6WW5582YXSK3A972" localSheetId="4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5" hidden="1">#REF!</definedName>
    <definedName name="BEx77VBI9XOPFHKEWU5EHQ9J675Y" localSheetId="4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5" hidden="1">#REF!</definedName>
    <definedName name="BEx7809GQOCLHSNH95VOYIX7P1TV" localSheetId="4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5" hidden="1">#REF!</definedName>
    <definedName name="BEx780K8XAXUHGVZGZWQ74DK4CI3" localSheetId="4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5" hidden="1">#REF!</definedName>
    <definedName name="BEx78226TN58UE0CTY98YEDU0LSL" localSheetId="4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5" hidden="1">#REF!</definedName>
    <definedName name="BEx7881ZZBWHRAX6W2GY19J8MGEQ" localSheetId="4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5" hidden="1">#REF!</definedName>
    <definedName name="BEx78BSYINF85GYNSCIRD95PH86Q" localSheetId="4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5" hidden="1">#REF!</definedName>
    <definedName name="BEx78HHRIWDLHQX2LG0HWFRYEL1T" localSheetId="4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5" hidden="1">#REF!</definedName>
    <definedName name="BEx78QC4X2YVM9K6MQRB2WJG36N3" localSheetId="4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5" hidden="1">#REF!</definedName>
    <definedName name="BEx78QMXZ2P1ZB3HJ9O50DWHCMXR" localSheetId="4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5" hidden="1">#REF!</definedName>
    <definedName name="BEx78SFO5VR28677DWZEMDN7G86X" localSheetId="4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5" hidden="1">#REF!</definedName>
    <definedName name="BEx78SFOYH1Z0ZDTO47W2M60TW6K" localSheetId="4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5" hidden="1">#REF!</definedName>
    <definedName name="BEx7974EARYYX2ICWU0YC50VO5D8" localSheetId="4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5" hidden="1">#REF!</definedName>
    <definedName name="BEx79JK3E6JO8MX4O35A5G8NZCC8" localSheetId="4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5" hidden="1">#REF!</definedName>
    <definedName name="BEx79OCP4HQ6XP8EWNGEUDLOZBBS" localSheetId="4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5" hidden="1">#REF!</definedName>
    <definedName name="BEx79SEAYKUZB0H4LYBCD6WWJBG2" localSheetId="4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5" hidden="1">#REF!</definedName>
    <definedName name="BEx79SJRHTLS9PYM69O9BWW1FMJK" localSheetId="4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5" hidden="1">#REF!</definedName>
    <definedName name="BEx79YJJLBELICW9F9FRYSCQ101L" localSheetId="4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5" hidden="1">#REF!</definedName>
    <definedName name="BEx79YUC7B0V77FSBGIRCY1BR4VK" localSheetId="4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5" hidden="1">#REF!</definedName>
    <definedName name="BEx7A06T3RC2891FUX05G3QPRAUE" localSheetId="4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5" hidden="1">#REF!</definedName>
    <definedName name="BEx7A9S3JA1X7FH4CFSQLTZC4691" localSheetId="4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5" hidden="1">#REF!</definedName>
    <definedName name="BEx7ABA2C9IWH5VSLVLLLCY62161" localSheetId="4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5" hidden="1">#REF!</definedName>
    <definedName name="BEx7AE4LPLX8N85BYB0WCO5S7ZPV" localSheetId="4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5" hidden="1">#REF!</definedName>
    <definedName name="BEx7AR0EEP9O5JPPEKQWG1TC860T" localSheetId="4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5" hidden="1">#REF!</definedName>
    <definedName name="BEx7ASD1I654MEDCO6GGWA95PXSC" localSheetId="4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5" hidden="1">#REF!</definedName>
    <definedName name="BEx7AURD3S7JGN4D3YK1QAG6TAFA" localSheetId="4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5" hidden="1">#REF!</definedName>
    <definedName name="BEx7AVCX9S5RJP3NSZ4QM4E6ERDT" localSheetId="4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5" hidden="1">#REF!</definedName>
    <definedName name="BEx7AVYIGP0930MV5JEBWRYCJN68" localSheetId="4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5" hidden="1">#REF!</definedName>
    <definedName name="BEx7B6LH6917TXOSAAQ6U7HVF018" localSheetId="4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5" hidden="1">#REF!</definedName>
    <definedName name="BEx7BN8E88JR3K1BSLAZRPSFPQ9L" localSheetId="4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5" hidden="1">#REF!</definedName>
    <definedName name="BEx7BP14RMS3638K85OM4NCYLRHG" localSheetId="4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5" hidden="1">#REF!</definedName>
    <definedName name="BEx7BPXFZXJ79FQ0E8AQE21PGVHA" localSheetId="4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5" hidden="1">#REF!</definedName>
    <definedName name="BEx7C04AM39DQMC1TIX7CFZ2ADHX" localSheetId="4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5" hidden="1">#REF!</definedName>
    <definedName name="BEx7C346X4AX2J1QPM4NBC7JL5W9" localSheetId="4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5" hidden="1">#REF!</definedName>
    <definedName name="BEx7C40F0PQURHPI6YQ39NFIR86Z" localSheetId="4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5" hidden="1">#REF!</definedName>
    <definedName name="BEx7C7B9VCY7N0H7N1NH6HNNH724" localSheetId="4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5" hidden="1">#REF!</definedName>
    <definedName name="BEx7C93VR7SYRIJS1JO8YZKSFAW9" localSheetId="4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5" hidden="1">#REF!</definedName>
    <definedName name="BEx7CCPC6R1KQQZ2JQU6EFI1G0RM" localSheetId="4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5" hidden="1">#REF!</definedName>
    <definedName name="BEx7CIJST9GLS2QD383UK7VUDTGL" localSheetId="4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5" hidden="1">#REF!</definedName>
    <definedName name="BEx7CO8T2XKC7GHDSYNAWTZ9L7YR" localSheetId="4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5" hidden="1">#REF!</definedName>
    <definedName name="BEx7CW1CF00DO8A36UNC2X7K65C2" localSheetId="4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5" hidden="1">#REF!</definedName>
    <definedName name="BEx7CW6NFRL2P4XWP0MWHIYA97KF" localSheetId="4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5" hidden="1">#REF!</definedName>
    <definedName name="BEx7CZXN83U7XFVGG1P1N6ZCQK7U" localSheetId="4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5" hidden="1">#REF!</definedName>
    <definedName name="BEx7D14R4J25CLH301NHMGU8FSWM" localSheetId="4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5" hidden="1">#REF!</definedName>
    <definedName name="BEx7D38BE0Z9QLQBDMGARM9USFPM" localSheetId="4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5" hidden="1">#REF!</definedName>
    <definedName name="BEx7D5RWKRS4W71J4NZ6ZSFHPKFT" localSheetId="4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5" hidden="1">#REF!</definedName>
    <definedName name="BEx7D8H1TPOX1UN17QZYEV7Q58GA" localSheetId="4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5" hidden="1">#REF!</definedName>
    <definedName name="BEx7DGF13H2074LRWFZQ45PZ6JPX" localSheetId="4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5" hidden="1">#REF!</definedName>
    <definedName name="BEx7DHBE0SOC5KXWWQ73WUDBRX8J" localSheetId="4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5" hidden="1">#REF!</definedName>
    <definedName name="BEx7DKWUXEDIISSX4GDD4YYT887F" localSheetId="4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5" hidden="1">#REF!</definedName>
    <definedName name="BEx7DMUYR2HC26WW7AOB1TULERMB" localSheetId="4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5" hidden="1">#REF!</definedName>
    <definedName name="BEx7DVJTRV44IMJIBFXELE67SZ7S" localSheetId="4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5" hidden="1">#REF!</definedName>
    <definedName name="BEx7DVUMFCI5INHMVFIJ44RTTSTT" localSheetId="4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5" hidden="1">#REF!</definedName>
    <definedName name="BEx7E2QT2U8THYOKBPXONB1B47WH" localSheetId="4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5" hidden="1">#REF!</definedName>
    <definedName name="BEx7E5QP7W6UKO74F5Y0VJ741HS5" localSheetId="4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5" hidden="1">#REF!</definedName>
    <definedName name="BEx7E6N29HGH3I47AFB2DCS6MVS6" localSheetId="4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5" hidden="1">#REF!</definedName>
    <definedName name="BEx7EBA8IYHQKT7IQAOAML660SYA" localSheetId="4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5" hidden="1">#REF!</definedName>
    <definedName name="BEx7EI6C8MCRZFEQYUBE5FSUTIHK" localSheetId="4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5" hidden="1">#REF!</definedName>
    <definedName name="BEx7EI6DL1Z6UWLFBXAKVGZTKHWJ" localSheetId="4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5" hidden="1">#REF!</definedName>
    <definedName name="BEx7EQKHX7GZYOLXRDU534TT4H64" localSheetId="4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5" hidden="1">#REF!</definedName>
    <definedName name="BEx7ETV6L1TM7JSXJIGK3FC6RVZW" localSheetId="4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5" hidden="1">#REF!</definedName>
    <definedName name="BEx7EYYLHMBYQTH6I377FCQS7CSX" localSheetId="4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5" hidden="1">#REF!</definedName>
    <definedName name="BEx7FCLG1RYI2SNOU1Y2GQZNZSWA" localSheetId="4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5" hidden="1">#REF!</definedName>
    <definedName name="BEx7FN32ZGWOAA4TTH79KINTDWR9" localSheetId="4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5" hidden="1">#REF!</definedName>
    <definedName name="BEx7FV0WJHXL6X5JNQ2ZX45PX49P" localSheetId="4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5" hidden="1">#REF!</definedName>
    <definedName name="BEx7G82CKM3NIY1PHNFK28M09PCH" localSheetId="4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5" hidden="1">#REF!</definedName>
    <definedName name="BEx7GR3ENYWRXXS5IT0UMEGOLGUH" localSheetId="4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5" hidden="1">#REF!</definedName>
    <definedName name="BEx7GSAL6P7TASL8MB63RFST1LJL" localSheetId="4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5" hidden="1">#REF!</definedName>
    <definedName name="BEx7H0JD6I5I8WQLLWOYWY5YWPQE" localSheetId="4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5" hidden="1">#REF!</definedName>
    <definedName name="BEx7H14XCXH7WEXEY1HVO53A6AGH" localSheetId="4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5" hidden="1">#REF!</definedName>
    <definedName name="BEx7HGVBEF4LEIF6RC14N3PSU461" localSheetId="4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5" hidden="1">#REF!</definedName>
    <definedName name="BEx7HQ5T9FZ42QWS09UO4DT42Y0R" localSheetId="4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5" hidden="1">#REF!</definedName>
    <definedName name="BEx7HRCZE3CVGON1HV07MT5MNDZ3" localSheetId="4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5" hidden="1">#REF!</definedName>
    <definedName name="BEx7HWGE2CANG5M17X4C8YNC3N8F" localSheetId="4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5" hidden="1">#REF!</definedName>
    <definedName name="BEx7IB54GU5UCTJS549UBDW43EJL" localSheetId="4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5" hidden="1">#REF!</definedName>
    <definedName name="BEx7IBVYN47SFZIA0K4MDKQZNN9V" localSheetId="4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5" hidden="1">#REF!</definedName>
    <definedName name="BEx7IGOMJB39HUONENRXTK1MFHGE" localSheetId="4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5" hidden="1">#REF!</definedName>
    <definedName name="BEx7ISO6LTCYYDK0J6IN4PG2P6SW" localSheetId="4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5" hidden="1">#REF!</definedName>
    <definedName name="BEx7IV2IJ5WT7UC0UG7WP0WF2JZI" localSheetId="4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5" hidden="1">#REF!</definedName>
    <definedName name="BEx7IXGU74GE5E4S6W4Z13AR092Y" localSheetId="4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5" hidden="1">#REF!</definedName>
    <definedName name="BEx7J4YL8Q3BI1MLH16YYQ18IJRD" localSheetId="4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5" hidden="1">#REF!</definedName>
    <definedName name="BEx7J5K5QVUOXI6A663KUWL6PO3O" localSheetId="4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5" hidden="1">#REF!</definedName>
    <definedName name="BEx7JH3HGBPI07OHZ5LFYK0UFZQR" localSheetId="4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5" hidden="1">#REF!</definedName>
    <definedName name="BEx7JRL3MHRMVLQF3EN15MXRPN68" localSheetId="4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5" hidden="1">#REF!</definedName>
    <definedName name="BEx7JV194190CNM6WWGQ3UBJ3CHH" localSheetId="4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5" hidden="1">#REF!</definedName>
    <definedName name="BEx7JZJ4AE8AGMWPK3XPBTBUBZ48" localSheetId="4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5" hidden="1">#REF!</definedName>
    <definedName name="BEx7K7GZ607XQOGB81A1HINBTGOZ" localSheetId="4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5" hidden="1">#REF!</definedName>
    <definedName name="BEx7KEYPBDXSNROH8M6CDCBN6B50" localSheetId="4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5" hidden="1">#REF!</definedName>
    <definedName name="BEx7KH7PZ0A6FSWA4LAN2CMZ0WSF" localSheetId="4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5" hidden="1">#REF!</definedName>
    <definedName name="BEx7KNCTL6VMNQP4MFMHOMV1WI1Y" localSheetId="4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5" hidden="1">#REF!</definedName>
    <definedName name="BEx7KSAS8BZT6H8OQCZ5DNSTMO07" localSheetId="4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5" hidden="1">#REF!</definedName>
    <definedName name="BEx7KWHTBD21COXVI4HNEQH0Z3L8" localSheetId="4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5" hidden="1">#REF!</definedName>
    <definedName name="BEx7KXUGRMRSUXCM97Z7VRZQ9JH2" localSheetId="4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5" hidden="1">#REF!</definedName>
    <definedName name="BEx7L5C6U8MP6IZ67BD649WQYJEK" localSheetId="4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5" hidden="1">#REF!</definedName>
    <definedName name="BEx7L8HEYEVTATR0OG5JJO647KNI" localSheetId="4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5" hidden="1">#REF!</definedName>
    <definedName name="BEx7L8XOV64OMS15ZFURFEUXLMWF" localSheetId="4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5" hidden="1">#REF!</definedName>
    <definedName name="BEx7LPF478MRAYB9TQ6LDML6O3BY" localSheetId="4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5" hidden="1">#REF!</definedName>
    <definedName name="BEx7LPV780NFCG1VX4EKJ29YXOLZ" localSheetId="4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5" hidden="1">#REF!</definedName>
    <definedName name="BEx7LQ0PD30NJWOAYKPEYHM9J83B" localSheetId="4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5" hidden="1">#REF!</definedName>
    <definedName name="BEx7M4EKEDHZ1ZZ91NDLSUNPUFPZ" localSheetId="4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5" hidden="1">#REF!</definedName>
    <definedName name="BEx7MAUI1JJFDIJGDW4RWY5384LY" localSheetId="4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5" hidden="1">#REF!</definedName>
    <definedName name="BEx7MI1EW6N7FOBHWJLYC02TZSKR" localSheetId="4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5" hidden="1">#REF!</definedName>
    <definedName name="BEx7MJZO3UKAMJ53UWOJ5ZD4GGMQ" localSheetId="4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5" hidden="1">#REF!</definedName>
    <definedName name="BEx7MO17TZ6L4457Q12FYYLUUZAZ" localSheetId="4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5" hidden="1">#REF!</definedName>
    <definedName name="BEx7MT4MFNXIVQGAT6D971GZW7CA" localSheetId="4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5" hidden="1">#REF!</definedName>
    <definedName name="BEx7MUMLPPX92MX7SA8S1PLONDL8" localSheetId="4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5" hidden="1">#REF!</definedName>
    <definedName name="BEx7MX0W532Q7CB4V6KFVC9WAOUI" localSheetId="4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5" hidden="1">#REF!</definedName>
    <definedName name="BEx7NB403NE748IF75RXMWOFQ986" localSheetId="4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5" hidden="1">#REF!</definedName>
    <definedName name="BEx7NI062THZAM6I8AJWTFJL91CS" localSheetId="4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5" hidden="1">#REF!</definedName>
    <definedName name="BEx904S75BPRYMHF0083JF7ES4NG" localSheetId="4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5" hidden="1">#REF!</definedName>
    <definedName name="BEx90HDD4RWF7JZGA8GCGG7D63MG" localSheetId="4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5" hidden="1">#REF!</definedName>
    <definedName name="BEx90HO6UVMFVSV8U0YBZFHNCL38" localSheetId="4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5" hidden="1">#REF!</definedName>
    <definedName name="BEx90VGH5H09ON2QXYC9WIIEU98T" localSheetId="4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5" hidden="1">#REF!</definedName>
    <definedName name="BEx9157279000SVN5XNWQ99JY0WU" localSheetId="4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5" hidden="1">#REF!</definedName>
    <definedName name="BEx9175B70QXYAU5A8DJPGZQ46L9" localSheetId="4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5" hidden="1">#REF!</definedName>
    <definedName name="BEx91AQQRTV87AO27VWHSFZAD4ZR" localSheetId="4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5" hidden="1">#REF!</definedName>
    <definedName name="BEx91L8FLL5CWLA2CDHKCOMGVDZN" localSheetId="4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5" hidden="1">#REF!</definedName>
    <definedName name="BEx91OTVH9ZDBC3QTORU8RZX4EOC" localSheetId="4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5" hidden="1">#REF!</definedName>
    <definedName name="BEx91QH5JRZKQP1GPN2SQMR3CKAG" localSheetId="4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5" hidden="1">#REF!</definedName>
    <definedName name="BEx91ROALDNHO7FI4X8L61RH4UJE" localSheetId="4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5" hidden="1">#REF!</definedName>
    <definedName name="BEx91TMID71GVYH0U16QM1RV3PX0" localSheetId="4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5" hidden="1">#REF!</definedName>
    <definedName name="BEx91VF2D78PAF337E3L2L81K9W2" localSheetId="4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5" hidden="1">#REF!</definedName>
    <definedName name="BEx921PNZ46VORG2VRMWREWIC0SE" localSheetId="4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5" hidden="1">#REF!</definedName>
    <definedName name="BEx929CVDCG5CFUQWNDLOSNRQ1FN" localSheetId="4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5" hidden="1">#REF!</definedName>
    <definedName name="BEx92DPEKL5WM5A3CN8674JI0PR3" localSheetId="4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5" hidden="1">#REF!</definedName>
    <definedName name="BEx92ER2RMY93TZK0D9L9T3H0GI5" localSheetId="4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5" hidden="1">#REF!</definedName>
    <definedName name="BEx92FI04PJT4LI23KKIHRXWJDTT" localSheetId="4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5" hidden="1">#REF!</definedName>
    <definedName name="BEx92HR14HQ9D5JXCSPA4SS4RT62" localSheetId="4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5" hidden="1">#REF!</definedName>
    <definedName name="BEx92HWA2D6A5EX9MFG68G0NOMSN" localSheetId="4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5" hidden="1">#REF!</definedName>
    <definedName name="BEx92I1SQUKW2W7S22E82HLJXRGK" localSheetId="4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5" hidden="1">#REF!</definedName>
    <definedName name="BEx92PUBDIXAU1FW5ZAXECMAU0LN" localSheetId="4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5" hidden="1">#REF!</definedName>
    <definedName name="BEx92S8MHFFIVRQ2YSHZNQGOFUHD" localSheetId="4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5" hidden="1">#REF!</definedName>
    <definedName name="BEx92VJ5FJGXISSSMOUAESCSIWFV" localSheetId="4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5" hidden="1">#REF!</definedName>
    <definedName name="BEx93B9OULL2YGC896XXYAAJSTRK" localSheetId="4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5" hidden="1">#REF!</definedName>
    <definedName name="BEx93FRKF99NRT3LH99UTIH7AAYF" localSheetId="4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5" hidden="1">#REF!</definedName>
    <definedName name="BEx93M7FSHP50OG34A4W8W8DF12U" localSheetId="4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5" hidden="1">#REF!</definedName>
    <definedName name="BEx93OLWY2O3PRA74U41VG5RXT4Q" localSheetId="4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5" hidden="1">#REF!</definedName>
    <definedName name="BEx93RWFAF6YJGYUTITVM445C02U" localSheetId="4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5" hidden="1">#REF!</definedName>
    <definedName name="BEx93SY9RWG3HUV4YXQKXJH9FH14" localSheetId="4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5" hidden="1">#REF!</definedName>
    <definedName name="BEx93TJUX3U0FJDBG6DDSNQ91R5J" localSheetId="4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5" hidden="1">#REF!</definedName>
    <definedName name="BEx942UCRHMI4B0US31HO95GSC2X" localSheetId="4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5" hidden="1">#REF!</definedName>
    <definedName name="BEx942ZND3V7XSHKTD0UH9X85N5E" localSheetId="4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5" hidden="1">#REF!</definedName>
    <definedName name="BEx947HHLR6UU6NYPNDZRF79V52K" localSheetId="4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5" hidden="1">#REF!</definedName>
    <definedName name="BEx948ZFFQWVIDNG4AZAUGGGEB5U" localSheetId="4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5" hidden="1">#REF!</definedName>
    <definedName name="BEx94CKXG92OMURH41SNU6IOHK4J" localSheetId="4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5" hidden="1">#REF!</definedName>
    <definedName name="BEx94GXG30CIVB6ZQN3X3IK6BZXQ" localSheetId="4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5" hidden="1">#REF!</definedName>
    <definedName name="BEx94HJ0DWZHE39X4BLCQCJ3M1MC" localSheetId="4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5" hidden="1">#REF!</definedName>
    <definedName name="BEx94HZ5LURYM9ST744ALV6ZCKYP" localSheetId="4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5" hidden="1">#REF!</definedName>
    <definedName name="BEx94IQ75E90YUMWJ9N591LR7DQQ" localSheetId="4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5" hidden="1">#REF!</definedName>
    <definedName name="BEx94N7W5T3U7UOE97D6OVIBUCXS" localSheetId="4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5" hidden="1">#REF!</definedName>
    <definedName name="BEx955NIAWX5OLAHMTV6QFUZPR30" localSheetId="4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5" hidden="1">#REF!</definedName>
    <definedName name="BEx9581TYVI2M5TT4ISDAJV4W7Z6" localSheetId="4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5" hidden="1">#REF!</definedName>
    <definedName name="BEx95G55NR99FDSE95CXDI4DKWSV" localSheetId="4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5" hidden="1">#REF!</definedName>
    <definedName name="BEx95NHF4RVUE0YDOAFZEIVBYJXD" localSheetId="4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5" hidden="1">#REF!</definedName>
    <definedName name="BEx95QBZMG0E2KQ9BERJ861QLYN3" localSheetId="4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5" hidden="1">#REF!</definedName>
    <definedName name="BEx95QHBVDN795UNQJLRXG3RDU49" localSheetId="4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5" hidden="1">#REF!</definedName>
    <definedName name="BEx95TBVUWV7L7OMFMZDQEXGVHU6" localSheetId="4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5" hidden="1">#REF!</definedName>
    <definedName name="BEx95U89DZZSVO39TGS62CX8G9N4" localSheetId="4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5" hidden="1">#REF!</definedName>
    <definedName name="BEx95XTPKKKJG67C45LRX0T25I06" localSheetId="4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5" hidden="1">#REF!</definedName>
    <definedName name="BEx9602K2GHNBUEUVT9ONRQU1GMD" localSheetId="4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5" hidden="1">#REF!</definedName>
    <definedName name="BEx9602LTEI8BPC79BGMRK6S0RP8" localSheetId="4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5" hidden="1">#REF!</definedName>
    <definedName name="BEx962BL3Y4LA53EBYI64ZYMZE8U" localSheetId="4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5" hidden="1">#REF!</definedName>
    <definedName name="BEx96HAWZ2EMMI7VJ5NQXGK044OO" localSheetId="4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5" hidden="1">#REF!</definedName>
    <definedName name="BEx96KR21O7H9R29TN0S45Y3QPUK" localSheetId="4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5" hidden="1">#REF!</definedName>
    <definedName name="BEx96SUFKHHFE8XQ6UUO6ILDOXHO" localSheetId="4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5" hidden="1">#REF!</definedName>
    <definedName name="BEx96UN4YWXBDEZ1U1ZUIPP41Z7I" localSheetId="4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5" hidden="1">#REF!</definedName>
    <definedName name="BEx978KSD61YJH3S9DGO050R2EHA" localSheetId="4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5" hidden="1">#REF!</definedName>
    <definedName name="BEx97H9O1NAKAPK4MX4PKO34ICL5" localSheetId="4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5" hidden="1">#REF!</definedName>
    <definedName name="BEx97MNUZQ1Z0AO2FL7XQYVNCPR7" localSheetId="4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5" hidden="1">#REF!</definedName>
    <definedName name="BEx97NPQBACJVD9K1YXI08RTW9E2" localSheetId="4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5" hidden="1">#REF!</definedName>
    <definedName name="BEx97RWQLXS0OORDCN69IGA58CWU" localSheetId="4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5" hidden="1">#REF!</definedName>
    <definedName name="BEx97YNGGDFIXHTMGFL2IHAQX9MI" localSheetId="4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5" hidden="1">#REF!</definedName>
    <definedName name="BEx9805E16VCDEWPM3404WTQS6ZK" localSheetId="4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5" hidden="1">#REF!</definedName>
    <definedName name="BEx981HW73BUZWT14TBTZHC0ZTJ4" localSheetId="4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5" hidden="1">#REF!</definedName>
    <definedName name="BEx9871KU0N99P0900EAK69VFYT2" localSheetId="4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5" hidden="1">#REF!</definedName>
    <definedName name="BEx98IFKNJFGZFLID1YTRFEG1SXY" localSheetId="4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5" hidden="1">#REF!</definedName>
    <definedName name="BEx98T7ZEF0HKRFLBVK3BNKCG3CJ" localSheetId="4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5" hidden="1">#REF!</definedName>
    <definedName name="BEx98WYSAS39FWGYTMQ8QGIT81TF" localSheetId="4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5" hidden="1">#REF!</definedName>
    <definedName name="BEx990461P2YAJ7BRK25INFYZ7RQ" localSheetId="4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5" hidden="1">#REF!</definedName>
    <definedName name="BEx9915UVD4G7RA3IMLFZ0LG3UA2" localSheetId="4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5" hidden="1">#REF!</definedName>
    <definedName name="BEx991M410V3S2PKCJGQ30O6JT6H" localSheetId="4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5" hidden="1">#REF!</definedName>
    <definedName name="BEx992CZON8AO7U7V88VN1JBO0MG" localSheetId="4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5" hidden="1">#REF!</definedName>
    <definedName name="BEx9952469XMFGSPXL7CMXHPJF90" localSheetId="4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5" hidden="1">#REF!</definedName>
    <definedName name="BEx99B77I7TUSHRR4HIZ9FU2EIUT" localSheetId="4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5" hidden="1">#REF!</definedName>
    <definedName name="BEx99EHWKKHZB66Q30C7QIXU3BVM" localSheetId="4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5" hidden="1">#REF!</definedName>
    <definedName name="BEx99IE6TEODZ443HP0AYCXVTNOV" localSheetId="4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5" hidden="1">#REF!</definedName>
    <definedName name="BEx99Q6PH5F3OQKCCAAO75PYDEFN" localSheetId="4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5" hidden="1">#REF!</definedName>
    <definedName name="BEx99RU5I4O0109P2FW9DN4IU3QX" localSheetId="4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5" hidden="1">#REF!</definedName>
    <definedName name="BEx99WBYT2D6UUC1PT7A40ENYID4" localSheetId="4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5" hidden="1">#REF!</definedName>
    <definedName name="BEx99WS2X3RTQE9O764SS5G2FPE6" localSheetId="4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5" hidden="1">#REF!</definedName>
    <definedName name="BEx99ZRZ4I7FHDPGRAT5VW7NVBPU" localSheetId="4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5" hidden="1">#REF!</definedName>
    <definedName name="BEx9AT5E3ZSHKSOL35O38L8HF9TH" localSheetId="4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5" hidden="1">#REF!</definedName>
    <definedName name="BEx9ATW9WB5CNKQR5HKK7Y2GHYGR" localSheetId="4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5" hidden="1">#REF!</definedName>
    <definedName name="BEx9AV8W1FAWF5BHATYEN47X12JN" localSheetId="4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5" hidden="1">#REF!</definedName>
    <definedName name="BEx9B8A5186FNTQQNLIO5LK02ABI" localSheetId="4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5" hidden="1">#REF!</definedName>
    <definedName name="BEx9B8VR20E2CILU4CDQUQQ9ONXK" localSheetId="4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5" hidden="1">#REF!</definedName>
    <definedName name="BEx9B917EUP13X6FQ3NPQL76XM5V" localSheetId="4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5" hidden="1">#REF!</definedName>
    <definedName name="BEx9BAJ5WYEQ623HUT9NNCMP3RUG" localSheetId="4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5" hidden="1">#REF!</definedName>
    <definedName name="BEx9BE9Z7EFJCFDYJJOY5KFTGDF4" localSheetId="4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5" hidden="1">#REF!</definedName>
    <definedName name="BEx9BSIJN2O0MG8CXAMCAOADEMTO" localSheetId="4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5" hidden="1">#REF!</definedName>
    <definedName name="BEx9BU0BBJO3ITPCO4T9FIVEVJY7" localSheetId="4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5" hidden="1">#REF!</definedName>
    <definedName name="BEx9BYSYW7QCPXS2NAVLFAU5Y2Z2" localSheetId="4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5" hidden="1">#REF!</definedName>
    <definedName name="BEx9C590HJ2O31IWJB73C1HR74AI" localSheetId="4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5" hidden="1">#REF!</definedName>
    <definedName name="BEx9CCQRMYYOGIOYTOM73VKDIPS1" localSheetId="4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5" hidden="1">#REF!</definedName>
    <definedName name="BEx9CM6JVXIG9S6EAZMR899UW190" localSheetId="4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5" hidden="1">#REF!</definedName>
    <definedName name="BEx9D160NRGTDVT2ML4H9A7UKR4T" localSheetId="4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5" hidden="1">#REF!</definedName>
    <definedName name="BEx9D1BC9FT19KY0INAABNDBAMR1" localSheetId="4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5" hidden="1">#REF!</definedName>
    <definedName name="BEx9D1MB15VSARB7IKBMZYU0JJBI" localSheetId="4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5" hidden="1">#REF!</definedName>
    <definedName name="BEx9DN6ZMF18Q39MPMXSDJTZQNJ3" localSheetId="4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5" hidden="1">#REF!</definedName>
    <definedName name="BEx9DZXN85O544CD9O60K126YYAU" localSheetId="4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5" hidden="1">#REF!</definedName>
    <definedName name="BEx9E14TDNSEMI784W0OTIEQMWN6" localSheetId="4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5" hidden="1">#REF!</definedName>
    <definedName name="BEx9E14TGNBYGMDDG9NETDK4SYAW" localSheetId="4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5" hidden="1">#REF!</definedName>
    <definedName name="BEx9E2BZ2B1R41FMGJCJ7JLGLUAJ" localSheetId="4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5" hidden="1">#REF!</definedName>
    <definedName name="BEx9EG9KBJ77M8LEOR9ITOKN5KXY" localSheetId="4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5" hidden="1">#REF!</definedName>
    <definedName name="BEx9EL27NGDBCTVPW97K42QANS5K" localSheetId="4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5" hidden="1">#REF!</definedName>
    <definedName name="BEx9EMK6HAJJMVYZTN5AUIV7O1E6" localSheetId="4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5" hidden="1">#REF!</definedName>
    <definedName name="BEx9ENB8RPU9FA3QW16IGB6LK1CH" localSheetId="4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5" hidden="1">#REF!</definedName>
    <definedName name="BEx9EQLVZHYQ1TPX7WH3SOWXCZLE" localSheetId="4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5" hidden="1">#REF!</definedName>
    <definedName name="BEx9ETLU0EK5LGEM1QCNYN2S8O5F" localSheetId="4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5" hidden="1">#REF!</definedName>
    <definedName name="BEx9F0710LGLAU3161O0O346N58H" localSheetId="4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5" hidden="1">#REF!</definedName>
    <definedName name="BEx9F0Y2ESUNE3U7TQDLMPE9BO67" localSheetId="4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5" hidden="1">#REF!</definedName>
    <definedName name="BEx9F439L1R726MJFX2EP39XIBPY" localSheetId="4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5" hidden="1">#REF!</definedName>
    <definedName name="BEx9F5W18ZGFOKGRE8PR6T1MO6GT" localSheetId="4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5" hidden="1">#REF!</definedName>
    <definedName name="BEx9F78N4HY0XFGBQ4UJRD52L1EI" localSheetId="4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5" hidden="1">#REF!</definedName>
    <definedName name="BEx9FF16LOQP5QIR4UHW5EIFGQB8" localSheetId="4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5" hidden="1">#REF!</definedName>
    <definedName name="BEx9FJTSRCZ3ZXT3QVBJT5NF8T7V" localSheetId="4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5" hidden="1">#REF!</definedName>
    <definedName name="BEx9FRBEEYPS5HLS3XT34AKZN94G" localSheetId="4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5" hidden="1">#REF!</definedName>
    <definedName name="BEx9G5USBCNYNA7HGVW92D800SKX" localSheetId="4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5" hidden="1">#REF!</definedName>
    <definedName name="BEx9G7CPXG7HR6N6FHPU2DBBUIKG" localSheetId="4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5" hidden="1">#REF!</definedName>
    <definedName name="BEx9GDY4D8ZPQJCYFIMYM0V0C51Y" localSheetId="4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5" hidden="1">#REF!</definedName>
    <definedName name="BEx9GGY04V0ZWI6O9KZH4KSBB389" localSheetId="4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5" hidden="1">#REF!</definedName>
    <definedName name="BEx9GMC7TE8SDTCO5PHODBUF4SM1" localSheetId="4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5" hidden="1">#REF!</definedName>
    <definedName name="BEx9GMN0B495HEAOG6JQK9D7HUPC" localSheetId="4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5" hidden="1">#REF!</definedName>
    <definedName name="BEx9GNOPB6OZ2RH3FCDNJR38RJOS" localSheetId="4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5" hidden="1">#REF!</definedName>
    <definedName name="BEx9GUQALUWCD30UKUQGSWW8KBQ7" localSheetId="4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5" hidden="1">#REF!</definedName>
    <definedName name="BEx9GY6BVFQGCLMOWVT6PIC9WP5X" localSheetId="4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5" hidden="1">#REF!</definedName>
    <definedName name="BEx9GZ2P3FDHKXEBXX2VS0BG2NP2" localSheetId="4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5" hidden="1">#REF!</definedName>
    <definedName name="BEx9H04IB14E1437FF2OIRRWBSD7" localSheetId="4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5" hidden="1">#REF!</definedName>
    <definedName name="BEx9H5O1KDZJCW91Q29VRPY5YS6P" localSheetId="4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5" hidden="1">#REF!</definedName>
    <definedName name="BEx9H8YR0E906F1JXZMBX3LNT004" localSheetId="4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5" hidden="1">#REF!</definedName>
    <definedName name="BEx9I1QKLI6OOUPQLUQ0EF0355X6" localSheetId="4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5" hidden="1">#REF!</definedName>
    <definedName name="BEx9I8XIG7E5NB48QQHXP23FIN60" localSheetId="4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5" hidden="1">#REF!</definedName>
    <definedName name="BEx9IQRF01ATLVK0YE60ARKQJ68L" localSheetId="4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5" hidden="1">#REF!</definedName>
    <definedName name="BEx9IT5QNZWKM6YQ5WER0DC2PMMU" localSheetId="4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5" hidden="1">#REF!</definedName>
    <definedName name="BEx9IUICG3HZWG57MG3NXCEX4LQI" localSheetId="4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5" hidden="1">#REF!</definedName>
    <definedName name="BEx9IW5LYJF40GS78FJNXO9O667A" localSheetId="4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5" hidden="1">#REF!</definedName>
    <definedName name="BEx9IW5MFLXTVCJHVUZTUH93AXOS" localSheetId="4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5" hidden="1">#REF!</definedName>
    <definedName name="BEx9IXCSPSZC80YZUPRCYTG326KV" localSheetId="4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5" hidden="1">#REF!</definedName>
    <definedName name="BEx9IYUQSBZ0GG9ZT1QKX83F42F1" localSheetId="4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5" hidden="1">#REF!</definedName>
    <definedName name="BEx9IZR39NHDGOM97H4E6F81RTQW" localSheetId="4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5" hidden="1">#REF!</definedName>
    <definedName name="BEx9J6CH5E7YZPER7HXEIOIKGPCA" localSheetId="4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5" hidden="1">#REF!</definedName>
    <definedName name="BEx9JJTZKVUJAVPTRE0RAVTEH41G" localSheetId="4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5" hidden="1">#REF!</definedName>
    <definedName name="BEx9JLBYK239B3F841C7YG1GT7ST" localSheetId="4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5" hidden="1">#REF!</definedName>
    <definedName name="BExAW4IIW5D0MDY6TJ3G4FOLPYIR" localSheetId="4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5" hidden="1">#REF!</definedName>
    <definedName name="BExAWNP1B2E9Q88TW48NH41C0FTZ" localSheetId="4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5" hidden="1">#REF!</definedName>
    <definedName name="BExAWUFQXTIPQ308ERZPSVPTUMYN" localSheetId="4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5" hidden="1">#REF!</definedName>
    <definedName name="BExAWY6O96OQO2R036QK2DI37EKV" localSheetId="4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5" hidden="1">#REF!</definedName>
    <definedName name="BExAX410NB4F2XOB84OR2197H8M5" localSheetId="4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5" hidden="1">#REF!</definedName>
    <definedName name="BExAX8TNG8LQ5Q4904SAYQIPGBSV" localSheetId="4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5" hidden="1">#REF!</definedName>
    <definedName name="BExAX9KPAVIVUVU3XREDCV1BIYZL" localSheetId="4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5" hidden="1">#REF!</definedName>
    <definedName name="BExAXPB35BNVXZYF2XS6UP3LP0QH" localSheetId="4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5" hidden="1">#REF!</definedName>
    <definedName name="BExAXWSRVPK0GCZ2UFU10UOP01IY" localSheetId="4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5" hidden="1">#REF!</definedName>
    <definedName name="BExAY0EAT2LXR5MFGM0DLIB45PLO" localSheetId="4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5" hidden="1">#REF!</definedName>
    <definedName name="BExAY6JK0AK9EBIJSPEJNOIDE40W" localSheetId="4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5" hidden="1">#REF!</definedName>
    <definedName name="BExAYE6LNIEBR9DSNI5JGNITGKIT" localSheetId="4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5" hidden="1">#REF!</definedName>
    <definedName name="BExAYHMLXGGO25P8HYB2S75DEB4F" localSheetId="4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5" hidden="1">#REF!</definedName>
    <definedName name="BExAYKXAUWGDOPG952TEJ2UKZKWN" localSheetId="4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5" hidden="1">#REF!</definedName>
    <definedName name="BExAYP9TDTI2MBP6EYE0H39CPMXN" localSheetId="4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5" hidden="1">#REF!</definedName>
    <definedName name="BExAYPPWJPWDKU59O051WMGB7O0J" localSheetId="4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5" hidden="1">#REF!</definedName>
    <definedName name="BExAYR2JZCJBUH6F1LZC2A7JIVRJ" localSheetId="4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5" hidden="1">#REF!</definedName>
    <definedName name="BExAYTGVRD3DLKO75RFPMBKCIWB8" localSheetId="4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5" hidden="1">#REF!</definedName>
    <definedName name="BExAYY9H9COOT46HJLPVDLTO12UL" localSheetId="4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5" hidden="1">#REF!</definedName>
    <definedName name="BExAYYKAQA3KDMQ890FIE5M9SPBL" localSheetId="4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5" hidden="1">#REF!</definedName>
    <definedName name="BExAZ6SY0EU69GC3CWI5EOO0YLFG" localSheetId="4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5" hidden="1">#REF!</definedName>
    <definedName name="BExAZ6YEEBJV0PCKFE137K2Y3A8M" localSheetId="4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5" hidden="1">#REF!</definedName>
    <definedName name="BExAZAP844MJ4GSAIYNYHQ7FECC3" localSheetId="4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5" hidden="1">#REF!</definedName>
    <definedName name="BExAZCNEGB4JYHC8CZ51KTN890US" localSheetId="4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5" hidden="1">#REF!</definedName>
    <definedName name="BExAZFCI302YFYRDJYQDWQQL0Q0O" localSheetId="4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5" hidden="1">#REF!</definedName>
    <definedName name="BExAZJE2UOL40XUAU2RB53X5K20P" localSheetId="4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5" hidden="1">#REF!</definedName>
    <definedName name="BExAZLHLST9OP89R1HJMC1POQG8H" localSheetId="4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5" hidden="1">#REF!</definedName>
    <definedName name="BExAZMDYMIAA7RX1BMCKU1VLBRGY" localSheetId="4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5" hidden="1">#REF!</definedName>
    <definedName name="BExAZNL6BHI8DCQWXOX4I2P839UX" localSheetId="4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5" hidden="1">#REF!</definedName>
    <definedName name="BExAZRMWSONMCG9KDUM4KAQ7BONM" localSheetId="4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5" hidden="1">#REF!</definedName>
    <definedName name="BExAZSOJNQ5N3LM4XA17IH7NIY7G" localSheetId="4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5" hidden="1">#REF!</definedName>
    <definedName name="BExAZTFG4SJRG4TW6JXRF7N08JFI" localSheetId="4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5" hidden="1">#REF!</definedName>
    <definedName name="BExAZUS4A8OHDZK0MWAOCCCKTH73" localSheetId="4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5" hidden="1">#REF!</definedName>
    <definedName name="BExAZX6FECVK3E07KXM2XPYKGM6U" localSheetId="4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5" hidden="1">#REF!</definedName>
    <definedName name="BExB012NJ8GASTNNPBRRFTLHIOC9" localSheetId="4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5" hidden="1">#REF!</definedName>
    <definedName name="BExB072HHXVMUC0VYNGG48GRSH5Q" localSheetId="4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5" hidden="1">#REF!</definedName>
    <definedName name="BExB0FRDEYDEUEAB1W8KD6D965XA" localSheetId="4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5" hidden="1">#REF!</definedName>
    <definedName name="BExB0GIGLDV7P55ZR51C0HG15PA2" localSheetId="4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5" hidden="1">#REF!</definedName>
    <definedName name="BExB0KPCN7YJORQAYUCF4YKIKPMC" localSheetId="4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5" hidden="1">#REF!</definedName>
    <definedName name="BExB0VHQD6ORZS0MIC86QWHCE4UC" localSheetId="4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5" hidden="1">#REF!</definedName>
    <definedName name="BExB0WE4PI3NOBXXVO9CTEN4DIU2" localSheetId="4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5" hidden="1">#REF!</definedName>
    <definedName name="BExB0Z8O1CQF2CWFBBHE8SNISDAO" localSheetId="4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5" hidden="1">#REF!</definedName>
    <definedName name="BExB10QNIVITUYS55OAEKK3VLJFE" localSheetId="4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5" hidden="1">#REF!</definedName>
    <definedName name="BExB15ZDRY4CIJ911DONP0KCY9KU" localSheetId="4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5" hidden="1">#REF!</definedName>
    <definedName name="BExB16VQY0O0RLZYJFU3OFEONVTE" localSheetId="4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5" hidden="1">#REF!</definedName>
    <definedName name="BExB1FKNY2UO4W5FUGFHJOA2WFGG" localSheetId="4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5" hidden="1">#REF!</definedName>
    <definedName name="BExB1GMD0PIDGTFBGQOPRWQSP9I4" localSheetId="4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5" hidden="1">#REF!</definedName>
    <definedName name="BExB1HZ0FHGNOS2URJWFD5G55OMO" localSheetId="4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5" hidden="1">#REF!</definedName>
    <definedName name="BExB1Q29OO6LNFNT1EQLA3KYE7MX" localSheetId="4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5" hidden="1">#REF!</definedName>
    <definedName name="BExB1TNRV5EBWZEHYLHI76T0FVA7" localSheetId="4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5" hidden="1">#REF!</definedName>
    <definedName name="BExB1WI6M8I0EEP1ANUQZCFY24EV" localSheetId="4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5" hidden="1">#REF!</definedName>
    <definedName name="BExB203OWC9QZA3BYOKQ18L4FUJE" localSheetId="4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5" hidden="1">#REF!</definedName>
    <definedName name="BExB2CJHTU7C591BR4WRL5L2F2K6" localSheetId="4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5" hidden="1">#REF!</definedName>
    <definedName name="BExB2K1AV4PGNS1O6C7D7AO411AX" localSheetId="4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5" hidden="1">#REF!</definedName>
    <definedName name="BExB2O2UYHKI324YE324E1N7FVIB" localSheetId="4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5" hidden="1">#REF!</definedName>
    <definedName name="BExB2Q0VJ0MU2URO3JOVUAVHEI3V" localSheetId="4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5" hidden="1">#REF!</definedName>
    <definedName name="BExB30IP1DNKNQ6PZ5ERUGR5MK4Z" localSheetId="4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5" hidden="1">#REF!</definedName>
    <definedName name="BExB385QW2BSSBXS953SSQN2ISSW" localSheetId="4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5" hidden="1">#REF!</definedName>
    <definedName name="BExB3DEMEV5D9G8FDHD4NQ9X2YNT" localSheetId="4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5" hidden="1">#REF!</definedName>
    <definedName name="BExB3RXU8AJQ86I5RXEWLGGR7R7C" localSheetId="4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5" hidden="1">#REF!</definedName>
    <definedName name="BExB442RX0T3L6HUL6X5T21CENW6" localSheetId="4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5" hidden="1">#REF!</definedName>
    <definedName name="BExB4ADD0L7417CII901XTFKXD1J" localSheetId="4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5" hidden="1">#REF!</definedName>
    <definedName name="BExB4DYU06HCGRIPBSWRCXK804UM" localSheetId="4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5" hidden="1">#REF!</definedName>
    <definedName name="BExB4HEZO4E597Q5M4M10LT8TLY3" localSheetId="4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5" hidden="1">#REF!</definedName>
    <definedName name="BExB4X01APD3Z8ZW6MVX1P8NAO7G" localSheetId="4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5" hidden="1">#REF!</definedName>
    <definedName name="BExB4Z3EZBGYYI33U0KQ8NEIH8PY" localSheetId="4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5" hidden="1">#REF!</definedName>
    <definedName name="BExB4ZJOLU1PXBMG4TPCCLTRMNRE" localSheetId="4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5" hidden="1">#REF!</definedName>
    <definedName name="BExB4ZZSDPL4Q05BMVT5TUN0IGKT" localSheetId="4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5" hidden="1">#REF!</definedName>
    <definedName name="BExB55368XW7UX657ZSPC6BFE92S" localSheetId="4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5" hidden="1">#REF!</definedName>
    <definedName name="BExB57MZEPL2SA2ONPK66YFLZWJU" localSheetId="4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5" hidden="1">#REF!</definedName>
    <definedName name="BExB5833OAOJ22VK1YK47FHUSVK2" localSheetId="4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5" hidden="1">#REF!</definedName>
    <definedName name="BExB58JDIHS42JZT9DJJMKA8QFCO" localSheetId="4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5" hidden="1">#REF!</definedName>
    <definedName name="BExB58U5FQC5JWV9CGC83HLLZUZI" localSheetId="4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5" hidden="1">#REF!</definedName>
    <definedName name="BExB5EDO9XUKHF74X3HAU2WPPHZH" localSheetId="4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5" hidden="1">#REF!</definedName>
    <definedName name="BExB5EDOQKZIQXT13IG1KLCZ474G" localSheetId="4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5" hidden="1">#REF!</definedName>
    <definedName name="BExB5G6EH68AYEP1UT0GHUEL3SLN" localSheetId="4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5" hidden="1">#REF!</definedName>
    <definedName name="BExB5LVGGXMNUN3D3452G3J62MKF" localSheetId="4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5" hidden="1">#REF!</definedName>
    <definedName name="BExB5QYVEZWFE5DQVHAM760EV05X" localSheetId="4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5" hidden="1">#REF!</definedName>
    <definedName name="BExB5U9IRH14EMOE0YGIE3WIVLFS" localSheetId="4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5" hidden="1">#REF!</definedName>
    <definedName name="BExB5V5WWQYPK4GCSYZQALJYGC94" localSheetId="4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5" hidden="1">#REF!</definedName>
    <definedName name="BExB5VWYMOV6BAIH7XUBBVPU7MMD" localSheetId="4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5" hidden="1">#REF!</definedName>
    <definedName name="BExB610DZWIJP1B72U9QM42COH2B" localSheetId="4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5" hidden="1">#REF!</definedName>
    <definedName name="BExB64AX81KEVMGZDXB25NB459SW" localSheetId="4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5" hidden="1">#REF!</definedName>
    <definedName name="BExB6C3FUAKK9ML5T767NMWGA9YB" localSheetId="4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5" hidden="1">#REF!</definedName>
    <definedName name="BExB6C8X6JYRLKZKK17VE3QUNL3D" localSheetId="4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5" hidden="1">#REF!</definedName>
    <definedName name="BExB6HN3QRFPXM71MDUK21BKM7PF" localSheetId="4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5" hidden="1">#REF!</definedName>
    <definedName name="BExB6I39SKL5BMHHDD9EED7FQD9Z" localSheetId="4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5" hidden="1">#REF!</definedName>
    <definedName name="BExB6IZMHCZ3LB7N73KD90YB1HBZ" localSheetId="4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5" hidden="1">#REF!</definedName>
    <definedName name="BExB719SGNX4Y8NE6JEXC555K596" localSheetId="4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5" hidden="1">#REF!</definedName>
    <definedName name="BExB7265DCHKS7V2OWRBXCZTEIW9" localSheetId="4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5" hidden="1">#REF!</definedName>
    <definedName name="BExB74PS5P9G0P09Y6DZSCX0FLTJ" localSheetId="4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5" hidden="1">#REF!</definedName>
    <definedName name="BExB78RH79J0MIF7H8CAZ0CFE88Q" localSheetId="4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5" hidden="1">#REF!</definedName>
    <definedName name="BExB7ELT09HGDVO5BJC1ZY9D09GZ" localSheetId="4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5" hidden="1">#REF!</definedName>
    <definedName name="BExB7F7EIHG0MYMQYUVG9HIZPHMZ" localSheetId="4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5" hidden="1">#REF!</definedName>
    <definedName name="BExB806PAXX70XUTA3ZI7OORD78R" localSheetId="4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5" hidden="1">#REF!</definedName>
    <definedName name="BExB83199EQQS6I5HE7WADNCK8OE" localSheetId="4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5" hidden="1">#REF!</definedName>
    <definedName name="BExB8HF4UBVZKQCSRFRUQL2EE6VL" localSheetId="4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5" hidden="1">#REF!</definedName>
    <definedName name="BExB8HKHKZ1ORJZUYGG2M4VSCC39" localSheetId="4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5" hidden="1">#REF!</definedName>
    <definedName name="BExB8HV9YUS1Q77M9SNFRKDLU5HS" localSheetId="4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5" hidden="1">#REF!</definedName>
    <definedName name="BExB8QPH8DC5BESEVPSMBCWVN6PO" localSheetId="4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5" hidden="1">#REF!</definedName>
    <definedName name="BExB8U5N0D85YR8APKN3PPKG0FWP" localSheetId="4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5" hidden="1">#REF!</definedName>
    <definedName name="BExB93G413CK5DKO7925ZHSOBGIN" localSheetId="4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5" hidden="1">#REF!</definedName>
    <definedName name="BExB96LBXL1JW5A4PP93UJ9UDLKZ" localSheetId="4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5" hidden="1">#REF!</definedName>
    <definedName name="BExB9DHI5I2TJ2LXYPM98EE81L27" localSheetId="4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5" hidden="1">#REF!</definedName>
    <definedName name="BExB9G6LZG5OQUY0GZLHX066V3D4" localSheetId="4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5" hidden="1">#REF!</definedName>
    <definedName name="BExB9IFG9FW3RQUDIMDFKIYDB4HE" localSheetId="4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5" hidden="1">#REF!</definedName>
    <definedName name="BExB9NDIZ7LGMTL8351GRA6VK2K0" localSheetId="4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5" hidden="1">#REF!</definedName>
    <definedName name="BExB9Q2MZZHBGW8QQKVEYIMJBPIE" localSheetId="4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5" hidden="1">#REF!</definedName>
    <definedName name="BExBA1GON0EZRJ20UYPILAPLNQWM" localSheetId="4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5" hidden="1">#REF!</definedName>
    <definedName name="BExBA525BALJ5HMTDMMSM5WWJ1YW" localSheetId="4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5" hidden="1">#REF!</definedName>
    <definedName name="BExBA69ASGYRZW1G1DYIS9QRRTBN" localSheetId="4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5" hidden="1">#REF!</definedName>
    <definedName name="BExBA6K42582A14WFFWQ3Q8QQWB6" localSheetId="4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5" hidden="1">#REF!</definedName>
    <definedName name="BExBA8I5D4R8R2PYQ1K16TWGTOEP" localSheetId="4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5" hidden="1">#REF!</definedName>
    <definedName name="BExBA93PE0DGUUTA7LLSIGBIXWE5" localSheetId="4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5" hidden="1">#REF!</definedName>
    <definedName name="BExBABCQMR685CQ1SC8CECO7GTGB" localSheetId="4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5" hidden="1">#REF!</definedName>
    <definedName name="BExBAI8X0FKDQJ6YZJQDTTG4ZCWY" localSheetId="4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5" hidden="1">#REF!</definedName>
    <definedName name="BExBAKN7XIBAXCF9PCNVS038PCQO" localSheetId="4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5" hidden="1">#REF!</definedName>
    <definedName name="BExBAKXZ7PBW3DDKKA5MWC1ZUC7O" localSheetId="4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5" hidden="1">#REF!</definedName>
    <definedName name="BExBAO8NLXZXHO6KCIECSFCH3RR0" localSheetId="4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5" hidden="1">#REF!</definedName>
    <definedName name="BExBAOOT1KBSIEISN1ADL4RMY879" localSheetId="4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5" hidden="1">#REF!</definedName>
    <definedName name="BExBAVKX8Q09370X1GCZWJ4E91YJ" localSheetId="4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5" hidden="1">#REF!</definedName>
    <definedName name="BExBAX2X2ENJYO4QTR5VAIQ86L7B" localSheetId="4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5" hidden="1">#REF!</definedName>
    <definedName name="BExBAZ13D3F1DVJQ6YJ8JGUYEYJE" localSheetId="4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5" hidden="1">#REF!</definedName>
    <definedName name="BExBBMPCB1QOZY8WWEX4J21JDE6U" localSheetId="4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5" hidden="1">#REF!</definedName>
    <definedName name="BExBBU1QQWUE0YFG7O1TN0RFLSSG" localSheetId="4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5" hidden="1">#REF!</definedName>
    <definedName name="BExBBUCJQRR74Q7GPWDEZXYK2KJL" localSheetId="4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5" hidden="1">#REF!</definedName>
    <definedName name="BExBBV8XVMD9CKZY711T0BN7H3PM" localSheetId="4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5" hidden="1">#REF!</definedName>
    <definedName name="BExBC78HXWXHO3XAB6E8NVTBGLJS" localSheetId="4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5" hidden="1">#REF!</definedName>
    <definedName name="BExBCFH3SMGZ2IPHFB6BCM9O3W0H" localSheetId="4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5" hidden="1">#REF!</definedName>
    <definedName name="BExBCK9SCAABKOT9IP6TEPRR7YDT" localSheetId="4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5" hidden="1">#REF!</definedName>
    <definedName name="BExBCKKJFFT2RP50WNPKBT7X8PJ3" localSheetId="4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5" hidden="1">#REF!</definedName>
    <definedName name="BExBCKKJTIRKC1RZJRTK65HHLX4W" localSheetId="4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5" hidden="1">#REF!</definedName>
    <definedName name="BExBCLMEPAN3XXX174TU8SS0627Q" localSheetId="4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5" hidden="1">#REF!</definedName>
    <definedName name="BExBCRBEYR2KZ8FAQFZ2NHY13WIY" localSheetId="4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5" hidden="1">#REF!</definedName>
    <definedName name="BExBD4I559NXSV6J07Q343TKYMVJ" localSheetId="4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5" hidden="1">#REF!</definedName>
    <definedName name="BExBD9W8C0W9N6L1AFL18JP4H94W" localSheetId="4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5" hidden="1">#REF!</definedName>
    <definedName name="BExBDBZQLTX3OGFYGULQFK5WEZU5" localSheetId="4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5" hidden="1">#REF!</definedName>
    <definedName name="BExBDJS9TUEU8Z84IV59E5V4T8K6" localSheetId="4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5" hidden="1">#REF!</definedName>
    <definedName name="BExBDKOMSVH4XMH52CFJ3F028I9R" localSheetId="4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5" hidden="1">#REF!</definedName>
    <definedName name="BExBDSRXVZQ0W5WXQMP5XD00GRRL" localSheetId="4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5" hidden="1">#REF!</definedName>
    <definedName name="BExBDTJ0J7XEHB9OATXFF5I8FZBJ" localSheetId="4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5" hidden="1">#REF!</definedName>
    <definedName name="BExBDUVGK3E1J4JY9ZYTS7V14BLY" localSheetId="4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5" hidden="1">#REF!</definedName>
    <definedName name="BExBE0KGY14GSWOGPU4HSJRLD2UD" localSheetId="4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5" hidden="1">#REF!</definedName>
    <definedName name="BExBE162OSBKD30I7T1DKKPT3I9I" localSheetId="4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5" hidden="1">#REF!</definedName>
    <definedName name="BExBEC9ATLQZF86W1M3APSM4HEOH" localSheetId="4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5" hidden="1">#REF!</definedName>
    <definedName name="BExBEXU4CFCM1P5CTZ4NE14PBGDA" localSheetId="4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5" hidden="1">#REF!</definedName>
    <definedName name="BExBEYFQJE9YK12A6JBMRFKEC7RN" localSheetId="4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5" hidden="1">#REF!</definedName>
    <definedName name="BExBG1ED81J2O4A2S5F5Y3BPHMCR" localSheetId="4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5" hidden="1">#REF!</definedName>
    <definedName name="BExCRK0K58VDM9V35DGI6VK8C92V" localSheetId="4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5" hidden="1">#REF!</definedName>
    <definedName name="BExCRLIHS7466WFJ3RPIUGGXYESZ" localSheetId="4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5" hidden="1">#REF!</definedName>
    <definedName name="BExCRXSXMF4LHAQZHN64FXJPMVZ7" localSheetId="4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5" hidden="1">#REF!</definedName>
    <definedName name="BExCS1EDDUEAEWHVYXHIP9I1WCJH" localSheetId="4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5" hidden="1">#REF!</definedName>
    <definedName name="BExCS1P5QG0X3OTHKX07RALOE5T5" localSheetId="4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5" hidden="1">#REF!</definedName>
    <definedName name="BExCS7ZPMHFJ4UJDAL8CQOLSZ13B" localSheetId="4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5" hidden="1">#REF!</definedName>
    <definedName name="BExCS8W4NJUZH9S1CYB6XSDLEPBW" localSheetId="4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5" hidden="1">#REF!</definedName>
    <definedName name="BExCSAE1M6G20R41J0Y24YNN0YC1" localSheetId="4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5" hidden="1">#REF!</definedName>
    <definedName name="BExCSAOUZOYKHN7HV511TO8VDJ02" localSheetId="4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5" hidden="1">#REF!</definedName>
    <definedName name="BExCSJ2XVKHN6ULCF7JML0TCRKEO" localSheetId="4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5" hidden="1">#REF!</definedName>
    <definedName name="BExCSMOFTXSUEC1T46LR1UPYRCX5" localSheetId="4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5" hidden="1">#REF!</definedName>
    <definedName name="BExCSSDG3TM6TPKS19E9QYJEELZ6" localSheetId="4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5" hidden="1">#REF!</definedName>
    <definedName name="BExCSZV7U67UWXL2HKJNM5W1E4OO" localSheetId="4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5" hidden="1">#REF!</definedName>
    <definedName name="BExCT4NSDT61OCH04Y2QIFIOP75H" localSheetId="4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5" hidden="1">#REF!</definedName>
    <definedName name="BExCTHZWIPJVLE56GATEFKPIKLK2" localSheetId="4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5" hidden="1">#REF!</definedName>
    <definedName name="BExCTW8G3VCZ55S09HTUGXKB1P2M" localSheetId="4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5" hidden="1">#REF!</definedName>
    <definedName name="BExCTYS2KX0QANOLT8LGZ9WV3S3T" localSheetId="4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5" hidden="1">#REF!</definedName>
    <definedName name="BExCTZ2V6H9TT6LFGK3SADZ2TIGQ" localSheetId="4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5" hidden="1">#REF!</definedName>
    <definedName name="BExCTZZ9JNES4EDHW97NP0EGQALX" localSheetId="4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5" hidden="1">#REF!</definedName>
    <definedName name="BExCU0A1V6NMZQ9ASYJ8QIVQ5UR2" localSheetId="4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5" hidden="1">#REF!</definedName>
    <definedName name="BExCU2834920JBHSPCRC4UF80OLL" localSheetId="4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5" hidden="1">#REF!</definedName>
    <definedName name="BExCU8O54I3P3WRYWY1CRP3S78QY" localSheetId="4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5" hidden="1">#REF!</definedName>
    <definedName name="BExCUDRJO23YOKT8GPWOVQ4XEHF5" localSheetId="4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5" hidden="1">#REF!</definedName>
    <definedName name="BExCULEOALM7SEHVMQC4B4N25MRM" localSheetId="4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5" hidden="1">#REF!</definedName>
    <definedName name="BExCUPAXFR16YMWL30ME3F3BSRDZ" localSheetId="4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5" hidden="1">#REF!</definedName>
    <definedName name="BExCUR94DHCE47PUUWEMT5QZOYR2" localSheetId="4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5" hidden="1">#REF!</definedName>
    <definedName name="BExCV5HJSTBNPQZVGYJY9AZ4IJ26" localSheetId="4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5" hidden="1">#REF!</definedName>
    <definedName name="BExCV634L7SVHGB0UDDTRRQ2Q72H" localSheetId="4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5" hidden="1">#REF!</definedName>
    <definedName name="BExCVBXGSXT9FWJRG62PX9S1RK83" localSheetId="4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5" hidden="1">#REF!</definedName>
    <definedName name="BExCVHBNLOHNFS0JAV3I1XGPNH9W" localSheetId="4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5" hidden="1">#REF!</definedName>
    <definedName name="BExCVI86R31A2IOZIEBY1FJLVILD" localSheetId="4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5" hidden="1">#REF!</definedName>
    <definedName name="BExCVKGZXE0I9EIXKBZVSGSEY2RR" localSheetId="4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5" hidden="1">#REF!</definedName>
    <definedName name="BExCVNROVORCSNX9HKHKPHY0URS3" localSheetId="4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5" hidden="1">#REF!</definedName>
    <definedName name="BExCVPEZON7VV6NOWII8VZMONPCJ" localSheetId="4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5" hidden="1">#REF!</definedName>
    <definedName name="BExCVV44WY5807WGMTGKPW0GT256" localSheetId="4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5" hidden="1">#REF!</definedName>
    <definedName name="BExCVZ5PN4V6MRBZ04PZJW3GEF8S" localSheetId="4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5" hidden="1">#REF!</definedName>
    <definedName name="BExCW13R0GWJYGXZBNCPAHQN4NR2" localSheetId="4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5" hidden="1">#REF!</definedName>
    <definedName name="BExCW9Y5HWU4RJTNX74O6L24VGCK" localSheetId="4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5" hidden="1">#REF!</definedName>
    <definedName name="BExCWHADQJRXWFDGV2KMANWIY1YN" localSheetId="4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5" hidden="1">#REF!</definedName>
    <definedName name="BExCWPDPESGZS07QGBLSBWDNVJLZ" localSheetId="4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5" hidden="1">#REF!</definedName>
    <definedName name="BExCWTVKHIVCRHF8GC39KI58YM5K" localSheetId="4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5" hidden="1">#REF!</definedName>
    <definedName name="BExCX2KGRZBRVLZNM8SUSIE6A0RL" localSheetId="4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5" hidden="1">#REF!</definedName>
    <definedName name="BExCX3X451T70LZ1VF95L7W4Y4TM" localSheetId="4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5" hidden="1">#REF!</definedName>
    <definedName name="BExCX4NZ2N1OUGXM7EV0U7VULJMM" localSheetId="4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5" hidden="1">#REF!</definedName>
    <definedName name="BExCXILMURGYMAH6N5LF5DV6K3GM" localSheetId="4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5" hidden="1">#REF!</definedName>
    <definedName name="BExCXQUFBMXQ1650735H48B1AZT3" localSheetId="4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5" hidden="1">#REF!</definedName>
    <definedName name="BExCXYSBKJ9SZQD7XS2WUS6SVBJO" localSheetId="4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5" hidden="1">#REF!</definedName>
    <definedName name="BExCXZ8DGK5ZE8467LFEHX6JNQHJ" localSheetId="4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5" hidden="1">#REF!</definedName>
    <definedName name="BExCY2DQO9VLA77Q7EG3T0XNXX4F" localSheetId="4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5" hidden="1">#REF!</definedName>
    <definedName name="BExCY5Z7X93Z8XUOEASK50W08S36" localSheetId="4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5" hidden="1">#REF!</definedName>
    <definedName name="BExCY6VMJ68MX3C981R5Q0BX5791" localSheetId="4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5" hidden="1">#REF!</definedName>
    <definedName name="BExCYAH2SAZCPW6XCB7V7PMMCAWO" localSheetId="4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5" hidden="1">#REF!</definedName>
    <definedName name="BExCYDGYM1UGUNTB331L2E4L5F34" localSheetId="4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5" hidden="1">#REF!</definedName>
    <definedName name="BExCYN7KCKU1F6EXMNPQPTKNOT6A" localSheetId="4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5" hidden="1">#REF!</definedName>
    <definedName name="BExCYPRC5HJE6N2XQTHCT6NXGP8N" localSheetId="4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5" hidden="1">#REF!</definedName>
    <definedName name="BExCYQCX9ES8ZWW2L35B12WDNT73" localSheetId="4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5" hidden="1">#REF!</definedName>
    <definedName name="BExCYSLQY2CYU7DQ3QI07UGGS6OW" localSheetId="4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5" hidden="1">#REF!</definedName>
    <definedName name="BExCYUK0I3UEXZNFDW71G6Z6D8XR" localSheetId="4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5" hidden="1">#REF!</definedName>
    <definedName name="BExCZFZCXMLY5DWESYJ9NGTJYQ8M" localSheetId="4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5" hidden="1">#REF!</definedName>
    <definedName name="BExCZJ4P8WS0BDT31WDXI0ROE7D6" localSheetId="4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5" hidden="1">#REF!</definedName>
    <definedName name="BExCZKH6NI0EE02L995IFVBD1J59" localSheetId="4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5" hidden="1">#REF!</definedName>
    <definedName name="BExCZNRWARGGHWLSC1PEDZFLF3JV" localSheetId="4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5" hidden="1">#REF!</definedName>
    <definedName name="BExCZP9TBB61HISZ2U5QMQSO2LBE" localSheetId="4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5" hidden="1">#REF!</definedName>
    <definedName name="BExCZUD9FEOJBKDJ51Z3JON9LKJ8" localSheetId="4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5" hidden="1">#REF!</definedName>
    <definedName name="BExD0AUOVQT3UL53T2KUVJNGD0QF" localSheetId="4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5" hidden="1">#REF!</definedName>
    <definedName name="BExD0HALIN0JR4JTPGDEVAEE5EX5" localSheetId="4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5" hidden="1">#REF!</definedName>
    <definedName name="BExD0LCCDPG16YLY5WQSZF1XI5DA" localSheetId="4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5" hidden="1">#REF!</definedName>
    <definedName name="BExD0RMWSB4TRECEHTH6NN4K9DFZ" localSheetId="4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5" hidden="1">#REF!</definedName>
    <definedName name="BExD0U6KG10QGVDI1XSHK0J10A2V" localSheetId="4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5" hidden="1">#REF!</definedName>
    <definedName name="BExD0WQ6EQ2G82IAJI3FDQKGZH18" localSheetId="4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5" hidden="1">#REF!</definedName>
    <definedName name="BExD13RUIBGRXDL4QDZ305UKUR12" localSheetId="4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5" hidden="1">#REF!</definedName>
    <definedName name="BExD14DETV5R4OOTMAXD5NAKWRO3" localSheetId="4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5" hidden="1">#REF!</definedName>
    <definedName name="BExD1MI40YRCBI7KT4S9YHQJUO06" localSheetId="4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5" hidden="1">#REF!</definedName>
    <definedName name="BExD1OAU9OXQAZA4D70HP72CU6GB" localSheetId="4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5" hidden="1">#REF!</definedName>
    <definedName name="BExD1T8WPV0G6YOX7WMAIZD8XNBK" localSheetId="4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5" hidden="1">#REF!</definedName>
    <definedName name="BExD1Y1JV61416YA1XRQHKWPZIE7" localSheetId="4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5" hidden="1">#REF!</definedName>
    <definedName name="BExD2CFHIRMBKN5KXE5QP4XXEWFS" localSheetId="4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5" hidden="1">#REF!</definedName>
    <definedName name="BExD2DMHH1HWXQ9W0YYMDP8AAX8Q" localSheetId="4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5" hidden="1">#REF!</definedName>
    <definedName name="BExD2HTPC7IWBAU6OSQ67MQA8BYZ" localSheetId="4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5" hidden="1">#REF!</definedName>
    <definedName name="BExD2PWTVQ2CXNG6B7UDL8FIMXBH" localSheetId="4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5" hidden="1">#REF!</definedName>
    <definedName name="BExD2X9AQ03EX1AVVX44CXLXRPTI" localSheetId="4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5" hidden="1">#REF!</definedName>
    <definedName name="BExD2ZNL9MWJOEL2575KJZBDP2A6" localSheetId="4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5" hidden="1">#REF!</definedName>
    <definedName name="BExD34G79JRMB8BZRVN81P1H9MSB" localSheetId="4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5" hidden="1">#REF!</definedName>
    <definedName name="BExD35CL2NULPPEHAM954ETQIJA2" localSheetId="4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5" hidden="1">#REF!</definedName>
    <definedName name="BExD363H2VGFIQUCE6LS4AC5J0ZT" localSheetId="4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5" hidden="1">#REF!</definedName>
    <definedName name="BExD3A588E939V61P1XEW0FI5Q0S" localSheetId="4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5" hidden="1">#REF!</definedName>
    <definedName name="BExD3CJJDKVR9M18XI3WDZH80WL6" localSheetId="4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5" hidden="1">#REF!</definedName>
    <definedName name="BExD3ESD9WYJIB3TRDPJ1CKXRAVL" localSheetId="4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5" hidden="1">#REF!</definedName>
    <definedName name="BExD3F368X5S25MWSUNIV57RDB57" localSheetId="4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5" hidden="1">#REF!</definedName>
    <definedName name="BExD3I8JTNF4LTMFY6GRVDJ6VLGG" localSheetId="4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5" hidden="1">#REF!</definedName>
    <definedName name="BExD3IJ5IT335SOSNV9L85WKAOSI" localSheetId="4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5" hidden="1">#REF!</definedName>
    <definedName name="BExD3KBVUY57GMMQTOFEU6S6G1AY" localSheetId="4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5" hidden="1">#REF!</definedName>
    <definedName name="BExD3NMR7AW2Z6V8SC79VQR37NA6" localSheetId="4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5" hidden="1">#REF!</definedName>
    <definedName name="BExD3QXA2UQ2W4N7NYLUEOG40BZB" localSheetId="4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5" hidden="1">#REF!</definedName>
    <definedName name="BExD3U2N041TEJ7GCN005UTPHNXY" localSheetId="4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5" hidden="1">#REF!</definedName>
    <definedName name="BExD3VPY5VEI1LLQ4I16T16251DT" localSheetId="4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5" hidden="1">#REF!</definedName>
    <definedName name="BExD3XIUEZZ1KIHV7CPS7DKUGIN8" localSheetId="4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5" hidden="1">#REF!</definedName>
    <definedName name="BExD40O0CFTNJFOFMMM1KH0P7BUI" localSheetId="4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5" hidden="1">#REF!</definedName>
    <definedName name="BExD47UYINTJY1PDIW2S1FZ8ZMIO" localSheetId="4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5" hidden="1">#REF!</definedName>
    <definedName name="BExD4BR9HJ3MWWZ5KLVZWX9FJAUS" localSheetId="4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5" hidden="1">#REF!</definedName>
    <definedName name="BExD4F1WTKT3H0N9MF4H1LX7MBSY" localSheetId="4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5" hidden="1">#REF!</definedName>
    <definedName name="BExD4H5GQWXBS6LUL3TSP36DVO38" localSheetId="4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5" hidden="1">#REF!</definedName>
    <definedName name="BExD4JJSS3QDBLABCJCHD45SRNPI" localSheetId="4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5" hidden="1">#REF!</definedName>
    <definedName name="BExD4QQQ7V9LH5WWBJA3HKJXLVP6" localSheetId="4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5" hidden="1">#REF!</definedName>
    <definedName name="BExD4R1I0MKF033I5LPUYIMTZ6E8" localSheetId="4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5" hidden="1">#REF!</definedName>
    <definedName name="BExD50MT3M6XZLNUP9JL93EG6D9R" localSheetId="4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5" hidden="1">#REF!</definedName>
    <definedName name="BExD5EV7KDSVF1CJT38M4IBPFLPY" localSheetId="4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5" hidden="1">#REF!</definedName>
    <definedName name="BExD5FRK547OESJRYAW574DZEZ7J" localSheetId="4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5" hidden="1">#REF!</definedName>
    <definedName name="BExD5I5X2YA2YNCTCDSMEL4CWF4N" localSheetId="4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5" hidden="1">#REF!</definedName>
    <definedName name="BExD5QUSRFJWRQ1ZM50WYLCF74DF" localSheetId="4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5" hidden="1">#REF!</definedName>
    <definedName name="BExD5SSUIF6AJQHBHK8PNMFBPRYB" localSheetId="4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5" hidden="1">#REF!</definedName>
    <definedName name="BExD623C9LRX18BE0W2V6SZLQUXX" localSheetId="4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5" hidden="1">#REF!</definedName>
    <definedName name="BExD6CQA7UMJBXV7AIFAIHUF2ICX" localSheetId="4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5" hidden="1">#REF!</definedName>
    <definedName name="BExD6D18MCF5R8YJMPG21WE3GPJQ" localSheetId="4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5" hidden="1">#REF!</definedName>
    <definedName name="BExD6FKVK8WJWNYPVENR7Q8Q30PK" localSheetId="4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5" hidden="1">#REF!</definedName>
    <definedName name="BExD6GMP0LK8WKVWMIT1NNH8CHLF" localSheetId="4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5" hidden="1">#REF!</definedName>
    <definedName name="BExD6H2TE0WWAUIWVSSCLPZ6B88N" localSheetId="4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5" hidden="1">#REF!</definedName>
    <definedName name="BExD71LTOE015TV5RSAHM8NT8GVW" localSheetId="4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5" hidden="1">#REF!</definedName>
    <definedName name="BExD73USXVADC7EHGHVTQNCT06ZA" localSheetId="4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5" hidden="1">#REF!</definedName>
    <definedName name="BExD7GAIGULTB3YHM1OS9RBQOTEC" localSheetId="4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5" hidden="1">#REF!</definedName>
    <definedName name="BExD7IE1DHIS52UFDCTSKPJQNRD5" localSheetId="4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5" hidden="1">#REF!</definedName>
    <definedName name="BExD7IUBGUWHYC9UNZ1IY5XFYKQN" localSheetId="4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5" hidden="1">#REF!</definedName>
    <definedName name="BExD7JQOJ35HGL8U2OCEI2P2JT7I" localSheetId="4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5" hidden="1">#REF!</definedName>
    <definedName name="BExD7KSDKNDNH95NDT3S7GM3MUU2" localSheetId="4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5" hidden="1">#REF!</definedName>
    <definedName name="BExD8H5O087KQVWIVPUUID5VMGMS" localSheetId="4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5" hidden="1">#REF!</definedName>
    <definedName name="BExD8HLWJHFK6566YQLGOAPIWD7G" localSheetId="4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5" hidden="1">#REF!</definedName>
    <definedName name="BExD8OCLZMFN5K3VZYI4Q4ITVKUA" localSheetId="4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5" hidden="1">#REF!</definedName>
    <definedName name="BExD93C1R6LC0631ECHVFYH0R0PD" localSheetId="4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5" hidden="1">#REF!</definedName>
    <definedName name="BExD97TXIO0COVNN4OH3DEJ33YLM" localSheetId="4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5" hidden="1">#REF!</definedName>
    <definedName name="BExD99RZ1RFIMK6O1ZHSPJ68X9Y5" localSheetId="4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5" hidden="1">#REF!</definedName>
    <definedName name="BExD9ATSNNU6SJVYYUCUG2AFS57W" localSheetId="4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5" hidden="1">#REF!</definedName>
    <definedName name="BExD9JO1QOKHUKL6DOEKDLUBPPKZ" localSheetId="4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5" hidden="1">#REF!</definedName>
    <definedName name="BExD9L0ID3VSOU609GKWYTA5BFMA" localSheetId="4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5" hidden="1">#REF!</definedName>
    <definedName name="BExD9M7SEMG0JK2FUTTZXWIEBTKB" localSheetId="4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5" hidden="1">#REF!</definedName>
    <definedName name="BExD9MNYBYB1AICQL5165G472IE2" localSheetId="4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5" hidden="1">#REF!</definedName>
    <definedName name="BExD9PNSYT7GASEGUVL48MUQ02WO" localSheetId="4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5" hidden="1">#REF!</definedName>
    <definedName name="BExD9TK2MIWFH5SKUYU9ZKF4NPHQ" localSheetId="4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5" hidden="1">#REF!</definedName>
    <definedName name="BExDA23J1UL1EN1K0BLX2TKAX4U0" localSheetId="4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5" hidden="1">#REF!</definedName>
    <definedName name="BExDA6594R2INH5X2F55YRZSKRND" localSheetId="4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5" hidden="1">#REF!</definedName>
    <definedName name="BExDA6LD9061UULVKUUI4QP8SK13" localSheetId="4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5" hidden="1">#REF!</definedName>
    <definedName name="BExDAGMVMNLQ6QXASB9R6D8DIT12" localSheetId="4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5" hidden="1">#REF!</definedName>
    <definedName name="BExDAYBHU9ADLXI8VRC7F608RVGM" localSheetId="4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5" hidden="1">#REF!</definedName>
    <definedName name="BExDBDR1XR0FV0CYUCB2OJ7CJCZU" localSheetId="4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5" hidden="1">#REF!</definedName>
    <definedName name="BExDC7F818VN0S18ID7XRCRVYPJ4" localSheetId="4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5" hidden="1">#REF!</definedName>
    <definedName name="BExDCL7K96PC9VZYB70ZW3QPVIJE" localSheetId="4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5" hidden="1">#REF!</definedName>
    <definedName name="BExDCP3UZ3C2O4C1F7KMU0Z9U32N" localSheetId="4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5" hidden="1">#REF!</definedName>
    <definedName name="BExENU8ISP26W97JG63CN1XT9KB4" localSheetId="4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5" hidden="1">#REF!</definedName>
    <definedName name="BExEO14OTKLVDBTNB2ONGZ4YB20H" localSheetId="4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5" hidden="1">#REF!</definedName>
    <definedName name="BExEO80UUNTK4DX33Z5TYLM8NYZM" localSheetId="4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5" hidden="1">#REF!</definedName>
    <definedName name="BExEOBX3WECDMYCV9RLN49APTXMM" localSheetId="4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5" hidden="1">#REF!</definedName>
    <definedName name="BExEPN9VIYI0FVL0HLZQXJFO6TT0" localSheetId="4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5" hidden="1">#REF!</definedName>
    <definedName name="BExEPQPUOD4B6H60DKEB9159F7DR" localSheetId="4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5" hidden="1">#REF!</definedName>
    <definedName name="BExEPYT6VDSMR8MU2341Q5GM2Y9V" localSheetId="4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5" hidden="1">#REF!</definedName>
    <definedName name="BExEQ2ENYLMY8K1796XBB31CJHNN" localSheetId="4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5" hidden="1">#REF!</definedName>
    <definedName name="BExEQ2PFE4N40LEPGDPS90WDL6BN" localSheetId="4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5" hidden="1">#REF!</definedName>
    <definedName name="BExEQ2PFURT24NQYGYVE8NKX1EGA" localSheetId="4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5" hidden="1">#REF!</definedName>
    <definedName name="BExEQB8ZWXO6IIGOEPWTLOJGE2NR" localSheetId="4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5" hidden="1">#REF!</definedName>
    <definedName name="BExEQBZX0EL6LIKPY01197ACK65H" localSheetId="4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5" hidden="1">#REF!</definedName>
    <definedName name="BExEQDXZALJLD4OBF74IKZBR13SR" localSheetId="4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5" hidden="1">#REF!</definedName>
    <definedName name="BExEQFLE2RPWGMWQAI4JMKUEFRPT" localSheetId="4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5" hidden="1">#REF!</definedName>
    <definedName name="BExEQJHNJV9U65F5VGIGX0VM02VF" localSheetId="4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5" hidden="1">#REF!</definedName>
    <definedName name="BExEQTZAP8R69U31W4LKGTKKGKQE" localSheetId="4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5" hidden="1">#REF!</definedName>
    <definedName name="BExER2O72H1F9WV6S1J04C15PXX7" localSheetId="4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5" hidden="1">#REF!</definedName>
    <definedName name="BExERIPCI7N2NW7JRL59DVT0TTSU" localSheetId="4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5" hidden="1">#REF!</definedName>
    <definedName name="BExERRUIKIOATPZ9U4HQ0V52RJAU" localSheetId="4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5" hidden="1">#REF!</definedName>
    <definedName name="BExERSANFNM1O7T65PC5MJ301YET" localSheetId="4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5" hidden="1">#REF!</definedName>
    <definedName name="BExERU8P606C6QQZZL55U0ZQYQF1" localSheetId="4" hidden="1">#REF!</definedName>
    <definedName name="BExERU8P606C6QQZZL55U0ZQYQF1" hidden="1">#REF!</definedName>
    <definedName name="BExERWCEBKQRYWRQLYJ4UCMMKTHG" localSheetId="7" hidden="1">#REF!</definedName>
    <definedName name="BExERWCEBKQRYWRQLYJ4UCMMKTHG" localSheetId="5" hidden="1">#REF!</definedName>
    <definedName name="BExERWCEBKQRYWRQLYJ4UCMMKTHG" localSheetId="4" hidden="1">#REF!</definedName>
    <definedName name="BExERWCEBKQRYWRQLYJ4UCMMKTHG" hidden="1">#REF!</definedName>
    <definedName name="BExERXE1QW042A2T25RI4DVUU59O" localSheetId="7" hidden="1">#REF!</definedName>
    <definedName name="BExERXE1QW042A2T25RI4DVUU59O" localSheetId="5" hidden="1">#REF!</definedName>
    <definedName name="BExERXE1QW042A2T25RI4DVUU59O" localSheetId="4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5" hidden="1">#REF!</definedName>
    <definedName name="BExES44RHHDL3V7FLV6M20834WF1" localSheetId="4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5" hidden="1">#REF!</definedName>
    <definedName name="BExES4A7VE2X3RYYTVRLKZD4I7WU" localSheetId="4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5" hidden="1">#REF!</definedName>
    <definedName name="BExESLYUFDACMPARVY264HKBCXLX" localSheetId="4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5" hidden="1">#REF!</definedName>
    <definedName name="BExESMKD95A649M0WRSG6CXXP326" localSheetId="4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5" hidden="1">#REF!</definedName>
    <definedName name="BExESR27ZXJG5VMY4PR9D940VS7T" localSheetId="4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5" hidden="1">#REF!</definedName>
    <definedName name="BExESVK1YRJM6UG6FBYOF9CNX29X" localSheetId="4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5" hidden="1">#REF!</definedName>
    <definedName name="BExESZ03KXL8DQ2591HLR56ZML94" localSheetId="4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5" hidden="1">#REF!</definedName>
    <definedName name="BExESZAW5N443NRTKIP59OEI1CR6" localSheetId="4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5" hidden="1">#REF!</definedName>
    <definedName name="BExET3HXQ60A4O2OLKX8QNXRI6LQ" localSheetId="4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5" hidden="1">#REF!</definedName>
    <definedName name="BExET4EAH366GROMVVMDCSUI1018" localSheetId="4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5" hidden="1">#REF!</definedName>
    <definedName name="BExETA3B1FCIOA80H94K90FWXQKE" localSheetId="4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5" hidden="1">#REF!</definedName>
    <definedName name="BExETAZOYT4CJIT8RRKC9F2HJG1D" localSheetId="4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5" hidden="1">#REF!</definedName>
    <definedName name="BExETB55BNG40G9YOI2H6UHIR9WU" localSheetId="4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5" hidden="1">#REF!</definedName>
    <definedName name="BExETF6QD5A9GEINE1KZRRC2LXWM" localSheetId="4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5" hidden="1">#REF!</definedName>
    <definedName name="BExETQ9XRXLUACN82805SPSPNKHI" localSheetId="4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5" hidden="1">#REF!</definedName>
    <definedName name="BExETR0YRMOR63E6DHLEHV9QVVON" localSheetId="4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5" hidden="1">#REF!</definedName>
    <definedName name="BExETVO51BGF7GGNGB21UD7OIF15" localSheetId="4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5" hidden="1">#REF!</definedName>
    <definedName name="BExETVTGY38YXYYF7N73OYN6FYY3" localSheetId="4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5" hidden="1">#REF!</definedName>
    <definedName name="BExETVTH8RADW05P2XUUV7V44TWW" localSheetId="4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5" hidden="1">#REF!</definedName>
    <definedName name="BExETW9PYUAV5QY6A4VCYZRIOUX4" localSheetId="4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5" hidden="1">#REF!</definedName>
    <definedName name="BExEUGNELLVZ7K2PYWP2TG8T65XQ" localSheetId="4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5" hidden="1">#REF!</definedName>
    <definedName name="BExEUHUG1NGJGB6F1UH5IKFZ9B9M" localSheetId="4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5" hidden="1">#REF!</definedName>
    <definedName name="BExEUNE4T242Y59C6MS28MXEUGCP" localSheetId="4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5" hidden="1">#REF!</definedName>
    <definedName name="BExEUNU7FYVTR4DD1D31SS7PNXX2" localSheetId="4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5" hidden="1">#REF!</definedName>
    <definedName name="BExEUOAHB0OT3BACAHNZ3B905C0P" localSheetId="4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5" hidden="1">#REF!</definedName>
    <definedName name="BExEV2TP7NA3ZR6RJGH5ER370OUM" localSheetId="4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5" hidden="1">#REF!</definedName>
    <definedName name="BExEV3Q7M5YTX3CY3QCP1SUIEP2E" localSheetId="4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5" hidden="1">#REF!</definedName>
    <definedName name="BExEV69USLNYO2QRJRC0J92XUF00" localSheetId="4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5" hidden="1">#REF!</definedName>
    <definedName name="BExEV6KNTQOCFD7GV726XQEVQ7R6" localSheetId="4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5" hidden="1">#REF!</definedName>
    <definedName name="BExEV6VGM4POO9QT9KH3QA3VYCWM" localSheetId="4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5" hidden="1">#REF!</definedName>
    <definedName name="BExEVCEYMOI0PGO7HAEOS9CVMU2O" localSheetId="4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5" hidden="1">#REF!</definedName>
    <definedName name="BExEVET98G3FU6QBF9LHYWSAMV0O" localSheetId="4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5" hidden="1">#REF!</definedName>
    <definedName name="BExEVNCUT0PDUYNJH7G6BSEWZOT2" localSheetId="4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5" hidden="1">#REF!</definedName>
    <definedName name="BExEVPGF4V5J0WQRZKUM8F9TTKZJ" localSheetId="4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5" hidden="1">#REF!</definedName>
    <definedName name="BExEVVLIEVWYRF2UUC1H0H5QU1CP" localSheetId="4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5" hidden="1">#REF!</definedName>
    <definedName name="BExEVWCKO8T84GW9Z3X47915XKSH" localSheetId="4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5" hidden="1">#REF!</definedName>
    <definedName name="BExEVZSJWMZ5L2ZE7AZC57CXKW6T" localSheetId="4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5" hidden="1">#REF!</definedName>
    <definedName name="BExEW0JL1GFFCXMDGW54CI7Y8FZN" localSheetId="4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5" hidden="1">#REF!</definedName>
    <definedName name="BExEW68M9WL8214QH9C7VCK7BN08" localSheetId="4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5" hidden="1">#REF!</definedName>
    <definedName name="BExEW8HFKH6F47KIHYBDRUEFZ2ZZ" localSheetId="4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5" hidden="1">#REF!</definedName>
    <definedName name="BExEWB6JHMITZPXHB6JATOCLLKLJ" localSheetId="4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5" hidden="1">#REF!</definedName>
    <definedName name="BExEWNBGQS1U2LW3W84T4LSJ9K00" localSheetId="4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5" hidden="1">#REF!</definedName>
    <definedName name="BExEWO7STL7HNZSTY8VQBPTX1WK6" localSheetId="4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5" hidden="1">#REF!</definedName>
    <definedName name="BExEWQ0M1N3KMKTDJ73H10QSG4W1" localSheetId="4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5" hidden="1">#REF!</definedName>
    <definedName name="BExEX43OR6NH8GF32YY2ZB6Y8WGP" localSheetId="4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5" hidden="1">#REF!</definedName>
    <definedName name="BExEX85F3OSW8NSCYGYPS9372Z1Q" localSheetId="4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5" hidden="1">#REF!</definedName>
    <definedName name="BExEX9HWY2G6928ZVVVQF77QCM2C" localSheetId="4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5" hidden="1">#REF!</definedName>
    <definedName name="BExEXBQWAYKMVBRJRHB8PFCSYFVN" localSheetId="4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5" hidden="1">#REF!</definedName>
    <definedName name="BExEXGE2TE9MQWLQVHL7XGQWL102" localSheetId="4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5" hidden="1">#REF!</definedName>
    <definedName name="BExEXRBZ0DI9E2UFLLKYWGN66B61" localSheetId="4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5" hidden="1">#REF!</definedName>
    <definedName name="BExEXW4FSOZ9C2SZSQIAA3W82I5K" localSheetId="4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5" hidden="1">#REF!</definedName>
    <definedName name="BExEXZ4H2ZUNEW5I6I74GK08QAQC" localSheetId="4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5" hidden="1">#REF!</definedName>
    <definedName name="BExEY42GK80HA9M84NTZ3NV9K2VI" localSheetId="4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5" hidden="1">#REF!</definedName>
    <definedName name="BExEYLG9FL9V1JPPNZ3FUDNSEJ4V" localSheetId="4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5" hidden="1">#REF!</definedName>
    <definedName name="BExEYOW8C1B3OUUCIGEC7L8OOW1Z" localSheetId="4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5" hidden="1">#REF!</definedName>
    <definedName name="BExEYPCI2LT224YS4M3T50V85FAG" localSheetId="4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5" hidden="1">#REF!</definedName>
    <definedName name="BExEYUQJXZT6N5HJH8ACJF6SRWEE" localSheetId="4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5" hidden="1">#REF!</definedName>
    <definedName name="BExEYYC7KLO4XJQW9GMGVVJQXF4C" localSheetId="4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5" hidden="1">#REF!</definedName>
    <definedName name="BExEZ1S6VZCG01ZPLBSS9Z1SBOJ2" localSheetId="4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5" hidden="1">#REF!</definedName>
    <definedName name="BExEZ6KV8TDKOO0Y66LSH9DCFW5M" localSheetId="4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5" hidden="1">#REF!</definedName>
    <definedName name="BExEZGBFNJR8DLPN0V11AU22L6WY" localSheetId="4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5" hidden="1">#REF!</definedName>
    <definedName name="BExEZVR61GWO1ZM3XHWUKRJJMQXV" localSheetId="4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5" hidden="1">#REF!</definedName>
    <definedName name="BExF02Y3V3QEPO2XLDSK47APK9XJ" localSheetId="4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5" hidden="1">#REF!</definedName>
    <definedName name="BExF03E824NHBODFUZ3PZ5HLF85X" localSheetId="4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5" hidden="1">#REF!</definedName>
    <definedName name="BExF09OS91RT7N7IW8JLMZ121ZP3" localSheetId="4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5" hidden="1">#REF!</definedName>
    <definedName name="BExF0D4SEQ7RRCAER8UQKUJ4HH0Q" localSheetId="4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5" hidden="1">#REF!</definedName>
    <definedName name="BExF0D4Z97PCG5JI9CC2TFB553AX" localSheetId="4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5" hidden="1">#REF!</definedName>
    <definedName name="BExF0DAB1PUE0V936NFEK68CCKTJ" localSheetId="4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5" hidden="1">#REF!</definedName>
    <definedName name="BExF0LOEHV42P2DV7QL8O7HOQ3N9" localSheetId="4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5" hidden="1">#REF!</definedName>
    <definedName name="BExF0QRT0ZP2578DKKC9SRW40F5L" localSheetId="4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5" hidden="1">#REF!</definedName>
    <definedName name="BExF0WRM9VO25RLSO03ZOCE8H7K5" localSheetId="4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5" hidden="1">#REF!</definedName>
    <definedName name="BExF0ZRI7W4RSLIDLHTSM0AWXO3S" localSheetId="4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5" hidden="1">#REF!</definedName>
    <definedName name="BExF19CT3MMZZ2T5EWMDNG3UOJ01" localSheetId="4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5" hidden="1">#REF!</definedName>
    <definedName name="BExF1C1VNHJBRW2XQKVSL1KSLFZ8" localSheetId="4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5" hidden="1">#REF!</definedName>
    <definedName name="BExF1M38U6NX17YJA8YU359B5Z4M" localSheetId="4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5" hidden="1">#REF!</definedName>
    <definedName name="BExF1MU4W3NPEY0OHRDWP5IANCBB" localSheetId="4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5" hidden="1">#REF!</definedName>
    <definedName name="BExF1MZN8MWMOKOARHJ1QAF9HPGT" localSheetId="4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5" hidden="1">#REF!</definedName>
    <definedName name="BExF1US4ZIQYSU5LBFYNRA9N0K2O" localSheetId="4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5" hidden="1">#REF!</definedName>
    <definedName name="BExF272JNPJCK1XLBG016XXBVFO8" localSheetId="4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5" hidden="1">#REF!</definedName>
    <definedName name="BExF2CWZN6E87RGTBMD4YQI2QT7R" localSheetId="4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5" hidden="1">#REF!</definedName>
    <definedName name="BExF2DYO1WQ7GMXSTAQRDBW1NSFG" localSheetId="4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5" hidden="1">#REF!</definedName>
    <definedName name="BExF2H9D3MC9XKLPZ6VIP4F7G4YN" localSheetId="4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5" hidden="1">#REF!</definedName>
    <definedName name="BExF2MSWNUY9Z6BZJQZ538PPTION" localSheetId="4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5" hidden="1">#REF!</definedName>
    <definedName name="BExF2QZYWHTYGUTTXR15CKCV3LS7" localSheetId="4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5" hidden="1">#REF!</definedName>
    <definedName name="BExF2T8Y6TSJ74RMSZOA9CEH4OZ6" localSheetId="4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5" hidden="1">#REF!</definedName>
    <definedName name="BExF31N3YM4F37EOOY8M8VI1KXN8" localSheetId="4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5" hidden="1">#REF!</definedName>
    <definedName name="BExF37C1YKBT79Z9SOJAG5MXQGTU" localSheetId="4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5" hidden="1">#REF!</definedName>
    <definedName name="BExF3A6HPA6DGYALZNHHJPMCUYZR" localSheetId="4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5" hidden="1">#REF!</definedName>
    <definedName name="BExF3GMJW5D7066GYKTMM3CVH1HE" localSheetId="4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5" hidden="1">#REF!</definedName>
    <definedName name="BExF3I9T44X7DV9HHV51DVDDPPZG" localSheetId="4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5" hidden="1">#REF!</definedName>
    <definedName name="BExF3IKLZ35F2D4DI7R7P7NZLVC3" localSheetId="4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5" hidden="1">#REF!</definedName>
    <definedName name="BExF3JMFX5DILOIFUDIO1HZUK875" localSheetId="4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5" hidden="1">#REF!</definedName>
    <definedName name="BExF3KIO2G9LJYXZ61H8PJJ6OQXV" localSheetId="4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5" hidden="1">#REF!</definedName>
    <definedName name="BExF3MGVCZHXDAUDZAGUYESZ3RC8" localSheetId="4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5" hidden="1">#REF!</definedName>
    <definedName name="BExF3NTC4BGZEM6B87TCFX277QCS" localSheetId="4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5" hidden="1">#REF!</definedName>
    <definedName name="BExF3Q2DOSQI9SIAXB522CN0WBZ7" localSheetId="4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5" hidden="1">#REF!</definedName>
    <definedName name="BExF3Q7NI90WT31QHYSJDIG0LLLJ" localSheetId="4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5" hidden="1">#REF!</definedName>
    <definedName name="BExF3QD55TIY1MSBSRK9TUJKBEWO" localSheetId="4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5" hidden="1">#REF!</definedName>
    <definedName name="BExF3QT8J6RIF1L3R700MBSKIOKW" localSheetId="4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5" hidden="1">#REF!</definedName>
    <definedName name="BExF42SSBVPMLK2UB3B7FPEIY9TU" localSheetId="4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5" hidden="1">#REF!</definedName>
    <definedName name="BExF4HXSWB50BKYPWA0HTT8W56H6" localSheetId="4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5" hidden="1">#REF!</definedName>
    <definedName name="BExF4J4Y60OUA8GY6YN8XVRUX80A" localSheetId="4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5" hidden="1">#REF!</definedName>
    <definedName name="BExF4KHF04IWW4LQ95FHQPFE4Y9K" localSheetId="4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5" hidden="1">#REF!</definedName>
    <definedName name="BExF4MVQM5Y0QRDLDFSKWWTF709C" localSheetId="4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5" hidden="1">#REF!</definedName>
    <definedName name="BExF4PVMZYV36E8HOYY06J81AMBI" localSheetId="4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5" hidden="1">#REF!</definedName>
    <definedName name="BExF4SF9NEX1FZE9N8EXT89PM54D" localSheetId="4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5" hidden="1">#REF!</definedName>
    <definedName name="BExF52GTGP8MHGII4KJ8TJGR8W8U" localSheetId="4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5" hidden="1">#REF!</definedName>
    <definedName name="BExF57K7L3UC1I2FSAWURR4SN0UN" localSheetId="4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5" hidden="1">#REF!</definedName>
    <definedName name="BExF5HR2GFV7O8LKG9SJ4BY78LYA" localSheetId="4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5" hidden="1">#REF!</definedName>
    <definedName name="BExF5ZFO2A29GHWR5ES64Z9OS16J" localSheetId="4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5" hidden="1">#REF!</definedName>
    <definedName name="BExF63S045JO7H2ZJCBTBVH3SUIF" localSheetId="4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5" hidden="1">#REF!</definedName>
    <definedName name="BExF642TEGTXCI9A61ZOONJCB0U1" localSheetId="4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5" hidden="1">#REF!</definedName>
    <definedName name="BExF67O951CF8UJF3KBDNR0E83C1" localSheetId="4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5" hidden="1">#REF!</definedName>
    <definedName name="BExF6EV7I35NVMIJGYTB6E24YVPA" localSheetId="4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5" hidden="1">#REF!</definedName>
    <definedName name="BExF6FGUF393KTMBT40S5BYAFG00" localSheetId="4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5" hidden="1">#REF!</definedName>
    <definedName name="BExF6GNYXWY8A0SY4PW1B6KJMMTM" localSheetId="4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5" hidden="1">#REF!</definedName>
    <definedName name="BExF6IB8K74Z0AFT05GPOKKZW7C9" localSheetId="4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5" hidden="1">#REF!</definedName>
    <definedName name="BExF6NUXJI11W2IAZNAM1QWC0459" localSheetId="4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5" hidden="1">#REF!</definedName>
    <definedName name="BExF6RR76KNVIXGJOVFO8GDILKGZ" localSheetId="4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5" hidden="1">#REF!</definedName>
    <definedName name="BExF6ZE8D5CMPJPRWT6S4HM56LPF" localSheetId="4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5" hidden="1">#REF!</definedName>
    <definedName name="BExF76FV8SF7AJK7B35AL7VTZF6D" localSheetId="4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5" hidden="1">#REF!</definedName>
    <definedName name="BExF7EOIMC1OYL1N7835KGOI0FIZ" localSheetId="4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5" hidden="1">#REF!</definedName>
    <definedName name="BExF7K88K7ASGV6RAOAGH52G04VR" localSheetId="4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5" hidden="1">#REF!</definedName>
    <definedName name="BExF7OVDRP3LHNAF2CX4V84CKKIR" localSheetId="4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5" hidden="1">#REF!</definedName>
    <definedName name="BExF7QO41X2A2SL8UXDNP99GY7U9" localSheetId="4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5" hidden="1">#REF!</definedName>
    <definedName name="BExF7QYWRJ8S4SID84VVXH3TN7X8" localSheetId="4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5" hidden="1">#REF!</definedName>
    <definedName name="BExF81GI8B8WBHXFTET68A9358BR" localSheetId="4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5" hidden="1">#REF!</definedName>
    <definedName name="BExGKN1EUJWHOYSSFY4XX6T9QVV5" localSheetId="4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5" hidden="1">#REF!</definedName>
    <definedName name="BExGL97US0Y3KXXASUTVR26XLT70" localSheetId="4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5" hidden="1">#REF!</definedName>
    <definedName name="BExGL9TEJAX73AMCXKXTMRO9T6QA" localSheetId="4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5" hidden="1">#REF!</definedName>
    <definedName name="BExGLBM5GKGBJDTZSMMBZBAVQ7N1" localSheetId="4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5" hidden="1">#REF!</definedName>
    <definedName name="BExGLC7R4C33RO0PID97ZPPVCW4M" localSheetId="4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5" hidden="1">#REF!</definedName>
    <definedName name="BExGLFIF7HCFSHNQHKEV6RY0WCO3" localSheetId="4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5" hidden="1">#REF!</definedName>
    <definedName name="BExGLPP9Z6SH15N8AV0F7H58S14K" localSheetId="4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5" hidden="1">#REF!</definedName>
    <definedName name="BExGLQATG820J44V2O4JEICPUUTR" localSheetId="4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5" hidden="1">#REF!</definedName>
    <definedName name="BExGLTARRL0J772UD2TXEYAVPY6E" localSheetId="4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5" hidden="1">#REF!</definedName>
    <definedName name="BExGLYE6RZTAAWHJBG2QFJPTDS2Q" localSheetId="4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5" hidden="1">#REF!</definedName>
    <definedName name="BExGM4DZ65OAQP7MA4LN6QMYZOFF" localSheetId="4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5" hidden="1">#REF!</definedName>
    <definedName name="BExGMCXCWEC9XNUOEMZ61TMI6CUO" localSheetId="4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5" hidden="1">#REF!</definedName>
    <definedName name="BExGMJDGIH0MEPC2TUSFUCY2ROTB" localSheetId="4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5" hidden="1">#REF!</definedName>
    <definedName name="BExGMKPW2HPKN0M0XKF3AZ8YP0D6" localSheetId="4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5" hidden="1">#REF!</definedName>
    <definedName name="BExGMOGUOL3NATNV0TIZH2J6DLLD" localSheetId="4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5" hidden="1">#REF!</definedName>
    <definedName name="BExGMP2F175LGL6QVSJGP6GKYHHA" localSheetId="4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5" hidden="1">#REF!</definedName>
    <definedName name="BExGMPIIP8GKML2VVA8OEFL43NCS" localSheetId="4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5" hidden="1">#REF!</definedName>
    <definedName name="BExGMZ3SRIXLXMWBVOXXV3M4U4YL" localSheetId="4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5" hidden="1">#REF!</definedName>
    <definedName name="BExGMZ3UBN48IXU1ZEFYECEMZ1IM" localSheetId="4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5" hidden="1">#REF!</definedName>
    <definedName name="BExGN4I0QATXNZCLZJM1KH1OIJQH" localSheetId="4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5" hidden="1">#REF!</definedName>
    <definedName name="BExGN9FZ2RWCMSY1YOBJKZMNIM9R" localSheetId="4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5" hidden="1">#REF!</definedName>
    <definedName name="BExGNDSIMTHOCXXG6QOGR6DA8SGG" localSheetId="4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5" hidden="1">#REF!</definedName>
    <definedName name="BExGNHOS7RBERG1J2M2HVGSRZL5G" localSheetId="4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5" hidden="1">#REF!</definedName>
    <definedName name="BExGNJ18W3Q55XAXY8XTFB80IVMV" localSheetId="4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5" hidden="1">#REF!</definedName>
    <definedName name="BExGNN2YQ9BDAZXT2GLCSAPXKIM7" localSheetId="4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5" hidden="1">#REF!</definedName>
    <definedName name="BExGNP6INLF5NZFP5ME6K7C9Y0NH" localSheetId="4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5" hidden="1">#REF!</definedName>
    <definedName name="BExGNSS0CKRPKHO25R3TDBEL2NHX" localSheetId="4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5" hidden="1">#REF!</definedName>
    <definedName name="BExGNYH0MO8NOVS85L15G0RWX4GW" localSheetId="4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5" hidden="1">#REF!</definedName>
    <definedName name="BExGNZO44DEG8CGIDYSEGDUQ531R" localSheetId="4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5" hidden="1">#REF!</definedName>
    <definedName name="BExGO22GMMPZVQY9RQ8MDKZDP5G3" localSheetId="4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5" hidden="1">#REF!</definedName>
    <definedName name="BExGO2O0V6UYDY26AX8OSN72F77N" localSheetId="4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5" hidden="1">#REF!</definedName>
    <definedName name="BExGO2YUBOVLYHY1QSIHRE1KLAFV" localSheetId="4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5" hidden="1">#REF!</definedName>
    <definedName name="BExGO70E2O70LF46V8T26YFPL4V8" localSheetId="4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5" hidden="1">#REF!</definedName>
    <definedName name="BExGOB25QJMQCQE76MRW9X58OIOO" localSheetId="4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5" hidden="1">#REF!</definedName>
    <definedName name="BExGODAZKJ9EXMQZNQR5YDBSS525" localSheetId="4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5" hidden="1">#REF!</definedName>
    <definedName name="BExGODR8ZSMUC11I56QHSZ686XV5" localSheetId="4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5" hidden="1">#REF!</definedName>
    <definedName name="BExGOXJDHUDPDT8I8IVGVW9J0R5Q" localSheetId="4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5" hidden="1">#REF!</definedName>
    <definedName name="BExGPAPYI1N5W3IH8H485BHSVOY3" localSheetId="4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5" hidden="1">#REF!</definedName>
    <definedName name="BExGPFO3GOKYO2922Y91GMQRCMOA" localSheetId="4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5" hidden="1">#REF!</definedName>
    <definedName name="BExGPHGT5KDOCMV2EFS4OVKTWBRD" localSheetId="4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5" hidden="1">#REF!</definedName>
    <definedName name="BExGPID72Y4Y619LWASUQZKZHJNC" localSheetId="4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5" hidden="1">#REF!</definedName>
    <definedName name="BExGPPENQIANVGLVQJ77DK5JPRTB" localSheetId="4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5" hidden="1">#REF!</definedName>
    <definedName name="BExGPSUUG7TL5F5PTYU6G4HPJV1B" localSheetId="4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5" hidden="1">#REF!</definedName>
    <definedName name="BExGQ1E950UYXYWQ84EZEQPWHVYY" localSheetId="4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5" hidden="1">#REF!</definedName>
    <definedName name="BExGQ1ZU4967P72AHF4V1D0FOL5C" localSheetId="4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5" hidden="1">#REF!</definedName>
    <definedName name="BExGQ36ZOMR9GV8T05M605MMOY3Y" localSheetId="4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5" hidden="1">#REF!</definedName>
    <definedName name="BExGQ4ZP0PPMLDNVBUG12W9FFVI9" localSheetId="4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5" hidden="1">#REF!</definedName>
    <definedName name="BExGQ61DTJ0SBFMDFBAK3XZ9O0ZO" localSheetId="4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5" hidden="1">#REF!</definedName>
    <definedName name="BExGQ6SG9XEOD0VMBAR22YPZWSTA" localSheetId="4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5" hidden="1">#REF!</definedName>
    <definedName name="BExGQ8FQN3FRAGH5H2V74848P5JX" localSheetId="4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5" hidden="1">#REF!</definedName>
    <definedName name="BExGQGJ1A7LNZUS8QSMOG8UNGLMK" localSheetId="4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5" hidden="1">#REF!</definedName>
    <definedName name="BExGQLBNZ35IK2VK33HJUAE4ADX2" localSheetId="4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5" hidden="1">#REF!</definedName>
    <definedName name="BExGQPO7ENFEQC0NC6MC9OZR2LHY" localSheetId="4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5" hidden="1">#REF!</definedName>
    <definedName name="BExGQX0H4EZMXBJTKJJE4ICJWN5O" localSheetId="4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5" hidden="1">#REF!</definedName>
    <definedName name="BExGR4CW3WRIID17GGX4MI9ZDHFE" localSheetId="4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5" hidden="1">#REF!</definedName>
    <definedName name="BExGR65GJX27MU2OL6NI5PB8XVB4" localSheetId="4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5" hidden="1">#REF!</definedName>
    <definedName name="BExGR6LQ97HETGS3CT96L4IK0JSH" localSheetId="4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5" hidden="1">#REF!</definedName>
    <definedName name="BExGR9ATP2LVT7B9OCPSLJ11H9SX" localSheetId="4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5" hidden="1">#REF!</definedName>
    <definedName name="BExGRILCZ3BMTGDY72B1Q9BUGW0J" localSheetId="4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5" hidden="1">#REF!</definedName>
    <definedName name="BExGRNZJ74Y6OYJB9F9Y9T3CAHOS" localSheetId="4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5" hidden="1">#REF!</definedName>
    <definedName name="BExGRPC5QJQ7UGQ4P7CFWVGRQGFW" localSheetId="4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5" hidden="1">#REF!</definedName>
    <definedName name="BExGRSMULUXOBEN8G0TK90PRKQ9O" localSheetId="4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5" hidden="1">#REF!</definedName>
    <definedName name="BExGRUKVVKDL8483WI70VN2QZDGD" localSheetId="4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5" hidden="1">#REF!</definedName>
    <definedName name="BExGS2IWR5DUNJ1U9PAKIV8CMBNI" localSheetId="4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5" hidden="1">#REF!</definedName>
    <definedName name="BExGS69P9FFTEOPDS0MWFKF45G47" localSheetId="4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5" hidden="1">#REF!</definedName>
    <definedName name="BExGS6F1JFHM5MUJ1RFO50WP6D05" localSheetId="4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5" hidden="1">#REF!</definedName>
    <definedName name="BExGSA5YB5ZGE4NHDVCZ55TQAJTL" localSheetId="4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5" hidden="1">#REF!</definedName>
    <definedName name="BExGSBYPYOBOB218ABCIM2X63GJ8" localSheetId="4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5" hidden="1">#REF!</definedName>
    <definedName name="BExGSCEUCQQVDEEKWJ677QTGUVTE" localSheetId="4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5" hidden="1">#REF!</definedName>
    <definedName name="BExGSQY65LH1PCKKM5WHDW83F35O" localSheetId="4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5" hidden="1">#REF!</definedName>
    <definedName name="BExGSYW1GKISF0PMUAK3XJK9PEW9" localSheetId="4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5" hidden="1">#REF!</definedName>
    <definedName name="BExGT0DZJB6LSF6L693UUB9EY1VQ" localSheetId="4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5" hidden="1">#REF!</definedName>
    <definedName name="BExGTEMKIEF46KBIDWCAOAN5U718" localSheetId="4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5" hidden="1">#REF!</definedName>
    <definedName name="BExGTGVFIF8HOQXR54SK065A8M4K" localSheetId="4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5" hidden="1">#REF!</definedName>
    <definedName name="BExGTIYX3OWPIINOGY1E4QQYSKHP" localSheetId="4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5" hidden="1">#REF!</definedName>
    <definedName name="BExGTKGUN0KUU3C0RL2LK98D8MEK" localSheetId="4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5" hidden="1">#REF!</definedName>
    <definedName name="BExGTV3U5SZUPLTWEMEY3IIN1L4L" localSheetId="4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5" hidden="1">#REF!</definedName>
    <definedName name="BExGTZ046J7VMUG4YPKFN2K8TWB7" localSheetId="4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5" hidden="1">#REF!</definedName>
    <definedName name="BExGTZ04EFFQ3Z3JMM0G35JYWUK3" localSheetId="4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5" hidden="1">#REF!</definedName>
    <definedName name="BExGU2G9OPRZRIU9YGF6NX9FUW0J" localSheetId="4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5" hidden="1">#REF!</definedName>
    <definedName name="BExGU6HTKLRZO8UOI3DTAM5RFDBA" localSheetId="4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5" hidden="1">#REF!</definedName>
    <definedName name="BExGUDDZXFFQHAF4UZF8ZB1HO7H6" localSheetId="4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5" hidden="1">#REF!</definedName>
    <definedName name="BExGUI6NCRHY7EAB6SK6EPPMWFG1" localSheetId="4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5" hidden="1">#REF!</definedName>
    <definedName name="BExGUIBXBRHGM97ZX6GBA4ZDQ79C" localSheetId="4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5" hidden="1">#REF!</definedName>
    <definedName name="BExGUM8D91UNPCOO4TKP9FGX85TF" localSheetId="4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5" hidden="1">#REF!</definedName>
    <definedName name="BExGUMDP0WYFBZL2MCB36WWJIC04" localSheetId="4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5" hidden="1">#REF!</definedName>
    <definedName name="BExGUQF9N9FKI7S0H30WUAEB5LPD" localSheetId="4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5" hidden="1">#REF!</definedName>
    <definedName name="BExGUR6BA03XPBK60SQUW197GJ5X" localSheetId="4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5" hidden="1">#REF!</definedName>
    <definedName name="BExGUVIP60TA4B7X2PFGMBFUSKGX" localSheetId="4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5" hidden="1">#REF!</definedName>
    <definedName name="BExGUVTIIWAK5T0F5FD428QDO46W" localSheetId="4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5" hidden="1">#REF!</definedName>
    <definedName name="BExGUZKF06F209XL1IZWVJEQ82EE" localSheetId="4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5" hidden="1">#REF!</definedName>
    <definedName name="BExGUZPWM950OZ8P1A3N86LXK97U" localSheetId="4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5" hidden="1">#REF!</definedName>
    <definedName name="BExGV2EVT380QHD4AP2RL9MR8L5L" localSheetId="4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5" hidden="1">#REF!</definedName>
    <definedName name="BExGVBUSKOI7KB24K40PTXJE6MER" localSheetId="4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5" hidden="1">#REF!</definedName>
    <definedName name="BExGVGSQSVWTL2MNI6TT8Y92W3KA" localSheetId="4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5" hidden="1">#REF!</definedName>
    <definedName name="BExGVHP63K0GSYU17R73XGX6W2U6" localSheetId="4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5" hidden="1">#REF!</definedName>
    <definedName name="BExGVN3DDSLKWSP9MVJS9QMNEUIK" localSheetId="4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5" hidden="1">#REF!</definedName>
    <definedName name="BExGVUVVMLOCR9DPVUZSQ141EE4J" localSheetId="4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5" hidden="1">#REF!</definedName>
    <definedName name="BExGVV6OOLDQ3TXZK51TTF3YX0WN" localSheetId="4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5" hidden="1">#REF!</definedName>
    <definedName name="BExGW0KVS7U0C87XFZ78QW991IEV" localSheetId="4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5" hidden="1">#REF!</definedName>
    <definedName name="BExGW0Q7QHE29TGNWAWQ6GR0V6TQ" localSheetId="4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5" hidden="1">#REF!</definedName>
    <definedName name="BExGW2Z7AMPG6H9EXA9ML6EZVGGA" localSheetId="4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5" hidden="1">#REF!</definedName>
    <definedName name="BExGWABG5VT5XO1A196RK61AXA8C" localSheetId="4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5" hidden="1">#REF!</definedName>
    <definedName name="BExGWEO0JDG84NYLEAV5NSOAGMJZ" localSheetId="4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5" hidden="1">#REF!</definedName>
    <definedName name="BExGWLEOC70Z8QAJTPT2PDHTNM4L" localSheetId="4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5" hidden="1">#REF!</definedName>
    <definedName name="BExGWNCXLCRTLBVMTXYJ5PHQI6SS" localSheetId="4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5" hidden="1">#REF!</definedName>
    <definedName name="BExGX4L8N6ERT0Q4EVVNA97EGD80" localSheetId="4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5" hidden="1">#REF!</definedName>
    <definedName name="BExGX5MWTL78XM0QCP4NT564ML39" localSheetId="4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5" hidden="1">#REF!</definedName>
    <definedName name="BExGX6U988MCFIGDA1282F92U9AA" localSheetId="4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5" hidden="1">#REF!</definedName>
    <definedName name="BExGX7FTB1CKAT5HUW6H531FIY6I" localSheetId="4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5" hidden="1">#REF!</definedName>
    <definedName name="BExGX9DVACJQIZ4GH6YAD2A7F70O" localSheetId="4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5" hidden="1">#REF!</definedName>
    <definedName name="BExGXCZBQISQ3IMF6DJH1OXNAQP8" localSheetId="4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5" hidden="1">#REF!</definedName>
    <definedName name="BExGXDVP2S2Y8Z8Q43I78RCIK3DD" localSheetId="4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5" hidden="1">#REF!</definedName>
    <definedName name="BExGXJ9W5JU7TT9S0BKL5Y6VVB39" localSheetId="4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5" hidden="1">#REF!</definedName>
    <definedName name="BExGXWB73RJ4BASBQTQ8EY0EC1EB" localSheetId="4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5" hidden="1">#REF!</definedName>
    <definedName name="BExGXZ0ABB43C7SMRKZHWOSU9EQX" localSheetId="4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5" hidden="1">#REF!</definedName>
    <definedName name="BExGY6SU3SYVCJ3AG2ITY59SAZ5A" localSheetId="4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5" hidden="1">#REF!</definedName>
    <definedName name="BExGY6YA4P5KMY2VHT0DYK3YTFAX" localSheetId="4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5" hidden="1">#REF!</definedName>
    <definedName name="BExGY8G88PVVRYHPHRPJZFSX6HSC" localSheetId="4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5" hidden="1">#REF!</definedName>
    <definedName name="BExGYC718HTZ80PNKYPVIYGRJVF6" localSheetId="4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5" hidden="1">#REF!</definedName>
    <definedName name="BExGYCNATXZY2FID93B17YWIPPRD" localSheetId="4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5" hidden="1">#REF!</definedName>
    <definedName name="BExGYGJJJ3BBCQAOA51WHP01HN73" localSheetId="4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5" hidden="1">#REF!</definedName>
    <definedName name="BExGYOS6TV2C72PLRFU8RP1I58GY" localSheetId="4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5" hidden="1">#REF!</definedName>
    <definedName name="BExGYXBM828PX0KPDVAZBWDL6MJZ" localSheetId="4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5" hidden="1">#REF!</definedName>
    <definedName name="BExGZJ78ZWZCVHZ3BKEKFJZ6MAEO" localSheetId="4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5" hidden="1">#REF!</definedName>
    <definedName name="BExGZOLH2QV73J3M9IWDDPA62TP4" localSheetId="4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5" hidden="1">#REF!</definedName>
    <definedName name="BExGZP1PWGFKVVVN4YDIS22DZPCR" localSheetId="4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5" hidden="1">#REF!</definedName>
    <definedName name="BExGZQUHCPM6G5U9OM8JU339JAG6" localSheetId="4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5" hidden="1">#REF!</definedName>
    <definedName name="BExH00FQKX09BD5WU4DB5KPXAUYA" localSheetId="4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5" hidden="1">#REF!</definedName>
    <definedName name="BExH00L21GZX5YJJGVMOAWBERLP5" localSheetId="4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5" hidden="1">#REF!</definedName>
    <definedName name="BExH02ZD6VAY1KQLAQYBBI6WWIZB" localSheetId="4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5" hidden="1">#REF!</definedName>
    <definedName name="BExH08Z6LQCGGSGSAILMHX4X7JMD" localSheetId="4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5" hidden="1">#REF!</definedName>
    <definedName name="BExH0KT9Z8HEVRRQRGQ8YHXRLIJA" localSheetId="4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5" hidden="1">#REF!</definedName>
    <definedName name="BExH0M0FDN12YBOCKL3XL2Z7T7Y8" localSheetId="4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5" hidden="1">#REF!</definedName>
    <definedName name="BExH0O9G06YPZ5TN9RYT326I1CP2" localSheetId="4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5" hidden="1">#REF!</definedName>
    <definedName name="BExH0PGM6RG0F3AAGULBIGOH91C2" localSheetId="4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5" hidden="1">#REF!</definedName>
    <definedName name="BExH0QIB3F0YZLM5XYHBCU5F0OVR" localSheetId="4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5" hidden="1">#REF!</definedName>
    <definedName name="BExH0RK5LJAAP7O67ZFB4RG6WPPL" localSheetId="4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5" hidden="1">#REF!</definedName>
    <definedName name="BExH0WNJAKTJRCKMTX8O4KNMIIJM" localSheetId="4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5" hidden="1">#REF!</definedName>
    <definedName name="BExH12Y4WX542WI3ZEM15AK4UM9J" localSheetId="4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5" hidden="1">#REF!</definedName>
    <definedName name="BExH18CCU7B8JWO8AWGEQRLWZG6J" localSheetId="4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5" hidden="1">#REF!</definedName>
    <definedName name="BExH1BN2H92IQKKP5IREFSS9FBF2" localSheetId="4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5" hidden="1">#REF!</definedName>
    <definedName name="BExH1FDTQXR9QQ31WDB7OPXU7MPT" localSheetId="4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5" hidden="1">#REF!</definedName>
    <definedName name="BExH1FOMEUIJNIDJAUY0ZQFBJSY9" localSheetId="4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5" hidden="1">#REF!</definedName>
    <definedName name="BExH1GA6TT290OTIZ8C3N610CYZ1" localSheetId="4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5" hidden="1">#REF!</definedName>
    <definedName name="BExH1I8E3HJSZLFRZZ1ZKX7TBJEP" localSheetId="4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5" hidden="1">#REF!</definedName>
    <definedName name="BExH1JFFHEBFX9BWJMNIA3N66R3Z" localSheetId="4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5" hidden="1">#REF!</definedName>
    <definedName name="BExH1XYRKX51T571O1SRBP9J1D98" localSheetId="4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5" hidden="1">#REF!</definedName>
    <definedName name="BExH1Z0GIUSVTF2H1G1I3PDGBNK2" localSheetId="4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5" hidden="1">#REF!</definedName>
    <definedName name="BExH225UTM6S9FW4MUDZS7F1PQSH" localSheetId="4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5" hidden="1">#REF!</definedName>
    <definedName name="BExH23271RF7AYZ542KHQTH68GQ7" localSheetId="4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5" hidden="1">#REF!</definedName>
    <definedName name="BExH2DP58R7D1BGUFBM2FHESVRF0" localSheetId="4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5" hidden="1">#REF!</definedName>
    <definedName name="BExH2GJQR4JALNB314RY0LDI49VH" localSheetId="4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5" hidden="1">#REF!</definedName>
    <definedName name="BExH2JZR49T7644JFVE7B3N7RZM9" localSheetId="4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5" hidden="1">#REF!</definedName>
    <definedName name="BExH2QVWL3AXHSB9EK2GQRD0DBRH" localSheetId="4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5" hidden="1">#REF!</definedName>
    <definedName name="BExH2WKXV8X5S2GSBBTWGI0NLNAH" localSheetId="4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5" hidden="1">#REF!</definedName>
    <definedName name="BExH2XS1UFYFGU0S0EBXX90W2WE8" localSheetId="4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5" hidden="1">#REF!</definedName>
    <definedName name="BExH2XS1X04DMUN544K5RU4XPDCI" localSheetId="4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5" hidden="1">#REF!</definedName>
    <definedName name="BExH2XS2TND9SB0GC295R4FP6K5Y" localSheetId="4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5" hidden="1">#REF!</definedName>
    <definedName name="BExH2ZA0SZ4SSITL50NA8LZ3OEX6" localSheetId="4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5" hidden="1">#REF!</definedName>
    <definedName name="BExH31Z3JNVJPESWKXHILGXZHP2M" localSheetId="4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5" hidden="1">#REF!</definedName>
    <definedName name="BExH3E9HZ3QJCDZW7WI7YACFQCHE" localSheetId="4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5" hidden="1">#REF!</definedName>
    <definedName name="BExH3IRB6764RQ5HBYRLH6XCT29X" localSheetId="4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5" hidden="1">#REF!</definedName>
    <definedName name="BExIG2U8V6RSB47SXLCQG3Q68YRO" localSheetId="4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5" hidden="1">#REF!</definedName>
    <definedName name="BExIGJBO8R13LV7CZ7C1YCP974NN" localSheetId="4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5" hidden="1">#REF!</definedName>
    <definedName name="BExIGWT86FPOEYTI8GXCGU5Y3KGK" localSheetId="4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5" hidden="1">#REF!</definedName>
    <definedName name="BExIHBHXA7E7VUTBVHXXXCH3A5CL" localSheetId="4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5" hidden="1">#REF!</definedName>
    <definedName name="BExIHBSOGRSH1GKS6GKBRAJ7GXFQ" localSheetId="4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5" hidden="1">#REF!</definedName>
    <definedName name="BExIHDFY73YM0AHAR2Z5OJTFKSL2" localSheetId="4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5" hidden="1">#REF!</definedName>
    <definedName name="BExIHPQCQTGEW8QOJVIQ4VX0P6DX" localSheetId="4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5" hidden="1">#REF!</definedName>
    <definedName name="BExII1KN91Q7DLW0UB7W2TJ5ACT9" localSheetId="4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5" hidden="1">#REF!</definedName>
    <definedName name="BExII50LI8I0CDOOZEMIVHVA2V95" localSheetId="4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5" hidden="1">#REF!</definedName>
    <definedName name="BExIINQWABWRGYDT02DOJQ5L7BQF" localSheetId="4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5" hidden="1">#REF!</definedName>
    <definedName name="BExIIXMY38TQD12CVV4S57L3I809" localSheetId="4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5" hidden="1">#REF!</definedName>
    <definedName name="BExIIY37NEVU2LGS1JE4VR9AN6W4" localSheetId="4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5" hidden="1">#REF!</definedName>
    <definedName name="BExIIYJAGXR8TPZ1KCYM7EGJ79UW" localSheetId="4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5" hidden="1">#REF!</definedName>
    <definedName name="BExIJ3160YCWGAVEU0208ZGXXG3P" localSheetId="4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5" hidden="1">#REF!</definedName>
    <definedName name="BExIJFGZJ5ED9D6KAY4PGQYLELAX" localSheetId="4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5" hidden="1">#REF!</definedName>
    <definedName name="BExIJQK80ZEKSTV62E59AYJYUNLI" localSheetId="4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5" hidden="1">#REF!</definedName>
    <definedName name="BExIJRLX3M0YQLU1D5Y9V7HM5QNM" localSheetId="4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5" hidden="1">#REF!</definedName>
    <definedName name="BExIJV22J0QA7286KNPMHO1ZUCB3" localSheetId="4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5" hidden="1">#REF!</definedName>
    <definedName name="BExIJVI6OC7B6ZE9V4PAOYZXKNER" localSheetId="4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5" hidden="1">#REF!</definedName>
    <definedName name="BExIJWK0NGTGQ4X7D5VIVXD14JHI" localSheetId="4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5" hidden="1">#REF!</definedName>
    <definedName name="BExIJWPCIYINEJUTXU74VK7WG031" localSheetId="4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5" hidden="1">#REF!</definedName>
    <definedName name="BExIKHTXPZR5A8OHB6HDP6QWDHAD" localSheetId="4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5" hidden="1">#REF!</definedName>
    <definedName name="BExIKMMJOETSAXJYY1SIKM58LMA2" localSheetId="4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5" hidden="1">#REF!</definedName>
    <definedName name="BExIKRF6AQ6VOO9KCIWSM6FY8M7D" localSheetId="4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5" hidden="1">#REF!</definedName>
    <definedName name="BExIKTYZESFT3LC0ASFMFKSE0D1X" localSheetId="4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5" hidden="1">#REF!</definedName>
    <definedName name="BExIKXVA6M8K0PTRYAGXS666L335" localSheetId="4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5" hidden="1">#REF!</definedName>
    <definedName name="BExIL0PMZ2SXK9R6MLP43KBU1J2P" localSheetId="4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5" hidden="1">#REF!</definedName>
    <definedName name="BExIL1WSMNNQQK98YHWHV5HVONIZ" localSheetId="4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5" hidden="1">#REF!</definedName>
    <definedName name="BExILAAXRTRAD18K74M6MGUEEPUM" localSheetId="4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5" hidden="1">#REF!</definedName>
    <definedName name="BExILG5F338C0FFLMVOKMKF8X5ZP" localSheetId="4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5" hidden="1">#REF!</definedName>
    <definedName name="BExILGQTQM0HOD0BJI90YO7GOIN3" localSheetId="4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5" hidden="1">#REF!</definedName>
    <definedName name="BExILPL7P2BNCD7MYCGTQ9F0R5JX" localSheetId="4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5" hidden="1">#REF!</definedName>
    <definedName name="BExILVVS4B1B4G7IO0LPUDWY9K8W" localSheetId="4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5" hidden="1">#REF!</definedName>
    <definedName name="BExIM9DBUB7ZGF4B20FVUO9QGOX2" localSheetId="4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5" hidden="1">#REF!</definedName>
    <definedName name="BExIMCTBZ4WAESGCDWJ64SB4F0L1" localSheetId="4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5" hidden="1">#REF!</definedName>
    <definedName name="BExIMGK9Z94TFPWWZFMD10HV0IF6" localSheetId="4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5" hidden="1">#REF!</definedName>
    <definedName name="BExIMPEGKG18TELVC33T4OQTNBWC" localSheetId="4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5" hidden="1">#REF!</definedName>
    <definedName name="BExIN4OR435DL1US13JQPOQK8GD5" localSheetId="4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5" hidden="1">#REF!</definedName>
    <definedName name="BExINI6A7H3KSFRFA6UBBDPKW37F" localSheetId="4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5" hidden="1">#REF!</definedName>
    <definedName name="BExINIMK8XC3JOBT2EXYFHHH52H0" localSheetId="4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5" hidden="1">#REF!</definedName>
    <definedName name="BExINLX401ZKEGWU168DS4JUM2J6" localSheetId="4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5" hidden="1">#REF!</definedName>
    <definedName name="BExINMYYJO1FTV1CZF6O5XCFAMQX" localSheetId="4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5" hidden="1">#REF!</definedName>
    <definedName name="BExINP2H4KI05FRFV5PKZFE00HKO" localSheetId="4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5" hidden="1">#REF!</definedName>
    <definedName name="BExINPTCEJ9RPDEBJEJH80NATGUQ" localSheetId="4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5" hidden="1">#REF!</definedName>
    <definedName name="BExINWEQMNJ70A6JRXC2LACBX1GX" localSheetId="4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5" hidden="1">#REF!</definedName>
    <definedName name="BExINZELVWYGU876QUUZCIMXPBQC" localSheetId="4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5" hidden="1">#REF!</definedName>
    <definedName name="BExIO9QZ59ZHRA8SX6QICH2AY8A2" localSheetId="4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5" hidden="1">#REF!</definedName>
    <definedName name="BExIOAHV525SMMGFDJFE7456JPBD" localSheetId="4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5" hidden="1">#REF!</definedName>
    <definedName name="BExIOCQUQHKUU1KONGSDOLQTQEIC" localSheetId="4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5" hidden="1">#REF!</definedName>
    <definedName name="BExIOFAGCDQQKALMX3V0KU94KUQO" localSheetId="4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5" hidden="1">#REF!</definedName>
    <definedName name="BExIOFL8Y5O61VLKTB4H20IJNWS1" localSheetId="4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5" hidden="1">#REF!</definedName>
    <definedName name="BExIOMBXRW5NS4ZPYX9G5QREZ5J6" localSheetId="4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5" hidden="1">#REF!</definedName>
    <definedName name="BExIORA3GK78T7C7SNBJJUONJ0LS" localSheetId="4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5" hidden="1">#REF!</definedName>
    <definedName name="BExIORFDXP4AVIEBLSTZ8ETSXMNM" localSheetId="4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5" hidden="1">#REF!</definedName>
    <definedName name="BExIOTZ5EFZ2NASVQ05RH15HRSW6" localSheetId="4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5" hidden="1">#REF!</definedName>
    <definedName name="BExIP8YNN6UUE1GZ223SWH7DLGKO" localSheetId="4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5" hidden="1">#REF!</definedName>
    <definedName name="BExIPAB4AOL592OJCC1CFAXTLF1A" localSheetId="4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5" hidden="1">#REF!</definedName>
    <definedName name="BExIPB25DKX4S2ZCKQN7KWSC3JBF" localSheetId="4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5" hidden="1">#REF!</definedName>
    <definedName name="BExIPCUX4I4S2N50TLMMLALYLH9S" localSheetId="4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5" hidden="1">#REF!</definedName>
    <definedName name="BExIPDLT8JYAMGE5HTN4D1YHZF3V" localSheetId="4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5" hidden="1">#REF!</definedName>
    <definedName name="BExIPG040Q08EWIWL6CAVR3GRI43" localSheetId="4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5" hidden="1">#REF!</definedName>
    <definedName name="BExIPKNFUDPDKOSH5GHDVNA8D66S" localSheetId="4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5" hidden="1">#REF!</definedName>
    <definedName name="BExIPVL5VEVK9Q7AYB7EC2VZWBEZ" localSheetId="4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5" hidden="1">#REF!</definedName>
    <definedName name="BExIQ1VS9A2FHVD9TUHKG9K8EVVP" localSheetId="4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5" hidden="1">#REF!</definedName>
    <definedName name="BExIQ3J19L30PSQ2CXNT6IHW0I7V" localSheetId="4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5" hidden="1">#REF!</definedName>
    <definedName name="BExIQ3OJ7M04XCY276IO0LJA5XUK" localSheetId="4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5" hidden="1">#REF!</definedName>
    <definedName name="BExIQ5S19ITB0NDRUN4XV7B905ED" localSheetId="4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5" hidden="1">#REF!</definedName>
    <definedName name="BExIQ810MMN2UN0EQ9CRQAFWA19X" localSheetId="4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5" hidden="1">#REF!</definedName>
    <definedName name="BExIQ9TMQT2EIXSVQW7GVSOAW2VJ" localSheetId="4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5" hidden="1">#REF!</definedName>
    <definedName name="BExIQBMDE1L6J4H27K1FMSHQKDSE" localSheetId="4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5" hidden="1">#REF!</definedName>
    <definedName name="BExIQE65LVXUOF3UZFO7SDHFJH22" localSheetId="4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5" hidden="1">#REF!</definedName>
    <definedName name="BExIQG9OO2KKBOWTMD1OXY36TEGA" localSheetId="4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5" hidden="1">#REF!</definedName>
    <definedName name="BExIQHWZ65ALA9VAFCJEGIL1145G" localSheetId="4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5" hidden="1">#REF!</definedName>
    <definedName name="BExIQX1XBB31HZTYEEVOBSE3C5A6" localSheetId="4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5" hidden="1">#REF!</definedName>
    <definedName name="BExIR2ALYRP9FW99DK2084J7IIDC" localSheetId="4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5" hidden="1">#REF!</definedName>
    <definedName name="BExIR8FQETPTQYW37DBVDWG3J4JW" localSheetId="4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5" hidden="1">#REF!</definedName>
    <definedName name="BExIRHKWQB1PP4ZLB0C3AVUBAFMD" localSheetId="4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5" hidden="1">#REF!</definedName>
    <definedName name="BExIRJTRJPQR3OTAGAV7JTA4VMPS" localSheetId="4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5" hidden="1">#REF!</definedName>
    <definedName name="BExIROH27RJOG6VI7ZHR0RZGAZZ4" localSheetId="4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5" hidden="1">#REF!</definedName>
    <definedName name="BExIRRBGTY01OQOI3U5SW59RFDFI" localSheetId="4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5" hidden="1">#REF!</definedName>
    <definedName name="BExIS4T0DRF57HYO7OGG72KBOFOI" localSheetId="4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5" hidden="1">#REF!</definedName>
    <definedName name="BExIS77BJDDK18PGI9DSEYZPIL7P" localSheetId="4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5" hidden="1">#REF!</definedName>
    <definedName name="BExIS8USL1T3Z97CZ30HJ98E2GXQ" localSheetId="4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5" hidden="1">#REF!</definedName>
    <definedName name="BExISC5B700MZUBFTQ9K4IKTF7HR" localSheetId="4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5" hidden="1">#REF!</definedName>
    <definedName name="BExISDHXS49S1H56ENBPRF1NLD5C" localSheetId="4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5" hidden="1">#REF!</definedName>
    <definedName name="BExISM1JLV54A21A164IURMPGUMU" localSheetId="4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5" hidden="1">#REF!</definedName>
    <definedName name="BExISRFKJYUZ4AKW44IJF7RF9Y90" localSheetId="4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5" hidden="1">#REF!</definedName>
    <definedName name="BExISSMVV57JAUB6CSGBMBFVNGWK" localSheetId="4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5" hidden="1">#REF!</definedName>
    <definedName name="BExIT16AD4HCD0WQCCA72AKLQHK1" localSheetId="4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5" hidden="1">#REF!</definedName>
    <definedName name="BExIT1MK8TBAK3SNP36A8FKDQSOK" localSheetId="4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5" hidden="1">#REF!</definedName>
    <definedName name="BExIT9PPVL7XGGIZS7G6QI6L7H9U" localSheetId="4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5" hidden="1">#REF!</definedName>
    <definedName name="BExITBNYANV2S8KD56GOGCKW393R" localSheetId="4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5" hidden="1">#REF!</definedName>
    <definedName name="BExITGB4FVAV0LE88D7JMX7FBYXI" localSheetId="4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5" hidden="1">#REF!</definedName>
    <definedName name="BExITI3TQ14K842P38QF0PNWSWNO" localSheetId="4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5" hidden="1">#REF!</definedName>
    <definedName name="BExIU9OGER4TPMETACWUEP1UENK0" localSheetId="4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5" hidden="1">#REF!</definedName>
    <definedName name="BExIUD4OJGH65NFNQ4VMCE3R4J1X" localSheetId="4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5" hidden="1">#REF!</definedName>
    <definedName name="BExIUQM0XWNNW3MJD26EOVIT7FSU" localSheetId="4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5" hidden="1">#REF!</definedName>
    <definedName name="BExIUTB5OAAXYW0OFMP0PS40SPOB" localSheetId="4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5" hidden="1">#REF!</definedName>
    <definedName name="BExIUUT2MHIOV6R3WHA0DPM1KBKY" localSheetId="4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5" hidden="1">#REF!</definedName>
    <definedName name="BExIUYPDT1AM6MWGWQS646PIZIWC" localSheetId="4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5" hidden="1">#REF!</definedName>
    <definedName name="BExIV0I2O9F8D1UK1SI8AEYR6U0A" localSheetId="4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5" hidden="1">#REF!</definedName>
    <definedName name="BExIV2LM38XPLRTWT0R44TMQ59E5" localSheetId="4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5" hidden="1">#REF!</definedName>
    <definedName name="BExIV3HY4S0YRV1F7XEMF2YHAR2I" localSheetId="4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5" hidden="1">#REF!</definedName>
    <definedName name="BExIV6HUZFRIFLXW2SICKGTAH1PV" localSheetId="4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5" hidden="1">#REF!</definedName>
    <definedName name="BExIVCXWL6H5LD9DHDIA4F5U9TQL" localSheetId="4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5" hidden="1">#REF!</definedName>
    <definedName name="BExIVEVYJ7KL8QNR5ZTOSD11I5A6" localSheetId="4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5" hidden="1">#REF!</definedName>
    <definedName name="BExIVJ30S9U8MA1TUBRND8DGF96D" localSheetId="4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5" hidden="1">#REF!</definedName>
    <definedName name="BExIVMOIPSEWSIHIDDLOXESQ28A0" localSheetId="4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5" hidden="1">#REF!</definedName>
    <definedName name="BExIVNVNJX9BYDLC88NG09YF5XQ6" localSheetId="4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5" hidden="1">#REF!</definedName>
    <definedName name="BExIVQVKLMGSRYT1LFZH0KUIA4OR" localSheetId="4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5" hidden="1">#REF!</definedName>
    <definedName name="BExIVYTFI35KNR2XSA6N8OJYUTUR" localSheetId="4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5" hidden="1">#REF!</definedName>
    <definedName name="BExIVZF05SNB8DE7VLQOFG9S41HS" localSheetId="4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5" hidden="1">#REF!</definedName>
    <definedName name="BExIWB3SY3WRIVIOF988DNNODBOA" localSheetId="4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5" hidden="1">#REF!</definedName>
    <definedName name="BExIWB99CG0H52LRD6QWPN4L6DV2" localSheetId="4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5" hidden="1">#REF!</definedName>
    <definedName name="BExIWG1W7XP9DFYYSZAIOSHM0QLQ" localSheetId="4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5" hidden="1">#REF!</definedName>
    <definedName name="BExIWH3KUK94B7833DD4TB0Y6KP9" localSheetId="4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5" hidden="1">#REF!</definedName>
    <definedName name="BExIWHZXYAALPLS8CSHZHJ82LBOH" localSheetId="4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5" hidden="1">#REF!</definedName>
    <definedName name="BExIWJY6FHR6KOO0P8U4IZ7VD42D" localSheetId="4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5" hidden="1">#REF!</definedName>
    <definedName name="BExIWKE9MGIDWORBI43AWTUNYFAN" localSheetId="4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5" hidden="1">#REF!</definedName>
    <definedName name="BExIWPHOYLSNGZKVD3RRKOEALEUG" localSheetId="4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5" hidden="1">#REF!</definedName>
    <definedName name="BExIWSHLD1QIZPL5ARLXOJ9Y2CAA" localSheetId="4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5" hidden="1">#REF!</definedName>
    <definedName name="BExIX34PM5DBTRHRQWP6PL6WIX88" localSheetId="4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5" hidden="1">#REF!</definedName>
    <definedName name="BExIX5OAP9KSUE5SIZCW9P39Q4WE" localSheetId="4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5" hidden="1">#REF!</definedName>
    <definedName name="BExIXGRJPVJMUDGSG7IHPXPNO69B" localSheetId="4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5" hidden="1">#REF!</definedName>
    <definedName name="BExIXGWVQ9WOO0NCJLXAU4PJPOPM" localSheetId="4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5" hidden="1">#REF!</definedName>
    <definedName name="BExIXLK6SEOTUWQVNLCH4SAKTVGQ" localSheetId="4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5" hidden="1">#REF!</definedName>
    <definedName name="BExIXM5R87ZL3FHALWZXYCPHGX3E" localSheetId="4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5" hidden="1">#REF!</definedName>
    <definedName name="BExIXN24YK8MIB3OZ905DHU9CDH1" localSheetId="4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5" hidden="1">#REF!</definedName>
    <definedName name="BExIXS036ZCKT2Z8XZKLZ8PFWQGL" localSheetId="4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5" hidden="1">#REF!</definedName>
    <definedName name="BExIXY5CF9PFM0P40AZ4U51TMWV0" localSheetId="4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5" hidden="1">#REF!</definedName>
    <definedName name="BExIYEXJBK8JDWIRSVV4RJSKZVV1" localSheetId="4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5" hidden="1">#REF!</definedName>
    <definedName name="BExIYFJ59KLIPRTGIHX9X07UVGT3" localSheetId="4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5" hidden="1">#REF!</definedName>
    <definedName name="BExIYHH7GZO6BU3DC4GRLH3FD3ZS" localSheetId="4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5" hidden="1">#REF!</definedName>
    <definedName name="BExIYHMPBTD67ZNUL9O76FZQHYPT" localSheetId="4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5" hidden="1">#REF!</definedName>
    <definedName name="BExIYI2RH0K4225XO970K2IQ1E79" localSheetId="4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5" hidden="1">#REF!</definedName>
    <definedName name="BExIYMPZ0KS2KOJFQAUQJ77L7701" localSheetId="4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5" hidden="1">#REF!</definedName>
    <definedName name="BExIYP9Q6FV9T0R9G3UDKLS4TTYX" localSheetId="4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5" hidden="1">#REF!</definedName>
    <definedName name="BExIYZGLDQ1TN7BIIN4RLDP31GIM" localSheetId="4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5" hidden="1">#REF!</definedName>
    <definedName name="BExIZ4K0EZJK6PW3L8SVKTJFSWW9" localSheetId="4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5" hidden="1">#REF!</definedName>
    <definedName name="BExIZAECOEZGBAO29QMV14E6XDIV" localSheetId="4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5" hidden="1">#REF!</definedName>
    <definedName name="BExIZHQR3N1546MQS83ZJ8I6SPZ3" localSheetId="4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5" hidden="1">#REF!</definedName>
    <definedName name="BExIZKVXYD5O2JBU81F2UFJZLLSI" localSheetId="4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5" hidden="1">#REF!</definedName>
    <definedName name="BExIZPZDHC8HGER83WHCZAHOX7LK" localSheetId="4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5" hidden="1">#REF!</definedName>
    <definedName name="BExIZQA5XCS39QKXMYR1MH2ZIGPS" localSheetId="4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5" hidden="1">#REF!</definedName>
    <definedName name="BExIZVDLRUNAL32D9KO9X7Y4PB3O" localSheetId="4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5" hidden="1">#REF!</definedName>
    <definedName name="BExIZY2PUZ0OF9YKK1B13IW0VS6G" localSheetId="4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5" hidden="1">#REF!</definedName>
    <definedName name="BExJ08KBRR2XMWW3VZMPSQKXHZUH" localSheetId="4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5" hidden="1">#REF!</definedName>
    <definedName name="BExJ0DYJWXGE7DA39PYL3WM05U9O" localSheetId="4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5" hidden="1">#REF!</definedName>
    <definedName name="BExJ0JYDEZPM2303TRBXOZ74M7N6" localSheetId="4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5" hidden="1">#REF!</definedName>
    <definedName name="BExJ0MY8SY5J5V50H3UKE78ODTVB" localSheetId="4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5" hidden="1">#REF!</definedName>
    <definedName name="BExJ0YC98G37ML4N8FLP8D95EFRF" localSheetId="4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5" hidden="1">#REF!</definedName>
    <definedName name="BExKCDYKAEV45AFXHVHZZ62E5BM3" localSheetId="4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5" hidden="1">#REF!</definedName>
    <definedName name="BExKCYXU0W2VQVDI3N3N37K2598P" localSheetId="4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5" hidden="1">#REF!</definedName>
    <definedName name="BExKDJX3Z1TS0WFDD9EAO42JHL9G" localSheetId="4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5" hidden="1">#REF!</definedName>
    <definedName name="BExKDK7WVA5I2WBACAZHAHN35D0I" localSheetId="4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5" hidden="1">#REF!</definedName>
    <definedName name="BExKDKO0W4AGQO1V7K6Q4VM750FT" localSheetId="4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5" hidden="1">#REF!</definedName>
    <definedName name="BExKDLF10G7W77J87QWH3ZGLUCLW" localSheetId="4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5" hidden="1">#REF!</definedName>
    <definedName name="BExKE2NDBQ14HOJH945N4W9ZZFJO" localSheetId="4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5" hidden="1">#REF!</definedName>
    <definedName name="BExKEFE0I3MT6ZLC4T1L9465HKTN" localSheetId="4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5" hidden="1">#REF!</definedName>
    <definedName name="BExKEK6O5BVJP4VY02FY7JNAZ6BT" localSheetId="4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5" hidden="1">#REF!</definedName>
    <definedName name="BExKEKXK6E6QX339ELPXDIRZSJE0" localSheetId="4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5" hidden="1">#REF!</definedName>
    <definedName name="BExKEMFI35R0D4WN4A59V9QH7I5S" localSheetId="4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5" hidden="1">#REF!</definedName>
    <definedName name="BExKEOOIBMP7N8033EY2CJYCBX6H" localSheetId="4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5" hidden="1">#REF!</definedName>
    <definedName name="BExKEW0RR5LA3VC46A2BEOOMQE56" localSheetId="4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5" hidden="1">#REF!</definedName>
    <definedName name="BExKF37PTJB4PE1PUQWG20ASBX4E" localSheetId="4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5" hidden="1">#REF!</definedName>
    <definedName name="BExKFA3VI1CZK21SM0N3LZWT9LA1" localSheetId="4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5" hidden="1">#REF!</definedName>
    <definedName name="BExKFBB29XXT9A2LVUXYSIVKPWGB" localSheetId="4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5" hidden="1">#REF!</definedName>
    <definedName name="BExKFINBFV5J2NFRCL4YUO3YF0ZE" localSheetId="4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5" hidden="1">#REF!</definedName>
    <definedName name="BExKFISRBFACTAMJSALEYMY66F6X" localSheetId="4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5" hidden="1">#REF!</definedName>
    <definedName name="BExKFOSK5DJ151C4E8544UWMYTOC" localSheetId="4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5" hidden="1">#REF!</definedName>
    <definedName name="BExKFWL3DE1V1VOVHAFYBE85QUB7" localSheetId="4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5" hidden="1">#REF!</definedName>
    <definedName name="BExKFXS9NDEWPZDVGLTMOM3CFO7N" localSheetId="4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5" hidden="1">#REF!</definedName>
    <definedName name="BExKFYJC4EVEV54F82K6VKP7Q3OU" localSheetId="4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5" hidden="1">#REF!</definedName>
    <definedName name="BExKG4IYHBKQQ8J8FN10GB2IKO33" localSheetId="4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5" hidden="1">#REF!</definedName>
    <definedName name="BExKGBVDO2JNJUFOFQMF0RJG03ZK" localSheetId="4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5" hidden="1">#REF!</definedName>
    <definedName name="BExKGF0L44S78D33WMQ1A75TRKB9" localSheetId="4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5" hidden="1">#REF!</definedName>
    <definedName name="BExKGFRN31B3G20LMQ4LRF879J68" localSheetId="4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5" hidden="1">#REF!</definedName>
    <definedName name="BExKGJD3U3ADZILP20U3EURP0UQP" localSheetId="4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5" hidden="1">#REF!</definedName>
    <definedName name="BExKGNK5YGKP0YHHTAAOV17Z9EIM" localSheetId="4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5" hidden="1">#REF!</definedName>
    <definedName name="BExKGQ3T3TWGZUSNVWJE1XWXHGRQ" localSheetId="4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5" hidden="1">#REF!</definedName>
    <definedName name="BExKGV77YH9YXIQTRKK2331QGYKF" localSheetId="4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5" hidden="1">#REF!</definedName>
    <definedName name="BExKH3FTZ5VGTB86W9M4AB39R0G8" localSheetId="4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5" hidden="1">#REF!</definedName>
    <definedName name="BExKH3FV5U5O6XZM7STS3NZKQFGJ" localSheetId="4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5" hidden="1">#REF!</definedName>
    <definedName name="BExKH3W5435VN8DZ68OCKI93SEO4" localSheetId="4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5" hidden="1">#REF!</definedName>
    <definedName name="BExKH9L4L5ZUAA98QAZ7DB7YH4QE" localSheetId="4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5" hidden="1">#REF!</definedName>
    <definedName name="BExKHAMUH8NR3HRV0V6FHJE3ROLN" localSheetId="4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5" hidden="1">#REF!</definedName>
    <definedName name="BExKHCFKOWFHO2WW0N7Y5XDXEWAO" localSheetId="4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5" hidden="1">#REF!</definedName>
    <definedName name="BExKHIVLONZ46HLMR50DEXKEUNEP" localSheetId="4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5" hidden="1">#REF!</definedName>
    <definedName name="BExKHPM9XA0ADDK7TUR0N38EXWEP" localSheetId="4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5" hidden="1">#REF!</definedName>
    <definedName name="BExKHQYXEM47TMIQRQVHE4T5LT8K" localSheetId="4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5" hidden="1">#REF!</definedName>
    <definedName name="BExKI4076KXCDE5KXL79KT36OKLO" localSheetId="4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5" hidden="1">#REF!</definedName>
    <definedName name="BExKI7AUWXBP1WBLFRIYSNQZDWCY" localSheetId="4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5" hidden="1">#REF!</definedName>
    <definedName name="BExKI7LO70WYISR7Q0Y1ZDWO9M3B" localSheetId="4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5" hidden="1">#REF!</definedName>
    <definedName name="BExKIF3EIT434ZQKMDXUBJCRLMK8" localSheetId="4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5" hidden="1">#REF!</definedName>
    <definedName name="BExKIGQV6TXIZG039HBOJU62WP2U" localSheetId="4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5" hidden="1">#REF!</definedName>
    <definedName name="BExKILE008SF3KTAN8WML3XKI1NZ" localSheetId="4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5" hidden="1">#REF!</definedName>
    <definedName name="BExKINSBB6RS7I489QHMCOMU4Z2X" localSheetId="4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5" hidden="1">#REF!</definedName>
    <definedName name="BExKINXMPEA03CETGL1VOW1XRJIR" localSheetId="4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5" hidden="1">#REF!</definedName>
    <definedName name="BExKITBU5LXLZYDJS3D3BAVWEY3U" localSheetId="4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5" hidden="1">#REF!</definedName>
    <definedName name="BExKIU87ZKSOC2DYZWFK6SAK9I8E" localSheetId="4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5" hidden="1">#REF!</definedName>
    <definedName name="BExKJ449HLYX2DJ9UF0H9GTPSQ73" localSheetId="4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5" hidden="1">#REF!</definedName>
    <definedName name="BExKJ5649R9IC0GKQD6QI2G7C99Q" localSheetId="4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5" hidden="1">#REF!</definedName>
    <definedName name="BExKJEB4FXIMV2AAE9S3FCGRK1R0" localSheetId="4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5" hidden="1">#REF!</definedName>
    <definedName name="BExKJELX2RUC8UEC56IZPYYZXHA7" localSheetId="4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5" hidden="1">#REF!</definedName>
    <definedName name="BExKJI7CV9I6ILFIZ3SVO4DGK64J" localSheetId="4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5" hidden="1">#REF!</definedName>
    <definedName name="BExKJINMXS61G2TZEXCJAWVV4F57" localSheetId="4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5" hidden="1">#REF!</definedName>
    <definedName name="BExKJK5ME8KB7HA0180L7OUZDDGV" localSheetId="4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5" hidden="1">#REF!</definedName>
    <definedName name="BExKJLY652HI5GNEEWQXOB08K2C1" localSheetId="4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5" hidden="1">#REF!</definedName>
    <definedName name="BExKJN5IF0VMDILJ5K8ZENF2QYV1" localSheetId="4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5" hidden="1">#REF!</definedName>
    <definedName name="BExKJUSJPFUIK20FTVAFJWR2OUYX" localSheetId="4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5" hidden="1">#REF!</definedName>
    <definedName name="BExKJXHNZTE5OMRQ1KTVM1DIQE9I" localSheetId="4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5" hidden="1">#REF!</definedName>
    <definedName name="BExKK8VP5RS3D0UXZVKA37C4SYBP" localSheetId="4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5" hidden="1">#REF!</definedName>
    <definedName name="BExKKIM9NPF6B3SPMPIQB27HQME4" localSheetId="4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5" hidden="1">#REF!</definedName>
    <definedName name="BExKKIX1BCBQ4R3K41QD8NTV0OV0" localSheetId="4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5" hidden="1">#REF!</definedName>
    <definedName name="BExKKJ2IHMOO66DQ0V2YABR4GV05" localSheetId="4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5" hidden="1">#REF!</definedName>
    <definedName name="BExKKQ3ZWADYV03YHMXDOAMU90EB" localSheetId="4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5" hidden="1">#REF!</definedName>
    <definedName name="BExKKUGD2HMJWQEYZ8H3X1BMXFS9" localSheetId="4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5" hidden="1">#REF!</definedName>
    <definedName name="BExKKX05KCZZZPKOR1NE5A8RGVT4" localSheetId="4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5" hidden="1">#REF!</definedName>
    <definedName name="BExKL3QUCLQLECGZM555PRF8EN56" localSheetId="4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5" hidden="1">#REF!</definedName>
    <definedName name="BExKL7CGLA62V9UQH9ZDEHIK8W4O" localSheetId="4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5" hidden="1">#REF!</definedName>
    <definedName name="BExKLD6S9L66QYREYHBE5J44OK7X" localSheetId="4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5" hidden="1">#REF!</definedName>
    <definedName name="BExKLEZK32L28GYJWVO63BZ5E1JD" localSheetId="4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5" hidden="1">#REF!</definedName>
    <definedName name="BExKLLKVVHT06LA55JB2FC871DC5" localSheetId="4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5" hidden="1">#REF!</definedName>
    <definedName name="BExKMKNALVJRCZS69GFJA4M1J08O" localSheetId="4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5" hidden="1">#REF!</definedName>
    <definedName name="BExKMMFZIDRFNSBCWVADJ4S2JE52" localSheetId="4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5" hidden="1">#REF!</definedName>
    <definedName name="BExKMRZJS845FERFW6HUXLFAOMYD" localSheetId="4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5" hidden="1">#REF!</definedName>
    <definedName name="BExKMS514WWPGUGRYGTH6XU97T8B" localSheetId="4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5" hidden="1">#REF!</definedName>
    <definedName name="BExKMUDV8AH8HQAD5HJVUW7GFDWU" localSheetId="4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5" hidden="1">#REF!</definedName>
    <definedName name="BExKMWBX4EH3EYJ07UFEM08NB40Z" localSheetId="4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5" hidden="1">#REF!</definedName>
    <definedName name="BExKN4Q70IU9OY91QRUSK3044MQD" localSheetId="4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5" hidden="1">#REF!</definedName>
    <definedName name="BExKNBGV2IR3S7M0BX4810KZB4V3" localSheetId="4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5" hidden="1">#REF!</definedName>
    <definedName name="BExKNCTBZTSY3MO42VU5PLV6YUHZ" localSheetId="4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5" hidden="1">#REF!</definedName>
    <definedName name="BExKNGV2YY749C42AQ2T9QNIE5C3" localSheetId="4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5" hidden="1">#REF!</definedName>
    <definedName name="BExKNH0F1WPNUEQITIUN5T4NDX9H" localSheetId="4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5" hidden="1">#REF!</definedName>
    <definedName name="BExKNV8UOHVWEHDJWI2WMJ9X6QHZ" localSheetId="4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5" hidden="1">#REF!</definedName>
    <definedName name="BExKNZLD7UATC1MYRNJD8H2NH4KU" localSheetId="4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5" hidden="1">#REF!</definedName>
    <definedName name="BExKNZQUKQQG2Y97R74G4O4BJP1L" localSheetId="4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5" hidden="1">#REF!</definedName>
    <definedName name="BExKO06X0EAD3ABEG1E8PWLDWHBA" localSheetId="4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5" hidden="1">#REF!</definedName>
    <definedName name="BExKO2AHHSGNI1AZOIOW21KPXKPE" localSheetId="4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5" hidden="1">#REF!</definedName>
    <definedName name="BExKO2FXWJWC5IZLDN8JHYILQJ2N" localSheetId="4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5" hidden="1">#REF!</definedName>
    <definedName name="BExKO438WZ8FKOU00NURGFMOYXWN" localSheetId="4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5" hidden="1">#REF!</definedName>
    <definedName name="BExKO551EZ73M80UFHBQE7BQVU4L" localSheetId="4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5" hidden="1">#REF!</definedName>
    <definedName name="BExKOBA4VTRV9YG31IM1PDDO3J9M" localSheetId="4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5" hidden="1">#REF!</definedName>
    <definedName name="BExKODIZGWW2EQD0FEYW6WK6XLCM" localSheetId="4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5" hidden="1">#REF!</definedName>
    <definedName name="BExKOPO2HPWVQGAKW8LOZMPIDEFG" localSheetId="4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5" hidden="1">#REF!</definedName>
    <definedName name="BExKP7SRQ3MN5BDYXV2XMBQNUH23" localSheetId="4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5" hidden="1">#REF!</definedName>
    <definedName name="BExKPEZP0QTKOTLIMMIFSVTHQEEK" localSheetId="4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5" hidden="1">#REF!</definedName>
    <definedName name="BExKPFFSVTL757PNITV8R9RN4452" localSheetId="4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5" hidden="1">#REF!</definedName>
    <definedName name="BExKPIL5ZWOXQAENH3VP3ZHA2N7N" localSheetId="4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5" hidden="1">#REF!</definedName>
    <definedName name="BExKPJHKPVROP9QX9BMBZMU2HEZ1" localSheetId="4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5" hidden="1">#REF!</definedName>
    <definedName name="BExKPLQJX0HJ8OTXBXH9IC9J2V0W" localSheetId="4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5" hidden="1">#REF!</definedName>
    <definedName name="BExKPN8C7GN36ZJZHLOB74LU6KT0" localSheetId="4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5" hidden="1">#REF!</definedName>
    <definedName name="BExKPX9VZ1J5021Q98K60HMPJU58" localSheetId="4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5" hidden="1">#REF!</definedName>
    <definedName name="BExKQGGEP203MUWSJVORTY7RFOFT" localSheetId="4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5" hidden="1">#REF!</definedName>
    <definedName name="BExKQJGAAWNM3NT19E9I0CQDBTU0" localSheetId="4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5" hidden="1">#REF!</definedName>
    <definedName name="BExKQM5GJ1ZN5REKFE7YVBQ0KXWF" localSheetId="4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5" hidden="1">#REF!</definedName>
    <definedName name="BExKQQ71278061G7ZFYGPWOMOMY2" localSheetId="4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5" hidden="1">#REF!</definedName>
    <definedName name="BExKQTXRG3ECU8NT47UR7643LO5G" localSheetId="4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5" hidden="1">#REF!</definedName>
    <definedName name="BExKQVL7HPOIZ4FHANDFMVOJLEPR" localSheetId="4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5" hidden="1">#REF!</definedName>
    <definedName name="BExKR3ZAJRYXZB4M7XZPK0I7E55W" localSheetId="4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5" hidden="1">#REF!</definedName>
    <definedName name="BExKR8RZSEHW184G0Z56B4EGNU72" localSheetId="4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5" hidden="1">#REF!</definedName>
    <definedName name="BExKRHM60KUPM7RGAAFRSKX4TMS5" localSheetId="4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5" hidden="1">#REF!</definedName>
    <definedName name="BExKRQB2LX164R610N3VXJPD3C1W" localSheetId="4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5" hidden="1">#REF!</definedName>
    <definedName name="BExKRVUSQ6PA7ZYQSTEQL3X7PB9P" localSheetId="4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5" hidden="1">#REF!</definedName>
    <definedName name="BExKRY3KZ7F7RB2KH8HXSQ85IEQO" localSheetId="4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5" hidden="1">#REF!</definedName>
    <definedName name="BExKS91CCVW1YKNE1EQ4MCE1E9JX" localSheetId="4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5" hidden="1">#REF!</definedName>
    <definedName name="BExKSA37DZTCK6H13HPIKR0ZFVL8" localSheetId="4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5" hidden="1">#REF!</definedName>
    <definedName name="BExKSB51O073JLM4PEU353GBBSMI" localSheetId="4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5" hidden="1">#REF!</definedName>
    <definedName name="BExKSC1EDUXA6RM44LZV6HMMHKLX" localSheetId="4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5" hidden="1">#REF!</definedName>
    <definedName name="BExKSFMOMSZYDE0WNC94F40S6636" localSheetId="4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5" hidden="1">#REF!</definedName>
    <definedName name="BExKSHQ9K79S8KYUWIV5M5LAHHF1" localSheetId="4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5" hidden="1">#REF!</definedName>
    <definedName name="BExKSJTWG9L3FCX8FLK4EMUJMF27" localSheetId="4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5" hidden="1">#REF!</definedName>
    <definedName name="BExKSU0MKNAVZYYPKCYTZDWQX4R8" localSheetId="4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5" hidden="1">#REF!</definedName>
    <definedName name="BExKSX60G1MUS689FXIGYP2F7C62" localSheetId="4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5" hidden="1">#REF!</definedName>
    <definedName name="BExKT2UZ7Y2VWF5NQE18SJRLD2RN" localSheetId="4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5" hidden="1">#REF!</definedName>
    <definedName name="BExKT3GJFNGAM09H5F615E36A38C" localSheetId="4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5" hidden="1">#REF!</definedName>
    <definedName name="BExKTD1UM9PTLYETG1RM502XDNC0" localSheetId="4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5" hidden="1">#REF!</definedName>
    <definedName name="BExKTJN26AY45CE6JUAX3OIL48F7" localSheetId="4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5" hidden="1">#REF!</definedName>
    <definedName name="BExKTQZGN8GI3XGSEXMPCCA3S19H" localSheetId="4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5" hidden="1">#REF!</definedName>
    <definedName name="BExKTUKYYU0F6TUW1RXV24LRAZFE" localSheetId="4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5" hidden="1">#REF!</definedName>
    <definedName name="BExKU3FBLHQBIUTN6XEZW5GC9OG1" localSheetId="4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5" hidden="1">#REF!</definedName>
    <definedName name="BExKU82I99FEUIZLODXJDOJC96CQ" localSheetId="4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5" hidden="1">#REF!</definedName>
    <definedName name="BExKUDM0DFSCM3D91SH0XLXJSL18" localSheetId="4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5" hidden="1">#REF!</definedName>
    <definedName name="BExKUHYKD9TJTMQOOBS4EX04FCEZ" localSheetId="4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5" hidden="1">#REF!</definedName>
    <definedName name="BExKULEKJLA77AUQPDUHSM94Y76Z" localSheetId="4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5" hidden="1">#REF!</definedName>
    <definedName name="BExKUXE506JSYMR4CV866RHRDYR9" localSheetId="4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5" hidden="1">#REF!</definedName>
    <definedName name="BExKV08R85MKI3MAX9E2HERNQUNL" localSheetId="4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5" hidden="1">#REF!</definedName>
    <definedName name="BExKV4AAUNNJL5JWD7PX6BFKVS6O" localSheetId="4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5" hidden="1">#REF!</definedName>
    <definedName name="BExKVDVK6HN74GQPTXICP9BFC8CF" localSheetId="4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5" hidden="1">#REF!</definedName>
    <definedName name="BExKVFZ3ZZGIC1QI8XN6BYFWN0ZY" localSheetId="4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5" hidden="1">#REF!</definedName>
    <definedName name="BExKVG4KGO28KPGTAFL1R8TTZ10N" localSheetId="4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5" hidden="1">#REF!</definedName>
    <definedName name="BExKW0CSH7DA02YSNV64PSEIXB2P" localSheetId="4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5" hidden="1">#REF!</definedName>
    <definedName name="BExM9NUG3Q31X01AI9ZJCZIX25CS" localSheetId="4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5" hidden="1">#REF!</definedName>
    <definedName name="BExM9OG182RP30MY23PG49LVPZ1C" localSheetId="4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5" hidden="1">#REF!</definedName>
    <definedName name="BExMA64MW1S18NH8DCKPCCEI5KCB" localSheetId="4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5" hidden="1">#REF!</definedName>
    <definedName name="BExMALEWFUEM8Y686IT03ECURUBR" localSheetId="4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5" hidden="1">#REF!</definedName>
    <definedName name="BExMAS0AQY7KMMTBTBPK0SWWDITB" localSheetId="4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5" hidden="1">#REF!</definedName>
    <definedName name="BExMAXJS82ZJ8RS22VLE0V0LDUII" localSheetId="4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5" hidden="1">#REF!</definedName>
    <definedName name="BExMB4QRS0R3MTB4CMUHFZ84LNZQ" localSheetId="4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5" hidden="1">#REF!</definedName>
    <definedName name="BExMB7AICZ233JKSCEUSR9RQXRS0" localSheetId="4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5" hidden="1">#REF!</definedName>
    <definedName name="BExMBC35WKQY5CWQJLV4D05O6971" localSheetId="4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5" hidden="1">#REF!</definedName>
    <definedName name="BExMBFTZV4Q1A5KG25C1N9PHQNSW" localSheetId="4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5" hidden="1">#REF!</definedName>
    <definedName name="BExMBFZFXQDH3H55R89930TFTU36" localSheetId="4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5" hidden="1">#REF!</definedName>
    <definedName name="BExMBK6ISK3U7KHZKUJXIDKGF6VW" localSheetId="4" hidden="1">#REF!</definedName>
    <definedName name="BExMBK6ISK3U7KHZKUJXIDKGF6VW" hidden="1">#REF!</definedName>
    <definedName name="BExMBYPQDG9AYDQ5E8IECVFREPO6" localSheetId="7" hidden="1">#REF!</definedName>
    <definedName name="BExMBYPQDG9AYDQ5E8IECVFREPO6" localSheetId="5" hidden="1">#REF!</definedName>
    <definedName name="BExMBYPQDG9AYDQ5E8IECVFREPO6" localSheetId="4" hidden="1">#REF!</definedName>
    <definedName name="BExMBYPQDG9AYDQ5E8IECVFREPO6" hidden="1">#REF!</definedName>
    <definedName name="BExMC7PESEESXVMDCGGIP5LPMUGY" localSheetId="7" hidden="1">#REF!</definedName>
    <definedName name="BExMC7PESEESXVMDCGGIP5LPMUGY" localSheetId="5" hidden="1">#REF!</definedName>
    <definedName name="BExMC7PESEESXVMDCGGIP5LPMUGY" localSheetId="4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5" hidden="1">#REF!</definedName>
    <definedName name="BExMC8AZUTX8LG89K2JJR7ZG62XX" localSheetId="4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5" hidden="1">#REF!</definedName>
    <definedName name="BExMCA96YR10V72G2R0SCIKPZLIZ" localSheetId="4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5" hidden="1">#REF!</definedName>
    <definedName name="BExMCB5JU5I2VQDUBS4O42BTEVKI" localSheetId="4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5" hidden="1">#REF!</definedName>
    <definedName name="BExMCFSQFSEMPY5IXDIRKZDASDBR" localSheetId="4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5" hidden="1">#REF!</definedName>
    <definedName name="BExMCH58I9XOLK7WEE6VSJGYPJGL" localSheetId="4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5" hidden="1">#REF!</definedName>
    <definedName name="BExMCMZOEYWVOOJ98TBHTTCS7XB8" localSheetId="4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5" hidden="1">#REF!</definedName>
    <definedName name="BExMCS8EF2W3FS9QADNKREYSI8P0" localSheetId="4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5" hidden="1">#REF!</definedName>
    <definedName name="BExMCSU0KZGHALEL7N5DJBVL94K7" localSheetId="4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5" hidden="1">#REF!</definedName>
    <definedName name="BExMCUS7GSOM96J0HJ7EH0FFM2AC" localSheetId="4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5" hidden="1">#REF!</definedName>
    <definedName name="BExMCYTT6TVDWMJXO1NZANRTVNAN" localSheetId="4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5" hidden="1">#REF!</definedName>
    <definedName name="BExMD54CT1VTE5YGBM90H90NF28M" localSheetId="4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5" hidden="1">#REF!</definedName>
    <definedName name="BExMD5F6IAV108XYJLXUO9HD0IT6" localSheetId="4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5" hidden="1">#REF!</definedName>
    <definedName name="BExMDANV66W9T3XAXID40XFJ0J93" localSheetId="4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5" hidden="1">#REF!</definedName>
    <definedName name="BExMDGD1KQP7NNR78X2ZX4FCBQ1S" localSheetId="4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5" hidden="1">#REF!</definedName>
    <definedName name="BExMDIRDK0DI8P86HB7WPH8QWLSQ" localSheetId="4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5" hidden="1">#REF!</definedName>
    <definedName name="BExMDOWGDLP3BZZB4ZPI31VS10FP" localSheetId="4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5" hidden="1">#REF!</definedName>
    <definedName name="BExMDPI2FVMORSWDDCVAJ85WYAYO" localSheetId="4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5" hidden="1">#REF!</definedName>
    <definedName name="BExMDUWB7VWHFFR266QXO46BNV2S" localSheetId="4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5" hidden="1">#REF!</definedName>
    <definedName name="BExME2U47N8LZG0BPJ49ANY5QVV2" localSheetId="4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5" hidden="1">#REF!</definedName>
    <definedName name="BExME88DH5DUKMUFI9FNVECXFD2E" localSheetId="4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5" hidden="1">#REF!</definedName>
    <definedName name="BExME9A7MOGAK7YTTQYXP5DL6VYA" localSheetId="4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5" hidden="1">#REF!</definedName>
    <definedName name="BExMEOV9YFRY5C3GDLU60GIX10BY" localSheetId="4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5" hidden="1">#REF!</definedName>
    <definedName name="BExMEUK2Q5GZGZFZ77Z2IYUKOOYW" localSheetId="4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5" hidden="1">#REF!</definedName>
    <definedName name="BExMEWT36INWIP0VNS94NEP3WZ4U" localSheetId="4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5" hidden="1">#REF!</definedName>
    <definedName name="BExMEY09ESM4H2YGKEQQRYUD114R" localSheetId="4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5" hidden="1">#REF!</definedName>
    <definedName name="BExMF0UU4SBJHOJ4SG09QMF1TC7H" localSheetId="4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5" hidden="1">#REF!</definedName>
    <definedName name="BExMF2YDPQWGK3CSN8LJG16MLFQZ" localSheetId="4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5" hidden="1">#REF!</definedName>
    <definedName name="BExMF4G4IUPQY1Y5GEY5N3E04CL6" localSheetId="4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5" hidden="1">#REF!</definedName>
    <definedName name="BExMF9UIGYMOAQK0ELUWP0S0HZZY" localSheetId="4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5" hidden="1">#REF!</definedName>
    <definedName name="BExMFDLBSWFMRDYJ2DZETI3EXKN2" localSheetId="4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5" hidden="1">#REF!</definedName>
    <definedName name="BExMFLDTMRTCHKA37LQW67BG8D5C" localSheetId="4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5" hidden="1">#REF!</definedName>
    <definedName name="BExMFTH63LTWA2JYJTJYMT5K2OF2" localSheetId="4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5" hidden="1">#REF!</definedName>
    <definedName name="BExMFY4AG5T27EVMCCNE00GOAR66" localSheetId="4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5" hidden="1">#REF!</definedName>
    <definedName name="BExMGQQNOFER1MEVQ961XARTRIOB" localSheetId="4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5" hidden="1">#REF!</definedName>
    <definedName name="BExMH189E60TZBQFN2UWVA1UZA7X" localSheetId="4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5" hidden="1">#REF!</definedName>
    <definedName name="BExMH3H9TW5TJCNU5Z1EWXP3BAEP" localSheetId="4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5" hidden="1">#REF!</definedName>
    <definedName name="BExMH5A1B01SYXROP70DOKTQ5D6Z" localSheetId="4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5" hidden="1">#REF!</definedName>
    <definedName name="BExMHCGUJ8A3L31NU0XU0FGXE4P3" localSheetId="4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5" hidden="1">#REF!</definedName>
    <definedName name="BExMHOWPB34KPZ76M2KIX2C9R2VB" localSheetId="4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5" hidden="1">#REF!</definedName>
    <definedName name="BExMHSSYC6KVHA3QDTSYPN92TWMI" localSheetId="4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5" hidden="1">#REF!</definedName>
    <definedName name="BExMI3AJ9477KDL4T9DHET4LJJTW" localSheetId="4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5" hidden="1">#REF!</definedName>
    <definedName name="BExMI6QQ20XHD0NWJUN741B37182" localSheetId="4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5" hidden="1">#REF!</definedName>
    <definedName name="BExMI7MYDIMC9K16SBAFUY33RHK6" localSheetId="4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5" hidden="1">#REF!</definedName>
    <definedName name="BExMI8JB94SBD9EMNJEK7Y2T6GYU" localSheetId="4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5" hidden="1">#REF!</definedName>
    <definedName name="BExMI8OS85YTW3KYVE4YD0R7Z6UV" localSheetId="4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5" hidden="1">#REF!</definedName>
    <definedName name="BExMI9QNOMVZ44I3BFMGU1EL1RSY" localSheetId="4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5" hidden="1">#REF!</definedName>
    <definedName name="BExMIBOOZU40JS3F89OMPSRCE9MM" localSheetId="4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5" hidden="1">#REF!</definedName>
    <definedName name="BExMIIQ5MBWSIHTFWAQADXMZC22Q" localSheetId="4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5" hidden="1">#REF!</definedName>
    <definedName name="BExMIL4I2GE866I25CR5JBLJWJ6A" localSheetId="4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5" hidden="1">#REF!</definedName>
    <definedName name="BExMIRKIPF27SNO82SPFSB3T5U17" localSheetId="4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5" hidden="1">#REF!</definedName>
    <definedName name="BExMIV0KC8555D5E42ZGWG15Y0MO" localSheetId="4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5" hidden="1">#REF!</definedName>
    <definedName name="BExMIZT6AN7E6YMW2S87CTCN2UXH" localSheetId="4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5" hidden="1">#REF!</definedName>
    <definedName name="BExMJB76UESLVRD81AJBOB78JDTT" localSheetId="4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5" hidden="1">#REF!</definedName>
    <definedName name="BExMJI8OLFZQCGOW3F99ETW8A21E" localSheetId="4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5" hidden="1">#REF!</definedName>
    <definedName name="BExMJNC8ZFB9DRFOJ961ZAJ8U3A8" localSheetId="4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5" hidden="1">#REF!</definedName>
    <definedName name="BExMJTBV8A3D31W2IQHP9RDFPPHQ" localSheetId="4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5" hidden="1">#REF!</definedName>
    <definedName name="BExMK2RTXN4QJWEUNX002XK8VQP8" localSheetId="4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5" hidden="1">#REF!</definedName>
    <definedName name="BExMKBGQDUZ8AWXYHA3QVMSDVZ3D" localSheetId="4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5" hidden="1">#REF!</definedName>
    <definedName name="BExMKBM1467553LDFZRRKVSHN374" localSheetId="4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5" hidden="1">#REF!</definedName>
    <definedName name="BExMKGK5FJUC0AU8MABRGDC5ZM70" localSheetId="4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5" hidden="1">#REF!</definedName>
    <definedName name="BExMKP92JGBM5BJO174H9A4HQIB9" localSheetId="4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5" hidden="1">#REF!</definedName>
    <definedName name="BExMKPEDT6IOYLLC3KJKRZOETC3Y" localSheetId="4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5" hidden="1">#REF!</definedName>
    <definedName name="BExMKTW7R5SOV4PHAFGHU3W73DYE" localSheetId="4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5" hidden="1">#REF!</definedName>
    <definedName name="BExMKU7051J2W1RQXGZGE62NBRUZ" localSheetId="4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5" hidden="1">#REF!</definedName>
    <definedName name="BExMKUN3WPECJR2XRID2R7GZRGNX" localSheetId="4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5" hidden="1">#REF!</definedName>
    <definedName name="BExMKZ535P011X4TNV16GCOH4H21" localSheetId="4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5" hidden="1">#REF!</definedName>
    <definedName name="BExML3XQNDIMX55ZCHHXKUV3D6E6" localSheetId="4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5" hidden="1">#REF!</definedName>
    <definedName name="BExML5QGSWHLI18BGY4CGOTD3UWH" localSheetId="4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5" hidden="1">#REF!</definedName>
    <definedName name="BExML6BVFCV80776USR7X70HVRZT" localSheetId="4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5" hidden="1">#REF!</definedName>
    <definedName name="BExMLO5Z61RE85X8HHX2G4IU3AZW" localSheetId="4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5" hidden="1">#REF!</definedName>
    <definedName name="BExMLVI7UORSHM9FMO8S2EI0TMTS" localSheetId="4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5" hidden="1">#REF!</definedName>
    <definedName name="BExMM5UCOT2HSSN0ZIPZW55GSOVO" localSheetId="4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5" hidden="1">#REF!</definedName>
    <definedName name="BExMM8ZRS5RQ8H1H55RVPVTDL5NL" localSheetId="4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5" hidden="1">#REF!</definedName>
    <definedName name="BExMMH8EAZB09XXQ5X4LR0P4NHG9" localSheetId="4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5" hidden="1">#REF!</definedName>
    <definedName name="BExMMIQH5BABNZVCIQ7TBCQ10AY5" localSheetId="4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5" hidden="1">#REF!</definedName>
    <definedName name="BExMMNIZ2T7M22WECMUQXEF4NJ71" localSheetId="4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5" hidden="1">#REF!</definedName>
    <definedName name="BExMMPMIOU7BURTV0L1K6ACW9X73" localSheetId="4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5" hidden="1">#REF!</definedName>
    <definedName name="BExMMQ835AJDHS4B419SS645P67Q" localSheetId="4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5" hidden="1">#REF!</definedName>
    <definedName name="BExMMQIUVPCOBISTEJJYNCCLUCPY" localSheetId="4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5" hidden="1">#REF!</definedName>
    <definedName name="BExMMTIXETA5VAKBSOFDD5SRU887" localSheetId="4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5" hidden="1">#REF!</definedName>
    <definedName name="BExMMV0P6P5YS3C35G0JYYHI7992" localSheetId="4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5" hidden="1">#REF!</definedName>
    <definedName name="BExMNJLFWZBRN9PZF1IO9CYWV1B2" localSheetId="4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5" hidden="1">#REF!</definedName>
    <definedName name="BExMNKCJ0FA57YEUUAJE43U1QN5P" localSheetId="4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5" hidden="1">#REF!</definedName>
    <definedName name="BExMNKN5D1WEF2OOJVP6LZ6DLU3Y" localSheetId="4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5" hidden="1">#REF!</definedName>
    <definedName name="BExMNR38HMPLWAJRQ9MMS3ZAZ9IU" localSheetId="4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5" hidden="1">#REF!</definedName>
    <definedName name="BExMNRDZULKJMVY2VKIIRM2M5A1M" localSheetId="4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5" hidden="1">#REF!</definedName>
    <definedName name="BExMNVFKZIBQSCAH71DIF1CJG89T" localSheetId="4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5" hidden="1">#REF!</definedName>
    <definedName name="BExMNVVUQAGQY9SA29FGI7D7R5MN" localSheetId="4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5" hidden="1">#REF!</definedName>
    <definedName name="BExMO9IOWKTWHO8LQJJQI5P3INWY" localSheetId="4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5" hidden="1">#REF!</definedName>
    <definedName name="BExMOI29DOEK5R1A5QZPUDKF7N6T" localSheetId="4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5" hidden="1">#REF!</definedName>
    <definedName name="BExMONRAU0S904NLJHPI47RVQDBH" localSheetId="4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5" hidden="1">#REF!</definedName>
    <definedName name="BExMPAJ5AJAXGKGK3F6H3ODS6RF4" localSheetId="4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5" hidden="1">#REF!</definedName>
    <definedName name="BExMPD2X55FFBVJ6CBUKNPROIOEU" localSheetId="4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5" hidden="1">#REF!</definedName>
    <definedName name="BExMPGZ848E38FUH1JBQN97DGWAT" localSheetId="4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5" hidden="1">#REF!</definedName>
    <definedName name="BExMPMTICOSMQENOFKQ18K0ZT4S8" localSheetId="4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5" hidden="1">#REF!</definedName>
    <definedName name="BExMPMZ07II0R4KGWQQ7PGS3RZS4" localSheetId="4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5" hidden="1">#REF!</definedName>
    <definedName name="BExMPOBH04JMDO6Z8DMSEJZM4ANN" localSheetId="4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5" hidden="1">#REF!</definedName>
    <definedName name="BExMPSD77XQ3HA6A4FZOJK8G2JP3" localSheetId="4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5" hidden="1">#REF!</definedName>
    <definedName name="BExMQ4I3Q7F0BMPHSFMFW9TZ87UD" localSheetId="4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5" hidden="1">#REF!</definedName>
    <definedName name="BExMQ4SWDWI4N16AZ0T5CJ6HH8WC" localSheetId="4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5" hidden="1">#REF!</definedName>
    <definedName name="BExMQ71WHW50GVX45JU951AGPLFQ" localSheetId="4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5" hidden="1">#REF!</definedName>
    <definedName name="BExMQGXSLPT4A6N47LE6FBVHWBOF" localSheetId="4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5" hidden="1">#REF!</definedName>
    <definedName name="BExMQNZGFHW75W9HWRCR0FEF0XF0" localSheetId="4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5" hidden="1">#REF!</definedName>
    <definedName name="BExMQRKVQPDFPD0WQUA9QND8OV7P" localSheetId="4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5" hidden="1">#REF!</definedName>
    <definedName name="BExMQSBR7PL4KLB1Q4961QO45Y4G" localSheetId="4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5" hidden="1">#REF!</definedName>
    <definedName name="BExMR1MA4I1X77714ZEPUVC8W398" localSheetId="4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5" hidden="1">#REF!</definedName>
    <definedName name="BExMR8YQHA7N77HGHY4Y6R30I3XT" localSheetId="4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5" hidden="1">#REF!</definedName>
    <definedName name="BExMRENOIARWRYOIVPDIEBVNRDO7" localSheetId="4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5" hidden="1">#REF!</definedName>
    <definedName name="BExMRF3SCIUZL945WMMDCT29MTLN" localSheetId="4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5" hidden="1">#REF!</definedName>
    <definedName name="BExMRRJNUMGRSDD5GGKKGEIZ6FTS" localSheetId="4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5" hidden="1">#REF!</definedName>
    <definedName name="BExMRU3ACIU0RD2BNWO55LH5U2BR" localSheetId="4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5" hidden="1">#REF!</definedName>
    <definedName name="BExMRWC9LD1LDAVIUQHQWIYMK129" localSheetId="4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5" hidden="1">#REF!</definedName>
    <definedName name="BExMSBH3T898ERC4BT51ZURKDCH1" localSheetId="4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5" hidden="1">#REF!</definedName>
    <definedName name="BExMSQRCC40AP8BDUPL2I2DNC210" localSheetId="4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5" hidden="1">#REF!</definedName>
    <definedName name="BExO4J9LR712G00TVA82VNTG8O7H" localSheetId="4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5" hidden="1">#REF!</definedName>
    <definedName name="BExO55G2KVZ7MIJ30N827CLH0I2A" localSheetId="4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5" hidden="1">#REF!</definedName>
    <definedName name="BExO5A8PZD9EUHC5CMPU6N3SQ15L" localSheetId="4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5" hidden="1">#REF!</definedName>
    <definedName name="BExO5XMAHL7CY3X0B1OPKZ28DCJ5" localSheetId="4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5" hidden="1">#REF!</definedName>
    <definedName name="BExO66LZJKY4PTQVREELI6POS4AY" localSheetId="4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5" hidden="1">#REF!</definedName>
    <definedName name="BExO6LLHCYTF7CIVHKAO0NMET14Q" localSheetId="4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5" hidden="1">#REF!</definedName>
    <definedName name="BExO6NOZIPWELHV0XX25APL9UNOP" localSheetId="4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5" hidden="1">#REF!</definedName>
    <definedName name="BExO71MMHEBC11LG4HXDEQNHOII2" localSheetId="4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5" hidden="1">#REF!</definedName>
    <definedName name="BExO71S28H4XYOYYLAXOO93QV4TF" localSheetId="4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5" hidden="1">#REF!</definedName>
    <definedName name="BExO7BIP1737MIY7S6K4XYMTIO95" localSheetId="4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5" hidden="1">#REF!</definedName>
    <definedName name="BExO7OUQS3XTUQ2LDKGQ8AAQ3OJJ" localSheetId="4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5" hidden="1">#REF!</definedName>
    <definedName name="BExO85HMYXZJ7SONWBKKIAXMCI3C" localSheetId="4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5" hidden="1">#REF!</definedName>
    <definedName name="BExO863922O4PBGQMUNEQKGN3K96" localSheetId="4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5" hidden="1">#REF!</definedName>
    <definedName name="BExO89ZIOXN0HOKHY24F7HDZ87UT" localSheetId="4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5" hidden="1">#REF!</definedName>
    <definedName name="BExO8A4SWOKD9WI5E6DITCL3LZZC" localSheetId="4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5" hidden="1">#REF!</definedName>
    <definedName name="BExO8CDTBCABLEUD6PE2UM2EZ6C4" localSheetId="4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5" hidden="1">#REF!</definedName>
    <definedName name="BExO8UTAGQWDBQZEEF4HUNMLQCVU" localSheetId="4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5" hidden="1">#REF!</definedName>
    <definedName name="BExO937E20IHMGQOZMECL3VZC7OX" localSheetId="4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5" hidden="1">#REF!</definedName>
    <definedName name="BExO94UTJKQQ7TJTTJRTSR70YVJC" localSheetId="4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5" hidden="1">#REF!</definedName>
    <definedName name="BExO9EALFB2R8VULHML1AVRPHME0" localSheetId="4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5" hidden="1">#REF!</definedName>
    <definedName name="BExO9J3A438976RXIUX5U9SU5T55" localSheetId="4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5" hidden="1">#REF!</definedName>
    <definedName name="BExO9RS5RXFJ1911HL3CCK6M74EP" localSheetId="4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5" hidden="1">#REF!</definedName>
    <definedName name="BExO9SDRI1M6KMHXSG3AE5L0F2U3" localSheetId="4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5" hidden="1">#REF!</definedName>
    <definedName name="BExO9US253B9UNAYT7DWLMK2BO44" localSheetId="4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5" hidden="1">#REF!</definedName>
    <definedName name="BExO9V2U2YXAY904GYYGU6TD8Y7M" localSheetId="4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5" hidden="1">#REF!</definedName>
    <definedName name="BExOAAIG18X4V98C7122L5F65P5C" localSheetId="4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5" hidden="1">#REF!</definedName>
    <definedName name="BExOAQ3GKCT7YZW1EMVU3EILSZL2" localSheetId="4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5" hidden="1">#REF!</definedName>
    <definedName name="BExOATZQ6SF8DASYLBQ0Z6D2WPSC" localSheetId="4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5" hidden="1">#REF!</definedName>
    <definedName name="BExOB9KT2THGV4SPLDVFTFXS4B14" localSheetId="4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5" hidden="1">#REF!</definedName>
    <definedName name="BExOBEZ0IE2WBEYY3D3CMRI72N1K" localSheetId="4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5" hidden="1">#REF!</definedName>
    <definedName name="BExOBF9TFH4NSBTR7JD2Q1165NIU" localSheetId="4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5" hidden="1">#REF!</definedName>
    <definedName name="BExOBIPU8760ITY0C8N27XZ3KWEF" localSheetId="4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5" hidden="1">#REF!</definedName>
    <definedName name="BExOBM0I5L0MZ1G4H9MGMD87SBMZ" localSheetId="4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5" hidden="1">#REF!</definedName>
    <definedName name="BExOBOUXMP88KJY2BX2JLUJH5N0K" localSheetId="4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5" hidden="1">#REF!</definedName>
    <definedName name="BExOBP0FKQ4SVR59FB48UNLKCOR6" localSheetId="4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5" hidden="1">#REF!</definedName>
    <definedName name="BExOBTNR0XX9V82O76VVWUQABHT8" localSheetId="4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5" hidden="1">#REF!</definedName>
    <definedName name="BExOBYAVUCQ0IGM0Y6A75QHP0Q1A" localSheetId="4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5" hidden="1">#REF!</definedName>
    <definedName name="BExOC3UEHB1CZNINSQHZANWJYKR8" localSheetId="4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5" hidden="1">#REF!</definedName>
    <definedName name="BExOCBSF3XGO9YJ23LX2H78VOUR7" localSheetId="4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5" hidden="1">#REF!</definedName>
    <definedName name="BExOCEHJCLIUR23CB4TC9OEFJGFX" localSheetId="4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5" hidden="1">#REF!</definedName>
    <definedName name="BExOCKXFMOW6WPFEVX1I7R7FNDSS" localSheetId="4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5" hidden="1">#REF!</definedName>
    <definedName name="BExOCM4L30L6FV3N2PR4O6X8WY2M" localSheetId="4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5" hidden="1">#REF!</definedName>
    <definedName name="BExOCYEXOB95DH5NOB0M5NOYX398" localSheetId="4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5" hidden="1">#REF!</definedName>
    <definedName name="BExOD4ERMDMFD8X1016N4EXOUR0S" localSheetId="4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5" hidden="1">#REF!</definedName>
    <definedName name="BExOD55RS7BQUHRQ6H3USVGKR0P7" localSheetId="4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5" hidden="1">#REF!</definedName>
    <definedName name="BExODEWDDEABM4ZY3XREJIBZ8IVP" localSheetId="4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5" hidden="1">#REF!</definedName>
    <definedName name="BExODICDVVLFKWA22B3L0CKKTAZA" localSheetId="4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5" hidden="1">#REF!</definedName>
    <definedName name="BExODZFEIWV26E8RFU7XQYX1J458" localSheetId="4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5" hidden="1">#REF!</definedName>
    <definedName name="BExOE0S111KPTELH26PPXE94J3GJ" localSheetId="4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5" hidden="1">#REF!</definedName>
    <definedName name="BExOE5KH3JKKPZO401YAB3A11G1U" localSheetId="4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5" hidden="1">#REF!</definedName>
    <definedName name="BExOEBKG55EROA2VL360A06LKASE" localSheetId="4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5" hidden="1">#REF!</definedName>
    <definedName name="BExOEFWUBETCPIYF89P9SBDOI3X5" localSheetId="4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5" hidden="1">#REF!</definedName>
    <definedName name="BExOEL08MN74RQKVY0P43PFHPTVB" localSheetId="4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5" hidden="1">#REF!</definedName>
    <definedName name="BExOERG5LWXYYEN1DY1H2FWRJS9T" localSheetId="4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5" hidden="1">#REF!</definedName>
    <definedName name="BExOEV1S6JJVO5PP4BZ20SNGZR7D" localSheetId="4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5" hidden="1">#REF!</definedName>
    <definedName name="BExOEVNDLRXW33RF3AMMCDLTLROJ" localSheetId="4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5" hidden="1">#REF!</definedName>
    <definedName name="BExOEZOXV3VXUB6VGSS85GXATYAC" localSheetId="4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5" hidden="1">#REF!</definedName>
    <definedName name="BExOFDBSAZV60157PIDWCSSUN3MJ" localSheetId="4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5" hidden="1">#REF!</definedName>
    <definedName name="BExOFEDNCYI2TPTMQ8SJN3AW4YMF" localSheetId="4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5" hidden="1">#REF!</definedName>
    <definedName name="BExOFVLXVD6RVHSQO8KZOOACSV24" localSheetId="4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5" hidden="1">#REF!</definedName>
    <definedName name="BExOG2SW3XOGP9VAPQ3THV3VWV12" localSheetId="4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5" hidden="1">#REF!</definedName>
    <definedName name="BExOG45J81K4OPA40KW5VQU54KY3" localSheetId="4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5" hidden="1">#REF!</definedName>
    <definedName name="BExOGFE2SCL8HHT4DFAXKLUTJZOG" localSheetId="4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5" hidden="1">#REF!</definedName>
    <definedName name="BExOGH1IMADJCZMFDE6NMBBKO558" localSheetId="4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5" hidden="1">#REF!</definedName>
    <definedName name="BExOGT6D0LJ3C22RDW8COECKB1J5" localSheetId="4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5" hidden="1">#REF!</definedName>
    <definedName name="BExOGTMI1HT31M1RGWVRAVHAK7DE" localSheetId="4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5" hidden="1">#REF!</definedName>
    <definedName name="BExOGXO9JE5XSE9GC3I6O21UEKAO" localSheetId="4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5" hidden="1">#REF!</definedName>
    <definedName name="BExOH9ICQA5WPLVJIKJVPWUPKSYO" localSheetId="4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5" hidden="1">#REF!</definedName>
    <definedName name="BExOH9ICZ13C1LAW8OTYTR9S7ZP3" localSheetId="4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5" hidden="1">#REF!</definedName>
    <definedName name="BExOHGEJ8V8OXT32FSU173XLXBDH" localSheetId="4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5" hidden="1">#REF!</definedName>
    <definedName name="BExOHL75H3OT4WAKKPUXIVXWFVDS" localSheetId="4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5" hidden="1">#REF!</definedName>
    <definedName name="BExOHLHXXJL6363CC082M9M5VVXQ" localSheetId="4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5" hidden="1">#REF!</definedName>
    <definedName name="BExOHNAO5UDXSO73BK2ARHWKS90Y" localSheetId="4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5" hidden="1">#REF!</definedName>
    <definedName name="BExOHR1G1I9A9CI1HG94EWBLWNM2" localSheetId="4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5" hidden="1">#REF!</definedName>
    <definedName name="BExOHTQPP8LQ98L6PYUI6QW08YID" localSheetId="4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5" hidden="1">#REF!</definedName>
    <definedName name="BExOHUHN7UXHYAJFJJFU805UZ0NB" localSheetId="4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5" hidden="1">#REF!</definedName>
    <definedName name="BExOHX6Q6NJI793PGX59O5EKTP4G" localSheetId="4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5" hidden="1">#REF!</definedName>
    <definedName name="BExOI5VMTHH7Y8MQQ1N635CHYI0P" localSheetId="4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5" hidden="1">#REF!</definedName>
    <definedName name="BExOIEVCP4Y6VDS23AK84MCYYHRT" localSheetId="4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5" hidden="1">#REF!</definedName>
    <definedName name="BExOIFRP0HEHF5D7JSZ0X8ADJ79U" localSheetId="4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5" hidden="1">#REF!</definedName>
    <definedName name="BExOIHPQIXR0NDR5WD01BZKPKEO3" localSheetId="4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5" hidden="1">#REF!</definedName>
    <definedName name="BExOIM7L0Z3LSII9P7ZTV4KJ8RMA" localSheetId="4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5" hidden="1">#REF!</definedName>
    <definedName name="BExOIWJVMJ6MG6JC4SPD1L00OHU1" localSheetId="4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5" hidden="1">#REF!</definedName>
    <definedName name="BExOIYCN8Z4JK3OOG86KYUCV0ME8" localSheetId="4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5" hidden="1">#REF!</definedName>
    <definedName name="BExOJ3AKZ9BCBZT3KD8WMSLK6MN2" localSheetId="4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5" hidden="1">#REF!</definedName>
    <definedName name="BExOJ7XQK71I4YZDD29AKOOWZ47E" localSheetId="4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5" hidden="1">#REF!</definedName>
    <definedName name="BExOJAXS2THXXIJMV2F2LZKMI589" localSheetId="4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5" hidden="1">#REF!</definedName>
    <definedName name="BExOJDXKJ43BMD5CFWEMSU5R1BP9" localSheetId="4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5" hidden="1">#REF!</definedName>
    <definedName name="BExOJHZ9KOD9LEP7ES426LHOCXEY" localSheetId="4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5" hidden="1">#REF!</definedName>
    <definedName name="BExOJM0W6XGSW5MXPTTX0GNF6SFT" localSheetId="4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5" hidden="1">#REF!</definedName>
    <definedName name="BExOJQ7XL1X94G2GP88DSU6OTRKY" localSheetId="4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5" hidden="1">#REF!</definedName>
    <definedName name="BExOJXEUJJ9SYRJXKYYV2NCCDT2R" localSheetId="4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5" hidden="1">#REF!</definedName>
    <definedName name="BExOK0EQYM9JUMAGWOUN7QDH7VMZ" localSheetId="4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5" hidden="1">#REF!</definedName>
    <definedName name="BExOK10DBCM0O0CLRF8BB6EEWGB2" localSheetId="4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5" hidden="1">#REF!</definedName>
    <definedName name="BExOK45QZPFPJ08Z5BZOFLNGPHCZ" localSheetId="4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5" hidden="1">#REF!</definedName>
    <definedName name="BExOK4WM9O7QNG6O57FOASI5QSN1" localSheetId="4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5" hidden="1">#REF!</definedName>
    <definedName name="BExOK57E3HXBUDOQB4M87JK9OPNE" localSheetId="4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5" hidden="1">#REF!</definedName>
    <definedName name="BExOKJLBFD15HACQ01HQLY1U5SE2" localSheetId="4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5" hidden="1">#REF!</definedName>
    <definedName name="BExOKTXMJP351VXKH8VT6SXUNIMF" localSheetId="4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5" hidden="1">#REF!</definedName>
    <definedName name="BExOKU8GMLOCNVORDE329819XN67" localSheetId="4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5" hidden="1">#REF!</definedName>
    <definedName name="BExOL0Z3Z7IAMHPB91EO2MF49U57" localSheetId="4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5" hidden="1">#REF!</definedName>
    <definedName name="BExOL7KH12VAR0LG741SIOJTLWFD" localSheetId="4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5" hidden="1">#REF!</definedName>
    <definedName name="BExOLGUYDBS2V3UOK4DVPUW5JZN7" localSheetId="4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5" hidden="1">#REF!</definedName>
    <definedName name="BExOLICXFHJLILCJVFMJE5MGGWKR" localSheetId="4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5" hidden="1">#REF!</definedName>
    <definedName name="BExOLOI0WJS3QC12I3ISL0D9AWOF" localSheetId="4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5" hidden="1">#REF!</definedName>
    <definedName name="BExOLQ5A7IWI0W12J7315E7LBI0O" localSheetId="4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5" hidden="1">#REF!</definedName>
    <definedName name="BExOLYZNG5RBD0BTS1OEZJNU92Q5" localSheetId="4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5" hidden="1">#REF!</definedName>
    <definedName name="BExOM136CSOYSV2NE3NAU04Z4414" localSheetId="4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5" hidden="1">#REF!</definedName>
    <definedName name="BExOM3HIJ3UZPOKJI68KPBJAHPDC" localSheetId="4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5" hidden="1">#REF!</definedName>
    <definedName name="BExOM5QC0I90GVJG1G7NFAIINKAQ" localSheetId="4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5" hidden="1">#REF!</definedName>
    <definedName name="BExOMKPURE33YQ3K1JG9NVQD4W49" localSheetId="4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5" hidden="1">#REF!</definedName>
    <definedName name="BExOMP7NGCLUNFK50QD2LPKRG078" localSheetId="4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5" hidden="1">#REF!</definedName>
    <definedName name="BExOMPNX2853XA8AUM0BLA7CS86A" localSheetId="4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5" hidden="1">#REF!</definedName>
    <definedName name="BExOMU0A6XMY48SZRYL4WQZD13BI" localSheetId="4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5" hidden="1">#REF!</definedName>
    <definedName name="BExOMVT0HSNC59DJP4CLISASGHKL" localSheetId="4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5" hidden="1">#REF!</definedName>
    <definedName name="BExON0AX35F2SI0UCVMGWGVIUNI3" localSheetId="4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5" hidden="1">#REF!</definedName>
    <definedName name="BExON1I19LN0T10YIIYC5NE9UGMR" localSheetId="4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5" hidden="1">#REF!</definedName>
    <definedName name="BExON41U4296DV3DPG6I5EF3OEYF" localSheetId="4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5" hidden="1">#REF!</definedName>
    <definedName name="BExONB3A7CO4YD8RB41PHC93BQ9M" localSheetId="4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5" hidden="1">#REF!</definedName>
    <definedName name="BExONFQH6UUXF8V0GI4BRIST9RFO" localSheetId="4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5" hidden="1">#REF!</definedName>
    <definedName name="BExONIL31DZWU7IFVN3VV0XTXJA1" localSheetId="4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5" hidden="1">#REF!</definedName>
    <definedName name="BExONJ1BU17R0F5A2UP1UGJBOGKS" localSheetId="4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5" hidden="1">#REF!</definedName>
    <definedName name="BExONKZDHE8SS0P4YRLGEQR9KYHF" localSheetId="4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5" hidden="1">#REF!</definedName>
    <definedName name="BExONNZ9VMHVX3J6NLNJY7KZA61O" localSheetId="4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5" hidden="1">#REF!</definedName>
    <definedName name="BExONRQ1BAA4F3TXP2MYQ4YCZ09S" localSheetId="4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5" hidden="1">#REF!</definedName>
    <definedName name="BExONU4ENMND8RLZX0L5EHPYQQSB" localSheetId="4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5" hidden="1">#REF!</definedName>
    <definedName name="BExONXPUEU6ZRSIX4PDJ1DXY679I" localSheetId="4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5" hidden="1">#REF!</definedName>
    <definedName name="BExOO0KEG2WL5WKKMHN0S2UTIUNG" localSheetId="4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5" hidden="1">#REF!</definedName>
    <definedName name="BExOO1WWIZSGB0YTGKESB45TSVMZ" localSheetId="4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5" hidden="1">#REF!</definedName>
    <definedName name="BExOO4B8FPAFYPHCTYTX37P1TQM5" localSheetId="4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5" hidden="1">#REF!</definedName>
    <definedName name="BExOOIULUDOJRMYABWV5CCL906X6" localSheetId="4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5" hidden="1">#REF!</definedName>
    <definedName name="BExOOJLIWKJW5S7XWJXD8TYV5HQ9" localSheetId="4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5" hidden="1">#REF!</definedName>
    <definedName name="BExOOQ1JVWQ9LYXD0V94BRXKTA1I" localSheetId="4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5" hidden="1">#REF!</definedName>
    <definedName name="BExOOTN0KTXJCL7E476XBN1CJ553" localSheetId="4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5" hidden="1">#REF!</definedName>
    <definedName name="BExOOVVUJIJNAYDICUUQQ9O7O3TW" localSheetId="4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5" hidden="1">#REF!</definedName>
    <definedName name="BExOP9DDU5MZJKWGFT0MKL44YKIV" localSheetId="4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5" hidden="1">#REF!</definedName>
    <definedName name="BExOP9DEBV5W5P4Q25J3XCJBP5S9" localSheetId="4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5" hidden="1">#REF!</definedName>
    <definedName name="BExOPFNYRBL0BFM23LZBJTADNOE4" localSheetId="4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5" hidden="1">#REF!</definedName>
    <definedName name="BExOPINVFSIZMCVT9YGT2AODVCX3" localSheetId="4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5" hidden="1">#REF!</definedName>
    <definedName name="BExOQ1JN4SAC44RTMZIGHSW023WA" localSheetId="4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5" hidden="1">#REF!</definedName>
    <definedName name="BExOQ256YMF115DJL3KBPNKABJ90" localSheetId="4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5" hidden="1">#REF!</definedName>
    <definedName name="BExQ19DEUOLC11IW32E2AMVZLFF1" localSheetId="4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5" hidden="1">#REF!</definedName>
    <definedName name="BExQ1OCW3L24TN0BYVRE2NE3IK1O" localSheetId="4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5" hidden="1">#REF!</definedName>
    <definedName name="BExQ29C73XR33S3668YYSYZAIHTG" localSheetId="4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5" hidden="1">#REF!</definedName>
    <definedName name="BExQ2FS228IUDUP2023RA1D4AO4C" localSheetId="4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5" hidden="1">#REF!</definedName>
    <definedName name="BExQ2L0XYWLY9VPZWXYYFRIRQRJ1" localSheetId="4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5" hidden="1">#REF!</definedName>
    <definedName name="BExQ2M841F5Z1BQYR8DG5FKK0LIU" localSheetId="4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5" hidden="1">#REF!</definedName>
    <definedName name="BExQ2STHO7AXYTS1VPPHQMX1WT30" localSheetId="4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5" hidden="1">#REF!</definedName>
    <definedName name="BExQ2XWXHMQMQ99FF9293AEQHABB" localSheetId="4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5" hidden="1">#REF!</definedName>
    <definedName name="BExQ300G8I8TK45A0MVHV15422EU" localSheetId="4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5" hidden="1">#REF!</definedName>
    <definedName name="BExQ305RBEODGNAETZ0EZQLLDZZD" localSheetId="4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5" hidden="1">#REF!</definedName>
    <definedName name="BExQ37SZQJSC2C73FY2IJY852LVP" localSheetId="4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5" hidden="1">#REF!</definedName>
    <definedName name="BExQ39R28MXSG2SEV956F0KZ20AN" localSheetId="4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5" hidden="1">#REF!</definedName>
    <definedName name="BExQ3D1P3M5Z3HLMEZ17E0BLEE4U" localSheetId="4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5" hidden="1">#REF!</definedName>
    <definedName name="BExQ3EZX6BA2WHKI84SG78UPRTSE" localSheetId="4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5" hidden="1">#REF!</definedName>
    <definedName name="BExQ3KOX6620WUSBG7PGACNC936P" localSheetId="4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5" hidden="1">#REF!</definedName>
    <definedName name="BExQ3O4W7QF8BOXTUT4IOGF6YKUD" localSheetId="4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5" hidden="1">#REF!</definedName>
    <definedName name="BExQ3PXOWSN8561ZR8IEY8ZASI3B" localSheetId="4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5" hidden="1">#REF!</definedName>
    <definedName name="BExQ3TZF04IPY0B0UG9CQQ5736UA" localSheetId="4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5" hidden="1">#REF!</definedName>
    <definedName name="BExQ42IU9MNDYLODP41DL6YTZMAR" localSheetId="4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5" hidden="1">#REF!</definedName>
    <definedName name="BExQ42O4PHH156IHXSW0JAYAC0NJ" localSheetId="4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5" hidden="1">#REF!</definedName>
    <definedName name="BExQ452HF7N1HYPXJXQ8WD6SOWUV" localSheetId="4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5" hidden="1">#REF!</definedName>
    <definedName name="BExQ4BTBSHPHVEDRCXC2ROW8PLFC" localSheetId="4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5" hidden="1">#REF!</definedName>
    <definedName name="BExQ4DGKF54SRKQUTUT4B1CZSS62" localSheetId="4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5" hidden="1">#REF!</definedName>
    <definedName name="BExQ4T74LQ5PYTV1MUQUW75A4BDY" localSheetId="4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5" hidden="1">#REF!</definedName>
    <definedName name="BExQ4XJHD7EJCNH7S1MJDZJ2MNWG" localSheetId="4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5" hidden="1">#REF!</definedName>
    <definedName name="BExQ5039ZCEWBUJHU682G4S89J03" localSheetId="4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5" hidden="1">#REF!</definedName>
    <definedName name="BExQ56Z9W6YHZHRXOFFI8EFA7CDI" localSheetId="4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5" hidden="1">#REF!</definedName>
    <definedName name="BExQ58MP5FO5Q5CIXVMMYWWPEFW3" localSheetId="4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5" hidden="1">#REF!</definedName>
    <definedName name="BExQ5KX3Z668H1KUCKZ9J24HUQ1F" localSheetId="4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5" hidden="1">#REF!</definedName>
    <definedName name="BExQ5SPMSOCJYLAY20NB5A6O32RE" localSheetId="4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5" hidden="1">#REF!</definedName>
    <definedName name="BExQ5UICMGTMK790KTLK49MAGXRC" localSheetId="4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5" hidden="1">#REF!</definedName>
    <definedName name="BExQ5YUUK9FD0QGTY4WD0W90O7OL" localSheetId="4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5" hidden="1">#REF!</definedName>
    <definedName name="BExQ62WGBSDPG7ZU34W0N8X45R3X" localSheetId="4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5" hidden="1">#REF!</definedName>
    <definedName name="BExQ63793YQ9BH7JLCNRIATIGTRG" localSheetId="4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5" hidden="1">#REF!</definedName>
    <definedName name="BExQ6CN1EF2UPZ57ZYMGK8TUJQSS" localSheetId="4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5" hidden="1">#REF!</definedName>
    <definedName name="BExQ6FSF8BMWVLJI7Y7MKPG9SU5O" localSheetId="4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5" hidden="1">#REF!</definedName>
    <definedName name="BExQ6M2YXJ8AMRJF3QGHC40ADAHZ" localSheetId="4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5" hidden="1">#REF!</definedName>
    <definedName name="BExQ6M8B0X44N9TV56ATUVHGDI00" localSheetId="4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5" hidden="1">#REF!</definedName>
    <definedName name="BExQ6POH065GV0I74XXVD0VUPBJW" localSheetId="4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5" hidden="1">#REF!</definedName>
    <definedName name="BExQ6WV9KPSMXPPLGZ3KK4WNYTHU" localSheetId="4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5" hidden="1">#REF!</definedName>
    <definedName name="BExQ7541G92R52ECOIYO6UXIWJJ4" localSheetId="4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5" hidden="1">#REF!</definedName>
    <definedName name="BExQ783XTMM2A9I3UKCFWJH1PP2N" localSheetId="4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5" hidden="1">#REF!</definedName>
    <definedName name="BExQ79LX01ZPQB8EGD1ZHR2VK2H3" localSheetId="4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5" hidden="1">#REF!</definedName>
    <definedName name="BExQ7B3V9MGDK2OIJ61XXFBFLJFZ" localSheetId="4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5" hidden="1">#REF!</definedName>
    <definedName name="BExQ7CB046NVPF9ZXDGA7OXOLSLX" localSheetId="4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5" hidden="1">#REF!</definedName>
    <definedName name="BExQ7IWDCGGOO1HTJ97YGO1CK3R9" localSheetId="4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5" hidden="1">#REF!</definedName>
    <definedName name="BExQ7JNFIEGS2HKNBALH3Q2N5G7Z" localSheetId="4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5" hidden="1">#REF!</definedName>
    <definedName name="BExQ7MY3U2Z1IZ71U5LJUD00VVB4" localSheetId="4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5" hidden="1">#REF!</definedName>
    <definedName name="BExQ7XL2Q1GVUFL1F9KK0K0EXMWG" localSheetId="4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5" hidden="1">#REF!</definedName>
    <definedName name="BExQ8469L3ZRZ3KYZPYMSJIDL7Y5" localSheetId="4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5" hidden="1">#REF!</definedName>
    <definedName name="BExQ84MJB94HL3BWRN50M4NCB6Z0" localSheetId="4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5" hidden="1">#REF!</definedName>
    <definedName name="BExQ8583ZE00NW7T9OF11OT9IA14" localSheetId="4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5" hidden="1">#REF!</definedName>
    <definedName name="BExQ8A0RPE3IMIFIZLUE7KD2N21W" localSheetId="4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5" hidden="1">#REF!</definedName>
    <definedName name="BExQ8ABK6H1ADV2R2OYT8NFFYG2N" localSheetId="4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5" hidden="1">#REF!</definedName>
    <definedName name="BExQ8DM90XJ6GCJIK9LC5O82I2TJ" localSheetId="4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5" hidden="1">#REF!</definedName>
    <definedName name="BExQ8G0K46ZORA0QVQTDI7Z8LXGF" localSheetId="4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5" hidden="1">#REF!</definedName>
    <definedName name="BExQ8O3WEU8HNTTGKTW5T0QSKCLP" localSheetId="4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5" hidden="1">#REF!</definedName>
    <definedName name="BExQ8ZCEDBOBJA3D9LDP5TU2WYGR" localSheetId="4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5" hidden="1">#REF!</definedName>
    <definedName name="BExQ94LAW6MAQBWY25WTBFV5PPZJ" localSheetId="4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5" hidden="1">#REF!</definedName>
    <definedName name="BExQ968K8V66L55PCVI3B4VR4FW6" localSheetId="4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5" hidden="1">#REF!</definedName>
    <definedName name="BExQ97QIPOSSRK978N8P234Y1XA4" localSheetId="4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5" hidden="1">#REF!</definedName>
    <definedName name="BExQ9DFHXLBKBS9DWH05G83SL12Z" localSheetId="4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5" hidden="1">#REF!</definedName>
    <definedName name="BExQ9E6FBAXTHGF3RXANFIA77GXP" localSheetId="4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5" hidden="1">#REF!</definedName>
    <definedName name="BExQ9J4ID0TGFFFJSQ9PFAMXOYZ1" localSheetId="4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5" hidden="1">#REF!</definedName>
    <definedName name="BExQ9KX9734KIAK7IMRLHCPYDHO2" localSheetId="4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5" hidden="1">#REF!</definedName>
    <definedName name="BExQ9L81FF4I7816VTPFBDWVU4CW" localSheetId="4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5" hidden="1">#REF!</definedName>
    <definedName name="BExQ9M4E2ACZOWWWP1JJIQO8AHUM" localSheetId="4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5" hidden="1">#REF!</definedName>
    <definedName name="BExQ9TBCP5IJKSQLYEBE6FQLF16I" localSheetId="4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5" hidden="1">#REF!</definedName>
    <definedName name="BExQ9UTANMJCK7LJ4OQMD6F2Q01L" localSheetId="4" hidden="1">#REF!</definedName>
    <definedName name="BExQ9UTANMJCK7LJ4OQMD6F2Q01L" hidden="1">#REF!</definedName>
    <definedName name="BExQ9ZLYHWABXAA9NJDW8ZS0UQ9P" localSheetId="7" hidden="1">#REF!</definedName>
    <definedName name="BExQ9ZLYHWABXAA9NJDW8ZS0UQ9P" localSheetId="5" hidden="1">#REF!</definedName>
    <definedName name="BExQ9ZLYHWABXAA9NJDW8ZS0UQ9P" localSheetId="4" hidden="1">#REF!</definedName>
    <definedName name="BExQ9ZLYHWABXAA9NJDW8ZS0UQ9P" hidden="1">#REF!</definedName>
    <definedName name="BExQ9ZWQ19KSRZNZNPY6ZNWEST1J" localSheetId="7" hidden="1">#REF!</definedName>
    <definedName name="BExQ9ZWQ19KSRZNZNPY6ZNWEST1J" localSheetId="5" hidden="1">#REF!</definedName>
    <definedName name="BExQ9ZWQ19KSRZNZNPY6ZNWEST1J" localSheetId="4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5" hidden="1">#REF!</definedName>
    <definedName name="BExQA324HSCK40ENJUT9CS9EC71B" localSheetId="4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5" hidden="1">#REF!</definedName>
    <definedName name="BExQA55GY0STSNBWQCWN8E31ZXCS" localSheetId="4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5" hidden="1">#REF!</definedName>
    <definedName name="BExQA7URC7M82I0T9RUF90GCS15S" localSheetId="4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5" hidden="1">#REF!</definedName>
    <definedName name="BExQA9HZIN9XEMHEEVHT99UU9Z82" localSheetId="4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5" hidden="1">#REF!</definedName>
    <definedName name="BExQAELFYH92K8CJL155181UDORO" localSheetId="4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5" hidden="1">#REF!</definedName>
    <definedName name="BExQAG8PP8R5NJKNQD1U4QOSD6X5" localSheetId="4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5" hidden="1">#REF!</definedName>
    <definedName name="BExQAVTR32SDHZQ69KNYF6UXXKS2" localSheetId="4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5" hidden="1">#REF!</definedName>
    <definedName name="BExQBBETZJ7LHJ9CLAL3GEKQFEGR" localSheetId="4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5" hidden="1">#REF!</definedName>
    <definedName name="BExQBDICMZTSA1X73TMHNO4JSFLN" localSheetId="4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5" hidden="1">#REF!</definedName>
    <definedName name="BExQBEER6CRCRPSSL61S0OMH57ZA" localSheetId="4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5" hidden="1">#REF!</definedName>
    <definedName name="BExQBFR753FNBMC27WEQJT8UKANJ" localSheetId="4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5" hidden="1">#REF!</definedName>
    <definedName name="BExQBIGGY5TXI2FJVVZSLZ0LTZYH" localSheetId="4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5" hidden="1">#REF!</definedName>
    <definedName name="BExQBM1RUSIQ85LLMM2159BYDPIP" localSheetId="4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5" hidden="1">#REF!</definedName>
    <definedName name="BExQBOWE543K7PGA5S7SVU2QKPM3" localSheetId="4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5" hidden="1">#REF!</definedName>
    <definedName name="BExQBPSOZ47V81YAEURP0NQJNTJH" localSheetId="4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5" hidden="1">#REF!</definedName>
    <definedName name="BExQC5TWT21CGBKD0IHAXTIN2QB8" localSheetId="4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5" hidden="1">#REF!</definedName>
    <definedName name="BExQC94JL9F5GW4S8DQCAF4WB2DA" localSheetId="4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5" hidden="1">#REF!</definedName>
    <definedName name="BExQCKTD8AT0824LGWREXM1B5D1X" localSheetId="4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5" hidden="1">#REF!</definedName>
    <definedName name="BExQCQ7KF4HVXSD72FF3DJGNNO3M" localSheetId="4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5" hidden="1">#REF!</definedName>
    <definedName name="BExQCRPJXI0WNJUFFAC39C0PFUFK" localSheetId="4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5" hidden="1">#REF!</definedName>
    <definedName name="BExQD571YWOXKR2SX85K5MKQ0AO2" localSheetId="4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5" hidden="1">#REF!</definedName>
    <definedName name="BExQDB6VCHN8PNX8EA6JNIEQ2JC2" localSheetId="4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5" hidden="1">#REF!</definedName>
    <definedName name="BExQDE1B6U2Q9B73KBENABP71YM1" localSheetId="4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5" hidden="1">#REF!</definedName>
    <definedName name="BExQDGQCN7ZW41QDUHOBJUGQAX40" localSheetId="4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5" hidden="1">#REF!</definedName>
    <definedName name="BExQED8ZZUEH0WRNOHXI7V9TVC8K" localSheetId="4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5" hidden="1">#REF!</definedName>
    <definedName name="BExQEF1PIJIB9J24OB0M4X1WLBB0" localSheetId="4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5" hidden="1">#REF!</definedName>
    <definedName name="BExQEMUA4HEFM4OVO8M8MA8PIAW1" localSheetId="4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5" hidden="1">#REF!</definedName>
    <definedName name="BExQEP38QPDKB85WG2WOL17IMB5S" localSheetId="4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5" hidden="1">#REF!</definedName>
    <definedName name="BExQEQ4XZQFIKUXNU9H7WE7AMZ1U" localSheetId="4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5" hidden="1">#REF!</definedName>
    <definedName name="BExQF1OEB07CRAP6ALNNMJNJ3P2D" localSheetId="4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5" hidden="1">#REF!</definedName>
    <definedName name="BExQF8KKL224NYD20XYLLM2RE7EW" localSheetId="4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5" hidden="1">#REF!</definedName>
    <definedName name="BExQF9X2AQPFJZTCHTU5PTTR0JAH" localSheetId="4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5" hidden="1">#REF!</definedName>
    <definedName name="BExQFAINO9ODQZX6NSM8EBTRD04E" localSheetId="4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5" hidden="1">#REF!</definedName>
    <definedName name="BExQFC0M9KKFMQKPLPEO2RQDB7MM" localSheetId="4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5" hidden="1">#REF!</definedName>
    <definedName name="BExQFEEV7627R8TYZCM28C6V6WHE" localSheetId="4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5" hidden="1">#REF!</definedName>
    <definedName name="BExQFEK8NUD04X2OBRA275ADPSDL" localSheetId="4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5" hidden="1">#REF!</definedName>
    <definedName name="BExQFGYIWDR4W0YF7XR6E4EWWJ02" localSheetId="4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5" hidden="1">#REF!</definedName>
    <definedName name="BExQFPNFKA36IAPS22LAUMBDI4KE" localSheetId="4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5" hidden="1">#REF!</definedName>
    <definedName name="BExQFPSWEMA8WBUZ4WK20LR13VSU" localSheetId="4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5" hidden="1">#REF!</definedName>
    <definedName name="BExQFVSPOSCCPF1TLJPIWYWYB8A9" localSheetId="4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5" hidden="1">#REF!</definedName>
    <definedName name="BExQFWJQXNQAW6LUMOEDS6KMJMYL" localSheetId="4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5" hidden="1">#REF!</definedName>
    <definedName name="BExQG8TYRD2G42UA5ZPCRLNKUDMX" localSheetId="4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5" hidden="1">#REF!</definedName>
    <definedName name="BExQG9A8OZ31BDN5QEGQGWG59A43" localSheetId="4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5" hidden="1">#REF!</definedName>
    <definedName name="BExQGGBQ2CMSPV4NV4RA7NMBQER6" localSheetId="4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5" hidden="1">#REF!</definedName>
    <definedName name="BExQGO48J9MPCDQ96RBB9UN9AIGT" localSheetId="4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5" hidden="1">#REF!</definedName>
    <definedName name="BExQGSBB6MJWDW7AYWA0MSFTXKRR" localSheetId="4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5" hidden="1">#REF!</definedName>
    <definedName name="BExQH0UURAJ13AVO5UI04HSRGVYW" localSheetId="4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5" hidden="1">#REF!</definedName>
    <definedName name="BExQH5I0FUT0822E2ITR6M5724UF" localSheetId="4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5" hidden="1">#REF!</definedName>
    <definedName name="BExQH6ZZY0NR8SE48PSI9D0CU1TC" localSheetId="4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5" hidden="1">#REF!</definedName>
    <definedName name="BExQH9P2MCXAJOVEO4GFQT6MNW22" localSheetId="4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5" hidden="1">#REF!</definedName>
    <definedName name="BExQHCZSBYUY8OKKJXFYWKBBM6AH" localSheetId="4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5" hidden="1">#REF!</definedName>
    <definedName name="BExQHML1J3V7M9VZ3S2S198637RP" localSheetId="4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5" hidden="1">#REF!</definedName>
    <definedName name="BExQHPKXZ1K33V2F90NZIQRZYIAW" localSheetId="4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5" hidden="1">#REF!</definedName>
    <definedName name="BExQHRDNW8YFGT2B35K9CYSS1VAI" localSheetId="4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5" hidden="1">#REF!</definedName>
    <definedName name="BExQHRZ9FBLUG6G6CC88UZA6V39L" localSheetId="4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5" hidden="1">#REF!</definedName>
    <definedName name="BExQHVF9KD06AG2RXUQJ9X4PVGX4" localSheetId="4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5" hidden="1">#REF!</definedName>
    <definedName name="BExQHZBHVN2L4HC7ACTR73T5OCV0" localSheetId="4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5" hidden="1">#REF!</definedName>
    <definedName name="BExQI3O3BBL6MXZNJD1S3UD8WBUU" localSheetId="4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5" hidden="1">#REF!</definedName>
    <definedName name="BExQI7431UOEBYKYPVVMNXBZ2ZP2" localSheetId="4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5" hidden="1">#REF!</definedName>
    <definedName name="BExQI85V9TNLDJT5LTRZS10Y26SG" localSheetId="4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5" hidden="1">#REF!</definedName>
    <definedName name="BExQI9ICYVAAXE7L1BQSE1VWSQA9" localSheetId="4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5" hidden="1">#REF!</definedName>
    <definedName name="BExQIAPKHVEV8CU1L3TTHJW67FJ5" localSheetId="4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5" hidden="1">#REF!</definedName>
    <definedName name="BExQIAV02RGEQG6AF0CWXU3MS9BZ" localSheetId="4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5" hidden="1">#REF!</definedName>
    <definedName name="BExQIBB4I3Z6AUU0HYV1DHRS13M4" localSheetId="4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5" hidden="1">#REF!</definedName>
    <definedName name="BExQIBWPAXU7HJZLKGJZY3EB7MIS" localSheetId="4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5" hidden="1">#REF!</definedName>
    <definedName name="BExQIHLP9AT969BKBF22IGW76GLI" localSheetId="4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5" hidden="1">#REF!</definedName>
    <definedName name="BExQIS8O6R36CI01XRY9ISM99TW9" localSheetId="4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5" hidden="1">#REF!</definedName>
    <definedName name="BExQIVJB9MJ25NDUHTCVMSODJY2C" localSheetId="4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5" hidden="1">#REF!</definedName>
    <definedName name="BExQIWAEMVTWAU39DWIXT17K2A9Z" localSheetId="4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5" hidden="1">#REF!</definedName>
    <definedName name="BExQJ72T8UR0U461ZLEGOOEPCDIG" localSheetId="4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5" hidden="1">#REF!</definedName>
    <definedName name="BExQJAZ2QDORCR0K8PR9VHQZ4Y3P" localSheetId="4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5" hidden="1">#REF!</definedName>
    <definedName name="BExQJBF7LAX128WR7VTMJC88ZLPG" localSheetId="4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5" hidden="1">#REF!</definedName>
    <definedName name="BExQJEVCKX6KZHNCLYXY7D0MX5KN" localSheetId="4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5" hidden="1">#REF!</definedName>
    <definedName name="BExQJJYSDX8B0J1QGF2HL071KKA3" localSheetId="4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5" hidden="1">#REF!</definedName>
    <definedName name="BExQK1HV6SQQ7CP8H8IUKI9TYXTD" localSheetId="4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5" hidden="1">#REF!</definedName>
    <definedName name="BExQK3LE5CSBW1E4H4KHW548FL2R" localSheetId="4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5" hidden="1">#REF!</definedName>
    <definedName name="BExQKG6LD6PLNDGNGO9DJXY865BR" localSheetId="4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5" hidden="1">#REF!</definedName>
    <definedName name="BExQKUKG8I4CGS9QYSD0H7NHP4JN" localSheetId="4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5" hidden="1">#REF!</definedName>
    <definedName name="BExQL2NSE8OYZFXQH8A23RMVMFW7" localSheetId="4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5" hidden="1">#REF!</definedName>
    <definedName name="BExQL4GJ3LZJL6JDEHT7UDXW90TV" localSheetId="4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5" hidden="1">#REF!</definedName>
    <definedName name="BExQLE1TOW3A287TQB0AVWENT8O1" localSheetId="4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5" hidden="1">#REF!</definedName>
    <definedName name="BExRYOYB4A3E5F6MTROY69LR0PMG" localSheetId="4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5" hidden="1">#REF!</definedName>
    <definedName name="BExRYZLA9EW71H4SXQR525S72LLP" localSheetId="4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5" hidden="1">#REF!</definedName>
    <definedName name="BExRZ66M8G9FQ0VFP077QSZBSOA5" localSheetId="4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5" hidden="1">#REF!</definedName>
    <definedName name="BExRZ8FMQQL46I8AQWU17LRNZD5T" localSheetId="4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5" hidden="1">#REF!</definedName>
    <definedName name="BExRZIRRIXRUMZ5GOO95S7460BMP" localSheetId="4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5" hidden="1">#REF!</definedName>
    <definedName name="BExRZJTNBKKPK7SB4LA31O3OH6PO" localSheetId="4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5" hidden="1">#REF!</definedName>
    <definedName name="BExRZK9RAHMM0ZLTNSK7A4LDC42D" localSheetId="4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5" hidden="1">#REF!</definedName>
    <definedName name="BExRZNF461H0WDF36L3U0UQSJGZB" localSheetId="4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5" hidden="1">#REF!</definedName>
    <definedName name="BExRZOGSR69INI6GAEPHDWSNK5Q4" localSheetId="4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5" hidden="1">#REF!</definedName>
    <definedName name="BExS0ASQBKRTPDWFK0KUDFOS9LE5" localSheetId="4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5" hidden="1">#REF!</definedName>
    <definedName name="BExS0GHQUF6YT0RU3TKDEO8CSJYB" localSheetId="4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5" hidden="1">#REF!</definedName>
    <definedName name="BExS0K8IHC45I78DMZBOJ1P13KQA" localSheetId="4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5" hidden="1">#REF!</definedName>
    <definedName name="BExS0L4WP69XXUFHED98XIEPB593" localSheetId="4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5" hidden="1">#REF!</definedName>
    <definedName name="BExS0Z2O2N4AJXFEPN87NU9ZGAHG" localSheetId="4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5" hidden="1">#REF!</definedName>
    <definedName name="BExS15IJV0WW662NXQUVT3FGP4ST" localSheetId="4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5" hidden="1">#REF!</definedName>
    <definedName name="BExS18T8TBNEPF4AU1VJ268XLF3L" localSheetId="4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5" hidden="1">#REF!</definedName>
    <definedName name="BExS194110MR25BYJI3CJ2EGZ8XT" localSheetId="4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5" hidden="1">#REF!</definedName>
    <definedName name="BExS1BNVGNSGD4EP90QL8WXYWZ66" localSheetId="4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5" hidden="1">#REF!</definedName>
    <definedName name="BExS1UE39N6NCND7MAARSBWXS6HU" localSheetId="4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5" hidden="1">#REF!</definedName>
    <definedName name="BExS226HTWL5WVC76MP5A1IBI8WD" localSheetId="4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5" hidden="1">#REF!</definedName>
    <definedName name="BExS26OI2QNNAH2WMDD95Z400048" localSheetId="4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5" hidden="1">#REF!</definedName>
    <definedName name="BExS2D4EI622QRKZKVDPRE66M4XA" localSheetId="4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5" hidden="1">#REF!</definedName>
    <definedName name="BExS2DF6B4ZUF3VZLI4G6LJ3BF38" localSheetId="4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5" hidden="1">#REF!</definedName>
    <definedName name="BExS2GKEA6VM3PDWKD7XI0KRUHTW" localSheetId="4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5" hidden="1">#REF!</definedName>
    <definedName name="BExS2I2HVU314TXI2DYFRY8XV913" localSheetId="4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5" hidden="1">#REF!</definedName>
    <definedName name="BExS2QB5FS5LYTFYO4BROTWG3OV5" localSheetId="4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5" hidden="1">#REF!</definedName>
    <definedName name="BExS2TLU1HONYV6S3ZD9T12D7CIG" localSheetId="4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5" hidden="1">#REF!</definedName>
    <definedName name="BExS2WLQUVBRZJWQTWUU4CYDY4IN" localSheetId="4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5" hidden="1">#REF!</definedName>
    <definedName name="BExS2YJQV4NUX6135T90Z1Y5R26Q" localSheetId="4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5" hidden="1">#REF!</definedName>
    <definedName name="BExS318UV9I2FXPQQWUKKX00QLPJ" localSheetId="4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5" hidden="1">#REF!</definedName>
    <definedName name="BExS3LBS0SMTHALVM4NRI1BAV1NP" localSheetId="4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5" hidden="1">#REF!</definedName>
    <definedName name="BExS3MTQ75VBXDGEBURP6YT8RROE" localSheetId="4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5" hidden="1">#REF!</definedName>
    <definedName name="BExS3OMGYO0DFN5186UFKEXZ2RX3" localSheetId="4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5" hidden="1">#REF!</definedName>
    <definedName name="BExS3SDERJ27OER67TIGOVZU13A2" localSheetId="4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5" hidden="1">#REF!</definedName>
    <definedName name="BExS3STIH9SFG0R6H30P191QZE98" localSheetId="4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5" hidden="1">#REF!</definedName>
    <definedName name="BExS46R5WDNU5KL04FKY5LHJUCB8" localSheetId="4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5" hidden="1">#REF!</definedName>
    <definedName name="BExS4ASWKM93XA275AXHYP8AG6SU" localSheetId="4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5" hidden="1">#REF!</definedName>
    <definedName name="BExS4IANBC4RO7HIK0MZZ2RPQU78" localSheetId="4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5" hidden="1">#REF!</definedName>
    <definedName name="BExS4JN3Y6SVBKILQK0R9HS45Y52" localSheetId="4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5" hidden="1">#REF!</definedName>
    <definedName name="BExS4P6S41O6Z6BED77U3GD9PNH1" localSheetId="4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5" hidden="1">#REF!</definedName>
    <definedName name="BExS4PXPURUHFBOKYFJD5J1J2RXC" localSheetId="4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5" hidden="1">#REF!</definedName>
    <definedName name="BExS4T32HD3YGJ91HTJ2IGVX6V4O" localSheetId="4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5" hidden="1">#REF!</definedName>
    <definedName name="BExS51H0N51UT0FZOPZRCF1GU063" localSheetId="4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5" hidden="1">#REF!</definedName>
    <definedName name="BExS54X72TJFC41FJK72MLRR2OO7" localSheetId="4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5" hidden="1">#REF!</definedName>
    <definedName name="BExS59F0PA1V2ZC7S5TN6IT41SXP" localSheetId="4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5" hidden="1">#REF!</definedName>
    <definedName name="BExS5L3TGB8JVW9ROYWTKYTUPW27" localSheetId="4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5" hidden="1">#REF!</definedName>
    <definedName name="BExS6GKQ96EHVLYWNJDWXZXUZW90" localSheetId="4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5" hidden="1">#REF!</definedName>
    <definedName name="BExS6ITKSZFRR01YD5B0F676SYN7" localSheetId="4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5" hidden="1">#REF!</definedName>
    <definedName name="BExS6N0LI574IAC89EFW6CLTCQ33" localSheetId="4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5" hidden="1">#REF!</definedName>
    <definedName name="BExS6N0NEF7XCTT5R600QZ71A44O" localSheetId="4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5" hidden="1">#REF!</definedName>
    <definedName name="BExS6WRDBF3ST86ZOBBUL3GTCR11" localSheetId="4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5" hidden="1">#REF!</definedName>
    <definedName name="BExS6XNRKR0C3MTA0LV5B60UB908" localSheetId="4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5" hidden="1">#REF!</definedName>
    <definedName name="BExS73NELZEK2MDOLXO2Q7H3EG71" localSheetId="4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5" hidden="1">#REF!</definedName>
    <definedName name="BExS7DJF6AXTWAJD7K4ZCD7L6BHV" localSheetId="4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5" hidden="1">#REF!</definedName>
    <definedName name="BExS7GOTHHOK287MX2RC853NWQAL" localSheetId="4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5" hidden="1">#REF!</definedName>
    <definedName name="BExS7TKQYLRZGM93UY3ZJZJBQNFJ" localSheetId="4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5" hidden="1">#REF!</definedName>
    <definedName name="BExS7Y2LNGVHSIBKC7C3R6X4LDR6" localSheetId="4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5" hidden="1">#REF!</definedName>
    <definedName name="BExS81TE0EY44Y3W2M4Z4MGNP5OM" localSheetId="4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5" hidden="1">#REF!</definedName>
    <definedName name="BExS81YPDZDVJJVS15HV2HDXAC3Y" localSheetId="4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5" hidden="1">#REF!</definedName>
    <definedName name="BExS82PRVNUTEKQZS56YT2DVF6C2" localSheetId="4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5" hidden="1">#REF!</definedName>
    <definedName name="BExS83BCNFAV6DRCB1VTUF96491J" localSheetId="4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5" hidden="1">#REF!</definedName>
    <definedName name="BExS86GKM9ISCSNZD15BQ5E5L6A5" localSheetId="4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5" hidden="1">#REF!</definedName>
    <definedName name="BExS89GGRJ55EK546SM31UGE2K8T" localSheetId="4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5" hidden="1">#REF!</definedName>
    <definedName name="BExS8BPG5A0GR5AO1U951NDGGR0L" localSheetId="4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5" hidden="1">#REF!</definedName>
    <definedName name="BExS8CGI0JXFUBD41VFLI0SZSV8F" localSheetId="4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5" hidden="1">#REF!</definedName>
    <definedName name="BExS8D22FXVQKOEJP01LT0CDI3PS" localSheetId="4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5" hidden="1">#REF!</definedName>
    <definedName name="BExS8EEJOZFBUWZDOM3O25AJRUVU" localSheetId="4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5" hidden="1">#REF!</definedName>
    <definedName name="BExS8GSUS17UY50TEM2AWF36BR9Z" localSheetId="4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5" hidden="1">#REF!</definedName>
    <definedName name="BExS8HJRBVG0XI6PWA9KTMJZMQXK" localSheetId="4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5" hidden="1">#REF!</definedName>
    <definedName name="BExS8NE9HUZJH13OXLREOV1BX0OZ" localSheetId="4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5" hidden="1">#REF!</definedName>
    <definedName name="BExS8R51C8RM2FS6V6IRTYO9GA4A" localSheetId="4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5" hidden="1">#REF!</definedName>
    <definedName name="BExS8WDX408F60MH1X9B9UZ2H4R7" localSheetId="4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5" hidden="1">#REF!</definedName>
    <definedName name="BExS8X4UTVOFE2YEVLO8LTKMSI3A" localSheetId="4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5" hidden="1">#REF!</definedName>
    <definedName name="BExS8Z2W2QEC3MH0BZIYLDFQNUIP" localSheetId="4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5" hidden="1">#REF!</definedName>
    <definedName name="BExS92DKGRFFCIA9C0IXDOLO57EP" localSheetId="4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5" hidden="1">#REF!</definedName>
    <definedName name="BExS98OB4321YCHLCQ022PXKTT2W" localSheetId="4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5" hidden="1">#REF!</definedName>
    <definedName name="BExS9C9N8GFISC6HUERJ0EI06GB2" localSheetId="4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5" hidden="1">#REF!</definedName>
    <definedName name="BExS9D6619QNINF06KHZHYUAH0S9" localSheetId="4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5" hidden="1">#REF!</definedName>
    <definedName name="BExS9DX13CACP3J8JDREK30JB1SQ" localSheetId="4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5" hidden="1">#REF!</definedName>
    <definedName name="BExS9FPRS2KRRCS33SE6WFNF5GYL" localSheetId="4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5" hidden="1">#REF!</definedName>
    <definedName name="BExS9M5VN3VE822UH6TLACVY24CJ" localSheetId="4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5" hidden="1">#REF!</definedName>
    <definedName name="BExS9WI0A6PSEB8N9GPXF2Z7MWHM" localSheetId="4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5" hidden="1">#REF!</definedName>
    <definedName name="BExS9XJPZ07ND34OHX60QD382FV6" localSheetId="4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5" hidden="1">#REF!</definedName>
    <definedName name="BExSA4AJLEEN4R7HU4FRSMYR17TR" localSheetId="4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5" hidden="1">#REF!</definedName>
    <definedName name="BExSA5HP306TN9XJS0TU619DLRR7" localSheetId="4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5" hidden="1">#REF!</definedName>
    <definedName name="BExSAAVWQOOIA6B3JHQVGP08HFEM" localSheetId="4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5" hidden="1">#REF!</definedName>
    <definedName name="BExSAFJ3IICU2M7QPVE4ARYMXZKX" localSheetId="4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5" hidden="1">#REF!</definedName>
    <definedName name="BExSAH6ID8OHX379UXVNGFO8J6KQ" localSheetId="4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5" hidden="1">#REF!</definedName>
    <definedName name="BExSAQBHIXGQRNIRGCJMBXUPCZQA" localSheetId="4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5" hidden="1">#REF!</definedName>
    <definedName name="BExSAUTCT4P7JP57NOR9MTX33QJZ" localSheetId="4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5" hidden="1">#REF!</definedName>
    <definedName name="BExSAY9CA9TFXQ9M9FBJRGJO9T9E" localSheetId="4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5" hidden="1">#REF!</definedName>
    <definedName name="BExSB4JYKQ3MINI7RAYK5M8BLJDC" localSheetId="4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5" hidden="1">#REF!</definedName>
    <definedName name="BExSBCY73CG3Q15P5BDLDT994XRL" localSheetId="4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5" hidden="1">#REF!</definedName>
    <definedName name="BExSBMOS41ZRLWYLOU29V6Y7YORR" localSheetId="4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5" hidden="1">#REF!</definedName>
    <definedName name="BExSBPZG22WAMZYIF7CZ686E8X80" localSheetId="4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5" hidden="1">#REF!</definedName>
    <definedName name="BExSBRBXXQMBU1TYDW1BXTEVEPRU" localSheetId="4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5" hidden="1">#REF!</definedName>
    <definedName name="BExSC54998WTZ21DSL0R8UN0Y9JH" localSheetId="4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5" hidden="1">#REF!</definedName>
    <definedName name="BExSC60N7WR9PJSNC9B7ORCX9NGY" localSheetId="4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5" hidden="1">#REF!</definedName>
    <definedName name="BExSCE99EZTILTTCE4NJJF96OYYM" localSheetId="4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5" hidden="1">#REF!</definedName>
    <definedName name="BExSCFWOMYELUEPWVJIRGIQZH5BV" localSheetId="4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5" hidden="1">#REF!</definedName>
    <definedName name="BExSCHUQZ2HFEWS54X67DIS8OSXZ" localSheetId="4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5" hidden="1">#REF!</definedName>
    <definedName name="BExSCOG41SKKG4GYU76WRWW1CTE6" localSheetId="4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5" hidden="1">#REF!</definedName>
    <definedName name="BExSCVC9P86YVFMRKKUVRV29MZXZ" localSheetId="4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5" hidden="1">#REF!</definedName>
    <definedName name="BExSD233CH4MU9ZMGNRF97ZV7KWU" localSheetId="4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5" hidden="1">#REF!</definedName>
    <definedName name="BExSD2U0F3BN6IN9N4R2DTTJG15H" localSheetId="4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5" hidden="1">#REF!</definedName>
    <definedName name="BExSD6A6NY15YSMFH51ST6XJY429" localSheetId="4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5" hidden="1">#REF!</definedName>
    <definedName name="BExSD9VH6PF6RQ135VOEE08YXPAW" localSheetId="4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5" hidden="1">#REF!</definedName>
    <definedName name="BExSDI9QWFD49GEZWZ3KOGM27XRB" localSheetId="4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5" hidden="1">#REF!</definedName>
    <definedName name="BExSDP5Y04WWMX2WWRITWOX8R5I9" localSheetId="4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5" hidden="1">#REF!</definedName>
    <definedName name="BExSDSGM203BJTNS9MKCBX453HMD" localSheetId="4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5" hidden="1">#REF!</definedName>
    <definedName name="BExSDT20XUFXTDM37M148AXAP7HN" localSheetId="4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5" hidden="1">#REF!</definedName>
    <definedName name="BExSDYLOWNTKCY92LFEDAV8LO7D3" localSheetId="4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5" hidden="1">#REF!</definedName>
    <definedName name="BExSE277VXZ807WBUB6A1UGQ1SF9" localSheetId="4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5" hidden="1">#REF!</definedName>
    <definedName name="BExSE3EDSP4UL6G0I3DZ5SBHMUBU" localSheetId="4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5" hidden="1">#REF!</definedName>
    <definedName name="BExSEEHK1VLWD7JBV9SVVVIKQZ3I" localSheetId="4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5" hidden="1">#REF!</definedName>
    <definedName name="BExSEITYG8XAMWJ1C8VKU1MB4TEO" localSheetId="4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5" hidden="1">#REF!</definedName>
    <definedName name="BExSEJKZLX37P3V33TRTFJ30BFRK" localSheetId="4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5" hidden="1">#REF!</definedName>
    <definedName name="BExSEKXG1AW54E28IG5EODEM0JJV" localSheetId="4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5" hidden="1">#REF!</definedName>
    <definedName name="BExSEO84KVM8R2IV5MFH0XI3IZSN" localSheetId="4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5" hidden="1">#REF!</definedName>
    <definedName name="BExSEP9UVOAI6TMXKNK587PQ3328" localSheetId="4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5" hidden="1">#REF!</definedName>
    <definedName name="BExSERIU9MUGR4NPZAUJCVXUZ74I" localSheetId="4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5" hidden="1">#REF!</definedName>
    <definedName name="BExSF07QFLZCO4P6K6QF05XG7PH1" localSheetId="4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5" hidden="1">#REF!</definedName>
    <definedName name="BExSFJ8ZAGQ63A4MVMZRQWLVRGQ5" localSheetId="4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5" hidden="1">#REF!</definedName>
    <definedName name="BExSFKQRST2S9KXWWLCXYLKSF4G1" localSheetId="4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5" hidden="1">#REF!</definedName>
    <definedName name="BExSFOHO6VZ5Y463KL3XYTZBVE3P" localSheetId="4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5" hidden="1">#REF!</definedName>
    <definedName name="BExSFY2ZJOYUEYBX21QZ7AMN2WK1" localSheetId="4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5" hidden="1">#REF!</definedName>
    <definedName name="BExSFYDRRTAZVPXRWUF5PDQ97WFF" localSheetId="4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5" hidden="1">#REF!</definedName>
    <definedName name="BExSFZVPFTXA3F0IJ2NGH1GXX9R7" localSheetId="4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5" hidden="1">#REF!</definedName>
    <definedName name="BExSG2Q34XRC1K28H4XG6PQM3FTW" localSheetId="4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5" hidden="1">#REF!</definedName>
    <definedName name="BExSG90Q4ZUU2IPGDYOM169NJV9S" localSheetId="4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5" hidden="1">#REF!</definedName>
    <definedName name="BExSG9X3DU845PNXYJGGLBQY2UHG" localSheetId="4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5" hidden="1">#REF!</definedName>
    <definedName name="BExSGE45J27MDUUNXW7Z8Q33UAON" localSheetId="4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5" hidden="1">#REF!</definedName>
    <definedName name="BExSGE9LY91Q0URHB4YAMX0UAMYI" localSheetId="4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5" hidden="1">#REF!</definedName>
    <definedName name="BExSGLB2URTLBCKBB4Y885W925F2" localSheetId="4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5" hidden="1">#REF!</definedName>
    <definedName name="BExSGNEL2G0PC04ATVS20W5179EK" localSheetId="4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5" hidden="1">#REF!</definedName>
    <definedName name="BExSGOAYG73SFWOPAQV80P710GID" localSheetId="4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5" hidden="1">#REF!</definedName>
    <definedName name="BExSGOWJHRW7FWKLO2EHUOOGHNAF" localSheetId="4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5" hidden="1">#REF!</definedName>
    <definedName name="BExSGOWJTAP41ZV5Q23H7MI9C76W" localSheetId="4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5" hidden="1">#REF!</definedName>
    <definedName name="BExSGR5JQVX2HQ0PKCGZNSSUM1RV" localSheetId="4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5" hidden="1">#REF!</definedName>
    <definedName name="BExSGT3MKX7YVLVP6YLL6KVO8UGV" localSheetId="4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5" hidden="1">#REF!</definedName>
    <definedName name="BExSGVHX69GJZHD99DKE4RZ042B1" localSheetId="4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5" hidden="1">#REF!</definedName>
    <definedName name="BExSGZJO4J4ZO04E2N2ECVYS9DEZ" localSheetId="4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5" hidden="1">#REF!</definedName>
    <definedName name="BExSHAHFHS7MMNJR8JPVABRGBVIT" localSheetId="4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5" hidden="1">#REF!</definedName>
    <definedName name="BExSHGH88QZWW4RNAX4YKAZ5JEBL" localSheetId="4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5" hidden="1">#REF!</definedName>
    <definedName name="BExSHOKK1OO3CX9Z28C58E5J1D9W" localSheetId="4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5" hidden="1">#REF!</definedName>
    <definedName name="BExSHQD8KYLTQGDXIRKCHQQ7MKIH" localSheetId="4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5" hidden="1">#REF!</definedName>
    <definedName name="BExSHVGPIAHXI97UBLI9G4I4M29F" localSheetId="4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5" hidden="1">#REF!</definedName>
    <definedName name="BExSI0K2YL3HTCQAD8A7TR4QCUR6" localSheetId="4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5" hidden="1">#REF!</definedName>
    <definedName name="BExSIFUDNRWXWIWNGCCFOOD8WIAZ" localSheetId="4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5" hidden="1">#REF!</definedName>
    <definedName name="BExTTZNS2PBCR93C9IUW49UZ4I6T" localSheetId="4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5" hidden="1">#REF!</definedName>
    <definedName name="BExTU2YFQ25JQ6MEMRHHN66VLTPJ" localSheetId="4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5" hidden="1">#REF!</definedName>
    <definedName name="BExTU75IOII1V5O0C9X2VAYYVJUG" localSheetId="4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5" hidden="1">#REF!</definedName>
    <definedName name="BExTUA5F7V4LUIIAM17J3A8XF3JE" localSheetId="4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5" hidden="1">#REF!</definedName>
    <definedName name="BExTUBY3AA9B91YRRWFOT21LUL8Q" localSheetId="4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5" hidden="1">#REF!</definedName>
    <definedName name="BExTUJ53ANGZ3H1KDK4CR4Q0OD6P" localSheetId="4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5" hidden="1">#REF!</definedName>
    <definedName name="BExTUKXSZBM7C57G6NGLWGU4WOHY" localSheetId="4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5" hidden="1">#REF!</definedName>
    <definedName name="BExTUNC5INBE8Y5OA5GQUTXX6QJW" localSheetId="4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5" hidden="1">#REF!</definedName>
    <definedName name="BExTUSQCFFYZCDNHWHADBC2E1ZP1" localSheetId="4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5" hidden="1">#REF!</definedName>
    <definedName name="BExTUV4NQDZVAENZPSZGF7A3DDFN" localSheetId="4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5" hidden="1">#REF!</definedName>
    <definedName name="BExTUVFGOJEYS28JURA5KHQFDU5J" localSheetId="4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5" hidden="1">#REF!</definedName>
    <definedName name="BExTUW10U40QCYGHM5NJ3YR1O5SP" localSheetId="4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5" hidden="1">#REF!</definedName>
    <definedName name="BExTUWXFQHINU66YG82BI20ATMB5" localSheetId="4" hidden="1">#REF!</definedName>
    <definedName name="BExTUWXFQHINU66YG82BI20ATMB5" hidden="1">#REF!</definedName>
    <definedName name="BExTUY9WNSJ91GV8CP0SKJTEIV82" localSheetId="7" hidden="1">#REF!</definedName>
    <definedName name="BExTUY9WNSJ91GV8CP0SKJTEIV82" localSheetId="5" hidden="1">#REF!</definedName>
    <definedName name="BExTUY9WNSJ91GV8CP0SKJTEIV82" localSheetId="4" hidden="1">#REF!</definedName>
    <definedName name="BExTUY9WNSJ91GV8CP0SKJTEIV82" hidden="1">#REF!</definedName>
    <definedName name="BExTV67VIM8PV6KO253M4DUBJQLC" localSheetId="7" hidden="1">#REF!</definedName>
    <definedName name="BExTV67VIM8PV6KO253M4DUBJQLC" localSheetId="5" hidden="1">#REF!</definedName>
    <definedName name="BExTV67VIM8PV6KO253M4DUBJQLC" localSheetId="4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5" hidden="1">#REF!</definedName>
    <definedName name="BExTVELZCF2YA5L6F23BYZZR6WHF" localSheetId="4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5" hidden="1">#REF!</definedName>
    <definedName name="BExTVGPIQZ99YFXUC8OONUX5BD42" localSheetId="4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5" hidden="1">#REF!</definedName>
    <definedName name="BExTVQG4F5RF0LZXG06AZ6EU1GQ3" localSheetId="4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5" hidden="1">#REF!</definedName>
    <definedName name="BExTVZQLP9VFLEYQ9280W13X7E8K" localSheetId="4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5" hidden="1">#REF!</definedName>
    <definedName name="BExTWB4LA1PODQOH4LDTHQKBN16K" localSheetId="4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5" hidden="1">#REF!</definedName>
    <definedName name="BExTWI0Q8AWXUA3ZN7I5V3QK2KM1" localSheetId="4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5" hidden="1">#REF!</definedName>
    <definedName name="BExTWJTIA3WUW1PUWXAOP9O8NKLZ" localSheetId="4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5" hidden="1">#REF!</definedName>
    <definedName name="BExTWW95OX07FNA01WF5MSSSFQLX" localSheetId="4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5" hidden="1">#REF!</definedName>
    <definedName name="BExTX005F4GLW03J0PLPRPMI1SEG" localSheetId="4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5" hidden="1">#REF!</definedName>
    <definedName name="BExTX476KI0RNB71XI5TYMANSGBG" localSheetId="4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5" hidden="1">#REF!</definedName>
    <definedName name="BExTXBJFKNSCUO7IOL6CSKERP06D" localSheetId="4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5" hidden="1">#REF!</definedName>
    <definedName name="BExTXDMZDQ9U1FD9T7F79J29SYYN" localSheetId="4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5" hidden="1">#REF!</definedName>
    <definedName name="BExTXJ6HBAIXMMWKZTJNFDYVZCAY" localSheetId="4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5" hidden="1">#REF!</definedName>
    <definedName name="BExTXT812NQT8GAEGH738U29BI0D" localSheetId="4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5" hidden="1">#REF!</definedName>
    <definedName name="BExTXWIP2TFPTQ76NHFOB72NICRZ" localSheetId="4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5" hidden="1">#REF!</definedName>
    <definedName name="BExTY5T62H651VC86QM4X7E28JVA" localSheetId="4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5" hidden="1">#REF!</definedName>
    <definedName name="BExTYB7EHGVTJ4RSYOXWSG87U5WI" localSheetId="4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5" hidden="1">#REF!</definedName>
    <definedName name="BExTYC93RS0KNKFOD35WG37LS9LY" localSheetId="4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5" hidden="1">#REF!</definedName>
    <definedName name="BExTYKCEFJ83LZM95M1V7CSFQVEA" localSheetId="4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5" hidden="1">#REF!</definedName>
    <definedName name="BExTYPLA9N640MFRJJQPKXT7P88M" localSheetId="4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5" hidden="1">#REF!</definedName>
    <definedName name="BExTYW1794M1TLJ2QQQCEEUZN18F" localSheetId="4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5" hidden="1">#REF!</definedName>
    <definedName name="BExTZ7F71SNTOX4LLZCK5R9VUMIJ" localSheetId="4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5" hidden="1">#REF!</definedName>
    <definedName name="BExTZ80SWE36T1QSIIPJU7NJ65JL" localSheetId="4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5" hidden="1">#REF!</definedName>
    <definedName name="BExTZ869RSO739T4Q78JLOVO7G0C" localSheetId="4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5" hidden="1">#REF!</definedName>
    <definedName name="BExTZ8X5G9S3PA4FPSNK7T69W7QT" localSheetId="4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5" hidden="1">#REF!</definedName>
    <definedName name="BExTZ97Y0RMR8V5BI9F2H4MFB77O" localSheetId="4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5" hidden="1">#REF!</definedName>
    <definedName name="BExTZK5PMCAXJL4DUIGL6H9Y8U4C" localSheetId="4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5" hidden="1">#REF!</definedName>
    <definedName name="BExTZKB6L5SXV5UN71YVTCBEIGWY" localSheetId="4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5" hidden="1">#REF!</definedName>
    <definedName name="BExTZLICVKK4NBJFEGL270GJ2VQO" localSheetId="4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5" hidden="1">#REF!</definedName>
    <definedName name="BExTZO2596CBZKPI7YNA1QQNPAIJ" localSheetId="4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5" hidden="1">#REF!</definedName>
    <definedName name="BExTZY8TDV4U7FQL7O10G6VKWKPJ" localSheetId="4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5" hidden="1">#REF!</definedName>
    <definedName name="BExU02QNT4LT7H9JPUC4FXTLVGZT" localSheetId="4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5" hidden="1">#REF!</definedName>
    <definedName name="BExU0BFJJQO1HJZKI14QGOQ6JROO" localSheetId="4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5" hidden="1">#REF!</definedName>
    <definedName name="BExU0FH5WTGW8MRFUFMDDSMJ6YQ5" localSheetId="4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5" hidden="1">#REF!</definedName>
    <definedName name="BExU0GDOIL9U33QGU9ZU3YX3V1I4" localSheetId="4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5" hidden="1">#REF!</definedName>
    <definedName name="BExU0HKTO8WJDQDWRTUK5TETM3HS" localSheetId="4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5" hidden="1">#REF!</definedName>
    <definedName name="BExU0MTJQPE041ZN7H8UKGV6MZT7" localSheetId="4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5" hidden="1">#REF!</definedName>
    <definedName name="BExU0ZUUFYHLUK4M4E8GLGIBBNT0" localSheetId="4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5" hidden="1">#REF!</definedName>
    <definedName name="BExU147D6RPG6ZVTSXRKFSVRHSBG" localSheetId="4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5" hidden="1">#REF!</definedName>
    <definedName name="BExU16R10W1SOAPNG4CDJ01T7JRE" localSheetId="4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5" hidden="1">#REF!</definedName>
    <definedName name="BExU17CKOR3GNIHDNVLH9L1IOJS9" localSheetId="4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5" hidden="1">#REF!</definedName>
    <definedName name="BExU1DXYI5DAD9DSFIEAUOB5XFZ9" localSheetId="4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5" hidden="1">#REF!</definedName>
    <definedName name="BExU1GXUTLRPJN4MRINLAPHSZQFG" localSheetId="4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5" hidden="1">#REF!</definedName>
    <definedName name="BExU1IL9AOHFO85BZB6S60DK3N8H" localSheetId="4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5" hidden="1">#REF!</definedName>
    <definedName name="BExU1LAEKWJ0U6NP9G2AC9CTBYH6" localSheetId="4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5" hidden="1">#REF!</definedName>
    <definedName name="BExU1NOPS09CLFZL1O31RAF9BQNQ" localSheetId="4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5" hidden="1">#REF!</definedName>
    <definedName name="BExU1PH9MOEX1JZVZ3D5M9DXB191" localSheetId="4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5" hidden="1">#REF!</definedName>
    <definedName name="BExU1QZEEKJA35IMEOLOJ3ODX0ZA" localSheetId="4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5" hidden="1">#REF!</definedName>
    <definedName name="BExU1VRURIWWVJ95O40WA23LMTJD" localSheetId="4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5" hidden="1">#REF!</definedName>
    <definedName name="BExU2A0FXVBDX9LO3VWEXB4TLFT0" localSheetId="4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5" hidden="1">#REF!</definedName>
    <definedName name="BExU2LEH667H33V81XVEZUP2O0UQ" localSheetId="4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5" hidden="1">#REF!</definedName>
    <definedName name="BExU2M5CK6XK55UIHDVYRXJJJRI4" localSheetId="4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5" hidden="1">#REF!</definedName>
    <definedName name="BExU2TXVT25ZTOFQAF6CM53Z1RLF" localSheetId="4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5" hidden="1">#REF!</definedName>
    <definedName name="BExU2XZLYIU19G7358W5T9E87AFR" localSheetId="4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5" hidden="1">#REF!</definedName>
    <definedName name="BExU2ZXMKRBQEX0CT3ZPZ3UFZP1G" localSheetId="4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5" hidden="1">#REF!</definedName>
    <definedName name="BExU35XHF1K1XEQUSZ292S5T61YA" localSheetId="4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5" hidden="1">#REF!</definedName>
    <definedName name="BExU38S1U5IC1T5A3P2TZU5OV0LN" localSheetId="4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5" hidden="1">#REF!</definedName>
    <definedName name="BExU3B66MCKJFSKT3HL8B5EJGVX0" localSheetId="4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5" hidden="1">#REF!</definedName>
    <definedName name="BExU3FDFDB2NVPYUR5V7OA3HF474" localSheetId="4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5" hidden="1">#REF!</definedName>
    <definedName name="BExU3R7J076KUCCEUGKAYMANTUT5" localSheetId="4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5" hidden="1">#REF!</definedName>
    <definedName name="BExU3UNI9NR1RNZR07NSLSZMDOQQ" localSheetId="4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5" hidden="1">#REF!</definedName>
    <definedName name="BExU401R18N6XKZKL7CNFOZQCM14" localSheetId="4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5" hidden="1">#REF!</definedName>
    <definedName name="BExU42QVGY7TK39W1BIN6CDRG2OE" localSheetId="4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5" hidden="1">#REF!</definedName>
    <definedName name="BExU431LXP7LIUNGJB9OSXEANFGX" localSheetId="4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5" hidden="1">#REF!</definedName>
    <definedName name="BExU47OZMS6TCWMEHHF0UCSFLLPI" localSheetId="4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5" hidden="1">#REF!</definedName>
    <definedName name="BExU4D36E8TXN0M8KSNGEAFYP4DQ" localSheetId="4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5" hidden="1">#REF!</definedName>
    <definedName name="BExU4G31RRVLJ3AC6E1FNEFMXM3O" localSheetId="4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5" hidden="1">#REF!</definedName>
    <definedName name="BExU4GDVLPUEWBA4MRYRTQAUNO7B" localSheetId="4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5" hidden="1">#REF!</definedName>
    <definedName name="BExU4H4RAMAX0XVAWT5WFYQNPAL3" localSheetId="4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5" hidden="1">#REF!</definedName>
    <definedName name="BExU4I148DA7PRCCISLWQ6ABXFK6" localSheetId="4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5" hidden="1">#REF!</definedName>
    <definedName name="BExU4L101H2KQHVKCKQ4PBAWZV6K" localSheetId="4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5" hidden="1">#REF!</definedName>
    <definedName name="BExU4LML14Q7KDTYIKJWXF68W7X1" localSheetId="4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5" hidden="1">#REF!</definedName>
    <definedName name="BExU4NA00RRRBGRT6TOB0MXZRCRZ" localSheetId="4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5" hidden="1">#REF!</definedName>
    <definedName name="BExU529I6YHVOG83TJHWSILIQU1S" localSheetId="4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5" hidden="1">#REF!</definedName>
    <definedName name="BExU57YCIKPRD8QWL6EU0YR3NG3J" localSheetId="4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5" hidden="1">#REF!</definedName>
    <definedName name="BExU5DSTBWXLN6E59B757KRWRI6E" localSheetId="4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5" hidden="1">#REF!</definedName>
    <definedName name="BExU5JSMO03X9M4WIRPP8JPSMQKJ" localSheetId="4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5" hidden="1">#REF!</definedName>
    <definedName name="BExU5TDWM8NNDHYPQ7OQODTQ368A" localSheetId="4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5" hidden="1">#REF!</definedName>
    <definedName name="BExU5X4OX1V1XHS6WSSORVQPP6Z3" localSheetId="4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5" hidden="1">#REF!</definedName>
    <definedName name="BExU5XVPARTFMRYHNUTBKDIL4UJN" localSheetId="4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5" hidden="1">#REF!</definedName>
    <definedName name="BExU66KMFBAP8JCVG9VM1RD1TNFF" localSheetId="4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5" hidden="1">#REF!</definedName>
    <definedName name="BExU68IOM3CB3TACNAE9565TW7SH" localSheetId="4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5" hidden="1">#REF!</definedName>
    <definedName name="BExU6AM82KN21E82HMWVP3LWP9IL" localSheetId="4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5" hidden="1">#REF!</definedName>
    <definedName name="BExU6FEU1MRHU98R9YOJC5OKUJ6L" localSheetId="4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5" hidden="1">#REF!</definedName>
    <definedName name="BExU6KIAJ663Y8W8QMU4HCF183DF" localSheetId="4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5" hidden="1">#REF!</definedName>
    <definedName name="BExU6KT19B4PG6SHXFBGBPLM66KT" localSheetId="4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5" hidden="1">#REF!</definedName>
    <definedName name="BExU6PAVKIOAIMQ9XQIHHF1SUAGO" localSheetId="4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5" hidden="1">#REF!</definedName>
    <definedName name="BExU6SLKTWV0YINVLTI6BCG9ANZM" localSheetId="4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5" hidden="1">#REF!</definedName>
    <definedName name="BExU6WXXC7SSQDMHSLUN5C2V4IYX" localSheetId="4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5" hidden="1">#REF!</definedName>
    <definedName name="BExU73387E74XE8A9UKZLZNJYY65" localSheetId="4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5" hidden="1">#REF!</definedName>
    <definedName name="BExU76ZHCJM8I7VSICCMSTC33O6U" localSheetId="4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5" hidden="1">#REF!</definedName>
    <definedName name="BExU7BBTUF8BQ42DSGM94X5TG5GF" localSheetId="4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5" hidden="1">#REF!</definedName>
    <definedName name="BExU7HH4EAHFQHT4AXKGWAWZP3I0" localSheetId="4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5" hidden="1">#REF!</definedName>
    <definedName name="BExU7L7WPQSA0ELXZ0I86V33QCCJ" localSheetId="4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5" hidden="1">#REF!</definedName>
    <definedName name="BExU7MF1ZVPDHOSMCAXOSYICHZ4I" localSheetId="4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5" hidden="1">#REF!</definedName>
    <definedName name="BExU7O2BJ6D5YCKEL6FD2EFCWYRX" localSheetId="4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5" hidden="1">#REF!</definedName>
    <definedName name="BExU7Q0JS9YIUKUPNSSAIDK2KJAV" localSheetId="4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5" hidden="1">#REF!</definedName>
    <definedName name="BExU80I6AE5OU7P7F5V7HWIZBJ4P" localSheetId="4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5" hidden="1">#REF!</definedName>
    <definedName name="BExU86NB26MCPYIISZ36HADONGT2" localSheetId="4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5" hidden="1">#REF!</definedName>
    <definedName name="BExU885EZZNSZV3GP298UJ8LB7OL" localSheetId="4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5" hidden="1">#REF!</definedName>
    <definedName name="BExU8FSAUP9TUZ1NO9WXK80QPHWV" localSheetId="4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5" hidden="1">#REF!</definedName>
    <definedName name="BExU8KFLAN778MBN93NYZB0FV30G" localSheetId="4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5" hidden="1">#REF!</definedName>
    <definedName name="BExU8PZC6845UUDFG9M8FTC3P3DK" localSheetId="4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5" hidden="1">#REF!</definedName>
    <definedName name="BExU8UX9JX3XLB47YZ8GFXE0V7R2" localSheetId="4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5" hidden="1">#REF!</definedName>
    <definedName name="BExU8WVGMRSFNWCNHODQ9JQCMZB0" localSheetId="4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5" hidden="1">#REF!</definedName>
    <definedName name="BExU96M1J7P9DZQ3S9H0C12KGYTW" localSheetId="4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5" hidden="1">#REF!</definedName>
    <definedName name="BExU9F05OR1GZ3057R6UL3WPEIYI" localSheetId="4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5" hidden="1">#REF!</definedName>
    <definedName name="BExU9GCSO5YILIKG6VAHN13DL75K" localSheetId="4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5" hidden="1">#REF!</definedName>
    <definedName name="BExU9KJOZLO15N11MJVN782NFGJ0" localSheetId="4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5" hidden="1">#REF!</definedName>
    <definedName name="BExU9LG29XU2K1GNKRO4438JYQZE" localSheetId="4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5" hidden="1">#REF!</definedName>
    <definedName name="BExU9RW36I5Z6JIXUIUB3PJH86LT" localSheetId="4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5" hidden="1">#REF!</definedName>
    <definedName name="BExU9WU19DJ2VAGISPFEGDWWOO4V" localSheetId="4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5" hidden="1">#REF!</definedName>
    <definedName name="BExUA28AO7OWDG3H23Q0CL4B7BHW" localSheetId="4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5" hidden="1">#REF!</definedName>
    <definedName name="BExUA34N2C083NSTAHQGZZ3BCYGK" localSheetId="4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5" hidden="1">#REF!</definedName>
    <definedName name="BExUA5O923FFNEBY8BPO1TU3QGBM" localSheetId="4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5" hidden="1">#REF!</definedName>
    <definedName name="BExUA6Q4K25VH452AQ3ZIRBCMS61" localSheetId="4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5" hidden="1">#REF!</definedName>
    <definedName name="BExUAFV4JMBSM2SKBQL9NHL0NIBS" localSheetId="4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5" hidden="1">#REF!</definedName>
    <definedName name="BExUAMWQODKBXMRH1QCMJLJBF8M7" localSheetId="4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5" hidden="1">#REF!</definedName>
    <definedName name="BExUAPR6Y32097JKJCTGC4C6EGE9" localSheetId="4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5" hidden="1">#REF!</definedName>
    <definedName name="BExUARUP0MX710TNZSAA01HUEAVC" localSheetId="4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5" hidden="1">#REF!</definedName>
    <definedName name="BExUAX8WS5OPVLCDXRGKTU2QMTFO" localSheetId="4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5" hidden="1">#REF!</definedName>
    <definedName name="BExUB1FYAZ433NX9GD7WGACX5IZD" localSheetId="4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5" hidden="1">#REF!</definedName>
    <definedName name="BExUB8HLEXSBVPZ5AXNQEK96F1N4" localSheetId="4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5" hidden="1">#REF!</definedName>
    <definedName name="BExUBCDVZIEA7YT0LPSMHL5ZSERQ" localSheetId="4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5" hidden="1">#REF!</definedName>
    <definedName name="BExUBDA8WU087BUIMXC1U1CKA2RA" localSheetId="4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5" hidden="1">#REF!</definedName>
    <definedName name="BExUBKXBUCN760QYU7Q8GESBWOQH" localSheetId="4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5" hidden="1">#REF!</definedName>
    <definedName name="BExUBL83ED0P076RN9RJ8P1MZ299" localSheetId="4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5" hidden="1">#REF!</definedName>
    <definedName name="BExUC1EPS2CZ5CKFA0AQRIVRSHS8" localSheetId="4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5" hidden="1">#REF!</definedName>
    <definedName name="BExUC623BDYEODBN0N4DO6PJQ7NU" localSheetId="4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5" hidden="1">#REF!</definedName>
    <definedName name="BExUC8WH8TCKBB5313JGYYQ1WFLT" localSheetId="4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5" hidden="1">#REF!</definedName>
    <definedName name="BExUCAP7GOSYPHMQKK6719YLSDIQ" localSheetId="4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5" hidden="1">#REF!</definedName>
    <definedName name="BExUCFCDK6SPH86I6STXX8X3WMC4" localSheetId="4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5" hidden="1">#REF!</definedName>
    <definedName name="BExUCKL98JB87L3I6T6IFSWJNYAB" localSheetId="4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5" hidden="1">#REF!</definedName>
    <definedName name="BExUCLC6AQ5KR6LXSAXV4QQ8ASVG" localSheetId="4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5" hidden="1">#REF!</definedName>
    <definedName name="BExUD4IOJ12X3PJG5WXNNGDRCKAP" localSheetId="4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5" hidden="1">#REF!</definedName>
    <definedName name="BExUD9WX9BWK72UWVSLYZJLAY5VY" localSheetId="4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5" hidden="1">#REF!</definedName>
    <definedName name="BExUDEV0CYVO7Y5IQQBEJ6FUY9S6" localSheetId="4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5" hidden="1">#REF!</definedName>
    <definedName name="BExUDWOXQGIZW0EAIIYLQUPXF8YV" localSheetId="4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5" hidden="1">#REF!</definedName>
    <definedName name="BExUDXAIC17W1FUU8Z10XUAVB7CS" localSheetId="4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5" hidden="1">#REF!</definedName>
    <definedName name="BExUE5OMY7OAJQ9WR8C8HG311ORP" localSheetId="4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5" hidden="1">#REF!</definedName>
    <definedName name="BExUEFKOQWXXGRNLAOJV2BJ66UB8" localSheetId="4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5" hidden="1">#REF!</definedName>
    <definedName name="BExUEJGX3OQQP5KFRJSRCZ70EI9V" localSheetId="4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5" hidden="1">#REF!</definedName>
    <definedName name="BExUEKDB2RWXF3WMTZ6JSBCHNSDT" localSheetId="4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5" hidden="1">#REF!</definedName>
    <definedName name="BExUEYR71COFS2X8PDNU21IPMQEU" localSheetId="4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5" hidden="1">#REF!</definedName>
    <definedName name="BExVPRLJ9I6RX45EDVFSQGCPJSOK" localSheetId="4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5" hidden="1">#REF!</definedName>
    <definedName name="BExVRFU8RWFT8A80ZVAW185SG2G6" localSheetId="4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5" hidden="1">#REF!</definedName>
    <definedName name="BExVSJ3NHETBAIZTZQSM8LAVT76V" localSheetId="4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5" hidden="1">#REF!</definedName>
    <definedName name="BExVSL787C8E4HFQZ2NVLT35I2XV" localSheetId="4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5" hidden="1">#REF!</definedName>
    <definedName name="BExVSTFTVV14SFGHQUOJL5SQ5TX9" localSheetId="4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5" hidden="1">#REF!</definedName>
    <definedName name="BExVT017S14M5X928ARKQ2GNUFE0" localSheetId="4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5" hidden="1">#REF!</definedName>
    <definedName name="BExVT3MPE8LQ5JFN3HQIFKSQ80U4" localSheetId="4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5" hidden="1">#REF!</definedName>
    <definedName name="BExVT7TRK3NZHPME2TFBXOF1WBR9" localSheetId="4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5" hidden="1">#REF!</definedName>
    <definedName name="BExVT9H0R0T7WGQAAC0HABMG54YM" localSheetId="4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5" hidden="1">#REF!</definedName>
    <definedName name="BExVTAO57POUXSZQJQ6MABMZQA13" localSheetId="4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5" hidden="1">#REF!</definedName>
    <definedName name="BExVTCMDDEDGLUIMUU6BSFHEWTOP" localSheetId="4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5" hidden="1">#REF!</definedName>
    <definedName name="BExVTCMDQMLKRA2NQR72XU6Y54IK" localSheetId="4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5" hidden="1">#REF!</definedName>
    <definedName name="BExVTCRV8FQ5U9OYWWL44N6KFNHU" localSheetId="4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5" hidden="1">#REF!</definedName>
    <definedName name="BExVTNESHPVG0A0KZ7BRX26MS0PF" localSheetId="4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5" hidden="1">#REF!</definedName>
    <definedName name="BExVTTJVTNRSBHBTUZ78WG2JM5MK" localSheetId="4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5" hidden="1">#REF!</definedName>
    <definedName name="BExVTXLMYR87BC04D1ERALPUFVPG" localSheetId="4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5" hidden="1">#REF!</definedName>
    <definedName name="BExVUL9V3H8ZF6Y72LQBBN639YAA" localSheetId="4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5" hidden="1">#REF!</definedName>
    <definedName name="BExVUZT95UAU8XG5X9XSE25CHQGA" localSheetId="4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5" hidden="1">#REF!</definedName>
    <definedName name="BExVV5T14N2HZIK7HQ4P2KG09U0J" localSheetId="4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5" hidden="1">#REF!</definedName>
    <definedName name="BExVV7R410VYLADLX9LNG63ID6H1" localSheetId="4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5" hidden="1">#REF!</definedName>
    <definedName name="BExVVAAVDXGWAVI6J2W0BCU58MBM" localSheetId="4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5" hidden="1">#REF!</definedName>
    <definedName name="BExVVCEED4JEKF59OV0G3T4XFMFO" localSheetId="4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5" hidden="1">#REF!</definedName>
    <definedName name="BExVVPFO2J7FMSRPD36909HN4BZJ" localSheetId="4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5" hidden="1">#REF!</definedName>
    <definedName name="BExVVQ19AQ3VCARJOC38SF7OYE9Y" localSheetId="4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5" hidden="1">#REF!</definedName>
    <definedName name="BExVVQ19TAECID45CS4HXT1RD3AQ" localSheetId="4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5" hidden="1">#REF!</definedName>
    <definedName name="BExVVYKOYB7OX8Y0B4UIUF79PVDO" localSheetId="4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5" hidden="1">#REF!</definedName>
    <definedName name="BExVW3YV5XGIVJ97UUPDJGJ2P15B" localSheetId="4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5" hidden="1">#REF!</definedName>
    <definedName name="BExVW5X571GEYR5SCU1Z2DHKWM79" localSheetId="4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5" hidden="1">#REF!</definedName>
    <definedName name="BExVW6YTKA098AF57M4PHNQ54XMH" localSheetId="4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5" hidden="1">#REF!</definedName>
    <definedName name="BExVWHRDIJBRFANMKJFY05BHP7RS" localSheetId="4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5" hidden="1">#REF!</definedName>
    <definedName name="BExVWINKCH0V0NUWH363SMXAZE62" localSheetId="4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5" hidden="1">#REF!</definedName>
    <definedName name="BExVWYU8EK669NP172GEIGCTVPPA" localSheetId="4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5" hidden="1">#REF!</definedName>
    <definedName name="BExVX3XN2DRJKL8EDBIG58RYQ36R" localSheetId="4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5" hidden="1">#REF!</definedName>
    <definedName name="BExVXBA38Z5WNQUH39HHZ2SAMC1T" localSheetId="4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5" hidden="1">#REF!</definedName>
    <definedName name="BExVXDZ63PUART77BBR5SI63TPC6" localSheetId="4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5" hidden="1">#REF!</definedName>
    <definedName name="BExVXHKI6LFYMGWISMPACMO247HL" localSheetId="4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5" hidden="1">#REF!</definedName>
    <definedName name="BExVXK9SK580O7MYHVNJ3V911ALP" localSheetId="4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5" hidden="1">#REF!</definedName>
    <definedName name="BExVXLX2BZ5EF2X6R41BTKRJR1NM" localSheetId="4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5" hidden="1">#REF!</definedName>
    <definedName name="BExVXYT01U5IPYA7E44FWS6KCEFC" localSheetId="4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5" hidden="1">#REF!</definedName>
    <definedName name="BExVY11V7U1SAY4QKYE0PBSPD7LW" localSheetId="4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5" hidden="1">#REF!</definedName>
    <definedName name="BExVY1SV37DL5YU59HS4IG3VBCP4" localSheetId="4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5" hidden="1">#REF!</definedName>
    <definedName name="BExVY3WFGJKSQA08UF9NCMST928Y" localSheetId="4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5" hidden="1">#REF!</definedName>
    <definedName name="BExVY954UOEVQEIC5OFO4NEWVKAQ" localSheetId="4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5" hidden="1">#REF!</definedName>
    <definedName name="BExVYHDYIV5397LC02V4FEP8VD6W" localSheetId="4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5" hidden="1">#REF!</definedName>
    <definedName name="BExVYO4NFDGC4ZOGHANQWX5CH4BT" localSheetId="4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5" hidden="1">#REF!</definedName>
    <definedName name="BExVYOVIZDA18YIQ0A30Q052PCAK" localSheetId="4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5" hidden="1">#REF!</definedName>
    <definedName name="BExVYPS2R6B75R1EFIUJ6G5TE4Q4" localSheetId="4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5" hidden="1">#REF!</definedName>
    <definedName name="BExVYQIXPEM6J4JVP78BRHIC05PV" localSheetId="4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5" hidden="1">#REF!</definedName>
    <definedName name="BExVYVGWN7SONLVDH9WJ2F1JS264" localSheetId="4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5" hidden="1">#REF!</definedName>
    <definedName name="BExVZ40HNAZRM8JHYYNQ7F6A4GU0" localSheetId="4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5" hidden="1">#REF!</definedName>
    <definedName name="BExVZ7WRO17PYILJEJGPQCO5IL66" localSheetId="4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5" hidden="1">#REF!</definedName>
    <definedName name="BExVZ9EO732IK6MNMG17Y1EFTJQC" localSheetId="4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5" hidden="1">#REF!</definedName>
    <definedName name="BExVZB1Y5J4UL2LKK0363EU7GIJ1" localSheetId="4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5" hidden="1">#REF!</definedName>
    <definedName name="BExVZGQXYK2ICC9JSNFPRHBD5KNU" localSheetId="4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5" hidden="1">#REF!</definedName>
    <definedName name="BExVZJQVO5LQ0BJH5JEN5NOBIAF6" localSheetId="4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5" hidden="1">#REF!</definedName>
    <definedName name="BExVZNXWS91RD7NXV5NE2R3C8WW7" localSheetId="4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5" hidden="1">#REF!</definedName>
    <definedName name="BExW008AGT1ZRN5DFG4YOH5F7G47" localSheetId="4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5" hidden="1">#REF!</definedName>
    <definedName name="BExW0386REQRCQCVT9BCX80UPTRY" localSheetId="4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5" hidden="1">#REF!</definedName>
    <definedName name="BExW0FYP4WXY71CYUG40SUBG9UWU" localSheetId="4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5" hidden="1">#REF!</definedName>
    <definedName name="BExW0MPJNQOJ7D6U780WU5XBL97X" localSheetId="4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5" hidden="1">#REF!</definedName>
    <definedName name="BExW0RI61B4VV0ARXTFVBAWRA1C5" localSheetId="4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5" hidden="1">#REF!</definedName>
    <definedName name="BExW0Y8T85LBE0WS6FPX6ILTX9ON" localSheetId="4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5" hidden="1">#REF!</definedName>
    <definedName name="BExW1BVUYQTKMOR56MW7RVRX4L1L" localSheetId="4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5" hidden="1">#REF!</definedName>
    <definedName name="BExW1F1220628FOMTW5UAATHRJHK" localSheetId="4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5" hidden="1">#REF!</definedName>
    <definedName name="BExW1PTHB0NZUF0GTD2J1UUL693E" localSheetId="4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5" hidden="1">#REF!</definedName>
    <definedName name="BExW1TKA0Z9OP2DTG50GZR5EG8C7" localSheetId="4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5" hidden="1">#REF!</definedName>
    <definedName name="BExW1U0JLKQ094DW5MMOI8UHO09V" localSheetId="4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5" hidden="1">#REF!</definedName>
    <definedName name="BExW1VNZHNB5P9V6232N0DQCE0WE" localSheetId="4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5" hidden="1">#REF!</definedName>
    <definedName name="BExW1WK6J1TDP29S3QDPTYZJBLIW" localSheetId="4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5" hidden="1">#REF!</definedName>
    <definedName name="BExW283NP9D366XFPXLGSCI5UB0L" localSheetId="4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5" hidden="1">#REF!</definedName>
    <definedName name="BExW2H3C8WJSBW5FGTFKVDVJC4CL" localSheetId="4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5" hidden="1">#REF!</definedName>
    <definedName name="BExW2MSCKPGF5K3I7TL4KF5ISUOL" localSheetId="4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5" hidden="1">#REF!</definedName>
    <definedName name="BExW2SMO90FU9W8DVVES6Q4E6BZR" localSheetId="4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5" hidden="1">#REF!</definedName>
    <definedName name="BExW36V9N91OHCUMGWJQL3I5P4JK" localSheetId="4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5" hidden="1">#REF!</definedName>
    <definedName name="BExW39V04HTFFQE7DAW9MAJT0NNF" localSheetId="4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5" hidden="1">#REF!</definedName>
    <definedName name="BExW3ECU6QPMV99AITCPHAG0CGYK" localSheetId="4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5" hidden="1">#REF!</definedName>
    <definedName name="BExW3EIBA1J9Q9NA9VCGZGRS8WV7" localSheetId="4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5" hidden="1">#REF!</definedName>
    <definedName name="BExW3FEO8FI8N6AGQKYEG4SQVJWB" localSheetId="4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5" hidden="1">#REF!</definedName>
    <definedName name="BExW3GB28STOMJUSZEIA7YKYNS4Y" localSheetId="4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5" hidden="1">#REF!</definedName>
    <definedName name="BExW3T1K638HT5E0Y8MMK108P5JT" localSheetId="4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5" hidden="1">#REF!</definedName>
    <definedName name="BExW3U3D6FTAFTK3Q7DSA9FY454Q" localSheetId="4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5" hidden="1">#REF!</definedName>
    <definedName name="BExW4217ZHL9VO39POSTJOD090WU" localSheetId="4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5" hidden="1">#REF!</definedName>
    <definedName name="BExW4GPW71EBF8XPS2QGVQHBCDX3" localSheetId="4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5" hidden="1">#REF!</definedName>
    <definedName name="BExW4JKC5837JBPCOJV337ZVYYY3" localSheetId="4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5" hidden="1">#REF!</definedName>
    <definedName name="BExW4O2DBZGV8KGBO9EB4BAXIH4Y" localSheetId="4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5" hidden="1">#REF!</definedName>
    <definedName name="BExW4QR9FV9MP5K610THBSM51RYO" localSheetId="4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5" hidden="1">#REF!</definedName>
    <definedName name="BExW4Z029R9E19ZENN3WEA3VDAD1" localSheetId="4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5" hidden="1">#REF!</definedName>
    <definedName name="BExW53SPLW3K0Y0ZVTM4NYF1B2YH" localSheetId="4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5" hidden="1">#REF!</definedName>
    <definedName name="BExW591F7X34FVKJ2OUT09PFUW1B" localSheetId="4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5" hidden="1">#REF!</definedName>
    <definedName name="BExW5AZNT6IAZGNF2C879ODHY1B8" localSheetId="4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5" hidden="1">#REF!</definedName>
    <definedName name="BExW5F6OUXHEWQU5VYE7W7P8DD78" localSheetId="4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5" hidden="1">#REF!</definedName>
    <definedName name="BExW5WPU27WD4NWZOT0ZEJIDLX5J" localSheetId="4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5" hidden="1">#REF!</definedName>
    <definedName name="BExW5YD97EMSUYC4KDEFH1FB4FY3" localSheetId="4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5" hidden="1">#REF!</definedName>
    <definedName name="BExW5Z469DSRWTA6T0KVLA7SMIPL" localSheetId="4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5" hidden="1">#REF!</definedName>
    <definedName name="BExW62ETJAPBX5X53FTGUCHZXI2K" localSheetId="4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5" hidden="1">#REF!</definedName>
    <definedName name="BExW660AV1TUV2XNUPD65RZR3QOO" localSheetId="4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5" hidden="1">#REF!</definedName>
    <definedName name="BExW66LVVZK656PQY1257QMHP2AY" localSheetId="4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5" hidden="1">#REF!</definedName>
    <definedName name="BExW6EJPHAP1TWT380AZLXNHR22P" localSheetId="4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5" hidden="1">#REF!</definedName>
    <definedName name="BExW6G1PJ38H10DVLL8WPQ736OEB" localSheetId="4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5" hidden="1">#REF!</definedName>
    <definedName name="BExW794A74Z5F2K8LVQLD6VSKXUE" localSheetId="4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5" hidden="1">#REF!</definedName>
    <definedName name="BExW7Q1TQ8E6G4WYYNSOMV43S95R" localSheetId="4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5" hidden="1">#REF!</definedName>
    <definedName name="BExW7XZTFZV0N9YM9S4PM74A5X2O" localSheetId="4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5" hidden="1">#REF!</definedName>
    <definedName name="BExW8K0SSIPSKBVP06IJ71600HJZ" localSheetId="4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5" hidden="1">#REF!</definedName>
    <definedName name="BExW8T0GVY3ZYO4ACSBLHS8SH895" localSheetId="4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5" hidden="1">#REF!</definedName>
    <definedName name="BExW8YEP73JMMU9HZ08PM4WHJQZ4" localSheetId="4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5" hidden="1">#REF!</definedName>
    <definedName name="BExW937AT53OZQRHNWQZ5BVH24IE" localSheetId="4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5" hidden="1">#REF!</definedName>
    <definedName name="BExW95LN5N0LYFFVP7GJEGDVDLF0" localSheetId="4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5" hidden="1">#REF!</definedName>
    <definedName name="BExW967733Q8RAJOHR2GJ3HO8JIW" localSheetId="4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5" hidden="1">#REF!</definedName>
    <definedName name="BExW9POK1KIOI0ALS5MZIKTDIYMA" localSheetId="4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5" hidden="1">#REF!</definedName>
    <definedName name="BExXLDE6PN4ESWT3LXJNQCY94NE4" localSheetId="4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5" hidden="1">#REF!</definedName>
    <definedName name="BExXLQVPK2H3IF0NDDA5CT612EUK" localSheetId="4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5" hidden="1">#REF!</definedName>
    <definedName name="BExXLR6IO70TYTACKQH9M5PGV24J" localSheetId="4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5" hidden="1">#REF!</definedName>
    <definedName name="BExXM065WOLYRYHGHOJE0OOFXA4M" localSheetId="4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5" hidden="1">#REF!</definedName>
    <definedName name="BExXM3GUNXVDM82KUR17NNUMQCNI" localSheetId="4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5" hidden="1">#REF!</definedName>
    <definedName name="BExXMA28M8SH7MKIGETSDA72WUIZ" localSheetId="4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5" hidden="1">#REF!</definedName>
    <definedName name="BExXMOLHIAHDLFSA31PUB36SC3I9" localSheetId="4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5" hidden="1">#REF!</definedName>
    <definedName name="BExXMT8T5Z3M2JBQN65X2LKH0YQI" localSheetId="4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5" hidden="1">#REF!</definedName>
    <definedName name="BExXN1XNO7H60M9X1E7EVWFJDM5N" localSheetId="4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5" hidden="1">#REF!</definedName>
    <definedName name="BExXN1XOOOY51EZQ6II0LWEU2OYT" localSheetId="4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5" hidden="1">#REF!</definedName>
    <definedName name="BExXN22ZOTIW49GPLWFYKVM90FNZ" localSheetId="4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5" hidden="1">#REF!</definedName>
    <definedName name="BExXN6QAP8UJQVN4R4BQKPP4QK35" localSheetId="4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5" hidden="1">#REF!</definedName>
    <definedName name="BExXNBOA39T2X6Y5Y5GZ5DDNA1AX" localSheetId="4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5" hidden="1">#REF!</definedName>
    <definedName name="BExXNBZ1BRDK73S9XPRR1645KLVB" localSheetId="4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5" hidden="1">#REF!</definedName>
    <definedName name="BExXND6872VJ3M2PGT056WQMWBHD" localSheetId="4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5" hidden="1">#REF!</definedName>
    <definedName name="BExXNPM24UN2PGVL9D1TUBFRIKR4" localSheetId="4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5" hidden="1">#REF!</definedName>
    <definedName name="BExXNWCR6WOY5G3VTC96QCIFQE0E" localSheetId="4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5" hidden="1">#REF!</definedName>
    <definedName name="BExXNWYB165VO9MHARCL5WLCHWS0" localSheetId="4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5" hidden="1">#REF!</definedName>
    <definedName name="BExXO278QHQN8JDK5425EJ615ECC" localSheetId="4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5" hidden="1">#REF!</definedName>
    <definedName name="BExXO4QVV7YZ6L5A7WZEMIA5AZOV" localSheetId="4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5" hidden="1">#REF!</definedName>
    <definedName name="BExXOBHOP0WGFHI2Y9AO4L440UVQ" localSheetId="4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5" hidden="1">#REF!</definedName>
    <definedName name="BExXOHHHX25B8F97636QMXFUDZQK" localSheetId="4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5" hidden="1">#REF!</definedName>
    <definedName name="BExXOHSAD2NSHOLLMZ2JWA4I3I1R" localSheetId="4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5" hidden="1">#REF!</definedName>
    <definedName name="BExXOJKWIJ6IFTV1RHIWHR91EZMW" localSheetId="4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5" hidden="1">#REF!</definedName>
    <definedName name="BExXP80B5FGA00JCM7UXKPI3PB7Y" localSheetId="4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5" hidden="1">#REF!</definedName>
    <definedName name="BExXP85M4WXYVN1UVHUTOEKEG5XS" localSheetId="4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5" hidden="1">#REF!</definedName>
    <definedName name="BExXPELOTHOAG0OWILLAH94OZV5J" localSheetId="4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5" hidden="1">#REF!</definedName>
    <definedName name="BExXPOSJRLJNYPU01QNNQ5URXP2U" localSheetId="4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5" hidden="1">#REF!</definedName>
    <definedName name="BExXPS31W1VD2NMIE4E37LHVDF0L" localSheetId="4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5" hidden="1">#REF!</definedName>
    <definedName name="BExXPZKYEMVF5JOC14HYOOYQK6JK" localSheetId="4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5" hidden="1">#REF!</definedName>
    <definedName name="BExXQ89PA10X79WBWOEP1AJX1OQM" localSheetId="4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5" hidden="1">#REF!</definedName>
    <definedName name="BExXQCGQGGYSI0LTRVR73MUO50AW" localSheetId="4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5" hidden="1">#REF!</definedName>
    <definedName name="BExXQEEXFHDQ8DSRAJSB5ET6J004" localSheetId="4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5" hidden="1">#REF!</definedName>
    <definedName name="BExXQH41O5HZAH8BO6HCFY8YC3TU" localSheetId="4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5" hidden="1">#REF!</definedName>
    <definedName name="BExXQJIEF5R3QQ6D8HO3NGPU0IQC" localSheetId="4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5" hidden="1">#REF!</definedName>
    <definedName name="BExXQRAVW0KPQXIJ59NG6UGTZB59" localSheetId="4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5" hidden="1">#REF!</definedName>
    <definedName name="BExXQU00K9ER4I1WM7T9J0W1E7ZC" localSheetId="4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5" hidden="1">#REF!</definedName>
    <definedName name="BExXQU00KOR7XLM8B13DGJ1MIQDY" localSheetId="4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5" hidden="1">#REF!</definedName>
    <definedName name="BExXQUG48Q1ISN53FE4MRROM0HSJ" localSheetId="4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5" hidden="1">#REF!</definedName>
    <definedName name="BExXQXG18PS8HGBOS03OSTQ0KEYC" localSheetId="4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5" hidden="1">#REF!</definedName>
    <definedName name="BExXQXQT4OAFQT5B0YB3USDJOJOB" localSheetId="4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5" hidden="1">#REF!</definedName>
    <definedName name="BExXR3FSEXAHSXEQNJORWFCPX86N" localSheetId="4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5" hidden="1">#REF!</definedName>
    <definedName name="BExXR3W3FKYQBLR299HO9RZ70C43" localSheetId="4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5" hidden="1">#REF!</definedName>
    <definedName name="BExXR46U23CRRBV6IZT982MAEQKI" localSheetId="4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5" hidden="1">#REF!</definedName>
    <definedName name="BExXR6A8W3ND3XDZXBMQZ1VCAXHG" localSheetId="4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5" hidden="1">#REF!</definedName>
    <definedName name="BExXR7HKNHT37B4OOA9K9191PP22" localSheetId="4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5" hidden="1">#REF!</definedName>
    <definedName name="BExXR8OKAVX7O70V5IYG2PRKXSTI" localSheetId="4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5" hidden="1">#REF!</definedName>
    <definedName name="BExXRA6N6XCLQM6XDV724ZIH6G93" localSheetId="4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5" hidden="1">#REF!</definedName>
    <definedName name="BExXRABZ1CNKCG6K1MR6OUFHF7J9" localSheetId="4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5" hidden="1">#REF!</definedName>
    <definedName name="BExXRBOFETC0OTJ6WY3VPMFH03VB" localSheetId="4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5" hidden="1">#REF!</definedName>
    <definedName name="BExXRD13K1S9Y3JGR7CXSONT7RJZ" localSheetId="4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5" hidden="1">#REF!</definedName>
    <definedName name="BExXRIFB4QQ87QIGA9AG0NXP577K" localSheetId="4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5" hidden="1">#REF!</definedName>
    <definedName name="BExXRIQ2JF2CVTRDQX2D9SPH7FTN" localSheetId="4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5" hidden="1">#REF!</definedName>
    <definedName name="BExXRO4A6VUH1F4XV8N1BRJ4896W" localSheetId="4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5" hidden="1">#REF!</definedName>
    <definedName name="BExXRO9N1SNJZGKD90P4K7FU1J0P" localSheetId="4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5" hidden="1">#REF!</definedName>
    <definedName name="BExXROF2MWDZ7IFXX27XOJ79Q86E" localSheetId="4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5" hidden="1">#REF!</definedName>
    <definedName name="BExXRV5QP3Z0KAQ1EQT9JYT2FV0L" localSheetId="4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5" hidden="1">#REF!</definedName>
    <definedName name="BExXRZ20LZZCW8LVGDK0XETOTSAI" localSheetId="4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5" hidden="1">#REF!</definedName>
    <definedName name="BExXS4R1GKUJQX6MHUIUN4S3SCAS" localSheetId="4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5" hidden="1">#REF!</definedName>
    <definedName name="BExXS63O4OMWMNXXAODZQFSDG33N" localSheetId="4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5" hidden="1">#REF!</definedName>
    <definedName name="BExXSBSP1TOY051HSPEPM0AEIO2M" localSheetId="4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5" hidden="1">#REF!</definedName>
    <definedName name="BExXSC8RFK5D68FJD2HI4K66SA6I" localSheetId="4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5" hidden="1">#REF!</definedName>
    <definedName name="BExXSCP0AZ5MYCC2UFG2GLBCV1CC" localSheetId="4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5" hidden="1">#REF!</definedName>
    <definedName name="BExXSNHC88W4UMXEOIOOATJAIKZO" localSheetId="4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5" hidden="1">#REF!</definedName>
    <definedName name="BExXSTBS08WIA9TLALV3UQ2Z3MRG" localSheetId="4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5" hidden="1">#REF!</definedName>
    <definedName name="BExXSVQ2WOJJ73YEO8Q2FK60V4G8" localSheetId="4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5" hidden="1">#REF!</definedName>
    <definedName name="BExXTER5A2EQ14KN6J0MVATIHVKN" localSheetId="4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5" hidden="1">#REF!</definedName>
    <definedName name="BExXTHLRNL82GN7KZY3TOLO508N7" localSheetId="4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5" hidden="1">#REF!</definedName>
    <definedName name="BExXTL72MKEQSQH9L2OTFLU8DM2B" localSheetId="4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5" hidden="1">#REF!</definedName>
    <definedName name="BExXTM3M4RTCRSX7VGAXGQNPP668" localSheetId="4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5" hidden="1">#REF!</definedName>
    <definedName name="BExXTOCF78J7WY6FOVBRY1N2RBBR" localSheetId="4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5" hidden="1">#REF!</definedName>
    <definedName name="BExXTP3GYO6Z9RTKKT10XA0UTV3T" localSheetId="4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5" hidden="1">#REF!</definedName>
    <definedName name="BExXTRN4AFX9QW6YC4HNGBBD5R08" localSheetId="4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5" hidden="1">#REF!</definedName>
    <definedName name="BExXTV8M7YIG5C64O046DN613ZRO" localSheetId="4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5" hidden="1">#REF!</definedName>
    <definedName name="BExXTVDXQ7ZX3THNLFJXFAONW0AI" localSheetId="4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5" hidden="1">#REF!</definedName>
    <definedName name="BExXTZKZ4CG92ZQLIRKEXXH9BFIR" localSheetId="4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5" hidden="1">#REF!</definedName>
    <definedName name="BExXU4J2BM2964GD5UZHM752Q4NS" localSheetId="4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5" hidden="1">#REF!</definedName>
    <definedName name="BExXU6XDTT7RM93KILIDEYPA9XKF" localSheetId="4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5" hidden="1">#REF!</definedName>
    <definedName name="BExXU8VLZA7WLPZ3RAQZGNERUD26" localSheetId="4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5" hidden="1">#REF!</definedName>
    <definedName name="BExXUB9RSLSCNN5ETLXY72DAPZZM" localSheetId="4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5" hidden="1">#REF!</definedName>
    <definedName name="BExXUFRM82XQIN2T8KGLDQL1IBQW" localSheetId="4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5" hidden="1">#REF!</definedName>
    <definedName name="BExXUQEQBF6FI240ZGIF9YXZSRAU" localSheetId="4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5" hidden="1">#REF!</definedName>
    <definedName name="BExXUX02UQ8LJPBZ4YBORILFR0W0" localSheetId="4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5" hidden="1">#REF!</definedName>
    <definedName name="BExXUYND6EJO7CJ5KRICV4O1JNWK" localSheetId="4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5" hidden="1">#REF!</definedName>
    <definedName name="BExXV6FWG4H3S2QEUJZYIXILNGJ7" localSheetId="4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5" hidden="1">#REF!</definedName>
    <definedName name="BExXVK87BMMO6LHKV0CFDNIQVIBS" localSheetId="4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5" hidden="1">#REF!</definedName>
    <definedName name="BExXVKZ9WXPGL6IVY6T61IDD771I" localSheetId="4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5" hidden="1">#REF!</definedName>
    <definedName name="BExXVLA319WCSEOVHB05KDUSU054" localSheetId="4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5" hidden="1">#REF!</definedName>
    <definedName name="BExXVTTG5YRCSTI0UL141BKR36SU" localSheetId="4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5" hidden="1">#REF!</definedName>
    <definedName name="BExXVYWX74VKI8BDDSX9U85460MB" localSheetId="4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5" hidden="1">#REF!</definedName>
    <definedName name="BExXW27MMXHXUXX78SDTBE1JYTHT" localSheetId="4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5" hidden="1">#REF!</definedName>
    <definedName name="BExXW2YIM2MYBSHRIX0RP9D4PRMN" localSheetId="4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5" hidden="1">#REF!</definedName>
    <definedName name="BExXWBNE4KTFSXKVSRF6WX039WPB" localSheetId="4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5" hidden="1">#REF!</definedName>
    <definedName name="BExXWFP5AYE7EHYTJWBZSQ8PQ0YX" localSheetId="4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5" hidden="1">#REF!</definedName>
    <definedName name="BExXWIUCR0LXM58OVKZT2APLVTIA" localSheetId="4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5" hidden="1">#REF!</definedName>
    <definedName name="BExXWTXJEA32DLC6QKN10QB955JT" localSheetId="4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5" hidden="1">#REF!</definedName>
    <definedName name="BExXWVFIBQT8OY1O41FRFPFGXQHK" localSheetId="4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5" hidden="1">#REF!</definedName>
    <definedName name="BExXWWXHBZHA9J3N8K47F84X0M0L" localSheetId="4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5" hidden="1">#REF!</definedName>
    <definedName name="BExXXBM521DL8R4ZX7NZ3DBCUOR5" localSheetId="4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5" hidden="1">#REF!</definedName>
    <definedName name="BExXXC7OZI33XZ03NRMEP7VRLQK4" localSheetId="4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5" hidden="1">#REF!</definedName>
    <definedName name="BExXXH5N3NKBQ7BCJPJTBF8CYM2Q" localSheetId="4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5" hidden="1">#REF!</definedName>
    <definedName name="BExXXI7HHXLBLUEW7EQ73TALJF48" localSheetId="4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5" hidden="1">#REF!</definedName>
    <definedName name="BExXXKWLM4D541BH6O8GOJMHFHMW" localSheetId="4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5" hidden="1">#REF!</definedName>
    <definedName name="BExXXNR17I6P4FQZPQF2ZXDFYB6C" localSheetId="4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5" hidden="1">#REF!</definedName>
    <definedName name="BExXXPPA1Q87XPI97X0OXCPBPDON" localSheetId="4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5" hidden="1">#REF!</definedName>
    <definedName name="BExXXVUDA98IZTQ6MANKU4MTTDVR" localSheetId="4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5" hidden="1">#REF!</definedName>
    <definedName name="BExXXZQNZY6IZI45DJXJK0MQZWA7" localSheetId="4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5" hidden="1">#REF!</definedName>
    <definedName name="BExXY5QFG6QP94SFT3935OBM8Y4K" localSheetId="4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5" hidden="1">#REF!</definedName>
    <definedName name="BExXY7TYEBFXRYUYIFHTN65RJ8EW" localSheetId="4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5" hidden="1">#REF!</definedName>
    <definedName name="BExXYLBHANUXC5FCTDDTGOVD3GQS" localSheetId="4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5" hidden="1">#REF!</definedName>
    <definedName name="BExXYMNYAYH3WA2ZCFAYKZID9ZCI" localSheetId="4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5" hidden="1">#REF!</definedName>
    <definedName name="BExXYYT12SVN2VDMLVNV4P3ISD8T" localSheetId="4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5" hidden="1">#REF!</definedName>
    <definedName name="BExXYZ3SPSRCWM4YHTPZDCOLZPHR" localSheetId="4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5" hidden="1">#REF!</definedName>
    <definedName name="BExXZFVV4YB42AZ3H1I40YG3JAPU" localSheetId="4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5" hidden="1">#REF!</definedName>
    <definedName name="BExXZG1CQE1M9TDJ99253H6JVGIH" localSheetId="4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5" hidden="1">#REF!</definedName>
    <definedName name="BExXZHJ9T2JELF12CHHGD54J1B0C" localSheetId="4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5" hidden="1">#REF!</definedName>
    <definedName name="BExXZNJ2X1TK2LRK5ZY3MX49H5T7" localSheetId="4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5" hidden="1">#REF!</definedName>
    <definedName name="BExXZOVPCEP495TQSON6PSRQ8XCY" localSheetId="4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5" hidden="1">#REF!</definedName>
    <definedName name="BExXZXKH7NBARQQAZM69Z57IH1MM" localSheetId="4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5" hidden="1">#REF!</definedName>
    <definedName name="BExY07WSDH5QEVM7BJXJK2ZRAI1O" localSheetId="4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5" hidden="1">#REF!</definedName>
    <definedName name="BExY09PJJWYWGWWLX3YT8EVK0YV4" localSheetId="4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5" hidden="1">#REF!</definedName>
    <definedName name="BExY0C3UBVC4M59JIRXVQ8OWAJC1" localSheetId="4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5" hidden="1">#REF!</definedName>
    <definedName name="BExY0ENH6ZXHW155XIGS0F46T43M" localSheetId="4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5" hidden="1">#REF!</definedName>
    <definedName name="BExY0IEEUB9SRGD9I14IDCPO5GV4" localSheetId="4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5" hidden="1">#REF!</definedName>
    <definedName name="BExY0LEAAM7MUGBRLXD6KXBOHZ6S" localSheetId="4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5" hidden="1">#REF!</definedName>
    <definedName name="BExY0OE8GFHMLLTEAFIOQTOPEVPB" localSheetId="4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5" hidden="1">#REF!</definedName>
    <definedName name="BExY0OJHW85S0VKBA8T4HTYPYBOS" localSheetId="4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5" hidden="1">#REF!</definedName>
    <definedName name="BExY0T1E034D7XAXNC6F7540LLIE" localSheetId="4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5" hidden="1">#REF!</definedName>
    <definedName name="BExY0XTZLHN49J2JH94BYTKBJLT3" localSheetId="4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5" hidden="1">#REF!</definedName>
    <definedName name="BExY11FH9TXHERUYGG8FE50U7H7J" localSheetId="4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5" hidden="1">#REF!</definedName>
    <definedName name="BExY180UKNW5NIAWD6ZUYTFEH8QS" localSheetId="4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5" hidden="1">#REF!</definedName>
    <definedName name="BExY1DPTV4LSY9MEOUGXF8X052NA" localSheetId="4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5" hidden="1">#REF!</definedName>
    <definedName name="BExY1GK9ELBEKDD7O6HR6DUO8YGO" localSheetId="4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5" hidden="1">#REF!</definedName>
    <definedName name="BExY1NWOXXFV9GGZ3PX444LZ8TVX" localSheetId="4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5" hidden="1">#REF!</definedName>
    <definedName name="BExY1UCL0RND63LLSM9X5SFRG117" localSheetId="4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5" hidden="1">#REF!</definedName>
    <definedName name="BExY1WAT3937L08HLHIRQHMP2A3H" localSheetId="4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5" hidden="1">#REF!</definedName>
    <definedName name="BExY1YEBOSLMID7LURP8QB46AI91" localSheetId="4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5" hidden="1">#REF!</definedName>
    <definedName name="BExY236UB98PA9PNCHMCSZYCHJBD" localSheetId="4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5" hidden="1">#REF!</definedName>
    <definedName name="BExY2FS4LFX9OHOTQT7SJ2PXAC25" localSheetId="4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5" hidden="1">#REF!</definedName>
    <definedName name="BExY2GDPCZPVU0IQ6IJIB1YQQRQ6" localSheetId="4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5" hidden="1">#REF!</definedName>
    <definedName name="BExY2GTSZ3VA9TXLY7KW1LIAKJ61" localSheetId="4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5" hidden="1">#REF!</definedName>
    <definedName name="BExY2IXBR1SGYZH08T7QHKEFS8HA" localSheetId="4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5" hidden="1">#REF!</definedName>
    <definedName name="BExY2Q4B5FUDA5VU4VRUHX327QN0" localSheetId="4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5" hidden="1">#REF!</definedName>
    <definedName name="BExY2S7TM2NG7A1NFYPWIFAIKUCO" localSheetId="4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5" hidden="1">#REF!</definedName>
    <definedName name="BExY2Z3ZGRGD12RWANJZ8DFQO776" localSheetId="4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5" hidden="1">#REF!</definedName>
    <definedName name="BExY30WPXLJ01P42XKBSUF8KNOOK" localSheetId="4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5" hidden="1">#REF!</definedName>
    <definedName name="BExY3297KIB0C8Z1G99OS1MCEGTO" localSheetId="4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5" hidden="1">#REF!</definedName>
    <definedName name="BExY3HOSK7YI364K15OX70AVR6F1" localSheetId="4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5" hidden="1">#REF!</definedName>
    <definedName name="BExY3I526B4VA8JBTKXWE3FGVT0D" localSheetId="4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5" hidden="1">#REF!</definedName>
    <definedName name="BExY3I52TZR3GXQ9HDVDNIYLIGEH" localSheetId="4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5" hidden="1">#REF!</definedName>
    <definedName name="BExY3T89AUR83SOAZZ3OMDEJDQ39" localSheetId="4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5" hidden="1">#REF!</definedName>
    <definedName name="BExY3WZ7VO2K6TYCHDY754FY24AA" localSheetId="4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5" hidden="1">#REF!</definedName>
    <definedName name="BExY4BIG95HDDO6MY6WBUSWJIOLR" localSheetId="4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5" hidden="1">#REF!</definedName>
    <definedName name="BExY4MG771JQ84EMIVB6HQGGHZY7" localSheetId="4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5" hidden="1">#REF!</definedName>
    <definedName name="BExY4PWCSFB8P3J3TBQB2MD67263" localSheetId="4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5" hidden="1">#REF!</definedName>
    <definedName name="BExY4RP3BE6KYZDIKQZO4U4DIT33" localSheetId="4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5" hidden="1">#REF!</definedName>
    <definedName name="BExY4RZW3KK11JLYBA4DWZ92M6LQ" localSheetId="4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5" hidden="1">#REF!</definedName>
    <definedName name="BExY4XOVTTNVZ577RLIEC7NZQFIX" localSheetId="4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5" hidden="1">#REF!</definedName>
    <definedName name="BExY50JAF5CG01GTHAUS7I4ZLUDC" localSheetId="4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5" hidden="1">#REF!</definedName>
    <definedName name="BExY53J7EXFEOFTRNAHLK7IH3ACB" localSheetId="4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5" hidden="1">#REF!</definedName>
    <definedName name="BExY5515SJTJS3VM80M3YYR0WF37" localSheetId="4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5" hidden="1">#REF!</definedName>
    <definedName name="BExY5515WE39FQ3EG5QHG67V9C0O" localSheetId="4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5" hidden="1">#REF!</definedName>
    <definedName name="BExY5986WNAD8NFCPXC9TVLBU4FG" localSheetId="4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5" hidden="1">#REF!</definedName>
    <definedName name="BExY5DF9MS25IFNWGJ1YAS5MDN8R" localSheetId="4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5" hidden="1">#REF!</definedName>
    <definedName name="BExY5ERVGL3UM2MGT8LJ0XPKTZEK" localSheetId="4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5" hidden="1">#REF!</definedName>
    <definedName name="BExY5EX6NJFK8W754ZVZDN5DS04K" localSheetId="4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5" hidden="1">#REF!</definedName>
    <definedName name="BExY5S3XD1NJT109CV54IFOHVLQ6" localSheetId="4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5" hidden="1">#REF!</definedName>
    <definedName name="BExY5W088PPAPLSMR2P7FV2CRDCT" localSheetId="4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5" hidden="1">#REF!</definedName>
    <definedName name="BExY6KA6BQ6H4SH5EMJBVF8UR4ZY" localSheetId="4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5" hidden="1">#REF!</definedName>
    <definedName name="BExY6KVS1MMZ2R34PGEFR2BMTU9W" localSheetId="4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5" hidden="1">#REF!</definedName>
    <definedName name="BExY6Q9YY7LW745GP7CYOGGSPHGE" localSheetId="4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5" hidden="1">#REF!</definedName>
    <definedName name="BExY6R6BYIQZ4OR1E7YI0OVOC08W" localSheetId="4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5" hidden="1">#REF!</definedName>
    <definedName name="BExZIA3C8LKJTEH3MKQ57KJH5TA2" localSheetId="4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5" hidden="1">#REF!</definedName>
    <definedName name="BExZIGDWFIOPMMVCRWX45OIJ5AP3" localSheetId="4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5" hidden="1">#REF!</definedName>
    <definedName name="BExZIIHH3QNQE3GFMHEE4UMHY6WQ" localSheetId="4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5" hidden="1">#REF!</definedName>
    <definedName name="BExZIYO22G5UXOB42GDLYGVRJ6U7" localSheetId="4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5" hidden="1">#REF!</definedName>
    <definedName name="BExZJ7I9T8XU4MZRKJ1VVU76V2LZ" localSheetId="4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5" hidden="1">#REF!</definedName>
    <definedName name="BExZJMY170JCUU1RWASNZ1HJPRTA" localSheetId="4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5" hidden="1">#REF!</definedName>
    <definedName name="BExZJOQR77H0P4SUKVYACDCFBBXO" localSheetId="4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5" hidden="1">#REF!</definedName>
    <definedName name="BExZJS6RG34ODDY9HMZ0O34MEMSB" localSheetId="4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5" hidden="1">#REF!</definedName>
    <definedName name="BExZK34NR4BAD7HJAP7SQ926UQP3" localSheetId="4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5" hidden="1">#REF!</definedName>
    <definedName name="BExZK3FGPHH5H771U7D5XY7XBS6E" localSheetId="4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5" hidden="1">#REF!</definedName>
    <definedName name="BExZK46CVVS9X1BZ6LLL71016ENT" localSheetId="4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5" hidden="1">#REF!</definedName>
    <definedName name="BExZK52PZLTP1F04T09MP30BVT7H" localSheetId="4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5" hidden="1">#REF!</definedName>
    <definedName name="BExZKHYORG3O8C772XPFHM1N8T80" localSheetId="4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5" hidden="1">#REF!</definedName>
    <definedName name="BExZKJRF2IRR57DG9CLC7MSHWNNN" localSheetId="4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5" hidden="1">#REF!</definedName>
    <definedName name="BExZKV5GYXO0X760SBD9TWTIQHGI" localSheetId="4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5" hidden="1">#REF!</definedName>
    <definedName name="BExZKZCGNEA9IPON37A91L4H4H17" localSheetId="4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5" hidden="1">#REF!</definedName>
    <definedName name="BExZL6E4YVXRUN7ZGF2BIGIXFR8K" localSheetId="4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5" hidden="1">#REF!</definedName>
    <definedName name="BExZLF2ZTA4EPN0GHO7C5O8DZ1SN" localSheetId="4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5" hidden="1">#REF!</definedName>
    <definedName name="BExZLGVLMKTPFXG42QYT0PO81G7F" localSheetId="4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5" hidden="1">#REF!</definedName>
    <definedName name="BExZLHRYQQ7BYD3VQWHVTZGYGRCT" localSheetId="4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5" hidden="1">#REF!</definedName>
    <definedName name="BExZLKMK7LRK14S09WLMH7MXSQXM" localSheetId="4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5" hidden="1">#REF!</definedName>
    <definedName name="BExZM503X0NZBS0FF22LK2RGG6GP" localSheetId="4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5" hidden="1">#REF!</definedName>
    <definedName name="BExZM7JVLG0W8EG5RBU915U3SKBY" localSheetId="4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5" hidden="1">#REF!</definedName>
    <definedName name="BExZM85FOVUFF110XMQ9O2ODSJUK" localSheetId="4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5" hidden="1">#REF!</definedName>
    <definedName name="BExZMF1MMTZ1TA14PZ8ASSU2CBSP" localSheetId="4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5" hidden="1">#REF!</definedName>
    <definedName name="BExZMH54ZU6X4KM0375X9K5VJDZN" localSheetId="4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5" hidden="1">#REF!</definedName>
    <definedName name="BExZMKL5YQZD7F0FUCSVFGLPFK52" localSheetId="4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5" hidden="1">#REF!</definedName>
    <definedName name="BExZMOC3VNZALJM71X2T6FV91GTB" localSheetId="4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5" hidden="1">#REF!</definedName>
    <definedName name="BExZMRHA7TTR9QKJOMONHRVY3YOF" localSheetId="4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5" hidden="1">#REF!</definedName>
    <definedName name="BExZMXH39OB0I43XEL3K11U3G9PM" localSheetId="4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5" hidden="1">#REF!</definedName>
    <definedName name="BExZMZQ3RBKDHT5GLFNLS52OSJA0" localSheetId="4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5" hidden="1">#REF!</definedName>
    <definedName name="BExZN2F7Y2J2L2LN5WZRG949MS4A" localSheetId="4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5" hidden="1">#REF!</definedName>
    <definedName name="BExZN847WUWKRYTZWG9TCQZJS3OL" localSheetId="4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5" hidden="1">#REF!</definedName>
    <definedName name="BExZNA2ALK6RDWFAXZQCL9TWRDCF" localSheetId="4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5" hidden="1">#REF!</definedName>
    <definedName name="BExZNH3VISFF4NQI11BZDP5IQ7VG" localSheetId="4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5" hidden="1">#REF!</definedName>
    <definedName name="BExZNJYCFYVMAOI62GB2BABK1ELE" localSheetId="4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5" hidden="1">#REF!</definedName>
    <definedName name="BExZNLGAA6ATMJW0Y28J4OI5W27I" localSheetId="4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5" hidden="1">#REF!</definedName>
    <definedName name="BExZNP7916CH3QP4VCZEULUIKKS5" localSheetId="4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5" hidden="1">#REF!</definedName>
    <definedName name="BExZNV707LIU6Z5H6QI6H67LHTI1" localSheetId="4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5" hidden="1">#REF!</definedName>
    <definedName name="BExZNVCBKB930QQ9QW7KSGOZ0V1M" localSheetId="4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5" hidden="1">#REF!</definedName>
    <definedName name="BExZNW8QJ18X0RSGFDWAE9ZSDX39" localSheetId="4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5" hidden="1">#REF!</definedName>
    <definedName name="BExZNZDWRS6Q40L8OCWFEIVI0A1O" localSheetId="4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5" hidden="1">#REF!</definedName>
    <definedName name="BExZOBO9NYLGVJQ31LVQ9XS2ZT4N" localSheetId="4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5" hidden="1">#REF!</definedName>
    <definedName name="BExZOETNB1CJ3Y2RKLI1ZK0S8Z6H" localSheetId="4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5" hidden="1">#REF!</definedName>
    <definedName name="BExZOREMVSK4E5VSWM838KHUB8AI" localSheetId="4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5" hidden="1">#REF!</definedName>
    <definedName name="BExZOVR745T5P1KS9NV2PXZPZVRG" localSheetId="4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5" hidden="1">#REF!</definedName>
    <definedName name="BExZOZSWGLSY2XYVRIS6VSNJDSGD" localSheetId="4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5" hidden="1">#REF!</definedName>
    <definedName name="BExZP7AIJKLM6C6CSUIIFAHFBNX2" localSheetId="4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5" hidden="1">#REF!</definedName>
    <definedName name="BExZPALCPOH27L4MUPX2RFT3F8OM" localSheetId="4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5" hidden="1">#REF!</definedName>
    <definedName name="BExZPQ0XY507N8FJMVPKCTK8HC9H" localSheetId="4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5" hidden="1">#REF!</definedName>
    <definedName name="BExZPXTHEWEN48J9E5ARSA8IGRBI" localSheetId="4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5" hidden="1">#REF!</definedName>
    <definedName name="BExZQ37OVBR25U32CO2YYVPZOMR5" localSheetId="4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5" hidden="1">#REF!</definedName>
    <definedName name="BExZQ3NT7H06VO0AR48WHZULZB93" localSheetId="4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5" hidden="1">#REF!</definedName>
    <definedName name="BExZQ5RCYU1R0DUT1MFN99S1C408" localSheetId="4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5" hidden="1">#REF!</definedName>
    <definedName name="BExZQ7PJU07SEJMDX18U9YVDC2GU" localSheetId="4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5" hidden="1">#REF!</definedName>
    <definedName name="BExZQAJXQ5IJ5RB71EDSPGTRO5HC" localSheetId="4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5" hidden="1">#REF!</definedName>
    <definedName name="BExZQBLTKPF3O4MCH6L4LE544FQB" localSheetId="4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5" hidden="1">#REF!</definedName>
    <definedName name="BExZQIHTGHK7OOI2Y2PN3JYBY82I" localSheetId="4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5" hidden="1">#REF!</definedName>
    <definedName name="BExZQJJMGU5MHQOILGXGJPAQI5XI" localSheetId="4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5" hidden="1">#REF!</definedName>
    <definedName name="BExZQL1M2EX5YEQBMNQKVD747N3I" localSheetId="4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5" hidden="1">#REF!</definedName>
    <definedName name="BExZQPDYUBJL0C1OME996KHU23N5" localSheetId="4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5" hidden="1">#REF!</definedName>
    <definedName name="BExZQXBYEBN28QUH1KOVW6KKA5UM" localSheetId="4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5" hidden="1">#REF!</definedName>
    <definedName name="BExZQZKT146WEN8FTVZ7Y5TSB8L5" localSheetId="4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5" hidden="1">#REF!</definedName>
    <definedName name="BExZR485AKBH93YZ08CMUC3WROED" localSheetId="4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5" hidden="1">#REF!</definedName>
    <definedName name="BExZR7TL98P2PPUVGIZYR5873DWW" localSheetId="4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5" hidden="1">#REF!</definedName>
    <definedName name="BExZRAYSYOXAM1PBW1EF6YAZ9RU3" localSheetId="4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5" hidden="1">#REF!</definedName>
    <definedName name="BExZRGD1603X5ACFALUUDKCD7X48" localSheetId="4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5" hidden="1">#REF!</definedName>
    <definedName name="BExZRMSYHFOP8FFWKKUSBHU85J81" localSheetId="4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5" hidden="1">#REF!</definedName>
    <definedName name="BExZRP1X6UVLN1UOLHH5VF4STP1O" localSheetId="4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5" hidden="1">#REF!</definedName>
    <definedName name="BExZRQ930U6OCYNV00CH5I0Q4LPE" localSheetId="4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5" hidden="1">#REF!</definedName>
    <definedName name="BExZRQP7JLKS45QOGATXS7MK5GUZ" localSheetId="4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5" hidden="1">#REF!</definedName>
    <definedName name="BExZRW8W514W8OZ72YBONYJ64GXF" localSheetId="4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5" hidden="1">#REF!</definedName>
    <definedName name="BExZRWJP2BUVFJPO8U8ATQEP0LZU" localSheetId="4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5" hidden="1">#REF!</definedName>
    <definedName name="BExZSI9USDLZAN8LI8M4YYQL24GZ" localSheetId="4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5" hidden="1">#REF!</definedName>
    <definedName name="BExZSLKO175YAM0RMMZH1FPXL4V2" localSheetId="4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5" hidden="1">#REF!</definedName>
    <definedName name="BExZSS0LA2JY4ZLJ1Z5YCMLJJZCH" localSheetId="4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5" hidden="1">#REF!</definedName>
    <definedName name="BExZSTNUWCRNCL22SMKXKFSLCJ0O" localSheetId="4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5" hidden="1">#REF!</definedName>
    <definedName name="BExZSYRA4NR7K6RLC3I81QSG5SQR" localSheetId="4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5" hidden="1">#REF!</definedName>
    <definedName name="BExZT6JSZ8CBS0SB3T07N3LMAX7M" localSheetId="4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5" hidden="1">#REF!</definedName>
    <definedName name="BExZTAQV2QVSZY5Y3VCCWUBSBW9P" localSheetId="4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5" hidden="1">#REF!</definedName>
    <definedName name="BExZTHSI2FX56PWRSNX9H5EWTZFO" localSheetId="4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5" hidden="1">#REF!</definedName>
    <definedName name="BExZTJL3HVBFY139H6CJHEQCT1EL" localSheetId="4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5" hidden="1">#REF!</definedName>
    <definedName name="BExZTLOL8OPABZI453E0KVNA1GJS" localSheetId="4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5" hidden="1">#REF!</definedName>
    <definedName name="BExZTOTZ9F2ZI18DZM8GW39VDF1N" localSheetId="4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5" hidden="1">#REF!</definedName>
    <definedName name="BExZTT6J3X0TOX0ZY6YPLUVMCW9X" localSheetId="4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5" hidden="1">#REF!</definedName>
    <definedName name="BExZTW6ECBRA0BBITWBQ8R93RMCL" localSheetId="4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5" hidden="1">#REF!</definedName>
    <definedName name="BExZU2BHYAOKSCBM3C5014ZF6IXS" localSheetId="4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5" hidden="1">#REF!</definedName>
    <definedName name="BExZU2RMJTXOCS0ROPMYPE6WTD87" localSheetId="4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5" hidden="1">#REF!</definedName>
    <definedName name="BExZUBRAHA9DNEGONEZEB2TDVFC2" localSheetId="4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5" hidden="1">#REF!</definedName>
    <definedName name="BExZUF7G8FENTJKH9R1XUWXM6CWD" localSheetId="4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5" hidden="1">#REF!</definedName>
    <definedName name="BExZUNARUJBIZ08VCAV3GEVBIR3D" localSheetId="4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5" hidden="1">#REF!</definedName>
    <definedName name="BExZUSZT5496UMBP4LFSLTR1GVEW" localSheetId="4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5" hidden="1">#REF!</definedName>
    <definedName name="BExZUT54340I38GVCV79EL116WR0" localSheetId="4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5" hidden="1">#REF!</definedName>
    <definedName name="BExZUXC66MK2SXPXCLD8ZSU0BMTY" localSheetId="4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5" hidden="1">#REF!</definedName>
    <definedName name="BExZUYDULCX65H9OZ9JHPBNKF3MI" localSheetId="4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5" hidden="1">#REF!</definedName>
    <definedName name="BExZV2QD5ZDK3AGDRULLA7JB46C3" localSheetId="4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5" hidden="1">#REF!</definedName>
    <definedName name="BExZVBQ29OM0V8XAL3HL0JIM0MMU" localSheetId="4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5" hidden="1">#REF!</definedName>
    <definedName name="BExZVKV2XCPCINW1KP8Q1FI6KDNG" localSheetId="4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5" hidden="1">#REF!</definedName>
    <definedName name="BExZVLM4T9ORS4ZWHME46U4Q103C" localSheetId="4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5" hidden="1">#REF!</definedName>
    <definedName name="BExZVM7OZWPPRH5YQW50EYMMIW1A" localSheetId="4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5" hidden="1">#REF!</definedName>
    <definedName name="BExZVMYK7BAH6AGIAEXBE1NXDZ5Z" localSheetId="4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5" hidden="1">#REF!</definedName>
    <definedName name="BExZVPYGX2C5OSHMZ6F0KBKZ6B1S" localSheetId="4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5" hidden="1">#REF!</definedName>
    <definedName name="BExZW3LHTS7PFBNTYM95N8J5AFYQ" localSheetId="4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5" hidden="1">#REF!</definedName>
    <definedName name="BExZW472V5ADKCFHIKAJ6D4R8MU4" localSheetId="4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5" hidden="1">#REF!</definedName>
    <definedName name="BExZW5UARC8W9AQNLJX2I5WQWS5F" localSheetId="4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5" hidden="1">#REF!</definedName>
    <definedName name="BExZW7HRGN6A9YS41KI2B2UUMJ7X" localSheetId="4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5" hidden="1">#REF!</definedName>
    <definedName name="BExZW8ZPNV43UXGOT98FDNIBQHZY" localSheetId="4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5" hidden="1">#REF!</definedName>
    <definedName name="BExZWKZ5N3RDXU8MZ8HQVYYD8O0F" localSheetId="4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5" hidden="1">#REF!</definedName>
    <definedName name="BExZWMBRUCPO6F4QT5FNX8JRFL7V" localSheetId="4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5" hidden="1">#REF!</definedName>
    <definedName name="BExZWQO5171HT1OZ6D6JZBHEW4JG" localSheetId="4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5" hidden="1">#REF!</definedName>
    <definedName name="BExZWSMC9T48W74GFGQCIUJ8ZPP3" localSheetId="4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5" hidden="1">#REF!</definedName>
    <definedName name="BExZWUF2V4HY3HI8JN9ZVPRWK1H3" localSheetId="4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5" hidden="1">#REF!</definedName>
    <definedName name="BExZWX45URTK9KYDJHEXL1OTZ833" localSheetId="4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5" hidden="1">#REF!</definedName>
    <definedName name="BExZX0EWQEZO86WDAD9A4EAEZ012" localSheetId="4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5" hidden="1">#REF!</definedName>
    <definedName name="BExZX2T6ZT2DZLYSDJJBPVIT5OK2" localSheetId="4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5" hidden="1">#REF!</definedName>
    <definedName name="BExZXOJDELULNLEH7WG0OYJT0NJ4" localSheetId="4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5" hidden="1">#REF!</definedName>
    <definedName name="BExZXOOTRNUK8LGEAZ8ZCFW9KXQ1" localSheetId="4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5" hidden="1">#REF!</definedName>
    <definedName name="BExZXT6JOXNKEDU23DKL8XZAJZIH" localSheetId="4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5" hidden="1">#REF!</definedName>
    <definedName name="BExZXUTYW1HWEEZ1LIX4OQWC7HL1" localSheetId="4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5" hidden="1">#REF!</definedName>
    <definedName name="BExZXY4NKQL9QD76YMQJ15U1C2G8" localSheetId="4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5" hidden="1">#REF!</definedName>
    <definedName name="BExZXYQ7U5G08FQGUIGYT14QCBOF" localSheetId="4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5" hidden="1">#REF!</definedName>
    <definedName name="BExZY02V77YJBMODJSWZOYCMPS5X" localSheetId="4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5" hidden="1">#REF!</definedName>
    <definedName name="BExZY3DEOYNIHRV56IY5LJXZK8RU" localSheetId="4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5" hidden="1">#REF!</definedName>
    <definedName name="BExZY49QRZIR6CA41LFA9LM6EULU" localSheetId="4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5" hidden="1">#REF!</definedName>
    <definedName name="BExZYTG2G7W27YATTETFDDCZ0C4U" localSheetId="4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5" hidden="1">#REF!</definedName>
    <definedName name="BExZYYOZMC36ROQDWLR5Z17WKHCR" localSheetId="4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5" hidden="1">#REF!</definedName>
    <definedName name="BExZZ2FQA9A8C7CJKMEFQ9VPSLCE" localSheetId="4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5" hidden="1">#REF!</definedName>
    <definedName name="BExZZ7ZGXIMA3OVYAWY3YQSK64LF" localSheetId="4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5" hidden="1">#REF!</definedName>
    <definedName name="BExZZ8FKEIFG203MU6SEJ69MINCD" localSheetId="4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5" hidden="1">#REF!</definedName>
    <definedName name="BExZZCHAVHW8C2H649KRGVQ0WVRT" localSheetId="4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5" hidden="1">#REF!</definedName>
    <definedName name="BExZZTK54OTLF2YB68BHGOS27GEN" localSheetId="4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5" hidden="1">#REF!</definedName>
    <definedName name="BExZZXB3JQQG4SIZS4MRU6NNW7HI" localSheetId="4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5" hidden="1">#REF!</definedName>
    <definedName name="BExZZZEMIIFKMLLV4DJKX5TB9R5V" localSheetId="4" hidden="1">#REF!</definedName>
    <definedName name="BExZZZEMIIFKMLLV4DJKX5TB9R5V" hidden="1">#REF!</definedName>
    <definedName name="BOOK_LIFE">'[13]Lvl FCR'!$G$10</definedName>
    <definedName name="BottomRight" localSheetId="7">#REF!</definedName>
    <definedName name="BottomRight" localSheetId="5">#REF!</definedName>
    <definedName name="BottomRight" localSheetId="4">#REF!</definedName>
    <definedName name="BottomRight">#REF!</definedName>
    <definedName name="bpatoggle" localSheetId="7">#REF!</definedName>
    <definedName name="bpatoggle" localSheetId="5">#REF!</definedName>
    <definedName name="bpatoggle" localSheetId="4">#REF!</definedName>
    <definedName name="bpatoggle">#REF!</definedName>
    <definedName name="BPAX">[11]EXTERNAL!$A$121:$IV$123</definedName>
    <definedName name="BRI" localSheetId="7">#REF!</definedName>
    <definedName name="BRI" localSheetId="5">#REF!</definedName>
    <definedName name="BRI" localSheetId="4">#REF!</definedName>
    <definedName name="BRI">#REF!</definedName>
    <definedName name="Bum" localSheetId="7" hidden="1">#REF!</definedName>
    <definedName name="Bum" localSheetId="5" hidden="1">#REF!</definedName>
    <definedName name="Bum" localSheetId="4" hidden="1">#REF!</definedName>
    <definedName name="Bum" hidden="1">#REF!</definedName>
    <definedName name="Button_1">"TradeSummary_Ken_Finicle_List"</definedName>
    <definedName name="C_" localSheetId="7">'[1]Sched 46'!#REF!</definedName>
    <definedName name="C_" localSheetId="5">'[1]Sched 46'!#REF!</definedName>
    <definedName name="C_" localSheetId="4">'[1]Sched 46'!#REF!</definedName>
    <definedName name="C_">'[1]Sched 46'!#REF!</definedName>
    <definedName name="CAE.T">[11]INTERNAL!$A$34:$IV$36</definedName>
    <definedName name="CAES1.T">[11]INTERNAL!$A$37:$IV$39</definedName>
    <definedName name="Capacity" localSheetId="7">#REF!</definedName>
    <definedName name="Capacity" localSheetId="5">#REF!</definedName>
    <definedName name="Capacity" localSheetId="4">#REF!</definedName>
    <definedName name="Capacity">#REF!</definedName>
    <definedName name="capfact" localSheetId="7">#REF!</definedName>
    <definedName name="capfact" localSheetId="5">#REF!</definedName>
    <definedName name="capfact" localSheetId="4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 localSheetId="7">'[15]External Allocators'!#REF!</definedName>
    <definedName name="cep_test" localSheetId="5">'[15]External Allocators'!#REF!</definedName>
    <definedName name="cep_test" localSheetId="4">'[15]External Allocators'!#REF!</definedName>
    <definedName name="cep_test">'[15]External Allocators'!#REF!</definedName>
    <definedName name="cerarvm" localSheetId="7">#REF!</definedName>
    <definedName name="cerarvm" localSheetId="5">#REF!</definedName>
    <definedName name="cerarvm" localSheetId="4">#REF!</definedName>
    <definedName name="cerarvm">#REF!</definedName>
    <definedName name="CL_RT" localSheetId="7">#REF!</definedName>
    <definedName name="CL_RT" localSheetId="5">#REF!</definedName>
    <definedName name="CL_RT" localSheetId="4">#REF!</definedName>
    <definedName name="CL_RT">#REF!</definedName>
    <definedName name="CL_RT2">'[16]Transp Data'!$A$6:$C$81</definedName>
    <definedName name="Classification" localSheetId="7">'[17]Unbundled Costs'!#REF!</definedName>
    <definedName name="Classification" localSheetId="5">'[17]Unbundled Costs'!#REF!</definedName>
    <definedName name="Classification" localSheetId="4">'[17]Unbundled Costs'!#REF!</definedName>
    <definedName name="Classification">'[17]Unbundled Costs'!#REF!</definedName>
    <definedName name="clawback" localSheetId="7">#REF!</definedName>
    <definedName name="clawback" localSheetId="5">#REF!</definedName>
    <definedName name="clawback" localSheetId="4">#REF!</definedName>
    <definedName name="clawback">#REF!</definedName>
    <definedName name="close" localSheetId="7">#REF!</definedName>
    <definedName name="close" localSheetId="5">#REF!</definedName>
    <definedName name="close" localSheetId="4">#REF!</definedName>
    <definedName name="close">#REF!</definedName>
    <definedName name="cod" localSheetId="7">#REF!</definedName>
    <definedName name="cod" localSheetId="5">#REF!</definedName>
    <definedName name="cod" localSheetId="4">#REF!</definedName>
    <definedName name="cod">#REF!</definedName>
    <definedName name="COLHOUSE" localSheetId="7">#REF!</definedName>
    <definedName name="COLHOUSE" localSheetId="5">#REF!</definedName>
    <definedName name="COLHOUSE" localSheetId="4">#REF!</definedName>
    <definedName name="COLHOUSE">#REF!</definedName>
    <definedName name="COLXFER" localSheetId="7">[10]model!#REF!</definedName>
    <definedName name="COLXFER" localSheetId="5">[10]model!#REF!</definedName>
    <definedName name="COLXFER" localSheetId="4">[10]model!#REF!</definedName>
    <definedName name="COLXFER">[10]model!#REF!</definedName>
    <definedName name="CombWC_LineItem" localSheetId="7">[7]BS!#REF!</definedName>
    <definedName name="CombWC_LineItem" localSheetId="5">[7]BS!#REF!</definedName>
    <definedName name="CombWC_LineItem" localSheetId="4">[7]BS!#REF!</definedName>
    <definedName name="CombWC_LineItem">[7]BS!#REF!</definedName>
    <definedName name="COMMON_ADMIN_ALLOCATED" localSheetId="7">#REF!</definedName>
    <definedName name="COMMON_ADMIN_ALLOCATED" localSheetId="5">#REF!</definedName>
    <definedName name="COMMON_ADMIN_ALLOCATED" localSheetId="4">#REF!</definedName>
    <definedName name="COMMON_ADMIN_ALLOCATED">#REF!</definedName>
    <definedName name="COMPINSR" localSheetId="7">#REF!</definedName>
    <definedName name="COMPINSR" localSheetId="5">#REF!</definedName>
    <definedName name="COMPINSR" localSheetId="4">#REF!</definedName>
    <definedName name="COMPINSR">#REF!</definedName>
    <definedName name="CONSERV" localSheetId="7">#REF!</definedName>
    <definedName name="CONSERV" localSheetId="5">#REF!</definedName>
    <definedName name="CONSERV" localSheetId="4">#REF!</definedName>
    <definedName name="CONSERV">#REF!</definedName>
    <definedName name="constructcont" localSheetId="7">#REF!</definedName>
    <definedName name="constructcont" localSheetId="5">#REF!</definedName>
    <definedName name="constructcont" localSheetId="4">#REF!</definedName>
    <definedName name="constructcont">#REF!</definedName>
    <definedName name="Construction_OH">'[18]Virtual 49 Back-Up'!$E$54</definedName>
    <definedName name="Consv_Rdr_Rt" localSheetId="7">[19]Sch_120!#REF!</definedName>
    <definedName name="Consv_Rdr_Rt" localSheetId="5">[19]Sch_120!#REF!</definedName>
    <definedName name="Consv_Rdr_Rt" localSheetId="4">[19]Sch_120!#REF!</definedName>
    <definedName name="Consv_Rdr_Rt">[19]Sch_120!#REF!</definedName>
    <definedName name="ContractDate" localSheetId="7">'[20]Dispatch Cases'!#REF!</definedName>
    <definedName name="ContractDate" localSheetId="5">'[20]Dispatch Cases'!#REF!</definedName>
    <definedName name="ContractDate" localSheetId="4">'[20]Dispatch Cases'!#REF!</definedName>
    <definedName name="ContractDate">'[20]Dispatch Cases'!#REF!</definedName>
    <definedName name="Conv_Factor" localSheetId="7">[19]Sch_120!#REF!</definedName>
    <definedName name="Conv_Factor" localSheetId="5">[19]Sch_120!#REF!</definedName>
    <definedName name="Conv_Factor" localSheetId="4">[19]Sch_120!#REF!</definedName>
    <definedName name="Conv_Factor">[19]Sch_120!#REF!</definedName>
    <definedName name="ConversionFactor">[12]Assumptions!$I$65</definedName>
    <definedName name="CONVFACT" localSheetId="7">#REF!</definedName>
    <definedName name="CONVFACT" localSheetId="5">#REF!</definedName>
    <definedName name="CONVFACT" localSheetId="4">#REF!</definedName>
    <definedName name="CONVFACT">#REF!</definedName>
    <definedName name="costofequit" localSheetId="7">#REF!</definedName>
    <definedName name="costofequit" localSheetId="5">#REF!</definedName>
    <definedName name="costofequit" localSheetId="4">#REF!</definedName>
    <definedName name="costofequit">#REF!</definedName>
    <definedName name="CPI" localSheetId="7">#REF!</definedName>
    <definedName name="CPI" localSheetId="5">#REF!</definedName>
    <definedName name="CPI" localSheetId="4">#REF!</definedName>
    <definedName name="CPI">#REF!</definedName>
    <definedName name="cspe_wkly_vect_input" localSheetId="7">#REF!</definedName>
    <definedName name="cspe_wkly_vect_input" localSheetId="5">#REF!</definedName>
    <definedName name="cspe_wkly_vect_input" localSheetId="4">#REF!</definedName>
    <definedName name="cspe_wkly_vect_input">#REF!</definedName>
    <definedName name="CurrQtr">'[21]Inc Stmt'!$AJ$222</definedName>
    <definedName name="CUS">[11]CLASSIFIERS!$A$6:$IV$6</definedName>
    <definedName name="cust" localSheetId="7">#REF!</definedName>
    <definedName name="cust" localSheetId="5">#REF!</definedName>
    <definedName name="cust" localSheetId="4">#REF!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 localSheetId="7">#REF!</definedName>
    <definedName name="CUSTDEP" localSheetId="5">#REF!</definedName>
    <definedName name="CUSTDEP" localSheetId="4">#REF!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 localSheetId="7">#REF!</definedName>
    <definedName name="Data" localSheetId="5">#REF!</definedName>
    <definedName name="Data" localSheetId="4">#REF!</definedName>
    <definedName name="Data">#REF!</definedName>
    <definedName name="Data.Avg">'[21]Avg Amts'!$A$5:$BP$34</definedName>
    <definedName name="Data.Qtrs.Avg">'[21]Avg Amts'!$A$5:$IV$5</definedName>
    <definedName name="DATA1" localSheetId="7">#REF!</definedName>
    <definedName name="DATA1" localSheetId="5">#REF!</definedName>
    <definedName name="DATA1" localSheetId="4">#REF!</definedName>
    <definedName name="DATA1">#REF!</definedName>
    <definedName name="DATA2" localSheetId="7">#REF!</definedName>
    <definedName name="DATA2" localSheetId="5">#REF!</definedName>
    <definedName name="DATA2" localSheetId="4">#REF!</definedName>
    <definedName name="DATA2">#REF!</definedName>
    <definedName name="DATA3" localSheetId="7">#REF!</definedName>
    <definedName name="DATA3" localSheetId="5">#REF!</definedName>
    <definedName name="DATA3" localSheetId="4">#REF!</definedName>
    <definedName name="DATA3">#REF!</definedName>
    <definedName name="DATA4" localSheetId="7">#REF!</definedName>
    <definedName name="DATA4" localSheetId="5">#REF!</definedName>
    <definedName name="DATA4" localSheetId="4">#REF!</definedName>
    <definedName name="DATA4">#REF!</definedName>
    <definedName name="DATA5" localSheetId="7">#REF!</definedName>
    <definedName name="DATA5" localSheetId="5">#REF!</definedName>
    <definedName name="DATA5" localSheetId="4">#REF!</definedName>
    <definedName name="DATA5">#REF!</definedName>
    <definedName name="DATA6" localSheetId="7">#REF!</definedName>
    <definedName name="DATA6" localSheetId="5">#REF!</definedName>
    <definedName name="DATA6" localSheetId="4">#REF!</definedName>
    <definedName name="DATA6">#REF!</definedName>
    <definedName name="daveisroyescal" localSheetId="7">#REF!</definedName>
    <definedName name="daveisroyescal" localSheetId="5">#REF!</definedName>
    <definedName name="daveisroyescal" localSheetId="4">#REF!</definedName>
    <definedName name="daveisroyescal">#REF!</definedName>
    <definedName name="daviesroyprice" localSheetId="7">#REF!</definedName>
    <definedName name="daviesroyprice" localSheetId="5">#REF!</definedName>
    <definedName name="daviesroyprice" localSheetId="4">#REF!</definedName>
    <definedName name="daviesroyprice">#REF!</definedName>
    <definedName name="dc_461" localSheetId="7">'[1]Sched 46'!#REF!</definedName>
    <definedName name="dc_461" localSheetId="5">'[1]Sched 46'!#REF!</definedName>
    <definedName name="dc_461" localSheetId="4">'[1]Sched 46'!#REF!</definedName>
    <definedName name="dc_461">'[1]Sched 46'!#REF!</definedName>
    <definedName name="dc_462" localSheetId="7">'[1]Sched 46'!#REF!</definedName>
    <definedName name="dc_462" localSheetId="5">'[1]Sched 46'!#REF!</definedName>
    <definedName name="dc_462" localSheetId="4">'[1]Sched 46'!#REF!</definedName>
    <definedName name="dc_462">'[1]Sched 46'!#REF!</definedName>
    <definedName name="dc_49" localSheetId="7">'[1]Sched 46'!#REF!</definedName>
    <definedName name="dc_49" localSheetId="5">'[1]Sched 46'!#REF!</definedName>
    <definedName name="dc_49" localSheetId="4">'[1]Sched 46'!#REF!</definedName>
    <definedName name="dc_49">'[1]Sched 46'!#REF!</definedName>
    <definedName name="dc_491" localSheetId="7">'[1]Sched 46'!#REF!</definedName>
    <definedName name="dc_491" localSheetId="5">'[1]Sched 46'!#REF!</definedName>
    <definedName name="dc_491" localSheetId="4">'[1]Sched 46'!#REF!</definedName>
    <definedName name="dc_491">'[1]Sched 46'!#REF!</definedName>
    <definedName name="dc_492" localSheetId="7">'[1]Sched 46'!#REF!</definedName>
    <definedName name="dc_492" localSheetId="5">'[1]Sched 46'!#REF!</definedName>
    <definedName name="dc_492" localSheetId="4">'[1]Sched 46'!#REF!</definedName>
    <definedName name="dc_492">'[1]Sched 46'!#REF!</definedName>
    <definedName name="debtforce" localSheetId="7">#REF!</definedName>
    <definedName name="debtforce" localSheetId="5">#REF!</definedName>
    <definedName name="debtforce" localSheetId="4">#REF!</definedName>
    <definedName name="debtforce">#REF!</definedName>
    <definedName name="DebtPerc">[12]Assumptions!$I$58</definedName>
    <definedName name="Dec02AMA" localSheetId="7">[5]BS!#REF!</definedName>
    <definedName name="Dec02AMA" localSheetId="5">[5]BS!#REF!</definedName>
    <definedName name="Dec02AMA" localSheetId="4">[5]BS!#REF!</definedName>
    <definedName name="Dec02AMA">[5]BS!#REF!</definedName>
    <definedName name="Dec03AMA">[3]BS!$AJ$7:$AJ$3582</definedName>
    <definedName name="Dec04AMA">[4]BS!$AO$7:$AO$3582</definedName>
    <definedName name="Degree_Days" localSheetId="7">#REF!</definedName>
    <definedName name="Degree_Days" localSheetId="5">#REF!</definedName>
    <definedName name="Degree_Days" localSheetId="4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 localSheetId="7">'[1]Sched 46'!#REF!</definedName>
    <definedName name="DEMAND" localSheetId="5">'[1]Sched 46'!#REF!</definedName>
    <definedName name="DEMAND" localSheetId="4">'[1]Sched 46'!#REF!</definedName>
    <definedName name="DEMAND">'[1]Sched 46'!#REF!</definedName>
    <definedName name="Demands" localSheetId="7">#REF!</definedName>
    <definedName name="Demands" localSheetId="5">#REF!</definedName>
    <definedName name="Demands" localSheetId="4">#REF!</definedName>
    <definedName name="Demands">#REF!</definedName>
    <definedName name="DEPRECIATION" localSheetId="7">#REF!</definedName>
    <definedName name="DEPRECIATION" localSheetId="5">#REF!</definedName>
    <definedName name="DEPRECIATION" localSheetId="4">#REF!</definedName>
    <definedName name="DEPRECIATION">#REF!</definedName>
    <definedName name="DES1.T">[11]INTERNAL!$A$40:$IV$42</definedName>
    <definedName name="DES2.T">[11]INTERNAL!$A$43:$IV$45</definedName>
    <definedName name="devfee" localSheetId="7">#REF!</definedName>
    <definedName name="devfee" localSheetId="5">#REF!</definedName>
    <definedName name="devfee" localSheetId="4">#REF!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 localSheetId="7">'[20]Debt Amortization'!#REF!</definedName>
    <definedName name="Disc" localSheetId="5">'[20]Debt Amortization'!#REF!</definedName>
    <definedName name="Disc" localSheetId="4">'[20]Debt Amortization'!#REF!</definedName>
    <definedName name="Disc">'[20]Debt Amortization'!#REF!</definedName>
    <definedName name="DOCKET" localSheetId="7">#REF!</definedName>
    <definedName name="DOCKET" localSheetId="5">#REF!</definedName>
    <definedName name="DOCKET" localSheetId="4">#REF!</definedName>
    <definedName name="DOCKET">#REF!</definedName>
    <definedName name="DocketNumber">'[22]JHS-4'!$AP$2</definedName>
    <definedName name="DP.T">[11]INTERNAL!$A$46:$IV$48</definedName>
    <definedName name="DurPTC" localSheetId="7">#REF!</definedName>
    <definedName name="DurPTC" localSheetId="5">#REF!</definedName>
    <definedName name="DurPTC" localSheetId="4">#REF!</definedName>
    <definedName name="DurPTC">#REF!</definedName>
    <definedName name="EBFIT.T">[11]INTERNAL!$A$88:$IV$90</definedName>
    <definedName name="ec_46s1" localSheetId="7">'[1]Sched 46'!#REF!</definedName>
    <definedName name="ec_46s1" localSheetId="5">'[1]Sched 46'!#REF!</definedName>
    <definedName name="ec_46s1" localSheetId="4">'[1]Sched 46'!#REF!</definedName>
    <definedName name="ec_46s1">'[1]Sched 46'!#REF!</definedName>
    <definedName name="ec_46s2" localSheetId="7">'[1]Sched 46'!#REF!</definedName>
    <definedName name="ec_46s2" localSheetId="5">'[1]Sched 46'!#REF!</definedName>
    <definedName name="ec_46s2" localSheetId="4">'[1]Sched 46'!#REF!</definedName>
    <definedName name="ec_46s2">'[1]Sched 46'!#REF!</definedName>
    <definedName name="ec_46w1" localSheetId="7">'[1]Sched 46'!#REF!</definedName>
    <definedName name="ec_46w1" localSheetId="5">'[1]Sched 46'!#REF!</definedName>
    <definedName name="ec_46w1" localSheetId="4">'[1]Sched 46'!#REF!</definedName>
    <definedName name="ec_46w1">'[1]Sched 46'!#REF!</definedName>
    <definedName name="ec_46w2" localSheetId="7">'[1]Sched 46'!#REF!</definedName>
    <definedName name="ec_46w2" localSheetId="5">'[1]Sched 46'!#REF!</definedName>
    <definedName name="ec_46w2" localSheetId="4">'[1]Sched 46'!#REF!</definedName>
    <definedName name="ec_46w2">'[1]Sched 46'!#REF!</definedName>
    <definedName name="ec_49s1" localSheetId="7">'[1]Sched 46'!#REF!</definedName>
    <definedName name="ec_49s1" localSheetId="5">'[1]Sched 46'!#REF!</definedName>
    <definedName name="ec_49s1" localSheetId="4">'[1]Sched 46'!#REF!</definedName>
    <definedName name="ec_49s1">'[1]Sched 46'!#REF!</definedName>
    <definedName name="ec_49s2" localSheetId="7">'[1]Sched 46'!#REF!</definedName>
    <definedName name="ec_49s2" localSheetId="5">'[1]Sched 46'!#REF!</definedName>
    <definedName name="ec_49s2" localSheetId="4">'[1]Sched 46'!#REF!</definedName>
    <definedName name="ec_49s2">'[1]Sched 46'!#REF!</definedName>
    <definedName name="ec_49w1" localSheetId="7">'[1]Sched 46'!#REF!</definedName>
    <definedName name="ec_49w1" localSheetId="5">'[1]Sched 46'!#REF!</definedName>
    <definedName name="ec_49w1" localSheetId="4">'[1]Sched 46'!#REF!</definedName>
    <definedName name="ec_49w1">'[1]Sched 46'!#REF!</definedName>
    <definedName name="ec_49w2" localSheetId="7">'[1]Sched 46'!#REF!</definedName>
    <definedName name="ec_49w2" localSheetId="5">'[1]Sched 46'!#REF!</definedName>
    <definedName name="ec_49w2" localSheetId="4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 localSheetId="7">#REF!</definedName>
    <definedName name="Electp1" localSheetId="5">#REF!</definedName>
    <definedName name="Electp1" localSheetId="4">#REF!</definedName>
    <definedName name="Electp1">#REF!</definedName>
    <definedName name="Electp2" localSheetId="7">#REF!</definedName>
    <definedName name="Electp2" localSheetId="5">#REF!</definedName>
    <definedName name="Electp2" localSheetId="4">#REF!</definedName>
    <definedName name="Electp2">#REF!</definedName>
    <definedName name="Electric_Prices">'[23]Monthly Price Summary'!$B$4:$E$27</definedName>
    <definedName name="ElecWC_LineItems" localSheetId="7">[7]BS!#REF!</definedName>
    <definedName name="ElecWC_LineItems" localSheetId="5">[7]BS!#REF!</definedName>
    <definedName name="ElecWC_LineItems" localSheetId="4">[7]BS!#REF!</definedName>
    <definedName name="ElecWC_LineItems">[7]BS!#REF!</definedName>
    <definedName name="ElRBLine">[4]BS!$AQ$7:$AQ$3303</definedName>
    <definedName name="EMPLBENE" localSheetId="7">#REF!</definedName>
    <definedName name="EMPLBENE" localSheetId="5">#REF!</definedName>
    <definedName name="EMPLBENE" localSheetId="4">#REF!</definedName>
    <definedName name="EMPLBENE">#REF!</definedName>
    <definedName name="EndDate">[12]Assumptions!$C$11</definedName>
    <definedName name="endptcyr" localSheetId="7">#REF!</definedName>
    <definedName name="endptcyr" localSheetId="5">#REF!</definedName>
    <definedName name="endptcyr" localSheetId="4">#REF!</definedName>
    <definedName name="endptcyr">#REF!</definedName>
    <definedName name="energy" localSheetId="7">'[1]Sched 46'!#REF!</definedName>
    <definedName name="energy" localSheetId="5">'[1]Sched 46'!#REF!</definedName>
    <definedName name="energy" localSheetId="4">'[1]Sched 46'!#REF!</definedName>
    <definedName name="energy">'[1]Sched 46'!#REF!</definedName>
    <definedName name="ENERGY_1">[11]EXTERNAL!$A$4:$IV$6</definedName>
    <definedName name="ENERGY_2">[11]EXTERNAL!$A$145:$IV$147</definedName>
    <definedName name="enxco2005" localSheetId="7">#REF!</definedName>
    <definedName name="enxco2005" localSheetId="5">#REF!</definedName>
    <definedName name="enxco2005" localSheetId="4">#REF!</definedName>
    <definedName name="enxco2005">#REF!</definedName>
    <definedName name="enxcoescal" localSheetId="7">#REF!</definedName>
    <definedName name="enxcoescal" localSheetId="5">#REF!</definedName>
    <definedName name="enxcoescal" localSheetId="4">#REF!</definedName>
    <definedName name="enxcoescal">#REF!</definedName>
    <definedName name="enxcoownperc" localSheetId="7">#REF!</definedName>
    <definedName name="enxcoownperc" localSheetId="5">#REF!</definedName>
    <definedName name="enxcoownperc" localSheetId="4">#REF!</definedName>
    <definedName name="enxcoownperc">#REF!</definedName>
    <definedName name="epcfee" localSheetId="7">#REF!</definedName>
    <definedName name="epcfee" localSheetId="5">#REF!</definedName>
    <definedName name="epcfee" localSheetId="4">#REF!</definedName>
    <definedName name="epcfee">#REF!</definedName>
    <definedName name="EPIS.T">[11]INTERNAL!$A$49:$IV$51</definedName>
    <definedName name="equitperc" localSheetId="7">#REF!</definedName>
    <definedName name="equitperc" localSheetId="5">#REF!</definedName>
    <definedName name="equitperc" localSheetId="4">#REF!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 localSheetId="7">#REF!</definedName>
    <definedName name="estrateRES" localSheetId="5">#REF!</definedName>
    <definedName name="estrateRES" localSheetId="4">#REF!</definedName>
    <definedName name="estrateRES">#REF!</definedName>
    <definedName name="ex" hidden="1">{#N/A,#N/A,FALSE,"Summ";#N/A,#N/A,FALSE,"General"}</definedName>
    <definedName name="Expected_Life" localSheetId="7">#REF!</definedName>
    <definedName name="Expected_Life" localSheetId="5">#REF!</definedName>
    <definedName name="Expected_Life" localSheetId="4">#REF!</definedName>
    <definedName name="Expected_Life">#REF!</definedName>
    <definedName name="F" localSheetId="7" hidden="1">#REF!</definedName>
    <definedName name="F" localSheetId="5" hidden="1">#REF!</definedName>
    <definedName name="F" localSheetId="4" hidden="1">#REF!</definedName>
    <definedName name="F" hidden="1">#REF!</definedName>
    <definedName name="FACTORS" localSheetId="7">#REF!</definedName>
    <definedName name="FACTORS" localSheetId="5">#REF!</definedName>
    <definedName name="FACTORS" localSheetId="4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 localSheetId="7">[5]BS!#REF!</definedName>
    <definedName name="Feb03AMA" localSheetId="5">[5]BS!#REF!</definedName>
    <definedName name="Feb03AMA" localSheetId="4">[5]BS!#REF!</definedName>
    <definedName name="Feb03AMA">[5]BS!#REF!</definedName>
    <definedName name="Feb04AMA">[4]BS!$AE$7:$AE$3582</definedName>
    <definedName name="Feb05AMA" localSheetId="7">[7]BS!#REF!</definedName>
    <definedName name="Feb05AMA" localSheetId="5">[7]BS!#REF!</definedName>
    <definedName name="Feb05AMA" localSheetId="4">[7]BS!#REF!</definedName>
    <definedName name="Feb05AMA">[7]BS!#REF!</definedName>
    <definedName name="Fed_Cap_Tax">[24]Inputs!$E$112</definedName>
    <definedName name="FEDERAL_INCOME_TAX" localSheetId="7">#REF!</definedName>
    <definedName name="FEDERAL_INCOME_TAX" localSheetId="5">#REF!</definedName>
    <definedName name="FEDERAL_INCOME_TAX" localSheetId="4">#REF!</definedName>
    <definedName name="FEDERAL_INCOME_TAX">#REF!</definedName>
    <definedName name="FedTaxRate">[12]Assumptions!$C$33</definedName>
    <definedName name="FERCRATE" localSheetId="7">#REF!</definedName>
    <definedName name="FERCRATE" localSheetId="5">#REF!</definedName>
    <definedName name="FERCRATE" localSheetId="4">#REF!</definedName>
    <definedName name="FERCRATE">#REF!</definedName>
    <definedName name="FF" localSheetId="7">#REF!</definedName>
    <definedName name="FF" localSheetId="5">#REF!</definedName>
    <definedName name="FF" localSheetId="4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7">[10]model!#REF!</definedName>
    <definedName name="FIELDCHRG" localSheetId="5">[10]model!#REF!</definedName>
    <definedName name="FIELDCHRG" localSheetId="4">[10]model!#REF!</definedName>
    <definedName name="FIELDCHRG">[10]model!#REF!</definedName>
    <definedName name="Final" localSheetId="7">#REF!</definedName>
    <definedName name="Final" localSheetId="5">#REF!</definedName>
    <definedName name="Final" localSheetId="4">#REF!</definedName>
    <definedName name="Final">#REF!</definedName>
    <definedName name="firstptcyr" localSheetId="7">#REF!</definedName>
    <definedName name="firstptcyr" localSheetId="5">#REF!</definedName>
    <definedName name="firstptcyr" localSheetId="4">#REF!</definedName>
    <definedName name="firstptcyr">#REF!</definedName>
    <definedName name="firstyearmonths" localSheetId="7">#REF!</definedName>
    <definedName name="firstyearmonths" localSheetId="5">#REF!</definedName>
    <definedName name="firstyearmonths" localSheetId="4">#REF!</definedName>
    <definedName name="firstyearmonths">#REF!</definedName>
    <definedName name="FIT" localSheetId="7">'Summary_ Pre Migration'!#REF!</definedName>
    <definedName name="FIT" localSheetId="5">'Summary_ Pre Migration'!#REF!</definedName>
    <definedName name="FIT" localSheetId="4">'Summary_ Pre Migration(Excl139)'!#REF!</definedName>
    <definedName name="FIT">'Summary_ Pre Migration'!#REF!</definedName>
    <definedName name="fixedtrans" localSheetId="7">#REF!</definedName>
    <definedName name="fixedtrans" localSheetId="5">#REF!</definedName>
    <definedName name="fixedtrans" localSheetId="4">#REF!</definedName>
    <definedName name="fixedtrans">#REF!</definedName>
    <definedName name="fpldebt" localSheetId="7">#REF!</definedName>
    <definedName name="fpldebt" localSheetId="5">#REF!</definedName>
    <definedName name="fpldebt" localSheetId="4">#REF!</definedName>
    <definedName name="fpldebt">#REF!</definedName>
    <definedName name="FPLequit" localSheetId="7">#REF!</definedName>
    <definedName name="FPLequit" localSheetId="5">#REF!</definedName>
    <definedName name="FPLequit" localSheetId="4">#REF!</definedName>
    <definedName name="FPLequit">#REF!</definedName>
    <definedName name="FTAX">[14]INPUTS!$F$35</definedName>
    <definedName name="Fuel" localSheetId="7">#REF!</definedName>
    <definedName name="Fuel" localSheetId="5">#REF!</definedName>
    <definedName name="Fuel" localSheetId="4">#REF!</definedName>
    <definedName name="Fuel">#REF!</definedName>
    <definedName name="GasRBLine">[4]BS!$AS$7:$AS$3631</definedName>
    <definedName name="GasWC_LineItem">[4]BS!$AR$7:$AR$3631</definedName>
    <definedName name="GDPIP" localSheetId="7">#REF!</definedName>
    <definedName name="GDPIP" localSheetId="5">#REF!</definedName>
    <definedName name="GDPIP" localSheetId="4">#REF!</definedName>
    <definedName name="GDPIP">#REF!</definedName>
    <definedName name="GeoDate" localSheetId="7">'[20]Dispatch Cases'!#REF!</definedName>
    <definedName name="GeoDate" localSheetId="5">'[20]Dispatch Cases'!#REF!</definedName>
    <definedName name="GeoDate" localSheetId="4">'[20]Dispatch Cases'!#REF!</definedName>
    <definedName name="GeoDate">'[20]Dispatch Cases'!#REF!</definedName>
    <definedName name="GP.T">[11]INTERNAL!$A$52:$IV$54</definedName>
    <definedName name="gpdip" localSheetId="7">#REF!</definedName>
    <definedName name="gpdip" localSheetId="5">#REF!</definedName>
    <definedName name="gpdip" localSheetId="4">#REF!</definedName>
    <definedName name="gpdip">#REF!</definedName>
    <definedName name="graph" localSheetId="7">#REF!</definedName>
    <definedName name="graph" localSheetId="5">#REF!</definedName>
    <definedName name="graph" localSheetId="4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7">#REF!</definedName>
    <definedName name="HydroCap" localSheetId="5">#REF!</definedName>
    <definedName name="HydroCap" localSheetId="4">#REF!</definedName>
    <definedName name="HydroCap">#REF!</definedName>
    <definedName name="HydroGen" localSheetId="7">[20]Dispatch!#REF!</definedName>
    <definedName name="HydroGen" localSheetId="5">[20]Dispatch!#REF!</definedName>
    <definedName name="HydroGen" localSheetId="4">[20]Dispatch!#REF!</definedName>
    <definedName name="HydroGen">[20]Dispatch!#REF!</definedName>
    <definedName name="IBFIT.T">[11]INTERNAL!$A$85:$IV$87</definedName>
    <definedName name="IDCRATE" localSheetId="7">#REF!</definedName>
    <definedName name="IDCRATE" localSheetId="5">#REF!</definedName>
    <definedName name="IDCRATE" localSheetId="4">#REF!</definedName>
    <definedName name="IDCRATE">#REF!</definedName>
    <definedName name="inact" localSheetId="7">#REF!</definedName>
    <definedName name="inact" localSheetId="5">#REF!</definedName>
    <definedName name="inact" localSheetId="4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7">#REF!</definedName>
    <definedName name="INCSTMNT" localSheetId="5">#REF!</definedName>
    <definedName name="INCSTMNT" localSheetId="4">#REF!</definedName>
    <definedName name="INCSTMNT">#REF!</definedName>
    <definedName name="INCSTMT" localSheetId="7">#REF!</definedName>
    <definedName name="INCSTMT" localSheetId="5">#REF!</definedName>
    <definedName name="INCSTMT" localSheetId="4">#REF!</definedName>
    <definedName name="INCSTMT">#REF!</definedName>
    <definedName name="inflat" localSheetId="7">#REF!</definedName>
    <definedName name="inflat" localSheetId="5">#REF!</definedName>
    <definedName name="inflat" localSheetId="4">#REF!</definedName>
    <definedName name="inflat">#REF!</definedName>
    <definedName name="inflatCERA" localSheetId="7">#REF!</definedName>
    <definedName name="inflatCERA" localSheetId="5">#REF!</definedName>
    <definedName name="inflatCERA" localSheetId="4">#REF!</definedName>
    <definedName name="inflatCERA">#REF!</definedName>
    <definedName name="Inputs" localSheetId="7">'[25]Daily Calc'!#REF!</definedName>
    <definedName name="Inputs" localSheetId="5">'[25]Daily Calc'!#REF!</definedName>
    <definedName name="Inputs" localSheetId="4">'[25]Daily Calc'!#REF!</definedName>
    <definedName name="Inputs">'[25]Daily Calc'!#REF!</definedName>
    <definedName name="INTRESEXCH" localSheetId="7">#REF!</definedName>
    <definedName name="INTRESEXCH" localSheetId="5">#REF!</definedName>
    <definedName name="INTRESEXCH" localSheetId="4">#REF!</definedName>
    <definedName name="INTRESEXCH">#REF!</definedName>
    <definedName name="INVPLAN" localSheetId="7">#REF!</definedName>
    <definedName name="INVPLAN" localSheetId="5">#REF!</definedName>
    <definedName name="INVPLAN" localSheetId="4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7">[5]BS!#REF!</definedName>
    <definedName name="Jan03AMA" localSheetId="5">[5]BS!#REF!</definedName>
    <definedName name="Jan03AMA" localSheetId="4">[5]BS!#REF!</definedName>
    <definedName name="Jan03AMA">[5]BS!#REF!</definedName>
    <definedName name="Jan04AMA">[4]BS!$AD$7:$AD$3582</definedName>
    <definedName name="Jan05AMA" localSheetId="7">[7]BS!#REF!</definedName>
    <definedName name="Jan05AMA" localSheetId="5">[7]BS!#REF!</definedName>
    <definedName name="Jan05AMA" localSheetId="4">[7]BS!#REF!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 localSheetId="7">[5]BS!#REF!</definedName>
    <definedName name="Jul03AMA" localSheetId="5">[5]BS!#REF!</definedName>
    <definedName name="Jul03AMA" localSheetId="4">[5]BS!#REF!</definedName>
    <definedName name="Jul03AMA">[5]BS!#REF!</definedName>
    <definedName name="Jul04AMA">[4]BS!$AJ$7:$AJ$3582</definedName>
    <definedName name="Jul05AMA" localSheetId="7">[7]BS!#REF!</definedName>
    <definedName name="Jul05AMA" localSheetId="5">[7]BS!#REF!</definedName>
    <definedName name="Jul05AMA" localSheetId="4">[7]BS!#REF!</definedName>
    <definedName name="Jul05AMA">[7]BS!#REF!</definedName>
    <definedName name="julcf" localSheetId="7">#REF!</definedName>
    <definedName name="julcf" localSheetId="5">#REF!</definedName>
    <definedName name="julcf" localSheetId="4">#REF!</definedName>
    <definedName name="julcf">#REF!</definedName>
    <definedName name="julcost" localSheetId="7">#REF!</definedName>
    <definedName name="julcost" localSheetId="5">#REF!</definedName>
    <definedName name="julcost" localSheetId="4">#REF!</definedName>
    <definedName name="julcost">#REF!</definedName>
    <definedName name="Jun03AMA" localSheetId="7">[5]BS!#REF!</definedName>
    <definedName name="Jun03AMA" localSheetId="5">[5]BS!#REF!</definedName>
    <definedName name="Jun03AMA" localSheetId="4">[5]BS!#REF!</definedName>
    <definedName name="Jun03AMA">[5]BS!#REF!</definedName>
    <definedName name="Jun04AMA">[4]BS!$AI$7:$AI$3582</definedName>
    <definedName name="Jun05AMA" localSheetId="7">[7]BS!#REF!</definedName>
    <definedName name="Jun05AMA" localSheetId="5">[7]BS!#REF!</definedName>
    <definedName name="Jun05AMA" localSheetId="4">[7]BS!#REF!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 localSheetId="7">#REF!</definedName>
    <definedName name="Kwh_grc06_tye0905" localSheetId="5">#REF!</definedName>
    <definedName name="Kwh_grc06_tye0905" localSheetId="4">#REF!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7">#REF!</definedName>
    <definedName name="LATEPAY" localSheetId="5">#REF!</definedName>
    <definedName name="LATEPAY" localSheetId="4">#REF!</definedName>
    <definedName name="LATEPAY">#REF!</definedName>
    <definedName name="Lease_total" localSheetId="7">#REF!</definedName>
    <definedName name="Lease_total" localSheetId="5">#REF!</definedName>
    <definedName name="Lease_total" localSheetId="4">#REF!</definedName>
    <definedName name="Lease_total">#REF!</definedName>
    <definedName name="LINE.T">[11]INTERNAL!$A$55:$IV$57</definedName>
    <definedName name="Line_10" localSheetId="7">#REF!</definedName>
    <definedName name="Line_10" localSheetId="5">#REF!</definedName>
    <definedName name="Line_10" localSheetId="4">#REF!</definedName>
    <definedName name="Line_10">#REF!</definedName>
    <definedName name="Line_11" localSheetId="7">#REF!</definedName>
    <definedName name="Line_11" localSheetId="5">#REF!</definedName>
    <definedName name="Line_11" localSheetId="4">#REF!</definedName>
    <definedName name="Line_11">#REF!</definedName>
    <definedName name="Line_12" localSheetId="7">#REF!</definedName>
    <definedName name="Line_12" localSheetId="5">#REF!</definedName>
    <definedName name="Line_12" localSheetId="4">#REF!</definedName>
    <definedName name="Line_12">#REF!</definedName>
    <definedName name="line_14" localSheetId="7">#REF!</definedName>
    <definedName name="line_14" localSheetId="5">#REF!</definedName>
    <definedName name="line_14" localSheetId="4">#REF!</definedName>
    <definedName name="line_14">#REF!</definedName>
    <definedName name="Line_15" localSheetId="7">#REF!</definedName>
    <definedName name="Line_15" localSheetId="5">#REF!</definedName>
    <definedName name="Line_15" localSheetId="4">#REF!</definedName>
    <definedName name="Line_15">#REF!</definedName>
    <definedName name="Line_19" localSheetId="7">#REF!</definedName>
    <definedName name="Line_19" localSheetId="5">#REF!</definedName>
    <definedName name="Line_19" localSheetId="4">#REF!</definedName>
    <definedName name="Line_19">#REF!</definedName>
    <definedName name="Line_22" localSheetId="7">#REF!</definedName>
    <definedName name="Line_22" localSheetId="5">#REF!</definedName>
    <definedName name="Line_22" localSheetId="4">#REF!</definedName>
    <definedName name="Line_22">#REF!</definedName>
    <definedName name="Line_23" localSheetId="7">#REF!</definedName>
    <definedName name="Line_23" localSheetId="5">#REF!</definedName>
    <definedName name="Line_23" localSheetId="4">#REF!</definedName>
    <definedName name="Line_23">#REF!</definedName>
    <definedName name="Line_25" localSheetId="7">#REF!</definedName>
    <definedName name="Line_25" localSheetId="5">#REF!</definedName>
    <definedName name="Line_25" localSheetId="4">#REF!</definedName>
    <definedName name="Line_25">#REF!</definedName>
    <definedName name="Line_OH" localSheetId="7">#REF!</definedName>
    <definedName name="Line_OH" localSheetId="5">#REF!</definedName>
    <definedName name="Line_OH" localSheetId="4">#REF!</definedName>
    <definedName name="Line_OH">#REF!</definedName>
    <definedName name="LoadArray">'[26]Load Source Data'!$C$78:$X$89</definedName>
    <definedName name="LoadGrowthAdder" localSheetId="7">#REF!</definedName>
    <definedName name="LoadGrowthAdder" localSheetId="5">#REF!</definedName>
    <definedName name="LoadGrowthAdder" localSheetId="4">#REF!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 localSheetId="7">'[1]Sched 46'!#REF!</definedName>
    <definedName name="M" localSheetId="5">'[1]Sched 46'!#REF!</definedName>
    <definedName name="M" localSheetId="4">'[1]Sched 46'!#REF!</definedName>
    <definedName name="M">'[1]Sched 46'!#REF!</definedName>
    <definedName name="M9100F4" localSheetId="7">#REF!</definedName>
    <definedName name="M9100F4" localSheetId="5">#REF!</definedName>
    <definedName name="M9100F4" localSheetId="4">#REF!</definedName>
    <definedName name="M9100F4">#REF!</definedName>
    <definedName name="M9100F4_v4">[27]M9100F4!$A$1:$V$99</definedName>
    <definedName name="manutaxfit" localSheetId="7">#REF!</definedName>
    <definedName name="manutaxfit" localSheetId="5">#REF!</definedName>
    <definedName name="manutaxfit" localSheetId="4">#REF!</definedName>
    <definedName name="manutaxfit">#REF!</definedName>
    <definedName name="Mar03AMA" localSheetId="7">[5]BS!#REF!</definedName>
    <definedName name="Mar03AMA" localSheetId="5">[5]BS!#REF!</definedName>
    <definedName name="Mar03AMA" localSheetId="4">[5]BS!#REF!</definedName>
    <definedName name="Mar03AMA">[5]BS!#REF!</definedName>
    <definedName name="Mar04AMA">[4]BS!$AF$7:$AF$3582</definedName>
    <definedName name="Mar05AMA" localSheetId="7">[7]BS!#REF!</definedName>
    <definedName name="Mar05AMA" localSheetId="5">[7]BS!#REF!</definedName>
    <definedName name="Mar05AMA" localSheetId="4">[7]BS!#REF!</definedName>
    <definedName name="Mar05AMA">[7]BS!#REF!</definedName>
    <definedName name="May03AMA" localSheetId="7">[5]BS!#REF!</definedName>
    <definedName name="May03AMA" localSheetId="5">[5]BS!#REF!</definedName>
    <definedName name="May03AMA" localSheetId="4">[5]BS!#REF!</definedName>
    <definedName name="May03AMA">[5]BS!#REF!</definedName>
    <definedName name="May04AMA">[4]BS!$AH$7:$AH$3582</definedName>
    <definedName name="May05AMA" localSheetId="7">[7]BS!#REF!</definedName>
    <definedName name="May05AMA" localSheetId="5">[7]BS!#REF!</definedName>
    <definedName name="May05AMA" localSheetId="4">[7]BS!#REF!</definedName>
    <definedName name="May05AMA">[7]BS!#REF!</definedName>
    <definedName name="mcnarycost" localSheetId="7">#REF!</definedName>
    <definedName name="mcnarycost" localSheetId="5">#REF!</definedName>
    <definedName name="mcnarycost" localSheetId="4">#REF!</definedName>
    <definedName name="mcnarycost">#REF!</definedName>
    <definedName name="mcnarytoggle" localSheetId="7">#REF!</definedName>
    <definedName name="mcnarytoggle" localSheetId="5">#REF!</definedName>
    <definedName name="mcnarytoggle" localSheetId="4">#REF!</definedName>
    <definedName name="mcnarytoggle">#REF!</definedName>
    <definedName name="MERGER_COST">[28]Sheet1!$AF$3:$AJ$28</definedName>
    <definedName name="MERGERCOSTS" localSheetId="7">[29]model!#REF!</definedName>
    <definedName name="MERGERCOSTS" localSheetId="5">[29]model!#REF!</definedName>
    <definedName name="MERGERCOSTS" localSheetId="4">[29]model!#REF!</definedName>
    <definedName name="MERGERCOSTS">[29]model!#REF!</definedName>
    <definedName name="METER" localSheetId="7">'[1]Sched 46'!#REF!</definedName>
    <definedName name="METER" localSheetId="5">'[1]Sched 46'!#REF!</definedName>
    <definedName name="METER" localSheetId="4">'[1]Sched 46'!#REF!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 localSheetId="7">#REF!</definedName>
    <definedName name="MISCELLANEOUS" localSheetId="5">#REF!</definedName>
    <definedName name="MISCELLANEOUS" localSheetId="4">#REF!</definedName>
    <definedName name="MISCELLANEOUS">#REF!</definedName>
    <definedName name="MonTotalDispatch" localSheetId="7">[20]Dispatch!#REF!</definedName>
    <definedName name="MonTotalDispatch" localSheetId="5">[20]Dispatch!#REF!</definedName>
    <definedName name="MonTotalDispatch" localSheetId="4">[20]Dispatch!#REF!</definedName>
    <definedName name="MonTotalDispatch">[20]Dispatch!#REF!</definedName>
    <definedName name="MT" localSheetId="7">#REF!</definedName>
    <definedName name="MT" localSheetId="5">#REF!</definedName>
    <definedName name="MT" localSheetId="4">#REF!</definedName>
    <definedName name="MT">#REF!</definedName>
    <definedName name="MTD_Format">[30]Mthly!$B$11:$D$11,[30]Mthly!$B$35:$D$35</definedName>
    <definedName name="MustRunGen" localSheetId="7">[20]Dispatch!#REF!</definedName>
    <definedName name="MustRunGen" localSheetId="5">[20]Dispatch!#REF!</definedName>
    <definedName name="MustRunGen" localSheetId="4">[20]Dispatch!#REF!</definedName>
    <definedName name="MustRunGen">[20]Dispatch!#REF!</definedName>
    <definedName name="Mwh" localSheetId="7">#REF!</definedName>
    <definedName name="Mwh" localSheetId="5">#REF!</definedName>
    <definedName name="Mwh" localSheetId="4">#REF!</definedName>
    <definedName name="Mwh">#REF!</definedName>
    <definedName name="nameplate" localSheetId="7">#REF!</definedName>
    <definedName name="nameplate" localSheetId="5">#REF!</definedName>
    <definedName name="nameplate" localSheetId="4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 localSheetId="7">#REF!</definedName>
    <definedName name="non_AURORA_lookup" localSheetId="5">#REF!</definedName>
    <definedName name="non_AURORA_lookup" localSheetId="4">#REF!</definedName>
    <definedName name="non_AURORA_lookup">#REF!</definedName>
    <definedName name="non_core_lookup" localSheetId="7">#REF!</definedName>
    <definedName name="non_core_lookup" localSheetId="5">#REF!</definedName>
    <definedName name="non_core_lookup" localSheetId="4">#REF!</definedName>
    <definedName name="non_core_lookup">#REF!</definedName>
    <definedName name="nonrefundtrans" localSheetId="7">#REF!</definedName>
    <definedName name="nonrefundtrans" localSheetId="5">#REF!</definedName>
    <definedName name="nonrefundtrans" localSheetId="4">#REF!</definedName>
    <definedName name="nonrefundtrans">#REF!</definedName>
    <definedName name="Nov03AMA">[3]BS!$AI$7:$AI$3582</definedName>
    <definedName name="Nov04AMA">[4]BS!$AN$7:$AN$3582</definedName>
    <definedName name="novcf" localSheetId="7">#REF!</definedName>
    <definedName name="novcf" localSheetId="5">#REF!</definedName>
    <definedName name="novcf" localSheetId="4">#REF!</definedName>
    <definedName name="novcf">#REF!</definedName>
    <definedName name="novcost" localSheetId="7">#REF!</definedName>
    <definedName name="novcost" localSheetId="5">#REF!</definedName>
    <definedName name="novcost" localSheetId="4">#REF!</definedName>
    <definedName name="novcost">#REF!</definedName>
    <definedName name="NRG">[11]CLASSIFIERS!$A$5:$IV$5</definedName>
    <definedName name="numturbines" localSheetId="7">#REF!</definedName>
    <definedName name="numturbines" localSheetId="5">#REF!</definedName>
    <definedName name="numturbines" localSheetId="4">#REF!</definedName>
    <definedName name="numturbines">#REF!</definedName>
    <definedName name="numturbptc" localSheetId="7">#REF!</definedName>
    <definedName name="numturbptc" localSheetId="5">#REF!</definedName>
    <definedName name="numturbptc" localSheetId="4">#REF!</definedName>
    <definedName name="numturbptc">#REF!</definedName>
    <definedName name="NWSales_MWH" localSheetId="7">[6]DT_A_AMW93!#REF!</definedName>
    <definedName name="NWSales_MWH" localSheetId="5">[6]DT_A_AMW93!#REF!</definedName>
    <definedName name="NWSales_MWH" localSheetId="4">[6]DT_A_AMW93!#REF!</definedName>
    <definedName name="NWSales_MWH">[6]DT_A_AMW93!#REF!</definedName>
    <definedName name="O_M_Rate">'[18]Virtual 49 Back-Up'!$B$21</definedName>
    <definedName name="OBCLEASE" localSheetId="7">#REF!</definedName>
    <definedName name="OBCLEASE" localSheetId="5">#REF!</definedName>
    <definedName name="OBCLEASE" localSheetId="4">#REF!</definedName>
    <definedName name="OBCLEASE">#REF!</definedName>
    <definedName name="Oct03AMA">[3]BS!$AH$7:$AH$3582</definedName>
    <definedName name="Oct04AMA">[4]BS!$AM$7:$AM$3582</definedName>
    <definedName name="octcf" localSheetId="7">#REF!</definedName>
    <definedName name="octcf" localSheetId="5">#REF!</definedName>
    <definedName name="octcf" localSheetId="4">#REF!</definedName>
    <definedName name="octcf">#REF!</definedName>
    <definedName name="octcost" localSheetId="7">#REF!</definedName>
    <definedName name="octcost" localSheetId="5">#REF!</definedName>
    <definedName name="octcost" localSheetId="4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 localSheetId="7">#REF!</definedName>
    <definedName name="OMtoggle" localSheetId="5">#REF!</definedName>
    <definedName name="OMtoggle" localSheetId="4">#REF!</definedName>
    <definedName name="OMtoggle">#REF!</definedName>
    <definedName name="OP_Mo_Year1" localSheetId="7">#REF!</definedName>
    <definedName name="OP_Mo_Year1" localSheetId="5">#REF!</definedName>
    <definedName name="OP_Mo_Year1" localSheetId="4">#REF!</definedName>
    <definedName name="OP_Mo_Year1">#REF!</definedName>
    <definedName name="OPCONT" localSheetId="7">#REF!</definedName>
    <definedName name="OPCONT" localSheetId="5">#REF!</definedName>
    <definedName name="OPCONT" localSheetId="4">#REF!</definedName>
    <definedName name="OPCONT">#REF!</definedName>
    <definedName name="OPEXPPF" localSheetId="7">[10]model!#REF!</definedName>
    <definedName name="OPEXPPF" localSheetId="5">[10]model!#REF!</definedName>
    <definedName name="OPEXPPF" localSheetId="4">[10]model!#REF!</definedName>
    <definedName name="OPEXPPF">[10]model!#REF!</definedName>
    <definedName name="OPEXPRS" localSheetId="7">#REF!</definedName>
    <definedName name="OPEXPRS" localSheetId="5">#REF!</definedName>
    <definedName name="OPEXPRS" localSheetId="4">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7">#REF!</definedName>
    <definedName name="Page1" localSheetId="5">#REF!</definedName>
    <definedName name="Page1" localSheetId="4">#REF!</definedName>
    <definedName name="Page1">#REF!</definedName>
    <definedName name="Page2" localSheetId="7">#REF!</definedName>
    <definedName name="Page2" localSheetId="5">#REF!</definedName>
    <definedName name="Page2" localSheetId="4">#REF!</definedName>
    <definedName name="Page2">#REF!</definedName>
    <definedName name="parasitic" localSheetId="7">#REF!</definedName>
    <definedName name="parasitic" localSheetId="5">#REF!</definedName>
    <definedName name="parasitic" localSheetId="4">#REF!</definedName>
    <definedName name="parasitic">#REF!</definedName>
    <definedName name="parasiticprice" localSheetId="7">#REF!</definedName>
    <definedName name="parasiticprice" localSheetId="5">#REF!</definedName>
    <definedName name="parasiticprice" localSheetId="4">#REF!</definedName>
    <definedName name="parasiticprice">#REF!</definedName>
    <definedName name="PEBBLE" localSheetId="7">[10]model!#REF!</definedName>
    <definedName name="PEBBLE" localSheetId="5">[10]model!#REF!</definedName>
    <definedName name="PEBBLE" localSheetId="4">[10]model!#REF!</definedName>
    <definedName name="PEBBLE">[10]model!#REF!</definedName>
    <definedName name="percdebtcov" localSheetId="7">#REF!</definedName>
    <definedName name="percdebtcov" localSheetId="5">#REF!</definedName>
    <definedName name="percdebtcov" localSheetId="4">#REF!</definedName>
    <definedName name="percdebtcov">#REF!</definedName>
    <definedName name="Percent_debt">[24]Inputs!$E$129</definedName>
    <definedName name="PERCENTAGES_CALCULATED" localSheetId="7">#REF!</definedName>
    <definedName name="PERCENTAGES_CALCULATED" localSheetId="5">#REF!</definedName>
    <definedName name="PERCENTAGES_CALCULATED" localSheetId="4">#REF!</definedName>
    <definedName name="PERCENTAGES_CALCULATED">#REF!</definedName>
    <definedName name="percpersonal" localSheetId="7">#REF!</definedName>
    <definedName name="percpersonal" localSheetId="5">#REF!</definedName>
    <definedName name="percpersonal" localSheetId="4">#REF!</definedName>
    <definedName name="percpersonal">#REF!</definedName>
    <definedName name="percreal" localSheetId="7">#REF!</definedName>
    <definedName name="percreal" localSheetId="5">#REF!</definedName>
    <definedName name="percreal" localSheetId="4">#REF!</definedName>
    <definedName name="percreal">#REF!</definedName>
    <definedName name="personalproptaxadjust" localSheetId="7">#REF!</definedName>
    <definedName name="personalproptaxadjust" localSheetId="5">#REF!</definedName>
    <definedName name="personalproptaxadjust" localSheetId="4">#REF!</definedName>
    <definedName name="personalproptaxadjust">#REF!</definedName>
    <definedName name="postclawdev" localSheetId="7">#REF!</definedName>
    <definedName name="postclawdev" localSheetId="5">#REF!</definedName>
    <definedName name="postclawdev" localSheetId="4">#REF!</definedName>
    <definedName name="postclawdev">#REF!</definedName>
    <definedName name="postclawdevshar" localSheetId="7">#REF!</definedName>
    <definedName name="postclawdevshar" localSheetId="5">#REF!</definedName>
    <definedName name="postclawdevshar" localSheetId="4">#REF!</definedName>
    <definedName name="postclawdevshar">#REF!</definedName>
    <definedName name="postclawtaxshar" localSheetId="7">#REF!</definedName>
    <definedName name="postclawtaxshar" localSheetId="5">#REF!</definedName>
    <definedName name="postclawtaxshar" localSheetId="4">#REF!</definedName>
    <definedName name="postclawtaxshar">#REF!</definedName>
    <definedName name="postclawtaxshare" localSheetId="7">#REF!</definedName>
    <definedName name="postclawtaxshare" localSheetId="5">#REF!</definedName>
    <definedName name="postclawtaxshare" localSheetId="4">#REF!</definedName>
    <definedName name="postclawtaxshare">#REF!</definedName>
    <definedName name="postpreftaxshar" localSheetId="7">#REF!</definedName>
    <definedName name="postpreftaxshar" localSheetId="5">#REF!</definedName>
    <definedName name="postpreftaxshar" localSheetId="4">#REF!</definedName>
    <definedName name="postpreftaxshar">#REF!</definedName>
    <definedName name="POWER.T">[11]INTERNAL!$A$58:$IV$60</definedName>
    <definedName name="PP.T">[11]INTERNAL!$A$61:$IV$63</definedName>
    <definedName name="ppl_wkly_vect_input" localSheetId="7">#REF!</definedName>
    <definedName name="ppl_wkly_vect_input" localSheetId="5">#REF!</definedName>
    <definedName name="ppl_wkly_vect_input" localSheetId="4">#REF!</definedName>
    <definedName name="ppl_wkly_vect_input">#REF!</definedName>
    <definedName name="preferredreturn" localSheetId="7">#REF!</definedName>
    <definedName name="preferredreturn" localSheetId="5">#REF!</definedName>
    <definedName name="preferredreturn" localSheetId="4">#REF!</definedName>
    <definedName name="preferredreturn">#REF!</definedName>
    <definedName name="presentvaluedate" localSheetId="7">#REF!</definedName>
    <definedName name="presentvaluedate" localSheetId="5">#REF!</definedName>
    <definedName name="presentvaluedate" localSheetId="4">#REF!</definedName>
    <definedName name="presentvaluedate">#REF!</definedName>
    <definedName name="pretaxdebt" localSheetId="7">#REF!</definedName>
    <definedName name="pretaxdebt" localSheetId="5">#REF!</definedName>
    <definedName name="pretaxdebt" localSheetId="4">#REF!</definedName>
    <definedName name="pretaxdebt">#REF!</definedName>
    <definedName name="PreTaxDebtCost">[12]Assumptions!$I$56</definedName>
    <definedName name="pretaxequit" localSheetId="7">#REF!</definedName>
    <definedName name="pretaxequit" localSheetId="5">#REF!</definedName>
    <definedName name="pretaxequit" localSheetId="4">#REF!</definedName>
    <definedName name="pretaxequit">#REF!</definedName>
    <definedName name="PreTaxWACC">[12]Assumptions!$I$62</definedName>
    <definedName name="PriceCaseTable" localSheetId="7">#REF!</definedName>
    <definedName name="PriceCaseTable" localSheetId="5">#REF!</definedName>
    <definedName name="PriceCaseTable" localSheetId="4">#REF!</definedName>
    <definedName name="PriceCaseTable">#REF!</definedName>
    <definedName name="Prices_Aurora">'[23]Monthly Price Summary'!$C$4:$H$63</definedName>
    <definedName name="PRINT" localSheetId="7">'[1]Sched 46'!#REF!</definedName>
    <definedName name="PRINT" localSheetId="5">'[1]Sched 46'!#REF!</definedName>
    <definedName name="PRINT" localSheetId="4">'[1]Sched 46'!#REF!</definedName>
    <definedName name="PRINT">'[1]Sched 46'!#REF!</definedName>
    <definedName name="_xlnm.Print_Area" localSheetId="12">'Actual Total Usage'!$A$1:$N$44</definedName>
    <definedName name="_xlnm.Print_Area" localSheetId="7">'Actual Total Usage (excl. 139)'!$A$1:$N$44</definedName>
    <definedName name="_xlnm.Print_Area" localSheetId="5">'Normalized Tot Usage (Excl.139)'!$A$1:$N$31</definedName>
    <definedName name="_xlnm.Print_Area" localSheetId="10">'Normalized Total Usage'!$A$1:$N$45</definedName>
    <definedName name="_xlnm.Print_Area" localSheetId="13">'SAP BW Actual Usage'!$A$1:$O$52</definedName>
    <definedName name="_xlnm.Print_Area" localSheetId="3">'Sch 40 Migration kWh'!$A$1:$Q$60,'Sch 40 Migration kWh'!$A$63:$Q$108,'Sch 40 Migration kWh'!$S$63:$AG$104</definedName>
    <definedName name="_xlnm.Print_Area" localSheetId="2">'Sch 40 Migration Weather Adj.'!$A$1:$Q$55</definedName>
    <definedName name="_xlnm.Print_Area" localSheetId="8">'Sched139 Detail'!$B$1:$O$55</definedName>
    <definedName name="_xlnm.Print_Area" localSheetId="0">'Summary Sheet_Post_Migrated'!$A$1:$E$33,'Summary Sheet_Post_Migrated'!$H$6:$T$75</definedName>
    <definedName name="_xlnm.Print_Area" localSheetId="9">'Summary_ Pre Migration'!$A$2:$E$35,'Summary_ Pre Migration'!$I$5:$U$74</definedName>
    <definedName name="_xlnm.Print_Area" localSheetId="4">'Summary_ Pre Migration(Excl139)'!$A$2:$E$35,'Summary_ Pre Migration(Excl139)'!$I$5:$U$74</definedName>
    <definedName name="_xlnm.Print_Area" localSheetId="6">'Temp Adj. By Sched (Excl. 139)'!$A$1:$N$74</definedName>
    <definedName name="_xlnm.Print_Area" localSheetId="11">'Temp Adj. by Schedule'!$A$1:$N$33,'Temp Adj. by Schedule'!$A$36:$F$49,'Temp Adj. by Schedule'!$H$36:$T$59,'Temp Adj. by Schedule'!$A$62:$M$76</definedName>
    <definedName name="_xlnm.Print_Area" localSheetId="1">'Temp Adj._Post Migrated'!$A$1:$N$18</definedName>
    <definedName name="Print_Area1" localSheetId="7">#REF!</definedName>
    <definedName name="Print_Area1" localSheetId="5">#REF!</definedName>
    <definedName name="Print_Area1" localSheetId="4">#REF!</definedName>
    <definedName name="Print_Area1">#REF!</definedName>
    <definedName name="PRO_FORMA" localSheetId="7">#REF!</definedName>
    <definedName name="PRO_FORMA" localSheetId="5">#REF!</definedName>
    <definedName name="PRO_FORMA" localSheetId="4">#REF!</definedName>
    <definedName name="PRO_FORMA">#REF!</definedName>
    <definedName name="PRODADJ" localSheetId="7">[10]model!#REF!</definedName>
    <definedName name="PRODADJ" localSheetId="5">[10]model!#REF!</definedName>
    <definedName name="PRODADJ" localSheetId="4">[10]model!#REF!</definedName>
    <definedName name="PRODADJ">[10]model!#REF!</definedName>
    <definedName name="Prodprop" localSheetId="7">#REF!</definedName>
    <definedName name="Prodprop" localSheetId="5">#REF!</definedName>
    <definedName name="Prodprop" localSheetId="4">#REF!</definedName>
    <definedName name="Prodprop">#REF!</definedName>
    <definedName name="Production_Factor" localSheetId="7">#REF!</definedName>
    <definedName name="Production_Factor" localSheetId="5">#REF!</definedName>
    <definedName name="Production_Factor" localSheetId="4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 localSheetId="7">[33]Bremerton!#REF!</definedName>
    <definedName name="ProformaPrint" localSheetId="5">[33]Bremerton!#REF!</definedName>
    <definedName name="ProformaPrint" localSheetId="4">[33]Bremerton!#REF!</definedName>
    <definedName name="ProformaPrint">[33]Bremerton!#REF!</definedName>
    <definedName name="ProposedPrint" localSheetId="7">[33]Bremerton!#REF!</definedName>
    <definedName name="ProposedPrint" localSheetId="5">[33]Bremerton!#REF!</definedName>
    <definedName name="ProposedPrint" localSheetId="4">[33]Bremerton!#REF!</definedName>
    <definedName name="ProposedPrint">[33]Bremerton!#REF!</definedName>
    <definedName name="PROPSALES" localSheetId="7">[10]model!#REF!</definedName>
    <definedName name="PROPSALES" localSheetId="5">[10]model!#REF!</definedName>
    <definedName name="PROPSALES" localSheetId="4">[10]model!#REF!</definedName>
    <definedName name="PROPSALES">[10]model!#REF!</definedName>
    <definedName name="proptaxdiscfactor" localSheetId="7">#REF!</definedName>
    <definedName name="proptaxdiscfactor" localSheetId="5">#REF!</definedName>
    <definedName name="proptaxdiscfactor" localSheetId="4">#REF!</definedName>
    <definedName name="proptaxdiscfactor">#REF!</definedName>
    <definedName name="proptaxrate" localSheetId="7">#REF!</definedName>
    <definedName name="proptaxrate" localSheetId="5">#REF!</definedName>
    <definedName name="proptaxrate" localSheetId="4">#REF!</definedName>
    <definedName name="proptaxrate">#REF!</definedName>
    <definedName name="Prov_Cap_Tax">[24]Inputs!$E$111</definedName>
    <definedName name="PSEBPAshare" localSheetId="7">#REF!</definedName>
    <definedName name="PSEBPAshare" localSheetId="5">#REF!</definedName>
    <definedName name="PSEBPAshare" localSheetId="4">#REF!</definedName>
    <definedName name="PSEBPAshare">#REF!</definedName>
    <definedName name="pseownperc" localSheetId="7">#REF!</definedName>
    <definedName name="pseownperc" localSheetId="5">#REF!</definedName>
    <definedName name="pseownperc" localSheetId="4">#REF!</definedName>
    <definedName name="pseownperc">#REF!</definedName>
    <definedName name="PSEWACC" localSheetId="7">#REF!</definedName>
    <definedName name="PSEWACC" localSheetId="5">#REF!</definedName>
    <definedName name="PSEWACC" localSheetId="4">#REF!</definedName>
    <definedName name="PSEWACC">#REF!</definedName>
    <definedName name="PSPL" localSheetId="7">#REF!</definedName>
    <definedName name="PSPL" localSheetId="5">#REF!</definedName>
    <definedName name="PSPL" localSheetId="4">#REF!</definedName>
    <definedName name="PSPL">#REF!</definedName>
    <definedName name="PTC" localSheetId="7">#REF!</definedName>
    <definedName name="PTC" localSheetId="5">#REF!</definedName>
    <definedName name="PTC" localSheetId="4">#REF!</definedName>
    <definedName name="PTC">#REF!</definedName>
    <definedName name="ptceffective" localSheetId="7">#REF!</definedName>
    <definedName name="ptceffective" localSheetId="5">#REF!</definedName>
    <definedName name="ptceffective" localSheetId="4">#REF!</definedName>
    <definedName name="ptceffective">#REF!</definedName>
    <definedName name="PTCescal" localSheetId="7">#REF!</definedName>
    <definedName name="PTCescal" localSheetId="5">#REF!</definedName>
    <definedName name="PTCescal" localSheetId="4">#REF!</definedName>
    <definedName name="PTCescal">#REF!</definedName>
    <definedName name="ptcescalstart" localSheetId="7">#REF!</definedName>
    <definedName name="ptcescalstart" localSheetId="5">#REF!</definedName>
    <definedName name="ptcescalstart" localSheetId="4">#REF!</definedName>
    <definedName name="ptcescalstart">#REF!</definedName>
    <definedName name="PTDGP.T">[11]INTERNAL!$A$64:$IV$66</definedName>
    <definedName name="PTDP.T">[11]INTERNAL!$A$67:$IV$69</definedName>
    <definedName name="PWRCSTPF" localSheetId="7">[10]model!#REF!</definedName>
    <definedName name="PWRCSTPF" localSheetId="5">[10]model!#REF!</definedName>
    <definedName name="PWRCSTPF" localSheetId="4">[10]model!#REF!</definedName>
    <definedName name="PWRCSTPF">[10]model!#REF!</definedName>
    <definedName name="PWRCSTRS" localSheetId="7">#REF!</definedName>
    <definedName name="PWRCSTRS" localSheetId="5">#REF!</definedName>
    <definedName name="PWRCSTRS" localSheetId="4">#REF!</definedName>
    <definedName name="PWRCSTRS">#REF!</definedName>
    <definedName name="PWRCSTWP" localSheetId="7">#REF!</definedName>
    <definedName name="PWRCSTWP" localSheetId="5">#REF!</definedName>
    <definedName name="PWRCSTWP" localSheetId="4">#REF!</definedName>
    <definedName name="PWRCSTWP">#REF!</definedName>
    <definedName name="PWRCSTWR" localSheetId="7">#REF!</definedName>
    <definedName name="PWRCSTWR" localSheetId="5">#REF!</definedName>
    <definedName name="PWRCSTWR" localSheetId="4">#REF!</definedName>
    <definedName name="PWRCSTWR">#REF!</definedName>
    <definedName name="PXPACC1_ALL_MERGE" localSheetId="7">#REF!</definedName>
    <definedName name="PXPACC1_ALL_MERGE" localSheetId="5">#REF!</definedName>
    <definedName name="PXPACC1_ALL_MERGE" localSheetId="4">#REF!</definedName>
    <definedName name="PXPACC1_ALL_MERGE">#REF!</definedName>
    <definedName name="q" hidden="1">{#N/A,#N/A,FALSE,"Coversheet";#N/A,#N/A,FALSE,"QA"}</definedName>
    <definedName name="QA" localSheetId="7">[34]IPOA2002!#REF!</definedName>
    <definedName name="QA" localSheetId="5">[34]IPOA2002!#REF!</definedName>
    <definedName name="QA" localSheetId="4">[34]IPOA2002!#REF!</definedName>
    <definedName name="QA">[34]IPOA2002!#REF!</definedName>
    <definedName name="qqq" hidden="1">{#N/A,#N/A,FALSE,"schA"}</definedName>
    <definedName name="QTD_Format">[30]QTD!$B$11:$D$11,[30]QTD!$B$35:$D$35</definedName>
    <definedName name="RATE" localSheetId="7">#REF!</definedName>
    <definedName name="RATE" localSheetId="5">#REF!</definedName>
    <definedName name="RATE" localSheetId="4">#REF!</definedName>
    <definedName name="RATE">#REF!</definedName>
    <definedName name="RATE2">'[16]Transp Data'!$A$8:$I$112</definedName>
    <definedName name="RATEBASE" localSheetId="7">#REF!</definedName>
    <definedName name="RATEBASE" localSheetId="5">#REF!</definedName>
    <definedName name="RATEBASE" localSheetId="4">#REF!</definedName>
    <definedName name="RATEBASE">#REF!</definedName>
    <definedName name="RATEBASE_U95" localSheetId="7">#REF!</definedName>
    <definedName name="RATEBASE_U95" localSheetId="5">#REF!</definedName>
    <definedName name="RATEBASE_U95" localSheetId="4">#REF!</definedName>
    <definedName name="RATEBASE_U95">#REF!</definedName>
    <definedName name="RATECASE" localSheetId="7">[10]model!#REF!</definedName>
    <definedName name="RATECASE" localSheetId="5">[10]model!#REF!</definedName>
    <definedName name="RATECASE" localSheetId="4">[10]model!#REF!</definedName>
    <definedName name="RATECASE">[10]model!#REF!</definedName>
    <definedName name="RB.T">[11]INTERNAL!$A$70:$IV$72</definedName>
    <definedName name="RdSch_CY" localSheetId="7">'[35]INPUT TAB'!#REF!</definedName>
    <definedName name="RdSch_CY" localSheetId="5">'[35]INPUT TAB'!#REF!</definedName>
    <definedName name="RdSch_CY" localSheetId="4">'[35]INPUT TAB'!#REF!</definedName>
    <definedName name="RdSch_CY">'[35]INPUT TAB'!#REF!</definedName>
    <definedName name="RdSch_PY" localSheetId="7">'[35]INPUT TAB'!#REF!</definedName>
    <definedName name="RdSch_PY" localSheetId="5">'[35]INPUT TAB'!#REF!</definedName>
    <definedName name="RdSch_PY" localSheetId="4">'[35]INPUT TAB'!#REF!</definedName>
    <definedName name="RdSch_PY">'[35]INPUT TAB'!#REF!</definedName>
    <definedName name="RdSch_PY2" localSheetId="7">'[35]INPUT TAB'!#REF!</definedName>
    <definedName name="RdSch_PY2" localSheetId="5">'[35]INPUT TAB'!#REF!</definedName>
    <definedName name="RdSch_PY2" localSheetId="4">'[35]INPUT TAB'!#REF!</definedName>
    <definedName name="RdSch_PY2">'[35]INPUT TAB'!#REF!</definedName>
    <definedName name="Realization" localSheetId="7">#REF!</definedName>
    <definedName name="Realization" localSheetId="5">#REF!</definedName>
    <definedName name="Realization" localSheetId="4">#REF!</definedName>
    <definedName name="Realization">#REF!</definedName>
    <definedName name="realproptaxadjust" localSheetId="7">#REF!</definedName>
    <definedName name="realproptaxadjust" localSheetId="5">#REF!</definedName>
    <definedName name="realproptaxadjust" localSheetId="4">#REF!</definedName>
    <definedName name="realproptaxadjust">#REF!</definedName>
    <definedName name="REC" localSheetId="7">#REF!</definedName>
    <definedName name="REC" localSheetId="5">#REF!</definedName>
    <definedName name="REC" localSheetId="4">#REF!</definedName>
    <definedName name="REC">#REF!</definedName>
    <definedName name="regasset" localSheetId="7">#REF!</definedName>
    <definedName name="regasset" localSheetId="5">#REF!</definedName>
    <definedName name="regasset" localSheetId="4">#REF!</definedName>
    <definedName name="regasset">#REF!</definedName>
    <definedName name="resdebt" localSheetId="7">#REF!</definedName>
    <definedName name="resdebt" localSheetId="5">#REF!</definedName>
    <definedName name="resdebt" localSheetId="4">#REF!</definedName>
    <definedName name="resdebt">#REF!</definedName>
    <definedName name="resepcdevcost" localSheetId="7">#REF!</definedName>
    <definedName name="resepcdevcost" localSheetId="5">#REF!</definedName>
    <definedName name="resepcdevcost" localSheetId="4">#REF!</definedName>
    <definedName name="resepcdevcost">#REF!</definedName>
    <definedName name="RESequit" localSheetId="7">#REF!</definedName>
    <definedName name="RESequit" localSheetId="5">#REF!</definedName>
    <definedName name="RESequit" localSheetId="4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 localSheetId="7">#REF!</definedName>
    <definedName name="RESTATING" localSheetId="5">#REF!</definedName>
    <definedName name="RESTATING" localSheetId="4">#REF!</definedName>
    <definedName name="RESTATING">#REF!</definedName>
    <definedName name="Results" localSheetId="7">#REF!</definedName>
    <definedName name="Results" localSheetId="5">#REF!</definedName>
    <definedName name="Results" localSheetId="4">#REF!</definedName>
    <definedName name="Results">#REF!</definedName>
    <definedName name="ResUnc">[14]INPUTS!$F$39</definedName>
    <definedName name="retain" localSheetId="7">#REF!</definedName>
    <definedName name="retain" localSheetId="5">#REF!</definedName>
    <definedName name="retain" localSheetId="4">#REF!</definedName>
    <definedName name="retain">#REF!</definedName>
    <definedName name="RETIREPLAN" localSheetId="7">[10]model!#REF!</definedName>
    <definedName name="RETIREPLAN" localSheetId="5">[10]model!#REF!</definedName>
    <definedName name="RETIREPLAN" localSheetId="4">[10]model!#REF!</definedName>
    <definedName name="RETIREPLAN">[10]model!#REF!</definedName>
    <definedName name="REV" localSheetId="7">#REF!</definedName>
    <definedName name="REV" localSheetId="5">#REF!</definedName>
    <definedName name="REV" localSheetId="4">#REF!</definedName>
    <definedName name="REV">#REF!</definedName>
    <definedName name="REVADJ" localSheetId="7">#REF!</definedName>
    <definedName name="REVADJ" localSheetId="5">#REF!</definedName>
    <definedName name="REVADJ" localSheetId="4">#REF!</definedName>
    <definedName name="REVADJ">#REF!</definedName>
    <definedName name="REVFAC1.T">[11]INTERNAL!$A$73:$IV$75</definedName>
    <definedName name="REVREQ" localSheetId="7">#REF!</definedName>
    <definedName name="REVREQ" localSheetId="5">#REF!</definedName>
    <definedName name="REVREQ" localSheetId="4">#REF!</definedName>
    <definedName name="REVREQ">#REF!</definedName>
    <definedName name="ROD">[14]INPUTS!$F$30</definedName>
    <definedName name="ROE" localSheetId="7">#REF!</definedName>
    <definedName name="ROE" localSheetId="5">#REF!</definedName>
    <definedName name="ROE" localSheetId="4">#REF!</definedName>
    <definedName name="ROE">#REF!</definedName>
    <definedName name="ROR" localSheetId="7">#REF!</definedName>
    <definedName name="ROR" localSheetId="5">#REF!</definedName>
    <definedName name="ROR" localSheetId="4">#REF!</definedName>
    <definedName name="ROR">#REF!</definedName>
    <definedName name="royalty" localSheetId="7">#REF!</definedName>
    <definedName name="royalty" localSheetId="5">#REF!</definedName>
    <definedName name="royalty" localSheetId="4">#REF!</definedName>
    <definedName name="royalty">#REF!</definedName>
    <definedName name="royenergyprice" localSheetId="7">#REF!</definedName>
    <definedName name="royenergyprice" localSheetId="5">#REF!</definedName>
    <definedName name="royenergyprice" localSheetId="4">#REF!</definedName>
    <definedName name="royenergyprice">#REF!</definedName>
    <definedName name="royescal" localSheetId="7">#REF!</definedName>
    <definedName name="royescal" localSheetId="5">#REF!</definedName>
    <definedName name="royescal" localSheetId="4">#REF!</definedName>
    <definedName name="royescal">#REF!</definedName>
    <definedName name="roysched1perc" localSheetId="7">#REF!</definedName>
    <definedName name="roysched1perc" localSheetId="5">#REF!</definedName>
    <definedName name="roysched1perc" localSheetId="4">#REF!</definedName>
    <definedName name="roysched1perc">#REF!</definedName>
    <definedName name="roysched2perc" localSheetId="7">#REF!</definedName>
    <definedName name="roysched2perc" localSheetId="5">#REF!</definedName>
    <definedName name="roysched2perc" localSheetId="4">#REF!</definedName>
    <definedName name="roysched2perc">#REF!</definedName>
    <definedName name="SALESRESALEP" localSheetId="7">#REF!</definedName>
    <definedName name="SALESRESALEP" localSheetId="5">#REF!</definedName>
    <definedName name="SALESRESALEP" localSheetId="4">#REF!</definedName>
    <definedName name="SALESRESALEP">#REF!</definedName>
    <definedName name="SALESRESALER" localSheetId="7">#REF!</definedName>
    <definedName name="SALESRESALER" localSheetId="5">#REF!</definedName>
    <definedName name="SALESRESALER" localSheetId="4">#REF!</definedName>
    <definedName name="SALESRESALER">#REF!</definedName>
    <definedName name="salestax" localSheetId="7">#REF!</definedName>
    <definedName name="salestax" localSheetId="5">#REF!</definedName>
    <definedName name="salestax" localSheetId="4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 localSheetId="7">#REF!</definedName>
    <definedName name="schedtoggle" localSheetId="5">#REF!</definedName>
    <definedName name="schedtoggle" localSheetId="4">#REF!</definedName>
    <definedName name="schedtoggle">#REF!</definedName>
    <definedName name="sdlfhsdlhfkl" hidden="1">{#N/A,#N/A,FALSE,"Summ";#N/A,#N/A,FALSE,"General"}</definedName>
    <definedName name="SEATAC_TEMP" localSheetId="7">#REF!</definedName>
    <definedName name="SEATAC_TEMP" localSheetId="5">#REF!</definedName>
    <definedName name="SEATAC_TEMP" localSheetId="4">#REF!</definedName>
    <definedName name="SEATAC_TEMP">#REF!</definedName>
    <definedName name="SeatacPrint" localSheetId="7">[33]Bremerton!#REF!</definedName>
    <definedName name="SeatacPrint" localSheetId="5">[33]Bremerton!#REF!</definedName>
    <definedName name="SeatacPrint" localSheetId="4">[33]Bremerton!#REF!</definedName>
    <definedName name="SeatacPrint">[33]Bremerton!#REF!</definedName>
    <definedName name="SecSSW_MWH" localSheetId="7">[6]DT_A_AMW93!#REF!</definedName>
    <definedName name="SecSSW_MWH" localSheetId="5">[6]DT_A_AMW93!#REF!</definedName>
    <definedName name="SecSSW_MWH" localSheetId="4">[6]DT_A_AMW93!#REF!</definedName>
    <definedName name="SecSSW_MWH">[6]DT_A_AMW93!#REF!</definedName>
    <definedName name="Sep03AMA">[3]BS!$AG$7:$AG$3582</definedName>
    <definedName name="Sep04AMA">[4]BS!$AL$7:$AL$3582</definedName>
    <definedName name="sepcf" localSheetId="7">#REF!</definedName>
    <definedName name="sepcf" localSheetId="5">#REF!</definedName>
    <definedName name="sepcf" localSheetId="4">#REF!</definedName>
    <definedName name="sepcf">#REF!</definedName>
    <definedName name="sepcost" localSheetId="7">#REF!</definedName>
    <definedName name="sepcost" localSheetId="5">#REF!</definedName>
    <definedName name="sepcost" localSheetId="4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 localSheetId="7">[10]model!#REF!</definedName>
    <definedName name="SKAGIT" localSheetId="5">[10]model!#REF!</definedName>
    <definedName name="SKAGIT" localSheetId="4">[10]model!#REF!</definedName>
    <definedName name="SKAGIT">[10]model!#REF!</definedName>
    <definedName name="SLFINSURANCE" localSheetId="7">#REF!</definedName>
    <definedName name="SLFINSURANCE" localSheetId="5">#REF!</definedName>
    <definedName name="SLFINSURANCE" localSheetId="4">#REF!</definedName>
    <definedName name="SLFINSURANCE">#REF!</definedName>
    <definedName name="SolarDate" localSheetId="7">'[20]Dispatch Cases'!#REF!</definedName>
    <definedName name="SolarDate" localSheetId="5">'[20]Dispatch Cases'!#REF!</definedName>
    <definedName name="SolarDate" localSheetId="4">'[20]Dispatch Cases'!#REF!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 localSheetId="7">#REF!</definedName>
    <definedName name="STAFFREDUC" localSheetId="5">#REF!</definedName>
    <definedName name="STAFFREDUC" localSheetId="4">#REF!</definedName>
    <definedName name="STAFFREDUC">#REF!</definedName>
    <definedName name="StartDate">[12]Assumptions!$C$9</definedName>
    <definedName name="stationserv" localSheetId="7">#REF!</definedName>
    <definedName name="stationserv" localSheetId="5">#REF!</definedName>
    <definedName name="stationserv" localSheetId="4">#REF!</definedName>
    <definedName name="stationserv">#REF!</definedName>
    <definedName name="STAX">[14]INPUTS!$F$34</definedName>
    <definedName name="STORM" localSheetId="7">#REF!</definedName>
    <definedName name="STORM" localSheetId="5">#REF!</definedName>
    <definedName name="STORM" localSheetId="4">#REF!</definedName>
    <definedName name="STORM">#REF!</definedName>
    <definedName name="SUMMARY" localSheetId="7">#REF!</definedName>
    <definedName name="SUMMARY" localSheetId="5">#REF!</definedName>
    <definedName name="SUMMARY" localSheetId="4">#REF!</definedName>
    <definedName name="SUMMARY">#REF!</definedName>
    <definedName name="SummaryPrint" localSheetId="7">[33]Bremerton!#REF!</definedName>
    <definedName name="SummaryPrint" localSheetId="5">[33]Bremerton!#REF!</definedName>
    <definedName name="SummaryPrint" localSheetId="4">[33]Bremerton!#REF!</definedName>
    <definedName name="SummaryPrint">[33]Bremerton!#REF!</definedName>
    <definedName name="SUMMER" localSheetId="7">[33]Bremerton!#REF!</definedName>
    <definedName name="SUMMER" localSheetId="5">[33]Bremerton!#REF!</definedName>
    <definedName name="SUMMER" localSheetId="4">[33]Bremerton!#REF!</definedName>
    <definedName name="SUMMER">[33]Bremerton!#REF!</definedName>
    <definedName name="supentit_in_wkly_vect_input" localSheetId="7">#REF!</definedName>
    <definedName name="supentit_in_wkly_vect_input" localSheetId="5">#REF!</definedName>
    <definedName name="supentit_in_wkly_vect_input" localSheetId="4">#REF!</definedName>
    <definedName name="supentit_in_wkly_vect_input">#REF!</definedName>
    <definedName name="supentit_out_wkly_vect_input" localSheetId="7">#REF!</definedName>
    <definedName name="supentit_out_wkly_vect_input" localSheetId="5">#REF!</definedName>
    <definedName name="supentit_out_wkly_vect_input" localSheetId="4">#REF!</definedName>
    <definedName name="supentit_out_wkly_vect_input">#REF!</definedName>
    <definedName name="SW.T">[11]INTERNAL!$A$76:$IV$78</definedName>
    <definedName name="SWPTD.T">[11]INTERNAL!$A$79:$IV$81</definedName>
    <definedName name="SWSales_MWH" localSheetId="7">[6]DT_A_AMW93!#REF!</definedName>
    <definedName name="SWSales_MWH" localSheetId="5">[6]DT_A_AMW93!#REF!</definedName>
    <definedName name="SWSales_MWH" localSheetId="4">[6]DT_A_AMW93!#REF!</definedName>
    <definedName name="SWSales_MWH">[6]DT_A_AMW93!#REF!</definedName>
    <definedName name="t" hidden="1">{#N/A,#N/A,FALSE,"CESTSUM";#N/A,#N/A,FALSE,"est sum A";#N/A,#N/A,FALSE,"est detail A"}</definedName>
    <definedName name="TAXCORPLIC" localSheetId="7">#REF!</definedName>
    <definedName name="TAXCORPLIC" localSheetId="5">#REF!</definedName>
    <definedName name="TAXCORPLIC" localSheetId="4">#REF!</definedName>
    <definedName name="TAXCORPLIC">#REF!</definedName>
    <definedName name="TAXENERGYP" localSheetId="7">[10]model!#REF!</definedName>
    <definedName name="TAXENERGYP" localSheetId="5">[10]model!#REF!</definedName>
    <definedName name="TAXENERGYP" localSheetId="4">[10]model!#REF!</definedName>
    <definedName name="TAXENERGYP">[10]model!#REF!</definedName>
    <definedName name="TAXENERGYR" localSheetId="7">#REF!</definedName>
    <definedName name="TAXENERGYR" localSheetId="5">#REF!</definedName>
    <definedName name="TAXENERGYR" localSheetId="4">#REF!</definedName>
    <definedName name="TAXENERGYR">#REF!</definedName>
    <definedName name="TAXEXCISE" localSheetId="7">#REF!</definedName>
    <definedName name="TAXEXCISE" localSheetId="5">#REF!</definedName>
    <definedName name="TAXEXCISE" localSheetId="4">#REF!</definedName>
    <definedName name="TAXEXCISE">#REF!</definedName>
    <definedName name="TAXFICA" localSheetId="7">#REF!</definedName>
    <definedName name="TAXFICA" localSheetId="5">#REF!</definedName>
    <definedName name="TAXFICA" localSheetId="4">#REF!</definedName>
    <definedName name="TAXFICA">#REF!</definedName>
    <definedName name="TAXFUT" localSheetId="7">[10]model!#REF!</definedName>
    <definedName name="TAXFUT" localSheetId="5">[10]model!#REF!</definedName>
    <definedName name="TAXFUT" localSheetId="4">[10]model!#REF!</definedName>
    <definedName name="TAXFUT">[10]model!#REF!</definedName>
    <definedName name="TAXINCOME" localSheetId="7">#REF!</definedName>
    <definedName name="TAXINCOME" localSheetId="5">#REF!</definedName>
    <definedName name="TAXINCOME" localSheetId="4">#REF!</definedName>
    <definedName name="TAXINCOME">#REF!</definedName>
    <definedName name="TAXMEDICARE" localSheetId="7">#REF!</definedName>
    <definedName name="TAXMEDICARE" localSheetId="5">#REF!</definedName>
    <definedName name="TAXMEDICARE" localSheetId="4">#REF!</definedName>
    <definedName name="TAXMEDICARE">#REF!</definedName>
    <definedName name="taxown" localSheetId="7">#REF!</definedName>
    <definedName name="taxown" localSheetId="5">#REF!</definedName>
    <definedName name="taxown" localSheetId="4">#REF!</definedName>
    <definedName name="taxown">#REF!</definedName>
    <definedName name="TAXPFINT" localSheetId="7">#REF!</definedName>
    <definedName name="TAXPFINT" localSheetId="5">#REF!</definedName>
    <definedName name="TAXPFINT" localSheetId="4">#REF!</definedName>
    <definedName name="TAXPFINT">#REF!</definedName>
    <definedName name="TAXPROPERTY" localSheetId="7">#REF!</definedName>
    <definedName name="TAXPROPERTY" localSheetId="5">#REF!</definedName>
    <definedName name="TAXPROPERTY" localSheetId="4">#REF!</definedName>
    <definedName name="TAXPROPERTY">#REF!</definedName>
    <definedName name="TAXSUT" localSheetId="7">[10]model!#REF!</definedName>
    <definedName name="TAXSUT" localSheetId="5">[10]model!#REF!</definedName>
    <definedName name="TAXSUT" localSheetId="4">[10]model!#REF!</definedName>
    <definedName name="TAXSUT">[10]model!#REF!</definedName>
    <definedName name="tbl_Master" localSheetId="7">#REF!</definedName>
    <definedName name="tbl_Master" localSheetId="5">#REF!</definedName>
    <definedName name="tbl_Master" localSheetId="4">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7">#REF!</definedName>
    <definedName name="TEMPADJ" localSheetId="5">#REF!</definedName>
    <definedName name="TEMPADJ" localSheetId="4">#REF!</definedName>
    <definedName name="TEMPADJ">#REF!</definedName>
    <definedName name="TenaskaShare" localSheetId="7">[20]Dispatch!#REF!</definedName>
    <definedName name="TenaskaShare" localSheetId="5">[20]Dispatch!#REF!</definedName>
    <definedName name="TenaskaShare" localSheetId="4">[20]Dispatch!#REF!</definedName>
    <definedName name="TenaskaShare">[20]Dispatch!#REF!</definedName>
    <definedName name="Test" localSheetId="7">[7]BS!#REF!</definedName>
    <definedName name="Test" localSheetId="5">[7]BS!#REF!</definedName>
    <definedName name="Test" localSheetId="4">[7]BS!#REF!</definedName>
    <definedName name="Test">[7]BS!#REF!</definedName>
    <definedName name="TEST0" localSheetId="7">#REF!</definedName>
    <definedName name="TEST0" localSheetId="5">#REF!</definedName>
    <definedName name="TEST0" localSheetId="4">#REF!</definedName>
    <definedName name="TEST0">#REF!</definedName>
    <definedName name="TESTHKEY" localSheetId="7">#REF!</definedName>
    <definedName name="TESTHKEY" localSheetId="5">#REF!</definedName>
    <definedName name="TESTHKEY" localSheetId="4">#REF!</definedName>
    <definedName name="TESTHKEY">#REF!</definedName>
    <definedName name="TESTKEYS" localSheetId="7">#REF!</definedName>
    <definedName name="TESTKEYS" localSheetId="5">#REF!</definedName>
    <definedName name="TESTKEYS" localSheetId="4">#REF!</definedName>
    <definedName name="TESTKEYS">#REF!</definedName>
    <definedName name="TESTVKEY" localSheetId="7">#REF!</definedName>
    <definedName name="TESTVKEY" localSheetId="5">#REF!</definedName>
    <definedName name="TESTVKEY" localSheetId="4">#REF!</definedName>
    <definedName name="TESTVKEY">#REF!</definedName>
    <definedName name="TESTYEAR" localSheetId="7">#REF!</definedName>
    <definedName name="TESTYEAR" localSheetId="5">#REF!</definedName>
    <definedName name="TESTYEAR" localSheetId="4">#REF!</definedName>
    <definedName name="TESTYEAR">#REF!</definedName>
    <definedName name="TFR">[11]CLASSIFIERS!$A$11:$IV$11</definedName>
    <definedName name="Therm_upload" localSheetId="7">#REF!</definedName>
    <definedName name="Therm_upload" localSheetId="5">#REF!</definedName>
    <definedName name="Therm_upload" localSheetId="4">#REF!</definedName>
    <definedName name="Therm_upload">#REF!</definedName>
    <definedName name="ThermalBookLife">[12]Assumptions!$C$25</definedName>
    <definedName name="therms" localSheetId="7">#REF!</definedName>
    <definedName name="therms" localSheetId="5">#REF!</definedName>
    <definedName name="therms" localSheetId="4">#REF!</definedName>
    <definedName name="therms">#REF!</definedName>
    <definedName name="thirdpartyIRR" localSheetId="7">#REF!</definedName>
    <definedName name="thirdpartyIRR" localSheetId="5">#REF!</definedName>
    <definedName name="thirdpartyIRR" localSheetId="4">#REF!</definedName>
    <definedName name="thirdpartyIRR">#REF!</definedName>
    <definedName name="THM_ALL_YEARS" localSheetId="7">#REF!</definedName>
    <definedName name="THM_ALL_YEARS" localSheetId="5">#REF!</definedName>
    <definedName name="THM_ALL_YEARS" localSheetId="4">#REF!</definedName>
    <definedName name="THM_ALL_YEARS">#REF!</definedName>
    <definedName name="Title">[12]Assumptions!$A$1</definedName>
    <definedName name="today" localSheetId="7">#REF!</definedName>
    <definedName name="today" localSheetId="5">#REF!</definedName>
    <definedName name="today" localSheetId="4">#REF!</definedName>
    <definedName name="today">#REF!</definedName>
    <definedName name="TopLeft" localSheetId="7">#REF!</definedName>
    <definedName name="TopLeft" localSheetId="5">#REF!</definedName>
    <definedName name="TopLeft" localSheetId="4">#REF!</definedName>
    <definedName name="TopLeft">#REF!</definedName>
    <definedName name="totaldebt" localSheetId="7">#REF!</definedName>
    <definedName name="totaldebt" localSheetId="5">#REF!</definedName>
    <definedName name="totaldebt" localSheetId="4">#REF!</definedName>
    <definedName name="totaldebt">#REF!</definedName>
    <definedName name="totalequit" localSheetId="7">#REF!</definedName>
    <definedName name="totalequit" localSheetId="5">#REF!</definedName>
    <definedName name="totalequit" localSheetId="4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 localSheetId="7">[6]DT_A_DOL93!#REF!</definedName>
    <definedName name="TRADING_NET" localSheetId="5">[6]DT_A_DOL93!#REF!</definedName>
    <definedName name="TRADING_NET" localSheetId="4">[6]DT_A_DOL93!#REF!</definedName>
    <definedName name="TRADING_NET">[6]DT_A_DOL93!#REF!</definedName>
    <definedName name="tran_revenue" localSheetId="7">#REF!</definedName>
    <definedName name="tran_revenue" localSheetId="5">#REF!</definedName>
    <definedName name="tran_revenue" localSheetId="4">#REF!</definedName>
    <definedName name="tran_revenue">#REF!</definedName>
    <definedName name="trans_constraint_y_n" localSheetId="7">#REF!</definedName>
    <definedName name="trans_constraint_y_n" localSheetId="5">#REF!</definedName>
    <definedName name="trans_constraint_y_n" localSheetId="4">#REF!</definedName>
    <definedName name="trans_constraint_y_n">#REF!</definedName>
    <definedName name="Transfer" localSheetId="7" hidden="1">#REF!</definedName>
    <definedName name="Transfer" localSheetId="5" hidden="1">#REF!</definedName>
    <definedName name="Transfer" localSheetId="4" hidden="1">#REF!</definedName>
    <definedName name="Transfer" hidden="1">#REF!</definedName>
    <definedName name="Transfers" localSheetId="7" hidden="1">#REF!</definedName>
    <definedName name="Transfers" localSheetId="5" hidden="1">#REF!</definedName>
    <definedName name="Transfers" localSheetId="4" hidden="1">#REF!</definedName>
    <definedName name="Transfers" hidden="1">#REF!</definedName>
    <definedName name="turbinesize" localSheetId="7">#REF!</definedName>
    <definedName name="turbinesize" localSheetId="5">#REF!</definedName>
    <definedName name="turbinesize" localSheetId="4">#REF!</definedName>
    <definedName name="turbinesize">#REF!</definedName>
    <definedName name="twoyrswarranty" localSheetId="7">#REF!</definedName>
    <definedName name="twoyrswarranty" localSheetId="5">#REF!</definedName>
    <definedName name="twoyrswarranty" localSheetId="4">#REF!</definedName>
    <definedName name="twoyrswarranty">#REF!</definedName>
    <definedName name="u" hidden="1">{#N/A,#N/A,FALSE,"Summ";#N/A,#N/A,FALSE,"General"}</definedName>
    <definedName name="UBakerAvail" localSheetId="7">#REF!</definedName>
    <definedName name="UBakerAvail" localSheetId="5">#REF!</definedName>
    <definedName name="UBakerAvail" localSheetId="4">#REF!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7">#REF!</definedName>
    <definedName name="UNITCOMPARE" localSheetId="5">#REF!</definedName>
    <definedName name="UNITCOMPARE" localSheetId="4">#REF!</definedName>
    <definedName name="UNITCOMPARE">#REF!</definedName>
    <definedName name="UNITCOSTS" localSheetId="7">#REF!</definedName>
    <definedName name="UNITCOSTS" localSheetId="5">#REF!</definedName>
    <definedName name="UNITCOSTS" localSheetId="4">#REF!</definedName>
    <definedName name="UNITCOSTS">#REF!</definedName>
    <definedName name="UTG" localSheetId="7">#REF!</definedName>
    <definedName name="UTG" localSheetId="5">#REF!</definedName>
    <definedName name="UTG" localSheetId="4">#REF!</definedName>
    <definedName name="UTG">#REF!</definedName>
    <definedName name="UTN" localSheetId="7">#REF!</definedName>
    <definedName name="UTN" localSheetId="5">#REF!</definedName>
    <definedName name="UTN" localSheetId="4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 localSheetId="7">#REF!</definedName>
    <definedName name="vartrans" localSheetId="5">#REF!</definedName>
    <definedName name="vartrans" localSheetId="4">#REF!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 localSheetId="7">[10]model!#REF!</definedName>
    <definedName name="WAGES" localSheetId="5">[10]model!#REF!</definedName>
    <definedName name="WAGES" localSheetId="4">[10]model!#REF!</definedName>
    <definedName name="WAGES">[10]model!#REF!</definedName>
    <definedName name="warrantyOM" localSheetId="7">#REF!</definedName>
    <definedName name="warrantyOM" localSheetId="5">#REF!</definedName>
    <definedName name="warrantyOM" localSheetId="4">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 localSheetId="7">#REF!</definedName>
    <definedName name="whorn_db" localSheetId="5">#REF!</definedName>
    <definedName name="whorn_db" localSheetId="4">#REF!</definedName>
    <definedName name="whorn_db">#REF!</definedName>
    <definedName name="WindDate" localSheetId="7">'[20]Dispatch Cases'!#REF!</definedName>
    <definedName name="WindDate" localSheetId="5">'[20]Dispatch Cases'!#REF!</definedName>
    <definedName name="WindDate" localSheetId="4">'[20]Dispatch Cases'!#REF!</definedName>
    <definedName name="WindDate">'[20]Dispatch Cases'!#REF!</definedName>
    <definedName name="WINTER" localSheetId="7">[33]Bremerton!#REF!</definedName>
    <definedName name="WINTER" localSheetId="5">[33]Bremerton!#REF!</definedName>
    <definedName name="WINTER" localSheetId="4">[33]Bremerton!#REF!</definedName>
    <definedName name="WINTER">[33]Bremerton!#REF!</definedName>
    <definedName name="WORKSHTS" localSheetId="7">'[1]Sched 46'!#REF!</definedName>
    <definedName name="WORKSHTS" localSheetId="5">'[1]Sched 46'!#REF!</definedName>
    <definedName name="WORKSHTS" localSheetId="4">'[1]Sched 46'!#REF!</definedName>
    <definedName name="WORKSHTS">'[1]Sched 46'!#REF!</definedName>
    <definedName name="WRKCAP" localSheetId="7">[10]model!#REF!</definedName>
    <definedName name="WRKCAP" localSheetId="5">[10]model!#REF!</definedName>
    <definedName name="WRKCAP" localSheetId="4">[10]model!#REF!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 localSheetId="7">#REF!</definedName>
    <definedName name="wwp_wkly_vect_input" localSheetId="5">#REF!</definedName>
    <definedName name="wwp_wkly_vect_input" localSheetId="4">#REF!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>#REF!</definedName>
    <definedName name="xxx" localSheetId="5">#REF!</definedName>
    <definedName name="xxx" localSheetId="4">#REF!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 localSheetId="7">#REF!</definedName>
    <definedName name="zilfpldebtperc" localSheetId="5">#REF!</definedName>
    <definedName name="zilfpldebtperc" localSheetId="4">#REF!</definedName>
    <definedName name="zilfpldebtperc">#REF!</definedName>
    <definedName name="zilkhaepcdevcost" localSheetId="7">#REF!</definedName>
    <definedName name="zilkhaepcdevcost" localSheetId="5">#REF!</definedName>
    <definedName name="zilkhaepcdevcost" localSheetId="4">#REF!</definedName>
    <definedName name="zilkhaepcdevcost">#REF!</definedName>
    <definedName name="zilkhaownperc" localSheetId="7">#REF!</definedName>
    <definedName name="zilkhaownperc" localSheetId="5">#REF!</definedName>
    <definedName name="zilkhaownperc" localSheetId="4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H11" i="29" l="1"/>
  <c r="B29" i="32" l="1"/>
  <c r="B30" i="32" s="1"/>
  <c r="B31" i="32" s="1"/>
  <c r="B32" i="32" s="1"/>
  <c r="B33" i="32" s="1"/>
  <c r="B34" i="32" s="1"/>
  <c r="B35" i="32" s="1"/>
  <c r="B28" i="32"/>
  <c r="B50" i="27"/>
  <c r="B51" i="27"/>
  <c r="B52" i="27"/>
  <c r="B53" i="27"/>
  <c r="B54" i="27"/>
  <c r="B55" i="27"/>
  <c r="B56" i="27"/>
  <c r="B57" i="27"/>
  <c r="B49" i="27"/>
  <c r="B8" i="27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7" i="27"/>
  <c r="M36" i="34" l="1"/>
  <c r="L36" i="34"/>
  <c r="K36" i="34"/>
  <c r="J36" i="34"/>
  <c r="I36" i="34"/>
  <c r="H36" i="34"/>
  <c r="G36" i="34"/>
  <c r="F36" i="34"/>
  <c r="E36" i="34"/>
  <c r="D36" i="34"/>
  <c r="C36" i="34"/>
  <c r="B36" i="34"/>
  <c r="O53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N56" i="29" l="1"/>
  <c r="N55" i="29"/>
  <c r="N54" i="29"/>
  <c r="N53" i="29"/>
  <c r="N52" i="29"/>
  <c r="N51" i="29"/>
  <c r="N50" i="29"/>
  <c r="N49" i="29"/>
  <c r="N48" i="29"/>
  <c r="N47" i="29"/>
  <c r="N46" i="29"/>
  <c r="N45" i="29"/>
  <c r="N16" i="2"/>
  <c r="M16" i="2"/>
  <c r="L16" i="2"/>
  <c r="K16" i="2"/>
  <c r="J16" i="2"/>
  <c r="I16" i="2"/>
  <c r="H16" i="2"/>
  <c r="G16" i="2"/>
  <c r="F16" i="2"/>
  <c r="E16" i="2"/>
  <c r="D16" i="2"/>
  <c r="N15" i="2"/>
  <c r="M15" i="2"/>
  <c r="L15" i="2"/>
  <c r="K15" i="2"/>
  <c r="J15" i="2"/>
  <c r="I15" i="2"/>
  <c r="H15" i="2"/>
  <c r="G15" i="2"/>
  <c r="F15" i="2"/>
  <c r="E15" i="2"/>
  <c r="D15" i="2"/>
  <c r="N14" i="2"/>
  <c r="M14" i="2"/>
  <c r="L14" i="2"/>
  <c r="K14" i="2"/>
  <c r="J14" i="2"/>
  <c r="I14" i="2"/>
  <c r="H14" i="2"/>
  <c r="G14" i="2"/>
  <c r="F14" i="2"/>
  <c r="E14" i="2"/>
  <c r="D14" i="2"/>
  <c r="N13" i="2"/>
  <c r="M13" i="2"/>
  <c r="L13" i="2"/>
  <c r="K13" i="2"/>
  <c r="J13" i="2"/>
  <c r="I13" i="2"/>
  <c r="H13" i="2"/>
  <c r="G13" i="2"/>
  <c r="F13" i="2"/>
  <c r="E13" i="2"/>
  <c r="D13" i="2"/>
  <c r="N11" i="2"/>
  <c r="M11" i="2"/>
  <c r="L11" i="2"/>
  <c r="K11" i="2"/>
  <c r="J11" i="2"/>
  <c r="I11" i="2"/>
  <c r="H11" i="2"/>
  <c r="G11" i="2"/>
  <c r="F11" i="2"/>
  <c r="E11" i="2"/>
  <c r="D11" i="2"/>
  <c r="N10" i="2"/>
  <c r="M10" i="2"/>
  <c r="L10" i="2"/>
  <c r="K10" i="2"/>
  <c r="J10" i="2"/>
  <c r="I10" i="2"/>
  <c r="H10" i="2"/>
  <c r="G10" i="2"/>
  <c r="F10" i="2"/>
  <c r="E10" i="2"/>
  <c r="D10" i="2"/>
  <c r="N9" i="2"/>
  <c r="M9" i="2"/>
  <c r="L9" i="2"/>
  <c r="K9" i="2"/>
  <c r="J9" i="2"/>
  <c r="I9" i="2"/>
  <c r="H9" i="2"/>
  <c r="G9" i="2"/>
  <c r="F9" i="2"/>
  <c r="E9" i="2"/>
  <c r="D9" i="2"/>
  <c r="N8" i="2"/>
  <c r="M8" i="2"/>
  <c r="L8" i="2"/>
  <c r="K8" i="2"/>
  <c r="J8" i="2"/>
  <c r="I8" i="2"/>
  <c r="H8" i="2"/>
  <c r="G8" i="2"/>
  <c r="F8" i="2"/>
  <c r="E8" i="2"/>
  <c r="D8" i="2"/>
  <c r="C16" i="2"/>
  <c r="C15" i="2"/>
  <c r="C14" i="2"/>
  <c r="C13" i="2"/>
  <c r="C11" i="2"/>
  <c r="C10" i="2"/>
  <c r="C9" i="2"/>
  <c r="C8" i="2"/>
  <c r="P71" i="27"/>
  <c r="O71" i="27"/>
  <c r="N71" i="27"/>
  <c r="M71" i="27"/>
  <c r="L71" i="27"/>
  <c r="K71" i="27"/>
  <c r="J71" i="27"/>
  <c r="I71" i="27"/>
  <c r="H71" i="27"/>
  <c r="G71" i="27"/>
  <c r="F71" i="27"/>
  <c r="P70" i="27"/>
  <c r="O70" i="27"/>
  <c r="N70" i="27"/>
  <c r="M70" i="27"/>
  <c r="L70" i="27"/>
  <c r="K70" i="27"/>
  <c r="J70" i="27"/>
  <c r="I70" i="27"/>
  <c r="H70" i="27"/>
  <c r="G70" i="27"/>
  <c r="F70" i="27"/>
  <c r="E71" i="27"/>
  <c r="E70" i="27"/>
  <c r="D57" i="27"/>
  <c r="D56" i="27"/>
  <c r="D55" i="27"/>
  <c r="D54" i="27"/>
  <c r="D53" i="27"/>
  <c r="D52" i="27"/>
  <c r="D51" i="27"/>
  <c r="D50" i="27"/>
  <c r="D49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C27" i="32"/>
  <c r="C28" i="32"/>
  <c r="C29" i="32"/>
  <c r="C30" i="32"/>
  <c r="C31" i="32"/>
  <c r="C32" i="32"/>
  <c r="C33" i="32"/>
  <c r="C34" i="32"/>
  <c r="E34" i="3"/>
  <c r="E33" i="3"/>
  <c r="E32" i="3"/>
  <c r="E31" i="3"/>
  <c r="E29" i="3"/>
  <c r="E28" i="3"/>
  <c r="E27" i="3"/>
  <c r="E26" i="3"/>
  <c r="M26" i="31"/>
  <c r="L26" i="31"/>
  <c r="K26" i="31"/>
  <c r="J26" i="31"/>
  <c r="I26" i="31"/>
  <c r="H26" i="31"/>
  <c r="G26" i="31"/>
  <c r="F26" i="31"/>
  <c r="E26" i="31"/>
  <c r="D26" i="31"/>
  <c r="C26" i="31"/>
  <c r="M25" i="31"/>
  <c r="L25" i="31"/>
  <c r="K25" i="31"/>
  <c r="J25" i="31"/>
  <c r="I25" i="31"/>
  <c r="H25" i="31"/>
  <c r="G25" i="31"/>
  <c r="F25" i="31"/>
  <c r="E25" i="31"/>
  <c r="D25" i="31"/>
  <c r="C25" i="31"/>
  <c r="M23" i="31"/>
  <c r="L23" i="31"/>
  <c r="K23" i="31"/>
  <c r="J23" i="31"/>
  <c r="I23" i="31"/>
  <c r="H23" i="31"/>
  <c r="G23" i="31"/>
  <c r="F23" i="31"/>
  <c r="E23" i="31"/>
  <c r="D23" i="31"/>
  <c r="C23" i="31"/>
  <c r="B26" i="31"/>
  <c r="B25" i="31"/>
  <c r="B23" i="31"/>
  <c r="S45" i="33" a="1"/>
  <c r="S45" i="33" s="1"/>
  <c r="S48" i="33"/>
  <c r="S52" i="33"/>
  <c r="S56" i="33"/>
  <c r="M29" i="34"/>
  <c r="L29" i="34"/>
  <c r="K29" i="34"/>
  <c r="J29" i="34"/>
  <c r="I29" i="34"/>
  <c r="H29" i="34"/>
  <c r="G29" i="34"/>
  <c r="F29" i="34"/>
  <c r="E29" i="34"/>
  <c r="D29" i="34"/>
  <c r="C29" i="34"/>
  <c r="M28" i="34"/>
  <c r="L28" i="34"/>
  <c r="K28" i="34"/>
  <c r="J28" i="34"/>
  <c r="I28" i="34"/>
  <c r="H28" i="34"/>
  <c r="G28" i="34"/>
  <c r="F28" i="34"/>
  <c r="E28" i="34"/>
  <c r="D28" i="34"/>
  <c r="C28" i="34"/>
  <c r="M24" i="34"/>
  <c r="L24" i="34"/>
  <c r="K24" i="34"/>
  <c r="K25" i="34" s="1"/>
  <c r="J24" i="34"/>
  <c r="I24" i="34"/>
  <c r="H24" i="34"/>
  <c r="H25" i="34" s="1"/>
  <c r="G24" i="34"/>
  <c r="G25" i="34" s="1"/>
  <c r="F24" i="34"/>
  <c r="F25" i="34" s="1"/>
  <c r="E24" i="34"/>
  <c r="D24" i="34"/>
  <c r="D25" i="34" s="1"/>
  <c r="C24" i="34"/>
  <c r="C25" i="34" s="1"/>
  <c r="M23" i="34"/>
  <c r="L23" i="34"/>
  <c r="K23" i="34"/>
  <c r="J23" i="34"/>
  <c r="I23" i="34"/>
  <c r="H23" i="34"/>
  <c r="G23" i="34"/>
  <c r="F23" i="34"/>
  <c r="E23" i="34"/>
  <c r="D23" i="34"/>
  <c r="C23" i="34"/>
  <c r="M20" i="34"/>
  <c r="L20" i="34"/>
  <c r="K20" i="34"/>
  <c r="K21" i="34" s="1"/>
  <c r="J20" i="34"/>
  <c r="J21" i="34" s="1"/>
  <c r="I20" i="34"/>
  <c r="H20" i="34"/>
  <c r="G20" i="34"/>
  <c r="G21" i="34" s="1"/>
  <c r="F20" i="34"/>
  <c r="F21" i="34" s="1"/>
  <c r="E20" i="34"/>
  <c r="D20" i="34"/>
  <c r="C20" i="34"/>
  <c r="C21" i="34" s="1"/>
  <c r="M19" i="34"/>
  <c r="L19" i="34"/>
  <c r="K19" i="34"/>
  <c r="J19" i="34"/>
  <c r="I19" i="34"/>
  <c r="H19" i="34"/>
  <c r="G19" i="34"/>
  <c r="F19" i="34"/>
  <c r="E19" i="34"/>
  <c r="D19" i="34"/>
  <c r="C19" i="34"/>
  <c r="M16" i="34"/>
  <c r="L16" i="34"/>
  <c r="L17" i="34" s="1"/>
  <c r="K16" i="34"/>
  <c r="K17" i="34" s="1"/>
  <c r="J16" i="34"/>
  <c r="J17" i="34" s="1"/>
  <c r="I16" i="34"/>
  <c r="H16" i="34"/>
  <c r="G16" i="34"/>
  <c r="G17" i="34" s="1"/>
  <c r="F16" i="34"/>
  <c r="E16" i="34"/>
  <c r="D16" i="34"/>
  <c r="C16" i="34"/>
  <c r="C17" i="34" s="1"/>
  <c r="M15" i="34"/>
  <c r="L15" i="34"/>
  <c r="K15" i="34"/>
  <c r="J15" i="34"/>
  <c r="I15" i="34"/>
  <c r="H15" i="34"/>
  <c r="G15" i="34"/>
  <c r="F15" i="34"/>
  <c r="E15" i="34"/>
  <c r="D15" i="34"/>
  <c r="C15" i="34"/>
  <c r="M12" i="34"/>
  <c r="L12" i="34"/>
  <c r="K12" i="34"/>
  <c r="J12" i="34"/>
  <c r="J13" i="34" s="1"/>
  <c r="I12" i="34"/>
  <c r="H12" i="34"/>
  <c r="G12" i="34"/>
  <c r="F12" i="34"/>
  <c r="F13" i="34" s="1"/>
  <c r="E12" i="34"/>
  <c r="D12" i="34"/>
  <c r="C12" i="34"/>
  <c r="M11" i="34"/>
  <c r="L11" i="34"/>
  <c r="L13" i="34" s="1"/>
  <c r="K11" i="34"/>
  <c r="J11" i="34"/>
  <c r="I11" i="34"/>
  <c r="H11" i="34"/>
  <c r="H13" i="34" s="1"/>
  <c r="G11" i="34"/>
  <c r="F11" i="34"/>
  <c r="E11" i="34"/>
  <c r="D11" i="34"/>
  <c r="D13" i="34" s="1"/>
  <c r="C11" i="34"/>
  <c r="B28" i="34"/>
  <c r="B24" i="34"/>
  <c r="B25" i="34" s="1"/>
  <c r="B20" i="34"/>
  <c r="B16" i="34"/>
  <c r="B12" i="34"/>
  <c r="B11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8" i="34" s="1"/>
  <c r="M35" i="34"/>
  <c r="L35" i="34"/>
  <c r="I35" i="34"/>
  <c r="H35" i="34"/>
  <c r="E35" i="34"/>
  <c r="D35" i="34"/>
  <c r="B29" i="34"/>
  <c r="N29" i="34" s="1"/>
  <c r="J25" i="34"/>
  <c r="L25" i="34"/>
  <c r="B23" i="34"/>
  <c r="L21" i="34"/>
  <c r="H21" i="34"/>
  <c r="D21" i="34"/>
  <c r="B19" i="34"/>
  <c r="H17" i="34"/>
  <c r="D17" i="34"/>
  <c r="F17" i="34"/>
  <c r="B15" i="34"/>
  <c r="B17" i="34" s="1"/>
  <c r="K13" i="34"/>
  <c r="G13" i="34"/>
  <c r="M7" i="34"/>
  <c r="L7" i="34"/>
  <c r="K7" i="34"/>
  <c r="K35" i="34" s="1"/>
  <c r="J7" i="34"/>
  <c r="J35" i="34" s="1"/>
  <c r="I7" i="34"/>
  <c r="H7" i="34"/>
  <c r="G7" i="34"/>
  <c r="G35" i="34" s="1"/>
  <c r="F7" i="34"/>
  <c r="F35" i="34" s="1"/>
  <c r="E7" i="34"/>
  <c r="D7" i="34"/>
  <c r="C7" i="34"/>
  <c r="C35" i="34" s="1"/>
  <c r="B7" i="34"/>
  <c r="B35" i="34" s="1"/>
  <c r="I22" i="33"/>
  <c r="I39" i="33" s="1"/>
  <c r="I56" i="33" s="1"/>
  <c r="I73" i="33" s="1"/>
  <c r="I21" i="33"/>
  <c r="I38" i="33" s="1"/>
  <c r="I55" i="33" s="1"/>
  <c r="I72" i="33" s="1"/>
  <c r="I20" i="33"/>
  <c r="I37" i="33" s="1"/>
  <c r="I54" i="33" s="1"/>
  <c r="I71" i="33" s="1"/>
  <c r="I19" i="33"/>
  <c r="I36" i="33" s="1"/>
  <c r="I53" i="33" s="1"/>
  <c r="I70" i="33" s="1"/>
  <c r="I18" i="33"/>
  <c r="I35" i="33" s="1"/>
  <c r="I52" i="33" s="1"/>
  <c r="I69" i="33" s="1"/>
  <c r="I17" i="33"/>
  <c r="I34" i="33" s="1"/>
  <c r="I51" i="33" s="1"/>
  <c r="I68" i="33" s="1"/>
  <c r="I16" i="33"/>
  <c r="I33" i="33" s="1"/>
  <c r="I50" i="33" s="1"/>
  <c r="I67" i="33" s="1"/>
  <c r="I15" i="33"/>
  <c r="I32" i="33" s="1"/>
  <c r="I49" i="33" s="1"/>
  <c r="I66" i="33" s="1"/>
  <c r="I14" i="33"/>
  <c r="I31" i="33" s="1"/>
  <c r="I48" i="33" s="1"/>
  <c r="I65" i="33" s="1"/>
  <c r="I13" i="33"/>
  <c r="I30" i="33" s="1"/>
  <c r="I47" i="33" s="1"/>
  <c r="I64" i="33" s="1"/>
  <c r="I12" i="33"/>
  <c r="I29" i="33" s="1"/>
  <c r="I46" i="33" s="1"/>
  <c r="I63" i="33" s="1"/>
  <c r="I11" i="33"/>
  <c r="I28" i="33" s="1"/>
  <c r="I45" i="33" s="1"/>
  <c r="I62" i="33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N35" i="32"/>
  <c r="M35" i="32"/>
  <c r="L35" i="32"/>
  <c r="K35" i="32"/>
  <c r="J35" i="32"/>
  <c r="I35" i="32"/>
  <c r="H35" i="32"/>
  <c r="G35" i="32"/>
  <c r="F35" i="32"/>
  <c r="E35" i="32"/>
  <c r="D35" i="32"/>
  <c r="C35" i="32"/>
  <c r="N34" i="32"/>
  <c r="M34" i="32"/>
  <c r="L34" i="32"/>
  <c r="K34" i="32"/>
  <c r="J34" i="32"/>
  <c r="I34" i="32"/>
  <c r="H34" i="32"/>
  <c r="G34" i="32"/>
  <c r="F34" i="32"/>
  <c r="E34" i="32"/>
  <c r="D34" i="32"/>
  <c r="N33" i="32"/>
  <c r="M33" i="32"/>
  <c r="L33" i="32"/>
  <c r="K33" i="32"/>
  <c r="J33" i="32"/>
  <c r="I33" i="32"/>
  <c r="H33" i="32"/>
  <c r="G33" i="32"/>
  <c r="F33" i="32"/>
  <c r="E33" i="32"/>
  <c r="D33" i="32"/>
  <c r="N32" i="32"/>
  <c r="M32" i="32"/>
  <c r="L32" i="32"/>
  <c r="K32" i="32"/>
  <c r="J32" i="32"/>
  <c r="I32" i="32"/>
  <c r="H32" i="32"/>
  <c r="G32" i="32"/>
  <c r="F32" i="32"/>
  <c r="E32" i="32"/>
  <c r="D32" i="32"/>
  <c r="N31" i="32"/>
  <c r="M31" i="32"/>
  <c r="L31" i="32"/>
  <c r="K31" i="32"/>
  <c r="J31" i="32"/>
  <c r="I31" i="32"/>
  <c r="H31" i="32"/>
  <c r="G31" i="32"/>
  <c r="F31" i="32"/>
  <c r="E31" i="32"/>
  <c r="D31" i="32"/>
  <c r="N30" i="32"/>
  <c r="M30" i="32"/>
  <c r="L30" i="32"/>
  <c r="K30" i="32"/>
  <c r="J30" i="32"/>
  <c r="I30" i="32"/>
  <c r="H30" i="32"/>
  <c r="G30" i="32"/>
  <c r="F30" i="32"/>
  <c r="E30" i="32"/>
  <c r="D30" i="32"/>
  <c r="N29" i="32"/>
  <c r="M29" i="32"/>
  <c r="L29" i="32"/>
  <c r="K29" i="32"/>
  <c r="J29" i="32"/>
  <c r="I29" i="32"/>
  <c r="H29" i="32"/>
  <c r="G29" i="32"/>
  <c r="F29" i="32"/>
  <c r="E29" i="32"/>
  <c r="D29" i="32"/>
  <c r="N28" i="32"/>
  <c r="M28" i="32"/>
  <c r="L28" i="32"/>
  <c r="K28" i="32"/>
  <c r="J28" i="32"/>
  <c r="I28" i="32"/>
  <c r="H28" i="32"/>
  <c r="G28" i="32"/>
  <c r="F28" i="32"/>
  <c r="E28" i="32"/>
  <c r="D28" i="32"/>
  <c r="N27" i="32"/>
  <c r="M27" i="32"/>
  <c r="L27" i="32"/>
  <c r="K27" i="32"/>
  <c r="J27" i="32"/>
  <c r="I27" i="32"/>
  <c r="H27" i="32"/>
  <c r="G27" i="32"/>
  <c r="F27" i="32"/>
  <c r="E27" i="32"/>
  <c r="D27" i="32"/>
  <c r="G36" i="32" l="1"/>
  <c r="G45" i="32" s="1"/>
  <c r="K36" i="32"/>
  <c r="K45" i="32" s="1"/>
  <c r="O28" i="32"/>
  <c r="O32" i="32"/>
  <c r="B13" i="34"/>
  <c r="B21" i="34"/>
  <c r="E13" i="34"/>
  <c r="I13" i="34"/>
  <c r="M13" i="34"/>
  <c r="E21" i="34"/>
  <c r="I21" i="34"/>
  <c r="M21" i="34"/>
  <c r="K28" i="33" s="1" a="1"/>
  <c r="K28" i="33" s="1"/>
  <c r="J28" i="29" s="1"/>
  <c r="N16" i="34"/>
  <c r="O45" i="33" a="1"/>
  <c r="O45" i="33" s="1"/>
  <c r="J45" i="29" s="1"/>
  <c r="C13" i="34"/>
  <c r="N13" i="34" s="1"/>
  <c r="N12" i="34"/>
  <c r="E17" i="34"/>
  <c r="I17" i="34"/>
  <c r="M17" i="34"/>
  <c r="E25" i="34"/>
  <c r="I25" i="34"/>
  <c r="M25" i="34"/>
  <c r="N25" i="34" s="1"/>
  <c r="D36" i="32"/>
  <c r="D45" i="32" s="1"/>
  <c r="L36" i="32"/>
  <c r="L45" i="32" s="1"/>
  <c r="E36" i="32"/>
  <c r="E45" i="32" s="1"/>
  <c r="I36" i="32"/>
  <c r="I45" i="32" s="1"/>
  <c r="M36" i="32"/>
  <c r="M45" i="32" s="1"/>
  <c r="O30" i="32"/>
  <c r="O34" i="32"/>
  <c r="O33" i="32"/>
  <c r="O29" i="32"/>
  <c r="C70" i="27"/>
  <c r="O31" i="32"/>
  <c r="H36" i="32"/>
  <c r="H45" i="32" s="1"/>
  <c r="F36" i="32"/>
  <c r="F45" i="32" s="1"/>
  <c r="J36" i="32"/>
  <c r="J45" i="32" s="1"/>
  <c r="N36" i="32"/>
  <c r="N45" i="32" s="1"/>
  <c r="C71" i="27"/>
  <c r="O27" i="32"/>
  <c r="O35" i="32"/>
  <c r="C36" i="32"/>
  <c r="C45" i="32" s="1"/>
  <c r="S55" i="33"/>
  <c r="S51" i="33"/>
  <c r="S47" i="33"/>
  <c r="S54" i="33"/>
  <c r="S50" i="33"/>
  <c r="S46" i="33"/>
  <c r="S53" i="33"/>
  <c r="S49" i="33"/>
  <c r="O55" i="33"/>
  <c r="J55" i="29" s="1"/>
  <c r="O52" i="33"/>
  <c r="J52" i="29" s="1"/>
  <c r="O56" i="33"/>
  <c r="J56" i="29" s="1"/>
  <c r="O53" i="33"/>
  <c r="J53" i="29" s="1"/>
  <c r="N20" i="34"/>
  <c r="N11" i="34"/>
  <c r="N39" i="34"/>
  <c r="N19" i="34"/>
  <c r="N23" i="34"/>
  <c r="N24" i="34"/>
  <c r="N28" i="34"/>
  <c r="N36" i="34"/>
  <c r="N15" i="34"/>
  <c r="O36" i="32" l="1"/>
  <c r="O45" i="32" s="1"/>
  <c r="N17" i="34"/>
  <c r="N21" i="34"/>
  <c r="O54" i="33"/>
  <c r="J54" i="29" s="1"/>
  <c r="O46" i="33"/>
  <c r="J46" i="29" s="1"/>
  <c r="O47" i="33"/>
  <c r="J47" i="29" s="1"/>
  <c r="O49" i="33"/>
  <c r="J49" i="29" s="1"/>
  <c r="O50" i="33"/>
  <c r="J50" i="29" s="1"/>
  <c r="O51" i="33"/>
  <c r="J51" i="29" s="1"/>
  <c r="S11" i="33" a="1"/>
  <c r="S17" i="33" s="1"/>
  <c r="R17" i="29" s="1"/>
  <c r="O48" i="33"/>
  <c r="J48" i="29" s="1"/>
  <c r="K32" i="33"/>
  <c r="J32" i="29" s="1"/>
  <c r="K37" i="33"/>
  <c r="J37" i="29" s="1"/>
  <c r="K36" i="33"/>
  <c r="J36" i="29" s="1"/>
  <c r="K39" i="33"/>
  <c r="J39" i="29" s="1"/>
  <c r="K30" i="33"/>
  <c r="J30" i="29" s="1"/>
  <c r="K34" i="33"/>
  <c r="J34" i="29" s="1"/>
  <c r="K29" i="33"/>
  <c r="J29" i="29" s="1"/>
  <c r="K38" i="33"/>
  <c r="J38" i="29" s="1"/>
  <c r="O28" i="33" a="1"/>
  <c r="O28" i="33" s="1"/>
  <c r="K35" i="33"/>
  <c r="J35" i="29" s="1"/>
  <c r="K31" i="33"/>
  <c r="J31" i="29" s="1"/>
  <c r="K33" i="33"/>
  <c r="J33" i="29" s="1"/>
  <c r="O11" i="33" a="1"/>
  <c r="O11" i="33" s="1"/>
  <c r="N11" i="29" s="1"/>
  <c r="S11" i="33"/>
  <c r="R11" i="29" s="1"/>
  <c r="S14" i="33"/>
  <c r="R14" i="29" s="1"/>
  <c r="S12" i="33"/>
  <c r="R12" i="29" s="1"/>
  <c r="O30" i="33"/>
  <c r="N30" i="29" s="1"/>
  <c r="S57" i="33"/>
  <c r="B12" i="2"/>
  <c r="O52" i="32"/>
  <c r="N52" i="32"/>
  <c r="M52" i="32"/>
  <c r="L52" i="32"/>
  <c r="K52" i="32"/>
  <c r="J52" i="32"/>
  <c r="I52" i="32"/>
  <c r="H52" i="32"/>
  <c r="G37" i="34" s="1"/>
  <c r="G52" i="32"/>
  <c r="F52" i="32"/>
  <c r="E52" i="32"/>
  <c r="D52" i="32"/>
  <c r="C52" i="32"/>
  <c r="O47" i="32"/>
  <c r="N47" i="32"/>
  <c r="N28" i="2" s="1"/>
  <c r="N48" i="2" s="1"/>
  <c r="M47" i="32"/>
  <c r="M28" i="2" s="1"/>
  <c r="L47" i="32"/>
  <c r="L28" i="2" s="1"/>
  <c r="K47" i="32"/>
  <c r="K28" i="2" s="1"/>
  <c r="J47" i="32"/>
  <c r="J28" i="2" s="1"/>
  <c r="I47" i="32"/>
  <c r="I28" i="2" s="1"/>
  <c r="H47" i="32"/>
  <c r="H28" i="2" s="1"/>
  <c r="G47" i="32"/>
  <c r="G28" i="2" s="1"/>
  <c r="F47" i="32"/>
  <c r="F28" i="2" s="1"/>
  <c r="E47" i="32"/>
  <c r="E28" i="2" s="1"/>
  <c r="D47" i="32"/>
  <c r="D28" i="2" s="1"/>
  <c r="C47" i="32"/>
  <c r="C28" i="2" s="1"/>
  <c r="O46" i="32"/>
  <c r="N46" i="32"/>
  <c r="N27" i="2" s="1"/>
  <c r="M46" i="32"/>
  <c r="M27" i="2" s="1"/>
  <c r="L46" i="32"/>
  <c r="L27" i="2" s="1"/>
  <c r="L47" i="2" s="1"/>
  <c r="K46" i="32"/>
  <c r="K27" i="2" s="1"/>
  <c r="J46" i="32"/>
  <c r="J27" i="2" s="1"/>
  <c r="I46" i="32"/>
  <c r="I27" i="2" s="1"/>
  <c r="H46" i="32"/>
  <c r="H27" i="2" s="1"/>
  <c r="G46" i="32"/>
  <c r="G27" i="2" s="1"/>
  <c r="G47" i="2" s="1"/>
  <c r="F46" i="32"/>
  <c r="F27" i="2" s="1"/>
  <c r="E46" i="32"/>
  <c r="E27" i="2" s="1"/>
  <c r="D46" i="32"/>
  <c r="D27" i="2" s="1"/>
  <c r="C46" i="32"/>
  <c r="C27" i="2" s="1"/>
  <c r="N26" i="2"/>
  <c r="M26" i="2"/>
  <c r="L26" i="2"/>
  <c r="K26" i="2"/>
  <c r="J26" i="2"/>
  <c r="I26" i="2"/>
  <c r="H26" i="2"/>
  <c r="G26" i="2"/>
  <c r="F26" i="2"/>
  <c r="E26" i="2"/>
  <c r="D26" i="2"/>
  <c r="C26" i="2"/>
  <c r="O44" i="32"/>
  <c r="N44" i="32"/>
  <c r="N25" i="2" s="1"/>
  <c r="N45" i="2" s="1"/>
  <c r="M44" i="32"/>
  <c r="M25" i="2" s="1"/>
  <c r="L44" i="32"/>
  <c r="L25" i="2" s="1"/>
  <c r="K44" i="32"/>
  <c r="K25" i="2" s="1"/>
  <c r="J44" i="32"/>
  <c r="J25" i="2" s="1"/>
  <c r="J45" i="2" s="1"/>
  <c r="I44" i="32"/>
  <c r="I25" i="2" s="1"/>
  <c r="H44" i="32"/>
  <c r="H25" i="2" s="1"/>
  <c r="G44" i="32"/>
  <c r="G25" i="2" s="1"/>
  <c r="F44" i="32"/>
  <c r="F25" i="2" s="1"/>
  <c r="F45" i="2" s="1"/>
  <c r="E44" i="32"/>
  <c r="E25" i="2" s="1"/>
  <c r="D44" i="32"/>
  <c r="D25" i="2" s="1"/>
  <c r="C44" i="32"/>
  <c r="C25" i="2" s="1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O42" i="32"/>
  <c r="N42" i="32"/>
  <c r="N24" i="2" s="1"/>
  <c r="M42" i="32"/>
  <c r="M24" i="2" s="1"/>
  <c r="M44" i="2" s="1"/>
  <c r="L42" i="32"/>
  <c r="L24" i="2" s="1"/>
  <c r="K42" i="32"/>
  <c r="K24" i="2" s="1"/>
  <c r="J42" i="32"/>
  <c r="J24" i="2" s="1"/>
  <c r="I42" i="32"/>
  <c r="I24" i="2" s="1"/>
  <c r="I44" i="2" s="1"/>
  <c r="H42" i="32"/>
  <c r="H24" i="2" s="1"/>
  <c r="G42" i="32"/>
  <c r="G24" i="2" s="1"/>
  <c r="F42" i="32"/>
  <c r="F24" i="2" s="1"/>
  <c r="E42" i="32"/>
  <c r="E24" i="2" s="1"/>
  <c r="E44" i="2" s="1"/>
  <c r="D42" i="32"/>
  <c r="D24" i="2" s="1"/>
  <c r="C42" i="32"/>
  <c r="C24" i="2" s="1"/>
  <c r="O41" i="32"/>
  <c r="N41" i="32"/>
  <c r="N23" i="2" s="1"/>
  <c r="M41" i="32"/>
  <c r="M23" i="2" s="1"/>
  <c r="L41" i="32"/>
  <c r="L23" i="2" s="1"/>
  <c r="L43" i="2" s="1"/>
  <c r="K41" i="32"/>
  <c r="K23" i="2" s="1"/>
  <c r="J41" i="32"/>
  <c r="J23" i="2" s="1"/>
  <c r="I41" i="32"/>
  <c r="I23" i="2" s="1"/>
  <c r="H41" i="32"/>
  <c r="H23" i="2" s="1"/>
  <c r="H43" i="2" s="1"/>
  <c r="G41" i="32"/>
  <c r="G23" i="2" s="1"/>
  <c r="F41" i="32"/>
  <c r="F23" i="2" s="1"/>
  <c r="E41" i="32"/>
  <c r="E23" i="2" s="1"/>
  <c r="D41" i="32"/>
  <c r="D23" i="2" s="1"/>
  <c r="D43" i="2" s="1"/>
  <c r="C41" i="32"/>
  <c r="C23" i="2" s="1"/>
  <c r="C43" i="2" s="1"/>
  <c r="O40" i="32"/>
  <c r="N40" i="32"/>
  <c r="N22" i="2" s="1"/>
  <c r="M40" i="32"/>
  <c r="M22" i="2" s="1"/>
  <c r="L40" i="32"/>
  <c r="L22" i="2" s="1"/>
  <c r="K40" i="32"/>
  <c r="K22" i="2" s="1"/>
  <c r="K42" i="2" s="1"/>
  <c r="J40" i="32"/>
  <c r="J22" i="2" s="1"/>
  <c r="I40" i="32"/>
  <c r="I22" i="2" s="1"/>
  <c r="H40" i="32"/>
  <c r="H22" i="2" s="1"/>
  <c r="G40" i="32"/>
  <c r="G22" i="2" s="1"/>
  <c r="G42" i="2" s="1"/>
  <c r="F40" i="32"/>
  <c r="F22" i="2" s="1"/>
  <c r="E40" i="32"/>
  <c r="E22" i="2" s="1"/>
  <c r="D40" i="32"/>
  <c r="D22" i="2" s="1"/>
  <c r="D42" i="2" s="1"/>
  <c r="C40" i="32"/>
  <c r="C22" i="2" s="1"/>
  <c r="C42" i="2" s="1"/>
  <c r="O39" i="32"/>
  <c r="N39" i="32"/>
  <c r="M39" i="32"/>
  <c r="L39" i="32"/>
  <c r="K39" i="32"/>
  <c r="J39" i="32"/>
  <c r="I39" i="32"/>
  <c r="H39" i="32"/>
  <c r="G39" i="32"/>
  <c r="F39" i="32"/>
  <c r="E8" i="34" s="1"/>
  <c r="E9" i="34" s="1"/>
  <c r="E39" i="32"/>
  <c r="D39" i="32"/>
  <c r="C39" i="32"/>
  <c r="B55" i="2"/>
  <c r="N38" i="2"/>
  <c r="M38" i="2"/>
  <c r="L38" i="2"/>
  <c r="K38" i="2"/>
  <c r="J38" i="2"/>
  <c r="I38" i="2"/>
  <c r="H38" i="2"/>
  <c r="G38" i="2"/>
  <c r="F38" i="2"/>
  <c r="E38" i="2"/>
  <c r="D38" i="2"/>
  <c r="N37" i="2"/>
  <c r="M37" i="2"/>
  <c r="L37" i="2"/>
  <c r="K37" i="2"/>
  <c r="J37" i="2"/>
  <c r="I37" i="2"/>
  <c r="H37" i="2"/>
  <c r="G37" i="2"/>
  <c r="F37" i="2"/>
  <c r="E37" i="2"/>
  <c r="D37" i="2"/>
  <c r="N35" i="2"/>
  <c r="M35" i="2"/>
  <c r="L35" i="2"/>
  <c r="K35" i="2"/>
  <c r="J35" i="2"/>
  <c r="I35" i="2"/>
  <c r="H35" i="2"/>
  <c r="G35" i="2"/>
  <c r="F35" i="2"/>
  <c r="E35" i="2"/>
  <c r="D35" i="2"/>
  <c r="N34" i="2"/>
  <c r="M34" i="2"/>
  <c r="L34" i="2"/>
  <c r="K34" i="2"/>
  <c r="J34" i="2"/>
  <c r="I34" i="2"/>
  <c r="H34" i="2"/>
  <c r="G34" i="2"/>
  <c r="F34" i="2"/>
  <c r="E34" i="2"/>
  <c r="D34" i="2"/>
  <c r="N33" i="2"/>
  <c r="M33" i="2"/>
  <c r="L33" i="2"/>
  <c r="K33" i="2"/>
  <c r="J33" i="2"/>
  <c r="I33" i="2"/>
  <c r="H33" i="2"/>
  <c r="G33" i="2"/>
  <c r="F33" i="2"/>
  <c r="E33" i="2"/>
  <c r="D33" i="2"/>
  <c r="N32" i="2"/>
  <c r="M32" i="2"/>
  <c r="L32" i="2"/>
  <c r="K32" i="2"/>
  <c r="J32" i="2"/>
  <c r="I32" i="2"/>
  <c r="H32" i="2"/>
  <c r="G32" i="2"/>
  <c r="F32" i="2"/>
  <c r="E32" i="2"/>
  <c r="D32" i="2"/>
  <c r="N31" i="2"/>
  <c r="M31" i="2"/>
  <c r="L31" i="2"/>
  <c r="K31" i="2"/>
  <c r="J31" i="2"/>
  <c r="I31" i="2"/>
  <c r="H31" i="2"/>
  <c r="G31" i="2"/>
  <c r="F31" i="2"/>
  <c r="E31" i="2"/>
  <c r="D31" i="2"/>
  <c r="C38" i="2"/>
  <c r="C37" i="2"/>
  <c r="C35" i="2"/>
  <c r="C34" i="2"/>
  <c r="C33" i="2"/>
  <c r="C32" i="2"/>
  <c r="C31" i="2"/>
  <c r="O57" i="33" l="1"/>
  <c r="S15" i="33"/>
  <c r="R15" i="29" s="1"/>
  <c r="S16" i="33"/>
  <c r="R16" i="29" s="1"/>
  <c r="S21" i="33"/>
  <c r="R21" i="29" s="1"/>
  <c r="K40" i="33"/>
  <c r="O37" i="33"/>
  <c r="N37" i="29" s="1"/>
  <c r="S20" i="33"/>
  <c r="R20" i="29" s="1"/>
  <c r="S18" i="33"/>
  <c r="R18" i="29" s="1"/>
  <c r="S13" i="33"/>
  <c r="R13" i="29" s="1"/>
  <c r="O33" i="33"/>
  <c r="N33" i="29" s="1"/>
  <c r="S19" i="33"/>
  <c r="R19" i="29" s="1"/>
  <c r="S22" i="33"/>
  <c r="R22" i="29" s="1"/>
  <c r="N28" i="29"/>
  <c r="O36" i="33"/>
  <c r="N36" i="29" s="1"/>
  <c r="O39" i="33"/>
  <c r="N39" i="29" s="1"/>
  <c r="O35" i="33"/>
  <c r="N35" i="29" s="1"/>
  <c r="O19" i="33"/>
  <c r="N19" i="29" s="1"/>
  <c r="O20" i="33"/>
  <c r="N20" i="29" s="1"/>
  <c r="O22" i="33"/>
  <c r="N22" i="29" s="1"/>
  <c r="O15" i="33"/>
  <c r="N15" i="29" s="1"/>
  <c r="O17" i="33"/>
  <c r="N17" i="29" s="1"/>
  <c r="O14" i="33"/>
  <c r="N14" i="29" s="1"/>
  <c r="O32" i="33"/>
  <c r="N32" i="29" s="1"/>
  <c r="O31" i="33"/>
  <c r="N31" i="29" s="1"/>
  <c r="O34" i="33"/>
  <c r="N34" i="29" s="1"/>
  <c r="O13" i="33"/>
  <c r="N13" i="29" s="1"/>
  <c r="O16" i="33"/>
  <c r="N16" i="29" s="1"/>
  <c r="O18" i="33"/>
  <c r="N18" i="29" s="1"/>
  <c r="O29" i="33"/>
  <c r="N29" i="29" s="1"/>
  <c r="O38" i="33"/>
  <c r="N38" i="29" s="1"/>
  <c r="O12" i="33"/>
  <c r="N12" i="29" s="1"/>
  <c r="O21" i="33"/>
  <c r="N21" i="29" s="1"/>
  <c r="D21" i="2"/>
  <c r="D41" i="2" s="1"/>
  <c r="C8" i="34"/>
  <c r="C9" i="34" s="1"/>
  <c r="I21" i="2"/>
  <c r="I41" i="2" s="1"/>
  <c r="H8" i="34"/>
  <c r="H9" i="34" s="1"/>
  <c r="H37" i="34"/>
  <c r="J21" i="2"/>
  <c r="J41" i="2" s="1"/>
  <c r="I8" i="34"/>
  <c r="I9" i="34" s="1"/>
  <c r="N21" i="2"/>
  <c r="N41" i="2" s="1"/>
  <c r="M8" i="34"/>
  <c r="M9" i="34" s="1"/>
  <c r="E37" i="34"/>
  <c r="I37" i="34"/>
  <c r="M37" i="34"/>
  <c r="E21" i="2"/>
  <c r="D8" i="34"/>
  <c r="D9" i="34" s="1"/>
  <c r="M21" i="2"/>
  <c r="M41" i="2" s="1"/>
  <c r="L8" i="34"/>
  <c r="L9" i="34" s="1"/>
  <c r="D37" i="34"/>
  <c r="L37" i="34"/>
  <c r="C21" i="2"/>
  <c r="C41" i="2" s="1"/>
  <c r="B8" i="34"/>
  <c r="G21" i="2"/>
  <c r="G41" i="2" s="1"/>
  <c r="F8" i="34"/>
  <c r="F9" i="34" s="1"/>
  <c r="K21" i="2"/>
  <c r="J8" i="34"/>
  <c r="J9" i="34" s="1"/>
  <c r="B37" i="34"/>
  <c r="F37" i="34"/>
  <c r="J37" i="34"/>
  <c r="H21" i="2"/>
  <c r="H41" i="2" s="1"/>
  <c r="G8" i="34"/>
  <c r="G9" i="34" s="1"/>
  <c r="L21" i="2"/>
  <c r="L41" i="2" s="1"/>
  <c r="K8" i="34"/>
  <c r="K9" i="34" s="1"/>
  <c r="C37" i="34"/>
  <c r="G24" i="31"/>
  <c r="G28" i="31" s="1"/>
  <c r="G41" i="34"/>
  <c r="K37" i="34"/>
  <c r="F21" i="2"/>
  <c r="C48" i="2"/>
  <c r="E47" i="2"/>
  <c r="I47" i="2"/>
  <c r="M47" i="2"/>
  <c r="H42" i="2"/>
  <c r="I43" i="2"/>
  <c r="N44" i="2"/>
  <c r="K45" i="2"/>
  <c r="F48" i="2"/>
  <c r="J48" i="2"/>
  <c r="L42" i="2"/>
  <c r="M43" i="2"/>
  <c r="F44" i="2"/>
  <c r="G45" i="2"/>
  <c r="C44" i="2"/>
  <c r="E43" i="2"/>
  <c r="J44" i="2"/>
  <c r="C47" i="2"/>
  <c r="F41" i="2"/>
  <c r="D47" i="2"/>
  <c r="H47" i="2"/>
  <c r="E48" i="2"/>
  <c r="I48" i="2"/>
  <c r="M48" i="2"/>
  <c r="B22" i="2"/>
  <c r="N42" i="2"/>
  <c r="B25" i="2"/>
  <c r="K47" i="2"/>
  <c r="B28" i="2"/>
  <c r="B31" i="2"/>
  <c r="B35" i="2"/>
  <c r="F42" i="2"/>
  <c r="J42" i="2"/>
  <c r="G43" i="2"/>
  <c r="K43" i="2"/>
  <c r="D44" i="2"/>
  <c r="H44" i="2"/>
  <c r="L44" i="2"/>
  <c r="E45" i="2"/>
  <c r="I45" i="2"/>
  <c r="M45" i="2"/>
  <c r="D48" i="2"/>
  <c r="H48" i="2"/>
  <c r="L48" i="2"/>
  <c r="B23" i="2"/>
  <c r="B26" i="2"/>
  <c r="B27" i="2"/>
  <c r="E42" i="2"/>
  <c r="I42" i="2"/>
  <c r="M42" i="2"/>
  <c r="F43" i="2"/>
  <c r="J43" i="2"/>
  <c r="N43" i="2"/>
  <c r="G44" i="2"/>
  <c r="D45" i="2"/>
  <c r="H45" i="2"/>
  <c r="L45" i="2"/>
  <c r="F47" i="2"/>
  <c r="J47" i="2"/>
  <c r="N47" i="2"/>
  <c r="G48" i="2"/>
  <c r="K48" i="2"/>
  <c r="B24" i="2"/>
  <c r="H48" i="32"/>
  <c r="C48" i="32"/>
  <c r="K48" i="32"/>
  <c r="E48" i="32"/>
  <c r="E55" i="32" s="1"/>
  <c r="E57" i="32" s="1"/>
  <c r="I48" i="32"/>
  <c r="I55" i="32" s="1"/>
  <c r="I57" i="32" s="1"/>
  <c r="M48" i="32"/>
  <c r="D48" i="32"/>
  <c r="L48" i="32"/>
  <c r="G48" i="32"/>
  <c r="G55" i="32" s="1"/>
  <c r="G57" i="32" s="1"/>
  <c r="O48" i="32"/>
  <c r="O55" i="32" s="1"/>
  <c r="O57" i="32" s="1"/>
  <c r="F48" i="32"/>
  <c r="J48" i="32"/>
  <c r="J55" i="32" s="1"/>
  <c r="J57" i="32" s="1"/>
  <c r="N48" i="32"/>
  <c r="B32" i="2"/>
  <c r="B33" i="2"/>
  <c r="B37" i="2"/>
  <c r="B34" i="2"/>
  <c r="B38" i="2"/>
  <c r="C45" i="2"/>
  <c r="K44" i="2"/>
  <c r="E41" i="2"/>
  <c r="K41" i="2"/>
  <c r="N27" i="31"/>
  <c r="N26" i="31"/>
  <c r="N25" i="31"/>
  <c r="M55" i="32" l="1"/>
  <c r="M57" i="32" s="1"/>
  <c r="C55" i="32"/>
  <c r="C57" i="32" s="1"/>
  <c r="S23" i="33"/>
  <c r="N55" i="32"/>
  <c r="N57" i="32" s="1"/>
  <c r="O23" i="33"/>
  <c r="L55" i="32"/>
  <c r="L57" i="32" s="1"/>
  <c r="O40" i="33"/>
  <c r="F55" i="32"/>
  <c r="F57" i="32" s="1"/>
  <c r="D55" i="32"/>
  <c r="D57" i="32" s="1"/>
  <c r="B21" i="2"/>
  <c r="K24" i="31"/>
  <c r="K28" i="31" s="1"/>
  <c r="K41" i="34"/>
  <c r="E24" i="31"/>
  <c r="E28" i="31" s="1"/>
  <c r="E41" i="34"/>
  <c r="F24" i="31"/>
  <c r="F28" i="31" s="1"/>
  <c r="F41" i="34"/>
  <c r="B9" i="34"/>
  <c r="N8" i="34"/>
  <c r="D24" i="31"/>
  <c r="D28" i="31" s="1"/>
  <c r="D41" i="34"/>
  <c r="M24" i="31"/>
  <c r="M41" i="34"/>
  <c r="I24" i="31"/>
  <c r="I28" i="31" s="1"/>
  <c r="I41" i="34"/>
  <c r="H24" i="31"/>
  <c r="H28" i="31" s="1"/>
  <c r="H41" i="34"/>
  <c r="C24" i="31"/>
  <c r="C28" i="31" s="1"/>
  <c r="C41" i="34"/>
  <c r="K55" i="32"/>
  <c r="K57" i="32" s="1"/>
  <c r="J24" i="31"/>
  <c r="J41" i="34"/>
  <c r="N37" i="34"/>
  <c r="N41" i="34" s="1"/>
  <c r="B24" i="31"/>
  <c r="B41" i="34"/>
  <c r="L24" i="31"/>
  <c r="L28" i="31" s="1"/>
  <c r="L41" i="34"/>
  <c r="M28" i="31"/>
  <c r="J28" i="31"/>
  <c r="H55" i="32"/>
  <c r="H57" i="32" s="1"/>
  <c r="N23" i="31"/>
  <c r="B28" i="31"/>
  <c r="N24" i="31" l="1"/>
  <c r="K11" i="33" a="1"/>
  <c r="N9" i="34"/>
  <c r="N28" i="31"/>
  <c r="N5" i="30"/>
  <c r="M5" i="30"/>
  <c r="L5" i="30"/>
  <c r="K5" i="30"/>
  <c r="J5" i="30"/>
  <c r="I5" i="30"/>
  <c r="H5" i="30"/>
  <c r="G5" i="30"/>
  <c r="F5" i="30"/>
  <c r="E5" i="30"/>
  <c r="D5" i="30"/>
  <c r="C5" i="30"/>
  <c r="K11" i="33" l="1"/>
  <c r="K18" i="33"/>
  <c r="J18" i="29" s="1"/>
  <c r="K14" i="33"/>
  <c r="J14" i="29" s="1"/>
  <c r="K22" i="33"/>
  <c r="J22" i="29" s="1"/>
  <c r="K17" i="33"/>
  <c r="J17" i="29" s="1"/>
  <c r="K13" i="33"/>
  <c r="J13" i="29" s="1"/>
  <c r="K21" i="33"/>
  <c r="J21" i="29" s="1"/>
  <c r="K20" i="33"/>
  <c r="J20" i="29" s="1"/>
  <c r="K15" i="33"/>
  <c r="J15" i="29" s="1"/>
  <c r="K19" i="33"/>
  <c r="J19" i="29" s="1"/>
  <c r="K16" i="33"/>
  <c r="J16" i="29" s="1"/>
  <c r="K12" i="33"/>
  <c r="J12" i="29" s="1"/>
  <c r="N49" i="16"/>
  <c r="M49" i="16"/>
  <c r="L49" i="16"/>
  <c r="K49" i="16"/>
  <c r="H49" i="16"/>
  <c r="G49" i="16"/>
  <c r="F49" i="16"/>
  <c r="E49" i="16"/>
  <c r="D49" i="16"/>
  <c r="C49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P44" i="27"/>
  <c r="P45" i="27" s="1"/>
  <c r="P60" i="27" s="1"/>
  <c r="O44" i="27"/>
  <c r="O45" i="27" s="1"/>
  <c r="O60" i="27" s="1"/>
  <c r="N44" i="27"/>
  <c r="N45" i="27" s="1"/>
  <c r="N60" i="27" s="1"/>
  <c r="M44" i="27"/>
  <c r="M45" i="27" s="1"/>
  <c r="M60" i="27" s="1"/>
  <c r="L44" i="27"/>
  <c r="L45" i="27" s="1"/>
  <c r="L60" i="27" s="1"/>
  <c r="K44" i="27"/>
  <c r="K45" i="27" s="1"/>
  <c r="K60" i="27" s="1"/>
  <c r="J44" i="27"/>
  <c r="J45" i="27" s="1"/>
  <c r="J60" i="27" s="1"/>
  <c r="I44" i="27"/>
  <c r="I45" i="27" s="1"/>
  <c r="I60" i="27" s="1"/>
  <c r="H44" i="27"/>
  <c r="H45" i="27" s="1"/>
  <c r="H60" i="27" s="1"/>
  <c r="G44" i="27"/>
  <c r="G45" i="27" s="1"/>
  <c r="G60" i="27" s="1"/>
  <c r="F44" i="27"/>
  <c r="F45" i="27" s="1"/>
  <c r="F60" i="27" s="1"/>
  <c r="E44" i="27"/>
  <c r="E45" i="27" s="1"/>
  <c r="E60" i="27" s="1"/>
  <c r="B13" i="29"/>
  <c r="B14" i="29"/>
  <c r="B15" i="29"/>
  <c r="B16" i="29"/>
  <c r="B17" i="29"/>
  <c r="B18" i="29"/>
  <c r="B19" i="29"/>
  <c r="B20" i="29"/>
  <c r="B21" i="29"/>
  <c r="B22" i="29"/>
  <c r="B23" i="29"/>
  <c r="B12" i="29"/>
  <c r="C69" i="27"/>
  <c r="P92" i="27"/>
  <c r="O92" i="27"/>
  <c r="N92" i="27"/>
  <c r="M92" i="27"/>
  <c r="L92" i="27"/>
  <c r="K92" i="27"/>
  <c r="J92" i="27"/>
  <c r="I92" i="27"/>
  <c r="H92" i="27"/>
  <c r="G92" i="27"/>
  <c r="F92" i="27"/>
  <c r="P91" i="27"/>
  <c r="O91" i="27"/>
  <c r="N91" i="27"/>
  <c r="M91" i="27"/>
  <c r="L91" i="27"/>
  <c r="K91" i="27"/>
  <c r="J91" i="27"/>
  <c r="I91" i="27"/>
  <c r="H91" i="27"/>
  <c r="G91" i="27"/>
  <c r="F91" i="27"/>
  <c r="P90" i="27"/>
  <c r="O90" i="27"/>
  <c r="N90" i="27"/>
  <c r="M90" i="27"/>
  <c r="L90" i="27"/>
  <c r="K90" i="27"/>
  <c r="J90" i="27"/>
  <c r="I90" i="27"/>
  <c r="H90" i="27"/>
  <c r="G90" i="27"/>
  <c r="F90" i="27"/>
  <c r="E92" i="27"/>
  <c r="E91" i="27"/>
  <c r="Q7" i="27"/>
  <c r="Q8" i="27"/>
  <c r="Q9" i="27"/>
  <c r="Q10" i="27"/>
  <c r="Q11" i="27"/>
  <c r="Q12" i="27"/>
  <c r="Q13" i="27"/>
  <c r="Q14" i="27"/>
  <c r="Q15" i="27"/>
  <c r="Q16" i="27"/>
  <c r="Q17" i="27"/>
  <c r="Q74" i="27" s="1"/>
  <c r="Q18" i="27"/>
  <c r="Q75" i="27" s="1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86" i="27" s="1"/>
  <c r="Q33" i="27"/>
  <c r="Q34" i="27"/>
  <c r="Q35" i="27"/>
  <c r="Q36" i="27"/>
  <c r="Q37" i="27"/>
  <c r="Q38" i="27"/>
  <c r="Q39" i="27"/>
  <c r="Q40" i="27"/>
  <c r="Q41" i="27"/>
  <c r="Q92" i="27" s="1"/>
  <c r="Q42" i="27"/>
  <c r="Q67" i="27" s="1"/>
  <c r="Q43" i="27"/>
  <c r="Q78" i="27" s="1"/>
  <c r="Q6" i="27"/>
  <c r="Q69" i="27" s="1"/>
  <c r="E90" i="27"/>
  <c r="C92" i="27"/>
  <c r="C91" i="27"/>
  <c r="C90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P86" i="27"/>
  <c r="O86" i="27"/>
  <c r="N86" i="27"/>
  <c r="M86" i="27"/>
  <c r="L86" i="27"/>
  <c r="K86" i="27"/>
  <c r="J86" i="27"/>
  <c r="I86" i="27"/>
  <c r="H86" i="27"/>
  <c r="G86" i="27"/>
  <c r="F86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7" i="27"/>
  <c r="E86" i="27"/>
  <c r="E85" i="27"/>
  <c r="P82" i="27"/>
  <c r="O82" i="27"/>
  <c r="N82" i="27"/>
  <c r="M82" i="27"/>
  <c r="L82" i="27"/>
  <c r="K82" i="27"/>
  <c r="J82" i="27"/>
  <c r="I82" i="27"/>
  <c r="H82" i="27"/>
  <c r="G82" i="27"/>
  <c r="F82" i="27"/>
  <c r="P81" i="27"/>
  <c r="O81" i="27"/>
  <c r="N81" i="27"/>
  <c r="M81" i="27"/>
  <c r="L81" i="27"/>
  <c r="K81" i="27"/>
  <c r="J81" i="27"/>
  <c r="I81" i="27"/>
  <c r="H81" i="27"/>
  <c r="G81" i="27"/>
  <c r="F81" i="27"/>
  <c r="P80" i="27"/>
  <c r="O80" i="27"/>
  <c r="N80" i="27"/>
  <c r="M80" i="27"/>
  <c r="L80" i="27"/>
  <c r="K80" i="27"/>
  <c r="J80" i="27"/>
  <c r="I80" i="27"/>
  <c r="H80" i="27"/>
  <c r="G80" i="27"/>
  <c r="F80" i="27"/>
  <c r="E82" i="27"/>
  <c r="E81" i="27"/>
  <c r="E80" i="27"/>
  <c r="C82" i="27"/>
  <c r="C81" i="27"/>
  <c r="C80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P75" i="27"/>
  <c r="O75" i="27"/>
  <c r="N75" i="27"/>
  <c r="M75" i="27"/>
  <c r="L75" i="27"/>
  <c r="K75" i="27"/>
  <c r="J75" i="27"/>
  <c r="I75" i="27"/>
  <c r="H75" i="27"/>
  <c r="G75" i="27"/>
  <c r="F75" i="27"/>
  <c r="P74" i="27"/>
  <c r="O74" i="27"/>
  <c r="N74" i="27"/>
  <c r="M74" i="27"/>
  <c r="L74" i="27"/>
  <c r="K74" i="27"/>
  <c r="J74" i="27"/>
  <c r="I74" i="27"/>
  <c r="H74" i="27"/>
  <c r="G74" i="27"/>
  <c r="F74" i="27"/>
  <c r="E75" i="27"/>
  <c r="E74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J11" i="29" l="1"/>
  <c r="K23" i="33"/>
  <c r="Q44" i="27"/>
  <c r="Q45" i="27" s="1"/>
  <c r="Q60" i="27" s="1"/>
  <c r="Q70" i="27"/>
  <c r="E20" i="16"/>
  <c r="D27" i="34" s="1"/>
  <c r="D31" i="34" s="1"/>
  <c r="D44" i="34" s="1"/>
  <c r="I20" i="16"/>
  <c r="H27" i="34" s="1"/>
  <c r="M20" i="16"/>
  <c r="L27" i="34" s="1"/>
  <c r="L31" i="34" s="1"/>
  <c r="L44" i="34" s="1"/>
  <c r="Q71" i="27"/>
  <c r="F20" i="16"/>
  <c r="E27" i="34" s="1"/>
  <c r="E31" i="34" s="1"/>
  <c r="E44" i="34" s="1"/>
  <c r="J20" i="16"/>
  <c r="I27" i="34" s="1"/>
  <c r="I31" i="34" s="1"/>
  <c r="I44" i="34" s="1"/>
  <c r="N20" i="16"/>
  <c r="M27" i="34" s="1"/>
  <c r="M31" i="34" s="1"/>
  <c r="M44" i="34" s="1"/>
  <c r="C20" i="16"/>
  <c r="B27" i="34" s="1"/>
  <c r="B31" i="34" s="1"/>
  <c r="B44" i="34" s="1"/>
  <c r="G20" i="16"/>
  <c r="F27" i="34" s="1"/>
  <c r="F31" i="34" s="1"/>
  <c r="F44" i="34" s="1"/>
  <c r="K20" i="16"/>
  <c r="J27" i="34" s="1"/>
  <c r="J31" i="34" s="1"/>
  <c r="J44" i="34" s="1"/>
  <c r="D20" i="16"/>
  <c r="C27" i="34" s="1"/>
  <c r="C31" i="34" s="1"/>
  <c r="C44" i="34" s="1"/>
  <c r="H20" i="16"/>
  <c r="G27" i="34" s="1"/>
  <c r="G31" i="34" s="1"/>
  <c r="G44" i="34" s="1"/>
  <c r="L20" i="16"/>
  <c r="K27" i="34" s="1"/>
  <c r="K31" i="34" s="1"/>
  <c r="K44" i="34" s="1"/>
  <c r="H31" i="34"/>
  <c r="H44" i="34" s="1"/>
  <c r="O22" i="16"/>
  <c r="Q80" i="27"/>
  <c r="Q90" i="27"/>
  <c r="Q82" i="27"/>
  <c r="Q81" i="27"/>
  <c r="Q91" i="27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N27" i="34" l="1"/>
  <c r="N31" i="34" s="1"/>
  <c r="N44" i="34" s="1"/>
  <c r="K45" i="33" a="1"/>
  <c r="K55" i="33" s="1"/>
  <c r="Q72" i="27"/>
  <c r="C25" i="16"/>
  <c r="D25" i="16"/>
  <c r="E25" i="16"/>
  <c r="F25" i="16"/>
  <c r="G25" i="16"/>
  <c r="H25" i="16"/>
  <c r="K52" i="33" l="1"/>
  <c r="K47" i="33"/>
  <c r="K64" i="33" s="1"/>
  <c r="C14" i="33" s="1"/>
  <c r="K69" i="33"/>
  <c r="C19" i="33" s="1"/>
  <c r="C13" i="28"/>
  <c r="K72" i="33"/>
  <c r="C22" i="33" s="1"/>
  <c r="C16" i="28"/>
  <c r="K53" i="33"/>
  <c r="K46" i="33"/>
  <c r="K56" i="33"/>
  <c r="K45" i="33"/>
  <c r="K49" i="33"/>
  <c r="K50" i="33"/>
  <c r="K48" i="33"/>
  <c r="K54" i="33"/>
  <c r="K51" i="33"/>
  <c r="N41" i="9"/>
  <c r="O24" i="16"/>
  <c r="O23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N31" i="14"/>
  <c r="N5" i="2"/>
  <c r="M5" i="2"/>
  <c r="L5" i="2"/>
  <c r="K5" i="2"/>
  <c r="J5" i="2"/>
  <c r="I5" i="2"/>
  <c r="H5" i="2"/>
  <c r="G5" i="2"/>
  <c r="F5" i="2"/>
  <c r="E5" i="2"/>
  <c r="D5" i="2"/>
  <c r="C5" i="2"/>
  <c r="C8" i="28" l="1"/>
  <c r="K67" i="33"/>
  <c r="C17" i="33" s="1"/>
  <c r="C11" i="28"/>
  <c r="K63" i="33"/>
  <c r="C13" i="33" s="1"/>
  <c r="C7" i="28"/>
  <c r="K68" i="33"/>
  <c r="C18" i="33" s="1"/>
  <c r="C12" i="28"/>
  <c r="K66" i="33"/>
  <c r="C16" i="33" s="1"/>
  <c r="C10" i="28"/>
  <c r="K70" i="33"/>
  <c r="C20" i="33" s="1"/>
  <c r="C14" i="28"/>
  <c r="K71" i="33"/>
  <c r="C21" i="33" s="1"/>
  <c r="C15" i="28"/>
  <c r="K62" i="33"/>
  <c r="C12" i="33" s="1"/>
  <c r="C6" i="28"/>
  <c r="K65" i="33"/>
  <c r="C15" i="33" s="1"/>
  <c r="C9" i="28"/>
  <c r="K73" i="33"/>
  <c r="C23" i="33" s="1"/>
  <c r="C17" i="28"/>
  <c r="K57" i="33"/>
  <c r="D7" i="31"/>
  <c r="D22" i="31" s="1"/>
  <c r="E61" i="2"/>
  <c r="H7" i="31"/>
  <c r="H22" i="31" s="1"/>
  <c r="I61" i="2"/>
  <c r="L7" i="31"/>
  <c r="L22" i="31" s="1"/>
  <c r="M61" i="2"/>
  <c r="E7" i="31"/>
  <c r="E22" i="31" s="1"/>
  <c r="F61" i="2"/>
  <c r="I7" i="31"/>
  <c r="I22" i="31" s="1"/>
  <c r="J61" i="2"/>
  <c r="M7" i="31"/>
  <c r="M22" i="31" s="1"/>
  <c r="N61" i="2"/>
  <c r="B7" i="31"/>
  <c r="B22" i="31" s="1"/>
  <c r="C61" i="2"/>
  <c r="F7" i="31"/>
  <c r="F22" i="31" s="1"/>
  <c r="G61" i="2"/>
  <c r="J7" i="31"/>
  <c r="J22" i="31" s="1"/>
  <c r="K61" i="2"/>
  <c r="C7" i="31"/>
  <c r="C22" i="31" s="1"/>
  <c r="D61" i="2"/>
  <c r="G7" i="31"/>
  <c r="G22" i="31" s="1"/>
  <c r="H61" i="2"/>
  <c r="K7" i="31"/>
  <c r="K22" i="31" s="1"/>
  <c r="L61" i="2"/>
  <c r="A3" i="30"/>
  <c r="A2" i="30"/>
  <c r="A1" i="30"/>
  <c r="H22" i="29"/>
  <c r="H39" i="29" s="1"/>
  <c r="H56" i="29" s="1"/>
  <c r="H73" i="29" s="1"/>
  <c r="H21" i="29"/>
  <c r="H38" i="29" s="1"/>
  <c r="H55" i="29" s="1"/>
  <c r="H72" i="29" s="1"/>
  <c r="H20" i="29"/>
  <c r="H37" i="29" s="1"/>
  <c r="H54" i="29" s="1"/>
  <c r="H71" i="29" s="1"/>
  <c r="H19" i="29"/>
  <c r="H36" i="29" s="1"/>
  <c r="H53" i="29" s="1"/>
  <c r="H70" i="29" s="1"/>
  <c r="H18" i="29"/>
  <c r="H35" i="29" s="1"/>
  <c r="H52" i="29" s="1"/>
  <c r="H69" i="29" s="1"/>
  <c r="H17" i="29"/>
  <c r="H34" i="29" s="1"/>
  <c r="H51" i="29" s="1"/>
  <c r="H68" i="29" s="1"/>
  <c r="H16" i="29"/>
  <c r="H33" i="29" s="1"/>
  <c r="H50" i="29" s="1"/>
  <c r="H67" i="29" s="1"/>
  <c r="H15" i="29"/>
  <c r="H32" i="29" s="1"/>
  <c r="H49" i="29" s="1"/>
  <c r="H66" i="29" s="1"/>
  <c r="H14" i="29"/>
  <c r="H31" i="29" s="1"/>
  <c r="H48" i="29" s="1"/>
  <c r="H65" i="29" s="1"/>
  <c r="H13" i="29"/>
  <c r="H30" i="29" s="1"/>
  <c r="H47" i="29" s="1"/>
  <c r="H64" i="29" s="1"/>
  <c r="H12" i="29"/>
  <c r="H29" i="29" s="1"/>
  <c r="H46" i="29" s="1"/>
  <c r="H63" i="29" s="1"/>
  <c r="H28" i="29"/>
  <c r="H45" i="29" s="1"/>
  <c r="H62" i="29" s="1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C103" i="27"/>
  <c r="C102" i="27"/>
  <c r="C101" i="27"/>
  <c r="C100" i="27"/>
  <c r="C93" i="27"/>
  <c r="U93" i="27" s="1"/>
  <c r="U92" i="27"/>
  <c r="U91" i="27"/>
  <c r="U90" i="27"/>
  <c r="O93" i="27"/>
  <c r="K93" i="27"/>
  <c r="AB92" i="27" s="1"/>
  <c r="G93" i="27"/>
  <c r="C88" i="27"/>
  <c r="U88" i="27" s="1"/>
  <c r="U87" i="27"/>
  <c r="U86" i="27"/>
  <c r="U85" i="27"/>
  <c r="Q88" i="27"/>
  <c r="G88" i="27"/>
  <c r="X87" i="27" s="1"/>
  <c r="E88" i="27"/>
  <c r="V86" i="27" s="1"/>
  <c r="C83" i="27"/>
  <c r="U83" i="27" s="1"/>
  <c r="U82" i="27"/>
  <c r="U81" i="27"/>
  <c r="F83" i="27"/>
  <c r="W81" i="27" s="1"/>
  <c r="U80" i="27"/>
  <c r="U78" i="27"/>
  <c r="C76" i="27"/>
  <c r="U76" i="27" s="1"/>
  <c r="U75" i="27"/>
  <c r="U74" i="27"/>
  <c r="C72" i="27"/>
  <c r="U72" i="27" s="1"/>
  <c r="U71" i="27"/>
  <c r="U70" i="27"/>
  <c r="U69" i="27"/>
  <c r="E100" i="27"/>
  <c r="U67" i="27"/>
  <c r="C24" i="33" l="1"/>
  <c r="K74" i="33"/>
  <c r="M72" i="27"/>
  <c r="AD71" i="27" s="1"/>
  <c r="Q101" i="27"/>
  <c r="M100" i="27"/>
  <c r="O88" i="27"/>
  <c r="AF85" i="27" s="1"/>
  <c r="I76" i="27"/>
  <c r="Z74" i="27" s="1"/>
  <c r="M76" i="27"/>
  <c r="AD74" i="27" s="1"/>
  <c r="Q76" i="27"/>
  <c r="X92" i="27"/>
  <c r="AF92" i="27"/>
  <c r="AB90" i="27"/>
  <c r="J93" i="27"/>
  <c r="AA90" i="27" s="1"/>
  <c r="AD69" i="27"/>
  <c r="F101" i="27"/>
  <c r="J101" i="27"/>
  <c r="L102" i="27"/>
  <c r="P102" i="27"/>
  <c r="J83" i="27"/>
  <c r="AA81" i="27" s="1"/>
  <c r="N83" i="27"/>
  <c r="AE81" i="27" s="1"/>
  <c r="J88" i="27"/>
  <c r="AA86" i="27" s="1"/>
  <c r="E76" i="27"/>
  <c r="V74" i="27" s="1"/>
  <c r="G101" i="27"/>
  <c r="O101" i="27"/>
  <c r="E72" i="27"/>
  <c r="V70" i="27" s="1"/>
  <c r="G103" i="27"/>
  <c r="O103" i="27"/>
  <c r="Q102" i="27"/>
  <c r="F88" i="27"/>
  <c r="W86" i="27" s="1"/>
  <c r="N88" i="27"/>
  <c r="AE86" i="27" s="1"/>
  <c r="K103" i="27"/>
  <c r="I100" i="27"/>
  <c r="Q100" i="27"/>
  <c r="H101" i="27"/>
  <c r="L101" i="27"/>
  <c r="P101" i="27"/>
  <c r="I72" i="27"/>
  <c r="Z71" i="27" s="1"/>
  <c r="H83" i="27"/>
  <c r="Y82" i="27" s="1"/>
  <c r="L83" i="27"/>
  <c r="AC82" i="27" s="1"/>
  <c r="P83" i="27"/>
  <c r="AG82" i="27" s="1"/>
  <c r="W82" i="27"/>
  <c r="N101" i="27"/>
  <c r="G102" i="27"/>
  <c r="K102" i="27"/>
  <c r="O102" i="27"/>
  <c r="F76" i="27"/>
  <c r="W75" i="27" s="1"/>
  <c r="J76" i="27"/>
  <c r="AA75" i="27" s="1"/>
  <c r="N76" i="27"/>
  <c r="AE75" i="27" s="1"/>
  <c r="N102" i="27"/>
  <c r="I102" i="27"/>
  <c r="H88" i="27"/>
  <c r="Y87" i="27" s="1"/>
  <c r="L88" i="27"/>
  <c r="AC87" i="27" s="1"/>
  <c r="P88" i="27"/>
  <c r="AG87" i="27" s="1"/>
  <c r="H103" i="27"/>
  <c r="P103" i="27"/>
  <c r="F72" i="27"/>
  <c r="W71" i="27" s="1"/>
  <c r="F100" i="27"/>
  <c r="J72" i="27"/>
  <c r="AA71" i="27" s="1"/>
  <c r="J100" i="27"/>
  <c r="N72" i="27"/>
  <c r="AE70" i="27" s="1"/>
  <c r="N100" i="27"/>
  <c r="H102" i="27"/>
  <c r="G76" i="27"/>
  <c r="X75" i="27" s="1"/>
  <c r="K76" i="27"/>
  <c r="AB75" i="27" s="1"/>
  <c r="O76" i="27"/>
  <c r="AF75" i="27" s="1"/>
  <c r="F102" i="27"/>
  <c r="O72" i="27"/>
  <c r="AF71" i="27" s="1"/>
  <c r="H72" i="27"/>
  <c r="Y69" i="27" s="1"/>
  <c r="G83" i="27"/>
  <c r="K83" i="27"/>
  <c r="O83" i="27"/>
  <c r="K101" i="27"/>
  <c r="L103" i="27"/>
  <c r="E103" i="27"/>
  <c r="I103" i="27"/>
  <c r="M103" i="27"/>
  <c r="Q103" i="27"/>
  <c r="Q107" i="27" s="1"/>
  <c r="Q108" i="27" s="1"/>
  <c r="G100" i="27"/>
  <c r="K100" i="27"/>
  <c r="O100" i="27"/>
  <c r="E102" i="27"/>
  <c r="M102" i="27"/>
  <c r="K72" i="27"/>
  <c r="AB70" i="27" s="1"/>
  <c r="P72" i="27"/>
  <c r="H76" i="27"/>
  <c r="Y74" i="27" s="1"/>
  <c r="L76" i="27"/>
  <c r="AC74" i="27" s="1"/>
  <c r="P76" i="27"/>
  <c r="AG74" i="27" s="1"/>
  <c r="E83" i="27"/>
  <c r="V81" i="27" s="1"/>
  <c r="I83" i="27"/>
  <c r="Z81" i="27" s="1"/>
  <c r="M83" i="27"/>
  <c r="AD81" i="27" s="1"/>
  <c r="Q83" i="27"/>
  <c r="F103" i="27"/>
  <c r="J103" i="27"/>
  <c r="N103" i="27"/>
  <c r="H100" i="27"/>
  <c r="L100" i="27"/>
  <c r="P100" i="27"/>
  <c r="E101" i="27"/>
  <c r="I101" i="27"/>
  <c r="M101" i="27"/>
  <c r="J102" i="27"/>
  <c r="G72" i="27"/>
  <c r="X69" i="27" s="1"/>
  <c r="L72" i="27"/>
  <c r="AC70" i="27" s="1"/>
  <c r="W80" i="27"/>
  <c r="X85" i="27"/>
  <c r="X86" i="27"/>
  <c r="K88" i="27"/>
  <c r="E93" i="27"/>
  <c r="V91" i="27" s="1"/>
  <c r="I93" i="27"/>
  <c r="Z91" i="27" s="1"/>
  <c r="M93" i="27"/>
  <c r="AD91" i="27" s="1"/>
  <c r="Q93" i="27"/>
  <c r="V85" i="27"/>
  <c r="H93" i="27"/>
  <c r="Y91" i="27" s="1"/>
  <c r="L93" i="27"/>
  <c r="AC91" i="27" s="1"/>
  <c r="P93" i="27"/>
  <c r="AG91" i="27" s="1"/>
  <c r="X90" i="27"/>
  <c r="AF90" i="27"/>
  <c r="AC92" i="27"/>
  <c r="C104" i="27"/>
  <c r="I88" i="27"/>
  <c r="Z86" i="27" s="1"/>
  <c r="M88" i="27"/>
  <c r="AD86" i="27" s="1"/>
  <c r="V87" i="27"/>
  <c r="X91" i="27"/>
  <c r="AB91" i="27"/>
  <c r="AF91" i="27"/>
  <c r="F93" i="27"/>
  <c r="N93" i="27"/>
  <c r="AD75" i="27" l="1"/>
  <c r="G43" i="28" a="1"/>
  <c r="K43" i="28" a="1"/>
  <c r="C43" i="28" a="1"/>
  <c r="O43" i="28" a="1"/>
  <c r="AG86" i="27"/>
  <c r="K107" i="27"/>
  <c r="K108" i="27" s="1"/>
  <c r="AD70" i="27"/>
  <c r="AD72" i="27" s="1"/>
  <c r="AA85" i="27"/>
  <c r="AG85" i="27"/>
  <c r="AG88" i="27" s="1"/>
  <c r="AF69" i="27"/>
  <c r="Y70" i="27"/>
  <c r="G107" i="27"/>
  <c r="G108" i="27" s="1"/>
  <c r="AE69" i="27"/>
  <c r="AE82" i="27"/>
  <c r="AE71" i="27"/>
  <c r="O107" i="27"/>
  <c r="O108" i="27" s="1"/>
  <c r="W83" i="27"/>
  <c r="Z75" i="27"/>
  <c r="Z76" i="27" s="1"/>
  <c r="Z92" i="27"/>
  <c r="AA92" i="27"/>
  <c r="AA91" i="27"/>
  <c r="Y80" i="27"/>
  <c r="AD76" i="27"/>
  <c r="AF86" i="27"/>
  <c r="AE80" i="27"/>
  <c r="X74" i="27"/>
  <c r="X76" i="27" s="1"/>
  <c r="W85" i="27"/>
  <c r="AA87" i="27"/>
  <c r="AD87" i="27"/>
  <c r="W87" i="27"/>
  <c r="Y81" i="27"/>
  <c r="AF74" i="27"/>
  <c r="AF76" i="27" s="1"/>
  <c r="V75" i="27"/>
  <c r="V76" i="27" s="1"/>
  <c r="AB71" i="27"/>
  <c r="Z70" i="27"/>
  <c r="AC69" i="27"/>
  <c r="AG80" i="27"/>
  <c r="AG75" i="27"/>
  <c r="AG76" i="27" s="1"/>
  <c r="X71" i="27"/>
  <c r="AB93" i="27"/>
  <c r="AG81" i="27"/>
  <c r="AA70" i="27"/>
  <c r="AA69" i="27"/>
  <c r="AF87" i="27"/>
  <c r="V88" i="27"/>
  <c r="AE85" i="27"/>
  <c r="Z85" i="27"/>
  <c r="AE87" i="27"/>
  <c r="V90" i="27"/>
  <c r="Y86" i="27"/>
  <c r="AC81" i="27"/>
  <c r="AD90" i="27"/>
  <c r="V92" i="27"/>
  <c r="AC80" i="27"/>
  <c r="AB69" i="27"/>
  <c r="AC71" i="27"/>
  <c r="AA80" i="27"/>
  <c r="Z87" i="27"/>
  <c r="AB74" i="27"/>
  <c r="AB76" i="27" s="1"/>
  <c r="Y71" i="27"/>
  <c r="E104" i="27"/>
  <c r="T100" i="27" s="1"/>
  <c r="Y85" i="27"/>
  <c r="Z69" i="27"/>
  <c r="AA82" i="27"/>
  <c r="V71" i="27"/>
  <c r="V69" i="27"/>
  <c r="AE92" i="27"/>
  <c r="AE90" i="27"/>
  <c r="L107" i="27"/>
  <c r="L108" i="27" s="1"/>
  <c r="AB82" i="27"/>
  <c r="AB80" i="27"/>
  <c r="M104" i="27"/>
  <c r="F104" i="27"/>
  <c r="W92" i="27"/>
  <c r="W90" i="27"/>
  <c r="W91" i="27"/>
  <c r="Y92" i="27"/>
  <c r="AG90" i="27"/>
  <c r="Y90" i="27"/>
  <c r="X88" i="27"/>
  <c r="P104" i="27"/>
  <c r="N107" i="27"/>
  <c r="N108" i="27" s="1"/>
  <c r="F107" i="27"/>
  <c r="F108" i="27" s="1"/>
  <c r="Z80" i="27"/>
  <c r="K104" i="27"/>
  <c r="I107" i="27"/>
  <c r="I108" i="27" s="1"/>
  <c r="AB81" i="27"/>
  <c r="AC75" i="27"/>
  <c r="AC76" i="27" s="1"/>
  <c r="J104" i="27"/>
  <c r="Z82" i="27"/>
  <c r="AE74" i="27"/>
  <c r="AE76" i="27" s="1"/>
  <c r="W74" i="27"/>
  <c r="W76" i="27" s="1"/>
  <c r="Q104" i="27"/>
  <c r="AD85" i="27"/>
  <c r="AF93" i="27"/>
  <c r="Z90" i="27"/>
  <c r="AB87" i="27"/>
  <c r="AB85" i="27"/>
  <c r="L104" i="27"/>
  <c r="AG69" i="27"/>
  <c r="AG70" i="27"/>
  <c r="AG71" i="27"/>
  <c r="AF80" i="27"/>
  <c r="AF82" i="27"/>
  <c r="X82" i="27"/>
  <c r="X80" i="27"/>
  <c r="Y75" i="27"/>
  <c r="Y76" i="27" s="1"/>
  <c r="W70" i="27"/>
  <c r="N104" i="27"/>
  <c r="H107" i="27"/>
  <c r="H108" i="27" s="1"/>
  <c r="V82" i="27"/>
  <c r="I104" i="27"/>
  <c r="AE91" i="27"/>
  <c r="AC86" i="27"/>
  <c r="AG92" i="27"/>
  <c r="X93" i="27"/>
  <c r="AC90" i="27"/>
  <c r="AC93" i="27" s="1"/>
  <c r="AB86" i="27"/>
  <c r="X70" i="27"/>
  <c r="H104" i="27"/>
  <c r="J107" i="27"/>
  <c r="J108" i="27" s="1"/>
  <c r="AD92" i="27"/>
  <c r="AD80" i="27"/>
  <c r="V80" i="27"/>
  <c r="O104" i="27"/>
  <c r="G104" i="27"/>
  <c r="M107" i="27"/>
  <c r="M108" i="27" s="1"/>
  <c r="E107" i="27"/>
  <c r="E108" i="27" s="1"/>
  <c r="AF81" i="27"/>
  <c r="X81" i="27"/>
  <c r="AF70" i="27"/>
  <c r="W69" i="27"/>
  <c r="P107" i="27"/>
  <c r="P108" i="27" s="1"/>
  <c r="AC85" i="27"/>
  <c r="AD82" i="27"/>
  <c r="AA74" i="27"/>
  <c r="AA76" i="27" s="1"/>
  <c r="AE83" i="27" l="1"/>
  <c r="Z102" i="27"/>
  <c r="Y102" i="27"/>
  <c r="AF72" i="27"/>
  <c r="V102" i="27"/>
  <c r="U102" i="27"/>
  <c r="W100" i="27"/>
  <c r="AE103" i="27"/>
  <c r="AC100" i="27"/>
  <c r="AA103" i="27"/>
  <c r="Y100" i="27"/>
  <c r="AE102" i="27"/>
  <c r="X101" i="27"/>
  <c r="U103" i="27"/>
  <c r="V100" i="27"/>
  <c r="AE101" i="27"/>
  <c r="W103" i="27"/>
  <c r="AC103" i="27"/>
  <c r="Y101" i="27"/>
  <c r="Y103" i="27"/>
  <c r="AB102" i="27"/>
  <c r="AD103" i="27"/>
  <c r="AD100" i="27"/>
  <c r="V103" i="27"/>
  <c r="X103" i="27"/>
  <c r="W101" i="27"/>
  <c r="AE100" i="27"/>
  <c r="T103" i="27"/>
  <c r="U101" i="27"/>
  <c r="AC102" i="27"/>
  <c r="Z101" i="27"/>
  <c r="AA100" i="27"/>
  <c r="AD101" i="27"/>
  <c r="K43" i="28"/>
  <c r="K47" i="28"/>
  <c r="K51" i="28"/>
  <c r="K45" i="28"/>
  <c r="K53" i="28"/>
  <c r="K46" i="28"/>
  <c r="K50" i="28"/>
  <c r="K54" i="28"/>
  <c r="K44" i="28"/>
  <c r="K48" i="28"/>
  <c r="K52" i="28"/>
  <c r="K49" i="28"/>
  <c r="AA102" i="27"/>
  <c r="T101" i="27"/>
  <c r="C44" i="28"/>
  <c r="C47" i="28"/>
  <c r="C43" i="28"/>
  <c r="C46" i="28"/>
  <c r="C54" i="28"/>
  <c r="C50" i="28"/>
  <c r="C51" i="28"/>
  <c r="C53" i="28"/>
  <c r="C48" i="28"/>
  <c r="C49" i="28"/>
  <c r="C45" i="28"/>
  <c r="C52" i="28"/>
  <c r="AB100" i="27"/>
  <c r="W102" i="27"/>
  <c r="AD102" i="27"/>
  <c r="X100" i="27"/>
  <c r="Z100" i="27"/>
  <c r="AC101" i="27"/>
  <c r="Z103" i="27"/>
  <c r="O44" i="28"/>
  <c r="O50" i="28"/>
  <c r="O54" i="28"/>
  <c r="O47" i="28"/>
  <c r="O43" i="28"/>
  <c r="O51" i="28"/>
  <c r="O46" i="28"/>
  <c r="O49" i="28"/>
  <c r="O48" i="28"/>
  <c r="O45" i="28"/>
  <c r="O52" i="28"/>
  <c r="O53" i="28"/>
  <c r="V101" i="27"/>
  <c r="U100" i="27"/>
  <c r="AB103" i="27"/>
  <c r="AB101" i="27"/>
  <c r="X102" i="27"/>
  <c r="T102" i="27"/>
  <c r="AA101" i="27"/>
  <c r="G46" i="28"/>
  <c r="G50" i="28"/>
  <c r="G54" i="28"/>
  <c r="G48" i="28"/>
  <c r="G45" i="28"/>
  <c r="G49" i="28"/>
  <c r="G53" i="28"/>
  <c r="G43" i="28"/>
  <c r="G47" i="28"/>
  <c r="G51" i="28"/>
  <c r="G44" i="28"/>
  <c r="G52" i="28"/>
  <c r="AA93" i="27"/>
  <c r="Z93" i="27"/>
  <c r="AA88" i="27"/>
  <c r="AE72" i="27"/>
  <c r="Y72" i="27"/>
  <c r="W88" i="27"/>
  <c r="AA72" i="27"/>
  <c r="AF88" i="27"/>
  <c r="X72" i="27"/>
  <c r="Z72" i="27"/>
  <c r="Y83" i="27"/>
  <c r="AC83" i="27"/>
  <c r="V93" i="27"/>
  <c r="AB72" i="27"/>
  <c r="V72" i="27"/>
  <c r="Y88" i="27"/>
  <c r="AD88" i="27"/>
  <c r="Z88" i="27"/>
  <c r="AE88" i="27"/>
  <c r="AG83" i="27"/>
  <c r="AC72" i="27"/>
  <c r="AG72" i="27"/>
  <c r="AD93" i="27"/>
  <c r="W72" i="27"/>
  <c r="Y93" i="27"/>
  <c r="AA83" i="27"/>
  <c r="AG93" i="27"/>
  <c r="AD83" i="27"/>
  <c r="Z83" i="27"/>
  <c r="AC88" i="27"/>
  <c r="AF83" i="27"/>
  <c r="W93" i="27"/>
  <c r="AE93" i="27"/>
  <c r="X83" i="27"/>
  <c r="AB83" i="27"/>
  <c r="V83" i="27"/>
  <c r="AB88" i="27"/>
  <c r="F24" i="28" l="1" a="1"/>
  <c r="F34" i="28" s="1"/>
  <c r="E24" i="28" a="1"/>
  <c r="E24" i="28" s="1"/>
  <c r="D24" i="28" a="1"/>
  <c r="C24" i="28" a="1"/>
  <c r="F24" i="28" l="1"/>
  <c r="F27" i="28"/>
  <c r="F25" i="28"/>
  <c r="F33" i="28"/>
  <c r="F35" i="28"/>
  <c r="F30" i="28"/>
  <c r="F28" i="28"/>
  <c r="F32" i="28"/>
  <c r="F29" i="28"/>
  <c r="F26" i="28"/>
  <c r="F31" i="28"/>
  <c r="E25" i="28"/>
  <c r="E33" i="28"/>
  <c r="E32" i="28"/>
  <c r="E29" i="28"/>
  <c r="E27" i="28"/>
  <c r="E26" i="28"/>
  <c r="E28" i="28"/>
  <c r="E35" i="28"/>
  <c r="E34" i="28"/>
  <c r="E30" i="28"/>
  <c r="E31" i="28"/>
  <c r="C24" i="28"/>
  <c r="C29" i="28"/>
  <c r="C31" i="28"/>
  <c r="C26" i="28"/>
  <c r="C34" i="28"/>
  <c r="C33" i="28"/>
  <c r="C35" i="28"/>
  <c r="C27" i="28"/>
  <c r="C30" i="28"/>
  <c r="C25" i="28"/>
  <c r="C32" i="28"/>
  <c r="C28" i="28"/>
  <c r="D24" i="28"/>
  <c r="D25" i="28"/>
  <c r="D27" i="28"/>
  <c r="D32" i="28"/>
  <c r="D34" i="28"/>
  <c r="D28" i="28"/>
  <c r="D35" i="28"/>
  <c r="D31" i="28"/>
  <c r="D29" i="28"/>
  <c r="D30" i="28"/>
  <c r="D33" i="28"/>
  <c r="D26" i="28"/>
  <c r="G34" i="28" l="1"/>
  <c r="G30" i="28"/>
  <c r="G28" i="28"/>
  <c r="G27" i="28"/>
  <c r="G29" i="28"/>
  <c r="G31" i="28"/>
  <c r="G24" i="28"/>
  <c r="G26" i="28"/>
  <c r="G32" i="28"/>
  <c r="G35" i="28"/>
  <c r="G25" i="28"/>
  <c r="G33" i="28"/>
  <c r="M25" i="16" l="1"/>
  <c r="K52" i="16" l="1"/>
  <c r="G75" i="14" l="1"/>
  <c r="F75" i="14"/>
  <c r="E75" i="14"/>
  <c r="D75" i="14"/>
  <c r="C75" i="14"/>
  <c r="B75" i="14"/>
  <c r="M75" i="14"/>
  <c r="L75" i="14"/>
  <c r="K75" i="14"/>
  <c r="J75" i="14"/>
  <c r="I75" i="14"/>
  <c r="H75" i="14"/>
  <c r="G74" i="14"/>
  <c r="F74" i="14"/>
  <c r="E74" i="14"/>
  <c r="D74" i="14"/>
  <c r="C74" i="14"/>
  <c r="B74" i="14"/>
  <c r="M74" i="14"/>
  <c r="L74" i="14"/>
  <c r="K74" i="14"/>
  <c r="J74" i="14"/>
  <c r="I74" i="14"/>
  <c r="H74" i="14"/>
  <c r="G28" i="6"/>
  <c r="F28" i="6"/>
  <c r="E28" i="6"/>
  <c r="D28" i="6"/>
  <c r="C28" i="6"/>
  <c r="B28" i="6"/>
  <c r="M28" i="6"/>
  <c r="L28" i="6"/>
  <c r="K28" i="6"/>
  <c r="J28" i="6"/>
  <c r="I28" i="6"/>
  <c r="H28" i="6"/>
  <c r="G27" i="6"/>
  <c r="H36" i="2" s="1"/>
  <c r="H46" i="2" s="1"/>
  <c r="F27" i="6"/>
  <c r="G36" i="2" s="1"/>
  <c r="G46" i="2" s="1"/>
  <c r="E27" i="6"/>
  <c r="F36" i="2" s="1"/>
  <c r="F46" i="2" s="1"/>
  <c r="D27" i="6"/>
  <c r="E36" i="2" s="1"/>
  <c r="E46" i="2" s="1"/>
  <c r="C27" i="6"/>
  <c r="D36" i="2" s="1"/>
  <c r="D46" i="2" s="1"/>
  <c r="B27" i="6"/>
  <c r="C36" i="2" s="1"/>
  <c r="M27" i="6"/>
  <c r="N36" i="2" s="1"/>
  <c r="N46" i="2" s="1"/>
  <c r="L27" i="6"/>
  <c r="M36" i="2" s="1"/>
  <c r="M46" i="2" s="1"/>
  <c r="K27" i="6"/>
  <c r="L36" i="2" s="1"/>
  <c r="L46" i="2" s="1"/>
  <c r="J27" i="6"/>
  <c r="K36" i="2" s="1"/>
  <c r="K46" i="2" s="1"/>
  <c r="I27" i="6"/>
  <c r="J36" i="2" s="1"/>
  <c r="J46" i="2" s="1"/>
  <c r="H27" i="6"/>
  <c r="I36" i="2" s="1"/>
  <c r="I46" i="2" s="1"/>
  <c r="B36" i="2" l="1"/>
  <c r="C46" i="2"/>
  <c r="N27" i="6"/>
  <c r="K45" i="3" a="1"/>
  <c r="O45" i="3" a="1"/>
  <c r="N28" i="6"/>
  <c r="K47" i="3" l="1"/>
  <c r="K45" i="3"/>
  <c r="K50" i="3"/>
  <c r="K56" i="3"/>
  <c r="K46" i="3"/>
  <c r="K52" i="3"/>
  <c r="K48" i="3"/>
  <c r="K53" i="3"/>
  <c r="K54" i="3"/>
  <c r="K49" i="3"/>
  <c r="K55" i="3"/>
  <c r="K51" i="3"/>
  <c r="O46" i="3"/>
  <c r="O50" i="3"/>
  <c r="O54" i="3"/>
  <c r="O47" i="3"/>
  <c r="O51" i="3"/>
  <c r="O55" i="3"/>
  <c r="O48" i="3"/>
  <c r="O52" i="3"/>
  <c r="O56" i="3"/>
  <c r="O49" i="3"/>
  <c r="O45" i="3"/>
  <c r="O53" i="3"/>
  <c r="C71" i="28" l="1"/>
  <c r="J57" i="29"/>
  <c r="C18" i="28"/>
  <c r="C67" i="28" l="1"/>
  <c r="C68" i="28"/>
  <c r="C72" i="28"/>
  <c r="C63" i="28"/>
  <c r="C62" i="28"/>
  <c r="C70" i="28"/>
  <c r="C64" i="28"/>
  <c r="G55" i="28"/>
  <c r="C65" i="28"/>
  <c r="C66" i="28"/>
  <c r="C61" i="28"/>
  <c r="K55" i="28"/>
  <c r="O55" i="28"/>
  <c r="C55" i="28"/>
  <c r="C69" i="28"/>
  <c r="I25" i="16"/>
  <c r="J25" i="16"/>
  <c r="K25" i="16"/>
  <c r="S45" i="14" l="1"/>
  <c r="T45" i="14" l="1"/>
  <c r="M45" i="14"/>
  <c r="N45" i="14"/>
  <c r="I45" i="14"/>
  <c r="P45" i="14"/>
  <c r="O45" i="14"/>
  <c r="O49" i="14"/>
  <c r="Q45" i="14"/>
  <c r="R45" i="14"/>
  <c r="J45" i="14"/>
  <c r="K45" i="14"/>
  <c r="L45" i="14"/>
  <c r="O53" i="14"/>
  <c r="A41" i="3" l="1"/>
  <c r="L25" i="16" l="1"/>
  <c r="N25" i="16"/>
  <c r="O25" i="16" l="1"/>
  <c r="J52" i="16" l="1"/>
  <c r="L52" i="16"/>
  <c r="M52" i="16"/>
  <c r="N52" i="16"/>
  <c r="C52" i="16"/>
  <c r="D52" i="16"/>
  <c r="E52" i="16"/>
  <c r="F52" i="16"/>
  <c r="G52" i="16"/>
  <c r="H52" i="16"/>
  <c r="I52" i="16"/>
  <c r="I65" i="14" l="1"/>
  <c r="J65" i="14"/>
  <c r="K65" i="14"/>
  <c r="L65" i="14"/>
  <c r="M65" i="14"/>
  <c r="B65" i="14"/>
  <c r="C65" i="14"/>
  <c r="D65" i="14"/>
  <c r="E65" i="14"/>
  <c r="F65" i="14"/>
  <c r="G65" i="14"/>
  <c r="I66" i="14"/>
  <c r="J66" i="14"/>
  <c r="K66" i="14"/>
  <c r="L66" i="14"/>
  <c r="M66" i="14"/>
  <c r="B66" i="14"/>
  <c r="C66" i="14"/>
  <c r="D66" i="14"/>
  <c r="E66" i="14"/>
  <c r="F66" i="14"/>
  <c r="G66" i="14"/>
  <c r="I67" i="14"/>
  <c r="J67" i="14"/>
  <c r="K67" i="14"/>
  <c r="L67" i="14"/>
  <c r="M67" i="14"/>
  <c r="B67" i="14"/>
  <c r="C67" i="14"/>
  <c r="D67" i="14"/>
  <c r="E67" i="14"/>
  <c r="F67" i="14"/>
  <c r="G67" i="14"/>
  <c r="I68" i="14"/>
  <c r="J68" i="14"/>
  <c r="K68" i="14"/>
  <c r="L68" i="14"/>
  <c r="M68" i="14"/>
  <c r="B68" i="14"/>
  <c r="C68" i="14"/>
  <c r="D68" i="14"/>
  <c r="E68" i="14"/>
  <c r="F68" i="14"/>
  <c r="G68" i="14"/>
  <c r="I69" i="14"/>
  <c r="J69" i="14"/>
  <c r="K69" i="14"/>
  <c r="L69" i="14"/>
  <c r="M69" i="14"/>
  <c r="B69" i="14"/>
  <c r="C69" i="14"/>
  <c r="D69" i="14"/>
  <c r="E69" i="14"/>
  <c r="F69" i="14"/>
  <c r="G69" i="14"/>
  <c r="I70" i="14"/>
  <c r="J70" i="14"/>
  <c r="K70" i="14"/>
  <c r="L70" i="14"/>
  <c r="M70" i="14"/>
  <c r="B70" i="14"/>
  <c r="C70" i="14"/>
  <c r="D70" i="14"/>
  <c r="E70" i="14"/>
  <c r="F70" i="14"/>
  <c r="G70" i="14"/>
  <c r="I71" i="14"/>
  <c r="J71" i="14"/>
  <c r="K71" i="14"/>
  <c r="L71" i="14"/>
  <c r="M71" i="14"/>
  <c r="B71" i="14"/>
  <c r="C71" i="14"/>
  <c r="D71" i="14"/>
  <c r="E71" i="14"/>
  <c r="F71" i="14"/>
  <c r="G71" i="14"/>
  <c r="I72" i="14"/>
  <c r="J72" i="14"/>
  <c r="K72" i="14"/>
  <c r="L72" i="14"/>
  <c r="M72" i="14"/>
  <c r="B72" i="14"/>
  <c r="C72" i="14"/>
  <c r="D72" i="14"/>
  <c r="E72" i="14"/>
  <c r="F72" i="14"/>
  <c r="G72" i="14"/>
  <c r="I73" i="14"/>
  <c r="J73" i="14"/>
  <c r="K73" i="14"/>
  <c r="L73" i="14"/>
  <c r="M73" i="14"/>
  <c r="B73" i="14"/>
  <c r="C73" i="14"/>
  <c r="D73" i="14"/>
  <c r="E73" i="14"/>
  <c r="F73" i="14"/>
  <c r="G73" i="14"/>
  <c r="I76" i="14"/>
  <c r="J76" i="14"/>
  <c r="K76" i="14"/>
  <c r="L76" i="14"/>
  <c r="M76" i="14"/>
  <c r="B76" i="14"/>
  <c r="C76" i="14"/>
  <c r="D76" i="14"/>
  <c r="E76" i="14"/>
  <c r="F76" i="14"/>
  <c r="G76" i="14"/>
  <c r="H76" i="14"/>
  <c r="H73" i="14"/>
  <c r="H72" i="14"/>
  <c r="H71" i="14"/>
  <c r="H70" i="14"/>
  <c r="H69" i="14"/>
  <c r="H68" i="14"/>
  <c r="H67" i="14"/>
  <c r="H66" i="14"/>
  <c r="H65" i="14"/>
  <c r="I12" i="3" l="1"/>
  <c r="I29" i="3" s="1"/>
  <c r="I46" i="3" s="1"/>
  <c r="I13" i="3"/>
  <c r="I30" i="3" s="1"/>
  <c r="I47" i="3" s="1"/>
  <c r="I14" i="3"/>
  <c r="I31" i="3" s="1"/>
  <c r="I48" i="3" s="1"/>
  <c r="I15" i="3"/>
  <c r="I32" i="3" s="1"/>
  <c r="I49" i="3" s="1"/>
  <c r="I16" i="3"/>
  <c r="I33" i="3" s="1"/>
  <c r="I50" i="3" s="1"/>
  <c r="I17" i="3"/>
  <c r="I34" i="3" s="1"/>
  <c r="I51" i="3" s="1"/>
  <c r="I18" i="3"/>
  <c r="I35" i="3" s="1"/>
  <c r="I52" i="3" s="1"/>
  <c r="I19" i="3"/>
  <c r="I36" i="3" s="1"/>
  <c r="I53" i="3" s="1"/>
  <c r="I20" i="3"/>
  <c r="I37" i="3" s="1"/>
  <c r="I54" i="3" s="1"/>
  <c r="I21" i="3"/>
  <c r="I38" i="3" s="1"/>
  <c r="I55" i="3" s="1"/>
  <c r="I22" i="3"/>
  <c r="I39" i="3" s="1"/>
  <c r="I56" i="3" s="1"/>
  <c r="I11" i="3"/>
  <c r="I28" i="3" s="1"/>
  <c r="I45" i="3" s="1"/>
  <c r="I73" i="3" l="1"/>
  <c r="A17" i="28"/>
  <c r="A35" i="28" s="1"/>
  <c r="A54" i="28" s="1"/>
  <c r="A72" i="28" s="1"/>
  <c r="I65" i="3"/>
  <c r="A9" i="28"/>
  <c r="A27" i="28" s="1"/>
  <c r="A46" i="28" s="1"/>
  <c r="A64" i="28" s="1"/>
  <c r="I62" i="3"/>
  <c r="A6" i="28"/>
  <c r="A24" i="28" s="1"/>
  <c r="A43" i="28" s="1"/>
  <c r="A61" i="28" s="1"/>
  <c r="I70" i="3"/>
  <c r="A14" i="28"/>
  <c r="A32" i="28" s="1"/>
  <c r="A51" i="28" s="1"/>
  <c r="A69" i="28" s="1"/>
  <c r="I66" i="3"/>
  <c r="A10" i="28"/>
  <c r="A28" i="28" s="1"/>
  <c r="A47" i="28" s="1"/>
  <c r="A65" i="28" s="1"/>
  <c r="I69" i="3"/>
  <c r="A13" i="28"/>
  <c r="A31" i="28" s="1"/>
  <c r="A50" i="28" s="1"/>
  <c r="A68" i="28" s="1"/>
  <c r="I72" i="3"/>
  <c r="A16" i="28"/>
  <c r="A34" i="28" s="1"/>
  <c r="A53" i="28" s="1"/>
  <c r="A71" i="28" s="1"/>
  <c r="I68" i="3"/>
  <c r="A12" i="28"/>
  <c r="A30" i="28" s="1"/>
  <c r="A49" i="28" s="1"/>
  <c r="A67" i="28" s="1"/>
  <c r="I64" i="3"/>
  <c r="A8" i="28"/>
  <c r="A26" i="28" s="1"/>
  <c r="A45" i="28" s="1"/>
  <c r="A63" i="28" s="1"/>
  <c r="I71" i="3"/>
  <c r="A15" i="28"/>
  <c r="A33" i="28" s="1"/>
  <c r="A52" i="28" s="1"/>
  <c r="A70" i="28" s="1"/>
  <c r="I67" i="3"/>
  <c r="A11" i="28"/>
  <c r="A29" i="28" s="1"/>
  <c r="A48" i="28" s="1"/>
  <c r="A66" i="28" s="1"/>
  <c r="I63" i="3"/>
  <c r="A7" i="28"/>
  <c r="A25" i="28" s="1"/>
  <c r="A44" i="28" s="1"/>
  <c r="A62" i="28" s="1"/>
  <c r="N57" i="14" l="1"/>
  <c r="M57" i="14"/>
  <c r="L57" i="14"/>
  <c r="K57" i="14"/>
  <c r="J57" i="14"/>
  <c r="I57" i="14"/>
  <c r="T57" i="14"/>
  <c r="S57" i="14"/>
  <c r="R57" i="14"/>
  <c r="Q57" i="14"/>
  <c r="P57" i="14"/>
  <c r="O57" i="14"/>
  <c r="N53" i="14"/>
  <c r="M53" i="14"/>
  <c r="L53" i="14"/>
  <c r="K53" i="14"/>
  <c r="J53" i="14"/>
  <c r="C8" i="14" s="1"/>
  <c r="I53" i="14"/>
  <c r="B8" i="14" s="1"/>
  <c r="T53" i="14"/>
  <c r="M8" i="14" s="1"/>
  <c r="S53" i="14"/>
  <c r="R53" i="14"/>
  <c r="Q53" i="14"/>
  <c r="P53" i="14"/>
  <c r="N49" i="14"/>
  <c r="M49" i="14"/>
  <c r="L49" i="14"/>
  <c r="K49" i="14"/>
  <c r="J49" i="14"/>
  <c r="I49" i="14"/>
  <c r="T49" i="14"/>
  <c r="S49" i="14"/>
  <c r="R49" i="14"/>
  <c r="Q49" i="14"/>
  <c r="P49" i="14"/>
  <c r="P41" i="14"/>
  <c r="Q41" i="14"/>
  <c r="R41" i="14"/>
  <c r="S41" i="14"/>
  <c r="T41" i="14"/>
  <c r="I41" i="14"/>
  <c r="J41" i="14"/>
  <c r="K41" i="14"/>
  <c r="L41" i="14"/>
  <c r="M41" i="14"/>
  <c r="N41" i="14"/>
  <c r="O41" i="14"/>
  <c r="H20" i="14" s="1"/>
  <c r="E8" i="14" l="1"/>
  <c r="K8" i="14"/>
  <c r="L19" i="14"/>
  <c r="L12" i="14"/>
  <c r="L8" i="14"/>
  <c r="L24" i="14"/>
  <c r="L15" i="14"/>
  <c r="L30" i="14"/>
  <c r="L23" i="14"/>
  <c r="L11" i="14"/>
  <c r="L29" i="14"/>
  <c r="L20" i="14"/>
  <c r="L28" i="14"/>
  <c r="L27" i="9" s="1"/>
  <c r="L16" i="14"/>
  <c r="H12" i="14"/>
  <c r="H15" i="14"/>
  <c r="H24" i="14"/>
  <c r="H23" i="14"/>
  <c r="H28" i="14"/>
  <c r="H27" i="9" s="1"/>
  <c r="H29" i="14"/>
  <c r="H11" i="14"/>
  <c r="H8" i="14"/>
  <c r="H30" i="14"/>
  <c r="H16" i="14"/>
  <c r="H19" i="14"/>
  <c r="G24" i="14"/>
  <c r="G16" i="14"/>
  <c r="G8" i="14"/>
  <c r="G29" i="14"/>
  <c r="G23" i="14"/>
  <c r="G15" i="14"/>
  <c r="G30" i="14"/>
  <c r="G28" i="14"/>
  <c r="G27" i="9" s="1"/>
  <c r="G20" i="14"/>
  <c r="G12" i="14"/>
  <c r="G19" i="14"/>
  <c r="G11" i="14"/>
  <c r="F29" i="14"/>
  <c r="F23" i="14"/>
  <c r="F15" i="14"/>
  <c r="F11" i="14"/>
  <c r="F20" i="14"/>
  <c r="F30" i="14"/>
  <c r="F28" i="14"/>
  <c r="F27" i="9" s="1"/>
  <c r="F24" i="14"/>
  <c r="F16" i="14"/>
  <c r="F12" i="14"/>
  <c r="F8" i="14"/>
  <c r="F19" i="14"/>
  <c r="E30" i="14"/>
  <c r="E28" i="14"/>
  <c r="E27" i="9" s="1"/>
  <c r="E20" i="14"/>
  <c r="E12" i="14"/>
  <c r="E19" i="14"/>
  <c r="E11" i="14"/>
  <c r="E24" i="14"/>
  <c r="E16" i="14"/>
  <c r="E29" i="14"/>
  <c r="E23" i="14"/>
  <c r="E15" i="14"/>
  <c r="D8" i="14"/>
  <c r="M9" i="14"/>
  <c r="K29" i="14"/>
  <c r="K19" i="14"/>
  <c r="K15" i="14"/>
  <c r="K28" i="14"/>
  <c r="K27" i="9" s="1"/>
  <c r="K24" i="14"/>
  <c r="K23" i="14"/>
  <c r="K20" i="14"/>
  <c r="K16" i="14"/>
  <c r="K12" i="14"/>
  <c r="K11" i="14"/>
  <c r="K30" i="14"/>
  <c r="I30" i="14"/>
  <c r="I28" i="14"/>
  <c r="I27" i="9" s="1"/>
  <c r="I20" i="14"/>
  <c r="I12" i="14"/>
  <c r="I19" i="14"/>
  <c r="I11" i="14"/>
  <c r="I24" i="14"/>
  <c r="I16" i="14"/>
  <c r="I8" i="14"/>
  <c r="I29" i="14"/>
  <c r="I23" i="14"/>
  <c r="I15" i="14"/>
  <c r="J30" i="14"/>
  <c r="J29" i="14"/>
  <c r="J28" i="14"/>
  <c r="J27" i="9" s="1"/>
  <c r="J24" i="14"/>
  <c r="J20" i="14"/>
  <c r="J19" i="14"/>
  <c r="J16" i="14"/>
  <c r="J15" i="14"/>
  <c r="J12" i="14"/>
  <c r="J8" i="14"/>
  <c r="J23" i="14"/>
  <c r="J11" i="14"/>
  <c r="M30" i="14"/>
  <c r="M29" i="14"/>
  <c r="M28" i="14"/>
  <c r="M27" i="9" s="1"/>
  <c r="M24" i="14"/>
  <c r="M23" i="14"/>
  <c r="M20" i="14"/>
  <c r="M19" i="14"/>
  <c r="M16" i="14"/>
  <c r="M15" i="14"/>
  <c r="M12" i="14"/>
  <c r="M11" i="14"/>
  <c r="C9" i="14"/>
  <c r="C11" i="14"/>
  <c r="C16" i="14"/>
  <c r="C19" i="14"/>
  <c r="C24" i="14"/>
  <c r="C29" i="14"/>
  <c r="C12" i="14"/>
  <c r="C15" i="14"/>
  <c r="C20" i="14"/>
  <c r="C23" i="14"/>
  <c r="C28" i="14"/>
  <c r="C27" i="9" s="1"/>
  <c r="C30" i="14"/>
  <c r="B12" i="14"/>
  <c r="B15" i="14"/>
  <c r="B20" i="14"/>
  <c r="B23" i="14"/>
  <c r="B28" i="14"/>
  <c r="B30" i="14"/>
  <c r="B9" i="14"/>
  <c r="B11" i="14"/>
  <c r="B16" i="14"/>
  <c r="B19" i="14"/>
  <c r="B24" i="14"/>
  <c r="B29" i="14"/>
  <c r="D12" i="14"/>
  <c r="D15" i="14"/>
  <c r="D20" i="14"/>
  <c r="D23" i="14"/>
  <c r="D28" i="14"/>
  <c r="D27" i="9" s="1"/>
  <c r="D30" i="14"/>
  <c r="D11" i="14"/>
  <c r="D16" i="14"/>
  <c r="D19" i="14"/>
  <c r="D24" i="14"/>
  <c r="D29" i="14"/>
  <c r="G8" i="6"/>
  <c r="G11" i="6"/>
  <c r="G12" i="6"/>
  <c r="G15" i="6"/>
  <c r="G16" i="6"/>
  <c r="G19" i="6"/>
  <c r="G20" i="6"/>
  <c r="G23" i="6"/>
  <c r="G24" i="6"/>
  <c r="G39" i="6"/>
  <c r="G29" i="6"/>
  <c r="H8" i="6"/>
  <c r="I8" i="6"/>
  <c r="J8" i="6"/>
  <c r="K8" i="6"/>
  <c r="L8" i="6"/>
  <c r="M8" i="6"/>
  <c r="M8" i="9" s="1"/>
  <c r="M9" i="9" s="1"/>
  <c r="B8" i="6"/>
  <c r="C8" i="6"/>
  <c r="C9" i="6" s="1"/>
  <c r="D8" i="6"/>
  <c r="E8" i="6"/>
  <c r="E9" i="6" s="1"/>
  <c r="F8" i="6"/>
  <c r="H11" i="6"/>
  <c r="H12" i="6"/>
  <c r="I11" i="6"/>
  <c r="I12" i="6"/>
  <c r="J11" i="6"/>
  <c r="J12" i="6"/>
  <c r="K11" i="6"/>
  <c r="K12" i="6"/>
  <c r="L11" i="6"/>
  <c r="L12" i="6"/>
  <c r="M11" i="6"/>
  <c r="M12" i="6"/>
  <c r="B11" i="6"/>
  <c r="B12" i="6"/>
  <c r="C11" i="6"/>
  <c r="C12" i="6"/>
  <c r="D11" i="6"/>
  <c r="D12" i="6"/>
  <c r="E11" i="6"/>
  <c r="E12" i="6"/>
  <c r="F11" i="6"/>
  <c r="F12" i="6"/>
  <c r="H15" i="6"/>
  <c r="H16" i="6"/>
  <c r="I15" i="6"/>
  <c r="I16" i="6"/>
  <c r="J15" i="6"/>
  <c r="J16" i="6"/>
  <c r="K15" i="6"/>
  <c r="K16" i="6"/>
  <c r="L15" i="6"/>
  <c r="L16" i="6"/>
  <c r="M15" i="6"/>
  <c r="M16" i="6"/>
  <c r="B15" i="6"/>
  <c r="B16" i="6"/>
  <c r="C15" i="6"/>
  <c r="C16" i="6"/>
  <c r="D15" i="6"/>
  <c r="D16" i="6"/>
  <c r="E15" i="6"/>
  <c r="E16" i="6"/>
  <c r="F15" i="6"/>
  <c r="F16" i="6"/>
  <c r="H19" i="6"/>
  <c r="H20" i="6"/>
  <c r="H20" i="9" s="1"/>
  <c r="I19" i="6"/>
  <c r="I20" i="6"/>
  <c r="J19" i="6"/>
  <c r="J20" i="6"/>
  <c r="K19" i="6"/>
  <c r="K20" i="6"/>
  <c r="L19" i="6"/>
  <c r="L20" i="6"/>
  <c r="M19" i="6"/>
  <c r="M20" i="6"/>
  <c r="B19" i="6"/>
  <c r="B20" i="6"/>
  <c r="C19" i="6"/>
  <c r="C20" i="6"/>
  <c r="D19" i="6"/>
  <c r="D20" i="6"/>
  <c r="E19" i="6"/>
  <c r="E20" i="6"/>
  <c r="F19" i="6"/>
  <c r="F20" i="6"/>
  <c r="H23" i="6"/>
  <c r="I23" i="6"/>
  <c r="J23" i="6"/>
  <c r="K23" i="6"/>
  <c r="L23" i="6"/>
  <c r="M23" i="6"/>
  <c r="B23" i="6"/>
  <c r="C23" i="6"/>
  <c r="D23" i="6"/>
  <c r="E23" i="6"/>
  <c r="F23" i="6"/>
  <c r="H24" i="6"/>
  <c r="I24" i="6"/>
  <c r="J24" i="6"/>
  <c r="K24" i="6"/>
  <c r="L24" i="6"/>
  <c r="M24" i="6"/>
  <c r="B24" i="6"/>
  <c r="C24" i="6"/>
  <c r="D24" i="6"/>
  <c r="E24" i="6"/>
  <c r="F24" i="6"/>
  <c r="H39" i="6"/>
  <c r="I39" i="6"/>
  <c r="J39" i="6"/>
  <c r="K39" i="6"/>
  <c r="L39" i="6"/>
  <c r="M39" i="6"/>
  <c r="B39" i="6"/>
  <c r="C39" i="6"/>
  <c r="D39" i="6"/>
  <c r="E39" i="6"/>
  <c r="F39" i="6"/>
  <c r="H29" i="6"/>
  <c r="I29" i="6"/>
  <c r="J29" i="6"/>
  <c r="K29" i="6"/>
  <c r="L29" i="6"/>
  <c r="M29" i="6"/>
  <c r="B29" i="6"/>
  <c r="C29" i="6"/>
  <c r="D29" i="6"/>
  <c r="E29" i="6"/>
  <c r="F29" i="6"/>
  <c r="I7" i="16"/>
  <c r="I32" i="16" s="1"/>
  <c r="K7" i="16"/>
  <c r="K32" i="16" s="1"/>
  <c r="M7" i="16"/>
  <c r="M32" i="16" s="1"/>
  <c r="C7" i="16"/>
  <c r="C32" i="16" s="1"/>
  <c r="D7" i="14"/>
  <c r="G7" i="16"/>
  <c r="G32" i="16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I38" i="6"/>
  <c r="J38" i="6"/>
  <c r="K38" i="6"/>
  <c r="K39" i="9" s="1"/>
  <c r="L38" i="6"/>
  <c r="M38" i="6"/>
  <c r="B38" i="6"/>
  <c r="C38" i="6"/>
  <c r="D38" i="6"/>
  <c r="D39" i="9" s="1"/>
  <c r="E38" i="6"/>
  <c r="E39" i="9" s="1"/>
  <c r="F38" i="6"/>
  <c r="F39" i="9" s="1"/>
  <c r="G38" i="6"/>
  <c r="G39" i="9" s="1"/>
  <c r="H38" i="6"/>
  <c r="I37" i="6"/>
  <c r="I38" i="9" s="1"/>
  <c r="J37" i="6"/>
  <c r="J38" i="9" s="1"/>
  <c r="K37" i="6"/>
  <c r="K38" i="9" s="1"/>
  <c r="L37" i="6"/>
  <c r="L38" i="9" s="1"/>
  <c r="M37" i="6"/>
  <c r="M38" i="9" s="1"/>
  <c r="B37" i="6"/>
  <c r="C37" i="6"/>
  <c r="C38" i="9" s="1"/>
  <c r="D37" i="6"/>
  <c r="D38" i="9" s="1"/>
  <c r="E37" i="6"/>
  <c r="E38" i="9" s="1"/>
  <c r="F37" i="6"/>
  <c r="F38" i="9" s="1"/>
  <c r="G37" i="6"/>
  <c r="G38" i="9" s="1"/>
  <c r="H37" i="6"/>
  <c r="H38" i="9" s="1"/>
  <c r="I36" i="6"/>
  <c r="I37" i="9" s="1"/>
  <c r="J36" i="6"/>
  <c r="K36" i="6"/>
  <c r="K37" i="9" s="1"/>
  <c r="L36" i="6"/>
  <c r="M36" i="6"/>
  <c r="M37" i="9" s="1"/>
  <c r="B36" i="6"/>
  <c r="C36" i="6"/>
  <c r="C37" i="9" s="1"/>
  <c r="D36" i="6"/>
  <c r="E36" i="6"/>
  <c r="E37" i="9" s="1"/>
  <c r="F36" i="6"/>
  <c r="G36" i="6"/>
  <c r="G37" i="9" s="1"/>
  <c r="H36" i="6"/>
  <c r="A2" i="2"/>
  <c r="A1" i="2"/>
  <c r="A3" i="2"/>
  <c r="N12" i="14" l="1"/>
  <c r="N8" i="14"/>
  <c r="N16" i="14"/>
  <c r="B27" i="9"/>
  <c r="N27" i="9" s="1"/>
  <c r="N28" i="14"/>
  <c r="N23" i="14"/>
  <c r="N24" i="14"/>
  <c r="N20" i="14"/>
  <c r="N29" i="14"/>
  <c r="N11" i="14"/>
  <c r="N19" i="14"/>
  <c r="N30" i="14"/>
  <c r="N15" i="14"/>
  <c r="N12" i="6"/>
  <c r="N36" i="6"/>
  <c r="B38" i="9"/>
  <c r="N38" i="9" s="1"/>
  <c r="N37" i="6"/>
  <c r="N38" i="6"/>
  <c r="N39" i="6"/>
  <c r="N15" i="6"/>
  <c r="S45" i="3" a="1"/>
  <c r="N29" i="6"/>
  <c r="N20" i="6"/>
  <c r="N23" i="6"/>
  <c r="N19" i="6"/>
  <c r="N11" i="6"/>
  <c r="N24" i="6"/>
  <c r="N16" i="6"/>
  <c r="B8" i="9"/>
  <c r="N8" i="6"/>
  <c r="D23" i="9"/>
  <c r="C11" i="9"/>
  <c r="H7" i="14"/>
  <c r="O38" i="14" s="1"/>
  <c r="D16" i="9"/>
  <c r="B16" i="9"/>
  <c r="C20" i="9"/>
  <c r="M15" i="9"/>
  <c r="M23" i="9"/>
  <c r="J19" i="9"/>
  <c r="I23" i="9"/>
  <c r="I24" i="9"/>
  <c r="I12" i="9"/>
  <c r="K20" i="9"/>
  <c r="K15" i="9"/>
  <c r="E19" i="9"/>
  <c r="F23" i="9"/>
  <c r="G19" i="9"/>
  <c r="H19" i="9"/>
  <c r="H11" i="9"/>
  <c r="L16" i="9"/>
  <c r="L11" i="9"/>
  <c r="L19" i="9"/>
  <c r="B12" i="9"/>
  <c r="F12" i="9"/>
  <c r="D19" i="9"/>
  <c r="D12" i="9"/>
  <c r="B19" i="9"/>
  <c r="B15" i="9"/>
  <c r="C23" i="9"/>
  <c r="C16" i="9"/>
  <c r="M12" i="9"/>
  <c r="M20" i="9"/>
  <c r="J23" i="9"/>
  <c r="J16" i="9"/>
  <c r="I15" i="9"/>
  <c r="I16" i="9"/>
  <c r="K16" i="9"/>
  <c r="E23" i="9"/>
  <c r="E11" i="9"/>
  <c r="E20" i="9"/>
  <c r="F15" i="9"/>
  <c r="G11" i="9"/>
  <c r="G20" i="9"/>
  <c r="G23" i="9"/>
  <c r="G24" i="9"/>
  <c r="H23" i="9"/>
  <c r="H12" i="9"/>
  <c r="L15" i="9"/>
  <c r="L17" i="9" s="1"/>
  <c r="L12" i="9"/>
  <c r="L13" i="9" s="1"/>
  <c r="F21" i="6"/>
  <c r="D11" i="9"/>
  <c r="D20" i="9"/>
  <c r="B11" i="9"/>
  <c r="B23" i="9"/>
  <c r="C15" i="9"/>
  <c r="C24" i="9"/>
  <c r="M16" i="9"/>
  <c r="M24" i="9"/>
  <c r="J12" i="9"/>
  <c r="J20" i="9"/>
  <c r="I11" i="9"/>
  <c r="I20" i="9"/>
  <c r="K11" i="9"/>
  <c r="K23" i="9"/>
  <c r="K19" i="9"/>
  <c r="K21" i="9" s="1"/>
  <c r="E16" i="9"/>
  <c r="F16" i="9"/>
  <c r="F20" i="9"/>
  <c r="H16" i="9"/>
  <c r="H24" i="9"/>
  <c r="L23" i="9"/>
  <c r="C8" i="9"/>
  <c r="C9" i="9" s="1"/>
  <c r="L24" i="9"/>
  <c r="D24" i="9"/>
  <c r="D15" i="9"/>
  <c r="D17" i="9" s="1"/>
  <c r="B24" i="9"/>
  <c r="B20" i="9"/>
  <c r="C12" i="9"/>
  <c r="C19" i="9"/>
  <c r="M11" i="9"/>
  <c r="M19" i="9"/>
  <c r="J11" i="9"/>
  <c r="J15" i="9"/>
  <c r="J24" i="9"/>
  <c r="I19" i="9"/>
  <c r="K12" i="9"/>
  <c r="K24" i="9"/>
  <c r="E15" i="9"/>
  <c r="E24" i="9"/>
  <c r="E12" i="9"/>
  <c r="F19" i="9"/>
  <c r="F21" i="9" s="1"/>
  <c r="F24" i="9"/>
  <c r="F11" i="9"/>
  <c r="G12" i="9"/>
  <c r="G15" i="9"/>
  <c r="G16" i="9"/>
  <c r="H15" i="9"/>
  <c r="L20" i="9"/>
  <c r="B28" i="9"/>
  <c r="C40" i="9"/>
  <c r="M28" i="9"/>
  <c r="K29" i="9"/>
  <c r="D40" i="9"/>
  <c r="B29" i="9"/>
  <c r="C28" i="9"/>
  <c r="J40" i="9"/>
  <c r="I40" i="9"/>
  <c r="I29" i="9"/>
  <c r="K28" i="9"/>
  <c r="L28" i="9"/>
  <c r="D28" i="9"/>
  <c r="F29" i="9"/>
  <c r="B40" i="9"/>
  <c r="C29" i="9"/>
  <c r="M29" i="9"/>
  <c r="J28" i="9"/>
  <c r="I28" i="9"/>
  <c r="E40" i="9"/>
  <c r="E42" i="9" s="1"/>
  <c r="E29" i="9"/>
  <c r="F40" i="9"/>
  <c r="G40" i="9"/>
  <c r="G42" i="9" s="1"/>
  <c r="G29" i="9"/>
  <c r="H28" i="9"/>
  <c r="L40" i="9"/>
  <c r="E28" i="9"/>
  <c r="G28" i="9"/>
  <c r="H40" i="9"/>
  <c r="D29" i="9"/>
  <c r="M40" i="9"/>
  <c r="J29" i="9"/>
  <c r="K40" i="9"/>
  <c r="K42" i="9" s="1"/>
  <c r="F28" i="9"/>
  <c r="H29" i="9"/>
  <c r="L29" i="9"/>
  <c r="D9" i="14"/>
  <c r="D8" i="9"/>
  <c r="D9" i="9" s="1"/>
  <c r="G9" i="14"/>
  <c r="G8" i="9"/>
  <c r="G9" i="9" s="1"/>
  <c r="K9" i="14"/>
  <c r="K8" i="9"/>
  <c r="K9" i="9" s="1"/>
  <c r="I9" i="14"/>
  <c r="I8" i="9"/>
  <c r="I9" i="9" s="1"/>
  <c r="L9" i="14"/>
  <c r="L8" i="9"/>
  <c r="L9" i="9" s="1"/>
  <c r="E9" i="14"/>
  <c r="E8" i="9"/>
  <c r="E9" i="9" s="1"/>
  <c r="F9" i="14"/>
  <c r="F8" i="9"/>
  <c r="F9" i="9" s="1"/>
  <c r="H9" i="14"/>
  <c r="H8" i="9"/>
  <c r="J9" i="14"/>
  <c r="J8" i="9"/>
  <c r="J9" i="9" s="1"/>
  <c r="D57" i="2"/>
  <c r="D70" i="2" s="1"/>
  <c r="C13" i="31" s="1"/>
  <c r="J57" i="2"/>
  <c r="J70" i="2" s="1"/>
  <c r="I13" i="31" s="1"/>
  <c r="I58" i="2"/>
  <c r="I71" i="2" s="1"/>
  <c r="M57" i="2"/>
  <c r="M70" i="2" s="1"/>
  <c r="L13" i="31" s="1"/>
  <c r="E57" i="2"/>
  <c r="E70" i="2" s="1"/>
  <c r="D13" i="31" s="1"/>
  <c r="D58" i="2"/>
  <c r="D71" i="2" s="1"/>
  <c r="N57" i="2"/>
  <c r="N70" i="2" s="1"/>
  <c r="M13" i="31" s="1"/>
  <c r="L57" i="2"/>
  <c r="L70" i="2" s="1"/>
  <c r="K13" i="31" s="1"/>
  <c r="L58" i="2"/>
  <c r="L71" i="2" s="1"/>
  <c r="G58" i="2"/>
  <c r="G71" i="2" s="1"/>
  <c r="I57" i="2"/>
  <c r="I70" i="2" s="1"/>
  <c r="H13" i="31" s="1"/>
  <c r="E58" i="2"/>
  <c r="E71" i="2" s="1"/>
  <c r="C58" i="2"/>
  <c r="C57" i="2"/>
  <c r="N58" i="2"/>
  <c r="N71" i="2" s="1"/>
  <c r="K57" i="2"/>
  <c r="K70" i="2" s="1"/>
  <c r="J13" i="31" s="1"/>
  <c r="N51" i="2"/>
  <c r="N64" i="2" s="1"/>
  <c r="F58" i="2"/>
  <c r="F71" i="2" s="1"/>
  <c r="G57" i="2"/>
  <c r="G70" i="2" s="1"/>
  <c r="F13" i="31" s="1"/>
  <c r="M58" i="2"/>
  <c r="M71" i="2" s="1"/>
  <c r="D51" i="2"/>
  <c r="D64" i="2" s="1"/>
  <c r="K58" i="2"/>
  <c r="K71" i="2" s="1"/>
  <c r="J58" i="2"/>
  <c r="J71" i="2" s="1"/>
  <c r="E51" i="2"/>
  <c r="E64" i="2" s="1"/>
  <c r="F57" i="2"/>
  <c r="F70" i="2" s="1"/>
  <c r="E13" i="31" s="1"/>
  <c r="H57" i="2"/>
  <c r="H70" i="2" s="1"/>
  <c r="G13" i="31" s="1"/>
  <c r="H58" i="2"/>
  <c r="H71" i="2" s="1"/>
  <c r="B7" i="14"/>
  <c r="B64" i="14" s="1"/>
  <c r="G25" i="14"/>
  <c r="H56" i="2" s="1"/>
  <c r="H69" i="2" s="1"/>
  <c r="J7" i="9"/>
  <c r="J36" i="9" s="1"/>
  <c r="E25" i="14"/>
  <c r="F56" i="2" s="1"/>
  <c r="F69" i="2" s="1"/>
  <c r="J7" i="14"/>
  <c r="E13" i="14"/>
  <c r="E17" i="14"/>
  <c r="G21" i="14"/>
  <c r="M17" i="6"/>
  <c r="D21" i="14"/>
  <c r="E21" i="14"/>
  <c r="B21" i="14"/>
  <c r="D7" i="9"/>
  <c r="D36" i="9" s="1"/>
  <c r="L17" i="14"/>
  <c r="L21" i="14"/>
  <c r="L13" i="14"/>
  <c r="L25" i="14"/>
  <c r="M56" i="2" s="1"/>
  <c r="M69" i="2" s="1"/>
  <c r="I25" i="6"/>
  <c r="H39" i="9"/>
  <c r="B39" i="9"/>
  <c r="L39" i="9"/>
  <c r="J39" i="9"/>
  <c r="C39" i="9"/>
  <c r="M39" i="9"/>
  <c r="I39" i="9"/>
  <c r="F21" i="14"/>
  <c r="M21" i="14"/>
  <c r="G17" i="14"/>
  <c r="B13" i="14"/>
  <c r="J13" i="14"/>
  <c r="F13" i="14"/>
  <c r="M13" i="14"/>
  <c r="K13" i="14"/>
  <c r="H13" i="14"/>
  <c r="H17" i="14"/>
  <c r="G13" i="14"/>
  <c r="D13" i="14"/>
  <c r="H25" i="14"/>
  <c r="I56" i="2" s="1"/>
  <c r="I69" i="2" s="1"/>
  <c r="H21" i="14"/>
  <c r="J21" i="14"/>
  <c r="M17" i="14"/>
  <c r="J17" i="14"/>
  <c r="K17" i="14"/>
  <c r="J25" i="14"/>
  <c r="K56" i="2" s="1"/>
  <c r="K69" i="2" s="1"/>
  <c r="K21" i="14"/>
  <c r="K25" i="14"/>
  <c r="L56" i="2" s="1"/>
  <c r="L69" i="2" s="1"/>
  <c r="M25" i="14"/>
  <c r="N56" i="2" s="1"/>
  <c r="N69" i="2" s="1"/>
  <c r="F17" i="14"/>
  <c r="F25" i="14"/>
  <c r="G56" i="2" s="1"/>
  <c r="G69" i="2" s="1"/>
  <c r="C25" i="14"/>
  <c r="D56" i="2" s="1"/>
  <c r="D69" i="2" s="1"/>
  <c r="C17" i="14"/>
  <c r="D25" i="14"/>
  <c r="E56" i="2" s="1"/>
  <c r="E69" i="2" s="1"/>
  <c r="D17" i="14"/>
  <c r="B25" i="14"/>
  <c r="B17" i="14"/>
  <c r="C21" i="14"/>
  <c r="C13" i="14"/>
  <c r="I13" i="14"/>
  <c r="I17" i="14"/>
  <c r="I21" i="14"/>
  <c r="I25" i="14"/>
  <c r="J56" i="2" s="1"/>
  <c r="J69" i="2" s="1"/>
  <c r="H25" i="6"/>
  <c r="E25" i="6"/>
  <c r="M25" i="6"/>
  <c r="D21" i="6"/>
  <c r="B21" i="6"/>
  <c r="L21" i="6"/>
  <c r="J21" i="6"/>
  <c r="K17" i="6"/>
  <c r="I17" i="6"/>
  <c r="F13" i="6"/>
  <c r="D13" i="6"/>
  <c r="B13" i="6"/>
  <c r="G25" i="6"/>
  <c r="G17" i="6"/>
  <c r="F7" i="14"/>
  <c r="L7" i="14"/>
  <c r="F7" i="9"/>
  <c r="F36" i="9" s="1"/>
  <c r="B7" i="9"/>
  <c r="B36" i="9" s="1"/>
  <c r="H7" i="6"/>
  <c r="H35" i="6" s="1"/>
  <c r="E7" i="16"/>
  <c r="E32" i="16" s="1"/>
  <c r="M9" i="6"/>
  <c r="K9" i="6"/>
  <c r="G9" i="6"/>
  <c r="E17" i="6"/>
  <c r="C17" i="6"/>
  <c r="L13" i="6"/>
  <c r="J13" i="6"/>
  <c r="I9" i="6"/>
  <c r="H7" i="9"/>
  <c r="H36" i="9" s="1"/>
  <c r="L7" i="9"/>
  <c r="L36" i="9" s="1"/>
  <c r="K25" i="6"/>
  <c r="C25" i="6"/>
  <c r="H37" i="9"/>
  <c r="F37" i="9"/>
  <c r="D37" i="9"/>
  <c r="B37" i="9"/>
  <c r="L37" i="9"/>
  <c r="J37" i="9"/>
  <c r="D64" i="14"/>
  <c r="K38" i="14"/>
  <c r="H7" i="16"/>
  <c r="H32" i="16" s="1"/>
  <c r="G7" i="6"/>
  <c r="G35" i="6" s="1"/>
  <c r="G7" i="9"/>
  <c r="G36" i="9" s="1"/>
  <c r="G7" i="14"/>
  <c r="F7" i="16"/>
  <c r="F32" i="16" s="1"/>
  <c r="E7" i="6"/>
  <c r="E35" i="6" s="1"/>
  <c r="E7" i="9"/>
  <c r="E36" i="9" s="1"/>
  <c r="E7" i="14"/>
  <c r="D7" i="16"/>
  <c r="D32" i="16" s="1"/>
  <c r="C7" i="6"/>
  <c r="C35" i="6" s="1"/>
  <c r="C7" i="9"/>
  <c r="C36" i="9" s="1"/>
  <c r="C7" i="14"/>
  <c r="N7" i="16"/>
  <c r="N32" i="16" s="1"/>
  <c r="M7" i="6"/>
  <c r="M35" i="6" s="1"/>
  <c r="M7" i="9"/>
  <c r="M36" i="9" s="1"/>
  <c r="M7" i="14"/>
  <c r="L7" i="16"/>
  <c r="L32" i="16" s="1"/>
  <c r="K7" i="6"/>
  <c r="K35" i="6" s="1"/>
  <c r="K7" i="9"/>
  <c r="K36" i="9" s="1"/>
  <c r="K7" i="14"/>
  <c r="J7" i="16"/>
  <c r="J32" i="16" s="1"/>
  <c r="I7" i="6"/>
  <c r="I35" i="6" s="1"/>
  <c r="I7" i="9"/>
  <c r="I36" i="9" s="1"/>
  <c r="I7" i="14"/>
  <c r="F7" i="6"/>
  <c r="F35" i="6" s="1"/>
  <c r="D7" i="6"/>
  <c r="D35" i="6" s="1"/>
  <c r="B7" i="6"/>
  <c r="B35" i="6" s="1"/>
  <c r="L7" i="6"/>
  <c r="L35" i="6" s="1"/>
  <c r="J7" i="6"/>
  <c r="J35" i="6" s="1"/>
  <c r="H21" i="6"/>
  <c r="H17" i="6"/>
  <c r="H13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B25" i="6"/>
  <c r="B17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E14" i="31" l="1"/>
  <c r="F14" i="30"/>
  <c r="C14" i="31"/>
  <c r="D14" i="30"/>
  <c r="C12" i="31"/>
  <c r="K12" i="31"/>
  <c r="H12" i="31"/>
  <c r="G12" i="31"/>
  <c r="C8" i="31"/>
  <c r="D9" i="30"/>
  <c r="M8" i="31"/>
  <c r="N9" i="30"/>
  <c r="K14" i="31"/>
  <c r="L14" i="30"/>
  <c r="J14" i="31"/>
  <c r="K14" i="30"/>
  <c r="F14" i="31"/>
  <c r="G14" i="30"/>
  <c r="I12" i="31"/>
  <c r="F12" i="31"/>
  <c r="L12" i="31"/>
  <c r="D8" i="31"/>
  <c r="E9" i="30"/>
  <c r="L14" i="31"/>
  <c r="M14" i="30"/>
  <c r="D14" i="31"/>
  <c r="E14" i="30"/>
  <c r="M12" i="31"/>
  <c r="D12" i="31"/>
  <c r="J12" i="31"/>
  <c r="E12" i="31"/>
  <c r="G14" i="31"/>
  <c r="H14" i="30"/>
  <c r="I14" i="31"/>
  <c r="J14" i="30"/>
  <c r="M14" i="31"/>
  <c r="N14" i="30"/>
  <c r="H14" i="31"/>
  <c r="I14" i="30"/>
  <c r="C70" i="2"/>
  <c r="B13" i="31" s="1"/>
  <c r="L45" i="33" s="1" a="1"/>
  <c r="B57" i="2"/>
  <c r="C71" i="2"/>
  <c r="C14" i="30" s="1"/>
  <c r="B58" i="2"/>
  <c r="I21" i="9"/>
  <c r="J13" i="9"/>
  <c r="C42" i="9"/>
  <c r="L42" i="9"/>
  <c r="J42" i="9"/>
  <c r="M42" i="9"/>
  <c r="H42" i="9"/>
  <c r="B42" i="9"/>
  <c r="I42" i="9"/>
  <c r="D42" i="9"/>
  <c r="F42" i="9"/>
  <c r="L45" i="3" a="1"/>
  <c r="L55" i="3" s="1"/>
  <c r="N9" i="14"/>
  <c r="N37" i="9"/>
  <c r="N13" i="14"/>
  <c r="B14" i="2"/>
  <c r="N17" i="14"/>
  <c r="N25" i="14"/>
  <c r="N39" i="9"/>
  <c r="N21" i="14"/>
  <c r="B15" i="2"/>
  <c r="D25" i="9"/>
  <c r="N11" i="9"/>
  <c r="N21" i="6"/>
  <c r="K28" i="3" a="1"/>
  <c r="O28" i="3" a="1"/>
  <c r="N25" i="6"/>
  <c r="N29" i="9"/>
  <c r="N20" i="9"/>
  <c r="N23" i="9"/>
  <c r="B9" i="9"/>
  <c r="N8" i="9"/>
  <c r="S47" i="3"/>
  <c r="S51" i="3"/>
  <c r="S55" i="3"/>
  <c r="S48" i="3"/>
  <c r="S52" i="3"/>
  <c r="S56" i="3"/>
  <c r="S45" i="3"/>
  <c r="S49" i="3"/>
  <c r="S53" i="3"/>
  <c r="S46" i="3"/>
  <c r="S50" i="3"/>
  <c r="S54" i="3"/>
  <c r="N24" i="9"/>
  <c r="N16" i="9"/>
  <c r="K11" i="3" a="1"/>
  <c r="N9" i="6"/>
  <c r="O11" i="3" a="1"/>
  <c r="N13" i="6"/>
  <c r="N40" i="9"/>
  <c r="N28" i="9"/>
  <c r="N15" i="9"/>
  <c r="S11" i="3" a="1"/>
  <c r="N17" i="6"/>
  <c r="N19" i="9"/>
  <c r="N12" i="9"/>
  <c r="L21" i="9"/>
  <c r="P45" i="3" a="1"/>
  <c r="C13" i="9"/>
  <c r="T45" i="3" a="1"/>
  <c r="H64" i="14"/>
  <c r="M21" i="9"/>
  <c r="E17" i="9"/>
  <c r="G13" i="9"/>
  <c r="C17" i="9"/>
  <c r="K17" i="9"/>
  <c r="B13" i="9"/>
  <c r="G21" i="9"/>
  <c r="J25" i="9"/>
  <c r="B17" i="9"/>
  <c r="E21" i="9"/>
  <c r="J21" i="9"/>
  <c r="E25" i="9"/>
  <c r="D13" i="9"/>
  <c r="E13" i="9"/>
  <c r="B21" i="9"/>
  <c r="J17" i="9"/>
  <c r="C21" i="9"/>
  <c r="K25" i="9"/>
  <c r="M25" i="9"/>
  <c r="F13" i="9"/>
  <c r="I25" i="9"/>
  <c r="F51" i="2"/>
  <c r="F64" i="2" s="1"/>
  <c r="G17" i="9"/>
  <c r="F25" i="9"/>
  <c r="M13" i="9"/>
  <c r="B25" i="9"/>
  <c r="L25" i="9"/>
  <c r="I13" i="9"/>
  <c r="M17" i="9"/>
  <c r="F17" i="9"/>
  <c r="C25" i="9"/>
  <c r="D21" i="9"/>
  <c r="G25" i="9"/>
  <c r="K13" i="9"/>
  <c r="I17" i="9"/>
  <c r="K51" i="2"/>
  <c r="K64" i="2" s="1"/>
  <c r="J51" i="2"/>
  <c r="J64" i="2" s="1"/>
  <c r="L51" i="2"/>
  <c r="L64" i="2" s="1"/>
  <c r="H51" i="2"/>
  <c r="H64" i="2" s="1"/>
  <c r="I51" i="2"/>
  <c r="I64" i="2" s="1"/>
  <c r="G51" i="2"/>
  <c r="G64" i="2" s="1"/>
  <c r="M51" i="2"/>
  <c r="M64" i="2" s="1"/>
  <c r="I38" i="14"/>
  <c r="Q38" i="14"/>
  <c r="J64" i="14"/>
  <c r="M38" i="14"/>
  <c r="F64" i="14"/>
  <c r="G32" i="14"/>
  <c r="J32" i="14"/>
  <c r="S38" i="14"/>
  <c r="L64" i="14"/>
  <c r="B32" i="14"/>
  <c r="D32" i="14"/>
  <c r="C32" i="14"/>
  <c r="M32" i="14"/>
  <c r="I32" i="14"/>
  <c r="H32" i="14"/>
  <c r="R38" i="14"/>
  <c r="K64" i="14"/>
  <c r="J38" i="14"/>
  <c r="C64" i="14"/>
  <c r="G64" i="14"/>
  <c r="N38" i="14"/>
  <c r="P38" i="14"/>
  <c r="I64" i="14"/>
  <c r="T38" i="14"/>
  <c r="M64" i="14"/>
  <c r="L38" i="14"/>
  <c r="E64" i="14"/>
  <c r="K31" i="6"/>
  <c r="C31" i="6"/>
  <c r="G31" i="6"/>
  <c r="I31" i="6"/>
  <c r="I44" i="6" s="1"/>
  <c r="I47" i="34" s="1"/>
  <c r="J31" i="6"/>
  <c r="M31" i="6"/>
  <c r="B31" i="6"/>
  <c r="E31" i="6"/>
  <c r="F31" i="6"/>
  <c r="L32" i="14"/>
  <c r="H31" i="6"/>
  <c r="H44" i="6" s="1"/>
  <c r="H47" i="34" s="1"/>
  <c r="F32" i="14"/>
  <c r="K32" i="14"/>
  <c r="E32" i="14"/>
  <c r="L31" i="6"/>
  <c r="D31" i="6"/>
  <c r="N13" i="31" l="1"/>
  <c r="B14" i="30"/>
  <c r="H8" i="31"/>
  <c r="I9" i="30"/>
  <c r="J8" i="31"/>
  <c r="K9" i="30"/>
  <c r="I8" i="31"/>
  <c r="J9" i="30"/>
  <c r="F8" i="31"/>
  <c r="G9" i="30"/>
  <c r="G8" i="31"/>
  <c r="H9" i="30"/>
  <c r="L8" i="31"/>
  <c r="M9" i="30"/>
  <c r="K8" i="31"/>
  <c r="L9" i="30"/>
  <c r="E8" i="31"/>
  <c r="F9" i="30"/>
  <c r="B14" i="31"/>
  <c r="P45" i="33" s="1" a="1"/>
  <c r="L45" i="33"/>
  <c r="D6" i="28" s="1"/>
  <c r="L55" i="33"/>
  <c r="D16" i="28" s="1"/>
  <c r="L54" i="33"/>
  <c r="D15" i="28" s="1"/>
  <c r="L49" i="33"/>
  <c r="D10" i="28" s="1"/>
  <c r="L51" i="33"/>
  <c r="D12" i="28" s="1"/>
  <c r="L50" i="33"/>
  <c r="D11" i="28" s="1"/>
  <c r="L56" i="33"/>
  <c r="D17" i="28" s="1"/>
  <c r="L47" i="33"/>
  <c r="D8" i="28" s="1"/>
  <c r="L46" i="33"/>
  <c r="D7" i="28" s="1"/>
  <c r="L48" i="33"/>
  <c r="D9" i="28" s="1"/>
  <c r="L52" i="33"/>
  <c r="D13" i="28" s="1"/>
  <c r="L53" i="33"/>
  <c r="D14" i="28" s="1"/>
  <c r="B70" i="2"/>
  <c r="E32" i="33" s="1"/>
  <c r="B71" i="2"/>
  <c r="E33" i="33" s="1"/>
  <c r="B13" i="2"/>
  <c r="C56" i="2"/>
  <c r="N42" i="9"/>
  <c r="L51" i="3"/>
  <c r="L48" i="3"/>
  <c r="L54" i="3"/>
  <c r="L49" i="3"/>
  <c r="L50" i="3"/>
  <c r="L45" i="3"/>
  <c r="L56" i="3"/>
  <c r="L46" i="3"/>
  <c r="L53" i="3"/>
  <c r="L47" i="3"/>
  <c r="L52" i="3"/>
  <c r="N32" i="14"/>
  <c r="K13" i="3"/>
  <c r="K15" i="3"/>
  <c r="K20" i="3"/>
  <c r="K11" i="3"/>
  <c r="K16" i="3"/>
  <c r="K22" i="3"/>
  <c r="K19" i="3"/>
  <c r="K14" i="3"/>
  <c r="K18" i="3"/>
  <c r="K12" i="3"/>
  <c r="K17" i="3"/>
  <c r="K21" i="3"/>
  <c r="O28" i="3"/>
  <c r="O39" i="3"/>
  <c r="O31" i="3"/>
  <c r="O35" i="3"/>
  <c r="O30" i="3"/>
  <c r="O36" i="3"/>
  <c r="O37" i="3"/>
  <c r="O32" i="3"/>
  <c r="O38" i="3"/>
  <c r="O33" i="3"/>
  <c r="O34" i="3"/>
  <c r="O29" i="3"/>
  <c r="O11" i="3"/>
  <c r="O15" i="3"/>
  <c r="O19" i="3"/>
  <c r="O12" i="3"/>
  <c r="O16" i="3"/>
  <c r="O20" i="3"/>
  <c r="O13" i="3"/>
  <c r="O17" i="3"/>
  <c r="O22" i="3"/>
  <c r="O18" i="3"/>
  <c r="O21" i="3"/>
  <c r="O14" i="3"/>
  <c r="K30" i="3"/>
  <c r="K34" i="3"/>
  <c r="K38" i="3"/>
  <c r="K31" i="3"/>
  <c r="K35" i="3"/>
  <c r="K39" i="3"/>
  <c r="K28" i="3"/>
  <c r="K32" i="3"/>
  <c r="K36" i="3"/>
  <c r="K37" i="3"/>
  <c r="K29" i="3"/>
  <c r="K33" i="3"/>
  <c r="S12" i="3"/>
  <c r="S16" i="3"/>
  <c r="S20" i="3"/>
  <c r="S13" i="3"/>
  <c r="S17" i="3"/>
  <c r="S21" i="3"/>
  <c r="S14" i="3"/>
  <c r="S18" i="3"/>
  <c r="S22" i="3"/>
  <c r="S15" i="3"/>
  <c r="S19" i="3"/>
  <c r="S11" i="3"/>
  <c r="P56" i="3"/>
  <c r="P46" i="3"/>
  <c r="P51" i="3"/>
  <c r="P52" i="3"/>
  <c r="P54" i="3"/>
  <c r="P53" i="3"/>
  <c r="P48" i="3"/>
  <c r="P50" i="3"/>
  <c r="P55" i="3"/>
  <c r="P49" i="3"/>
  <c r="P45" i="3"/>
  <c r="P47" i="3"/>
  <c r="T56" i="3"/>
  <c r="T49" i="3"/>
  <c r="T54" i="3"/>
  <c r="T45" i="3"/>
  <c r="T51" i="3"/>
  <c r="T52" i="3"/>
  <c r="T50" i="3"/>
  <c r="T53" i="3"/>
  <c r="T47" i="3"/>
  <c r="T48" i="3"/>
  <c r="T46" i="3"/>
  <c r="T55" i="3"/>
  <c r="N57" i="29"/>
  <c r="G33" i="14"/>
  <c r="D44" i="6"/>
  <c r="D47" i="34" s="1"/>
  <c r="D33" i="14"/>
  <c r="E44" i="6"/>
  <c r="E47" i="34" s="1"/>
  <c r="E33" i="14"/>
  <c r="F44" i="6"/>
  <c r="F47" i="34" s="1"/>
  <c r="F33" i="14"/>
  <c r="B44" i="6"/>
  <c r="B47" i="34" s="1"/>
  <c r="B33" i="14"/>
  <c r="C44" i="6"/>
  <c r="C47" i="34" s="1"/>
  <c r="C33" i="14"/>
  <c r="M44" i="6"/>
  <c r="M47" i="34" s="1"/>
  <c r="M33" i="14"/>
  <c r="L44" i="6"/>
  <c r="L47" i="34" s="1"/>
  <c r="L33" i="14"/>
  <c r="K44" i="6"/>
  <c r="K47" i="34" s="1"/>
  <c r="K33" i="14"/>
  <c r="J44" i="6"/>
  <c r="J47" i="34" s="1"/>
  <c r="J33" i="14"/>
  <c r="H33" i="14"/>
  <c r="I33" i="14"/>
  <c r="G44" i="6"/>
  <c r="G47" i="34" s="1"/>
  <c r="K57" i="3"/>
  <c r="O57" i="3"/>
  <c r="S57" i="3"/>
  <c r="N31" i="6"/>
  <c r="N44" i="6" s="1"/>
  <c r="N47" i="34" s="1"/>
  <c r="P45" i="33" l="1"/>
  <c r="K45" i="29" s="1"/>
  <c r="P56" i="33"/>
  <c r="P46" i="33"/>
  <c r="P47" i="33"/>
  <c r="P49" i="33"/>
  <c r="P55" i="33"/>
  <c r="P52" i="33"/>
  <c r="P48" i="33"/>
  <c r="P51" i="33"/>
  <c r="P54" i="33"/>
  <c r="P53" i="33"/>
  <c r="P50" i="33"/>
  <c r="N14" i="31"/>
  <c r="M48" i="33"/>
  <c r="M50" i="33"/>
  <c r="M55" i="33"/>
  <c r="M53" i="33"/>
  <c r="M47" i="33"/>
  <c r="M49" i="33"/>
  <c r="M52" i="33"/>
  <c r="M56" i="33"/>
  <c r="M54" i="33"/>
  <c r="M46" i="33"/>
  <c r="M51" i="33"/>
  <c r="L57" i="33"/>
  <c r="M45" i="33"/>
  <c r="C69" i="2"/>
  <c r="B56" i="2"/>
  <c r="B69" i="2" s="1"/>
  <c r="E31" i="33" s="1"/>
  <c r="J69" i="29"/>
  <c r="C19" i="29" s="1"/>
  <c r="J71" i="29"/>
  <c r="C21" i="29" s="1"/>
  <c r="J67" i="29"/>
  <c r="C17" i="29" s="1"/>
  <c r="J65" i="29"/>
  <c r="C15" i="29" s="1"/>
  <c r="J68" i="29"/>
  <c r="C18" i="29" s="1"/>
  <c r="J63" i="29"/>
  <c r="C13" i="29" s="1"/>
  <c r="J66" i="29"/>
  <c r="C16" i="29" s="1"/>
  <c r="J73" i="29"/>
  <c r="C23" i="29" s="1"/>
  <c r="J72" i="29"/>
  <c r="C22" i="29" s="1"/>
  <c r="J64" i="29"/>
  <c r="C14" i="29" s="1"/>
  <c r="J70" i="29"/>
  <c r="C20" i="29" s="1"/>
  <c r="N40" i="29"/>
  <c r="N23" i="29"/>
  <c r="J23" i="29"/>
  <c r="R23" i="29"/>
  <c r="J62" i="29"/>
  <c r="K40" i="3"/>
  <c r="O40" i="3"/>
  <c r="S23" i="3"/>
  <c r="O23" i="3"/>
  <c r="K62" i="3"/>
  <c r="C12" i="3" s="1"/>
  <c r="K23" i="3"/>
  <c r="K65" i="3"/>
  <c r="C15" i="3" s="1"/>
  <c r="K66" i="3"/>
  <c r="C16" i="3" s="1"/>
  <c r="K63" i="3"/>
  <c r="C13" i="3" s="1"/>
  <c r="K71" i="3"/>
  <c r="C21" i="3" s="1"/>
  <c r="K72" i="3"/>
  <c r="C22" i="3" s="1"/>
  <c r="K68" i="3"/>
  <c r="C18" i="3" s="1"/>
  <c r="K73" i="3"/>
  <c r="C23" i="3" s="1"/>
  <c r="K70" i="3"/>
  <c r="C20" i="3" s="1"/>
  <c r="K67" i="3"/>
  <c r="C17" i="3" s="1"/>
  <c r="K64" i="3"/>
  <c r="C14" i="3" s="1"/>
  <c r="K69" i="3"/>
  <c r="C19" i="3" s="1"/>
  <c r="O9" i="14"/>
  <c r="O25" i="14"/>
  <c r="O21" i="14"/>
  <c r="O13" i="14"/>
  <c r="O17" i="14"/>
  <c r="N33" i="14"/>
  <c r="O28" i="14"/>
  <c r="O30" i="14"/>
  <c r="O29" i="14"/>
  <c r="Q47" i="33" l="1"/>
  <c r="K47" i="29"/>
  <c r="Q53" i="33"/>
  <c r="K53" i="29"/>
  <c r="Q52" i="33"/>
  <c r="K52" i="29"/>
  <c r="Q46" i="33"/>
  <c r="K46" i="29"/>
  <c r="Q48" i="33"/>
  <c r="K48" i="29"/>
  <c r="Q54" i="33"/>
  <c r="K54" i="29"/>
  <c r="Q55" i="33"/>
  <c r="K55" i="29"/>
  <c r="Q56" i="33"/>
  <c r="K56" i="29"/>
  <c r="Q50" i="33"/>
  <c r="K50" i="29"/>
  <c r="Q51" i="33"/>
  <c r="K51" i="29"/>
  <c r="Q49" i="33"/>
  <c r="K49" i="29"/>
  <c r="P57" i="33"/>
  <c r="Q45" i="33"/>
  <c r="B12" i="31"/>
  <c r="P28" i="33" s="1" a="1"/>
  <c r="M57" i="33"/>
  <c r="J74" i="29"/>
  <c r="J40" i="29"/>
  <c r="C24" i="3"/>
  <c r="K74" i="3"/>
  <c r="O32" i="14"/>
  <c r="Q57" i="33" l="1"/>
  <c r="P28" i="33"/>
  <c r="P39" i="33"/>
  <c r="P34" i="33"/>
  <c r="P29" i="33"/>
  <c r="P35" i="33"/>
  <c r="P30" i="33"/>
  <c r="P36" i="33"/>
  <c r="P31" i="33"/>
  <c r="P37" i="33"/>
  <c r="P32" i="33"/>
  <c r="P38" i="33"/>
  <c r="P33" i="33"/>
  <c r="N12" i="31"/>
  <c r="C12" i="29"/>
  <c r="Q33" i="33" l="1"/>
  <c r="Q31" i="33"/>
  <c r="Q29" i="33"/>
  <c r="Q38" i="33"/>
  <c r="Q36" i="33"/>
  <c r="Q34" i="33"/>
  <c r="Q32" i="33"/>
  <c r="Q30" i="33"/>
  <c r="Q39" i="33"/>
  <c r="Q37" i="33"/>
  <c r="Q35" i="33"/>
  <c r="Q28" i="33"/>
  <c r="Q40" i="33" s="1"/>
  <c r="P40" i="33"/>
  <c r="C24" i="29"/>
  <c r="L46" i="28"/>
  <c r="M46" i="28" s="1"/>
  <c r="D46" i="28"/>
  <c r="E46" i="28" s="1"/>
  <c r="H46" i="28"/>
  <c r="I46" i="28" s="1"/>
  <c r="P46" i="28"/>
  <c r="Q46" i="28" s="1"/>
  <c r="F13" i="30" s="1"/>
  <c r="E9" i="28"/>
  <c r="E31" i="29"/>
  <c r="O31" i="29" l="1"/>
  <c r="L68" i="2"/>
  <c r="D64" i="28"/>
  <c r="E64" i="28"/>
  <c r="P52" i="28"/>
  <c r="L52" i="28"/>
  <c r="M52" i="28" s="1"/>
  <c r="H52" i="28"/>
  <c r="I52" i="28" s="1"/>
  <c r="D52" i="28"/>
  <c r="E52" i="28" s="1"/>
  <c r="E15" i="28"/>
  <c r="Q45" i="3"/>
  <c r="P49" i="28"/>
  <c r="L49" i="28"/>
  <c r="M49" i="28" s="1"/>
  <c r="H49" i="28"/>
  <c r="I49" i="28" s="1"/>
  <c r="D49" i="28"/>
  <c r="E49" i="28" s="1"/>
  <c r="E12" i="28"/>
  <c r="P53" i="28"/>
  <c r="L53" i="28"/>
  <c r="M53" i="28" s="1"/>
  <c r="H53" i="28"/>
  <c r="I53" i="28" s="1"/>
  <c r="D53" i="28"/>
  <c r="E53" i="28" s="1"/>
  <c r="E16" i="28"/>
  <c r="L54" i="28"/>
  <c r="M54" i="28" s="1"/>
  <c r="D54" i="28"/>
  <c r="E54" i="28" s="1"/>
  <c r="H54" i="28"/>
  <c r="I54" i="28" s="1"/>
  <c r="P54" i="28"/>
  <c r="E17" i="28"/>
  <c r="P43" i="28"/>
  <c r="O28" i="29" s="1"/>
  <c r="H43" i="28"/>
  <c r="L43" i="28"/>
  <c r="D43" i="28"/>
  <c r="E43" i="28" s="1"/>
  <c r="E6" i="28"/>
  <c r="D18" i="28"/>
  <c r="L47" i="28"/>
  <c r="M47" i="28" s="1"/>
  <c r="D47" i="28"/>
  <c r="P47" i="28"/>
  <c r="H47" i="28"/>
  <c r="I47" i="28" s="1"/>
  <c r="E10" i="28"/>
  <c r="P45" i="28"/>
  <c r="L45" i="28"/>
  <c r="M45" i="28" s="1"/>
  <c r="H45" i="28"/>
  <c r="I45" i="28" s="1"/>
  <c r="D45" i="28"/>
  <c r="E45" i="28" s="1"/>
  <c r="E8" i="28"/>
  <c r="P44" i="28"/>
  <c r="L44" i="28"/>
  <c r="M44" i="28" s="1"/>
  <c r="H44" i="28"/>
  <c r="I44" i="28" s="1"/>
  <c r="D44" i="28"/>
  <c r="E44" i="28" s="1"/>
  <c r="E7" i="28"/>
  <c r="P48" i="28"/>
  <c r="L48" i="28"/>
  <c r="M48" i="28" s="1"/>
  <c r="H48" i="28"/>
  <c r="I48" i="28" s="1"/>
  <c r="D48" i="28"/>
  <c r="E48" i="28" s="1"/>
  <c r="E11" i="28"/>
  <c r="P51" i="28"/>
  <c r="H51" i="28"/>
  <c r="I51" i="28" s="1"/>
  <c r="D51" i="28"/>
  <c r="E51" i="28" s="1"/>
  <c r="L51" i="28"/>
  <c r="M51" i="28" s="1"/>
  <c r="E14" i="28"/>
  <c r="P50" i="28"/>
  <c r="H50" i="28"/>
  <c r="I50" i="28" s="1"/>
  <c r="D50" i="28"/>
  <c r="E50" i="28" s="1"/>
  <c r="L50" i="28"/>
  <c r="M50" i="28" s="1"/>
  <c r="E13" i="28"/>
  <c r="M49" i="3"/>
  <c r="U53" i="3"/>
  <c r="D31" i="9"/>
  <c r="F31" i="9"/>
  <c r="J31" i="9"/>
  <c r="J33" i="9" s="1"/>
  <c r="E31" i="9"/>
  <c r="E33" i="9" s="1"/>
  <c r="G31" i="9"/>
  <c r="G33" i="9" s="1"/>
  <c r="C31" i="9"/>
  <c r="H25" i="9"/>
  <c r="H21" i="9"/>
  <c r="H13" i="9"/>
  <c r="H9" i="9"/>
  <c r="H17" i="9"/>
  <c r="Q54" i="28" l="1"/>
  <c r="N13" i="30" s="1"/>
  <c r="O39" i="29"/>
  <c r="Q53" i="28"/>
  <c r="M13" i="30" s="1"/>
  <c r="O38" i="29"/>
  <c r="Q48" i="28"/>
  <c r="H13" i="30" s="1"/>
  <c r="O33" i="29"/>
  <c r="Q44" i="28"/>
  <c r="D13" i="30" s="1"/>
  <c r="O29" i="29"/>
  <c r="Q47" i="28"/>
  <c r="G13" i="30" s="1"/>
  <c r="O32" i="29"/>
  <c r="Q51" i="28"/>
  <c r="K13" i="30" s="1"/>
  <c r="O36" i="29"/>
  <c r="Q49" i="28"/>
  <c r="I13" i="30" s="1"/>
  <c r="O34" i="29"/>
  <c r="Q50" i="28"/>
  <c r="J13" i="30" s="1"/>
  <c r="O35" i="29"/>
  <c r="Q45" i="28"/>
  <c r="E13" i="30" s="1"/>
  <c r="O30" i="29"/>
  <c r="Q52" i="28"/>
  <c r="L13" i="30" s="1"/>
  <c r="O37" i="29"/>
  <c r="G68" i="2"/>
  <c r="D68" i="2"/>
  <c r="K68" i="2"/>
  <c r="N68" i="2"/>
  <c r="J68" i="2"/>
  <c r="M68" i="2"/>
  <c r="E68" i="2"/>
  <c r="H68" i="2"/>
  <c r="F68" i="2"/>
  <c r="C68" i="2"/>
  <c r="D65" i="28"/>
  <c r="D68" i="28"/>
  <c r="D71" i="28"/>
  <c r="D61" i="28"/>
  <c r="D69" i="28"/>
  <c r="D67" i="28"/>
  <c r="D70" i="28"/>
  <c r="D66" i="28"/>
  <c r="D62" i="28"/>
  <c r="D72" i="28"/>
  <c r="D63" i="28"/>
  <c r="T11" i="3" a="1"/>
  <c r="T20" i="3" s="1"/>
  <c r="N17" i="9"/>
  <c r="P11" i="3" a="1"/>
  <c r="P17" i="3" s="1"/>
  <c r="N13" i="9"/>
  <c r="L28" i="3" a="1"/>
  <c r="L28" i="3" s="1"/>
  <c r="N21" i="9"/>
  <c r="L11" i="3" a="1"/>
  <c r="L20" i="3" s="1"/>
  <c r="N9" i="9"/>
  <c r="P28" i="3" a="1"/>
  <c r="P35" i="3" s="1"/>
  <c r="N25" i="9"/>
  <c r="L48" i="29"/>
  <c r="L56" i="29"/>
  <c r="L50" i="29"/>
  <c r="L51" i="29"/>
  <c r="L52" i="29"/>
  <c r="L46" i="29"/>
  <c r="L53" i="29"/>
  <c r="L47" i="29"/>
  <c r="L55" i="29"/>
  <c r="L54" i="29"/>
  <c r="L49" i="29"/>
  <c r="K57" i="29"/>
  <c r="L45" i="29"/>
  <c r="L55" i="28"/>
  <c r="M43" i="28"/>
  <c r="E18" i="28"/>
  <c r="H55" i="28"/>
  <c r="I43" i="28"/>
  <c r="P55" i="28"/>
  <c r="Q43" i="28"/>
  <c r="C13" i="30" s="1"/>
  <c r="D55" i="28"/>
  <c r="E47" i="28"/>
  <c r="I31" i="9"/>
  <c r="I33" i="9" s="1"/>
  <c r="U46" i="3"/>
  <c r="U47" i="3"/>
  <c r="U55" i="3"/>
  <c r="U48" i="3"/>
  <c r="U54" i="3"/>
  <c r="U45" i="3"/>
  <c r="U56" i="3"/>
  <c r="U49" i="3"/>
  <c r="U51" i="3"/>
  <c r="U50" i="3"/>
  <c r="U52" i="3"/>
  <c r="L31" i="9"/>
  <c r="L33" i="9" s="1"/>
  <c r="M51" i="3"/>
  <c r="M52" i="3"/>
  <c r="M56" i="3"/>
  <c r="F45" i="9"/>
  <c r="F33" i="9"/>
  <c r="D45" i="9"/>
  <c r="D33" i="9"/>
  <c r="C45" i="9"/>
  <c r="C33" i="9"/>
  <c r="M45" i="3"/>
  <c r="M48" i="3"/>
  <c r="M46" i="3"/>
  <c r="B31" i="9"/>
  <c r="B33" i="9" s="1"/>
  <c r="M54" i="3"/>
  <c r="M50" i="3"/>
  <c r="M55" i="3"/>
  <c r="M53" i="3"/>
  <c r="M47" i="3"/>
  <c r="K31" i="9"/>
  <c r="M31" i="9"/>
  <c r="M33" i="9" s="1"/>
  <c r="G45" i="9"/>
  <c r="J45" i="9"/>
  <c r="E45" i="9"/>
  <c r="Q51" i="3"/>
  <c r="Q56" i="3"/>
  <c r="Q50" i="3"/>
  <c r="Q55" i="3"/>
  <c r="Q52" i="3"/>
  <c r="Q46" i="3"/>
  <c r="Q49" i="3"/>
  <c r="Q48" i="3"/>
  <c r="Q47" i="3"/>
  <c r="Q53" i="3"/>
  <c r="Q54" i="3"/>
  <c r="H31" i="9"/>
  <c r="H33" i="9" s="1"/>
  <c r="E66" i="28" l="1"/>
  <c r="E62" i="28"/>
  <c r="E70" i="28"/>
  <c r="E71" i="28"/>
  <c r="E72" i="28"/>
  <c r="E63" i="28"/>
  <c r="E67" i="28"/>
  <c r="E68" i="28"/>
  <c r="E69" i="28"/>
  <c r="E61" i="28"/>
  <c r="E65" i="28"/>
  <c r="T21" i="3"/>
  <c r="P29" i="3"/>
  <c r="L37" i="3"/>
  <c r="M37" i="3" s="1"/>
  <c r="T12" i="3"/>
  <c r="L34" i="3"/>
  <c r="M34" i="3" s="1"/>
  <c r="L33" i="3"/>
  <c r="T15" i="3"/>
  <c r="P32" i="3"/>
  <c r="T17" i="3"/>
  <c r="L30" i="3"/>
  <c r="T13" i="3"/>
  <c r="P36" i="3"/>
  <c r="L29" i="3"/>
  <c r="T14" i="3"/>
  <c r="P38" i="3"/>
  <c r="L39" i="3"/>
  <c r="P16" i="3"/>
  <c r="P33" i="3"/>
  <c r="P39" i="3"/>
  <c r="P15" i="3"/>
  <c r="P22" i="3"/>
  <c r="P34" i="3"/>
  <c r="P28" i="3"/>
  <c r="P37" i="3"/>
  <c r="L31" i="3"/>
  <c r="M31" i="3" s="1"/>
  <c r="L35" i="3"/>
  <c r="L32" i="3"/>
  <c r="P21" i="3"/>
  <c r="P11" i="3"/>
  <c r="P12" i="3"/>
  <c r="Q12" i="3" s="1"/>
  <c r="L14" i="3"/>
  <c r="L18" i="3"/>
  <c r="L15" i="3"/>
  <c r="T18" i="3"/>
  <c r="T16" i="3"/>
  <c r="T11" i="3"/>
  <c r="L13" i="3"/>
  <c r="L12" i="3"/>
  <c r="L22" i="3"/>
  <c r="P31" i="3"/>
  <c r="P30" i="3"/>
  <c r="L38" i="3"/>
  <c r="L36" i="3"/>
  <c r="M36" i="3" s="1"/>
  <c r="P13" i="3"/>
  <c r="P14" i="3"/>
  <c r="P18" i="3"/>
  <c r="L21" i="3"/>
  <c r="L19" i="3"/>
  <c r="L11" i="3"/>
  <c r="T22" i="3"/>
  <c r="T19" i="3"/>
  <c r="P20" i="3"/>
  <c r="P19" i="3"/>
  <c r="L17" i="3"/>
  <c r="L16" i="3"/>
  <c r="M20" i="3"/>
  <c r="L57" i="29"/>
  <c r="M39" i="3"/>
  <c r="E55" i="28"/>
  <c r="Q55" i="28"/>
  <c r="I55" i="28"/>
  <c r="M55" i="28"/>
  <c r="B45" i="9"/>
  <c r="I45" i="9"/>
  <c r="L45" i="9"/>
  <c r="U57" i="3"/>
  <c r="L57" i="3"/>
  <c r="T57" i="3"/>
  <c r="K45" i="9"/>
  <c r="K33" i="9"/>
  <c r="Q57" i="3"/>
  <c r="M57" i="3"/>
  <c r="M45" i="9"/>
  <c r="P57" i="3"/>
  <c r="N31" i="9"/>
  <c r="H45" i="9"/>
  <c r="B13" i="30" l="1"/>
  <c r="E30" i="29" s="1"/>
  <c r="M19" i="3"/>
  <c r="M18" i="3"/>
  <c r="M16" i="3"/>
  <c r="M22" i="3"/>
  <c r="M14" i="3"/>
  <c r="M17" i="3"/>
  <c r="M12" i="3"/>
  <c r="M21" i="3"/>
  <c r="M11" i="3"/>
  <c r="M13" i="3"/>
  <c r="M15" i="3"/>
  <c r="M30" i="3"/>
  <c r="U17" i="3"/>
  <c r="M29" i="3"/>
  <c r="P39" i="29"/>
  <c r="M35" i="3"/>
  <c r="M28" i="3"/>
  <c r="M38" i="3"/>
  <c r="M33" i="3"/>
  <c r="M32" i="3"/>
  <c r="L40" i="3"/>
  <c r="Q31" i="3"/>
  <c r="Q34" i="3"/>
  <c r="Q38" i="3"/>
  <c r="Q19" i="3"/>
  <c r="Q18" i="3"/>
  <c r="U12" i="3"/>
  <c r="U13" i="3"/>
  <c r="U14" i="3"/>
  <c r="Q35" i="3"/>
  <c r="Q37" i="3"/>
  <c r="Q14" i="3"/>
  <c r="U20" i="3"/>
  <c r="Q28" i="3"/>
  <c r="Q33" i="3"/>
  <c r="Q32" i="3"/>
  <c r="Q15" i="3"/>
  <c r="Q20" i="3"/>
  <c r="Q16" i="3"/>
  <c r="U15" i="3"/>
  <c r="U21" i="3"/>
  <c r="Q21" i="3"/>
  <c r="U19" i="3"/>
  <c r="Q13" i="3"/>
  <c r="U16" i="3"/>
  <c r="U11" i="3"/>
  <c r="Q30" i="3"/>
  <c r="Q36" i="3"/>
  <c r="Q29" i="3"/>
  <c r="Q17" i="3"/>
  <c r="Q22" i="3"/>
  <c r="Q11" i="3"/>
  <c r="U22" i="3"/>
  <c r="U18" i="3"/>
  <c r="L69" i="3"/>
  <c r="D19" i="3" s="1"/>
  <c r="E19" i="3" s="1"/>
  <c r="L23" i="3"/>
  <c r="L73" i="3"/>
  <c r="D23" i="3" s="1"/>
  <c r="E23" i="3" s="1"/>
  <c r="Q39" i="3"/>
  <c r="L72" i="3"/>
  <c r="D22" i="3" s="1"/>
  <c r="E22" i="3" s="1"/>
  <c r="L67" i="3"/>
  <c r="D17" i="3" s="1"/>
  <c r="E17" i="3" s="1"/>
  <c r="L71" i="3"/>
  <c r="D21" i="3" s="1"/>
  <c r="E21" i="3" s="1"/>
  <c r="T23" i="3"/>
  <c r="L65" i="3"/>
  <c r="D15" i="3" s="1"/>
  <c r="E15" i="3" s="1"/>
  <c r="L63" i="3"/>
  <c r="D13" i="3" s="1"/>
  <c r="E13" i="3" s="1"/>
  <c r="L64" i="3"/>
  <c r="D14" i="3" s="1"/>
  <c r="E14" i="3" s="1"/>
  <c r="L62" i="3"/>
  <c r="D12" i="3" s="1"/>
  <c r="E12" i="3" s="1"/>
  <c r="P23" i="3"/>
  <c r="L68" i="3"/>
  <c r="D18" i="3" s="1"/>
  <c r="E18" i="3" s="1"/>
  <c r="L70" i="3"/>
  <c r="D20" i="3" s="1"/>
  <c r="E20" i="3" s="1"/>
  <c r="L66" i="3"/>
  <c r="D16" i="3" s="1"/>
  <c r="E16" i="3" s="1"/>
  <c r="P40" i="3"/>
  <c r="N33" i="9"/>
  <c r="N45" i="9"/>
  <c r="I68" i="2" l="1"/>
  <c r="M23" i="3"/>
  <c r="P31" i="29"/>
  <c r="P37" i="29"/>
  <c r="P32" i="29"/>
  <c r="P34" i="29"/>
  <c r="P33" i="29"/>
  <c r="P38" i="29"/>
  <c r="P29" i="29"/>
  <c r="P30" i="29"/>
  <c r="P36" i="29"/>
  <c r="P35" i="29"/>
  <c r="D24" i="3"/>
  <c r="E24" i="3"/>
  <c r="M40" i="3"/>
  <c r="M63" i="3"/>
  <c r="M68" i="3"/>
  <c r="M67" i="3"/>
  <c r="M72" i="3"/>
  <c r="M66" i="3"/>
  <c r="M73" i="3"/>
  <c r="M64" i="3"/>
  <c r="M69" i="3"/>
  <c r="U23" i="3"/>
  <c r="M65" i="3"/>
  <c r="M70" i="3"/>
  <c r="M62" i="3"/>
  <c r="M71" i="3"/>
  <c r="O40" i="29"/>
  <c r="P28" i="29"/>
  <c r="Q23" i="3"/>
  <c r="Q40" i="3"/>
  <c r="L74" i="3"/>
  <c r="B68" i="2" l="1"/>
  <c r="E30" i="33" s="1"/>
  <c r="P40" i="29"/>
  <c r="M74" i="3"/>
  <c r="J59" i="2" l="1"/>
  <c r="J72" i="2" s="1"/>
  <c r="L59" i="2"/>
  <c r="L72" i="2" s="1"/>
  <c r="H59" i="2"/>
  <c r="H72" i="2" s="1"/>
  <c r="E59" i="2"/>
  <c r="K59" i="2"/>
  <c r="K72" i="2" s="1"/>
  <c r="D18" i="2"/>
  <c r="D52" i="2"/>
  <c r="D65" i="2" s="1"/>
  <c r="G53" i="2"/>
  <c r="G66" i="2" s="1"/>
  <c r="H53" i="2"/>
  <c r="H66" i="2" s="1"/>
  <c r="J52" i="2"/>
  <c r="J65" i="2" s="1"/>
  <c r="J18" i="2"/>
  <c r="G54" i="2"/>
  <c r="G67" i="2" s="1"/>
  <c r="E53" i="2"/>
  <c r="E66" i="2" s="1"/>
  <c r="L52" i="2"/>
  <c r="L65" i="2" s="1"/>
  <c r="L18" i="2"/>
  <c r="K54" i="2"/>
  <c r="K67" i="2" s="1"/>
  <c r="M18" i="2"/>
  <c r="M52" i="2"/>
  <c r="M65" i="2" s="1"/>
  <c r="N54" i="2"/>
  <c r="N67" i="2" s="1"/>
  <c r="K53" i="2"/>
  <c r="K66" i="2" s="1"/>
  <c r="M53" i="2"/>
  <c r="M66" i="2" s="1"/>
  <c r="J54" i="2"/>
  <c r="J67" i="2" s="1"/>
  <c r="H18" i="2"/>
  <c r="H52" i="2"/>
  <c r="H65" i="2" s="1"/>
  <c r="I54" i="2"/>
  <c r="I67" i="2" s="1"/>
  <c r="F54" i="2"/>
  <c r="F67" i="2" s="1"/>
  <c r="I52" i="2"/>
  <c r="I65" i="2" s="1"/>
  <c r="I18" i="2"/>
  <c r="E54" i="2"/>
  <c r="E67" i="2" s="1"/>
  <c r="M54" i="2"/>
  <c r="M67" i="2" s="1"/>
  <c r="D54" i="2"/>
  <c r="N18" i="2"/>
  <c r="N52" i="2"/>
  <c r="N65" i="2" s="1"/>
  <c r="I53" i="2"/>
  <c r="I66" i="2" s="1"/>
  <c r="F53" i="2"/>
  <c r="F66" i="2" s="1"/>
  <c r="K52" i="2"/>
  <c r="K65" i="2" s="1"/>
  <c r="K18" i="2"/>
  <c r="E52" i="2"/>
  <c r="E65" i="2" s="1"/>
  <c r="E18" i="2"/>
  <c r="F52" i="2"/>
  <c r="F65" i="2" s="1"/>
  <c r="F18" i="2"/>
  <c r="G52" i="2"/>
  <c r="G65" i="2" s="1"/>
  <c r="G18" i="2"/>
  <c r="B16" i="2"/>
  <c r="I59" i="2"/>
  <c r="I72" i="2" s="1"/>
  <c r="M59" i="2"/>
  <c r="M72" i="2" s="1"/>
  <c r="F59" i="2"/>
  <c r="F72" i="2" s="1"/>
  <c r="D53" i="2"/>
  <c r="D66" i="2" s="1"/>
  <c r="L53" i="2"/>
  <c r="L66" i="2" s="1"/>
  <c r="L54" i="2"/>
  <c r="L67" i="2" s="1"/>
  <c r="H54" i="2"/>
  <c r="H67" i="2" s="1"/>
  <c r="N53" i="2"/>
  <c r="N66" i="2" s="1"/>
  <c r="J53" i="2"/>
  <c r="J66" i="2" s="1"/>
  <c r="D59" i="2"/>
  <c r="D72" i="2" s="1"/>
  <c r="G59" i="2"/>
  <c r="G72" i="2" s="1"/>
  <c r="C59" i="2"/>
  <c r="C72" i="2" s="1"/>
  <c r="D67" i="2"/>
  <c r="E72" i="2"/>
  <c r="N59" i="2"/>
  <c r="N72" i="2" s="1"/>
  <c r="F15" i="31" l="1"/>
  <c r="G15" i="30"/>
  <c r="D9" i="31"/>
  <c r="E10" i="30"/>
  <c r="E11" i="31"/>
  <c r="F12" i="30"/>
  <c r="I9" i="31"/>
  <c r="J10" i="30"/>
  <c r="B15" i="31"/>
  <c r="C15" i="30"/>
  <c r="M9" i="31"/>
  <c r="M17" i="31" s="1"/>
  <c r="N10" i="30"/>
  <c r="D11" i="31"/>
  <c r="E12" i="30"/>
  <c r="H11" i="31"/>
  <c r="I12" i="30"/>
  <c r="L10" i="31"/>
  <c r="M11" i="30"/>
  <c r="D10" i="31"/>
  <c r="E11" i="30"/>
  <c r="G10" i="31"/>
  <c r="H11" i="30"/>
  <c r="J15" i="31"/>
  <c r="K15" i="30"/>
  <c r="I15" i="31"/>
  <c r="J15" i="30"/>
  <c r="C11" i="31"/>
  <c r="D12" i="30"/>
  <c r="C9" i="31"/>
  <c r="D10" i="30"/>
  <c r="L15" i="31"/>
  <c r="M15" i="30"/>
  <c r="L11" i="31"/>
  <c r="M12" i="30"/>
  <c r="L9" i="31"/>
  <c r="L17" i="31" s="1"/>
  <c r="M10" i="30"/>
  <c r="K15" i="31"/>
  <c r="L15" i="30"/>
  <c r="E10" i="31"/>
  <c r="F11" i="30"/>
  <c r="I10" i="31"/>
  <c r="J11" i="30"/>
  <c r="H15" i="31"/>
  <c r="I15" i="30"/>
  <c r="J10" i="31"/>
  <c r="K11" i="30"/>
  <c r="E9" i="31"/>
  <c r="F10" i="30"/>
  <c r="M11" i="31"/>
  <c r="N12" i="30"/>
  <c r="M10" i="31"/>
  <c r="N11" i="30"/>
  <c r="C10" i="31"/>
  <c r="D11" i="30"/>
  <c r="D15" i="31"/>
  <c r="E15" i="30"/>
  <c r="K11" i="31"/>
  <c r="L12" i="30"/>
  <c r="F9" i="31"/>
  <c r="G10" i="30"/>
  <c r="H10" i="31"/>
  <c r="I11" i="30"/>
  <c r="I11" i="31"/>
  <c r="J12" i="30"/>
  <c r="K9" i="31"/>
  <c r="L10" i="30"/>
  <c r="J11" i="31"/>
  <c r="J17" i="31" s="1"/>
  <c r="J31" i="31" s="1"/>
  <c r="K12" i="30"/>
  <c r="C15" i="31"/>
  <c r="D15" i="30"/>
  <c r="K10" i="31"/>
  <c r="K17" i="31" s="1"/>
  <c r="L11" i="30"/>
  <c r="M15" i="31"/>
  <c r="N15" i="30"/>
  <c r="F10" i="31"/>
  <c r="G11" i="30"/>
  <c r="J9" i="31"/>
  <c r="K10" i="30"/>
  <c r="F11" i="31"/>
  <c r="G12" i="30"/>
  <c r="G9" i="31"/>
  <c r="H10" i="30"/>
  <c r="G11" i="31"/>
  <c r="H12" i="30"/>
  <c r="E15" i="31"/>
  <c r="F15" i="30"/>
  <c r="H9" i="31"/>
  <c r="H17" i="31" s="1"/>
  <c r="I10" i="30"/>
  <c r="G15" i="31"/>
  <c r="H15" i="30"/>
  <c r="T45" i="33" a="1"/>
  <c r="T45" i="33" s="1"/>
  <c r="O45" i="29" s="1"/>
  <c r="N74" i="2"/>
  <c r="B59" i="2"/>
  <c r="B72" i="2" s="1"/>
  <c r="E34" i="33" s="1"/>
  <c r="E74" i="2"/>
  <c r="K74" i="2"/>
  <c r="L74" i="2"/>
  <c r="G74" i="2"/>
  <c r="M74" i="2"/>
  <c r="C17" i="31"/>
  <c r="I74" i="2"/>
  <c r="J74" i="2"/>
  <c r="H74" i="2"/>
  <c r="F74" i="2"/>
  <c r="D74" i="2"/>
  <c r="F17" i="31" l="1"/>
  <c r="F31" i="31" s="1"/>
  <c r="E17" i="31"/>
  <c r="E31" i="31" s="1"/>
  <c r="I17" i="31"/>
  <c r="I19" i="31" s="1"/>
  <c r="D17" i="31"/>
  <c r="D31" i="31" s="1"/>
  <c r="G17" i="31"/>
  <c r="G19" i="31" s="1"/>
  <c r="N15" i="31"/>
  <c r="T54" i="33"/>
  <c r="O54" i="29" s="1"/>
  <c r="P54" i="29" s="1"/>
  <c r="I17" i="30"/>
  <c r="M17" i="30"/>
  <c r="G17" i="30"/>
  <c r="J17" i="30"/>
  <c r="P45" i="29"/>
  <c r="F17" i="30"/>
  <c r="N17" i="30"/>
  <c r="K17" i="30"/>
  <c r="L17" i="30"/>
  <c r="D17" i="30"/>
  <c r="B15" i="30"/>
  <c r="E32" i="29" s="1"/>
  <c r="E17" i="30"/>
  <c r="T49" i="33"/>
  <c r="H17" i="30"/>
  <c r="J19" i="31"/>
  <c r="T46" i="33"/>
  <c r="T51" i="33"/>
  <c r="T50" i="33"/>
  <c r="T56" i="33"/>
  <c r="T55" i="33"/>
  <c r="T48" i="33"/>
  <c r="T47" i="33"/>
  <c r="T53" i="33"/>
  <c r="T52" i="33"/>
  <c r="U45" i="33"/>
  <c r="K19" i="31"/>
  <c r="K31" i="31"/>
  <c r="C19" i="31"/>
  <c r="C31" i="31"/>
  <c r="H19" i="31"/>
  <c r="H31" i="31"/>
  <c r="M31" i="31"/>
  <c r="M19" i="31"/>
  <c r="L19" i="31"/>
  <c r="L31" i="31"/>
  <c r="B11" i="2"/>
  <c r="B10" i="2"/>
  <c r="C54" i="2"/>
  <c r="B54" i="2" s="1"/>
  <c r="C53" i="2"/>
  <c r="B53" i="2" s="1"/>
  <c r="I31" i="31" l="1"/>
  <c r="E19" i="31"/>
  <c r="F19" i="31"/>
  <c r="G31" i="31"/>
  <c r="D19" i="31"/>
  <c r="U54" i="33"/>
  <c r="U53" i="33"/>
  <c r="O53" i="29"/>
  <c r="P53" i="29" s="1"/>
  <c r="U47" i="33"/>
  <c r="O47" i="29"/>
  <c r="P47" i="29" s="1"/>
  <c r="U50" i="33"/>
  <c r="O50" i="29"/>
  <c r="P50" i="29" s="1"/>
  <c r="U56" i="33"/>
  <c r="O56" i="29"/>
  <c r="P56" i="29" s="1"/>
  <c r="U48" i="33"/>
  <c r="U57" i="33" s="1"/>
  <c r="O48" i="29"/>
  <c r="P48" i="29" s="1"/>
  <c r="U51" i="33"/>
  <c r="O51" i="29"/>
  <c r="P51" i="29" s="1"/>
  <c r="U49" i="33"/>
  <c r="O49" i="29"/>
  <c r="P49" i="29" s="1"/>
  <c r="U52" i="33"/>
  <c r="O52" i="29"/>
  <c r="P52" i="29" s="1"/>
  <c r="U55" i="33"/>
  <c r="O55" i="29"/>
  <c r="P55" i="29" s="1"/>
  <c r="U46" i="33"/>
  <c r="O46" i="29"/>
  <c r="T57" i="33"/>
  <c r="C67" i="2"/>
  <c r="C12" i="30" s="1"/>
  <c r="B12" i="30" s="1"/>
  <c r="E29" i="29" s="1"/>
  <c r="B66" i="2"/>
  <c r="E28" i="33" s="1"/>
  <c r="C66" i="2"/>
  <c r="C11" i="30" s="1"/>
  <c r="B11" i="30" s="1"/>
  <c r="E28" i="29" s="1"/>
  <c r="B67" i="2"/>
  <c r="E29" i="33" s="1"/>
  <c r="C52" i="2"/>
  <c r="B52" i="2" s="1"/>
  <c r="B9" i="2"/>
  <c r="B11" i="31" l="1"/>
  <c r="L28" i="33" s="1" a="1"/>
  <c r="L34" i="33" s="1"/>
  <c r="P46" i="29"/>
  <c r="P57" i="29" s="1"/>
  <c r="O57" i="29"/>
  <c r="B10" i="31"/>
  <c r="T11" i="33" s="1" a="1"/>
  <c r="C65" i="2"/>
  <c r="B65" i="2"/>
  <c r="E27" i="33" s="1"/>
  <c r="E35" i="3"/>
  <c r="L37" i="33" l="1"/>
  <c r="L39" i="33"/>
  <c r="N11" i="31"/>
  <c r="L28" i="33"/>
  <c r="K28" i="29" s="1"/>
  <c r="L28" i="29" s="1"/>
  <c r="L32" i="33"/>
  <c r="M32" i="33" s="1"/>
  <c r="L30" i="33"/>
  <c r="L35" i="33"/>
  <c r="K35" i="29" s="1"/>
  <c r="L35" i="29" s="1"/>
  <c r="M34" i="33"/>
  <c r="K34" i="29"/>
  <c r="L34" i="29" s="1"/>
  <c r="M37" i="33"/>
  <c r="K37" i="29"/>
  <c r="L37" i="29" s="1"/>
  <c r="M35" i="33"/>
  <c r="L33" i="33"/>
  <c r="L31" i="33"/>
  <c r="L29" i="33"/>
  <c r="B9" i="31"/>
  <c r="P11" i="33" s="1" a="1"/>
  <c r="P21" i="33" s="1"/>
  <c r="C10" i="30"/>
  <c r="B10" i="30" s="1"/>
  <c r="E27" i="29" s="1"/>
  <c r="L38" i="33"/>
  <c r="L36" i="33"/>
  <c r="M30" i="33"/>
  <c r="K30" i="29"/>
  <c r="L30" i="29" s="1"/>
  <c r="M39" i="33"/>
  <c r="K39" i="29"/>
  <c r="L39" i="29" s="1"/>
  <c r="M28" i="33"/>
  <c r="T11" i="33"/>
  <c r="S11" i="29" s="1"/>
  <c r="T20" i="33"/>
  <c r="T21" i="33"/>
  <c r="T16" i="33"/>
  <c r="T22" i="33"/>
  <c r="T17" i="33"/>
  <c r="T12" i="33"/>
  <c r="T18" i="33"/>
  <c r="T13" i="33"/>
  <c r="T19" i="33"/>
  <c r="T14" i="33"/>
  <c r="T15" i="33"/>
  <c r="N10" i="31"/>
  <c r="N9" i="31"/>
  <c r="C18" i="2"/>
  <c r="B18" i="2" s="1"/>
  <c r="P22" i="33" l="1"/>
  <c r="P16" i="33"/>
  <c r="O16" i="29" s="1"/>
  <c r="P16" i="29" s="1"/>
  <c r="P11" i="33"/>
  <c r="O11" i="29" s="1"/>
  <c r="P11" i="29" s="1"/>
  <c r="P15" i="33"/>
  <c r="O15" i="29" s="1"/>
  <c r="P15" i="29" s="1"/>
  <c r="P18" i="33"/>
  <c r="P13" i="33"/>
  <c r="L40" i="33"/>
  <c r="K32" i="29"/>
  <c r="L32" i="29" s="1"/>
  <c r="P12" i="33"/>
  <c r="Q12" i="33" s="1"/>
  <c r="P19" i="33"/>
  <c r="Q19" i="33" s="1"/>
  <c r="P17" i="33"/>
  <c r="O17" i="29" s="1"/>
  <c r="P17" i="29" s="1"/>
  <c r="P14" i="33"/>
  <c r="Q14" i="33" s="1"/>
  <c r="P20" i="33"/>
  <c r="Q20" i="33" s="1"/>
  <c r="Q21" i="33"/>
  <c r="O21" i="29"/>
  <c r="P21" i="29" s="1"/>
  <c r="M38" i="33"/>
  <c r="K38" i="29"/>
  <c r="L38" i="29" s="1"/>
  <c r="M31" i="33"/>
  <c r="K31" i="29"/>
  <c r="L31" i="29" s="1"/>
  <c r="Q16" i="33"/>
  <c r="Q17" i="33"/>
  <c r="U13" i="33"/>
  <c r="S13" i="29"/>
  <c r="T13" i="29" s="1"/>
  <c r="U22" i="33"/>
  <c r="S22" i="29"/>
  <c r="T22" i="29" s="1"/>
  <c r="T11" i="29"/>
  <c r="U15" i="33"/>
  <c r="S15" i="29"/>
  <c r="T15" i="29" s="1"/>
  <c r="U18" i="33"/>
  <c r="S18" i="29"/>
  <c r="T18" i="29" s="1"/>
  <c r="U16" i="33"/>
  <c r="S16" i="29"/>
  <c r="T16" i="29" s="1"/>
  <c r="M36" i="33"/>
  <c r="K36" i="29"/>
  <c r="L36" i="29" s="1"/>
  <c r="M29" i="33"/>
  <c r="K29" i="29"/>
  <c r="Q22" i="33"/>
  <c r="O22" i="29"/>
  <c r="P22" i="29" s="1"/>
  <c r="Q13" i="33"/>
  <c r="O13" i="29"/>
  <c r="P13" i="29" s="1"/>
  <c r="Q18" i="33"/>
  <c r="O18" i="29"/>
  <c r="P18" i="29" s="1"/>
  <c r="U14" i="33"/>
  <c r="S14" i="29"/>
  <c r="T14" i="29" s="1"/>
  <c r="U12" i="33"/>
  <c r="S12" i="29"/>
  <c r="T12" i="29" s="1"/>
  <c r="U21" i="33"/>
  <c r="S21" i="29"/>
  <c r="T21" i="29" s="1"/>
  <c r="U19" i="33"/>
  <c r="S19" i="29"/>
  <c r="T19" i="29" s="1"/>
  <c r="U17" i="33"/>
  <c r="S17" i="29"/>
  <c r="T17" i="29" s="1"/>
  <c r="U20" i="33"/>
  <c r="S20" i="29"/>
  <c r="T20" i="29" s="1"/>
  <c r="M33" i="33"/>
  <c r="K33" i="29"/>
  <c r="L33" i="29" s="1"/>
  <c r="U11" i="33"/>
  <c r="T23" i="33"/>
  <c r="Q11" i="33"/>
  <c r="B8" i="2"/>
  <c r="C51" i="2"/>
  <c r="B51" i="2" s="1"/>
  <c r="Q15" i="33" l="1"/>
  <c r="O19" i="29"/>
  <c r="P19" i="29" s="1"/>
  <c r="M40" i="33"/>
  <c r="U23" i="33"/>
  <c r="O20" i="29"/>
  <c r="P20" i="29" s="1"/>
  <c r="O12" i="29"/>
  <c r="P12" i="29" s="1"/>
  <c r="O14" i="29"/>
  <c r="P14" i="29" s="1"/>
  <c r="L29" i="29"/>
  <c r="L40" i="29" s="1"/>
  <c r="K40" i="29"/>
  <c r="Q23" i="33"/>
  <c r="P23" i="33"/>
  <c r="T23" i="29"/>
  <c r="S23" i="29"/>
  <c r="C64" i="2"/>
  <c r="C9" i="30" s="1"/>
  <c r="B64" i="2"/>
  <c r="O23" i="29" l="1"/>
  <c r="P23" i="29"/>
  <c r="C17" i="30"/>
  <c r="B9" i="30"/>
  <c r="E26" i="33"/>
  <c r="E35" i="33" s="1"/>
  <c r="B74" i="2"/>
  <c r="C74" i="2"/>
  <c r="B8" i="31"/>
  <c r="L11" i="33" s="1" a="1"/>
  <c r="E26" i="29" l="1"/>
  <c r="E33" i="29" s="1"/>
  <c r="B17" i="30"/>
  <c r="L13" i="33"/>
  <c r="K13" i="29" s="1"/>
  <c r="L18" i="33"/>
  <c r="K18" i="29" s="1"/>
  <c r="L16" i="33"/>
  <c r="K16" i="29" s="1"/>
  <c r="L20" i="33"/>
  <c r="K20" i="29" s="1"/>
  <c r="L19" i="33"/>
  <c r="K19" i="29" s="1"/>
  <c r="L12" i="33"/>
  <c r="K12" i="29" s="1"/>
  <c r="L15" i="33"/>
  <c r="K15" i="29" s="1"/>
  <c r="L17" i="33"/>
  <c r="K17" i="29" s="1"/>
  <c r="L21" i="33"/>
  <c r="K21" i="29" s="1"/>
  <c r="L22" i="33"/>
  <c r="K22" i="29" s="1"/>
  <c r="L14" i="33"/>
  <c r="K14" i="29" s="1"/>
  <c r="N8" i="31"/>
  <c r="N17" i="31" s="1"/>
  <c r="L11" i="33"/>
  <c r="K11" i="29" s="1"/>
  <c r="B17" i="31"/>
  <c r="L17" i="29" l="1"/>
  <c r="L68" i="29" s="1"/>
  <c r="K68" i="29"/>
  <c r="D18" i="29" s="1"/>
  <c r="E18" i="29" s="1"/>
  <c r="L20" i="29"/>
  <c r="L71" i="29" s="1"/>
  <c r="K71" i="29"/>
  <c r="D21" i="29" s="1"/>
  <c r="E21" i="29" s="1"/>
  <c r="L22" i="29"/>
  <c r="L73" i="29" s="1"/>
  <c r="K73" i="29"/>
  <c r="D23" i="29" s="1"/>
  <c r="E23" i="29" s="1"/>
  <c r="K63" i="29"/>
  <c r="D13" i="29" s="1"/>
  <c r="E13" i="29" s="1"/>
  <c r="L12" i="29"/>
  <c r="L18" i="29"/>
  <c r="L69" i="29" s="1"/>
  <c r="K69" i="29"/>
  <c r="D19" i="29" s="1"/>
  <c r="E19" i="29" s="1"/>
  <c r="L11" i="29"/>
  <c r="L62" i="29" s="1"/>
  <c r="K62" i="29"/>
  <c r="K23" i="29"/>
  <c r="L21" i="29"/>
  <c r="L72" i="29" s="1"/>
  <c r="K72" i="29"/>
  <c r="D22" i="29" s="1"/>
  <c r="E22" i="29" s="1"/>
  <c r="L19" i="29"/>
  <c r="L70" i="29" s="1"/>
  <c r="K70" i="29"/>
  <c r="D20" i="29" s="1"/>
  <c r="E20" i="29" s="1"/>
  <c r="L13" i="29"/>
  <c r="L64" i="29" s="1"/>
  <c r="K64" i="29"/>
  <c r="D14" i="29" s="1"/>
  <c r="E14" i="29" s="1"/>
  <c r="L14" i="29"/>
  <c r="L65" i="29" s="1"/>
  <c r="K65" i="29"/>
  <c r="D15" i="29" s="1"/>
  <c r="E15" i="29" s="1"/>
  <c r="L15" i="29"/>
  <c r="L66" i="29" s="1"/>
  <c r="K66" i="29"/>
  <c r="D16" i="29" s="1"/>
  <c r="E16" i="29" s="1"/>
  <c r="L16" i="29"/>
  <c r="L67" i="29" s="1"/>
  <c r="K67" i="29"/>
  <c r="D17" i="29" s="1"/>
  <c r="E17" i="29" s="1"/>
  <c r="L68" i="33"/>
  <c r="D18" i="33" s="1"/>
  <c r="E18" i="33" s="1"/>
  <c r="M17" i="33"/>
  <c r="M68" i="33" s="1"/>
  <c r="L71" i="33"/>
  <c r="D21" i="33" s="1"/>
  <c r="E21" i="33" s="1"/>
  <c r="M20" i="33"/>
  <c r="M71" i="33" s="1"/>
  <c r="M14" i="33"/>
  <c r="M65" i="33" s="1"/>
  <c r="L65" i="33"/>
  <c r="D15" i="33" s="1"/>
  <c r="E15" i="33" s="1"/>
  <c r="M15" i="33"/>
  <c r="M66" i="33" s="1"/>
  <c r="L66" i="33"/>
  <c r="D16" i="33" s="1"/>
  <c r="E16" i="33" s="1"/>
  <c r="L67" i="33"/>
  <c r="D17" i="33" s="1"/>
  <c r="E17" i="33" s="1"/>
  <c r="M16" i="33"/>
  <c r="M67" i="33" s="1"/>
  <c r="M22" i="33"/>
  <c r="M73" i="33" s="1"/>
  <c r="L73" i="33"/>
  <c r="D23" i="33" s="1"/>
  <c r="E23" i="33" s="1"/>
  <c r="L63" i="33"/>
  <c r="D13" i="33" s="1"/>
  <c r="E13" i="33" s="1"/>
  <c r="M12" i="33"/>
  <c r="M63" i="33" s="1"/>
  <c r="M18" i="33"/>
  <c r="M69" i="33" s="1"/>
  <c r="L69" i="33"/>
  <c r="D19" i="33" s="1"/>
  <c r="E19" i="33" s="1"/>
  <c r="M21" i="33"/>
  <c r="M72" i="33" s="1"/>
  <c r="L72" i="33"/>
  <c r="D22" i="33" s="1"/>
  <c r="E22" i="33" s="1"/>
  <c r="M19" i="33"/>
  <c r="M70" i="33" s="1"/>
  <c r="L70" i="33"/>
  <c r="D20" i="33" s="1"/>
  <c r="E20" i="33" s="1"/>
  <c r="M13" i="33"/>
  <c r="M64" i="33" s="1"/>
  <c r="L64" i="33"/>
  <c r="D14" i="33" s="1"/>
  <c r="E14" i="33" s="1"/>
  <c r="B19" i="31"/>
  <c r="B31" i="31"/>
  <c r="M11" i="33"/>
  <c r="L62" i="33"/>
  <c r="L23" i="33"/>
  <c r="N31" i="31"/>
  <c r="N19" i="31"/>
  <c r="D12" i="29" l="1"/>
  <c r="K74" i="29"/>
  <c r="L23" i="29"/>
  <c r="L63" i="29"/>
  <c r="L74" i="29" s="1"/>
  <c r="M23" i="33"/>
  <c r="M62" i="33"/>
  <c r="M74" i="33" s="1"/>
  <c r="D12" i="33"/>
  <c r="L74" i="33"/>
  <c r="D24" i="29" l="1"/>
  <c r="E12" i="29"/>
  <c r="E24" i="29" s="1"/>
  <c r="E12" i="33"/>
  <c r="E24" i="33" s="1"/>
  <c r="D24" i="33"/>
</calcChain>
</file>

<file path=xl/comments1.xml><?xml version="1.0" encoding="utf-8"?>
<comments xmlns="http://schemas.openxmlformats.org/spreadsheetml/2006/main">
  <authors>
    <author>KXu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</commentList>
</comments>
</file>

<file path=xl/comments2.xml><?xml version="1.0" encoding="utf-8"?>
<comments xmlns="http://schemas.openxmlformats.org/spreadsheetml/2006/main">
  <authors>
    <author>KXu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Microsoft accounts adjusted to the special contract.</t>
        </r>
      </text>
    </comment>
  </commentList>
</comments>
</file>

<file path=xl/sharedStrings.xml><?xml version="1.0" encoding="utf-8"?>
<sst xmlns="http://schemas.openxmlformats.org/spreadsheetml/2006/main" count="793" uniqueCount="208">
  <si>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</si>
  <si>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</si>
  <si>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</si>
  <si>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</si>
  <si>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</si>
  <si>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</si>
  <si>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</si>
  <si>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</si>
  <si>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</si>
  <si>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</si>
  <si>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</si>
  <si>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</si>
  <si>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</si>
  <si>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</si>
  <si>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</si>
  <si>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</si>
  <si>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</si>
  <si>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</si>
  <si>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</si>
  <si>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</si>
  <si>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</si>
  <si>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</si>
  <si>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</si>
  <si>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</si>
  <si>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</si>
  <si>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</si>
  <si>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</si>
  <si>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</si>
  <si>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</si>
  <si>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</si>
  <si>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</si>
  <si>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</si>
  <si>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</si>
  <si>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</si>
  <si>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</si>
  <si>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</si>
  <si>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</si>
  <si>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</si>
  <si>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</si>
  <si>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</si>
  <si>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</si>
  <si>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</si>
  <si>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% Diff from Actual (Total)</t>
  </si>
  <si>
    <t xml:space="preserve">% of </t>
  </si>
  <si>
    <t>TY Total</t>
  </si>
  <si>
    <t>Resale (5)</t>
  </si>
  <si>
    <t>LTG</t>
  </si>
  <si>
    <t>HV</t>
  </si>
  <si>
    <t>Schedule</t>
  </si>
  <si>
    <t>Resale 5</t>
  </si>
  <si>
    <t>INPUT DATA IN YELLOW AREA</t>
  </si>
  <si>
    <t>Month</t>
  </si>
  <si>
    <t>HDD65Coeff</t>
  </si>
  <si>
    <t>HDD45Coef</t>
  </si>
  <si>
    <t>CDD65Coef</t>
  </si>
  <si>
    <t>CDD60Coeff</t>
  </si>
  <si>
    <t>%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</si>
  <si>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</si>
  <si>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</si>
  <si>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</si>
  <si>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</si>
  <si>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</si>
  <si>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</si>
  <si>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</si>
  <si>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</si>
  <si>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</si>
  <si>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</si>
  <si>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</si>
  <si>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</si>
  <si>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</si>
  <si>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</si>
  <si>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</si>
  <si>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</si>
  <si>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</si>
  <si>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</si>
  <si>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</si>
  <si>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</si>
  <si>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</si>
  <si>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</si>
  <si>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</si>
  <si>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</si>
  <si>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Actual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</si>
  <si>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</si>
  <si>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</si>
  <si>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</si>
  <si>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</si>
  <si>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</si>
  <si>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</si>
  <si>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</si>
  <si>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</si>
  <si>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</si>
  <si>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</si>
  <si>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</si>
  <si>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</si>
  <si>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</si>
  <si>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</si>
  <si>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</si>
  <si>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</si>
  <si>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</si>
  <si>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</si>
  <si>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</si>
  <si>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</si>
  <si>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</si>
  <si>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</si>
  <si>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</si>
  <si>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</si>
  <si>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</si>
  <si>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</si>
  <si>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</si>
  <si>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</si>
  <si>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</si>
  <si>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</si>
  <si>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</si>
  <si>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</si>
  <si>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</si>
  <si>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</si>
  <si>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</si>
  <si>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Source: Booked kWh Sales from SAP BW Billing Data</t>
  </si>
  <si>
    <t>Campus Service</t>
  </si>
  <si>
    <t>Schedule 8, 24</t>
  </si>
  <si>
    <t>Schedule 12, 26</t>
  </si>
  <si>
    <t>Schedule 10, 31</t>
  </si>
  <si>
    <t>Schedule 7A, 11, 25</t>
  </si>
  <si>
    <t>Fiscal year</t>
  </si>
  <si>
    <t>Fiscal Month</t>
  </si>
  <si>
    <t>Campus</t>
  </si>
  <si>
    <t>Contract Account</t>
  </si>
  <si>
    <t>Installation #</t>
  </si>
  <si>
    <t>Alt Tariff</t>
  </si>
  <si>
    <t>MS-SC</t>
  </si>
  <si>
    <t xml:space="preserve">Schedule 40 Customers &amp; Their kWh Migration </t>
  </si>
  <si>
    <t>Monthly Distribution of Schedule 40 Delivered kWh Sales Among Post-Migration Rate Schedules</t>
  </si>
  <si>
    <t>Monthly Distribution Ratio by Rate Schedule</t>
  </si>
  <si>
    <t>New Rate Schedule</t>
  </si>
  <si>
    <t># of Contract Accounts</t>
  </si>
  <si>
    <t># of Accounts</t>
  </si>
  <si>
    <t>Schedule 40 Customers &amp; kWh Migration by Receiving Rate Schedule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</si>
  <si>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</si>
  <si>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</si>
  <si>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</si>
  <si>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</si>
  <si>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</si>
  <si>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</si>
  <si>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</si>
  <si>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</si>
  <si>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>Temperature Adjustment of Test Year Electric Sales by Rate Schedule (MWh)</t>
  </si>
  <si>
    <t xml:space="preserve">kWh </t>
  </si>
  <si>
    <t>Schedule Msoft</t>
  </si>
  <si>
    <t xml:space="preserve">SC </t>
  </si>
  <si>
    <t>2019 Rate schedule Temperature-Sensitivity Model Coefficients</t>
  </si>
  <si>
    <t>12 ME June 2020 Monthly Number of Customers by Rate Schedule</t>
  </si>
  <si>
    <t>FOR THE TWELVE MONTHS ENDED JUNE, 2020</t>
  </si>
  <si>
    <t xml:space="preserve">12 ME June 2020 Actual As-Billed Monthly kWh </t>
  </si>
  <si>
    <t>TEMPERATURE NORMALIZATION</t>
  </si>
  <si>
    <t>Qty</t>
  </si>
  <si>
    <t>Normal weather values are 30-year average values for 1989-2018.</t>
  </si>
  <si>
    <t>Schedule 139 Customer Loads Ratio to Total Loads</t>
  </si>
  <si>
    <t>Schedule 139 Customer Loads Weather Adjustments</t>
  </si>
  <si>
    <t>Weather Adjustments Including schedule 139 customer loads</t>
  </si>
  <si>
    <t>Weather Adjustments Excluding schedule 139 customer loads</t>
  </si>
  <si>
    <t>Schedule 139 Customer Loads (Weather Sensitive Schedules)</t>
  </si>
  <si>
    <t>All Customer Total Actual Loads (Weather Sensitive Schedules)</t>
  </si>
  <si>
    <t>Sum of KWH</t>
  </si>
  <si>
    <t>Column Labels</t>
  </si>
  <si>
    <t>2019</t>
  </si>
  <si>
    <t>2020</t>
  </si>
  <si>
    <t>Qtr3</t>
  </si>
  <si>
    <t>Qtr4</t>
  </si>
  <si>
    <t>Qtr1</t>
  </si>
  <si>
    <t>Qtr2</t>
  </si>
  <si>
    <t>Row Labels</t>
  </si>
  <si>
    <t>SCH_24EC</t>
  </si>
  <si>
    <t>SCH_24EI</t>
  </si>
  <si>
    <t>SCH_24EL</t>
  </si>
  <si>
    <t>SCH_25EC</t>
  </si>
  <si>
    <t>SCH_25EI</t>
  </si>
  <si>
    <t>SCH_25EL</t>
  </si>
  <si>
    <t>SCH_26EC</t>
  </si>
  <si>
    <t>SCH_31EC</t>
  </si>
  <si>
    <t>SCH_43E</t>
  </si>
  <si>
    <t>SCH_46EC</t>
  </si>
  <si>
    <t>SCH_49EC</t>
  </si>
  <si>
    <t>SCH_7E</t>
  </si>
  <si>
    <t>SCH_8E</t>
  </si>
  <si>
    <t>Weather Sensitive Schedule</t>
  </si>
  <si>
    <t>Subtotal</t>
  </si>
  <si>
    <t>Non-Weather Sensitive Schedule</t>
  </si>
  <si>
    <t>GrandTotal</t>
  </si>
  <si>
    <t>Account</t>
  </si>
  <si>
    <t>Schedule 139 Customer (Non-Rate-Schedule 40)</t>
  </si>
  <si>
    <t>Schedule 139 Customer (Rate-Schedule 40)</t>
  </si>
  <si>
    <t>Total kWh Usage by Rate Schedule Excluding schedule 139 participants</t>
  </si>
  <si>
    <t>check</t>
  </si>
  <si>
    <t>Remove schedule 139 program accounts</t>
  </si>
  <si>
    <t>Total Schedule 40 to be allocated</t>
  </si>
  <si>
    <t xml:space="preserve">Adjusted Total </t>
  </si>
  <si>
    <t>FOR THE TWELVE MONTHS ENDED JUNE, 2020 (Excluding Schedule 139)</t>
  </si>
  <si>
    <t>SCH_56E</t>
  </si>
  <si>
    <t>Customer 3</t>
  </si>
  <si>
    <t>Customer 4</t>
  </si>
  <si>
    <t>Customer 1</t>
  </si>
  <si>
    <t>Customer 2</t>
  </si>
  <si>
    <t>Customer 5</t>
  </si>
  <si>
    <t>Customer 6</t>
  </si>
  <si>
    <t>Customer 7</t>
  </si>
  <si>
    <t>Customer 9</t>
  </si>
  <si>
    <t>Customer 8</t>
  </si>
  <si>
    <t>31-Customer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</si>
</sst>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  <numFmt numFmtId="224" formatCode="_(* #,##0.000000000_);_(* \(#,##0.000000000\);_(* &quot;-&quot;??_);_(@_)"/>
  </numFmts>
  <fonts count="19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</fonts>
  <fills count="1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2">
    <xf numFmtId="0" fontId="0" fillId="0" borderId="0"/>
    <xf numFmtId="166" fontId="7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8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9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6" fillId="0" borderId="0"/>
    <xf numFmtId="40" fontId="26" fillId="0" borderId="0"/>
    <xf numFmtId="0" fontId="39" fillId="7" borderId="1" applyNumberFormat="0" applyAlignment="0" applyProtection="0"/>
    <xf numFmtId="10" fontId="9" fillId="23" borderId="6" applyNumberFormat="0" applyBorder="0" applyAlignment="0" applyProtection="0"/>
    <xf numFmtId="0" fontId="40" fillId="0" borderId="7" applyNumberFormat="0" applyFill="0" applyAlignment="0" applyProtection="0"/>
    <xf numFmtId="44" fontId="27" fillId="0" borderId="8" applyNumberFormat="0" applyFont="0" applyAlignment="0">
      <alignment horizontal="center"/>
    </xf>
    <xf numFmtId="44" fontId="27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10" fillId="0" borderId="0"/>
    <xf numFmtId="0" fontId="7" fillId="0" borderId="0"/>
    <xf numFmtId="0" fontId="7" fillId="25" borderId="10" applyNumberFormat="0" applyFont="0" applyAlignment="0" applyProtection="0"/>
    <xf numFmtId="0" fontId="42" fillId="20" borderId="11" applyNumberFormat="0" applyAlignment="0" applyProtection="0"/>
    <xf numFmtId="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8" fontId="9" fillId="0" borderId="12"/>
    <xf numFmtId="38" fontId="26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49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51" fillId="0" borderId="0"/>
    <xf numFmtId="0" fontId="51" fillId="0" borderId="0"/>
    <xf numFmtId="166" fontId="7" fillId="0" borderId="0">
      <alignment horizontal="left" wrapText="1"/>
    </xf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51" fillId="0" borderId="0"/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5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5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51" fillId="0" borderId="0"/>
    <xf numFmtId="0" fontId="5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51" fillId="0" borderId="0"/>
    <xf numFmtId="0" fontId="51" fillId="0" borderId="0"/>
    <xf numFmtId="0" fontId="51" fillId="0" borderId="0"/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5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51" fillId="0" borderId="0"/>
    <xf numFmtId="0" fontId="51" fillId="0" borderId="0"/>
    <xf numFmtId="174" fontId="53" fillId="0" borderId="0">
      <alignment horizontal="left"/>
    </xf>
    <xf numFmtId="175" fontId="54" fillId="0" borderId="0">
      <alignment horizontal="left"/>
    </xf>
    <xf numFmtId="0" fontId="55" fillId="0" borderId="31"/>
    <xf numFmtId="0" fontId="56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2" fillId="0" borderId="0">
      <alignment horizontal="left" wrapText="1"/>
    </xf>
    <xf numFmtId="0" fontId="29" fillId="2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66" fontId="52" fillId="0" borderId="0">
      <alignment horizontal="left" wrapText="1"/>
    </xf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9" fillId="2" borderId="0" applyNumberFormat="0" applyBorder="0" applyAlignment="0" applyProtection="0"/>
    <xf numFmtId="166" fontId="52" fillId="0" borderId="0">
      <alignment horizontal="left" wrapText="1"/>
    </xf>
    <xf numFmtId="0" fontId="29" fillId="2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8" borderId="0" applyNumberFormat="0" applyBorder="0" applyAlignment="0" applyProtection="0"/>
    <xf numFmtId="0" fontId="29" fillId="2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2" fillId="0" borderId="0">
      <alignment horizontal="left" wrapText="1"/>
    </xf>
    <xf numFmtId="0" fontId="29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66" fontId="52" fillId="0" borderId="0">
      <alignment horizontal="left" wrapText="1"/>
    </xf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9" fillId="3" borderId="0" applyNumberFormat="0" applyBorder="0" applyAlignment="0" applyProtection="0"/>
    <xf numFmtId="166" fontId="52" fillId="0" borderId="0">
      <alignment horizontal="left" wrapText="1"/>
    </xf>
    <xf numFmtId="0" fontId="29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9" borderId="0" applyNumberFormat="0" applyBorder="0" applyAlignment="0" applyProtection="0"/>
    <xf numFmtId="0" fontId="29" fillId="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2" fillId="0" borderId="0">
      <alignment horizontal="left" wrapText="1"/>
    </xf>
    <xf numFmtId="0" fontId="29" fillId="4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166" fontId="52" fillId="0" borderId="0">
      <alignment horizontal="left" wrapText="1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9" fillId="4" borderId="0" applyNumberFormat="0" applyBorder="0" applyAlignment="0" applyProtection="0"/>
    <xf numFmtId="166" fontId="52" fillId="0" borderId="0">
      <alignment horizontal="left" wrapText="1"/>
    </xf>
    <xf numFmtId="0" fontId="29" fillId="4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29" fillId="4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2" fillId="0" borderId="0">
      <alignment horizontal="left" wrapText="1"/>
    </xf>
    <xf numFmtId="0" fontId="29" fillId="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6" fontId="52" fillId="0" borderId="0">
      <alignment horizontal="left" wrapText="1"/>
    </xf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5" borderId="0" applyNumberFormat="0" applyBorder="0" applyAlignment="0" applyProtection="0"/>
    <xf numFmtId="166" fontId="52" fillId="0" borderId="0">
      <alignment horizontal="left" wrapText="1"/>
    </xf>
    <xf numFmtId="0" fontId="29" fillId="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7" borderId="0" applyNumberFormat="0" applyBorder="0" applyAlignment="0" applyProtection="0"/>
    <xf numFmtId="0" fontId="29" fillId="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2" fillId="0" borderId="0">
      <alignment horizontal="left" wrapText="1"/>
    </xf>
    <xf numFmtId="0" fontId="29" fillId="6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29" fillId="6" borderId="0" applyNumberFormat="0" applyBorder="0" applyAlignment="0" applyProtection="0"/>
    <xf numFmtId="0" fontId="6" fillId="32" borderId="0" applyNumberFormat="0" applyBorder="0" applyAlignment="0" applyProtection="0"/>
    <xf numFmtId="0" fontId="29" fillId="6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2" fillId="0" borderId="0">
      <alignment horizontal="left" wrapText="1"/>
    </xf>
    <xf numFmtId="0" fontId="29" fillId="7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166" fontId="52" fillId="0" borderId="0">
      <alignment horizontal="left" wrapText="1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9" fillId="7" borderId="0" applyNumberFormat="0" applyBorder="0" applyAlignment="0" applyProtection="0"/>
    <xf numFmtId="166" fontId="52" fillId="0" borderId="0">
      <alignment horizontal="left" wrapText="1"/>
    </xf>
    <xf numFmtId="0" fontId="29" fillId="7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25" borderId="0" applyNumberFormat="0" applyBorder="0" applyAlignment="0" applyProtection="0"/>
    <xf numFmtId="0" fontId="29" fillId="7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2" fillId="0" borderId="0">
      <alignment horizontal="left" wrapText="1"/>
    </xf>
    <xf numFmtId="0" fontId="29" fillId="8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6" fontId="52" fillId="0" borderId="0">
      <alignment horizontal="left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9" fillId="8" borderId="0" applyNumberFormat="0" applyBorder="0" applyAlignment="0" applyProtection="0"/>
    <xf numFmtId="166" fontId="52" fillId="0" borderId="0">
      <alignment horizontal="left" wrapText="1"/>
    </xf>
    <xf numFmtId="0" fontId="29" fillId="8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6" borderId="0" applyNumberFormat="0" applyBorder="0" applyAlignment="0" applyProtection="0"/>
    <xf numFmtId="0" fontId="29" fillId="8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2" fillId="0" borderId="0">
      <alignment horizontal="left" wrapText="1"/>
    </xf>
    <xf numFmtId="0" fontId="29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9" fillId="9" borderId="0" applyNumberFormat="0" applyBorder="0" applyAlignment="0" applyProtection="0"/>
    <xf numFmtId="0" fontId="6" fillId="35" borderId="0" applyNumberFormat="0" applyBorder="0" applyAlignment="0" applyProtection="0"/>
    <xf numFmtId="0" fontId="29" fillId="9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2" fillId="0" borderId="0">
      <alignment horizontal="left" wrapText="1"/>
    </xf>
    <xf numFmtId="0" fontId="29" fillId="10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166" fontId="52" fillId="0" borderId="0">
      <alignment horizontal="left" wrapText="1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29" fillId="10" borderId="0" applyNumberFormat="0" applyBorder="0" applyAlignment="0" applyProtection="0"/>
    <xf numFmtId="166" fontId="52" fillId="0" borderId="0">
      <alignment horizontal="left" wrapText="1"/>
    </xf>
    <xf numFmtId="0" fontId="29" fillId="10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4" borderId="0" applyNumberFormat="0" applyBorder="0" applyAlignment="0" applyProtection="0"/>
    <xf numFmtId="0" fontId="29" fillId="10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2" fillId="0" borderId="0">
      <alignment horizontal="left" wrapText="1"/>
    </xf>
    <xf numFmtId="0" fontId="29" fillId="5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66" fontId="52" fillId="0" borderId="0">
      <alignment horizontal="left" wrapText="1"/>
    </xf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9" fillId="5" borderId="0" applyNumberFormat="0" applyBorder="0" applyAlignment="0" applyProtection="0"/>
    <xf numFmtId="166" fontId="52" fillId="0" borderId="0">
      <alignment horizontal="left" wrapText="1"/>
    </xf>
    <xf numFmtId="0" fontId="29" fillId="5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" borderId="0" applyNumberFormat="0" applyBorder="0" applyAlignment="0" applyProtection="0"/>
    <xf numFmtId="0" fontId="29" fillId="5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2" fillId="0" borderId="0">
      <alignment horizontal="left" wrapText="1"/>
    </xf>
    <xf numFmtId="0" fontId="29" fillId="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66" fontId="52" fillId="0" borderId="0">
      <alignment horizontal="left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9" fillId="8" borderId="0" applyNumberFormat="0" applyBorder="0" applyAlignment="0" applyProtection="0"/>
    <xf numFmtId="166" fontId="52" fillId="0" borderId="0">
      <alignment horizontal="left" wrapText="1"/>
    </xf>
    <xf numFmtId="0" fontId="29" fillId="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6" borderId="0" applyNumberFormat="0" applyBorder="0" applyAlignment="0" applyProtection="0"/>
    <xf numFmtId="0" fontId="29" fillId="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2" fillId="0" borderId="0">
      <alignment horizontal="left" wrapText="1"/>
    </xf>
    <xf numFmtId="0" fontId="29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166" fontId="52" fillId="0" borderId="0">
      <alignment horizontal="left" wrapText="1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9" fillId="11" borderId="0" applyNumberFormat="0" applyBorder="0" applyAlignment="0" applyProtection="0"/>
    <xf numFmtId="166" fontId="52" fillId="0" borderId="0">
      <alignment horizontal="left" wrapText="1"/>
    </xf>
    <xf numFmtId="0" fontId="29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5" borderId="0" applyNumberFormat="0" applyBorder="0" applyAlignment="0" applyProtection="0"/>
    <xf numFmtId="0" fontId="29" fillId="1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6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30" fillId="6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6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6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30" fillId="19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19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11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30" fillId="1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1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1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30" fillId="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6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30" fillId="6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6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6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9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30" fillId="9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9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9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166" fontId="52" fillId="0" borderId="0">
      <alignment horizontal="left" wrapText="1"/>
    </xf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30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30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19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19" borderId="0" applyNumberFormat="0" applyBorder="0" applyAlignment="0" applyProtection="0"/>
    <xf numFmtId="166" fontId="52" fillId="0" borderId="0">
      <alignment horizontal="left" wrapText="1"/>
    </xf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30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30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11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11" borderId="0" applyNumberFormat="0" applyBorder="0" applyAlignment="0" applyProtection="0"/>
    <xf numFmtId="166" fontId="52" fillId="0" borderId="0">
      <alignment horizontal="left" wrapText="1"/>
    </xf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30" fillId="1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30" fillId="1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60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60" borderId="0" applyNumberFormat="0" applyBorder="0" applyAlignment="0" applyProtection="0"/>
    <xf numFmtId="166" fontId="52" fillId="0" borderId="0">
      <alignment horizontal="left" wrapText="1"/>
    </xf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30" fillId="1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30" fillId="1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2" fillId="0" borderId="0">
      <alignment horizontal="left" wrapText="1"/>
    </xf>
    <xf numFmtId="0" fontId="30" fillId="14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57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17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17" borderId="0" applyNumberFormat="0" applyBorder="0" applyAlignment="0" applyProtection="0"/>
    <xf numFmtId="166" fontId="52" fillId="0" borderId="0">
      <alignment horizontal="left" wrapText="1"/>
    </xf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30" fillId="19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30" fillId="19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5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31" fillId="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4" fillId="0" borderId="0" applyFont="0" applyFill="0" applyBorder="0" applyAlignment="0" applyProtection="0">
      <alignment horizontal="right"/>
    </xf>
    <xf numFmtId="0" fontId="56" fillId="0" borderId="31"/>
    <xf numFmtId="176" fontId="59" fillId="0" borderId="0" applyFill="0" applyBorder="0" applyAlignment="0"/>
    <xf numFmtId="176" fontId="59" fillId="0" borderId="0" applyFill="0" applyBorder="0" applyAlignment="0"/>
    <xf numFmtId="166" fontId="52" fillId="0" borderId="0">
      <alignment horizontal="left" wrapText="1"/>
    </xf>
    <xf numFmtId="166" fontId="52" fillId="0" borderId="0">
      <alignment horizontal="left" wrapText="1"/>
    </xf>
    <xf numFmtId="176" fontId="59" fillId="0" borderId="0" applyFill="0" applyBorder="0" applyAlignment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41" fontId="7" fillId="23" borderId="0"/>
    <xf numFmtId="0" fontId="32" fillId="20" borderId="1" applyNumberFormat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2" fillId="20" borderId="1" applyNumberFormat="0" applyAlignment="0" applyProtection="0"/>
    <xf numFmtId="0" fontId="60" fillId="66" borderId="32" applyNumberFormat="0" applyAlignment="0" applyProtection="0"/>
    <xf numFmtId="0" fontId="61" fillId="67" borderId="32" applyNumberFormat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1" fontId="7" fillId="23" borderId="0"/>
    <xf numFmtId="166" fontId="52" fillId="0" borderId="0">
      <alignment horizontal="left" wrapText="1"/>
    </xf>
    <xf numFmtId="41" fontId="7" fillId="23" borderId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1" fillId="67" borderId="32" applyNumberFormat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41" fontId="7" fillId="23" borderId="0"/>
    <xf numFmtId="41" fontId="7" fillId="23" borderId="0"/>
    <xf numFmtId="166" fontId="52" fillId="0" borderId="0">
      <alignment horizontal="left" wrapText="1"/>
    </xf>
    <xf numFmtId="41" fontId="7" fillId="23" borderId="0"/>
    <xf numFmtId="166" fontId="52" fillId="0" borderId="0">
      <alignment horizontal="left" wrapText="1"/>
    </xf>
    <xf numFmtId="41" fontId="7" fillId="23" borderId="0"/>
    <xf numFmtId="166" fontId="52" fillId="0" borderId="0">
      <alignment horizontal="left" wrapText="1"/>
    </xf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41" fontId="7" fillId="23" borderId="0"/>
    <xf numFmtId="166" fontId="52" fillId="0" borderId="0">
      <alignment horizontal="left" wrapText="1"/>
    </xf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41" fontId="7" fillId="23" borderId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0" fontId="60" fillId="66" borderId="32" applyNumberFormat="0" applyAlignment="0" applyProtection="0"/>
    <xf numFmtId="41" fontId="7" fillId="23" borderId="0"/>
    <xf numFmtId="41" fontId="7" fillId="23" borderId="0"/>
    <xf numFmtId="41" fontId="7" fillId="23" borderId="0"/>
    <xf numFmtId="0" fontId="29" fillId="0" borderId="0"/>
    <xf numFmtId="41" fontId="7" fillId="23" borderId="0"/>
    <xf numFmtId="0" fontId="29" fillId="0" borderId="0"/>
    <xf numFmtId="0" fontId="61" fillId="67" borderId="32" applyNumberFormat="0" applyAlignment="0" applyProtection="0"/>
    <xf numFmtId="0" fontId="60" fillId="66" borderId="32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21" borderId="2" applyNumberFormat="0" applyAlignment="0" applyProtection="0"/>
    <xf numFmtId="166" fontId="52" fillId="0" borderId="0">
      <alignment horizontal="left" wrapText="1"/>
    </xf>
    <xf numFmtId="0" fontId="29" fillId="0" borderId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33" fillId="21" borderId="2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0" fontId="62" fillId="68" borderId="33" applyNumberFormat="0" applyAlignment="0" applyProtection="0"/>
    <xf numFmtId="41" fontId="7" fillId="22" borderId="0"/>
    <xf numFmtId="41" fontId="7" fillId="22" borderId="0"/>
    <xf numFmtId="166" fontId="52" fillId="0" borderId="0">
      <alignment horizontal="left" wrapText="1"/>
    </xf>
    <xf numFmtId="41" fontId="7" fillId="22" borderId="0"/>
    <xf numFmtId="41" fontId="7" fillId="22" borderId="0"/>
    <xf numFmtId="166" fontId="52" fillId="0" borderId="0">
      <alignment horizontal="left" wrapText="1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" fontId="6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63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63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4" fillId="0" borderId="0" applyFont="0" applyFill="0" applyBorder="0" applyAlignment="0" applyProtection="0"/>
    <xf numFmtId="40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6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3" fontId="29" fillId="0" borderId="0" applyFont="0" applyFill="0" applyBorder="0" applyAlignment="0" applyProtection="0"/>
    <xf numFmtId="166" fontId="52" fillId="0" borderId="0">
      <alignment horizontal="left" wrapText="1"/>
    </xf>
    <xf numFmtId="43" fontId="29" fillId="0" borderId="0" applyFont="0" applyFill="0" applyBorder="0" applyAlignment="0" applyProtection="0"/>
    <xf numFmtId="166" fontId="52" fillId="0" borderId="0">
      <alignment horizontal="left" wrapText="1"/>
    </xf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2" fillId="0" borderId="0">
      <alignment horizontal="left" wrapText="1"/>
    </xf>
    <xf numFmtId="43" fontId="7" fillId="0" borderId="0" applyFont="0" applyFill="0" applyBorder="0" applyAlignment="0" applyProtection="0"/>
    <xf numFmtId="3" fontId="66" fillId="0" borderId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0" fontId="69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66" fillId="0" borderId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71" fillId="0" borderId="0" applyFont="0" applyFill="0" applyBorder="0" applyAlignment="0" applyProtection="0"/>
    <xf numFmtId="166" fontId="52" fillId="0" borderId="0">
      <alignment horizontal="left" wrapText="1"/>
    </xf>
    <xf numFmtId="3" fontId="66" fillId="0" borderId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66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1" fillId="0" borderId="0" applyFont="0" applyFill="0" applyBorder="0" applyAlignment="0" applyProtection="0"/>
    <xf numFmtId="180" fontId="73" fillId="0" borderId="0">
      <protection locked="0"/>
    </xf>
    <xf numFmtId="0" fontId="69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70" fillId="0" borderId="0"/>
    <xf numFmtId="0" fontId="74" fillId="0" borderId="0" applyNumberFormat="0" applyAlignment="0">
      <alignment horizontal="left"/>
    </xf>
    <xf numFmtId="0" fontId="74" fillId="0" borderId="0" applyNumberFormat="0" applyAlignment="0">
      <alignment horizontal="left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74" fillId="0" borderId="0" applyNumberFormat="0" applyAlignment="0">
      <alignment horizontal="left"/>
    </xf>
    <xf numFmtId="0" fontId="75" fillId="0" borderId="0" applyNumberFormat="0" applyAlignment="0"/>
    <xf numFmtId="0" fontId="75" fillId="0" borderId="0" applyNumberFormat="0" applyAlignment="0"/>
    <xf numFmtId="166" fontId="52" fillId="0" borderId="0">
      <alignment horizontal="left" wrapText="1"/>
    </xf>
    <xf numFmtId="166" fontId="52" fillId="0" borderId="0">
      <alignment horizontal="left" wrapText="1"/>
    </xf>
    <xf numFmtId="0" fontId="75" fillId="0" borderId="0" applyNumberFormat="0" applyAlignment="0"/>
    <xf numFmtId="0" fontId="67" fillId="0" borderId="0"/>
    <xf numFmtId="0" fontId="67" fillId="0" borderId="0"/>
    <xf numFmtId="0" fontId="69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70" fillId="0" borderId="0"/>
    <xf numFmtId="0" fontId="67" fillId="0" borderId="0"/>
    <xf numFmtId="0" fontId="67" fillId="0" borderId="0"/>
    <xf numFmtId="0" fontId="69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8" fontId="6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0" fontId="29" fillId="0" borderId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8" fontId="63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6" fillId="0" borderId="0" applyFont="0" applyFill="0" applyBorder="0" applyAlignment="0" applyProtection="0"/>
    <xf numFmtId="44" fontId="7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8" fontId="6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2" fillId="0" borderId="0">
      <alignment horizontal="left" wrapText="1"/>
    </xf>
    <xf numFmtId="8" fontId="6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8" fontId="63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8" fontId="6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66" fontId="52" fillId="0" borderId="0">
      <alignment horizontal="left" wrapText="1"/>
    </xf>
    <xf numFmtId="181" fontId="7" fillId="0" borderId="0" applyFont="0" applyFill="0" applyBorder="0" applyAlignment="0" applyProtection="0"/>
    <xf numFmtId="166" fontId="52" fillId="0" borderId="0">
      <alignment horizontal="left" wrapText="1"/>
    </xf>
    <xf numFmtId="181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8" fontId="6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166" fontId="52" fillId="0" borderId="0">
      <alignment horizontal="left" wrapText="1"/>
    </xf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2" fillId="0" borderId="0">
      <alignment horizontal="left" wrapText="1"/>
    </xf>
    <xf numFmtId="44" fontId="7" fillId="0" borderId="0" applyFont="0" applyFill="0" applyBorder="0" applyAlignment="0" applyProtection="0"/>
    <xf numFmtId="5" fontId="66" fillId="0" borderId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82" fontId="7" fillId="0" borderId="0" applyFont="0" applyFill="0" applyBorder="0" applyAlignment="0" applyProtection="0"/>
    <xf numFmtId="183" fontId="78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6" fontId="52" fillId="0" borderId="0">
      <alignment horizontal="left" wrapText="1"/>
    </xf>
    <xf numFmtId="5" fontId="66" fillId="0" borderId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183" fontId="66" fillId="0" borderId="0" applyFont="0" applyFill="0" applyBorder="0" applyAlignment="0" applyProtection="0"/>
    <xf numFmtId="5" fontId="66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7" fillId="0" borderId="0" applyFont="0" applyFill="0" applyBorder="0" applyAlignment="0" applyProtection="0"/>
    <xf numFmtId="184" fontId="66" fillId="0" borderId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1" fillId="0" borderId="0" applyFont="0" applyFill="0" applyBorder="0" applyAlignment="0" applyProtection="0"/>
    <xf numFmtId="166" fontId="52" fillId="0" borderId="0">
      <alignment horizontal="left" wrapText="1"/>
    </xf>
    <xf numFmtId="184" fontId="66" fillId="0" borderId="0" applyFill="0" applyBorder="0" applyAlignment="0" applyProtection="0"/>
    <xf numFmtId="0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184" fontId="66" fillId="0" borderId="0" applyFill="0" applyBorder="0" applyAlignment="0" applyProtection="0"/>
    <xf numFmtId="0" fontId="78" fillId="0" borderId="0" applyFont="0" applyFill="0" applyBorder="0" applyAlignment="0" applyProtection="0"/>
    <xf numFmtId="0" fontId="56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7" fillId="0" borderId="0"/>
    <xf numFmtId="166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/>
    <xf numFmtId="166" fontId="7" fillId="0" borderId="0"/>
    <xf numFmtId="166" fontId="52" fillId="0" borderId="0">
      <alignment horizontal="left" wrapText="1"/>
    </xf>
    <xf numFmtId="166" fontId="7" fillId="0" borderId="0"/>
    <xf numFmtId="166" fontId="52" fillId="0" borderId="0">
      <alignment horizontal="left" wrapText="1"/>
    </xf>
    <xf numFmtId="166" fontId="7" fillId="0" borderId="0"/>
    <xf numFmtId="166" fontId="52" fillId="0" borderId="0">
      <alignment horizontal="left" wrapText="1"/>
    </xf>
    <xf numFmtId="170" fontId="8" fillId="0" borderId="0"/>
    <xf numFmtId="166" fontId="52" fillId="0" borderId="0">
      <alignment horizontal="left" wrapText="1"/>
    </xf>
    <xf numFmtId="166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/>
    <xf numFmtId="0" fontId="29" fillId="0" borderId="0"/>
    <xf numFmtId="166" fontId="7" fillId="0" borderId="0"/>
    <xf numFmtId="0" fontId="29" fillId="0" borderId="0"/>
    <xf numFmtId="166" fontId="7" fillId="0" borderId="0"/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2" fillId="0" borderId="0">
      <alignment horizontal="left" wrapText="1"/>
    </xf>
    <xf numFmtId="0" fontId="2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9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2" fontId="66" fillId="0" borderId="0" applyFill="0" applyBorder="0" applyAlignment="0" applyProtection="0"/>
    <xf numFmtId="2" fontId="71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2" fontId="66" fillId="0" borderId="0" applyFont="0" applyFill="0" applyBorder="0" applyAlignment="0" applyProtection="0"/>
    <xf numFmtId="2" fontId="66" fillId="0" borderId="0" applyFont="0" applyFill="0" applyBorder="0" applyAlignment="0" applyProtection="0"/>
    <xf numFmtId="2" fontId="66" fillId="0" borderId="0" applyFill="0" applyBorder="0" applyAlignment="0" applyProtection="0"/>
    <xf numFmtId="2" fontId="71" fillId="0" borderId="0" applyFont="0" applyFill="0" applyBorder="0" applyAlignment="0" applyProtection="0"/>
    <xf numFmtId="0" fontId="67" fillId="0" borderId="0"/>
    <xf numFmtId="0" fontId="67" fillId="0" borderId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6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35" fillId="6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6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6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0" fontId="80" fillId="7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29" fillId="0" borderId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29" fillId="0" borderId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166" fontId="52" fillId="0" borderId="0">
      <alignment horizontal="left" wrapText="1"/>
    </xf>
    <xf numFmtId="38" fontId="9" fillId="22" borderId="0" applyNumberFormat="0" applyBorder="0" applyAlignment="0" applyProtection="0"/>
    <xf numFmtId="0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81" fillId="0" borderId="31"/>
    <xf numFmtId="186" fontId="82" fillId="0" borderId="0" applyNumberFormat="0" applyFill="0" applyBorder="0" applyProtection="0">
      <alignment horizontal="right"/>
    </xf>
    <xf numFmtId="0" fontId="28" fillId="0" borderId="29" applyNumberFormat="0" applyAlignment="0" applyProtection="0">
      <alignment horizontal="left"/>
    </xf>
    <xf numFmtId="0" fontId="28" fillId="0" borderId="29" applyNumberFormat="0" applyAlignment="0" applyProtection="0">
      <alignment horizontal="left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28" fillId="0" borderId="29" applyNumberFormat="0" applyAlignment="0" applyProtection="0">
      <alignment horizontal="left"/>
    </xf>
    <xf numFmtId="166" fontId="52" fillId="0" borderId="0">
      <alignment horizontal="left" wrapText="1"/>
    </xf>
    <xf numFmtId="0" fontId="28" fillId="0" borderId="22">
      <alignment horizontal="left"/>
    </xf>
    <xf numFmtId="0" fontId="28" fillId="0" borderId="22">
      <alignment horizontal="left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22">
      <alignment horizontal="left"/>
    </xf>
    <xf numFmtId="0" fontId="28" fillId="0" borderId="22">
      <alignment horizontal="left"/>
    </xf>
    <xf numFmtId="166" fontId="52" fillId="0" borderId="0">
      <alignment horizontal="left" wrapText="1"/>
    </xf>
    <xf numFmtId="14" fontId="12" fillId="73" borderId="30">
      <alignment horizontal="center" vertical="center" wrapText="1"/>
    </xf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3" fillId="0" borderId="34" applyNumberFormat="0" applyFill="0" applyAlignment="0" applyProtection="0"/>
    <xf numFmtId="0" fontId="84" fillId="0" borderId="35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4" fillId="0" borderId="35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4" fillId="0" borderId="35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5" fillId="0" borderId="0" applyNumberFormat="0" applyFill="0" applyBorder="0" applyAlignment="0" applyProtection="0"/>
    <xf numFmtId="166" fontId="52" fillId="0" borderId="0">
      <alignment horizontal="left" wrapText="1"/>
    </xf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4" fillId="0" borderId="35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5" fillId="0" borderId="0" applyNumberFormat="0" applyFill="0" applyBorder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6" fillId="0" borderId="0" applyNumberFormat="0" applyFill="0" applyBorder="0" applyAlignment="0" applyProtection="0"/>
    <xf numFmtId="0" fontId="83" fillId="0" borderId="34" applyNumberFormat="0" applyFill="0" applyAlignment="0" applyProtection="0"/>
    <xf numFmtId="0" fontId="83" fillId="0" borderId="34" applyNumberFormat="0" applyFill="0" applyAlignment="0" applyProtection="0"/>
    <xf numFmtId="0" fontId="84" fillId="0" borderId="35" applyNumberFormat="0" applyFill="0" applyAlignment="0" applyProtection="0"/>
    <xf numFmtId="0" fontId="83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71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87" fillId="0" borderId="36" applyNumberFormat="0" applyFill="0" applyAlignment="0" applyProtection="0"/>
    <xf numFmtId="0" fontId="88" fillId="0" borderId="37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8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8" fillId="0" borderId="37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9" fillId="0" borderId="0" applyNumberFormat="0" applyFill="0" applyBorder="0" applyAlignment="0" applyProtection="0"/>
    <xf numFmtId="166" fontId="52" fillId="0" borderId="0">
      <alignment horizontal="left" wrapText="1"/>
    </xf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8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9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28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8" fillId="0" borderId="37" applyNumberFormat="0" applyFill="0" applyAlignment="0" applyProtection="0"/>
    <xf numFmtId="0" fontId="87" fillId="0" borderId="36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90" fillId="0" borderId="39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90" fillId="0" borderId="39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90" fillId="0" borderId="39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90" fillId="0" borderId="39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8" fontId="26" fillId="0" borderId="0"/>
    <xf numFmtId="38" fontId="26" fillId="0" borderId="0"/>
    <xf numFmtId="38" fontId="26" fillId="0" borderId="0"/>
    <xf numFmtId="166" fontId="52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38" fontId="26" fillId="0" borderId="0"/>
    <xf numFmtId="38" fontId="26" fillId="0" borderId="0"/>
    <xf numFmtId="38" fontId="26" fillId="0" borderId="0"/>
    <xf numFmtId="40" fontId="26" fillId="0" borderId="0"/>
    <xf numFmtId="40" fontId="26" fillId="0" borderId="0"/>
    <xf numFmtId="40" fontId="26" fillId="0" borderId="0"/>
    <xf numFmtId="166" fontId="52" fillId="0" borderId="0">
      <alignment horizontal="left" wrapText="1"/>
    </xf>
    <xf numFmtId="0" fontId="26" fillId="0" borderId="0"/>
    <xf numFmtId="0" fontId="26" fillId="0" borderId="0"/>
    <xf numFmtId="0" fontId="26" fillId="0" borderId="0"/>
    <xf numFmtId="40" fontId="26" fillId="0" borderId="0"/>
    <xf numFmtId="40" fontId="26" fillId="0" borderId="0"/>
    <xf numFmtId="4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1" fillId="0" borderId="0" applyNumberFormat="0" applyFill="0" applyBorder="0" applyAlignment="0" applyProtection="0">
      <alignment vertical="top"/>
      <protection locked="0"/>
    </xf>
    <xf numFmtId="166" fontId="52" fillId="0" borderId="0">
      <alignment horizontal="left" wrapText="1"/>
    </xf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24" borderId="32" applyNumberFormat="0" applyAlignment="0" applyProtection="0"/>
    <xf numFmtId="0" fontId="39" fillId="7" borderId="1" applyNumberFormat="0" applyAlignment="0" applyProtection="0"/>
    <xf numFmtId="166" fontId="52" fillId="0" borderId="0">
      <alignment horizontal="left" wrapText="1"/>
    </xf>
    <xf numFmtId="0" fontId="39" fillId="7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24" borderId="32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3" fillId="26" borderId="40">
      <alignment horizontal="left"/>
      <protection locked="0"/>
    </xf>
    <xf numFmtId="166" fontId="52" fillId="0" borderId="0">
      <alignment horizontal="left" wrapText="1"/>
    </xf>
    <xf numFmtId="41" fontId="93" fillId="26" borderId="40">
      <alignment horizontal="left"/>
      <protection locked="0"/>
    </xf>
    <xf numFmtId="10" fontId="93" fillId="26" borderId="40">
      <alignment horizontal="right"/>
      <protection locked="0"/>
    </xf>
    <xf numFmtId="166" fontId="52" fillId="0" borderId="0">
      <alignment horizontal="left" wrapText="1"/>
    </xf>
    <xf numFmtId="10" fontId="93" fillId="26" borderId="40">
      <alignment horizontal="right"/>
      <protection locked="0"/>
    </xf>
    <xf numFmtId="166" fontId="52" fillId="0" borderId="0">
      <alignment horizontal="left" wrapText="1"/>
    </xf>
    <xf numFmtId="41" fontId="93" fillId="26" borderId="40">
      <alignment horizontal="left"/>
      <protection locked="0"/>
    </xf>
    <xf numFmtId="0" fontId="81" fillId="0" borderId="41"/>
    <xf numFmtId="0" fontId="9" fillId="22" borderId="0"/>
    <xf numFmtId="0" fontId="9" fillId="22" borderId="0"/>
    <xf numFmtId="0" fontId="9" fillId="22" borderId="0"/>
    <xf numFmtId="0" fontId="9" fillId="22" borderId="0"/>
    <xf numFmtId="166" fontId="52" fillId="0" borderId="0">
      <alignment horizontal="left" wrapText="1"/>
    </xf>
    <xf numFmtId="3" fontId="94" fillId="0" borderId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3" fontId="94" fillId="0" borderId="0" applyFill="0" applyBorder="0" applyAlignment="0" applyProtection="0"/>
    <xf numFmtId="3" fontId="94" fillId="0" borderId="0" applyFill="0" applyBorder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45" fillId="0" borderId="43" applyNumberFormat="0" applyFill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45" fillId="0" borderId="43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45" fillId="0" borderId="43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45" fillId="0" borderId="43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0" fontId="95" fillId="0" borderId="42" applyNumberFormat="0" applyFill="0" applyAlignment="0" applyProtection="0"/>
    <xf numFmtId="18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166" fontId="52" fillId="0" borderId="0">
      <alignment horizontal="left" wrapText="1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8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166" fontId="52" fillId="0" borderId="0">
      <alignment horizontal="left" wrapText="1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44" fontId="12" fillId="0" borderId="9" applyNumberFormat="0" applyFont="0" applyAlignment="0">
      <alignment horizont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7" fillId="75" borderId="0" applyNumberForma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8" fillId="24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7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7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0" fontId="96" fillId="75" borderId="0" applyNumberFormat="0" applyBorder="0" applyAlignment="0" applyProtection="0"/>
    <xf numFmtId="37" fontId="99" fillId="0" borderId="0"/>
    <xf numFmtId="37" fontId="99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37" fontId="99" fillId="0" borderId="0"/>
    <xf numFmtId="188" fontId="7" fillId="0" borderId="0"/>
    <xf numFmtId="188" fontId="7" fillId="0" borderId="0"/>
    <xf numFmtId="166" fontId="52" fillId="0" borderId="0">
      <alignment horizontal="left" wrapText="1"/>
    </xf>
    <xf numFmtId="0" fontId="6" fillId="0" borderId="0"/>
    <xf numFmtId="188" fontId="7" fillId="0" borderId="0"/>
    <xf numFmtId="188" fontId="7" fillId="0" borderId="0"/>
    <xf numFmtId="188" fontId="7" fillId="0" borderId="0"/>
    <xf numFmtId="188" fontId="7" fillId="0" borderId="0"/>
    <xf numFmtId="166" fontId="52" fillId="0" borderId="0">
      <alignment horizontal="left" wrapText="1"/>
    </xf>
    <xf numFmtId="188" fontId="7" fillId="0" borderId="0"/>
    <xf numFmtId="188" fontId="7" fillId="0" borderId="0"/>
    <xf numFmtId="188" fontId="7" fillId="0" borderId="0"/>
    <xf numFmtId="188" fontId="7" fillId="0" borderId="0"/>
    <xf numFmtId="166" fontId="52" fillId="0" borderId="0">
      <alignment horizontal="left" wrapText="1"/>
    </xf>
    <xf numFmtId="188" fontId="7" fillId="0" borderId="0"/>
    <xf numFmtId="188" fontId="7" fillId="0" borderId="0"/>
    <xf numFmtId="189" fontId="52" fillId="0" borderId="0"/>
    <xf numFmtId="189" fontId="52" fillId="0" borderId="0"/>
    <xf numFmtId="0" fontId="100" fillId="0" borderId="0"/>
    <xf numFmtId="0" fontId="6" fillId="0" borderId="0"/>
    <xf numFmtId="171" fontId="10" fillId="0" borderId="0"/>
    <xf numFmtId="0" fontId="7" fillId="0" borderId="0"/>
    <xf numFmtId="0" fontId="100" fillId="0" borderId="0"/>
    <xf numFmtId="171" fontId="10" fillId="0" borderId="0"/>
    <xf numFmtId="19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89" fontId="52" fillId="0" borderId="0"/>
    <xf numFmtId="0" fontId="6" fillId="0" borderId="0"/>
    <xf numFmtId="0" fontId="100" fillId="0" borderId="0"/>
    <xf numFmtId="0" fontId="100" fillId="0" borderId="0"/>
    <xf numFmtId="191" fontId="7" fillId="0" borderId="0"/>
    <xf numFmtId="0" fontId="100" fillId="0" borderId="0"/>
    <xf numFmtId="192" fontId="65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00" fillId="0" borderId="0"/>
    <xf numFmtId="0" fontId="6" fillId="0" borderId="0"/>
    <xf numFmtId="0" fontId="100" fillId="0" borderId="0"/>
    <xf numFmtId="0" fontId="100" fillId="0" borderId="0"/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7" fillId="0" borderId="0" applyFill="0" applyBorder="0" applyAlignment="0" applyProtection="0"/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166" fontId="7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188" fontId="52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6" fillId="0" borderId="0"/>
    <xf numFmtId="188" fontId="52" fillId="0" borderId="0">
      <alignment horizontal="left" wrapText="1"/>
    </xf>
    <xf numFmtId="0" fontId="10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7" fillId="0" borderId="0"/>
    <xf numFmtId="0" fontId="29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188" fontId="52" fillId="0" borderId="0">
      <alignment horizontal="left" wrapText="1"/>
    </xf>
    <xf numFmtId="0" fontId="10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7" fillId="0" borderId="0"/>
    <xf numFmtId="188" fontId="52" fillId="0" borderId="0">
      <alignment horizontal="left" wrapText="1"/>
    </xf>
    <xf numFmtId="0" fontId="100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188" fontId="52" fillId="0" borderId="0">
      <alignment horizontal="left" wrapText="1"/>
    </xf>
    <xf numFmtId="166" fontId="7" fillId="0" borderId="0">
      <alignment horizontal="left" wrapText="1"/>
    </xf>
    <xf numFmtId="188" fontId="52" fillId="0" borderId="0">
      <alignment horizontal="left" wrapText="1"/>
    </xf>
    <xf numFmtId="0" fontId="100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88" fontId="52" fillId="0" borderId="0">
      <alignment horizontal="left" wrapText="1"/>
    </xf>
    <xf numFmtId="188" fontId="52" fillId="0" borderId="0">
      <alignment horizontal="left" wrapText="1"/>
    </xf>
    <xf numFmtId="188" fontId="52" fillId="0" borderId="0">
      <alignment horizontal="left" wrapText="1"/>
    </xf>
    <xf numFmtId="0" fontId="100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188" fontId="52" fillId="0" borderId="0">
      <alignment horizontal="left" wrapText="1"/>
    </xf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6" fillId="0" borderId="0"/>
    <xf numFmtId="0" fontId="100" fillId="0" borderId="0"/>
    <xf numFmtId="0" fontId="100" fillId="0" borderId="0"/>
    <xf numFmtId="0" fontId="6" fillId="0" borderId="0"/>
    <xf numFmtId="0" fontId="7" fillId="0" borderId="0"/>
    <xf numFmtId="0" fontId="7" fillId="0" borderId="0"/>
    <xf numFmtId="0" fontId="49" fillId="0" borderId="0"/>
    <xf numFmtId="0" fontId="29" fillId="0" borderId="0"/>
    <xf numFmtId="0" fontId="29" fillId="0" borderId="0"/>
    <xf numFmtId="0" fontId="6" fillId="0" borderId="0"/>
    <xf numFmtId="0" fontId="100" fillId="0" borderId="0"/>
    <xf numFmtId="0" fontId="6" fillId="0" borderId="0"/>
    <xf numFmtId="0" fontId="100" fillId="0" borderId="0"/>
    <xf numFmtId="0" fontId="100" fillId="0" borderId="0"/>
    <xf numFmtId="0" fontId="29" fillId="0" borderId="0"/>
    <xf numFmtId="0" fontId="6" fillId="0" borderId="0"/>
    <xf numFmtId="0" fontId="100" fillId="0" borderId="0"/>
    <xf numFmtId="0" fontId="6" fillId="0" borderId="0"/>
    <xf numFmtId="0" fontId="100" fillId="0" borderId="0"/>
    <xf numFmtId="0" fontId="100" fillId="0" borderId="0"/>
    <xf numFmtId="0" fontId="6" fillId="0" borderId="0"/>
    <xf numFmtId="0" fontId="100" fillId="0" borderId="0"/>
    <xf numFmtId="0" fontId="6" fillId="0" borderId="0"/>
    <xf numFmtId="0" fontId="100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100" fillId="0" borderId="0"/>
    <xf numFmtId="0" fontId="29" fillId="0" borderId="0"/>
    <xf numFmtId="0" fontId="100" fillId="0" borderId="0"/>
    <xf numFmtId="0" fontId="100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1" fillId="0" borderId="0"/>
    <xf numFmtId="0" fontId="100" fillId="0" borderId="0"/>
    <xf numFmtId="166" fontId="52" fillId="0" borderId="0">
      <alignment horizontal="left" wrapText="1"/>
    </xf>
    <xf numFmtId="0" fontId="100" fillId="0" borderId="0"/>
    <xf numFmtId="0" fontId="29" fillId="0" borderId="0"/>
    <xf numFmtId="0" fontId="29" fillId="0" borderId="0"/>
    <xf numFmtId="0" fontId="21" fillId="0" borderId="0"/>
    <xf numFmtId="0" fontId="100" fillId="0" borderId="0"/>
    <xf numFmtId="0" fontId="29" fillId="0" borderId="0"/>
    <xf numFmtId="0" fontId="100" fillId="0" borderId="0"/>
    <xf numFmtId="0" fontId="100" fillId="0" borderId="0"/>
    <xf numFmtId="0" fontId="29" fillId="0" borderId="0"/>
    <xf numFmtId="0" fontId="21" fillId="0" borderId="0"/>
    <xf numFmtId="0" fontId="100" fillId="0" borderId="0"/>
    <xf numFmtId="0" fontId="29" fillId="0" borderId="0"/>
    <xf numFmtId="0" fontId="100" fillId="0" borderId="0"/>
    <xf numFmtId="0" fontId="100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166" fontId="52" fillId="0" borderId="0">
      <alignment horizontal="left" wrapText="1"/>
    </xf>
    <xf numFmtId="193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93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5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29" fillId="0" borderId="0"/>
    <xf numFmtId="0" fontId="100" fillId="0" borderId="0"/>
    <xf numFmtId="0" fontId="6" fillId="0" borderId="0"/>
    <xf numFmtId="0" fontId="100" fillId="0" borderId="0"/>
    <xf numFmtId="0" fontId="100" fillId="0" borderId="0"/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100" fillId="0" borderId="0"/>
    <xf numFmtId="0" fontId="7" fillId="0" borderId="0"/>
    <xf numFmtId="0" fontId="7" fillId="0" borderId="0"/>
    <xf numFmtId="0" fontId="52" fillId="0" borderId="0"/>
    <xf numFmtId="195" fontId="52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165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196" fontId="7" fillId="0" borderId="0">
      <alignment horizontal="left" wrapText="1"/>
    </xf>
    <xf numFmtId="0" fontId="6" fillId="0" borderId="0"/>
    <xf numFmtId="0" fontId="6" fillId="0" borderId="0"/>
    <xf numFmtId="0" fontId="100" fillId="0" borderId="0"/>
    <xf numFmtId="0" fontId="6" fillId="0" borderId="0"/>
    <xf numFmtId="0" fontId="7" fillId="0" borderId="0"/>
    <xf numFmtId="168" fontId="7" fillId="0" borderId="0">
      <alignment horizontal="left" wrapText="1"/>
    </xf>
    <xf numFmtId="0" fontId="100" fillId="0" borderId="0"/>
    <xf numFmtId="168" fontId="7" fillId="0" borderId="0">
      <alignment horizontal="left" wrapText="1"/>
    </xf>
    <xf numFmtId="0" fontId="100" fillId="0" borderId="0"/>
    <xf numFmtId="0" fontId="29" fillId="0" borderId="0"/>
    <xf numFmtId="0" fontId="100" fillId="0" borderId="0"/>
    <xf numFmtId="168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0" fillId="0" borderId="0"/>
    <xf numFmtId="0" fontId="6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52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166" fontId="7" fillId="0" borderId="0">
      <alignment horizontal="left" wrapText="1"/>
    </xf>
    <xf numFmtId="0" fontId="76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39" fontId="46" fillId="0" borderId="0" applyNumberForma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39" fontId="46" fillId="0" borderId="0" applyNumberFormat="0" applyFill="0" applyBorder="0" applyAlignment="0" applyProtection="0"/>
    <xf numFmtId="166" fontId="52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6" fontId="52" fillId="0" borderId="0">
      <alignment horizontal="left" wrapText="1"/>
    </xf>
    <xf numFmtId="0" fontId="7" fillId="0" borderId="0"/>
    <xf numFmtId="0" fontId="21" fillId="0" borderId="0"/>
    <xf numFmtId="166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2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7" fillId="0" borderId="0"/>
    <xf numFmtId="166" fontId="52" fillId="0" borderId="0">
      <alignment horizontal="left" wrapText="1"/>
    </xf>
    <xf numFmtId="165" fontId="52" fillId="0" borderId="0">
      <alignment horizontal="left" wrapText="1"/>
    </xf>
    <xf numFmtId="0" fontId="7" fillId="0" borderId="0"/>
    <xf numFmtId="0" fontId="7" fillId="0" borderId="0"/>
    <xf numFmtId="197" fontId="7" fillId="0" borderId="0">
      <alignment horizontal="left" wrapText="1"/>
    </xf>
    <xf numFmtId="0" fontId="7" fillId="0" borderId="0"/>
    <xf numFmtId="0" fontId="6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166" fontId="7" fillId="0" borderId="0">
      <alignment horizontal="left" wrapText="1"/>
    </xf>
    <xf numFmtId="0" fontId="21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0" fontId="21" fillId="0" borderId="0"/>
    <xf numFmtId="166" fontId="7" fillId="0" borderId="0">
      <alignment horizontal="left" wrapText="1"/>
    </xf>
    <xf numFmtId="0" fontId="21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0" fontId="21" fillId="0" borderId="0"/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5" fontId="52" fillId="0" borderId="0">
      <alignment horizontal="left" wrapText="1"/>
    </xf>
    <xf numFmtId="165" fontId="52" fillId="0" borderId="0">
      <alignment horizontal="left" wrapText="1"/>
    </xf>
    <xf numFmtId="0" fontId="7" fillId="0" borderId="0"/>
    <xf numFmtId="0" fontId="7" fillId="0" borderId="0"/>
    <xf numFmtId="0" fontId="6" fillId="0" borderId="0"/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0" fontId="6" fillId="0" borderId="0"/>
    <xf numFmtId="0" fontId="6" fillId="0" borderId="0"/>
    <xf numFmtId="166" fontId="7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6" fillId="0" borderId="0"/>
    <xf numFmtId="0" fontId="6" fillId="0" borderId="0"/>
    <xf numFmtId="0" fontId="49" fillId="0" borderId="0"/>
    <xf numFmtId="198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0" fontId="6" fillId="0" borderId="0"/>
    <xf numFmtId="166" fontId="52" fillId="0" borderId="0">
      <alignment horizontal="left" wrapText="1"/>
    </xf>
    <xf numFmtId="0" fontId="100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0" fillId="0" borderId="0"/>
    <xf numFmtId="0" fontId="100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0" fillId="0" borderId="0"/>
    <xf numFmtId="0" fontId="52" fillId="25" borderId="10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100" fillId="0" borderId="0"/>
    <xf numFmtId="0" fontId="100" fillId="0" borderId="0"/>
    <xf numFmtId="0" fontId="6" fillId="0" borderId="0"/>
    <xf numFmtId="166" fontId="52" fillId="0" borderId="0">
      <alignment horizontal="left" wrapText="1"/>
    </xf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6" fillId="0" borderId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6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25" borderId="10" applyNumberFormat="0" applyFon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2" fillId="20" borderId="11" applyNumberFormat="0" applyAlignment="0" applyProtection="0"/>
    <xf numFmtId="0" fontId="100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0" fillId="0" borderId="0"/>
    <xf numFmtId="0" fontId="7" fillId="0" borderId="0"/>
    <xf numFmtId="0" fontId="7" fillId="0" borderId="0"/>
    <xf numFmtId="0" fontId="7" fillId="0" borderId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7" borderId="45" applyNumberFormat="0" applyAlignment="0" applyProtection="0"/>
    <xf numFmtId="166" fontId="52" fillId="0" borderId="0">
      <alignment horizontal="left" wrapText="1"/>
    </xf>
    <xf numFmtId="0" fontId="100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42" fillId="67" borderId="11" applyNumberFormat="0" applyAlignment="0" applyProtection="0"/>
    <xf numFmtId="0" fontId="100" fillId="0" borderId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7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7" borderId="45" applyNumberFormat="0" applyAlignment="0" applyProtection="0"/>
    <xf numFmtId="0" fontId="100" fillId="0" borderId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101" fillId="66" borderId="45" applyNumberFormat="0" applyAlignment="0" applyProtection="0"/>
    <xf numFmtId="0" fontId="67" fillId="0" borderId="0"/>
    <xf numFmtId="0" fontId="67" fillId="0" borderId="0"/>
    <xf numFmtId="0" fontId="100" fillId="0" borderId="0"/>
    <xf numFmtId="0" fontId="6" fillId="0" borderId="0"/>
    <xf numFmtId="0" fontId="67" fillId="0" borderId="0"/>
    <xf numFmtId="0" fontId="68" fillId="0" borderId="0"/>
    <xf numFmtId="0" fontId="100" fillId="0" borderId="0"/>
    <xf numFmtId="0" fontId="68" fillId="0" borderId="0"/>
    <xf numFmtId="0" fontId="69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70" fillId="0" borderId="0"/>
    <xf numFmtId="167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0" borderId="0" applyFont="0" applyFill="0" applyBorder="0" applyAlignment="0" applyProtection="0"/>
    <xf numFmtId="0" fontId="100" fillId="0" borderId="0"/>
    <xf numFmtId="10" fontId="7" fillId="0" borderId="0" applyFont="0" applyFill="0" applyBorder="0" applyAlignment="0" applyProtection="0"/>
    <xf numFmtId="0" fontId="100" fillId="0" borderId="0"/>
    <xf numFmtId="0" fontId="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7" fillId="0" borderId="40"/>
    <xf numFmtId="9" fontId="76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7" fillId="0" borderId="0" applyFont="0" applyFill="0" applyBorder="0" applyAlignment="0" applyProtection="0"/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0" fontId="7" fillId="0" borderId="4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9" fontId="21" fillId="0" borderId="0" applyFont="0" applyFill="0" applyBorder="0" applyAlignment="0" applyProtection="0"/>
    <xf numFmtId="10" fontId="7" fillId="0" borderId="4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0" fontId="7" fillId="0" borderId="40"/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6" fillId="0" borderId="0" applyFont="0" applyFill="0" applyBorder="0" applyAlignment="0" applyProtection="0"/>
    <xf numFmtId="10" fontId="7" fillId="0" borderId="4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00" fillId="0" borderId="0"/>
    <xf numFmtId="9" fontId="7" fillId="0" borderId="0" applyFont="0" applyFill="0" applyBorder="0" applyAlignment="0" applyProtection="0"/>
    <xf numFmtId="0" fontId="6" fillId="0" borderId="0"/>
    <xf numFmtId="0" fontId="100" fillId="0" borderId="0"/>
    <xf numFmtId="9" fontId="7" fillId="0" borderId="0" applyFont="0" applyFill="0" applyBorder="0" applyAlignment="0" applyProtection="0"/>
    <xf numFmtId="0" fontId="100" fillId="0" borderId="0"/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0" fontId="100" fillId="0" borderId="0"/>
    <xf numFmtId="9" fontId="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0" borderId="40"/>
    <xf numFmtId="9" fontId="63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9" fontId="21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9" fontId="21" fillId="0" borderId="0" applyFont="0" applyFill="0" applyBorder="0" applyAlignment="0" applyProtection="0"/>
    <xf numFmtId="10" fontId="7" fillId="0" borderId="40"/>
    <xf numFmtId="9" fontId="21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9" fontId="21" fillId="0" borderId="0" applyFont="0" applyFill="0" applyBorder="0" applyAlignment="0" applyProtection="0"/>
    <xf numFmtId="10" fontId="7" fillId="0" borderId="4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0" borderId="40"/>
    <xf numFmtId="10" fontId="7" fillId="0" borderId="4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0" fontId="100" fillId="0" borderId="0"/>
    <xf numFmtId="9" fontId="7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00" fillId="0" borderId="0"/>
    <xf numFmtId="9" fontId="52" fillId="0" borderId="0" applyFont="0" applyFill="0" applyBorder="0" applyAlignment="0" applyProtection="0"/>
    <xf numFmtId="0" fontId="6" fillId="0" borderId="0"/>
    <xf numFmtId="0" fontId="100" fillId="0" borderId="0"/>
    <xf numFmtId="0" fontId="6" fillId="0" borderId="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0" fontId="100" fillId="0" borderId="0"/>
    <xf numFmtId="9" fontId="7" fillId="0" borderId="0" applyFont="0" applyFill="0" applyBorder="0" applyAlignment="0" applyProtection="0"/>
    <xf numFmtId="10" fontId="7" fillId="0" borderId="40"/>
    <xf numFmtId="166" fontId="52" fillId="0" borderId="0">
      <alignment horizontal="left" wrapText="1"/>
    </xf>
    <xf numFmtId="10" fontId="7" fillId="0" borderId="4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0" fontId="100" fillId="0" borderId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3" fillId="0" borderId="0" applyFont="0" applyFill="0" applyBorder="0" applyAlignment="0" applyProtection="0"/>
    <xf numFmtId="166" fontId="52" fillId="0" borderId="0">
      <alignment horizontal="left" wrapText="1"/>
    </xf>
    <xf numFmtId="9" fontId="6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2" fillId="0" borderId="0">
      <alignment horizontal="left" wrapText="1"/>
    </xf>
    <xf numFmtId="9" fontId="63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2" fillId="0" borderId="0">
      <alignment horizontal="left" wrapText="1"/>
    </xf>
    <xf numFmtId="0" fontId="100" fillId="0" borderId="0"/>
    <xf numFmtId="0" fontId="6" fillId="0" borderId="0"/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52" fillId="0" borderId="0">
      <alignment horizontal="left" wrapText="1"/>
    </xf>
    <xf numFmtId="9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2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41" fontId="7" fillId="77" borderId="40"/>
    <xf numFmtId="41" fontId="7" fillId="77" borderId="40"/>
    <xf numFmtId="166" fontId="52" fillId="0" borderId="0">
      <alignment horizontal="left" wrapText="1"/>
    </xf>
    <xf numFmtId="0" fontId="6" fillId="0" borderId="0"/>
    <xf numFmtId="41" fontId="7" fillId="77" borderId="40"/>
    <xf numFmtId="41" fontId="7" fillId="77" borderId="40"/>
    <xf numFmtId="0" fontId="100" fillId="0" borderId="0"/>
    <xf numFmtId="0" fontId="6" fillId="0" borderId="0"/>
    <xf numFmtId="166" fontId="52" fillId="0" borderId="0">
      <alignment horizontal="left" wrapText="1"/>
    </xf>
    <xf numFmtId="0" fontId="21" fillId="0" borderId="0" applyNumberFormat="0" applyFont="0" applyFill="0" applyBorder="0" applyAlignment="0" applyProtection="0">
      <alignment horizontal="left"/>
    </xf>
    <xf numFmtId="0" fontId="21" fillId="0" borderId="0" applyNumberFormat="0" applyFont="0" applyFill="0" applyBorder="0" applyAlignment="0" applyProtection="0">
      <alignment horizontal="left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15" fontId="21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4" fontId="21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47" fillId="0" borderId="30">
      <alignment horizontal="center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3" fontId="21" fillId="0" borderId="0" applyFont="0" applyFill="0" applyBorder="0" applyAlignment="0" applyProtection="0"/>
    <xf numFmtId="0" fontId="21" fillId="78" borderId="0" applyNumberFormat="0" applyFont="0" applyBorder="0" applyAlignment="0" applyProtection="0"/>
    <xf numFmtId="0" fontId="21" fillId="78" borderId="0" applyNumberFormat="0" applyFont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0" fontId="21" fillId="78" borderId="0" applyNumberFormat="0" applyFont="0" applyBorder="0" applyAlignment="0" applyProtection="0"/>
    <xf numFmtId="0" fontId="69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3" fontId="102" fillId="0" borderId="0" applyFill="0" applyBorder="0" applyAlignment="0" applyProtection="0"/>
    <xf numFmtId="0" fontId="103" fillId="0" borderId="0"/>
    <xf numFmtId="0" fontId="104" fillId="0" borderId="0"/>
    <xf numFmtId="0" fontId="104" fillId="0" borderId="0"/>
    <xf numFmtId="0" fontId="103" fillId="0" borderId="0"/>
    <xf numFmtId="0" fontId="104" fillId="0" borderId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166" fontId="52" fillId="0" borderId="0">
      <alignment horizontal="left" wrapText="1"/>
    </xf>
    <xf numFmtId="166" fontId="52" fillId="0" borderId="0">
      <alignment horizontal="left" wrapText="1"/>
    </xf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0" fontId="100" fillId="0" borderId="0"/>
    <xf numFmtId="3" fontId="102" fillId="0" borderId="0" applyFill="0" applyBorder="0" applyAlignment="0" applyProtection="0"/>
    <xf numFmtId="0" fontId="100" fillId="0" borderId="0"/>
    <xf numFmtId="3" fontId="102" fillId="0" borderId="0" applyFill="0" applyBorder="0" applyAlignment="0" applyProtection="0"/>
    <xf numFmtId="0" fontId="100" fillId="0" borderId="0"/>
    <xf numFmtId="3" fontId="102" fillId="0" borderId="0" applyFill="0" applyBorder="0" applyAlignment="0" applyProtection="0"/>
    <xf numFmtId="0" fontId="100" fillId="0" borderId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42" fontId="7" fillId="23" borderId="0"/>
    <xf numFmtId="0" fontId="68" fillId="79" borderId="0"/>
    <xf numFmtId="0" fontId="105" fillId="79" borderId="41"/>
    <xf numFmtId="0" fontId="106" fillId="80" borderId="46"/>
    <xf numFmtId="0" fontId="7" fillId="0" borderId="0"/>
    <xf numFmtId="0" fontId="7" fillId="0" borderId="0"/>
    <xf numFmtId="0" fontId="7" fillId="0" borderId="0"/>
    <xf numFmtId="0" fontId="7" fillId="0" borderId="0"/>
    <xf numFmtId="0" fontId="107" fillId="79" borderId="47"/>
    <xf numFmtId="0" fontId="7" fillId="0" borderId="0"/>
    <xf numFmtId="0" fontId="7" fillId="0" borderId="0"/>
    <xf numFmtId="0" fontId="7" fillId="0" borderId="0"/>
    <xf numFmtId="0" fontId="7" fillId="0" borderId="0"/>
    <xf numFmtId="42" fontId="7" fillId="23" borderId="0"/>
    <xf numFmtId="166" fontId="52" fillId="0" borderId="0">
      <alignment horizontal="left" wrapText="1"/>
    </xf>
    <xf numFmtId="0" fontId="6" fillId="0" borderId="0"/>
    <xf numFmtId="42" fontId="7" fillId="23" borderId="0"/>
    <xf numFmtId="166" fontId="52" fillId="0" borderId="0">
      <alignment horizontal="left" wrapText="1"/>
    </xf>
    <xf numFmtId="0" fontId="100" fillId="0" borderId="0"/>
    <xf numFmtId="42" fontId="7" fillId="23" borderId="0"/>
    <xf numFmtId="42" fontId="7" fillId="23" borderId="0"/>
    <xf numFmtId="42" fontId="7" fillId="23" borderId="23">
      <alignment vertical="center"/>
    </xf>
    <xf numFmtId="42" fontId="7" fillId="23" borderId="23">
      <alignment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2" fontId="7" fillId="23" borderId="23">
      <alignment vertical="center"/>
    </xf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2" fontId="7" fillId="23" borderId="23">
      <alignment vertical="center"/>
    </xf>
    <xf numFmtId="166" fontId="52" fillId="0" borderId="0">
      <alignment horizontal="left" wrapText="1"/>
    </xf>
    <xf numFmtId="0" fontId="12" fillId="23" borderId="20" applyNumberFormat="0">
      <alignment horizontal="center" vertical="center" wrapText="1"/>
    </xf>
    <xf numFmtId="0" fontId="12" fillId="23" borderId="20" applyNumberFormat="0">
      <alignment horizontal="center" vertical="center" wrapText="1"/>
    </xf>
    <xf numFmtId="0" fontId="100" fillId="0" borderId="0"/>
    <xf numFmtId="0" fontId="12" fillId="23" borderId="20" applyNumberFormat="0">
      <alignment horizontal="center" vertical="center" wrapText="1"/>
    </xf>
    <xf numFmtId="166" fontId="52" fillId="0" borderId="0">
      <alignment horizontal="left" wrapText="1"/>
    </xf>
    <xf numFmtId="10" fontId="7" fillId="23" borderId="0"/>
    <xf numFmtId="10" fontId="7" fillId="23" borderId="0"/>
    <xf numFmtId="10" fontId="7" fillId="23" borderId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23" borderId="0"/>
    <xf numFmtId="10" fontId="7" fillId="23" borderId="0"/>
    <xf numFmtId="166" fontId="52" fillId="0" borderId="0">
      <alignment horizontal="left" wrapText="1"/>
    </xf>
    <xf numFmtId="10" fontId="7" fillId="23" borderId="0"/>
    <xf numFmtId="166" fontId="52" fillId="0" borderId="0">
      <alignment horizontal="left" wrapText="1"/>
    </xf>
    <xf numFmtId="10" fontId="7" fillId="23" borderId="0"/>
    <xf numFmtId="166" fontId="52" fillId="0" borderId="0">
      <alignment horizontal="left" wrapText="1"/>
    </xf>
    <xf numFmtId="10" fontId="7" fillId="23" borderId="0"/>
    <xf numFmtId="166" fontId="52" fillId="0" borderId="0">
      <alignment horizontal="left" wrapText="1"/>
    </xf>
    <xf numFmtId="166" fontId="52" fillId="0" borderId="0">
      <alignment horizontal="left" wrapText="1"/>
    </xf>
    <xf numFmtId="10" fontId="7" fillId="23" borderId="0"/>
    <xf numFmtId="0" fontId="100" fillId="0" borderId="0"/>
    <xf numFmtId="10" fontId="7" fillId="23" borderId="0"/>
    <xf numFmtId="0" fontId="100" fillId="0" borderId="0"/>
    <xf numFmtId="0" fontId="6" fillId="0" borderId="0"/>
    <xf numFmtId="10" fontId="7" fillId="23" borderId="0"/>
    <xf numFmtId="198" fontId="7" fillId="23" borderId="0"/>
    <xf numFmtId="198" fontId="7" fillId="23" borderId="0"/>
    <xf numFmtId="198" fontId="7" fillId="23" borderId="0"/>
    <xf numFmtId="166" fontId="52" fillId="0" borderId="0">
      <alignment horizontal="left" wrapText="1"/>
    </xf>
    <xf numFmtId="166" fontId="52" fillId="0" borderId="0">
      <alignment horizontal="left" wrapText="1"/>
    </xf>
    <xf numFmtId="198" fontId="7" fillId="23" borderId="0"/>
    <xf numFmtId="198" fontId="7" fillId="23" borderId="0"/>
    <xf numFmtId="166" fontId="52" fillId="0" borderId="0">
      <alignment horizontal="left" wrapText="1"/>
    </xf>
    <xf numFmtId="198" fontId="7" fillId="23" borderId="0"/>
    <xf numFmtId="166" fontId="52" fillId="0" borderId="0">
      <alignment horizontal="left" wrapText="1"/>
    </xf>
    <xf numFmtId="198" fontId="7" fillId="23" borderId="0"/>
    <xf numFmtId="166" fontId="52" fillId="0" borderId="0">
      <alignment horizontal="left" wrapText="1"/>
    </xf>
    <xf numFmtId="198" fontId="7" fillId="23" borderId="0"/>
    <xf numFmtId="166" fontId="52" fillId="0" borderId="0">
      <alignment horizontal="left" wrapText="1"/>
    </xf>
    <xf numFmtId="166" fontId="52" fillId="0" borderId="0">
      <alignment horizontal="left" wrapText="1"/>
    </xf>
    <xf numFmtId="0" fontId="6" fillId="0" borderId="0"/>
    <xf numFmtId="198" fontId="7" fillId="23" borderId="0"/>
    <xf numFmtId="198" fontId="7" fillId="23" borderId="0"/>
    <xf numFmtId="0" fontId="100" fillId="0" borderId="0"/>
    <xf numFmtId="0" fontId="6" fillId="0" borderId="0"/>
    <xf numFmtId="0" fontId="100" fillId="0" borderId="0"/>
    <xf numFmtId="0" fontId="6" fillId="0" borderId="0"/>
    <xf numFmtId="198" fontId="7" fillId="23" borderId="0"/>
    <xf numFmtId="42" fontId="7" fillId="23" borderId="0"/>
    <xf numFmtId="164" fontId="26" fillId="0" borderId="0" applyBorder="0" applyAlignment="0"/>
    <xf numFmtId="164" fontId="26" fillId="0" borderId="0" applyBorder="0" applyAlignment="0"/>
    <xf numFmtId="0" fontId="100" fillId="0" borderId="0"/>
    <xf numFmtId="164" fontId="26" fillId="0" borderId="0" applyBorder="0" applyAlignment="0"/>
    <xf numFmtId="42" fontId="7" fillId="23" borderId="13">
      <alignment horizontal="left"/>
    </xf>
    <xf numFmtId="42" fontId="7" fillId="23" borderId="13">
      <alignment horizontal="left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2" fontId="7" fillId="23" borderId="13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2" fontId="7" fillId="23" borderId="13">
      <alignment horizontal="left"/>
    </xf>
    <xf numFmtId="166" fontId="52" fillId="0" borderId="0">
      <alignment horizontal="left" wrapText="1"/>
    </xf>
    <xf numFmtId="198" fontId="25" fillId="23" borderId="13">
      <alignment horizontal="left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98" fontId="25" fillId="23" borderId="13">
      <alignment horizontal="left"/>
    </xf>
    <xf numFmtId="0" fontId="100" fillId="0" borderId="0"/>
    <xf numFmtId="0" fontId="6" fillId="0" borderId="0"/>
    <xf numFmtId="164" fontId="26" fillId="0" borderId="0" applyBorder="0" applyAlignment="0"/>
    <xf numFmtId="14" fontId="52" fillId="0" borderId="0" applyNumberFormat="0" applyFill="0" applyBorder="0" applyAlignment="0" applyProtection="0">
      <alignment horizontal="left"/>
    </xf>
    <xf numFmtId="14" fontId="52" fillId="0" borderId="0" applyNumberFormat="0" applyFill="0" applyBorder="0" applyAlignment="0" applyProtection="0">
      <alignment horizontal="left"/>
    </xf>
    <xf numFmtId="0" fontId="100" fillId="0" borderId="0"/>
    <xf numFmtId="0" fontId="6" fillId="0" borderId="0"/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66" fontId="52" fillId="0" borderId="0">
      <alignment horizontal="left" wrapText="1"/>
    </xf>
    <xf numFmtId="166" fontId="52" fillId="0" borderId="0">
      <alignment horizontal="left" wrapText="1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66" fontId="52" fillId="0" borderId="0">
      <alignment horizontal="left" wrapText="1"/>
    </xf>
    <xf numFmtId="199" fontId="7" fillId="0" borderId="0" applyFont="0" applyFill="0" applyAlignment="0">
      <alignment horizontal="right"/>
    </xf>
    <xf numFmtId="166" fontId="52" fillId="0" borderId="0">
      <alignment horizontal="left" wrapText="1"/>
    </xf>
    <xf numFmtId="199" fontId="7" fillId="0" borderId="0" applyFont="0" applyFill="0" applyAlignment="0">
      <alignment horizontal="right"/>
    </xf>
    <xf numFmtId="166" fontId="52" fillId="0" borderId="0">
      <alignment horizontal="left" wrapText="1"/>
    </xf>
    <xf numFmtId="199" fontId="7" fillId="0" borderId="0" applyFont="0" applyFill="0" applyAlignment="0">
      <alignment horizontal="right"/>
    </xf>
    <xf numFmtId="166" fontId="52" fillId="0" borderId="0">
      <alignment horizontal="left" wrapText="1"/>
    </xf>
    <xf numFmtId="166" fontId="52" fillId="0" borderId="0">
      <alignment horizontal="left" wrapText="1"/>
    </xf>
    <xf numFmtId="199" fontId="7" fillId="0" borderId="0" applyFont="0" applyFill="0" applyAlignment="0">
      <alignment horizontal="right"/>
    </xf>
    <xf numFmtId="0" fontId="100" fillId="0" borderId="0"/>
    <xf numFmtId="199" fontId="7" fillId="0" borderId="0" applyFont="0" applyFill="0" applyAlignment="0">
      <alignment horizontal="right"/>
    </xf>
    <xf numFmtId="0" fontId="100" fillId="0" borderId="0"/>
    <xf numFmtId="0" fontId="6" fillId="0" borderId="0"/>
    <xf numFmtId="4" fontId="108" fillId="26" borderId="11" applyNumberFormat="0" applyProtection="0">
      <alignment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26" borderId="11" applyNumberFormat="0" applyProtection="0">
      <alignment vertical="center"/>
    </xf>
    <xf numFmtId="4" fontId="109" fillId="26" borderId="11" applyNumberFormat="0" applyProtection="0">
      <alignment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9" fillId="26" borderId="11" applyNumberFormat="0" applyProtection="0">
      <alignment vertical="center"/>
    </xf>
    <xf numFmtId="4" fontId="108" fillId="2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26" borderId="11" applyNumberFormat="0" applyProtection="0">
      <alignment horizontal="left" vertical="center" indent="1"/>
    </xf>
    <xf numFmtId="4" fontId="108" fillId="2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26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2" borderId="0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4" fontId="108" fillId="83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3" borderId="11" applyNumberFormat="0" applyProtection="0">
      <alignment horizontal="right" vertical="center"/>
    </xf>
    <xf numFmtId="4" fontId="108" fillId="84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4" borderId="11" applyNumberFormat="0" applyProtection="0">
      <alignment horizontal="right" vertical="center"/>
    </xf>
    <xf numFmtId="4" fontId="108" fillId="85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5" borderId="11" applyNumberFormat="0" applyProtection="0">
      <alignment horizontal="right" vertical="center"/>
    </xf>
    <xf numFmtId="4" fontId="108" fillId="86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6" borderId="11" applyNumberFormat="0" applyProtection="0">
      <alignment horizontal="right" vertical="center"/>
    </xf>
    <xf numFmtId="4" fontId="108" fillId="87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7" borderId="11" applyNumberFormat="0" applyProtection="0">
      <alignment horizontal="right" vertical="center"/>
    </xf>
    <xf numFmtId="4" fontId="108" fillId="88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8" borderId="11" applyNumberFormat="0" applyProtection="0">
      <alignment horizontal="right" vertical="center"/>
    </xf>
    <xf numFmtId="4" fontId="108" fillId="89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89" borderId="11" applyNumberFormat="0" applyProtection="0">
      <alignment horizontal="right" vertical="center"/>
    </xf>
    <xf numFmtId="4" fontId="108" fillId="90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0" borderId="11" applyNumberFormat="0" applyProtection="0">
      <alignment horizontal="right" vertical="center"/>
    </xf>
    <xf numFmtId="4" fontId="108" fillId="91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1" borderId="11" applyNumberFormat="0" applyProtection="0">
      <alignment horizontal="right" vertical="center"/>
    </xf>
    <xf numFmtId="4" fontId="110" fillId="92" borderId="11" applyNumberFormat="0" applyProtection="0">
      <alignment horizontal="left" vertical="center" indent="1"/>
    </xf>
    <xf numFmtId="4" fontId="110" fillId="93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10" fillId="93" borderId="0" applyNumberFormat="0" applyProtection="0">
      <alignment horizontal="left" vertical="center" indent="1"/>
    </xf>
    <xf numFmtId="4" fontId="110" fillId="92" borderId="11" applyNumberFormat="0" applyProtection="0">
      <alignment horizontal="left" vertical="center" indent="1"/>
    </xf>
    <xf numFmtId="4" fontId="108" fillId="94" borderId="48" applyNumberFormat="0" applyProtection="0">
      <alignment horizontal="left" vertical="center" indent="1"/>
    </xf>
    <xf numFmtId="4" fontId="108" fillId="94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4" borderId="0" applyNumberFormat="0" applyProtection="0">
      <alignment horizontal="left" vertical="center" indent="1"/>
    </xf>
    <xf numFmtId="4" fontId="111" fillId="95" borderId="0" applyNumberFormat="0" applyProtection="0">
      <alignment horizontal="left" vertical="center" indent="1"/>
    </xf>
    <xf numFmtId="4" fontId="111" fillId="95" borderId="0" applyNumberFormat="0" applyProtection="0">
      <alignment horizontal="left" vertical="center" indent="1"/>
    </xf>
    <xf numFmtId="0" fontId="100" fillId="0" borderId="0"/>
    <xf numFmtId="4" fontId="111" fillId="95" borderId="0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4" fontId="108" fillId="94" borderId="11" applyNumberFormat="0" applyProtection="0">
      <alignment horizontal="left" vertical="center" indent="1"/>
    </xf>
    <xf numFmtId="4" fontId="108" fillId="94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12" fillId="0" borderId="0" applyNumberFormat="0" applyProtection="0">
      <alignment horizontal="left" vertical="center" indent="1"/>
    </xf>
    <xf numFmtId="4" fontId="108" fillId="94" borderId="11" applyNumberFormat="0" applyProtection="0">
      <alignment horizontal="left" vertical="center" indent="1"/>
    </xf>
    <xf numFmtId="4" fontId="108" fillId="96" borderId="11" applyNumberFormat="0" applyProtection="0">
      <alignment horizontal="left" vertical="center" indent="1"/>
    </xf>
    <xf numFmtId="4" fontId="108" fillId="96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12" fillId="0" borderId="0" applyNumberFormat="0" applyProtection="0">
      <alignment horizontal="left" vertical="center" indent="1"/>
    </xf>
    <xf numFmtId="4" fontId="108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7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7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7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67" borderId="6" applyNumberFormat="0">
      <protection locked="0"/>
    </xf>
    <xf numFmtId="0" fontId="7" fillId="67" borderId="6" applyNumberFormat="0">
      <protection locked="0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26" fillId="60" borderId="49" applyBorder="0"/>
    <xf numFmtId="4" fontId="108" fillId="98" borderId="11" applyNumberFormat="0" applyProtection="0">
      <alignment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8" borderId="11" applyNumberFormat="0" applyProtection="0">
      <alignment vertical="center"/>
    </xf>
    <xf numFmtId="4" fontId="109" fillId="98" borderId="11" applyNumberFormat="0" applyProtection="0">
      <alignment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9" fillId="98" borderId="11" applyNumberFormat="0" applyProtection="0">
      <alignment vertical="center"/>
    </xf>
    <xf numFmtId="4" fontId="108" fillId="98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8" borderId="11" applyNumberFormat="0" applyProtection="0">
      <alignment horizontal="left" vertical="center" indent="1"/>
    </xf>
    <xf numFmtId="4" fontId="108" fillId="98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8" borderId="11" applyNumberFormat="0" applyProtection="0">
      <alignment horizontal="left" vertical="center" indent="1"/>
    </xf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8" fillId="94" borderId="11" applyNumberFormat="0" applyProtection="0">
      <alignment horizontal="right" vertical="center"/>
    </xf>
    <xf numFmtId="4" fontId="109" fillId="94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9" fillId="94" borderId="11" applyNumberFormat="0" applyProtection="0">
      <alignment horizontal="right" vertical="center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113" fillId="0" borderId="0"/>
    <xf numFmtId="0" fontId="113" fillId="0" borderId="0"/>
    <xf numFmtId="0" fontId="100" fillId="0" borderId="0"/>
    <xf numFmtId="0" fontId="114" fillId="0" borderId="0" applyNumberFormat="0" applyProtection="0">
      <alignment horizontal="left" indent="5"/>
    </xf>
    <xf numFmtId="0" fontId="9" fillId="99" borderId="6"/>
    <xf numFmtId="4" fontId="115" fillId="94" borderId="11" applyNumberFormat="0" applyProtection="0">
      <alignment horizontal="right" vertical="center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15" fillId="94" borderId="11" applyNumberFormat="0" applyProtection="0">
      <alignment horizontal="right" vertical="center"/>
    </xf>
    <xf numFmtId="39" fontId="7" fillId="100" borderId="0"/>
    <xf numFmtId="39" fontId="7" fillId="100" borderId="0"/>
    <xf numFmtId="39" fontId="7" fillId="100" borderId="0"/>
    <xf numFmtId="166" fontId="52" fillId="0" borderId="0">
      <alignment horizontal="left" wrapText="1"/>
    </xf>
    <xf numFmtId="166" fontId="52" fillId="0" borderId="0">
      <alignment horizontal="left" wrapText="1"/>
    </xf>
    <xf numFmtId="39" fontId="7" fillId="100" borderId="0"/>
    <xf numFmtId="39" fontId="7" fillId="100" borderId="0"/>
    <xf numFmtId="166" fontId="52" fillId="0" borderId="0">
      <alignment horizontal="left" wrapText="1"/>
    </xf>
    <xf numFmtId="39" fontId="7" fillId="100" borderId="0"/>
    <xf numFmtId="166" fontId="52" fillId="0" borderId="0">
      <alignment horizontal="left" wrapText="1"/>
    </xf>
    <xf numFmtId="39" fontId="7" fillId="100" borderId="0"/>
    <xf numFmtId="166" fontId="52" fillId="0" borderId="0">
      <alignment horizontal="left" wrapText="1"/>
    </xf>
    <xf numFmtId="39" fontId="7" fillId="100" borderId="0"/>
    <xf numFmtId="166" fontId="52" fillId="0" borderId="0">
      <alignment horizontal="left" wrapText="1"/>
    </xf>
    <xf numFmtId="166" fontId="52" fillId="0" borderId="0">
      <alignment horizontal="left" wrapText="1"/>
    </xf>
    <xf numFmtId="39" fontId="7" fillId="100" borderId="0"/>
    <xf numFmtId="0" fontId="100" fillId="0" borderId="0"/>
    <xf numFmtId="39" fontId="7" fillId="100" borderId="0"/>
    <xf numFmtId="0" fontId="100" fillId="0" borderId="0"/>
    <xf numFmtId="0" fontId="6" fillId="0" borderId="0"/>
    <xf numFmtId="39" fontId="7" fillId="100" borderId="0"/>
    <xf numFmtId="0" fontId="116" fillId="0" borderId="0" applyNumberFormat="0" applyFill="0" applyBorder="0" applyAlignment="0" applyProtection="0"/>
    <xf numFmtId="38" fontId="9" fillId="0" borderId="12"/>
    <xf numFmtId="38" fontId="9" fillId="0" borderId="12"/>
    <xf numFmtId="0" fontId="100" fillId="0" borderId="0"/>
    <xf numFmtId="38" fontId="9" fillId="0" borderId="12"/>
    <xf numFmtId="38" fontId="9" fillId="0" borderId="12"/>
    <xf numFmtId="38" fontId="9" fillId="0" borderId="12"/>
    <xf numFmtId="38" fontId="9" fillId="0" borderId="12"/>
    <xf numFmtId="0" fontId="100" fillId="0" borderId="0"/>
    <xf numFmtId="38" fontId="9" fillId="0" borderId="12"/>
    <xf numFmtId="38" fontId="9" fillId="0" borderId="12"/>
    <xf numFmtId="38" fontId="9" fillId="0" borderId="12"/>
    <xf numFmtId="38" fontId="9" fillId="0" borderId="12"/>
    <xf numFmtId="0" fontId="100" fillId="0" borderId="0"/>
    <xf numFmtId="38" fontId="9" fillId="0" borderId="12"/>
    <xf numFmtId="38" fontId="9" fillId="0" borderId="12"/>
    <xf numFmtId="38" fontId="9" fillId="0" borderId="12"/>
    <xf numFmtId="166" fontId="52" fillId="0" borderId="0">
      <alignment horizontal="left" wrapText="1"/>
    </xf>
    <xf numFmtId="38" fontId="9" fillId="0" borderId="12"/>
    <xf numFmtId="0" fontId="9" fillId="0" borderId="12"/>
    <xf numFmtId="38" fontId="9" fillId="0" borderId="12"/>
    <xf numFmtId="38" fontId="9" fillId="0" borderId="12"/>
    <xf numFmtId="38" fontId="9" fillId="0" borderId="12"/>
    <xf numFmtId="38" fontId="26" fillId="0" borderId="13"/>
    <xf numFmtId="38" fontId="26" fillId="0" borderId="13"/>
    <xf numFmtId="0" fontId="7" fillId="0" borderId="0"/>
    <xf numFmtId="0" fontId="7" fillId="0" borderId="0"/>
    <xf numFmtId="0" fontId="7" fillId="0" borderId="0"/>
    <xf numFmtId="38" fontId="26" fillId="0" borderId="13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13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13"/>
    <xf numFmtId="0" fontId="26" fillId="0" borderId="13"/>
    <xf numFmtId="38" fontId="26" fillId="0" borderId="13"/>
    <xf numFmtId="38" fontId="26" fillId="0" borderId="13"/>
    <xf numFmtId="38" fontId="26" fillId="0" borderId="13"/>
    <xf numFmtId="38" fontId="26" fillId="0" borderId="13"/>
    <xf numFmtId="39" fontId="52" fillId="101" borderId="0"/>
    <xf numFmtId="39" fontId="52" fillId="101" borderId="0"/>
    <xf numFmtId="0" fontId="100" fillId="0" borderId="0"/>
    <xf numFmtId="0" fontId="6" fillId="0" borderId="0"/>
    <xf numFmtId="200" fontId="7" fillId="0" borderId="0">
      <alignment horizontal="left" wrapText="1"/>
    </xf>
    <xf numFmtId="0" fontId="6" fillId="0" borderId="0"/>
    <xf numFmtId="193" fontId="7" fillId="0" borderId="0">
      <alignment horizontal="left" wrapText="1"/>
    </xf>
    <xf numFmtId="0" fontId="6" fillId="0" borderId="0"/>
    <xf numFmtId="0" fontId="100" fillId="0" borderId="0"/>
    <xf numFmtId="0" fontId="6" fillId="0" borderId="0"/>
    <xf numFmtId="0" fontId="100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0" fontId="100" fillId="0" borderId="0"/>
    <xf numFmtId="0" fontId="6" fillId="0" borderId="0"/>
    <xf numFmtId="166" fontId="7" fillId="0" borderId="0">
      <alignment horizontal="left" wrapText="1"/>
    </xf>
    <xf numFmtId="0" fontId="100" fillId="0" borderId="0"/>
    <xf numFmtId="173" fontId="7" fillId="0" borderId="0">
      <alignment horizontal="left" wrapText="1"/>
    </xf>
    <xf numFmtId="0" fontId="100" fillId="0" borderId="0"/>
    <xf numFmtId="0" fontId="100" fillId="0" borderId="0"/>
    <xf numFmtId="166" fontId="7" fillId="0" borderId="0">
      <alignment horizontal="left" wrapText="1"/>
    </xf>
    <xf numFmtId="0" fontId="100" fillId="0" borderId="0"/>
    <xf numFmtId="173" fontId="7" fillId="0" borderId="0">
      <alignment horizontal="left" wrapText="1"/>
    </xf>
    <xf numFmtId="0" fontId="100" fillId="0" borderId="0"/>
    <xf numFmtId="0" fontId="6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98" fontId="7" fillId="0" borderId="0">
      <alignment horizontal="left" wrapText="1"/>
    </xf>
    <xf numFmtId="0" fontId="100" fillId="0" borderId="0"/>
    <xf numFmtId="198" fontId="7" fillId="0" borderId="0">
      <alignment horizontal="left" wrapText="1"/>
    </xf>
    <xf numFmtId="198" fontId="7" fillId="0" borderId="0">
      <alignment horizontal="left" wrapText="1"/>
    </xf>
    <xf numFmtId="167" fontId="7" fillId="0" borderId="0">
      <alignment horizontal="left" wrapText="1"/>
    </xf>
    <xf numFmtId="0" fontId="100" fillId="0" borderId="0"/>
    <xf numFmtId="198" fontId="7" fillId="0" borderId="0">
      <alignment horizontal="left" wrapText="1"/>
    </xf>
    <xf numFmtId="0" fontId="100" fillId="0" borderId="0"/>
    <xf numFmtId="198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52" fillId="0" borderId="0">
      <alignment horizontal="left" wrapText="1"/>
    </xf>
    <xf numFmtId="166" fontId="7" fillId="0" borderId="0">
      <alignment horizontal="left" wrapText="1"/>
    </xf>
    <xf numFmtId="0" fontId="100" fillId="0" borderId="0"/>
    <xf numFmtId="166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166" fontId="52" fillId="0" borderId="0">
      <alignment horizontal="left" wrapText="1"/>
    </xf>
    <xf numFmtId="166" fontId="52" fillId="0" borderId="0">
      <alignment horizontal="left" wrapText="1"/>
    </xf>
    <xf numFmtId="0" fontId="100" fillId="0" borderId="0"/>
    <xf numFmtId="196" fontId="7" fillId="0" borderId="0">
      <alignment horizontal="left" wrapText="1"/>
    </xf>
    <xf numFmtId="0" fontId="100" fillId="0" borderId="0"/>
    <xf numFmtId="200" fontId="7" fillId="0" borderId="0">
      <alignment horizontal="left" wrapText="1"/>
    </xf>
    <xf numFmtId="200" fontId="7" fillId="0" borderId="0">
      <alignment horizontal="left" wrapText="1"/>
    </xf>
    <xf numFmtId="166" fontId="52" fillId="0" borderId="0">
      <alignment horizontal="left" wrapText="1"/>
    </xf>
    <xf numFmtId="0" fontId="100" fillId="0" borderId="0"/>
    <xf numFmtId="194" fontId="7" fillId="0" borderId="0">
      <alignment horizontal="left" wrapText="1"/>
    </xf>
    <xf numFmtId="194" fontId="7" fillId="0" borderId="0">
      <alignment horizontal="left" wrapText="1"/>
    </xf>
    <xf numFmtId="194" fontId="7" fillId="0" borderId="0">
      <alignment horizontal="left" wrapText="1"/>
    </xf>
    <xf numFmtId="0" fontId="100" fillId="0" borderId="0"/>
    <xf numFmtId="194" fontId="7" fillId="0" borderId="0">
      <alignment horizontal="left" wrapText="1"/>
    </xf>
    <xf numFmtId="194" fontId="7" fillId="0" borderId="0">
      <alignment horizontal="left" wrapText="1"/>
    </xf>
    <xf numFmtId="0" fontId="100" fillId="0" borderId="0"/>
    <xf numFmtId="167" fontId="7" fillId="0" borderId="0">
      <alignment horizontal="left" wrapText="1"/>
    </xf>
    <xf numFmtId="167" fontId="7" fillId="0" borderId="0">
      <alignment horizontal="left" wrapText="1"/>
    </xf>
    <xf numFmtId="0" fontId="100" fillId="0" borderId="0"/>
    <xf numFmtId="194" fontId="7" fillId="0" borderId="0">
      <alignment horizontal="left" wrapText="1"/>
    </xf>
    <xf numFmtId="0" fontId="100" fillId="0" borderId="0"/>
    <xf numFmtId="0" fontId="100" fillId="0" borderId="0"/>
    <xf numFmtId="166" fontId="7" fillId="0" borderId="0">
      <alignment horizontal="left" wrapText="1"/>
    </xf>
    <xf numFmtId="0" fontId="6" fillId="0" borderId="0"/>
    <xf numFmtId="0" fontId="100" fillId="0" borderId="0"/>
    <xf numFmtId="167" fontId="7" fillId="0" borderId="0">
      <alignment horizontal="left" wrapText="1"/>
    </xf>
    <xf numFmtId="0" fontId="6" fillId="0" borderId="0"/>
    <xf numFmtId="166" fontId="7" fillId="0" borderId="0">
      <alignment horizontal="left" wrapText="1"/>
    </xf>
    <xf numFmtId="0" fontId="6" fillId="0" borderId="0"/>
    <xf numFmtId="0" fontId="7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8" fillId="0" borderId="0" applyNumberFormat="0" applyBorder="0" applyAlignment="0"/>
    <xf numFmtId="0" fontId="117" fillId="0" borderId="0" applyNumberFormat="0" applyBorder="0" applyAlignment="0"/>
    <xf numFmtId="0" fontId="110" fillId="0" borderId="0" applyNumberFormat="0" applyBorder="0" applyAlignment="0"/>
    <xf numFmtId="0" fontId="118" fillId="0" borderId="0"/>
    <xf numFmtId="0" fontId="81" fillId="0" borderId="47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6" fillId="0" borderId="0"/>
    <xf numFmtId="0" fontId="6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6" fillId="0" borderId="0"/>
    <xf numFmtId="0" fontId="6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6" fillId="0" borderId="0"/>
    <xf numFmtId="0" fontId="6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6" fillId="0" borderId="0"/>
    <xf numFmtId="0" fontId="6" fillId="0" borderId="0"/>
    <xf numFmtId="0" fontId="120" fillId="0" borderId="0"/>
    <xf numFmtId="0" fontId="7" fillId="0" borderId="0" applyNumberFormat="0" applyBorder="0" applyAlignment="0"/>
    <xf numFmtId="0" fontId="121" fillId="0" borderId="0" applyFill="0" applyBorder="0" applyProtection="0">
      <alignment horizontal="left" vertical="top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100" fillId="0" borderId="0"/>
    <xf numFmtId="0" fontId="43" fillId="0" borderId="0" applyNumberFormat="0" applyFill="0" applyBorder="0" applyAlignment="0" applyProtection="0"/>
    <xf numFmtId="0" fontId="6" fillId="0" borderId="0"/>
    <xf numFmtId="0" fontId="100" fillId="0" borderId="0"/>
    <xf numFmtId="0" fontId="6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6" fontId="52" fillId="0" borderId="0">
      <alignment horizontal="left" wrapText="1"/>
    </xf>
    <xf numFmtId="0" fontId="100" fillId="0" borderId="0"/>
    <xf numFmtId="166" fontId="52" fillId="0" borderId="0">
      <alignment horizontal="left" wrapText="1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00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00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8" fillId="0" borderId="0"/>
    <xf numFmtId="0" fontId="105" fillId="79" borderId="0"/>
    <xf numFmtId="201" fontId="123" fillId="23" borderId="0">
      <alignment horizontal="left" vertical="center"/>
    </xf>
    <xf numFmtId="201" fontId="124" fillId="0" borderId="0">
      <alignment horizontal="left" vertical="center"/>
    </xf>
    <xf numFmtId="201" fontId="124" fillId="0" borderId="0">
      <alignment horizontal="left" vertical="center"/>
    </xf>
    <xf numFmtId="0" fontId="100" fillId="0" borderId="0"/>
    <xf numFmtId="0" fontId="6" fillId="0" borderId="0"/>
    <xf numFmtId="0" fontId="12" fillId="23" borderId="0">
      <alignment horizontal="left" wrapText="1"/>
    </xf>
    <xf numFmtId="0" fontId="12" fillId="23" borderId="0">
      <alignment horizontal="left" wrapText="1"/>
    </xf>
    <xf numFmtId="0" fontId="100" fillId="0" borderId="0"/>
    <xf numFmtId="0" fontId="12" fillId="23" borderId="0">
      <alignment horizontal="left" wrapText="1"/>
    </xf>
    <xf numFmtId="166" fontId="52" fillId="0" borderId="0">
      <alignment horizontal="left" wrapText="1"/>
    </xf>
    <xf numFmtId="0" fontId="125" fillId="0" borderId="0">
      <alignment horizontal="left" vertical="center"/>
    </xf>
    <xf numFmtId="0" fontId="125" fillId="0" borderId="0">
      <alignment horizontal="left" vertical="center"/>
    </xf>
    <xf numFmtId="0" fontId="100" fillId="0" borderId="0"/>
    <xf numFmtId="0" fontId="6" fillId="0" borderId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71" fillId="0" borderId="51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14" applyNumberFormat="0" applyFill="0" applyAlignment="0" applyProtection="0"/>
    <xf numFmtId="0" fontId="100" fillId="0" borderId="0"/>
    <xf numFmtId="0" fontId="126" fillId="0" borderId="50" applyNumberFormat="0" applyFill="0" applyAlignment="0" applyProtection="0"/>
    <xf numFmtId="0" fontId="126" fillId="0" borderId="5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6" fillId="0" borderId="52" applyNumberFormat="0" applyFill="0" applyAlignment="0" applyProtection="0"/>
    <xf numFmtId="0" fontId="100" fillId="0" borderId="0"/>
    <xf numFmtId="0" fontId="6" fillId="0" borderId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41" fontId="12" fillId="23" borderId="0">
      <alignment horizontal="left"/>
    </xf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41" fontId="12" fillId="23" borderId="0">
      <alignment horizontal="left"/>
    </xf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7" fillId="0" borderId="51" applyNumberFormat="0" applyFont="0" applyFill="0" applyAlignment="0" applyProtection="0"/>
    <xf numFmtId="0" fontId="7" fillId="0" borderId="51" applyNumberFormat="0" applyFont="0" applyFill="0" applyAlignment="0" applyProtection="0"/>
    <xf numFmtId="0" fontId="126" fillId="0" borderId="50" applyNumberFormat="0" applyFill="0" applyAlignment="0" applyProtection="0"/>
    <xf numFmtId="0" fontId="126" fillId="0" borderId="50" applyNumberFormat="0" applyFill="0" applyAlignment="0" applyProtection="0"/>
    <xf numFmtId="0" fontId="126" fillId="0" borderId="52" applyNumberFormat="0" applyFill="0" applyAlignment="0" applyProtection="0"/>
    <xf numFmtId="0" fontId="126" fillId="0" borderId="50" applyNumberFormat="0" applyFill="0" applyAlignment="0" applyProtection="0"/>
    <xf numFmtId="0" fontId="69" fillId="0" borderId="53"/>
    <xf numFmtId="0" fontId="70" fillId="0" borderId="53"/>
    <xf numFmtId="0" fontId="70" fillId="0" borderId="53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9" fillId="0" borderId="53"/>
    <xf numFmtId="0" fontId="70" fillId="0" borderId="53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100" fillId="0" borderId="0"/>
    <xf numFmtId="166" fontId="52" fillId="0" borderId="0">
      <alignment horizontal="left" wrapText="1"/>
    </xf>
    <xf numFmtId="0" fontId="6" fillId="0" borderId="0"/>
    <xf numFmtId="0" fontId="100" fillId="0" borderId="0"/>
    <xf numFmtId="0" fontId="6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6" fillId="0" borderId="0"/>
    <xf numFmtId="0" fontId="6" fillId="0" borderId="0"/>
    <xf numFmtId="0" fontId="100" fillId="0" borderId="0"/>
    <xf numFmtId="0" fontId="6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0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0" fillId="0" borderId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5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>
      <alignment horizontal="left" wrapText="1"/>
    </xf>
    <xf numFmtId="0" fontId="29" fillId="0" borderId="0"/>
    <xf numFmtId="0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165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5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73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100" fillId="28" borderId="0" applyNumberFormat="0" applyBorder="0" applyAlignment="0" applyProtection="0"/>
    <xf numFmtId="0" fontId="7" fillId="0" borderId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5" fillId="8" borderId="0" applyNumberFormat="0" applyBorder="0" applyAlignment="0" applyProtection="0"/>
    <xf numFmtId="0" fontId="7" fillId="0" borderId="0"/>
    <xf numFmtId="0" fontId="7" fillId="0" borderId="0"/>
    <xf numFmtId="0" fontId="29" fillId="2" borderId="0" applyNumberFormat="0" applyBorder="0" applyAlignment="0" applyProtection="0"/>
    <xf numFmtId="0" fontId="29" fillId="0" borderId="0"/>
    <xf numFmtId="0" fontId="5" fillId="8" borderId="0" applyNumberFormat="0" applyBorder="0" applyAlignment="0" applyProtection="0"/>
    <xf numFmtId="0" fontId="7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8" borderId="0" applyNumberFormat="0" applyBorder="0" applyAlignment="0" applyProtection="0"/>
    <xf numFmtId="0" fontId="29" fillId="0" borderId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28" borderId="0" applyNumberFormat="0" applyBorder="0" applyAlignment="0" applyProtection="0"/>
    <xf numFmtId="0" fontId="29" fillId="0" borderId="0"/>
    <xf numFmtId="0" fontId="7" fillId="0" borderId="0"/>
    <xf numFmtId="0" fontId="5" fillId="28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28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28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28" borderId="0" applyNumberFormat="0" applyBorder="0" applyAlignment="0" applyProtection="0"/>
    <xf numFmtId="0" fontId="7" fillId="0" borderId="0"/>
    <xf numFmtId="0" fontId="29" fillId="0" borderId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0" borderId="0"/>
    <xf numFmtId="0" fontId="100" fillId="28" borderId="0" applyNumberFormat="0" applyBorder="0" applyAlignment="0" applyProtection="0"/>
    <xf numFmtId="0" fontId="29" fillId="0" borderId="0"/>
    <xf numFmtId="0" fontId="7" fillId="0" borderId="0"/>
    <xf numFmtId="0" fontId="100" fillId="28" borderId="0" applyNumberFormat="0" applyBorder="0" applyAlignment="0" applyProtection="0"/>
    <xf numFmtId="0" fontId="29" fillId="0" borderId="0"/>
    <xf numFmtId="0" fontId="100" fillId="29" borderId="0" applyNumberFormat="0" applyBorder="0" applyAlignment="0" applyProtection="0"/>
    <xf numFmtId="0" fontId="7" fillId="0" borderId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5" fillId="9" borderId="0" applyNumberFormat="0" applyBorder="0" applyAlignment="0" applyProtection="0"/>
    <xf numFmtId="0" fontId="7" fillId="0" borderId="0"/>
    <xf numFmtId="0" fontId="7" fillId="0" borderId="0"/>
    <xf numFmtId="0" fontId="29" fillId="3" borderId="0" applyNumberFormat="0" applyBorder="0" applyAlignment="0" applyProtection="0"/>
    <xf numFmtId="0" fontId="29" fillId="0" borderId="0"/>
    <xf numFmtId="0" fontId="5" fillId="9" borderId="0" applyNumberFormat="0" applyBorder="0" applyAlignment="0" applyProtection="0"/>
    <xf numFmtId="0" fontId="7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9" borderId="0" applyNumberFormat="0" applyBorder="0" applyAlignment="0" applyProtection="0"/>
    <xf numFmtId="0" fontId="29" fillId="0" borderId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29" borderId="0" applyNumberFormat="0" applyBorder="0" applyAlignment="0" applyProtection="0"/>
    <xf numFmtId="0" fontId="29" fillId="0" borderId="0"/>
    <xf numFmtId="0" fontId="7" fillId="0" borderId="0"/>
    <xf numFmtId="0" fontId="5" fillId="2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29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29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29" borderId="0" applyNumberFormat="0" applyBorder="0" applyAlignment="0" applyProtection="0"/>
    <xf numFmtId="0" fontId="7" fillId="0" borderId="0"/>
    <xf numFmtId="0" fontId="29" fillId="0" borderId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0" borderId="0"/>
    <xf numFmtId="0" fontId="100" fillId="29" borderId="0" applyNumberFormat="0" applyBorder="0" applyAlignment="0" applyProtection="0"/>
    <xf numFmtId="0" fontId="29" fillId="0" borderId="0"/>
    <xf numFmtId="0" fontId="7" fillId="0" borderId="0"/>
    <xf numFmtId="0" fontId="100" fillId="29" borderId="0" applyNumberFormat="0" applyBorder="0" applyAlignment="0" applyProtection="0"/>
    <xf numFmtId="0" fontId="29" fillId="0" borderId="0"/>
    <xf numFmtId="0" fontId="100" fillId="30" borderId="0" applyNumberFormat="0" applyBorder="0" applyAlignment="0" applyProtection="0"/>
    <xf numFmtId="0" fontId="7" fillId="0" borderId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7" fillId="0" borderId="0"/>
    <xf numFmtId="0" fontId="29" fillId="4" borderId="0" applyNumberFormat="0" applyBorder="0" applyAlignment="0" applyProtection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25" borderId="0" applyNumberFormat="0" applyBorder="0" applyAlignment="0" applyProtection="0"/>
    <xf numFmtId="0" fontId="29" fillId="0" borderId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0" borderId="0" applyNumberFormat="0" applyBorder="0" applyAlignment="0" applyProtection="0"/>
    <xf numFmtId="0" fontId="29" fillId="0" borderId="0"/>
    <xf numFmtId="0" fontId="7" fillId="0" borderId="0"/>
    <xf numFmtId="0" fontId="5" fillId="30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0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0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0" borderId="0" applyNumberFormat="0" applyBorder="0" applyAlignment="0" applyProtection="0"/>
    <xf numFmtId="0" fontId="7" fillId="0" borderId="0"/>
    <xf numFmtId="0" fontId="29" fillId="0" borderId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0" borderId="0"/>
    <xf numFmtId="0" fontId="100" fillId="30" borderId="0" applyNumberFormat="0" applyBorder="0" applyAlignment="0" applyProtection="0"/>
    <xf numFmtId="0" fontId="29" fillId="0" borderId="0"/>
    <xf numFmtId="0" fontId="7" fillId="0" borderId="0"/>
    <xf numFmtId="0" fontId="100" fillId="30" borderId="0" applyNumberFormat="0" applyBorder="0" applyAlignment="0" applyProtection="0"/>
    <xf numFmtId="0" fontId="29" fillId="0" borderId="0"/>
    <xf numFmtId="0" fontId="100" fillId="31" borderId="0" applyNumberFormat="0" applyBorder="0" applyAlignment="0" applyProtection="0"/>
    <xf numFmtId="0" fontId="7" fillId="0" borderId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5" fillId="7" borderId="0" applyNumberFormat="0" applyBorder="0" applyAlignment="0" applyProtection="0"/>
    <xf numFmtId="0" fontId="7" fillId="0" borderId="0"/>
    <xf numFmtId="0" fontId="7" fillId="0" borderId="0"/>
    <xf numFmtId="0" fontId="29" fillId="5" borderId="0" applyNumberFormat="0" applyBorder="0" applyAlignment="0" applyProtection="0"/>
    <xf numFmtId="0" fontId="29" fillId="0" borderId="0"/>
    <xf numFmtId="0" fontId="5" fillId="7" borderId="0" applyNumberFormat="0" applyBorder="0" applyAlignment="0" applyProtection="0"/>
    <xf numFmtId="0" fontId="7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7" borderId="0" applyNumberFormat="0" applyBorder="0" applyAlignment="0" applyProtection="0"/>
    <xf numFmtId="0" fontId="29" fillId="0" borderId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1" borderId="0" applyNumberFormat="0" applyBorder="0" applyAlignment="0" applyProtection="0"/>
    <xf numFmtId="0" fontId="29" fillId="0" borderId="0"/>
    <xf numFmtId="0" fontId="7" fillId="0" borderId="0"/>
    <xf numFmtId="0" fontId="5" fillId="31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1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1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1" borderId="0" applyNumberFormat="0" applyBorder="0" applyAlignment="0" applyProtection="0"/>
    <xf numFmtId="0" fontId="7" fillId="0" borderId="0"/>
    <xf numFmtId="0" fontId="29" fillId="0" borderId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0" borderId="0"/>
    <xf numFmtId="0" fontId="100" fillId="31" borderId="0" applyNumberFormat="0" applyBorder="0" applyAlignment="0" applyProtection="0"/>
    <xf numFmtId="0" fontId="29" fillId="0" borderId="0"/>
    <xf numFmtId="0" fontId="7" fillId="0" borderId="0"/>
    <xf numFmtId="0" fontId="100" fillId="31" borderId="0" applyNumberFormat="0" applyBorder="0" applyAlignment="0" applyProtection="0"/>
    <xf numFmtId="0" fontId="29" fillId="0" borderId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29" fillId="0" borderId="0"/>
    <xf numFmtId="0" fontId="130" fillId="3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5" fillId="32" borderId="0" applyNumberFormat="0" applyBorder="0" applyAlignment="0" applyProtection="0"/>
    <xf numFmtId="0" fontId="7" fillId="0" borderId="0"/>
    <xf numFmtId="0" fontId="7" fillId="0" borderId="0"/>
    <xf numFmtId="0" fontId="29" fillId="6" borderId="0" applyNumberFormat="0" applyBorder="0" applyAlignment="0" applyProtection="0"/>
    <xf numFmtId="0" fontId="29" fillId="0" borderId="0"/>
    <xf numFmtId="0" fontId="5" fillId="32" borderId="0" applyNumberFormat="0" applyBorder="0" applyAlignment="0" applyProtection="0"/>
    <xf numFmtId="0" fontId="7" fillId="0" borderId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32" borderId="0" applyNumberFormat="0" applyBorder="0" applyAlignment="0" applyProtection="0"/>
    <xf numFmtId="0" fontId="29" fillId="0" borderId="0"/>
    <xf numFmtId="0" fontId="29" fillId="0" borderId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0" borderId="0"/>
    <xf numFmtId="0" fontId="5" fillId="32" borderId="0" applyNumberFormat="0" applyBorder="0" applyAlignment="0" applyProtection="0"/>
    <xf numFmtId="0" fontId="29" fillId="0" borderId="0"/>
    <xf numFmtId="0" fontId="29" fillId="0" borderId="0"/>
    <xf numFmtId="0" fontId="5" fillId="3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2" borderId="0" applyNumberFormat="0" applyBorder="0" applyAlignment="0" applyProtection="0"/>
    <xf numFmtId="0" fontId="29" fillId="0" borderId="0"/>
    <xf numFmtId="0" fontId="29" fillId="0" borderId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100" fillId="32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0" borderId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7" fillId="0" borderId="0"/>
    <xf numFmtId="0" fontId="29" fillId="0" borderId="0"/>
    <xf numFmtId="0" fontId="100" fillId="32" borderId="0" applyNumberFormat="0" applyBorder="0" applyAlignment="0" applyProtection="0"/>
    <xf numFmtId="0" fontId="29" fillId="0" borderId="0"/>
    <xf numFmtId="0" fontId="7" fillId="0" borderId="0"/>
    <xf numFmtId="0" fontId="100" fillId="32" borderId="0" applyNumberFormat="0" applyBorder="0" applyAlignment="0" applyProtection="0"/>
    <xf numFmtId="0" fontId="29" fillId="0" borderId="0"/>
    <xf numFmtId="0" fontId="100" fillId="33" borderId="0" applyNumberFormat="0" applyBorder="0" applyAlignment="0" applyProtection="0"/>
    <xf numFmtId="0" fontId="7" fillId="0" borderId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29" fillId="0" borderId="0"/>
    <xf numFmtId="0" fontId="130" fillId="3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7" fillId="0" borderId="0"/>
    <xf numFmtId="0" fontId="29" fillId="7" borderId="0" applyNumberFormat="0" applyBorder="0" applyAlignment="0" applyProtection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25" borderId="0" applyNumberFormat="0" applyBorder="0" applyAlignment="0" applyProtection="0"/>
    <xf numFmtId="0" fontId="29" fillId="0" borderId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3" borderId="0" applyNumberFormat="0" applyBorder="0" applyAlignment="0" applyProtection="0"/>
    <xf numFmtId="0" fontId="29" fillId="0" borderId="0"/>
    <xf numFmtId="0" fontId="7" fillId="0" borderId="0"/>
    <xf numFmtId="0" fontId="5" fillId="3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3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3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3" borderId="0" applyNumberFormat="0" applyBorder="0" applyAlignment="0" applyProtection="0"/>
    <xf numFmtId="0" fontId="7" fillId="0" borderId="0"/>
    <xf numFmtId="0" fontId="29" fillId="0" borderId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0" borderId="0"/>
    <xf numFmtId="0" fontId="100" fillId="33" borderId="0" applyNumberFormat="0" applyBorder="0" applyAlignment="0" applyProtection="0"/>
    <xf numFmtId="0" fontId="29" fillId="0" borderId="0"/>
    <xf numFmtId="0" fontId="7" fillId="0" borderId="0"/>
    <xf numFmtId="0" fontId="100" fillId="33" borderId="0" applyNumberFormat="0" applyBorder="0" applyAlignment="0" applyProtection="0"/>
    <xf numFmtId="0" fontId="29" fillId="0" borderId="0"/>
    <xf numFmtId="0" fontId="100" fillId="34" borderId="0" applyNumberFormat="0" applyBorder="0" applyAlignment="0" applyProtection="0"/>
    <xf numFmtId="0" fontId="7" fillId="0" borderId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5" fillId="6" borderId="0" applyNumberFormat="0" applyBorder="0" applyAlignment="0" applyProtection="0"/>
    <xf numFmtId="0" fontId="7" fillId="0" borderId="0"/>
    <xf numFmtId="0" fontId="7" fillId="0" borderId="0"/>
    <xf numFmtId="0" fontId="29" fillId="8" borderId="0" applyNumberFormat="0" applyBorder="0" applyAlignment="0" applyProtection="0"/>
    <xf numFmtId="0" fontId="29" fillId="0" borderId="0"/>
    <xf numFmtId="0" fontId="5" fillId="6" borderId="0" applyNumberFormat="0" applyBorder="0" applyAlignment="0" applyProtection="0"/>
    <xf numFmtId="0" fontId="7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6" borderId="0" applyNumberFormat="0" applyBorder="0" applyAlignment="0" applyProtection="0"/>
    <xf numFmtId="0" fontId="29" fillId="0" borderId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4" borderId="0" applyNumberFormat="0" applyBorder="0" applyAlignment="0" applyProtection="0"/>
    <xf numFmtId="0" fontId="29" fillId="0" borderId="0"/>
    <xf numFmtId="0" fontId="7" fillId="0" borderId="0"/>
    <xf numFmtId="0" fontId="5" fillId="34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4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4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4" borderId="0" applyNumberFormat="0" applyBorder="0" applyAlignment="0" applyProtection="0"/>
    <xf numFmtId="0" fontId="7" fillId="0" borderId="0"/>
    <xf numFmtId="0" fontId="29" fillId="0" borderId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0" borderId="0"/>
    <xf numFmtId="0" fontId="100" fillId="34" borderId="0" applyNumberFormat="0" applyBorder="0" applyAlignment="0" applyProtection="0"/>
    <xf numFmtId="0" fontId="29" fillId="0" borderId="0"/>
    <xf numFmtId="0" fontId="7" fillId="0" borderId="0"/>
    <xf numFmtId="0" fontId="100" fillId="34" borderId="0" applyNumberFormat="0" applyBorder="0" applyAlignment="0" applyProtection="0"/>
    <xf numFmtId="0" fontId="29" fillId="0" borderId="0"/>
    <xf numFmtId="0" fontId="100" fillId="35" borderId="0" applyNumberFormat="0" applyBorder="0" applyAlignment="0" applyProtection="0"/>
    <xf numFmtId="0" fontId="100" fillId="35" borderId="0" applyNumberFormat="0" applyBorder="0" applyAlignment="0" applyProtection="0"/>
    <xf numFmtId="0" fontId="100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29" fillId="0" borderId="0"/>
    <xf numFmtId="0" fontId="130" fillId="3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5" fillId="35" borderId="0" applyNumberFormat="0" applyBorder="0" applyAlignment="0" applyProtection="0"/>
    <xf numFmtId="0" fontId="7" fillId="0" borderId="0"/>
    <xf numFmtId="0" fontId="7" fillId="0" borderId="0"/>
    <xf numFmtId="0" fontId="29" fillId="9" borderId="0" applyNumberFormat="0" applyBorder="0" applyAlignment="0" applyProtection="0"/>
    <xf numFmtId="0" fontId="29" fillId="0" borderId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29" fillId="0" borderId="0"/>
    <xf numFmtId="0" fontId="29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0" borderId="0"/>
    <xf numFmtId="0" fontId="5" fillId="35" borderId="0" applyNumberFormat="0" applyBorder="0" applyAlignment="0" applyProtection="0"/>
    <xf numFmtId="0" fontId="29" fillId="0" borderId="0"/>
    <xf numFmtId="0" fontId="29" fillId="0" borderId="0"/>
    <xf numFmtId="0" fontId="5" fillId="3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5" borderId="0" applyNumberFormat="0" applyBorder="0" applyAlignment="0" applyProtection="0"/>
    <xf numFmtId="0" fontId="29" fillId="0" borderId="0"/>
    <xf numFmtId="0" fontId="29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100" fillId="35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0" borderId="0"/>
    <xf numFmtId="0" fontId="100" fillId="35" borderId="0" applyNumberFormat="0" applyBorder="0" applyAlignment="0" applyProtection="0"/>
    <xf numFmtId="0" fontId="100" fillId="35" borderId="0" applyNumberFormat="0" applyBorder="0" applyAlignment="0" applyProtection="0"/>
    <xf numFmtId="0" fontId="7" fillId="0" borderId="0"/>
    <xf numFmtId="0" fontId="29" fillId="0" borderId="0"/>
    <xf numFmtId="0" fontId="100" fillId="35" borderId="0" applyNumberFormat="0" applyBorder="0" applyAlignment="0" applyProtection="0"/>
    <xf numFmtId="0" fontId="29" fillId="0" borderId="0"/>
    <xf numFmtId="0" fontId="7" fillId="0" borderId="0"/>
    <xf numFmtId="0" fontId="100" fillId="35" borderId="0" applyNumberFormat="0" applyBorder="0" applyAlignment="0" applyProtection="0"/>
    <xf numFmtId="0" fontId="29" fillId="0" borderId="0"/>
    <xf numFmtId="0" fontId="100" fillId="36" borderId="0" applyNumberFormat="0" applyBorder="0" applyAlignment="0" applyProtection="0"/>
    <xf numFmtId="0" fontId="7" fillId="0" borderId="0"/>
    <xf numFmtId="0" fontId="100" fillId="36" borderId="0" applyNumberFormat="0" applyBorder="0" applyAlignment="0" applyProtection="0"/>
    <xf numFmtId="0" fontId="100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5" fillId="24" borderId="0" applyNumberFormat="0" applyBorder="0" applyAlignment="0" applyProtection="0"/>
    <xf numFmtId="0" fontId="7" fillId="0" borderId="0"/>
    <xf numFmtId="0" fontId="7" fillId="0" borderId="0"/>
    <xf numFmtId="0" fontId="29" fillId="10" borderId="0" applyNumberFormat="0" applyBorder="0" applyAlignment="0" applyProtection="0"/>
    <xf numFmtId="0" fontId="29" fillId="0" borderId="0"/>
    <xf numFmtId="0" fontId="5" fillId="24" borderId="0" applyNumberFormat="0" applyBorder="0" applyAlignment="0" applyProtection="0"/>
    <xf numFmtId="0" fontId="7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24" borderId="0" applyNumberFormat="0" applyBorder="0" applyAlignment="0" applyProtection="0"/>
    <xf numFmtId="0" fontId="29" fillId="0" borderId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6" borderId="0" applyNumberFormat="0" applyBorder="0" applyAlignment="0" applyProtection="0"/>
    <xf numFmtId="0" fontId="29" fillId="0" borderId="0"/>
    <xf numFmtId="0" fontId="7" fillId="0" borderId="0"/>
    <xf numFmtId="0" fontId="5" fillId="36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6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6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6" borderId="0" applyNumberFormat="0" applyBorder="0" applyAlignment="0" applyProtection="0"/>
    <xf numFmtId="0" fontId="7" fillId="0" borderId="0"/>
    <xf numFmtId="0" fontId="29" fillId="0" borderId="0"/>
    <xf numFmtId="0" fontId="100" fillId="36" borderId="0" applyNumberFormat="0" applyBorder="0" applyAlignment="0" applyProtection="0"/>
    <xf numFmtId="0" fontId="100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0" borderId="0"/>
    <xf numFmtId="0" fontId="100" fillId="36" borderId="0" applyNumberFormat="0" applyBorder="0" applyAlignment="0" applyProtection="0"/>
    <xf numFmtId="0" fontId="29" fillId="0" borderId="0"/>
    <xf numFmtId="0" fontId="7" fillId="0" borderId="0"/>
    <xf numFmtId="0" fontId="100" fillId="36" borderId="0" applyNumberFormat="0" applyBorder="0" applyAlignment="0" applyProtection="0"/>
    <xf numFmtId="0" fontId="29" fillId="0" borderId="0"/>
    <xf numFmtId="0" fontId="100" fillId="37" borderId="0" applyNumberFormat="0" applyBorder="0" applyAlignment="0" applyProtection="0"/>
    <xf numFmtId="0" fontId="7" fillId="0" borderId="0"/>
    <xf numFmtId="0" fontId="100" fillId="37" borderId="0" applyNumberFormat="0" applyBorder="0" applyAlignment="0" applyProtection="0"/>
    <xf numFmtId="0" fontId="100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5" fillId="3" borderId="0" applyNumberFormat="0" applyBorder="0" applyAlignment="0" applyProtection="0"/>
    <xf numFmtId="0" fontId="7" fillId="0" borderId="0"/>
    <xf numFmtId="0" fontId="7" fillId="0" borderId="0"/>
    <xf numFmtId="0" fontId="29" fillId="5" borderId="0" applyNumberFormat="0" applyBorder="0" applyAlignment="0" applyProtection="0"/>
    <xf numFmtId="0" fontId="29" fillId="0" borderId="0"/>
    <xf numFmtId="0" fontId="5" fillId="3" borderId="0" applyNumberFormat="0" applyBorder="0" applyAlignment="0" applyProtection="0"/>
    <xf numFmtId="0" fontId="7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3" borderId="0" applyNumberFormat="0" applyBorder="0" applyAlignment="0" applyProtection="0"/>
    <xf numFmtId="0" fontId="29" fillId="0" borderId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7" borderId="0" applyNumberFormat="0" applyBorder="0" applyAlignment="0" applyProtection="0"/>
    <xf numFmtId="0" fontId="29" fillId="0" borderId="0"/>
    <xf numFmtId="0" fontId="7" fillId="0" borderId="0"/>
    <xf numFmtId="0" fontId="5" fillId="37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7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7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7" borderId="0" applyNumberFormat="0" applyBorder="0" applyAlignment="0" applyProtection="0"/>
    <xf numFmtId="0" fontId="7" fillId="0" borderId="0"/>
    <xf numFmtId="0" fontId="29" fillId="0" borderId="0"/>
    <xf numFmtId="0" fontId="100" fillId="37" borderId="0" applyNumberFormat="0" applyBorder="0" applyAlignment="0" applyProtection="0"/>
    <xf numFmtId="0" fontId="100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0" borderId="0"/>
    <xf numFmtId="0" fontId="100" fillId="37" borderId="0" applyNumberFormat="0" applyBorder="0" applyAlignment="0" applyProtection="0"/>
    <xf numFmtId="0" fontId="29" fillId="0" borderId="0"/>
    <xf numFmtId="0" fontId="7" fillId="0" borderId="0"/>
    <xf numFmtId="0" fontId="100" fillId="37" borderId="0" applyNumberFormat="0" applyBorder="0" applyAlignment="0" applyProtection="0"/>
    <xf numFmtId="0" fontId="29" fillId="0" borderId="0"/>
    <xf numFmtId="0" fontId="100" fillId="38" borderId="0" applyNumberFormat="0" applyBorder="0" applyAlignment="0" applyProtection="0"/>
    <xf numFmtId="0" fontId="7" fillId="0" borderId="0"/>
    <xf numFmtId="0" fontId="100" fillId="38" borderId="0" applyNumberFormat="0" applyBorder="0" applyAlignment="0" applyProtection="0"/>
    <xf numFmtId="0" fontId="100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29" fillId="0" borderId="0"/>
    <xf numFmtId="0" fontId="130" fillId="38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5" fillId="6" borderId="0" applyNumberFormat="0" applyBorder="0" applyAlignment="0" applyProtection="0"/>
    <xf numFmtId="0" fontId="7" fillId="0" borderId="0"/>
    <xf numFmtId="0" fontId="7" fillId="0" borderId="0"/>
    <xf numFmtId="0" fontId="29" fillId="8" borderId="0" applyNumberFormat="0" applyBorder="0" applyAlignment="0" applyProtection="0"/>
    <xf numFmtId="0" fontId="29" fillId="0" borderId="0"/>
    <xf numFmtId="0" fontId="5" fillId="6" borderId="0" applyNumberFormat="0" applyBorder="0" applyAlignment="0" applyProtection="0"/>
    <xf numFmtId="0" fontId="7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6" borderId="0" applyNumberFormat="0" applyBorder="0" applyAlignment="0" applyProtection="0"/>
    <xf numFmtId="0" fontId="29" fillId="0" borderId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8" borderId="0" applyNumberFormat="0" applyBorder="0" applyAlignment="0" applyProtection="0"/>
    <xf numFmtId="0" fontId="29" fillId="0" borderId="0"/>
    <xf numFmtId="0" fontId="7" fillId="0" borderId="0"/>
    <xf numFmtId="0" fontId="5" fillId="38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8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8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8" borderId="0" applyNumberFormat="0" applyBorder="0" applyAlignment="0" applyProtection="0"/>
    <xf numFmtId="0" fontId="7" fillId="0" borderId="0"/>
    <xf numFmtId="0" fontId="29" fillId="0" borderId="0"/>
    <xf numFmtId="0" fontId="100" fillId="38" borderId="0" applyNumberFormat="0" applyBorder="0" applyAlignment="0" applyProtection="0"/>
    <xf numFmtId="0" fontId="100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0" borderId="0"/>
    <xf numFmtId="0" fontId="100" fillId="38" borderId="0" applyNumberFormat="0" applyBorder="0" applyAlignment="0" applyProtection="0"/>
    <xf numFmtId="0" fontId="29" fillId="0" borderId="0"/>
    <xf numFmtId="0" fontId="7" fillId="0" borderId="0"/>
    <xf numFmtId="0" fontId="100" fillId="38" borderId="0" applyNumberFormat="0" applyBorder="0" applyAlignment="0" applyProtection="0"/>
    <xf numFmtId="0" fontId="29" fillId="0" borderId="0"/>
    <xf numFmtId="0" fontId="100" fillId="39" borderId="0" applyNumberFormat="0" applyBorder="0" applyAlignment="0" applyProtection="0"/>
    <xf numFmtId="0" fontId="7" fillId="0" borderId="0"/>
    <xf numFmtId="0" fontId="100" fillId="39" borderId="0" applyNumberFormat="0" applyBorder="0" applyAlignment="0" applyProtection="0"/>
    <xf numFmtId="0" fontId="100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7" fillId="0" borderId="0"/>
    <xf numFmtId="0" fontId="29" fillId="11" borderId="0" applyNumberFormat="0" applyBorder="0" applyAlignment="0" applyProtection="0"/>
    <xf numFmtId="0" fontId="29" fillId="0" borderId="0"/>
    <xf numFmtId="0" fontId="5" fillId="25" borderId="0" applyNumberFormat="0" applyBorder="0" applyAlignment="0" applyProtection="0"/>
    <xf numFmtId="0" fontId="7" fillId="0" borderId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5" fillId="0" borderId="0"/>
    <xf numFmtId="0" fontId="7" fillId="0" borderId="0"/>
    <xf numFmtId="0" fontId="5" fillId="25" borderId="0" applyNumberFormat="0" applyBorder="0" applyAlignment="0" applyProtection="0"/>
    <xf numFmtId="0" fontId="29" fillId="0" borderId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5" fillId="39" borderId="0" applyNumberFormat="0" applyBorder="0" applyAlignment="0" applyProtection="0"/>
    <xf numFmtId="0" fontId="29" fillId="0" borderId="0"/>
    <xf numFmtId="0" fontId="7" fillId="0" borderId="0"/>
    <xf numFmtId="0" fontId="5" fillId="3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5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5" fillId="39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100" fillId="39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100" fillId="39" borderId="0" applyNumberFormat="0" applyBorder="0" applyAlignment="0" applyProtection="0"/>
    <xf numFmtId="0" fontId="7" fillId="0" borderId="0"/>
    <xf numFmtId="0" fontId="29" fillId="0" borderId="0"/>
    <xf numFmtId="0" fontId="100" fillId="39" borderId="0" applyNumberFormat="0" applyBorder="0" applyAlignment="0" applyProtection="0"/>
    <xf numFmtId="0" fontId="100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0" borderId="0"/>
    <xf numFmtId="0" fontId="100" fillId="39" borderId="0" applyNumberFormat="0" applyBorder="0" applyAlignment="0" applyProtection="0"/>
    <xf numFmtId="0" fontId="29" fillId="0" borderId="0"/>
    <xf numFmtId="0" fontId="7" fillId="0" borderId="0"/>
    <xf numFmtId="0" fontId="100" fillId="39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2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6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57" fillId="6" borderId="0" applyNumberFormat="0" applyBorder="0" applyAlignment="0" applyProtection="0"/>
    <xf numFmtId="0" fontId="29" fillId="0" borderId="0"/>
    <xf numFmtId="0" fontId="57" fillId="6" borderId="0" applyNumberFormat="0" applyBorder="0" applyAlignment="0" applyProtection="0"/>
    <xf numFmtId="0" fontId="29" fillId="0" borderId="0"/>
    <xf numFmtId="0" fontId="29" fillId="0" borderId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0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0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0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9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1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57" fillId="19" borderId="0" applyNumberFormat="0" applyBorder="0" applyAlignment="0" applyProtection="0"/>
    <xf numFmtId="0" fontId="29" fillId="0" borderId="0"/>
    <xf numFmtId="0" fontId="57" fillId="19" borderId="0" applyNumberFormat="0" applyBorder="0" applyAlignment="0" applyProtection="0"/>
    <xf numFmtId="0" fontId="29" fillId="0" borderId="0"/>
    <xf numFmtId="0" fontId="29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1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1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1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0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11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57" fillId="11" borderId="0" applyNumberFormat="0" applyBorder="0" applyAlignment="0" applyProtection="0"/>
    <xf numFmtId="0" fontId="29" fillId="0" borderId="0"/>
    <xf numFmtId="0" fontId="57" fillId="11" borderId="0" applyNumberFormat="0" applyBorder="0" applyAlignment="0" applyProtection="0"/>
    <xf numFmtId="0" fontId="29" fillId="0" borderId="0"/>
    <xf numFmtId="0" fontId="29" fillId="0" borderId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2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3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57" fillId="3" borderId="0" applyNumberFormat="0" applyBorder="0" applyAlignment="0" applyProtection="0"/>
    <xf numFmtId="0" fontId="29" fillId="0" borderId="0"/>
    <xf numFmtId="0" fontId="57" fillId="3" borderId="0" applyNumberFormat="0" applyBorder="0" applyAlignment="0" applyProtection="0"/>
    <xf numFmtId="0" fontId="29" fillId="0" borderId="0"/>
    <xf numFmtId="0" fontId="29" fillId="0" borderId="0"/>
    <xf numFmtId="0" fontId="57" fillId="3" borderId="0" applyNumberFormat="0" applyBorder="0" applyAlignment="0" applyProtection="0"/>
    <xf numFmtId="0" fontId="57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3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3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4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6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57" fillId="6" borderId="0" applyNumberFormat="0" applyBorder="0" applyAlignment="0" applyProtection="0"/>
    <xf numFmtId="0" fontId="29" fillId="0" borderId="0"/>
    <xf numFmtId="0" fontId="57" fillId="6" borderId="0" applyNumberFormat="0" applyBorder="0" applyAlignment="0" applyProtection="0"/>
    <xf numFmtId="0" fontId="29" fillId="0" borderId="0"/>
    <xf numFmtId="0" fontId="29" fillId="0" borderId="0"/>
    <xf numFmtId="0" fontId="57" fillId="6" borderId="0" applyNumberFormat="0" applyBorder="0" applyAlignment="0" applyProtection="0"/>
    <xf numFmtId="0" fontId="57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4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4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4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5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57" fillId="9" borderId="0" applyNumberFormat="0" applyBorder="0" applyAlignment="0" applyProtection="0"/>
    <xf numFmtId="0" fontId="29" fillId="0" borderId="0"/>
    <xf numFmtId="0" fontId="57" fillId="9" borderId="0" applyNumberFormat="0" applyBorder="0" applyAlignment="0" applyProtection="0"/>
    <xf numFmtId="0" fontId="29" fillId="0" borderId="0"/>
    <xf numFmtId="0" fontId="29" fillId="0" borderId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4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7" fillId="45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5" borderId="0" applyNumberFormat="0" applyBorder="0" applyAlignment="0" applyProtection="0"/>
    <xf numFmtId="0" fontId="29" fillId="0" borderId="0"/>
    <xf numFmtId="0" fontId="7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6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50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57" fillId="50" borderId="0" applyNumberFormat="0" applyBorder="0" applyAlignment="0" applyProtection="0"/>
    <xf numFmtId="0" fontId="29" fillId="0" borderId="0"/>
    <xf numFmtId="0" fontId="57" fillId="50" borderId="0" applyNumberFormat="0" applyBorder="0" applyAlignment="0" applyProtection="0"/>
    <xf numFmtId="0" fontId="29" fillId="0" borderId="0"/>
    <xf numFmtId="0" fontId="29" fillId="0" borderId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30" fillId="16" borderId="0" applyNumberFormat="0" applyBorder="0" applyAlignment="0" applyProtection="0"/>
    <xf numFmtId="0" fontId="57" fillId="50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29" fillId="0" borderId="0"/>
    <xf numFmtId="0" fontId="57" fillId="49" borderId="0" applyNumberFormat="0" applyBorder="0" applyAlignment="0" applyProtection="0"/>
    <xf numFmtId="0" fontId="29" fillId="0" borderId="0"/>
    <xf numFmtId="0" fontId="7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49" borderId="0" applyNumberFormat="0" applyBorder="0" applyAlignment="0" applyProtection="0"/>
    <xf numFmtId="0" fontId="30" fillId="16" borderId="0" applyNumberFormat="0" applyBorder="0" applyAlignment="0" applyProtection="0"/>
    <xf numFmtId="0" fontId="7" fillId="0" borderId="0"/>
    <xf numFmtId="0" fontId="30" fillId="16" borderId="0" applyNumberFormat="0" applyBorder="0" applyAlignment="0" applyProtection="0"/>
    <xf numFmtId="0" fontId="7" fillId="0" borderId="0"/>
    <xf numFmtId="0" fontId="30" fillId="16" borderId="0" applyNumberFormat="0" applyBorder="0" applyAlignment="0" applyProtection="0"/>
    <xf numFmtId="0" fontId="7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7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19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57" fillId="19" borderId="0" applyNumberFormat="0" applyBorder="0" applyAlignment="0" applyProtection="0"/>
    <xf numFmtId="0" fontId="29" fillId="0" borderId="0"/>
    <xf numFmtId="0" fontId="57" fillId="19" borderId="0" applyNumberFormat="0" applyBorder="0" applyAlignment="0" applyProtection="0"/>
    <xf numFmtId="0" fontId="29" fillId="0" borderId="0"/>
    <xf numFmtId="0" fontId="29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30" fillId="17" borderId="0" applyNumberFormat="0" applyBorder="0" applyAlignment="0" applyProtection="0"/>
    <xf numFmtId="0" fontId="57" fillId="19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29" fillId="0" borderId="0"/>
    <xf numFmtId="0" fontId="57" fillId="54" borderId="0" applyNumberFormat="0" applyBorder="0" applyAlignment="0" applyProtection="0"/>
    <xf numFmtId="0" fontId="29" fillId="0" borderId="0"/>
    <xf numFmtId="0" fontId="7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54" borderId="0" applyNumberFormat="0" applyBorder="0" applyAlignment="0" applyProtection="0"/>
    <xf numFmtId="0" fontId="30" fillId="17" borderId="0" applyNumberFormat="0" applyBorder="0" applyAlignment="0" applyProtection="0"/>
    <xf numFmtId="0" fontId="7" fillId="0" borderId="0"/>
    <xf numFmtId="0" fontId="30" fillId="17" borderId="0" applyNumberFormat="0" applyBorder="0" applyAlignment="0" applyProtection="0"/>
    <xf numFmtId="0" fontId="7" fillId="0" borderId="0"/>
    <xf numFmtId="0" fontId="30" fillId="17" borderId="0" applyNumberFormat="0" applyBorder="0" applyAlignment="0" applyProtection="0"/>
    <xf numFmtId="0" fontId="7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8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11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57" fillId="11" borderId="0" applyNumberFormat="0" applyBorder="0" applyAlignment="0" applyProtection="0"/>
    <xf numFmtId="0" fontId="29" fillId="0" borderId="0"/>
    <xf numFmtId="0" fontId="57" fillId="11" borderId="0" applyNumberFormat="0" applyBorder="0" applyAlignment="0" applyProtection="0"/>
    <xf numFmtId="0" fontId="29" fillId="0" borderId="0"/>
    <xf numFmtId="0" fontId="29" fillId="0" borderId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30" fillId="18" borderId="0" applyNumberFormat="0" applyBorder="0" applyAlignment="0" applyProtection="0"/>
    <xf numFmtId="0" fontId="57" fillId="11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57" fillId="11" borderId="0" applyNumberFormat="0" applyBorder="0" applyAlignment="0" applyProtection="0"/>
    <xf numFmtId="0" fontId="57" fillId="11" borderId="0" applyNumberFormat="0" applyBorder="0" applyAlignment="0" applyProtection="0"/>
    <xf numFmtId="0" fontId="29" fillId="0" borderId="0"/>
    <xf numFmtId="0" fontId="57" fillId="58" borderId="0" applyNumberFormat="0" applyBorder="0" applyAlignment="0" applyProtection="0"/>
    <xf numFmtId="0" fontId="29" fillId="0" borderId="0"/>
    <xf numFmtId="0" fontId="7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58" borderId="0" applyNumberFormat="0" applyBorder="0" applyAlignment="0" applyProtection="0"/>
    <xf numFmtId="0" fontId="30" fillId="18" borderId="0" applyNumberFormat="0" applyBorder="0" applyAlignment="0" applyProtection="0"/>
    <xf numFmtId="0" fontId="7" fillId="0" borderId="0"/>
    <xf numFmtId="0" fontId="30" fillId="18" borderId="0" applyNumberFormat="0" applyBorder="0" applyAlignment="0" applyProtection="0"/>
    <xf numFmtId="0" fontId="7" fillId="0" borderId="0"/>
    <xf numFmtId="0" fontId="30" fillId="18" borderId="0" applyNumberFormat="0" applyBorder="0" applyAlignment="0" applyProtection="0"/>
    <xf numFmtId="0" fontId="7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3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60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57" fillId="60" borderId="0" applyNumberFormat="0" applyBorder="0" applyAlignment="0" applyProtection="0"/>
    <xf numFmtId="0" fontId="29" fillId="0" borderId="0"/>
    <xf numFmtId="0" fontId="57" fillId="60" borderId="0" applyNumberFormat="0" applyBorder="0" applyAlignment="0" applyProtection="0"/>
    <xf numFmtId="0" fontId="29" fillId="0" borderId="0"/>
    <xf numFmtId="0" fontId="29" fillId="0" borderId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30" fillId="13" borderId="0" applyNumberFormat="0" applyBorder="0" applyAlignment="0" applyProtection="0"/>
    <xf numFmtId="0" fontId="57" fillId="60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29" fillId="0" borderId="0"/>
    <xf numFmtId="0" fontId="57" fillId="59" borderId="0" applyNumberFormat="0" applyBorder="0" applyAlignment="0" applyProtection="0"/>
    <xf numFmtId="0" fontId="29" fillId="0" borderId="0"/>
    <xf numFmtId="0" fontId="7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59" borderId="0" applyNumberFormat="0" applyBorder="0" applyAlignment="0" applyProtection="0"/>
    <xf numFmtId="0" fontId="30" fillId="13" borderId="0" applyNumberFormat="0" applyBorder="0" applyAlignment="0" applyProtection="0"/>
    <xf numFmtId="0" fontId="7" fillId="0" borderId="0"/>
    <xf numFmtId="0" fontId="30" fillId="13" borderId="0" applyNumberFormat="0" applyBorder="0" applyAlignment="0" applyProtection="0"/>
    <xf numFmtId="0" fontId="7" fillId="0" borderId="0"/>
    <xf numFmtId="0" fontId="30" fillId="13" borderId="0" applyNumberFormat="0" applyBorder="0" applyAlignment="0" applyProtection="0"/>
    <xf numFmtId="0" fontId="7" fillId="0" borderId="0"/>
    <xf numFmtId="0" fontId="30" fillId="47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4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61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57" fillId="61" borderId="0" applyNumberFormat="0" applyBorder="0" applyAlignment="0" applyProtection="0"/>
    <xf numFmtId="0" fontId="29" fillId="0" borderId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57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57" fillId="61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7" fillId="61" borderId="0" applyNumberFormat="0" applyBorder="0" applyAlignment="0" applyProtection="0"/>
    <xf numFmtId="0" fontId="29" fillId="0" borderId="0"/>
    <xf numFmtId="0" fontId="57" fillId="61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61" borderId="0" applyNumberFormat="0" applyBorder="0" applyAlignment="0" applyProtection="0"/>
    <xf numFmtId="0" fontId="57" fillId="61" borderId="0" applyNumberFormat="0" applyBorder="0" applyAlignment="0" applyProtection="0"/>
    <xf numFmtId="0" fontId="7" fillId="0" borderId="0"/>
    <xf numFmtId="0" fontId="57" fillId="61" borderId="0" applyNumberFormat="0" applyBorder="0" applyAlignment="0" applyProtection="0"/>
    <xf numFmtId="0" fontId="7" fillId="0" borderId="0"/>
    <xf numFmtId="0" fontId="57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0" fillId="19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7" fillId="17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57" fillId="17" borderId="0" applyNumberFormat="0" applyBorder="0" applyAlignment="0" applyProtection="0"/>
    <xf numFmtId="0" fontId="29" fillId="0" borderId="0"/>
    <xf numFmtId="0" fontId="57" fillId="17" borderId="0" applyNumberFormat="0" applyBorder="0" applyAlignment="0" applyProtection="0"/>
    <xf numFmtId="0" fontId="29" fillId="0" borderId="0"/>
    <xf numFmtId="0" fontId="29" fillId="0" borderId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30" fillId="19" borderId="0" applyNumberFormat="0" applyBorder="0" applyAlignment="0" applyProtection="0"/>
    <xf numFmtId="0" fontId="57" fillId="17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29" fillId="0" borderId="0"/>
    <xf numFmtId="0" fontId="57" fillId="64" borderId="0" applyNumberFormat="0" applyBorder="0" applyAlignment="0" applyProtection="0"/>
    <xf numFmtId="0" fontId="29" fillId="0" borderId="0"/>
    <xf numFmtId="0" fontId="7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1" fillId="64" borderId="0" applyNumberFormat="0" applyBorder="0" applyAlignment="0" applyProtection="0"/>
    <xf numFmtId="0" fontId="30" fillId="19" borderId="0" applyNumberFormat="0" applyBorder="0" applyAlignment="0" applyProtection="0"/>
    <xf numFmtId="0" fontId="7" fillId="0" borderId="0"/>
    <xf numFmtId="0" fontId="30" fillId="19" borderId="0" applyNumberFormat="0" applyBorder="0" applyAlignment="0" applyProtection="0"/>
    <xf numFmtId="0" fontId="7" fillId="0" borderId="0"/>
    <xf numFmtId="0" fontId="30" fillId="19" borderId="0" applyNumberFormat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1" fillId="3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58" fillId="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58" fillId="5" borderId="0" applyNumberFormat="0" applyBorder="0" applyAlignment="0" applyProtection="0"/>
    <xf numFmtId="0" fontId="29" fillId="0" borderId="0"/>
    <xf numFmtId="0" fontId="58" fillId="5" borderId="0" applyNumberFormat="0" applyBorder="0" applyAlignment="0" applyProtection="0"/>
    <xf numFmtId="0" fontId="29" fillId="0" borderId="0"/>
    <xf numFmtId="0" fontId="29" fillId="0" borderId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31" fillId="3" borderId="0" applyNumberFormat="0" applyBorder="0" applyAlignment="0" applyProtection="0"/>
    <xf numFmtId="0" fontId="132" fillId="60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58" fillId="6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58" fillId="65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33" fillId="65" borderId="0" applyNumberFormat="0" applyBorder="0" applyAlignment="0" applyProtection="0"/>
    <xf numFmtId="0" fontId="29" fillId="0" borderId="0"/>
    <xf numFmtId="0" fontId="7" fillId="0" borderId="0"/>
    <xf numFmtId="1" fontId="134" fillId="106" borderId="17" applyNumberFormat="0" applyBorder="0" applyAlignment="0">
      <alignment horizontal="center" vertical="top" wrapText="1"/>
      <protection hidden="1"/>
    </xf>
    <xf numFmtId="0" fontId="54" fillId="0" borderId="0" applyFont="0" applyFill="0" applyBorder="0" applyAlignment="0" applyProtection="0">
      <alignment horizontal="right"/>
    </xf>
    <xf numFmtId="0" fontId="9" fillId="0" borderId="0">
      <alignment vertical="center"/>
    </xf>
    <xf numFmtId="0" fontId="135" fillId="0" borderId="54">
      <alignment horizontal="left" vertical="center"/>
    </xf>
    <xf numFmtId="202" fontId="136" fillId="0" borderId="0">
      <alignment horizontal="right" vertical="center"/>
    </xf>
    <xf numFmtId="203" fontId="9" fillId="0" borderId="0">
      <alignment horizontal="right" vertical="center"/>
    </xf>
    <xf numFmtId="203" fontId="135" fillId="0" borderId="0">
      <alignment horizontal="right" vertical="center"/>
    </xf>
    <xf numFmtId="204" fontId="9" fillId="0" borderId="0" applyFont="0" applyFill="0" applyBorder="0" applyAlignment="0" applyProtection="0">
      <alignment horizontal="right"/>
    </xf>
    <xf numFmtId="0" fontId="26" fillId="0" borderId="0">
      <alignment vertical="center"/>
    </xf>
    <xf numFmtId="176" fontId="59" fillId="0" borderId="0" applyFill="0" applyBorder="0" applyAlignment="0"/>
    <xf numFmtId="0" fontId="29" fillId="0" borderId="0"/>
    <xf numFmtId="0" fontId="29" fillId="0" borderId="0"/>
    <xf numFmtId="0" fontId="7" fillId="0" borderId="0"/>
    <xf numFmtId="0" fontId="59" fillId="0" borderId="0" applyFill="0" applyBorder="0" applyAlignment="0"/>
    <xf numFmtId="0" fontId="29" fillId="0" borderId="0"/>
    <xf numFmtId="0" fontId="7" fillId="0" borderId="0"/>
    <xf numFmtId="176" fontId="59" fillId="0" borderId="0" applyFill="0" applyBorder="0" applyAlignment="0"/>
    <xf numFmtId="0" fontId="29" fillId="0" borderId="0"/>
    <xf numFmtId="176" fontId="59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59" fillId="0" borderId="0" applyFill="0" applyBorder="0" applyAlignment="0"/>
    <xf numFmtId="0" fontId="29" fillId="0" borderId="0"/>
    <xf numFmtId="41" fontId="7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7" fillId="0" borderId="0"/>
    <xf numFmtId="41" fontId="7" fillId="23" borderId="0"/>
    <xf numFmtId="0" fontId="29" fillId="0" borderId="0"/>
    <xf numFmtId="0" fontId="32" fillId="20" borderId="1" applyNumberFormat="0" applyAlignment="0" applyProtection="0"/>
    <xf numFmtId="0" fontId="61" fillId="67" borderId="32" applyNumberFormat="0" applyAlignment="0" applyProtection="0"/>
    <xf numFmtId="0" fontId="29" fillId="0" borderId="0"/>
    <xf numFmtId="0" fontId="129" fillId="0" borderId="0"/>
    <xf numFmtId="0" fontId="7" fillId="0" borderId="0"/>
    <xf numFmtId="0" fontId="61" fillId="67" borderId="32" applyNumberFormat="0" applyAlignment="0" applyProtection="0"/>
    <xf numFmtId="0" fontId="61" fillId="67" borderId="32" applyNumberFormat="0" applyAlignment="0" applyProtection="0"/>
    <xf numFmtId="41" fontId="7" fillId="23" borderId="0"/>
    <xf numFmtId="41" fontId="7" fillId="23" borderId="0"/>
    <xf numFmtId="41" fontId="7" fillId="23" borderId="0"/>
    <xf numFmtId="41" fontId="7" fillId="23" borderId="0"/>
    <xf numFmtId="0" fontId="29" fillId="0" borderId="0"/>
    <xf numFmtId="0" fontId="29" fillId="0" borderId="0"/>
    <xf numFmtId="0" fontId="60" fillId="66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60" fillId="66" borderId="32" applyNumberFormat="0" applyAlignment="0" applyProtection="0"/>
    <xf numFmtId="41" fontId="7" fillId="23" borderId="0"/>
    <xf numFmtId="0" fontId="29" fillId="0" borderId="0"/>
    <xf numFmtId="0" fontId="61" fillId="67" borderId="32" applyNumberFormat="0" applyAlignment="0" applyProtection="0"/>
    <xf numFmtId="0" fontId="32" fillId="20" borderId="1" applyNumberFormat="0" applyAlignment="0" applyProtection="0"/>
    <xf numFmtId="0" fontId="7" fillId="0" borderId="0"/>
    <xf numFmtId="0" fontId="61" fillId="67" borderId="32" applyNumberFormat="0" applyAlignment="0" applyProtection="0"/>
    <xf numFmtId="0" fontId="61" fillId="67" borderId="32" applyNumberFormat="0" applyAlignment="0" applyProtection="0"/>
    <xf numFmtId="0" fontId="29" fillId="0" borderId="0"/>
    <xf numFmtId="0" fontId="29" fillId="0" borderId="0"/>
    <xf numFmtId="0" fontId="137" fillId="67" borderId="1" applyNumberFormat="0" applyAlignment="0" applyProtection="0"/>
    <xf numFmtId="0" fontId="61" fillId="67" borderId="32" applyNumberFormat="0" applyAlignment="0" applyProtection="0"/>
    <xf numFmtId="0" fontId="29" fillId="0" borderId="0"/>
    <xf numFmtId="0" fontId="129" fillId="0" borderId="0"/>
    <xf numFmtId="0" fontId="60" fillId="66" borderId="32" applyNumberFormat="0" applyAlignment="0" applyProtection="0"/>
    <xf numFmtId="0" fontId="29" fillId="0" borderId="0"/>
    <xf numFmtId="0" fontId="60" fillId="66" borderId="32" applyNumberFormat="0" applyAlignment="0" applyProtection="0"/>
    <xf numFmtId="41" fontId="7" fillId="23" borderId="0"/>
    <xf numFmtId="41" fontId="7" fillId="23" borderId="0"/>
    <xf numFmtId="41" fontId="7" fillId="23" borderId="0"/>
    <xf numFmtId="41" fontId="7" fillId="23" borderId="0"/>
    <xf numFmtId="41" fontId="7" fillId="23" borderId="0"/>
    <xf numFmtId="41" fontId="7" fillId="23" borderId="0"/>
    <xf numFmtId="41" fontId="7" fillId="23" borderId="0"/>
    <xf numFmtId="0" fontId="29" fillId="0" borderId="0"/>
    <xf numFmtId="41" fontId="7" fillId="23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1" fontId="7" fillId="23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60" fillId="66" borderId="32" applyNumberFormat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41" fontId="7" fillId="23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7" fillId="0" borderId="0"/>
    <xf numFmtId="0" fontId="29" fillId="0" borderId="0"/>
    <xf numFmtId="0" fontId="33" fillId="21" borderId="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62" fillId="68" borderId="33" applyNumberFormat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62" fillId="68" borderId="33" applyNumberFormat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55" applyNumberFormat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138" fillId="68" borderId="33" applyNumberFormat="0" applyAlignment="0" applyProtection="0"/>
    <xf numFmtId="0" fontId="29" fillId="0" borderId="0"/>
    <xf numFmtId="41" fontId="7" fillId="22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1" fontId="7" fillId="22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1" fontId="7" fillId="22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" fontId="139" fillId="0" borderId="56">
      <alignment vertical="top"/>
    </xf>
    <xf numFmtId="205" fontId="26" fillId="0" borderId="0" applyBorder="0">
      <alignment horizontal="right"/>
    </xf>
    <xf numFmtId="205" fontId="26" fillId="0" borderId="30" applyAlignment="0">
      <alignment horizontal="right"/>
    </xf>
    <xf numFmtId="206" fontId="140" fillId="0" borderId="0"/>
    <xf numFmtId="206" fontId="140" fillId="0" borderId="0"/>
    <xf numFmtId="206" fontId="140" fillId="0" borderId="0"/>
    <xf numFmtId="206" fontId="140" fillId="0" borderId="0"/>
    <xf numFmtId="206" fontId="140" fillId="0" borderId="0"/>
    <xf numFmtId="206" fontId="140" fillId="0" borderId="0"/>
    <xf numFmtId="206" fontId="140" fillId="0" borderId="0"/>
    <xf numFmtId="206" fontId="140" fillId="0" borderId="0"/>
    <xf numFmtId="41" fontId="64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43" fontId="141" fillId="0" borderId="0" applyFont="0" applyFill="0" applyBorder="0" applyAlignment="0" applyProtection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43" fontId="29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142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9" fillId="0" borderId="0"/>
    <xf numFmtId="0" fontId="7" fillId="0" borderId="0"/>
    <xf numFmtId="43" fontId="21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3" fontId="14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43" fontId="5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3" fontId="5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178" fontId="7" fillId="0" borderId="0" applyFont="0" applyFill="0" applyBorder="0" applyAlignment="0" applyProtection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4" fontId="63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179" fontId="7" fillId="0" borderId="0" applyFont="0" applyFill="0" applyBorder="0" applyAlignment="0" applyProtection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29" fillId="0" borderId="0"/>
    <xf numFmtId="179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43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9" fillId="0" borderId="0"/>
    <xf numFmtId="43" fontId="21" fillId="0" borderId="0" applyFont="0" applyFill="0" applyBorder="0" applyAlignment="0" applyProtection="0"/>
    <xf numFmtId="0" fontId="29" fillId="0" borderId="0"/>
    <xf numFmtId="43" fontId="143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143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143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100" fillId="0" borderId="0" applyFont="0" applyFill="0" applyBorder="0" applyAlignment="0" applyProtection="0"/>
    <xf numFmtId="0" fontId="29" fillId="0" borderId="0"/>
    <xf numFmtId="43" fontId="100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29" fillId="0" borderId="0"/>
    <xf numFmtId="43" fontId="10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0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" fontId="71" fillId="0" borderId="0" applyFont="0" applyFill="0" applyBorder="0" applyAlignment="0" applyProtection="0"/>
    <xf numFmtId="0" fontId="7" fillId="0" borderId="0"/>
    <xf numFmtId="0" fontId="7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3" fontId="7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0" fillId="0" borderId="0"/>
    <xf numFmtId="0" fontId="144" fillId="0" borderId="0"/>
    <xf numFmtId="0" fontId="74" fillId="0" borderId="0" applyNumberFormat="0" applyAlignment="0">
      <alignment horizontal="left"/>
    </xf>
    <xf numFmtId="0" fontId="7" fillId="0" borderId="0"/>
    <xf numFmtId="0" fontId="74" fillId="0" borderId="0" applyNumberFormat="0" applyAlignment="0">
      <alignment horizontal="left"/>
    </xf>
    <xf numFmtId="0" fontId="7" fillId="0" borderId="0"/>
    <xf numFmtId="0" fontId="74" fillId="0" borderId="0" applyNumberFormat="0" applyAlignment="0">
      <alignment horizontal="left"/>
    </xf>
    <xf numFmtId="0" fontId="29" fillId="0" borderId="0"/>
    <xf numFmtId="0" fontId="74" fillId="0" borderId="0" applyNumberFormat="0" applyAlignment="0">
      <alignment horizontal="left"/>
    </xf>
    <xf numFmtId="0" fontId="75" fillId="0" borderId="0" applyNumberFormat="0" applyAlignment="0"/>
    <xf numFmtId="0" fontId="7" fillId="0" borderId="0"/>
    <xf numFmtId="0" fontId="75" fillId="0" borderId="0" applyNumberFormat="0" applyAlignment="0"/>
    <xf numFmtId="0" fontId="7" fillId="0" borderId="0"/>
    <xf numFmtId="0" fontId="75" fillId="0" borderId="0" applyNumberFormat="0" applyAlignment="0"/>
    <xf numFmtId="0" fontId="29" fillId="0" borderId="0"/>
    <xf numFmtId="0" fontId="75" fillId="0" borderId="0" applyNumberFormat="0" applyAlignment="0"/>
    <xf numFmtId="172" fontId="145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0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0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146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4" fontId="14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44" fontId="146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44" fontId="29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4" fontId="14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77" fillId="0" borderId="0" applyFont="0" applyFill="0" applyBorder="0" applyAlignment="0" applyProtection="0"/>
    <xf numFmtId="0" fontId="29" fillId="0" borderId="0"/>
    <xf numFmtId="44" fontId="7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44" fontId="2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44" fontId="21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44" fontId="21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44" fontId="21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44" fontId="143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44" fontId="10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10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100" fillId="0" borderId="0" applyFont="0" applyFill="0" applyBorder="0" applyAlignment="0" applyProtection="0"/>
    <xf numFmtId="0" fontId="29" fillId="0" borderId="0"/>
    <xf numFmtId="44" fontId="10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44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182" fontId="7" fillId="0" borderId="0" applyFont="0" applyFill="0" applyBorder="0" applyAlignment="0" applyProtection="0"/>
    <xf numFmtId="0" fontId="29" fillId="0" borderId="0"/>
    <xf numFmtId="182" fontId="7" fillId="0" borderId="0" applyFont="0" applyFill="0" applyBorder="0" applyAlignment="0" applyProtection="0"/>
    <xf numFmtId="0" fontId="29" fillId="0" borderId="0"/>
    <xf numFmtId="182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0" fontId="7" fillId="0" borderId="0"/>
    <xf numFmtId="0" fontId="29" fillId="0" borderId="0"/>
    <xf numFmtId="207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0" fontId="7" fillId="0" borderId="0"/>
    <xf numFmtId="182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182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207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2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2" fontId="7" fillId="0" borderId="0" applyFont="0" applyFill="0" applyBorder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208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29" fillId="0" borderId="0"/>
    <xf numFmtId="207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207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9" fillId="0" borderId="0"/>
    <xf numFmtId="207" fontId="7" fillId="0" borderId="0" applyFon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1" fillId="0" borderId="0" applyFont="0" applyFill="0" applyBorder="0" applyAlignment="0" applyProtection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209" fontId="7" fillId="0" borderId="0" applyFont="0" applyFill="0" applyBorder="0" applyAlignment="0" applyProtection="0">
      <alignment wrapText="1"/>
    </xf>
    <xf numFmtId="209" fontId="7" fillId="0" borderId="0" applyFont="0" applyFill="0" applyBorder="0" applyAlignment="0" applyProtection="0">
      <alignment wrapText="1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29" fillId="0" borderId="0"/>
    <xf numFmtId="166" fontId="7" fillId="0" borderId="0"/>
    <xf numFmtId="166" fontId="7" fillId="0" borderId="0"/>
    <xf numFmtId="166" fontId="7" fillId="0" borderId="0"/>
    <xf numFmtId="0" fontId="29" fillId="0" borderId="0"/>
    <xf numFmtId="166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29" fillId="0" borderId="0"/>
    <xf numFmtId="0" fontId="7" fillId="0" borderId="0"/>
    <xf numFmtId="166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29" fillId="0" borderId="0"/>
    <xf numFmtId="166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7" fillId="0" borderId="0"/>
    <xf numFmtId="0" fontId="29" fillId="0" borderId="0"/>
    <xf numFmtId="166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166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66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166" fontId="7" fillId="0" borderId="0"/>
    <xf numFmtId="0" fontId="29" fillId="0" borderId="0"/>
    <xf numFmtId="166" fontId="7" fillId="0" borderId="0"/>
    <xf numFmtId="0" fontId="29" fillId="0" borderId="0"/>
    <xf numFmtId="166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0" fontId="7" fillId="0" borderId="0"/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29" fillId="0" borderId="0"/>
    <xf numFmtId="185" fontId="7" fillId="0" borderId="0" applyFont="0" applyFill="0" applyBorder="0" applyAlignment="0" applyProtection="0">
      <alignment horizontal="left" wrapText="1"/>
    </xf>
    <xf numFmtId="0" fontId="7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79" fillId="0" borderId="0" applyNumberFormat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9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47" fillId="0" borderId="0" applyNumberForma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148" fillId="0" borderId="0" applyNumberFormat="0" applyFill="0" applyBorder="0" applyAlignment="0" applyProtection="0"/>
    <xf numFmtId="0" fontId="29" fillId="0" borderId="0"/>
    <xf numFmtId="1" fontId="149" fillId="94" borderId="15" applyNumberFormat="0" applyBorder="0" applyAlignment="0">
      <alignment horizontal="centerContinuous" vertical="center"/>
      <protection locked="0"/>
    </xf>
    <xf numFmtId="2" fontId="71" fillId="0" borderId="0" applyFont="0" applyFill="0" applyBorder="0" applyAlignment="0" applyProtection="0"/>
    <xf numFmtId="0" fontId="7" fillId="0" borderId="0"/>
    <xf numFmtId="2" fontId="71" fillId="0" borderId="0" applyFont="0" applyFill="0" applyBorder="0" applyAlignment="0" applyProtection="0"/>
    <xf numFmtId="0" fontId="7" fillId="0" borderId="0"/>
    <xf numFmtId="2" fontId="71" fillId="0" borderId="0" applyFont="0" applyFill="0" applyBorder="0" applyAlignment="0" applyProtection="0"/>
    <xf numFmtId="2" fontId="66" fillId="0" borderId="0" applyFill="0" applyBorder="0" applyAlignment="0" applyProtection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50" fillId="0" borderId="0" applyNumberFormat="0" applyFill="0" applyBorder="0" applyAlignment="0" applyProtection="0">
      <alignment vertical="top"/>
      <protection locked="0"/>
    </xf>
    <xf numFmtId="172" fontId="9" fillId="0" borderId="0"/>
    <xf numFmtId="204" fontId="151" fillId="0" borderId="0">
      <alignment horizontal="right"/>
    </xf>
    <xf numFmtId="0" fontId="152" fillId="0" borderId="0">
      <alignment vertical="center"/>
    </xf>
    <xf numFmtId="0" fontId="153" fillId="0" borderId="0">
      <alignment horizontal="right"/>
    </xf>
    <xf numFmtId="203" fontId="154" fillId="0" borderId="0">
      <alignment horizontal="right" vertical="center"/>
    </xf>
    <xf numFmtId="203" fontId="151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80" fillId="6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0" fillId="6" borderId="0" applyNumberFormat="0" applyBorder="0" applyAlignment="0" applyProtection="0"/>
    <xf numFmtId="0" fontId="29" fillId="0" borderId="0"/>
    <xf numFmtId="0" fontId="80" fillId="6" borderId="0" applyNumberFormat="0" applyBorder="0" applyAlignment="0" applyProtection="0"/>
    <xf numFmtId="0" fontId="29" fillId="0" borderId="0"/>
    <xf numFmtId="0" fontId="29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35" fillId="4" borderId="0" applyNumberFormat="0" applyBorder="0" applyAlignment="0" applyProtection="0"/>
    <xf numFmtId="0" fontId="155" fillId="99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80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0" fillId="7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56" fillId="72" borderId="0" applyNumberFormat="0" applyBorder="0" applyAlignment="0" applyProtection="0"/>
    <xf numFmtId="0" fontId="29" fillId="0" borderId="0"/>
    <xf numFmtId="0" fontId="80" fillId="72" borderId="0" applyNumberFormat="0" applyBorder="0" applyAlignment="0" applyProtection="0"/>
    <xf numFmtId="0" fontId="7" fillId="0" borderId="0"/>
    <xf numFmtId="0" fontId="29" fillId="0" borderId="0"/>
    <xf numFmtId="38" fontId="7" fillId="22" borderId="0" applyNumberFormat="0" applyBorder="0" applyAlignment="0" applyProtection="0"/>
    <xf numFmtId="38" fontId="7" fillId="22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8" fontId="7" fillId="22" borderId="0" applyNumberFormat="0" applyBorder="0" applyAlignment="0" applyProtection="0"/>
    <xf numFmtId="38" fontId="7" fillId="22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8" fontId="9" fillId="22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38" fontId="9" fillId="22" borderId="0" applyNumberFormat="0" applyBorder="0" applyAlignment="0" applyProtection="0"/>
    <xf numFmtId="38" fontId="9" fillId="22" borderId="0" applyNumberFormat="0" applyBorder="0" applyAlignment="0" applyProtection="0"/>
    <xf numFmtId="0" fontId="29" fillId="0" borderId="0"/>
    <xf numFmtId="38" fontId="7" fillId="22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38" fontId="9" fillId="22" borderId="0" applyNumberFormat="0" applyBorder="0" applyAlignment="0" applyProtection="0"/>
    <xf numFmtId="0" fontId="29" fillId="0" borderId="0"/>
    <xf numFmtId="0" fontId="7" fillId="0" borderId="0"/>
    <xf numFmtId="0" fontId="29" fillId="0" borderId="0"/>
    <xf numFmtId="38" fontId="7" fillId="22" borderId="0" applyNumberFormat="0" applyBorder="0" applyAlignment="0" applyProtection="0"/>
    <xf numFmtId="0" fontId="7" fillId="0" borderId="0"/>
    <xf numFmtId="0" fontId="29" fillId="0" borderId="0"/>
    <xf numFmtId="0" fontId="7" fillId="0" borderId="0"/>
    <xf numFmtId="38" fontId="9" fillId="22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38" fontId="7" fillId="22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8" fillId="0" borderId="29" applyNumberFormat="0" applyAlignment="0" applyProtection="0">
      <alignment horizontal="left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8" fillId="0" borderId="29" applyNumberFormat="0" applyAlignment="0" applyProtection="0">
      <alignment horizontal="left"/>
    </xf>
    <xf numFmtId="0" fontId="7" fillId="0" borderId="0"/>
    <xf numFmtId="0" fontId="28" fillId="0" borderId="29" applyNumberFormat="0" applyAlignment="0" applyProtection="0">
      <alignment horizontal="left"/>
    </xf>
    <xf numFmtId="0" fontId="7" fillId="0" borderId="0"/>
    <xf numFmtId="0" fontId="29" fillId="0" borderId="0"/>
    <xf numFmtId="0" fontId="28" fillId="0" borderId="29" applyNumberFormat="0" applyAlignment="0" applyProtection="0">
      <alignment horizontal="left"/>
    </xf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22">
      <alignment horizontal="left"/>
    </xf>
    <xf numFmtId="0" fontId="28" fillId="0" borderId="22">
      <alignment horizontal="left"/>
    </xf>
    <xf numFmtId="0" fontId="28" fillId="0" borderId="22">
      <alignment horizontal="left"/>
    </xf>
    <xf numFmtId="0" fontId="28" fillId="0" borderId="22">
      <alignment horizontal="left"/>
    </xf>
    <xf numFmtId="0" fontId="28" fillId="0" borderId="22">
      <alignment horizontal="left"/>
    </xf>
    <xf numFmtId="0" fontId="7" fillId="0" borderId="0"/>
    <xf numFmtId="0" fontId="28" fillId="0" borderId="22">
      <alignment horizontal="left"/>
    </xf>
    <xf numFmtId="0" fontId="28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84" fillId="0" borderId="35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84" fillId="0" borderId="35" applyNumberFormat="0" applyFill="0" applyAlignment="0" applyProtection="0"/>
    <xf numFmtId="0" fontId="7" fillId="0" borderId="0"/>
    <xf numFmtId="0" fontId="157" fillId="0" borderId="35" applyNumberFormat="0" applyFill="0" applyAlignment="0" applyProtection="0"/>
    <xf numFmtId="0" fontId="84" fillId="0" borderId="35" applyNumberFormat="0" applyFill="0" applyAlignment="0" applyProtection="0"/>
    <xf numFmtId="0" fontId="71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84" fillId="0" borderId="35" applyNumberFormat="0" applyFill="0" applyAlignment="0" applyProtection="0"/>
    <xf numFmtId="0" fontId="157" fillId="0" borderId="35" applyNumberFormat="0" applyFill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83" fillId="0" borderId="34" applyNumberFormat="0" applyFill="0" applyAlignment="0" applyProtection="0"/>
    <xf numFmtId="0" fontId="29" fillId="0" borderId="0"/>
    <xf numFmtId="0" fontId="83" fillId="0" borderId="34" applyNumberFormat="0" applyFill="0" applyAlignment="0" applyProtection="0"/>
    <xf numFmtId="0" fontId="84" fillId="0" borderId="35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84" fillId="0" borderId="35" applyNumberFormat="0" applyFill="0" applyAlignment="0" applyProtection="0"/>
    <xf numFmtId="0" fontId="29" fillId="0" borderId="0"/>
    <xf numFmtId="0" fontId="129" fillId="0" borderId="0"/>
    <xf numFmtId="0" fontId="157" fillId="0" borderId="35" applyNumberFormat="0" applyFill="0" applyAlignment="0" applyProtection="0"/>
    <xf numFmtId="0" fontId="83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83" fillId="0" borderId="34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83" fillId="0" borderId="34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88" fillId="0" borderId="37" applyNumberFormat="0" applyFill="0" applyAlignment="0" applyProtection="0"/>
    <xf numFmtId="0" fontId="29" fillId="0" borderId="0"/>
    <xf numFmtId="0" fontId="129" fillId="0" borderId="0"/>
    <xf numFmtId="0" fontId="7" fillId="0" borderId="0"/>
    <xf numFmtId="0" fontId="88" fillId="0" borderId="37" applyNumberFormat="0" applyFill="0" applyAlignment="0" applyProtection="0"/>
    <xf numFmtId="0" fontId="7" fillId="0" borderId="0"/>
    <xf numFmtId="0" fontId="158" fillId="0" borderId="37" applyNumberFormat="0" applyFill="0" applyAlignment="0" applyProtection="0"/>
    <xf numFmtId="0" fontId="88" fillId="0" borderId="37" applyNumberFormat="0" applyFill="0" applyAlignment="0" applyProtection="0"/>
    <xf numFmtId="0" fontId="71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88" fillId="0" borderId="37" applyNumberFormat="0" applyFill="0" applyAlignment="0" applyProtection="0"/>
    <xf numFmtId="0" fontId="158" fillId="0" borderId="37" applyNumberFormat="0" applyFill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87" fillId="0" borderId="36" applyNumberFormat="0" applyFill="0" applyAlignment="0" applyProtection="0"/>
    <xf numFmtId="0" fontId="29" fillId="0" borderId="0"/>
    <xf numFmtId="0" fontId="87" fillId="0" borderId="36" applyNumberFormat="0" applyFill="0" applyAlignment="0" applyProtection="0"/>
    <xf numFmtId="0" fontId="88" fillId="0" borderId="37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88" fillId="0" borderId="37" applyNumberFormat="0" applyFill="0" applyAlignment="0" applyProtection="0"/>
    <xf numFmtId="0" fontId="29" fillId="0" borderId="0"/>
    <xf numFmtId="0" fontId="129" fillId="0" borderId="0"/>
    <xf numFmtId="0" fontId="158" fillId="0" borderId="37" applyNumberFormat="0" applyFill="0" applyAlignment="0" applyProtection="0"/>
    <xf numFmtId="0" fontId="87" fillId="0" borderId="36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87" fillId="0" borderId="36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90" fillId="0" borderId="39" applyNumberFormat="0" applyFill="0" applyAlignment="0" applyProtection="0"/>
    <xf numFmtId="0" fontId="29" fillId="0" borderId="0"/>
    <xf numFmtId="0" fontId="7" fillId="0" borderId="0"/>
    <xf numFmtId="0" fontId="90" fillId="0" borderId="57" applyNumberFormat="0" applyFill="0" applyAlignment="0" applyProtection="0"/>
    <xf numFmtId="0" fontId="29" fillId="0" borderId="0"/>
    <xf numFmtId="0" fontId="7" fillId="0" borderId="0"/>
    <xf numFmtId="0" fontId="7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90" fillId="0" borderId="39" applyNumberFormat="0" applyFill="0" applyAlignment="0" applyProtection="0"/>
    <xf numFmtId="0" fontId="159" fillId="0" borderId="39" applyNumberFormat="0" applyFill="0" applyAlignment="0" applyProtection="0"/>
    <xf numFmtId="0" fontId="29" fillId="0" borderId="0"/>
    <xf numFmtId="0" fontId="7" fillId="0" borderId="0"/>
    <xf numFmtId="0" fontId="159" fillId="0" borderId="39" applyNumberFormat="0" applyFill="0" applyAlignment="0" applyProtection="0"/>
    <xf numFmtId="0" fontId="29" fillId="0" borderId="0"/>
    <xf numFmtId="0" fontId="90" fillId="0" borderId="39" applyNumberFormat="0" applyFill="0" applyAlignment="0" applyProtection="0"/>
    <xf numFmtId="0" fontId="29" fillId="0" borderId="0"/>
    <xf numFmtId="0" fontId="29" fillId="0" borderId="0"/>
    <xf numFmtId="0" fontId="90" fillId="0" borderId="39" applyNumberFormat="0" applyFill="0" applyAlignment="0" applyProtection="0"/>
    <xf numFmtId="0" fontId="159" fillId="0" borderId="39" applyNumberFormat="0" applyFill="0" applyAlignment="0" applyProtection="0"/>
    <xf numFmtId="0" fontId="38" fillId="0" borderId="5" applyNumberFormat="0" applyFill="0" applyAlignment="0" applyProtection="0"/>
    <xf numFmtId="0" fontId="160" fillId="0" borderId="58" applyNumberFormat="0" applyFill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89" fillId="0" borderId="38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89" fillId="0" borderId="38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161" fillId="0" borderId="38" applyNumberFormat="0" applyFill="0" applyAlignment="0" applyProtection="0"/>
    <xf numFmtId="0" fontId="29" fillId="0" borderId="0"/>
    <xf numFmtId="0" fontId="89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90" fillId="0" borderId="0" applyNumberForma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9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29" fillId="0" borderId="0"/>
    <xf numFmtId="0" fontId="7" fillId="0" borderId="0"/>
    <xf numFmtId="0" fontId="159" fillId="0" borderId="0" applyNumberFormat="0" applyFill="0" applyBorder="0" applyAlignment="0" applyProtection="0"/>
    <xf numFmtId="0" fontId="29" fillId="0" borderId="0"/>
    <xf numFmtId="0" fontId="90" fillId="0" borderId="0" applyNumberFormat="0" applyFill="0" applyBorder="0" applyAlignment="0" applyProtection="0"/>
    <xf numFmtId="0" fontId="29" fillId="0" borderId="0"/>
    <xf numFmtId="0" fontId="29" fillId="0" borderId="0"/>
    <xf numFmtId="0" fontId="9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89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161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162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6" fillId="0" borderId="0"/>
    <xf numFmtId="0" fontId="7" fillId="0" borderId="0"/>
    <xf numFmtId="38" fontId="26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6" fillId="0" borderId="0"/>
    <xf numFmtId="0" fontId="7" fillId="0" borderId="0"/>
    <xf numFmtId="40" fontId="26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9" fillId="0" borderId="0"/>
    <xf numFmtId="10" fontId="7" fillId="23" borderId="6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10" fontId="7" fillId="23" borderId="6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10" fontId="7" fillId="23" borderId="6" applyNumberFormat="0" applyBorder="0" applyAlignment="0" applyProtection="0"/>
    <xf numFmtId="0" fontId="7" fillId="0" borderId="0"/>
    <xf numFmtId="0" fontId="29" fillId="0" borderId="0"/>
    <xf numFmtId="0" fontId="7" fillId="0" borderId="0"/>
    <xf numFmtId="10" fontId="9" fillId="23" borderId="6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10" fontId="9" fillId="23" borderId="6" applyNumberFormat="0" applyBorder="0" applyAlignment="0" applyProtection="0"/>
    <xf numFmtId="10" fontId="9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2" fillId="74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92" fillId="74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2" fillId="74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92" fillId="74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92" fillId="74" borderId="32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2" fillId="74" borderId="32" applyNumberFormat="0" applyAlignment="0" applyProtection="0"/>
    <xf numFmtId="0" fontId="39" fillId="7" borderId="1" applyNumberFormat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64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92" fillId="24" borderId="32" applyNumberFormat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7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64" fillId="74" borderId="32" applyNumberFormat="0" applyAlignment="0" applyProtection="0"/>
    <xf numFmtId="0" fontId="92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64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64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2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2" fillId="74" borderId="32" applyNumberFormat="0" applyAlignment="0" applyProtection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92" fillId="24" borderId="32" applyNumberFormat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92" fillId="24" borderId="32" applyNumberFormat="0" applyAlignment="0" applyProtection="0"/>
    <xf numFmtId="0" fontId="29" fillId="0" borderId="0"/>
    <xf numFmtId="0" fontId="29" fillId="0" borderId="0"/>
    <xf numFmtId="0" fontId="7" fillId="0" borderId="0"/>
    <xf numFmtId="0" fontId="39" fillId="24" borderId="1" applyNumberFormat="0" applyAlignment="0" applyProtection="0"/>
    <xf numFmtId="0" fontId="92" fillId="24" borderId="32" applyNumberFormat="0" applyAlignment="0" applyProtection="0"/>
    <xf numFmtId="0" fontId="29" fillId="0" borderId="0"/>
    <xf numFmtId="0" fontId="39" fillId="24" borderId="1" applyNumberFormat="0" applyAlignment="0" applyProtection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2" fillId="24" borderId="32" applyNumberFormat="0" applyAlignment="0" applyProtection="0"/>
    <xf numFmtId="0" fontId="29" fillId="0" borderId="0"/>
    <xf numFmtId="0" fontId="129" fillId="0" borderId="0"/>
    <xf numFmtId="0" fontId="7" fillId="0" borderId="0"/>
    <xf numFmtId="0" fontId="92" fillId="74" borderId="32" applyNumberFormat="0" applyAlignment="0" applyProtection="0"/>
    <xf numFmtId="0" fontId="92" fillId="24" borderId="32" applyNumberFormat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29" fillId="0" borderId="0"/>
    <xf numFmtId="0" fontId="7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29" fillId="0" borderId="0"/>
    <xf numFmtId="0" fontId="92" fillId="74" borderId="32" applyNumberFormat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29" fillId="0" borderId="0"/>
    <xf numFmtId="0" fontId="7" fillId="0" borderId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29" fillId="0" borderId="0"/>
    <xf numFmtId="0" fontId="92" fillId="74" borderId="32" applyNumberFormat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29" fillId="0" borderId="0"/>
    <xf numFmtId="0" fontId="7" fillId="0" borderId="0"/>
    <xf numFmtId="0" fontId="92" fillId="74" borderId="32" applyNumberFormat="0" applyAlignment="0" applyProtection="0"/>
    <xf numFmtId="0" fontId="29" fillId="0" borderId="0"/>
    <xf numFmtId="0" fontId="92" fillId="74" borderId="32" applyNumberFormat="0" applyAlignment="0" applyProtection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29" fillId="0" borderId="0"/>
    <xf numFmtId="0" fontId="7" fillId="0" borderId="0"/>
    <xf numFmtId="0" fontId="92" fillId="74" borderId="32" applyNumberFormat="0" applyAlignment="0" applyProtection="0"/>
    <xf numFmtId="0" fontId="29" fillId="0" borderId="0"/>
    <xf numFmtId="0" fontId="92" fillId="74" borderId="32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2" fillId="74" borderId="32" applyNumberFormat="0" applyAlignment="0" applyProtection="0"/>
    <xf numFmtId="0" fontId="29" fillId="0" borderId="0"/>
    <xf numFmtId="0" fontId="29" fillId="0" borderId="0"/>
    <xf numFmtId="0" fontId="1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64" fillId="74" borderId="32" applyNumberFormat="0" applyAlignment="0" applyProtection="0"/>
    <xf numFmtId="0" fontId="164" fillId="74" borderId="32" applyNumberFormat="0" applyAlignment="0" applyProtection="0"/>
    <xf numFmtId="0" fontId="92" fillId="74" borderId="32" applyNumberFormat="0" applyAlignment="0" applyProtection="0"/>
    <xf numFmtId="0" fontId="92" fillId="74" borderId="32" applyNumberFormat="0" applyAlignment="0" applyProtection="0"/>
    <xf numFmtId="0" fontId="39" fillId="7" borderId="1" applyNumberFormat="0" applyAlignment="0" applyProtection="0"/>
    <xf numFmtId="41" fontId="93" fillId="26" borderId="40">
      <alignment horizontal="left"/>
      <protection locked="0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10" fontId="93" fillId="26" borderId="40">
      <alignment horizontal="right"/>
      <protection locked="0"/>
    </xf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" fillId="22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" fillId="22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3" fontId="94" fillId="0" borderId="0" applyFill="0" applyBorder="0" applyAlignment="0" applyProtection="0"/>
    <xf numFmtId="0" fontId="7" fillId="0" borderId="0"/>
    <xf numFmtId="3" fontId="94" fillId="0" borderId="0" applyFill="0" applyBorder="0" applyAlignment="0" applyProtection="0"/>
    <xf numFmtId="0" fontId="7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45" fillId="0" borderId="43" applyNumberFormat="0" applyFill="0" applyAlignment="0" applyProtection="0"/>
    <xf numFmtId="0" fontId="29" fillId="0" borderId="0"/>
    <xf numFmtId="0" fontId="7" fillId="0" borderId="0"/>
    <xf numFmtId="0" fontId="95" fillId="0" borderId="42" applyNumberFormat="0" applyFill="0" applyAlignment="0" applyProtection="0"/>
    <xf numFmtId="0" fontId="29" fillId="0" borderId="0"/>
    <xf numFmtId="0" fontId="7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45" fillId="0" borderId="43" applyNumberFormat="0" applyFill="0" applyAlignment="0" applyProtection="0"/>
    <xf numFmtId="0" fontId="165" fillId="0" borderId="43" applyNumberFormat="0" applyFill="0" applyAlignment="0" applyProtection="0"/>
    <xf numFmtId="0" fontId="29" fillId="0" borderId="0"/>
    <xf numFmtId="0" fontId="7" fillId="0" borderId="0"/>
    <xf numFmtId="0" fontId="165" fillId="0" borderId="43" applyNumberFormat="0" applyFill="0" applyAlignment="0" applyProtection="0"/>
    <xf numFmtId="0" fontId="29" fillId="0" borderId="0"/>
    <xf numFmtId="0" fontId="45" fillId="0" borderId="43" applyNumberFormat="0" applyFill="0" applyAlignment="0" applyProtection="0"/>
    <xf numFmtId="0" fontId="29" fillId="0" borderId="0"/>
    <xf numFmtId="0" fontId="29" fillId="0" borderId="0"/>
    <xf numFmtId="0" fontId="45" fillId="0" borderId="43" applyNumberFormat="0" applyFill="0" applyAlignment="0" applyProtection="0"/>
    <xf numFmtId="0" fontId="165" fillId="0" borderId="43" applyNumberFormat="0" applyFill="0" applyAlignment="0" applyProtection="0"/>
    <xf numFmtId="0" fontId="40" fillId="0" borderId="7" applyNumberFormat="0" applyFill="0" applyAlignment="0" applyProtection="0"/>
    <xf numFmtId="0" fontId="166" fillId="0" borderId="59" applyNumberFormat="0" applyFill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5" fillId="0" borderId="42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95" fillId="0" borderId="42" applyNumberFormat="0" applyFill="0" applyAlignment="0" applyProtection="0"/>
    <xf numFmtId="0" fontId="29" fillId="0" borderId="0"/>
    <xf numFmtId="0" fontId="29" fillId="0" borderId="0"/>
    <xf numFmtId="0" fontId="7" fillId="0" borderId="0"/>
    <xf numFmtId="0" fontId="167" fillId="0" borderId="42" applyNumberFormat="0" applyFill="0" applyAlignment="0" applyProtection="0"/>
    <xf numFmtId="0" fontId="29" fillId="0" borderId="0"/>
    <xf numFmtId="0" fontId="95" fillId="0" borderId="42" applyNumberFormat="0" applyFill="0" applyAlignment="0" applyProtection="0"/>
    <xf numFmtId="0" fontId="7" fillId="0" borderId="0"/>
    <xf numFmtId="0" fontId="29" fillId="0" borderId="0"/>
    <xf numFmtId="0" fontId="29" fillId="0" borderId="0"/>
    <xf numFmtId="44" fontId="12" fillId="0" borderId="8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4" fontId="12" fillId="0" borderId="8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4" fontId="12" fillId="0" borderId="8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44" fontId="12" fillId="0" borderId="8" applyNumberFormat="0" applyFont="0" applyAlignment="0">
      <alignment horizontal="center"/>
    </xf>
    <xf numFmtId="0" fontId="7" fillId="0" borderId="0"/>
    <xf numFmtId="44" fontId="12" fillId="0" borderId="8" applyNumberFormat="0" applyFont="0" applyAlignment="0">
      <alignment horizontal="center"/>
    </xf>
    <xf numFmtId="0" fontId="7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4" fontId="12" fillId="0" borderId="9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4" fontId="12" fillId="0" borderId="9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44" fontId="12" fillId="0" borderId="9" applyNumberFormat="0" applyFont="0" applyAlignment="0">
      <alignment horizontal="center"/>
    </xf>
    <xf numFmtId="0" fontId="29" fillId="0" borderId="0"/>
    <xf numFmtId="0" fontId="7" fillId="0" borderId="0"/>
    <xf numFmtId="0" fontId="29" fillId="0" borderId="0"/>
    <xf numFmtId="44" fontId="12" fillId="0" borderId="9" applyNumberFormat="0" applyFont="0" applyAlignment="0">
      <alignment horizontal="center"/>
    </xf>
    <xf numFmtId="0" fontId="7" fillId="0" borderId="0"/>
    <xf numFmtId="44" fontId="12" fillId="0" borderId="9" applyNumberFormat="0" applyFont="0" applyAlignment="0">
      <alignment horizontal="center"/>
    </xf>
    <xf numFmtId="0" fontId="7" fillId="0" borderId="0"/>
    <xf numFmtId="0" fontId="29" fillId="0" borderId="0"/>
    <xf numFmtId="0" fontId="29" fillId="0" borderId="0"/>
    <xf numFmtId="0" fontId="29" fillId="0" borderId="0"/>
    <xf numFmtId="195" fontId="9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7" fillId="0" borderId="0"/>
    <xf numFmtId="0" fontId="29" fillId="0" borderId="0"/>
    <xf numFmtId="0" fontId="129" fillId="0" borderId="0"/>
    <xf numFmtId="0" fontId="7" fillId="0" borderId="0"/>
    <xf numFmtId="0" fontId="97" fillId="75" borderId="0" applyNumberFormat="0" applyBorder="0" applyAlignment="0" applyProtection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98" fillId="24" borderId="0" applyNumberFormat="0" applyBorder="0" applyAlignment="0" applyProtection="0"/>
    <xf numFmtId="0" fontId="98" fillId="24" borderId="0" applyNumberFormat="0" applyBorder="0" applyAlignment="0" applyProtection="0"/>
    <xf numFmtId="0" fontId="29" fillId="0" borderId="0"/>
    <xf numFmtId="0" fontId="97" fillId="75" borderId="0" applyNumberFormat="0" applyBorder="0" applyAlignment="0" applyProtection="0"/>
    <xf numFmtId="0" fontId="29" fillId="0" borderId="0"/>
    <xf numFmtId="0" fontId="97" fillId="75" borderId="0" applyNumberFormat="0" applyBorder="0" applyAlignment="0" applyProtection="0"/>
    <xf numFmtId="0" fontId="29" fillId="0" borderId="0"/>
    <xf numFmtId="0" fontId="29" fillId="0" borderId="0"/>
    <xf numFmtId="0" fontId="97" fillId="75" borderId="0" applyNumberFormat="0" applyBorder="0" applyAlignment="0" applyProtection="0"/>
    <xf numFmtId="0" fontId="97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7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96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96" fillId="75" borderId="0" applyNumberFormat="0" applyBorder="0" applyAlignment="0" applyProtection="0"/>
    <xf numFmtId="0" fontId="29" fillId="0" borderId="0"/>
    <xf numFmtId="0" fontId="29" fillId="0" borderId="0"/>
    <xf numFmtId="0" fontId="7" fillId="0" borderId="0"/>
    <xf numFmtId="0" fontId="168" fillId="75" borderId="0" applyNumberFormat="0" applyBorder="0" applyAlignment="0" applyProtection="0"/>
    <xf numFmtId="0" fontId="29" fillId="0" borderId="0"/>
    <xf numFmtId="0" fontId="96" fillId="75" borderId="0" applyNumberFormat="0" applyBorder="0" applyAlignment="0" applyProtection="0"/>
    <xf numFmtId="37" fontId="99" fillId="0" borderId="0"/>
    <xf numFmtId="0" fontId="7" fillId="0" borderId="0"/>
    <xf numFmtId="37" fontId="99" fillId="0" borderId="0"/>
    <xf numFmtId="0" fontId="7" fillId="0" borderId="0"/>
    <xf numFmtId="37" fontId="99" fillId="0" borderId="0"/>
    <xf numFmtId="0" fontId="29" fillId="0" borderId="0"/>
    <xf numFmtId="37" fontId="99" fillId="0" borderId="0"/>
    <xf numFmtId="189" fontId="52" fillId="0" borderId="0"/>
    <xf numFmtId="0" fontId="5" fillId="0" borderId="0"/>
    <xf numFmtId="210" fontId="7" fillId="0" borderId="0"/>
    <xf numFmtId="189" fontId="52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88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71" fontId="7" fillId="0" borderId="0"/>
    <xf numFmtId="0" fontId="5" fillId="0" borderId="0"/>
    <xf numFmtId="0" fontId="7" fillId="0" borderId="0"/>
    <xf numFmtId="188" fontId="7" fillId="0" borderId="0"/>
    <xf numFmtId="0" fontId="5" fillId="0" borderId="0"/>
    <xf numFmtId="188" fontId="7" fillId="0" borderId="0"/>
    <xf numFmtId="0" fontId="5" fillId="0" borderId="0"/>
    <xf numFmtId="171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88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188" fontId="7" fillId="0" borderId="0"/>
    <xf numFmtId="0" fontId="5" fillId="0" borderId="0"/>
    <xf numFmtId="0" fontId="7" fillId="0" borderId="0"/>
    <xf numFmtId="0" fontId="5" fillId="0" borderId="0"/>
    <xf numFmtId="188" fontId="7" fillId="0" borderId="0"/>
    <xf numFmtId="0" fontId="5" fillId="0" borderId="0"/>
    <xf numFmtId="171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188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188" fontId="7" fillId="0" borderId="0"/>
    <xf numFmtId="0" fontId="5" fillId="0" borderId="0"/>
    <xf numFmtId="188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188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211" fontId="7" fillId="0" borderId="0"/>
    <xf numFmtId="171" fontId="10" fillId="0" borderId="0"/>
    <xf numFmtId="0" fontId="5" fillId="0" borderId="0"/>
    <xf numFmtId="0" fontId="5" fillId="0" borderId="0"/>
    <xf numFmtId="0" fontId="7" fillId="0" borderId="0"/>
    <xf numFmtId="0" fontId="5" fillId="0" borderId="0"/>
    <xf numFmtId="211" fontId="7" fillId="0" borderId="0"/>
    <xf numFmtId="190" fontId="7" fillId="0" borderId="0"/>
    <xf numFmtId="0" fontId="5" fillId="0" borderId="0"/>
    <xf numFmtId="190" fontId="7" fillId="0" borderId="0"/>
    <xf numFmtId="0" fontId="5" fillId="0" borderId="0"/>
    <xf numFmtId="0" fontId="7" fillId="0" borderId="0"/>
    <xf numFmtId="0" fontId="5" fillId="0" borderId="0"/>
    <xf numFmtId="211" fontId="7" fillId="0" borderId="0"/>
    <xf numFmtId="171" fontId="10" fillId="0" borderId="0"/>
    <xf numFmtId="0" fontId="5" fillId="0" borderId="0"/>
    <xf numFmtId="190" fontId="7" fillId="0" borderId="0"/>
    <xf numFmtId="0" fontId="5" fillId="0" borderId="0"/>
    <xf numFmtId="0" fontId="5" fillId="0" borderId="0"/>
    <xf numFmtId="0" fontId="7" fillId="0" borderId="0"/>
    <xf numFmtId="191" fontId="7" fillId="0" borderId="0"/>
    <xf numFmtId="0" fontId="5" fillId="0" borderId="0"/>
    <xf numFmtId="0" fontId="7" fillId="0" borderId="0"/>
    <xf numFmtId="171" fontId="7" fillId="0" borderId="0"/>
    <xf numFmtId="0" fontId="5" fillId="0" borderId="0"/>
    <xf numFmtId="211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11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11" fontId="7" fillId="0" borderId="0"/>
    <xf numFmtId="171" fontId="1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192" fontId="65" fillId="0" borderId="0"/>
    <xf numFmtId="212" fontId="9" fillId="0" borderId="0"/>
    <xf numFmtId="213" fontId="9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37" fontId="7" fillId="0" borderId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horizontal="left" wrapText="1"/>
    </xf>
    <xf numFmtId="0" fontId="5" fillId="0" borderId="0"/>
    <xf numFmtId="0" fontId="5" fillId="0" borderId="0"/>
    <xf numFmtId="0" fontId="7" fillId="0" borderId="0">
      <alignment wrapText="1"/>
    </xf>
    <xf numFmtId="0" fontId="5" fillId="0" borderId="0"/>
    <xf numFmtId="0" fontId="5" fillId="0" borderId="0"/>
    <xf numFmtId="37" fontId="7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0" fontId="7" fillId="0" borderId="0"/>
    <xf numFmtId="166" fontId="52" fillId="0" borderId="0">
      <alignment horizontal="left" wrapText="1"/>
    </xf>
    <xf numFmtId="0" fontId="5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wrapText="1"/>
    </xf>
    <xf numFmtId="0" fontId="5" fillId="0" borderId="0"/>
    <xf numFmtId="0" fontId="7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188" fontId="52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88" fontId="52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28" fillId="0" borderId="0"/>
    <xf numFmtId="0" fontId="7" fillId="0" borderId="0">
      <alignment wrapText="1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wrapText="1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>
      <alignment wrapText="1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7" fillId="0" borderId="0"/>
    <xf numFmtId="188" fontId="52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wrapText="1"/>
    </xf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5" fontId="52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5" fillId="0" borderId="0"/>
    <xf numFmtId="214" fontId="7" fillId="0" borderId="0">
      <alignment horizontal="left" wrapText="1"/>
    </xf>
    <xf numFmtId="0" fontId="5" fillId="0" borderId="0"/>
    <xf numFmtId="214" fontId="7" fillId="0" borderId="0">
      <alignment horizontal="left" wrapText="1"/>
    </xf>
    <xf numFmtId="0" fontId="29" fillId="0" borderId="0"/>
    <xf numFmtId="0" fontId="5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7" fillId="0" borderId="0"/>
    <xf numFmtId="0" fontId="2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214" fontId="7" fillId="0" borderId="0">
      <alignment horizontal="left" wrapText="1"/>
    </xf>
    <xf numFmtId="0" fontId="7" fillId="0" borderId="0"/>
    <xf numFmtId="0" fontId="5" fillId="0" borderId="0"/>
    <xf numFmtId="214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214" fontId="7" fillId="0" borderId="0">
      <alignment horizontal="left" wrapText="1"/>
    </xf>
    <xf numFmtId="0" fontId="7" fillId="0" borderId="0"/>
    <xf numFmtId="0" fontId="5" fillId="0" borderId="0"/>
    <xf numFmtId="214" fontId="7" fillId="0" borderId="0">
      <alignment horizontal="left" wrapText="1"/>
    </xf>
    <xf numFmtId="0" fontId="5" fillId="0" borderId="0"/>
    <xf numFmtId="214" fontId="7" fillId="0" borderId="0">
      <alignment horizontal="left" wrapText="1"/>
    </xf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7" fillId="0" borderId="0"/>
    <xf numFmtId="0" fontId="7" fillId="0" borderId="0"/>
    <xf numFmtId="0" fontId="21" fillId="0" borderId="0"/>
    <xf numFmtId="0" fontId="5" fillId="0" borderId="0"/>
    <xf numFmtId="0" fontId="5" fillId="0" borderId="0"/>
    <xf numFmtId="0" fontId="7" fillId="0" borderId="0"/>
    <xf numFmtId="0" fontId="21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7" fillId="0" borderId="0"/>
    <xf numFmtId="0" fontId="21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7" fillId="0" borderId="0"/>
    <xf numFmtId="0" fontId="21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5" fontId="5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19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7" fillId="0" borderId="0"/>
    <xf numFmtId="193" fontId="7" fillId="0" borderId="0">
      <alignment horizontal="left" wrapText="1"/>
    </xf>
    <xf numFmtId="0" fontId="5" fillId="0" borderId="0"/>
    <xf numFmtId="19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9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215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2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5" fillId="0" borderId="0"/>
    <xf numFmtId="0" fontId="169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6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5" fillId="0" borderId="0"/>
    <xf numFmtId="0" fontId="100" fillId="0" borderId="0"/>
    <xf numFmtId="0" fontId="5" fillId="0" borderId="0"/>
    <xf numFmtId="0" fontId="5" fillId="0" borderId="0"/>
    <xf numFmtId="0" fontId="7" fillId="0" borderId="0"/>
    <xf numFmtId="0" fontId="16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7" fillId="0" borderId="0"/>
    <xf numFmtId="168" fontId="7" fillId="0" borderId="0">
      <alignment horizontal="left" wrapText="1"/>
    </xf>
    <xf numFmtId="0" fontId="5" fillId="0" borderId="0"/>
    <xf numFmtId="0" fontId="7" fillId="0" borderId="0">
      <alignment horizontal="left" wrapText="1"/>
    </xf>
    <xf numFmtId="0" fontId="7" fillId="0" borderId="0"/>
    <xf numFmtId="0" fontId="5" fillId="0" borderId="0"/>
    <xf numFmtId="195" fontId="5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5" fontId="52" fillId="0" borderId="0">
      <alignment horizontal="left" wrapText="1"/>
    </xf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6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>
      <alignment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7" fillId="0" borderId="0"/>
    <xf numFmtId="0" fontId="5" fillId="0" borderId="0"/>
    <xf numFmtId="168" fontId="7" fillId="0" borderId="0">
      <alignment horizontal="left" wrapText="1"/>
    </xf>
    <xf numFmtId="0" fontId="5" fillId="0" borderId="0"/>
    <xf numFmtId="0" fontId="7" fillId="0" borderId="0">
      <alignment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8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8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8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2" fillId="0" borderId="0"/>
    <xf numFmtId="0" fontId="7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7" fillId="0" borderId="0"/>
    <xf numFmtId="0" fontId="7" fillId="0" borderId="0">
      <alignment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>
      <alignment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6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7" fillId="0" borderId="0">
      <alignment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7" fillId="0" borderId="0">
      <alignment horizontal="left" wrapText="1"/>
    </xf>
    <xf numFmtId="166" fontId="7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1" fillId="0" borderId="0"/>
    <xf numFmtId="0" fontId="21" fillId="0" borderId="0"/>
    <xf numFmtId="0" fontId="7" fillId="0" borderId="0"/>
    <xf numFmtId="0" fontId="7" fillId="0" borderId="0">
      <alignment wrapText="1"/>
    </xf>
    <xf numFmtId="0" fontId="21" fillId="0" borderId="0"/>
    <xf numFmtId="0" fontId="21" fillId="0" borderId="0"/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horizontal="left" wrapText="1"/>
    </xf>
    <xf numFmtId="0" fontId="5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7" fillId="0" borderId="0">
      <alignment horizontal="left" wrapText="1"/>
    </xf>
    <xf numFmtId="166" fontId="52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1" fillId="0" borderId="0"/>
    <xf numFmtId="166" fontId="7" fillId="0" borderId="0">
      <alignment horizontal="left" wrapText="1"/>
    </xf>
    <xf numFmtId="0" fontId="21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21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>
      <alignment horizontal="left" wrapText="1"/>
    </xf>
    <xf numFmtId="216" fontId="52" fillId="0" borderId="0">
      <alignment horizontal="left" wrapText="1"/>
    </xf>
    <xf numFmtId="0" fontId="5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216" fontId="52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>
      <alignment wrapText="1"/>
    </xf>
    <xf numFmtId="166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70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70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170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29" fillId="0" borderId="0"/>
    <xf numFmtId="0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horizontal="left" wrapText="1"/>
    </xf>
    <xf numFmtId="0" fontId="7" fillId="0" borderId="0"/>
    <xf numFmtId="0" fontId="5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5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wrapText="1"/>
    </xf>
    <xf numFmtId="0" fontId="5" fillId="0" borderId="0"/>
    <xf numFmtId="0" fontId="7" fillId="0" borderId="0"/>
    <xf numFmtId="0" fontId="5" fillId="0" borderId="0"/>
    <xf numFmtId="0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166" fontId="52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horizontal="left" wrapText="1"/>
    </xf>
    <xf numFmtId="0" fontId="29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166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166" fontId="7" fillId="0" borderId="0">
      <alignment horizontal="left" wrapText="1"/>
    </xf>
    <xf numFmtId="0" fontId="100" fillId="0" borderId="0"/>
    <xf numFmtId="0" fontId="100" fillId="0" borderId="0"/>
    <xf numFmtId="0" fontId="5" fillId="0" borderId="0"/>
    <xf numFmtId="0" fontId="100" fillId="0" borderId="0"/>
    <xf numFmtId="0" fontId="100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5" fillId="0" borderId="0"/>
    <xf numFmtId="0" fontId="7" fillId="0" borderId="0"/>
    <xf numFmtId="0" fontId="29" fillId="76" borderId="44" applyNumberFormat="0" applyFont="0" applyAlignment="0" applyProtection="0"/>
    <xf numFmtId="0" fontId="7" fillId="0" borderId="0"/>
    <xf numFmtId="0" fontId="52" fillId="25" borderId="10" applyNumberFormat="0" applyFont="0" applyAlignment="0" applyProtection="0"/>
    <xf numFmtId="0" fontId="7" fillId="0" borderId="0"/>
    <xf numFmtId="0" fontId="7" fillId="0" borderId="0"/>
    <xf numFmtId="0" fontId="5" fillId="0" borderId="0"/>
    <xf numFmtId="0" fontId="5" fillId="0" borderId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2" fillId="25" borderId="10" applyNumberFormat="0" applyFont="0" applyAlignment="0" applyProtection="0"/>
    <xf numFmtId="0" fontId="29" fillId="76" borderId="44" applyNumberFormat="0" applyFont="0" applyAlignment="0" applyProtection="0"/>
    <xf numFmtId="0" fontId="5" fillId="0" borderId="0"/>
    <xf numFmtId="0" fontId="7" fillId="0" borderId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0" fontId="7" fillId="99" borderId="6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5" fillId="0" borderId="0"/>
    <xf numFmtId="0" fontId="7" fillId="0" borderId="0"/>
    <xf numFmtId="0" fontId="29" fillId="76" borderId="44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5" fillId="0" borderId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29" fillId="76" borderId="44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29" fillId="76" borderId="44" applyNumberFormat="0" applyFont="0" applyAlignment="0" applyProtection="0"/>
    <xf numFmtId="0" fontId="7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5" fillId="76" borderId="44" applyNumberFormat="0" applyFont="0" applyAlignment="0" applyProtection="0"/>
    <xf numFmtId="0" fontId="7" fillId="0" borderId="0"/>
    <xf numFmtId="0" fontId="7" fillId="0" borderId="0"/>
    <xf numFmtId="0" fontId="5" fillId="0" borderId="0"/>
    <xf numFmtId="0" fontId="7" fillId="25" borderId="10" applyNumberFormat="0" applyFont="0" applyAlignment="0" applyProtection="0"/>
    <xf numFmtId="0" fontId="5" fillId="0" borderId="0"/>
    <xf numFmtId="0" fontId="7" fillId="0" borderId="0"/>
    <xf numFmtId="0" fontId="7" fillId="25" borderId="10" applyNumberFormat="0" applyFont="0" applyAlignment="0" applyProtection="0"/>
    <xf numFmtId="0" fontId="5" fillId="0" borderId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100" fillId="76" borderId="44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7" fillId="0" borderId="0"/>
    <xf numFmtId="0" fontId="29" fillId="25" borderId="10" applyNumberFormat="0" applyFont="0" applyAlignment="0" applyProtection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7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5" fillId="0" borderId="0"/>
    <xf numFmtId="0" fontId="7" fillId="0" borderId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7" fillId="0" borderId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7" fillId="0" borderId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7" fillId="0" borderId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29" fillId="25" borderId="10" applyNumberFormat="0" applyFont="0" applyAlignment="0" applyProtection="0"/>
    <xf numFmtId="0" fontId="5" fillId="0" borderId="0"/>
    <xf numFmtId="0" fontId="29" fillId="76" borderId="44" applyNumberFormat="0" applyFont="0" applyAlignment="0" applyProtection="0"/>
    <xf numFmtId="0" fontId="5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7" fillId="0" borderId="0"/>
    <xf numFmtId="0" fontId="5" fillId="0" borderId="0"/>
    <xf numFmtId="0" fontId="5" fillId="0" borderId="0"/>
    <xf numFmtId="0" fontId="42" fillId="20" borderId="11" applyNumberFormat="0" applyAlignment="0" applyProtection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01" fillId="67" borderId="45" applyNumberFormat="0" applyAlignment="0" applyProtection="0"/>
    <xf numFmtId="0" fontId="5" fillId="0" borderId="0"/>
    <xf numFmtId="0" fontId="7" fillId="0" borderId="0"/>
    <xf numFmtId="0" fontId="5" fillId="0" borderId="0"/>
    <xf numFmtId="0" fontId="42" fillId="20" borderId="11" applyNumberFormat="0" applyAlignment="0" applyProtection="0"/>
    <xf numFmtId="0" fontId="5" fillId="0" borderId="0"/>
    <xf numFmtId="0" fontId="42" fillId="67" borderId="11" applyNumberFormat="0" applyAlignment="0" applyProtection="0"/>
    <xf numFmtId="0" fontId="5" fillId="0" borderId="0"/>
    <xf numFmtId="0" fontId="7" fillId="0" borderId="0"/>
    <xf numFmtId="0" fontId="5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1" fillId="67" borderId="45" applyNumberFormat="0" applyAlignment="0" applyProtection="0"/>
    <xf numFmtId="0" fontId="5" fillId="0" borderId="0"/>
    <xf numFmtId="0" fontId="5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1" fillId="67" borderId="45" applyNumberFormat="0" applyAlignment="0" applyProtection="0"/>
    <xf numFmtId="0" fontId="101" fillId="67" borderId="45" applyNumberFormat="0" applyAlignment="0" applyProtection="0"/>
    <xf numFmtId="0" fontId="42" fillId="20" borderId="11" applyNumberFormat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171" fillId="79" borderId="61" applyNumberFormat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101" fillId="66" borderId="45" applyNumberFormat="0" applyAlignment="0" applyProtection="0"/>
    <xf numFmtId="0" fontId="5" fillId="0" borderId="0"/>
    <xf numFmtId="0" fontId="7" fillId="0" borderId="0"/>
    <xf numFmtId="0" fontId="42" fillId="20" borderId="11" applyNumberFormat="0" applyAlignment="0" applyProtection="0"/>
    <xf numFmtId="0" fontId="7" fillId="0" borderId="0"/>
    <xf numFmtId="0" fontId="7" fillId="0" borderId="0"/>
    <xf numFmtId="0" fontId="42" fillId="20" borderId="11" applyNumberFormat="0" applyAlignment="0" applyProtection="0"/>
    <xf numFmtId="0" fontId="5" fillId="0" borderId="0"/>
    <xf numFmtId="0" fontId="172" fillId="66" borderId="45" applyNumberFormat="0" applyAlignment="0" applyProtection="0"/>
    <xf numFmtId="0" fontId="5" fillId="0" borderId="0"/>
    <xf numFmtId="0" fontId="101" fillId="66" borderId="45" applyNumberFormat="0" applyAlignment="0" applyProtection="0"/>
    <xf numFmtId="0" fontId="67" fillId="0" borderId="0"/>
    <xf numFmtId="0" fontId="5" fillId="0" borderId="0"/>
    <xf numFmtId="0" fontId="5" fillId="0" borderId="0"/>
    <xf numFmtId="0" fontId="7" fillId="0" borderId="0"/>
    <xf numFmtId="0" fontId="67" fillId="0" borderId="0"/>
    <xf numFmtId="0" fontId="5" fillId="0" borderId="0"/>
    <xf numFmtId="0" fontId="67" fillId="0" borderId="0"/>
    <xf numFmtId="0" fontId="5" fillId="0" borderId="0"/>
    <xf numFmtId="0" fontId="5" fillId="0" borderId="0"/>
    <xf numFmtId="0" fontId="7" fillId="0" borderId="0"/>
    <xf numFmtId="0" fontId="67" fillId="0" borderId="0"/>
    <xf numFmtId="0" fontId="5" fillId="0" borderId="0"/>
    <xf numFmtId="0" fontId="69" fillId="0" borderId="0"/>
    <xf numFmtId="0" fontId="70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0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5" fillId="0" borderId="0"/>
    <xf numFmtId="0" fontId="7" fillId="0" borderId="0"/>
    <xf numFmtId="10" fontId="7" fillId="0" borderId="0" applyFont="0" applyFill="0" applyBorder="0" applyAlignment="0" applyProtection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0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9" fontId="29" fillId="0" borderId="0" applyFont="0" applyFill="0" applyBorder="0" applyAlignment="0" applyProtection="0"/>
    <xf numFmtId="0" fontId="7" fillId="0" borderId="0"/>
    <xf numFmtId="10" fontId="7" fillId="0" borderId="40"/>
    <xf numFmtId="0" fontId="5" fillId="0" borderId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10" fontId="7" fillId="0" borderId="4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0" fontId="5" fillId="0" borderId="0"/>
    <xf numFmtId="10" fontId="7" fillId="0" borderId="40"/>
    <xf numFmtId="10" fontId="7" fillId="0" borderId="40"/>
    <xf numFmtId="10" fontId="7" fillId="0" borderId="4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77" fillId="0" borderId="0" applyFont="0" applyFill="0" applyBorder="0" applyAlignment="0" applyProtection="0"/>
    <xf numFmtId="0" fontId="5" fillId="0" borderId="0"/>
    <xf numFmtId="0" fontId="7" fillId="0" borderId="0"/>
    <xf numFmtId="9" fontId="7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10" fontId="7" fillId="0" borderId="40"/>
    <xf numFmtId="10" fontId="7" fillId="0" borderId="40"/>
    <xf numFmtId="9" fontId="77" fillId="0" borderId="0" applyFont="0" applyFill="0" applyBorder="0" applyAlignment="0" applyProtection="0"/>
    <xf numFmtId="0" fontId="5" fillId="0" borderId="0"/>
    <xf numFmtId="0" fontId="5" fillId="0" borderId="0"/>
    <xf numFmtId="9" fontId="77" fillId="0" borderId="0" applyFont="0" applyFill="0" applyBorder="0" applyAlignment="0" applyProtection="0"/>
    <xf numFmtId="0" fontId="5" fillId="0" borderId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21" fillId="0" borderId="0" applyFont="0" applyFill="0" applyBorder="0" applyAlignment="0" applyProtection="0"/>
    <xf numFmtId="0" fontId="5" fillId="0" borderId="0"/>
    <xf numFmtId="0" fontId="7" fillId="0" borderId="0"/>
    <xf numFmtId="10" fontId="7" fillId="0" borderId="40"/>
    <xf numFmtId="10" fontId="7" fillId="0" borderId="4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29" fillId="0" borderId="0" applyFont="0" applyFill="0" applyBorder="0" applyAlignment="0" applyProtection="0"/>
    <xf numFmtId="0" fontId="5" fillId="0" borderId="0"/>
    <xf numFmtId="0" fontId="7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7" fillId="0" borderId="40"/>
    <xf numFmtId="10" fontId="7" fillId="0" borderId="4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0" fontId="5" fillId="0" borderId="0"/>
    <xf numFmtId="10" fontId="7" fillId="0" borderId="4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0" fontId="5" fillId="0" borderId="0"/>
    <xf numFmtId="10" fontId="7" fillId="0" borderId="4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0" fontId="5" fillId="0" borderId="0"/>
    <xf numFmtId="10" fontId="7" fillId="0" borderId="4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9" fontId="6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6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5" fillId="0" borderId="0"/>
    <xf numFmtId="9" fontId="29" fillId="0" borderId="0" applyFont="0" applyFill="0" applyBorder="0" applyAlignment="0" applyProtection="0"/>
    <xf numFmtId="0" fontId="5" fillId="0" borderId="0"/>
    <xf numFmtId="0" fontId="7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" fillId="0" borderId="0"/>
    <xf numFmtId="0" fontId="7" fillId="0" borderId="0"/>
    <xf numFmtId="9" fontId="29" fillId="0" borderId="0" applyFont="0" applyFill="0" applyBorder="0" applyAlignment="0" applyProtection="0"/>
    <xf numFmtId="10" fontId="7" fillId="0" borderId="40"/>
    <xf numFmtId="9" fontId="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10" fontId="7" fillId="0" borderId="4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0" fontId="5" fillId="0" borderId="0"/>
    <xf numFmtId="0" fontId="7" fillId="0" borderId="0"/>
    <xf numFmtId="9" fontId="14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5" fillId="0" borderId="0"/>
    <xf numFmtId="0" fontId="7" fillId="0" borderId="0"/>
    <xf numFmtId="10" fontId="7" fillId="0" borderId="40"/>
    <xf numFmtId="10" fontId="7" fillId="0" borderId="40"/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0" fontId="7" fillId="0" borderId="0"/>
    <xf numFmtId="10" fontId="7" fillId="0" borderId="40"/>
    <xf numFmtId="0" fontId="5" fillId="0" borderId="0"/>
    <xf numFmtId="9" fontId="100" fillId="0" borderId="0" applyFont="0" applyFill="0" applyBorder="0" applyAlignment="0" applyProtection="0"/>
    <xf numFmtId="9" fontId="143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10" fontId="7" fillId="0" borderId="40"/>
    <xf numFmtId="9" fontId="29" fillId="0" borderId="0" applyFont="0" applyFill="0" applyBorder="0" applyAlignment="0" applyProtection="0"/>
    <xf numFmtId="10" fontId="7" fillId="0" borderId="40"/>
    <xf numFmtId="10" fontId="7" fillId="0" borderId="40"/>
    <xf numFmtId="9" fontId="5" fillId="0" borderId="0" applyFont="0" applyFill="0" applyBorder="0" applyAlignment="0" applyProtection="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9" fontId="63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9" fontId="63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9" fontId="5" fillId="0" borderId="0" applyFont="0" applyFill="0" applyBorder="0" applyAlignment="0" applyProtection="0"/>
    <xf numFmtId="10" fontId="7" fillId="0" borderId="40"/>
    <xf numFmtId="10" fontId="7" fillId="0" borderId="40"/>
    <xf numFmtId="0" fontId="5" fillId="0" borderId="0"/>
    <xf numFmtId="10" fontId="7" fillId="0" borderId="40"/>
    <xf numFmtId="10" fontId="7" fillId="0" borderId="40"/>
    <xf numFmtId="10" fontId="7" fillId="0" borderId="40"/>
    <xf numFmtId="9" fontId="5" fillId="0" borderId="0" applyFont="0" applyFill="0" applyBorder="0" applyAlignment="0" applyProtection="0"/>
    <xf numFmtId="10" fontId="7" fillId="0" borderId="40"/>
    <xf numFmtId="9" fontId="5" fillId="0" borderId="0" applyFont="0" applyFill="0" applyBorder="0" applyAlignment="0" applyProtection="0"/>
    <xf numFmtId="10" fontId="7" fillId="0" borderId="40"/>
    <xf numFmtId="9" fontId="5" fillId="0" borderId="0" applyFont="0" applyFill="0" applyBorder="0" applyAlignment="0" applyProtection="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10" fontId="7" fillId="0" borderId="40"/>
    <xf numFmtId="0" fontId="5" fillId="0" borderId="0"/>
    <xf numFmtId="0" fontId="5" fillId="0" borderId="0"/>
    <xf numFmtId="0" fontId="7" fillId="0" borderId="0"/>
    <xf numFmtId="9" fontId="29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10" fontId="7" fillId="0" borderId="40"/>
    <xf numFmtId="10" fontId="7" fillId="0" borderId="40"/>
    <xf numFmtId="10" fontId="7" fillId="0" borderId="4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10" fontId="7" fillId="0" borderId="40"/>
    <xf numFmtId="0" fontId="5" fillId="0" borderId="0"/>
    <xf numFmtId="0" fontId="5" fillId="0" borderId="0"/>
    <xf numFmtId="10" fontId="7" fillId="0" borderId="4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0" fontId="7" fillId="0" borderId="40"/>
    <xf numFmtId="0" fontId="5" fillId="0" borderId="0"/>
    <xf numFmtId="0" fontId="5" fillId="0" borderId="0"/>
    <xf numFmtId="10" fontId="7" fillId="0" borderId="40"/>
    <xf numFmtId="0" fontId="5" fillId="0" borderId="0"/>
    <xf numFmtId="0" fontId="5" fillId="0" borderId="0"/>
    <xf numFmtId="9" fontId="29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63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100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9" fontId="14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9" fontId="29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9" fontId="14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10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9" fontId="100" fillId="0" borderId="0" applyFont="0" applyFill="0" applyBorder="0" applyAlignment="0" applyProtection="0"/>
    <xf numFmtId="10" fontId="7" fillId="0" borderId="40"/>
    <xf numFmtId="0" fontId="5" fillId="0" borderId="0"/>
    <xf numFmtId="9" fontId="100" fillId="0" borderId="0" applyFont="0" applyFill="0" applyBorder="0" applyAlignment="0" applyProtection="0"/>
    <xf numFmtId="0" fontId="5" fillId="0" borderId="0"/>
    <xf numFmtId="0" fontId="5" fillId="0" borderId="0"/>
    <xf numFmtId="9" fontId="100" fillId="0" borderId="0" applyFont="0" applyFill="0" applyBorder="0" applyAlignment="0" applyProtection="0"/>
    <xf numFmtId="0" fontId="5" fillId="0" borderId="0"/>
    <xf numFmtId="0" fontId="5" fillId="0" borderId="0"/>
    <xf numFmtId="9" fontId="100" fillId="0" borderId="0" applyFont="0" applyFill="0" applyBorder="0" applyAlignment="0" applyProtection="0"/>
    <xf numFmtId="0" fontId="5" fillId="0" borderId="0"/>
    <xf numFmtId="0" fontId="5" fillId="0" borderId="0"/>
    <xf numFmtId="9" fontId="100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41" fontId="7" fillId="77" borderId="4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41" fontId="7" fillId="77" borderId="4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1" fontId="7" fillId="77" borderId="4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41" fontId="7" fillId="77" borderId="40"/>
    <xf numFmtId="0" fontId="5" fillId="0" borderId="0"/>
    <xf numFmtId="0" fontId="7" fillId="0" borderId="0"/>
    <xf numFmtId="0" fontId="5" fillId="0" borderId="0"/>
    <xf numFmtId="41" fontId="7" fillId="77" borderId="4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41" fontId="7" fillId="77" borderId="40"/>
    <xf numFmtId="0" fontId="5" fillId="0" borderId="0"/>
    <xf numFmtId="0" fontId="7" fillId="0" borderId="0"/>
    <xf numFmtId="0" fontId="5" fillId="0" borderId="0"/>
    <xf numFmtId="217" fontId="173" fillId="22" borderId="0" applyBorder="0" applyAlignment="0">
      <protection hidden="1"/>
    </xf>
    <xf numFmtId="1" fontId="173" fillId="22" borderId="0">
      <alignment horizontal="center"/>
    </xf>
    <xf numFmtId="0" fontId="21" fillId="0" borderId="0" applyNumberFormat="0" applyFont="0" applyFill="0" applyBorder="0" applyAlignment="0" applyProtection="0">
      <alignment horizontal="left"/>
    </xf>
    <xf numFmtId="0" fontId="5" fillId="0" borderId="0"/>
    <xf numFmtId="0" fontId="21" fillId="0" borderId="0" applyNumberFormat="0" applyFont="0" applyFill="0" applyBorder="0" applyAlignment="0" applyProtection="0">
      <alignment horizontal="left"/>
    </xf>
    <xf numFmtId="0" fontId="21" fillId="0" borderId="0" applyNumberFormat="0" applyFont="0" applyFill="0" applyBorder="0" applyAlignment="0" applyProtection="0">
      <alignment horizontal="left"/>
    </xf>
    <xf numFmtId="0" fontId="21" fillId="0" borderId="0" applyNumberFormat="0" applyFont="0" applyFill="0" applyBorder="0" applyAlignment="0" applyProtection="0">
      <alignment horizontal="left"/>
    </xf>
    <xf numFmtId="0" fontId="7" fillId="0" borderId="0"/>
    <xf numFmtId="0" fontId="5" fillId="0" borderId="0"/>
    <xf numFmtId="0" fontId="21" fillId="0" borderId="0" applyNumberFormat="0" applyFont="0" applyFill="0" applyBorder="0" applyAlignment="0" applyProtection="0">
      <alignment horizontal="left"/>
    </xf>
    <xf numFmtId="15" fontId="21" fillId="0" borderId="0" applyFont="0" applyFill="0" applyBorder="0" applyAlignment="0" applyProtection="0"/>
    <xf numFmtId="0" fontId="5" fillId="0" borderId="0"/>
    <xf numFmtId="15" fontId="21" fillId="0" borderId="0" applyFont="0" applyFill="0" applyBorder="0" applyAlignment="0" applyProtection="0"/>
    <xf numFmtId="15" fontId="21" fillId="0" borderId="0" applyFont="0" applyFill="0" applyBorder="0" applyAlignment="0" applyProtection="0"/>
    <xf numFmtId="15" fontId="21" fillId="0" borderId="0" applyFont="0" applyFill="0" applyBorder="0" applyAlignment="0" applyProtection="0"/>
    <xf numFmtId="0" fontId="7" fillId="0" borderId="0"/>
    <xf numFmtId="0" fontId="5" fillId="0" borderId="0"/>
    <xf numFmtId="15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5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7" fillId="0" borderId="0"/>
    <xf numFmtId="0" fontId="5" fillId="0" borderId="0"/>
    <xf numFmtId="4" fontId="21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0" fontId="5" fillId="0" borderId="0"/>
    <xf numFmtId="0" fontId="47" fillId="0" borderId="30">
      <alignment horizontal="center"/>
    </xf>
    <xf numFmtId="0" fontId="47" fillId="0" borderId="30">
      <alignment horizontal="center"/>
    </xf>
    <xf numFmtId="0" fontId="47" fillId="0" borderId="30">
      <alignment horizontal="center"/>
    </xf>
    <xf numFmtId="0" fontId="7" fillId="0" borderId="0"/>
    <xf numFmtId="0" fontId="5" fillId="0" borderId="0"/>
    <xf numFmtId="0" fontId="47" fillId="0" borderId="30">
      <alignment horizontal="center"/>
    </xf>
    <xf numFmtId="3" fontId="21" fillId="0" borderId="0" applyFont="0" applyFill="0" applyBorder="0" applyAlignment="0" applyProtection="0"/>
    <xf numFmtId="0" fontId="5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7" fillId="0" borderId="0"/>
    <xf numFmtId="0" fontId="5" fillId="0" borderId="0"/>
    <xf numFmtId="3" fontId="21" fillId="0" borderId="0" applyFont="0" applyFill="0" applyBorder="0" applyAlignment="0" applyProtection="0"/>
    <xf numFmtId="0" fontId="21" fillId="78" borderId="0" applyNumberFormat="0" applyFont="0" applyBorder="0" applyAlignment="0" applyProtection="0"/>
    <xf numFmtId="0" fontId="5" fillId="0" borderId="0"/>
    <xf numFmtId="0" fontId="21" fillId="78" borderId="0" applyNumberFormat="0" applyFont="0" applyBorder="0" applyAlignment="0" applyProtection="0"/>
    <xf numFmtId="0" fontId="21" fillId="78" borderId="0" applyNumberFormat="0" applyFont="0" applyBorder="0" applyAlignment="0" applyProtection="0"/>
    <xf numFmtId="0" fontId="21" fillId="78" borderId="0" applyNumberFormat="0" applyFont="0" applyBorder="0" applyAlignment="0" applyProtection="0"/>
    <xf numFmtId="0" fontId="7" fillId="0" borderId="0"/>
    <xf numFmtId="0" fontId="5" fillId="0" borderId="0"/>
    <xf numFmtId="0" fontId="21" fillId="78" borderId="0" applyNumberFormat="0" applyFont="0" applyBorder="0" applyAlignment="0" applyProtection="0"/>
    <xf numFmtId="0" fontId="69" fillId="0" borderId="0"/>
    <xf numFmtId="0" fontId="70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0" fillId="0" borderId="0"/>
    <xf numFmtId="0" fontId="5" fillId="0" borderId="0"/>
    <xf numFmtId="0" fontId="70" fillId="0" borderId="0"/>
    <xf numFmtId="0" fontId="103" fillId="0" borderId="0"/>
    <xf numFmtId="0" fontId="104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04" fillId="0" borderId="0"/>
    <xf numFmtId="0" fontId="5" fillId="0" borderId="0"/>
    <xf numFmtId="0" fontId="104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" fontId="102" fillId="0" borderId="0" applyFill="0" applyBorder="0" applyAlignment="0" applyProtection="0"/>
    <xf numFmtId="0" fontId="5" fillId="0" borderId="0"/>
    <xf numFmtId="0" fontId="7" fillId="0" borderId="0"/>
    <xf numFmtId="3" fontId="102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3" fontId="102" fillId="0" borderId="0" applyFill="0" applyBorder="0" applyAlignment="0" applyProtection="0"/>
    <xf numFmtId="3" fontId="102" fillId="0" borderId="0" applyFill="0" applyBorder="0" applyAlignment="0" applyProtection="0"/>
    <xf numFmtId="0" fontId="5" fillId="0" borderId="0"/>
    <xf numFmtId="3" fontId="102" fillId="0" borderId="0" applyFill="0" applyBorder="0" applyAlignment="0" applyProtection="0"/>
    <xf numFmtId="0" fontId="5" fillId="0" borderId="0"/>
    <xf numFmtId="0" fontId="5" fillId="0" borderId="0"/>
    <xf numFmtId="3" fontId="102" fillId="0" borderId="0" applyFill="0" applyBorder="0" applyAlignment="0" applyProtection="0"/>
    <xf numFmtId="0" fontId="5" fillId="0" borderId="0"/>
    <xf numFmtId="3" fontId="102" fillId="0" borderId="0" applyFill="0" applyBorder="0" applyAlignment="0" applyProtection="0"/>
    <xf numFmtId="0" fontId="5" fillId="0" borderId="0"/>
    <xf numFmtId="3" fontId="102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68" fillId="79" borderId="0"/>
    <xf numFmtId="0" fontId="105" fillId="79" borderId="41"/>
    <xf numFmtId="0" fontId="106" fillId="80" borderId="46"/>
    <xf numFmtId="0" fontId="106" fillId="80" borderId="46"/>
    <xf numFmtId="0" fontId="107" fillId="79" borderId="47"/>
    <xf numFmtId="0" fontId="107" fillId="79" borderId="47"/>
    <xf numFmtId="0" fontId="5" fillId="0" borderId="0"/>
    <xf numFmtId="0" fontId="7" fillId="0" borderId="0"/>
    <xf numFmtId="0" fontId="5" fillId="0" borderId="0"/>
    <xf numFmtId="0" fontId="7" fillId="0" borderId="0"/>
    <xf numFmtId="42" fontId="7" fillId="23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42" fontId="7" fillId="23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2" fontId="7" fillId="23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42" fontId="7" fillId="23" borderId="0"/>
    <xf numFmtId="0" fontId="5" fillId="0" borderId="0"/>
    <xf numFmtId="0" fontId="7" fillId="0" borderId="0"/>
    <xf numFmtId="0" fontId="5" fillId="0" borderId="0"/>
    <xf numFmtId="42" fontId="7" fillId="23" borderId="0"/>
    <xf numFmtId="42" fontId="7" fillId="23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42" fontId="7" fillId="23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42" fontId="7" fillId="23" borderId="23">
      <alignment vertical="center"/>
    </xf>
    <xf numFmtId="42" fontId="7" fillId="23" borderId="23">
      <alignment vertical="center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42" fontId="7" fillId="23" borderId="23">
      <alignment vertical="center"/>
    </xf>
    <xf numFmtId="0" fontId="5" fillId="0" borderId="0"/>
    <xf numFmtId="42" fontId="7" fillId="23" borderId="23">
      <alignment vertical="center"/>
    </xf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42" fontId="7" fillId="23" borderId="23">
      <alignment vertical="center"/>
    </xf>
    <xf numFmtId="42" fontId="7" fillId="23" borderId="23">
      <alignment vertical="center"/>
    </xf>
    <xf numFmtId="42" fontId="7" fillId="23" borderId="23">
      <alignment vertical="center"/>
    </xf>
    <xf numFmtId="42" fontId="7" fillId="23" borderId="23">
      <alignment vertical="center"/>
    </xf>
    <xf numFmtId="42" fontId="7" fillId="23" borderId="23">
      <alignment vertical="center"/>
    </xf>
    <xf numFmtId="0" fontId="5" fillId="0" borderId="0"/>
    <xf numFmtId="0" fontId="5" fillId="0" borderId="0"/>
    <xf numFmtId="0" fontId="5" fillId="0" borderId="0"/>
    <xf numFmtId="0" fontId="7" fillId="0" borderId="0"/>
    <xf numFmtId="42" fontId="7" fillId="23" borderId="23">
      <alignment vertical="center"/>
    </xf>
    <xf numFmtId="0" fontId="5" fillId="0" borderId="0"/>
    <xf numFmtId="0" fontId="7" fillId="0" borderId="0"/>
    <xf numFmtId="0" fontId="5" fillId="0" borderId="0"/>
    <xf numFmtId="0" fontId="12" fillId="23" borderId="20" applyNumberFormat="0">
      <alignment horizontal="center" vertical="center" wrapText="1"/>
    </xf>
    <xf numFmtId="0" fontId="5" fillId="0" borderId="0"/>
    <xf numFmtId="0" fontId="5" fillId="0" borderId="0"/>
    <xf numFmtId="0" fontId="12" fillId="23" borderId="20" applyNumberFormat="0">
      <alignment horizontal="center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2" fillId="23" borderId="20" applyNumberFormat="0">
      <alignment horizontal="center" vertical="center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23" borderId="0"/>
    <xf numFmtId="0" fontId="5" fillId="0" borderId="0"/>
    <xf numFmtId="10" fontId="7" fillId="23" borderId="0"/>
    <xf numFmtId="10" fontId="7" fillId="23" borderId="0"/>
    <xf numFmtId="0" fontId="5" fillId="0" borderId="0"/>
    <xf numFmtId="0" fontId="7" fillId="0" borderId="0"/>
    <xf numFmtId="10" fontId="7" fillId="23" borderId="0"/>
    <xf numFmtId="0" fontId="5" fillId="0" borderId="0"/>
    <xf numFmtId="10" fontId="7" fillId="23" borderId="0"/>
    <xf numFmtId="0" fontId="5" fillId="0" borderId="0"/>
    <xf numFmtId="10" fontId="7" fillId="23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0" fontId="7" fillId="23" borderId="0"/>
    <xf numFmtId="0" fontId="5" fillId="0" borderId="0"/>
    <xf numFmtId="10" fontId="7" fillId="23" borderId="0"/>
    <xf numFmtId="10" fontId="7" fillId="23" borderId="0"/>
    <xf numFmtId="10" fontId="7" fillId="23" borderId="0"/>
    <xf numFmtId="10" fontId="7" fillId="23" borderId="0"/>
    <xf numFmtId="10" fontId="7" fillId="23" borderId="0"/>
    <xf numFmtId="10" fontId="7" fillId="23" borderId="0"/>
    <xf numFmtId="10" fontId="7" fillId="23" borderId="0"/>
    <xf numFmtId="10" fontId="7" fillId="23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0" fontId="7" fillId="23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0" fontId="7" fillId="23" borderId="0"/>
    <xf numFmtId="10" fontId="7" fillId="23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23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23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0" fontId="7" fillId="23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0" fontId="5" fillId="0" borderId="0"/>
    <xf numFmtId="198" fontId="7" fillId="23" borderId="0"/>
    <xf numFmtId="198" fontId="7" fillId="23" borderId="0"/>
    <xf numFmtId="0" fontId="5" fillId="0" borderId="0"/>
    <xf numFmtId="0" fontId="7" fillId="0" borderId="0"/>
    <xf numFmtId="198" fontId="7" fillId="23" borderId="0"/>
    <xf numFmtId="0" fontId="5" fillId="0" borderId="0"/>
    <xf numFmtId="198" fontId="7" fillId="23" borderId="0"/>
    <xf numFmtId="0" fontId="5" fillId="0" borderId="0"/>
    <xf numFmtId="198" fontId="7" fillId="23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0" fontId="5" fillId="0" borderId="0"/>
    <xf numFmtId="198" fontId="7" fillId="23" borderId="0"/>
    <xf numFmtId="198" fontId="7" fillId="23" borderId="0"/>
    <xf numFmtId="198" fontId="7" fillId="23" borderId="0"/>
    <xf numFmtId="198" fontId="7" fillId="23" borderId="0"/>
    <xf numFmtId="198" fontId="7" fillId="23" borderId="0"/>
    <xf numFmtId="198" fontId="7" fillId="23" borderId="0"/>
    <xf numFmtId="198" fontId="7" fillId="23" borderId="0"/>
    <xf numFmtId="198" fontId="7" fillId="23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8" fontId="7" fillId="23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8" fontId="7" fillId="23" borderId="0"/>
    <xf numFmtId="198" fontId="7" fillId="23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198" fontId="7" fillId="23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198" fontId="7" fillId="23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8" fontId="7" fillId="23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4" fontId="26" fillId="0" borderId="0" applyBorder="0" applyAlignment="0"/>
    <xf numFmtId="164" fontId="26" fillId="0" borderId="0" applyBorder="0" applyAlignment="0"/>
    <xf numFmtId="0" fontId="5" fillId="0" borderId="0"/>
    <xf numFmtId="0" fontId="7" fillId="0" borderId="0"/>
    <xf numFmtId="164" fontId="26" fillId="0" borderId="0" applyBorder="0" applyAlignment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42" fontId="7" fillId="23" borderId="13">
      <alignment horizontal="left"/>
    </xf>
    <xf numFmtId="42" fontId="7" fillId="23" borderId="13">
      <alignment horizontal="left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42" fontId="7" fillId="23" borderId="13">
      <alignment horizontal="left"/>
    </xf>
    <xf numFmtId="42" fontId="7" fillId="23" borderId="13">
      <alignment horizontal="left"/>
    </xf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42" fontId="7" fillId="23" borderId="13">
      <alignment horizontal="left"/>
    </xf>
    <xf numFmtId="42" fontId="7" fillId="23" borderId="13">
      <alignment horizontal="left"/>
    </xf>
    <xf numFmtId="42" fontId="7" fillId="23" borderId="13">
      <alignment horizontal="left"/>
    </xf>
    <xf numFmtId="42" fontId="7" fillId="23" borderId="13">
      <alignment horizontal="left"/>
    </xf>
    <xf numFmtId="42" fontId="7" fillId="23" borderId="13">
      <alignment horizontal="left"/>
    </xf>
    <xf numFmtId="0" fontId="5" fillId="0" borderId="0"/>
    <xf numFmtId="0" fontId="5" fillId="0" borderId="0"/>
    <xf numFmtId="0" fontId="5" fillId="0" borderId="0"/>
    <xf numFmtId="0" fontId="7" fillId="0" borderId="0"/>
    <xf numFmtId="42" fontId="7" fillId="23" borderId="13">
      <alignment horizontal="left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98" fontId="25" fillId="23" borderId="13">
      <alignment horizontal="left"/>
    </xf>
    <xf numFmtId="198" fontId="25" fillId="23" borderId="13">
      <alignment horizontal="left"/>
    </xf>
    <xf numFmtId="198" fontId="25" fillId="23" borderId="13">
      <alignment horizontal="left"/>
    </xf>
    <xf numFmtId="0" fontId="5" fillId="0" borderId="0"/>
    <xf numFmtId="0" fontId="5" fillId="0" borderId="0"/>
    <xf numFmtId="0" fontId="7" fillId="0" borderId="0"/>
    <xf numFmtId="198" fontId="25" fillId="23" borderId="13">
      <alignment horizontal="left"/>
    </xf>
    <xf numFmtId="0" fontId="5" fillId="0" borderId="0"/>
    <xf numFmtId="14" fontId="52" fillId="0" borderId="0" applyNumberFormat="0" applyFill="0" applyBorder="0" applyAlignment="0" applyProtection="0">
      <alignment horizontal="left"/>
    </xf>
    <xf numFmtId="0" fontId="5" fillId="0" borderId="0"/>
    <xf numFmtId="0" fontId="5" fillId="0" borderId="0"/>
    <xf numFmtId="0" fontId="7" fillId="0" borderId="0"/>
    <xf numFmtId="14" fontId="52" fillId="0" borderId="0" applyNumberFormat="0" applyFill="0" applyBorder="0" applyAlignment="0" applyProtection="0">
      <alignment horizontal="left"/>
    </xf>
    <xf numFmtId="0" fontId="5" fillId="0" borderId="0"/>
    <xf numFmtId="0" fontId="7" fillId="0" borderId="0"/>
    <xf numFmtId="0" fontId="5" fillId="0" borderId="0"/>
    <xf numFmtId="199" fontId="7" fillId="0" borderId="0" applyFont="0" applyFill="0" applyAlignment="0">
      <alignment horizontal="right"/>
    </xf>
    <xf numFmtId="0" fontId="5" fillId="0" borderId="0"/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0" fontId="5" fillId="0" borderId="0"/>
    <xf numFmtId="0" fontId="7" fillId="0" borderId="0"/>
    <xf numFmtId="199" fontId="7" fillId="0" borderId="0" applyFont="0" applyFill="0" applyAlignment="0">
      <alignment horizontal="right"/>
    </xf>
    <xf numFmtId="0" fontId="5" fillId="0" borderId="0"/>
    <xf numFmtId="199" fontId="7" fillId="0" borderId="0" applyFont="0" applyFill="0" applyAlignment="0">
      <alignment horizontal="right"/>
    </xf>
    <xf numFmtId="0" fontId="5" fillId="0" borderId="0"/>
    <xf numFmtId="199" fontId="7" fillId="0" borderId="0" applyFont="0" applyFill="0" applyAlignment="0">
      <alignment horizontal="right"/>
    </xf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99" fontId="7" fillId="0" borderId="0" applyFont="0" applyFill="0" applyAlignment="0">
      <alignment horizontal="right"/>
    </xf>
    <xf numFmtId="0" fontId="5" fillId="0" borderId="0"/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9" fontId="7" fillId="0" borderId="0" applyFont="0" applyFill="0" applyAlignment="0">
      <alignment horizontal="right"/>
    </xf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199" fontId="7" fillId="0" borderId="0" applyFont="0" applyFill="0" applyAlignment="0">
      <alignment horizontal="right"/>
    </xf>
    <xf numFmtId="199" fontId="7" fillId="0" borderId="0" applyFont="0" applyFill="0" applyAlignment="0">
      <alignment horizontal="right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9" fontId="7" fillId="0" borderId="0" applyFont="0" applyFill="0" applyAlignment="0">
      <alignment horizontal="right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9" fontId="7" fillId="0" borderId="0" applyFont="0" applyFill="0" applyAlignment="0">
      <alignment horizontal="right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9" fontId="7" fillId="0" borderId="0" applyFont="0" applyFill="0" applyAlignment="0">
      <alignment horizontal="right"/>
    </xf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218" fontId="174" fillId="0" borderId="0"/>
    <xf numFmtId="4" fontId="108" fillId="26" borderId="11" applyNumberFormat="0" applyProtection="0">
      <alignment vertical="center"/>
    </xf>
    <xf numFmtId="4" fontId="108" fillId="26" borderId="11" applyNumberFormat="0" applyProtection="0">
      <alignment vertical="center"/>
    </xf>
    <xf numFmtId="4" fontId="108" fillId="26" borderId="11" applyNumberFormat="0" applyProtection="0">
      <alignment vertical="center"/>
    </xf>
    <xf numFmtId="0" fontId="5" fillId="0" borderId="0"/>
    <xf numFmtId="0" fontId="7" fillId="0" borderId="0"/>
    <xf numFmtId="0" fontId="5" fillId="0" borderId="0"/>
    <xf numFmtId="4" fontId="109" fillId="26" borderId="11" applyNumberFormat="0" applyProtection="0">
      <alignment vertical="center"/>
    </xf>
    <xf numFmtId="4" fontId="109" fillId="26" borderId="11" applyNumberFormat="0" applyProtection="0">
      <alignment vertical="center"/>
    </xf>
    <xf numFmtId="4" fontId="109" fillId="26" borderId="11" applyNumberFormat="0" applyProtection="0">
      <alignment vertical="center"/>
    </xf>
    <xf numFmtId="0" fontId="5" fillId="0" borderId="0"/>
    <xf numFmtId="0" fontId="7" fillId="0" borderId="0"/>
    <xf numFmtId="0" fontId="5" fillId="0" borderId="0"/>
    <xf numFmtId="4" fontId="108" fillId="26" borderId="11" applyNumberFormat="0" applyProtection="0">
      <alignment horizontal="left" vertical="center" indent="1"/>
    </xf>
    <xf numFmtId="4" fontId="108" fillId="26" borderId="11" applyNumberFormat="0" applyProtection="0">
      <alignment horizontal="left" vertical="center" indent="1"/>
    </xf>
    <xf numFmtId="4" fontId="108" fillId="26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4" fontId="108" fillId="26" borderId="11" applyNumberFormat="0" applyProtection="0">
      <alignment horizontal="left" vertical="center" indent="1"/>
    </xf>
    <xf numFmtId="4" fontId="108" fillId="26" borderId="11" applyNumberFormat="0" applyProtection="0">
      <alignment horizontal="left" vertical="center" indent="1"/>
    </xf>
    <xf numFmtId="4" fontId="108" fillId="26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4" fontId="108" fillId="83" borderId="11" applyNumberFormat="0" applyProtection="0">
      <alignment horizontal="right" vertical="center"/>
    </xf>
    <xf numFmtId="4" fontId="108" fillId="83" borderId="11" applyNumberFormat="0" applyProtection="0">
      <alignment horizontal="right" vertical="center"/>
    </xf>
    <xf numFmtId="4" fontId="108" fillId="83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4" borderId="11" applyNumberFormat="0" applyProtection="0">
      <alignment horizontal="right" vertical="center"/>
    </xf>
    <xf numFmtId="4" fontId="108" fillId="84" borderId="11" applyNumberFormat="0" applyProtection="0">
      <alignment horizontal="right" vertical="center"/>
    </xf>
    <xf numFmtId="4" fontId="108" fillId="84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5" borderId="11" applyNumberFormat="0" applyProtection="0">
      <alignment horizontal="right" vertical="center"/>
    </xf>
    <xf numFmtId="4" fontId="108" fillId="85" borderId="11" applyNumberFormat="0" applyProtection="0">
      <alignment horizontal="right" vertical="center"/>
    </xf>
    <xf numFmtId="4" fontId="108" fillId="85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6" borderId="11" applyNumberFormat="0" applyProtection="0">
      <alignment horizontal="right" vertical="center"/>
    </xf>
    <xf numFmtId="4" fontId="108" fillId="86" borderId="11" applyNumberFormat="0" applyProtection="0">
      <alignment horizontal="right" vertical="center"/>
    </xf>
    <xf numFmtId="4" fontId="108" fillId="86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7" borderId="11" applyNumberFormat="0" applyProtection="0">
      <alignment horizontal="right" vertical="center"/>
    </xf>
    <xf numFmtId="4" fontId="108" fillId="87" borderId="11" applyNumberFormat="0" applyProtection="0">
      <alignment horizontal="right" vertical="center"/>
    </xf>
    <xf numFmtId="4" fontId="108" fillId="87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8" borderId="11" applyNumberFormat="0" applyProtection="0">
      <alignment horizontal="right" vertical="center"/>
    </xf>
    <xf numFmtId="4" fontId="108" fillId="88" borderId="11" applyNumberFormat="0" applyProtection="0">
      <alignment horizontal="right" vertical="center"/>
    </xf>
    <xf numFmtId="4" fontId="108" fillId="88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89" borderId="11" applyNumberFormat="0" applyProtection="0">
      <alignment horizontal="right" vertical="center"/>
    </xf>
    <xf numFmtId="4" fontId="108" fillId="89" borderId="11" applyNumberFormat="0" applyProtection="0">
      <alignment horizontal="right" vertical="center"/>
    </xf>
    <xf numFmtId="4" fontId="108" fillId="89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90" borderId="11" applyNumberFormat="0" applyProtection="0">
      <alignment horizontal="right" vertical="center"/>
    </xf>
    <xf numFmtId="4" fontId="108" fillId="90" borderId="11" applyNumberFormat="0" applyProtection="0">
      <alignment horizontal="right" vertical="center"/>
    </xf>
    <xf numFmtId="4" fontId="108" fillId="90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08" fillId="91" borderId="11" applyNumberFormat="0" applyProtection="0">
      <alignment horizontal="right" vertical="center"/>
    </xf>
    <xf numFmtId="4" fontId="108" fillId="91" borderId="11" applyNumberFormat="0" applyProtection="0">
      <alignment horizontal="right" vertical="center"/>
    </xf>
    <xf numFmtId="4" fontId="108" fillId="91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4" fontId="110" fillId="93" borderId="0" applyNumberFormat="0" applyProtection="0">
      <alignment horizontal="left" vertical="center" indent="1"/>
    </xf>
    <xf numFmtId="4" fontId="110" fillId="92" borderId="11" applyNumberFormat="0" applyProtection="0">
      <alignment horizontal="left" vertical="center" indent="1"/>
    </xf>
    <xf numFmtId="4" fontId="110" fillId="92" borderId="11" applyNumberFormat="0" applyProtection="0">
      <alignment horizontal="left" vertical="center" indent="1"/>
    </xf>
    <xf numFmtId="0" fontId="5" fillId="0" borderId="0"/>
    <xf numFmtId="0" fontId="5" fillId="0" borderId="0"/>
    <xf numFmtId="4" fontId="108" fillId="94" borderId="0" applyNumberFormat="0" applyProtection="0">
      <alignment horizontal="left" vertical="center" indent="1"/>
    </xf>
    <xf numFmtId="4" fontId="108" fillId="94" borderId="48" applyNumberFormat="0" applyProtection="0">
      <alignment horizontal="left" vertical="center" indent="1"/>
    </xf>
    <xf numFmtId="4" fontId="108" fillId="94" borderId="48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4" fontId="111" fillId="95" borderId="0" applyNumberFormat="0" applyProtection="0">
      <alignment horizontal="left" vertical="center" indent="1"/>
    </xf>
    <xf numFmtId="0" fontId="5" fillId="0" borderId="0"/>
    <xf numFmtId="0" fontId="5" fillId="0" borderId="0"/>
    <xf numFmtId="0" fontId="7" fillId="0" borderId="0"/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4" fontId="112" fillId="0" borderId="0" applyNumberFormat="0" applyProtection="0">
      <alignment horizontal="left" vertical="center" indent="1"/>
    </xf>
    <xf numFmtId="4" fontId="108" fillId="94" borderId="11" applyNumberFormat="0" applyProtection="0">
      <alignment horizontal="left" vertical="center" indent="1"/>
    </xf>
    <xf numFmtId="4" fontId="108" fillId="94" borderId="11" applyNumberFormat="0" applyProtection="0">
      <alignment horizontal="left" vertical="center" indent="1"/>
    </xf>
    <xf numFmtId="0" fontId="5" fillId="0" borderId="0"/>
    <xf numFmtId="0" fontId="5" fillId="0" borderId="0"/>
    <xf numFmtId="4" fontId="112" fillId="0" borderId="0" applyNumberFormat="0" applyProtection="0">
      <alignment horizontal="left" vertical="center" indent="1"/>
    </xf>
    <xf numFmtId="4" fontId="108" fillId="96" borderId="11" applyNumberFormat="0" applyProtection="0">
      <alignment horizontal="left" vertical="center" indent="1"/>
    </xf>
    <xf numFmtId="4" fontId="108" fillId="96" borderId="11" applyNumberFormat="0" applyProtection="0">
      <alignment horizontal="left" vertical="center" indent="1"/>
    </xf>
    <xf numFmtId="0" fontId="5" fillId="0" borderId="0"/>
    <xf numFmtId="0" fontId="5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5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6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5" fillId="0" borderId="0"/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5" fillId="0" borderId="0"/>
    <xf numFmtId="0" fontId="7" fillId="97" borderId="11" applyNumberFormat="0" applyProtection="0">
      <alignment horizontal="left" vertical="center" indent="1"/>
    </xf>
    <xf numFmtId="0" fontId="7" fillId="97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5" fillId="0" borderId="0"/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5" fillId="0" borderId="0"/>
    <xf numFmtId="0" fontId="7" fillId="22" borderId="11" applyNumberFormat="0" applyProtection="0">
      <alignment horizontal="left" vertical="center" indent="1"/>
    </xf>
    <xf numFmtId="0" fontId="7" fillId="22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7" fillId="67" borderId="6" applyNumberFormat="0">
      <protection locked="0"/>
    </xf>
    <xf numFmtId="0" fontId="7" fillId="67" borderId="6" applyNumberFormat="0">
      <protection locked="0"/>
    </xf>
    <xf numFmtId="0" fontId="7" fillId="67" borderId="6" applyNumberFormat="0">
      <protection locked="0"/>
    </xf>
    <xf numFmtId="0" fontId="7" fillId="67" borderId="6" applyNumberFormat="0">
      <protection locked="0"/>
    </xf>
    <xf numFmtId="0" fontId="7" fillId="67" borderId="6" applyNumberFormat="0">
      <protection locked="0"/>
    </xf>
    <xf numFmtId="0" fontId="7" fillId="67" borderId="6" applyNumberFormat="0">
      <protection locked="0"/>
    </xf>
    <xf numFmtId="0" fontId="7" fillId="67" borderId="6" applyNumberFormat="0">
      <protection locked="0"/>
    </xf>
    <xf numFmtId="0" fontId="5" fillId="0" borderId="0"/>
    <xf numFmtId="4" fontId="108" fillId="98" borderId="11" applyNumberFormat="0" applyProtection="0">
      <alignment vertical="center"/>
    </xf>
    <xf numFmtId="4" fontId="108" fillId="98" borderId="11" applyNumberFormat="0" applyProtection="0">
      <alignment vertical="center"/>
    </xf>
    <xf numFmtId="4" fontId="108" fillId="98" borderId="11" applyNumberFormat="0" applyProtection="0">
      <alignment vertical="center"/>
    </xf>
    <xf numFmtId="0" fontId="5" fillId="0" borderId="0"/>
    <xf numFmtId="0" fontId="7" fillId="0" borderId="0"/>
    <xf numFmtId="0" fontId="5" fillId="0" borderId="0"/>
    <xf numFmtId="4" fontId="109" fillId="98" borderId="11" applyNumberFormat="0" applyProtection="0">
      <alignment vertical="center"/>
    </xf>
    <xf numFmtId="4" fontId="109" fillId="98" borderId="11" applyNumberFormat="0" applyProtection="0">
      <alignment vertical="center"/>
    </xf>
    <xf numFmtId="4" fontId="109" fillId="98" borderId="11" applyNumberFormat="0" applyProtection="0">
      <alignment vertical="center"/>
    </xf>
    <xf numFmtId="0" fontId="5" fillId="0" borderId="0"/>
    <xf numFmtId="0" fontId="7" fillId="0" borderId="0"/>
    <xf numFmtId="0" fontId="5" fillId="0" borderId="0"/>
    <xf numFmtId="4" fontId="108" fillId="98" borderId="11" applyNumberFormat="0" applyProtection="0">
      <alignment horizontal="left" vertical="center" indent="1"/>
    </xf>
    <xf numFmtId="4" fontId="108" fillId="98" borderId="11" applyNumberFormat="0" applyProtection="0">
      <alignment horizontal="left" vertical="center" indent="1"/>
    </xf>
    <xf numFmtId="4" fontId="108" fillId="98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4" fontId="108" fillId="98" borderId="11" applyNumberFormat="0" applyProtection="0">
      <alignment horizontal="left" vertical="center" indent="1"/>
    </xf>
    <xf numFmtId="4" fontId="108" fillId="98" borderId="11" applyNumberFormat="0" applyProtection="0">
      <alignment horizontal="left" vertical="center" indent="1"/>
    </xf>
    <xf numFmtId="4" fontId="108" fillId="98" borderId="11" applyNumberFormat="0" applyProtection="0">
      <alignment horizontal="left" vertical="center" indent="1"/>
    </xf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4" fontId="108" fillId="94" borderId="11" applyNumberFormat="0" applyProtection="0">
      <alignment horizontal="right" vertical="center"/>
    </xf>
    <xf numFmtId="0" fontId="5" fillId="0" borderId="0"/>
    <xf numFmtId="0" fontId="7" fillId="0" borderId="0"/>
    <xf numFmtId="4" fontId="108" fillId="94" borderId="11" applyNumberFormat="0" applyProtection="0">
      <alignment horizontal="right" vertical="center"/>
    </xf>
    <xf numFmtId="0" fontId="5" fillId="0" borderId="0"/>
    <xf numFmtId="4" fontId="109" fillId="94" borderId="11" applyNumberFormat="0" applyProtection="0">
      <alignment horizontal="right" vertical="center"/>
    </xf>
    <xf numFmtId="4" fontId="109" fillId="94" borderId="11" applyNumberFormat="0" applyProtection="0">
      <alignment horizontal="right" vertical="center"/>
    </xf>
    <xf numFmtId="4" fontId="109" fillId="94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7" fillId="81" borderId="11" applyNumberFormat="0" applyProtection="0">
      <alignment horizontal="left" vertical="center" indent="1"/>
    </xf>
    <xf numFmtId="0" fontId="114" fillId="0" borderId="0" applyNumberFormat="0" applyProtection="0">
      <alignment horizontal="left" indent="5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39" fontId="7" fillId="100" borderId="0"/>
    <xf numFmtId="0" fontId="5" fillId="0" borderId="0"/>
    <xf numFmtId="39" fontId="7" fillId="100" borderId="0"/>
    <xf numFmtId="0" fontId="5" fillId="0" borderId="0"/>
    <xf numFmtId="39" fontId="7" fillId="100" borderId="0"/>
    <xf numFmtId="39" fontId="7" fillId="100" borderId="0"/>
    <xf numFmtId="0" fontId="5" fillId="0" borderId="0"/>
    <xf numFmtId="0" fontId="7" fillId="0" borderId="0"/>
    <xf numFmtId="39" fontId="7" fillId="100" borderId="0"/>
    <xf numFmtId="0" fontId="5" fillId="0" borderId="0"/>
    <xf numFmtId="39" fontId="7" fillId="100" borderId="0"/>
    <xf numFmtId="0" fontId="5" fillId="0" borderId="0"/>
    <xf numFmtId="39" fontId="7" fillId="10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39" fontId="7" fillId="100" borderId="0"/>
    <xf numFmtId="0" fontId="5" fillId="0" borderId="0"/>
    <xf numFmtId="39" fontId="7" fillId="100" borderId="0"/>
    <xf numFmtId="39" fontId="7" fillId="100" borderId="0"/>
    <xf numFmtId="39" fontId="7" fillId="100" borderId="0"/>
    <xf numFmtId="39" fontId="7" fillId="100" borderId="0"/>
    <xf numFmtId="39" fontId="7" fillId="100" borderId="0"/>
    <xf numFmtId="39" fontId="7" fillId="100" borderId="0"/>
    <xf numFmtId="39" fontId="7" fillId="100" borderId="0"/>
    <xf numFmtId="39" fontId="7" fillId="10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39" fontId="7" fillId="10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39" fontId="7" fillId="100" borderId="0"/>
    <xf numFmtId="39" fontId="7" fillId="10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39" fontId="7" fillId="10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39" fontId="7" fillId="10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39" fontId="7" fillId="10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116" fillId="0" borderId="0" applyNumberFormat="0" applyFill="0" applyBorder="0" applyAlignment="0" applyProtection="0"/>
    <xf numFmtId="38" fontId="9" fillId="0" borderId="12"/>
    <xf numFmtId="38" fontId="9" fillId="0" borderId="12"/>
    <xf numFmtId="38" fontId="9" fillId="0" borderId="12"/>
    <xf numFmtId="0" fontId="7" fillId="0" borderId="0"/>
    <xf numFmtId="0" fontId="5" fillId="0" borderId="0"/>
    <xf numFmtId="38" fontId="9" fillId="0" borderId="12"/>
    <xf numFmtId="38" fontId="9" fillId="0" borderId="12"/>
    <xf numFmtId="38" fontId="9" fillId="0" borderId="12"/>
    <xf numFmtId="0" fontId="7" fillId="0" borderId="0"/>
    <xf numFmtId="0" fontId="5" fillId="0" borderId="0"/>
    <xf numFmtId="38" fontId="9" fillId="0" borderId="12"/>
    <xf numFmtId="38" fontId="9" fillId="0" borderId="12"/>
    <xf numFmtId="38" fontId="9" fillId="0" borderId="12"/>
    <xf numFmtId="0" fontId="7" fillId="0" borderId="0"/>
    <xf numFmtId="0" fontId="5" fillId="0" borderId="0"/>
    <xf numFmtId="38" fontId="9" fillId="0" borderId="12"/>
    <xf numFmtId="0" fontId="5" fillId="0" borderId="0"/>
    <xf numFmtId="0" fontId="7" fillId="0" borderId="0"/>
    <xf numFmtId="38" fontId="9" fillId="0" borderId="12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38" fontId="26" fillId="0" borderId="13"/>
    <xf numFmtId="38" fontId="26" fillId="0" borderId="13"/>
    <xf numFmtId="38" fontId="26" fillId="0" borderId="13"/>
    <xf numFmtId="38" fontId="26" fillId="0" borderId="13"/>
    <xf numFmtId="0" fontId="5" fillId="0" borderId="0"/>
    <xf numFmtId="0" fontId="7" fillId="0" borderId="0"/>
    <xf numFmtId="38" fontId="26" fillId="0" borderId="13"/>
    <xf numFmtId="38" fontId="26" fillId="0" borderId="13"/>
    <xf numFmtId="38" fontId="26" fillId="0" borderId="13"/>
    <xf numFmtId="0" fontId="5" fillId="0" borderId="0"/>
    <xf numFmtId="0" fontId="5" fillId="0" borderId="0"/>
    <xf numFmtId="39" fontId="52" fillId="101" borderId="0"/>
    <xf numFmtId="0" fontId="5" fillId="0" borderId="0"/>
    <xf numFmtId="39" fontId="7" fillId="101" borderId="0"/>
    <xf numFmtId="0" fontId="5" fillId="0" borderId="0"/>
    <xf numFmtId="0" fontId="7" fillId="0" borderId="0"/>
    <xf numFmtId="39" fontId="52" fillId="101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200" fontId="7" fillId="0" borderId="0">
      <alignment horizontal="left" wrapText="1"/>
    </xf>
    <xf numFmtId="0" fontId="5" fillId="0" borderId="0"/>
    <xf numFmtId="165" fontId="7" fillId="0" borderId="0">
      <alignment horizontal="left" wrapText="1"/>
    </xf>
    <xf numFmtId="173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200" fontId="7" fillId="0" borderId="0">
      <alignment horizontal="left" wrapText="1"/>
    </xf>
    <xf numFmtId="0" fontId="5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0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7" fillId="0" borderId="0"/>
    <xf numFmtId="173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16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166" fontId="7" fillId="0" borderId="0">
      <alignment horizontal="left" wrapText="1"/>
    </xf>
    <xf numFmtId="165" fontId="7" fillId="0" borderId="0">
      <alignment horizontal="left" wrapText="1"/>
    </xf>
    <xf numFmtId="173" fontId="7" fillId="0" borderId="0">
      <alignment horizontal="left" wrapText="1"/>
    </xf>
    <xf numFmtId="165" fontId="7" fillId="0" borderId="0">
      <alignment horizontal="left" wrapText="1"/>
    </xf>
    <xf numFmtId="0" fontId="5" fillId="0" borderId="0"/>
    <xf numFmtId="165" fontId="7" fillId="0" borderId="0">
      <alignment horizontal="left" wrapText="1"/>
    </xf>
    <xf numFmtId="0" fontId="5" fillId="0" borderId="0"/>
    <xf numFmtId="0" fontId="7" fillId="0" borderId="0"/>
    <xf numFmtId="173" fontId="7" fillId="0" borderId="0">
      <alignment horizontal="left" wrapText="1"/>
    </xf>
    <xf numFmtId="0" fontId="5" fillId="0" borderId="0"/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65" fontId="7" fillId="0" borderId="0">
      <alignment horizontal="left" wrapText="1"/>
    </xf>
    <xf numFmtId="194" fontId="7" fillId="0" borderId="0">
      <alignment horizontal="left" wrapText="1"/>
    </xf>
    <xf numFmtId="198" fontId="7" fillId="0" borderId="0">
      <alignment horizontal="left" wrapText="1"/>
    </xf>
    <xf numFmtId="0" fontId="5" fillId="0" borderId="0"/>
    <xf numFmtId="0" fontId="7" fillId="0" borderId="0"/>
    <xf numFmtId="166" fontId="7" fillId="0" borderId="0">
      <alignment horizontal="left" wrapText="1"/>
    </xf>
    <xf numFmtId="194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7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167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98" fontId="7" fillId="0" borderId="0">
      <alignment horizontal="left" wrapText="1"/>
    </xf>
    <xf numFmtId="0" fontId="5" fillId="0" borderId="0"/>
    <xf numFmtId="0" fontId="7" fillId="0" borderId="0"/>
    <xf numFmtId="198" fontId="7" fillId="0" borderId="0">
      <alignment horizontal="left" wrapText="1"/>
    </xf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166" fontId="7" fillId="0" borderId="0">
      <alignment horizontal="left" wrapText="1"/>
    </xf>
    <xf numFmtId="0" fontId="5" fillId="0" borderId="0"/>
    <xf numFmtId="0" fontId="7" fillId="0" borderId="0"/>
    <xf numFmtId="0" fontId="7" fillId="0" borderId="0"/>
    <xf numFmtId="0" fontId="5" fillId="0" borderId="0"/>
    <xf numFmtId="196" fontId="7" fillId="0" borderId="0">
      <alignment horizontal="left" wrapText="1"/>
    </xf>
    <xf numFmtId="0" fontId="5" fillId="0" borderId="0"/>
    <xf numFmtId="0" fontId="7" fillId="0" borderId="0"/>
    <xf numFmtId="196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196" fontId="7" fillId="0" borderId="0">
      <alignment horizontal="left" wrapText="1"/>
    </xf>
    <xf numFmtId="0" fontId="7" fillId="0" borderId="0"/>
    <xf numFmtId="0" fontId="7" fillId="0" borderId="0"/>
    <xf numFmtId="196" fontId="7" fillId="0" borderId="0">
      <alignment horizontal="left" wrapText="1"/>
    </xf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194" fontId="7" fillId="0" borderId="0">
      <alignment horizontal="left" wrapText="1"/>
    </xf>
    <xf numFmtId="200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194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194" fontId="7" fillId="0" borderId="0">
      <alignment horizontal="left" wrapText="1"/>
    </xf>
    <xf numFmtId="0" fontId="7" fillId="0" borderId="0"/>
    <xf numFmtId="194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194" fontId="7" fillId="0" borderId="0">
      <alignment horizontal="left" wrapText="1"/>
    </xf>
    <xf numFmtId="0" fontId="7" fillId="0" borderId="0"/>
    <xf numFmtId="194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horizontal="left" wrapText="1"/>
    </xf>
    <xf numFmtId="167" fontId="7" fillId="0" borderId="0">
      <alignment horizontal="left" wrapText="1"/>
    </xf>
    <xf numFmtId="0" fontId="7" fillId="0" borderId="0"/>
    <xf numFmtId="167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94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>
      <alignment horizontal="left" wrapText="1"/>
    </xf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200" fontId="7" fillId="0" borderId="0">
      <alignment horizontal="left" wrapText="1"/>
    </xf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166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5" fontId="7" fillId="0" borderId="0">
      <alignment horizontal="left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73" fontId="7" fillId="0" borderId="0">
      <alignment horizontal="left" wrapText="1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166" fontId="7" fillId="0" borderId="0">
      <alignment horizontal="left" wrapText="1"/>
    </xf>
    <xf numFmtId="0" fontId="175" fillId="107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2" fillId="108" borderId="62" applyNumberFormat="0" applyProtection="0">
      <alignment horizontal="center" wrapText="1"/>
    </xf>
    <xf numFmtId="0" fontId="176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2" fillId="108" borderId="63" applyNumberFormat="0" applyAlignment="0" applyProtection="0">
      <alignment wrapText="1"/>
    </xf>
    <xf numFmtId="0" fontId="177" fillId="107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109" borderId="0" applyNumberFormat="0" applyBorder="0">
      <alignment horizontal="center"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109" borderId="0" applyNumberFormat="0" applyBorder="0">
      <alignment horizontal="center" wrapText="1"/>
    </xf>
    <xf numFmtId="0" fontId="28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110" borderId="64" applyNumberFormat="0">
      <alignment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110" borderId="64" applyNumberFormat="0">
      <alignment wrapText="1"/>
    </xf>
    <xf numFmtId="0" fontId="12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110" borderId="0" applyNumberFormat="0" applyBorder="0">
      <alignment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110" borderId="0" applyNumberFormat="0" applyBorder="0">
      <alignment wrapText="1"/>
    </xf>
    <xf numFmtId="0" fontId="178" fillId="111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 applyNumberFormat="0" applyFill="0" applyBorder="0" applyProtection="0">
      <alignment horizontal="right" wrapText="1"/>
    </xf>
    <xf numFmtId="0" fontId="178" fillId="111" borderId="0" applyNumberFormat="0" applyBorder="0" applyProtection="0">
      <alignment horizontal="center"/>
    </xf>
    <xf numFmtId="0" fontId="7" fillId="0" borderId="0"/>
    <xf numFmtId="0" fontId="5" fillId="0" borderId="0"/>
    <xf numFmtId="0" fontId="5" fillId="0" borderId="0"/>
    <xf numFmtId="0" fontId="7" fillId="0" borderId="0"/>
    <xf numFmtId="219" fontId="7" fillId="0" borderId="0" applyFill="0" applyBorder="0" applyAlignment="0" applyProtection="0">
      <alignment wrapText="1"/>
    </xf>
    <xf numFmtId="0" fontId="7" fillId="0" borderId="0"/>
    <xf numFmtId="0" fontId="5" fillId="0" borderId="0"/>
    <xf numFmtId="0" fontId="7" fillId="0" borderId="0"/>
    <xf numFmtId="0" fontId="5" fillId="0" borderId="0"/>
    <xf numFmtId="219" fontId="7" fillId="0" borderId="0" applyFill="0" applyBorder="0" applyAlignment="0" applyProtection="0">
      <alignment wrapText="1"/>
    </xf>
    <xf numFmtId="0" fontId="179" fillId="111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220" fontId="7" fillId="0" borderId="0" applyFill="0" applyBorder="0" applyAlignment="0" applyProtection="0">
      <alignment wrapText="1"/>
    </xf>
    <xf numFmtId="0" fontId="7" fillId="0" borderId="0"/>
    <xf numFmtId="0" fontId="5" fillId="0" borderId="0"/>
    <xf numFmtId="0" fontId="7" fillId="0" borderId="0"/>
    <xf numFmtId="0" fontId="5" fillId="0" borderId="0"/>
    <xf numFmtId="220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20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20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 applyNumberFormat="0" applyFill="0" applyBorder="0" applyProtection="0">
      <alignment horizontal="right" wrapText="1"/>
    </xf>
    <xf numFmtId="0" fontId="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 applyNumberFormat="0" applyFill="0" applyBorder="0">
      <alignment horizontal="right" wrapText="1"/>
    </xf>
    <xf numFmtId="0" fontId="26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5" fillId="0" borderId="0"/>
    <xf numFmtId="0" fontId="7" fillId="0" borderId="0"/>
    <xf numFmtId="0" fontId="5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8" fontId="7" fillId="0" borderId="0" applyFill="0" applyBorder="0" applyAlignment="0" applyProtection="0">
      <alignment wrapText="1"/>
    </xf>
    <xf numFmtId="0" fontId="7" fillId="112" borderId="0" applyNumberFormat="0" applyFon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21" fontId="7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2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" fontId="7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2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205" fontId="7" fillId="0" borderId="0" applyFon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2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30" applyNumberFormat="0" applyFont="0" applyFill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108" fillId="0" borderId="0" applyNumberFormat="0" applyBorder="0" applyAlignment="0"/>
    <xf numFmtId="0" fontId="117" fillId="0" borderId="0" applyNumberFormat="0" applyBorder="0" applyAlignment="0"/>
    <xf numFmtId="0" fontId="110" fillId="0" borderId="0" applyNumberFormat="0" applyBorder="0" applyAlignment="0"/>
    <xf numFmtId="218" fontId="180" fillId="0" borderId="0"/>
    <xf numFmtId="172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119" fillId="0" borderId="0" applyBorder="0">
      <alignment horizontal="right"/>
    </xf>
    <xf numFmtId="41" fontId="22" fillId="23" borderId="0">
      <alignment horizontal="left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18" fontId="181" fillId="113" borderId="0" applyFont="0" applyBorder="0" applyAlignment="0">
      <alignment vertical="top" wrapText="1"/>
    </xf>
    <xf numFmtId="218" fontId="182" fillId="113" borderId="65" applyBorder="0">
      <alignment horizontal="right" vertical="top" wrapText="1"/>
    </xf>
    <xf numFmtId="0" fontId="120" fillId="0" borderId="0"/>
    <xf numFmtId="0" fontId="120" fillId="0" borderId="0"/>
    <xf numFmtId="0" fontId="7" fillId="0" borderId="0" applyNumberFormat="0" applyBorder="0" applyAlignment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16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43" fillId="0" borderId="0" applyNumberFormat="0" applyFill="0" applyBorder="0" applyAlignment="0" applyProtection="0"/>
    <xf numFmtId="0" fontId="5" fillId="0" borderId="0"/>
    <xf numFmtId="0" fontId="116" fillId="0" borderId="0" applyNumberFormat="0" applyFill="0" applyBorder="0" applyAlignment="0" applyProtection="0"/>
    <xf numFmtId="0" fontId="5" fillId="0" borderId="0"/>
    <xf numFmtId="0" fontId="7" fillId="0" borderId="0"/>
    <xf numFmtId="0" fontId="183" fillId="0" borderId="0" applyNumberFormat="0" applyFill="0" applyBorder="0" applyAlignment="0" applyProtection="0"/>
    <xf numFmtId="0" fontId="5" fillId="0" borderId="0"/>
    <xf numFmtId="0" fontId="7" fillId="0" borderId="0"/>
    <xf numFmtId="0" fontId="116" fillId="0" borderId="0" applyNumberForma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184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122" fillId="0" borderId="0" applyNumberFormat="0" applyFill="0" applyBorder="0" applyAlignment="0" applyProtection="0"/>
    <xf numFmtId="0" fontId="5" fillId="0" borderId="0"/>
    <xf numFmtId="0" fontId="7" fillId="0" borderId="0"/>
    <xf numFmtId="0" fontId="43" fillId="0" borderId="0" applyNumberFormat="0" applyFill="0" applyBorder="0" applyAlignment="0" applyProtection="0"/>
    <xf numFmtId="0" fontId="7" fillId="0" borderId="0"/>
    <xf numFmtId="0" fontId="7" fillId="0" borderId="0"/>
    <xf numFmtId="0" fontId="43" fillId="0" borderId="0" applyNumberFormat="0" applyFill="0" applyBorder="0" applyAlignment="0" applyProtection="0"/>
    <xf numFmtId="0" fontId="5" fillId="0" borderId="0"/>
    <xf numFmtId="0" fontId="5" fillId="0" borderId="0"/>
    <xf numFmtId="0" fontId="122" fillId="0" borderId="0" applyNumberFormat="0" applyFill="0" applyBorder="0" applyAlignment="0" applyProtection="0"/>
    <xf numFmtId="0" fontId="68" fillId="0" borderId="0"/>
    <xf numFmtId="0" fontId="105" fillId="79" borderId="0"/>
    <xf numFmtId="0" fontId="123" fillId="23" borderId="0">
      <alignment horizontal="left" vertical="center"/>
    </xf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201" fontId="123" fillId="23" borderId="0">
      <alignment horizontal="left" vertical="center"/>
    </xf>
    <xf numFmtId="0" fontId="5" fillId="0" borderId="0"/>
    <xf numFmtId="0" fontId="5" fillId="0" borderId="0"/>
    <xf numFmtId="0" fontId="7" fillId="0" borderId="0"/>
    <xf numFmtId="201" fontId="123" fillId="23" borderId="0">
      <alignment horizontal="left" vertical="center"/>
    </xf>
    <xf numFmtId="0" fontId="5" fillId="0" borderId="0"/>
    <xf numFmtId="0" fontId="12" fillId="23" borderId="0">
      <alignment horizontal="left" wrapText="1"/>
    </xf>
    <xf numFmtId="0" fontId="5" fillId="0" borderId="0"/>
    <xf numFmtId="0" fontId="5" fillId="0" borderId="0"/>
    <xf numFmtId="0" fontId="7" fillId="0" borderId="0"/>
    <xf numFmtId="0" fontId="12" fillId="23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2" fillId="23" borderId="0">
      <alignment horizontal="left" wrapText="1"/>
    </xf>
    <xf numFmtId="0" fontId="5" fillId="0" borderId="0"/>
    <xf numFmtId="0" fontId="7" fillId="0" borderId="0"/>
    <xf numFmtId="0" fontId="5" fillId="0" borderId="0"/>
    <xf numFmtId="0" fontId="125" fillId="0" borderId="0">
      <alignment horizontal="left" vertical="center"/>
    </xf>
    <xf numFmtId="0" fontId="5" fillId="0" borderId="0"/>
    <xf numFmtId="0" fontId="7" fillId="0" borderId="0"/>
    <xf numFmtId="0" fontId="5" fillId="0" borderId="0"/>
    <xf numFmtId="0" fontId="7" fillId="0" borderId="0"/>
    <xf numFmtId="0" fontId="125" fillId="0" borderId="0">
      <alignment horizontal="left" vertical="center"/>
    </xf>
    <xf numFmtId="0" fontId="5" fillId="0" borderId="0"/>
    <xf numFmtId="205" fontId="16" fillId="0" borderId="0"/>
    <xf numFmtId="0" fontId="5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7" fillId="0" borderId="0"/>
    <xf numFmtId="0" fontId="5" fillId="0" borderId="0"/>
    <xf numFmtId="0" fontId="5" fillId="0" borderId="0"/>
    <xf numFmtId="0" fontId="44" fillId="0" borderId="14" applyNumberFormat="0" applyFill="0" applyAlignment="0" applyProtection="0"/>
    <xf numFmtId="0" fontId="126" fillId="0" borderId="52" applyNumberFormat="0" applyFill="0" applyAlignment="0" applyProtection="0"/>
    <xf numFmtId="0" fontId="5" fillId="0" borderId="0"/>
    <xf numFmtId="0" fontId="5" fillId="0" borderId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5" fillId="0" borderId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5" fillId="0" borderId="0"/>
    <xf numFmtId="0" fontId="126" fillId="0" borderId="52" applyNumberFormat="0" applyFill="0" applyAlignment="0" applyProtection="0"/>
    <xf numFmtId="0" fontId="71" fillId="0" borderId="51" applyNumberFormat="0" applyFont="0" applyFill="0" applyAlignment="0" applyProtection="0"/>
    <xf numFmtId="0" fontId="7" fillId="0" borderId="0"/>
    <xf numFmtId="0" fontId="5" fillId="0" borderId="0"/>
    <xf numFmtId="0" fontId="44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7" fillId="0" borderId="0"/>
    <xf numFmtId="0" fontId="126" fillId="0" borderId="50" applyNumberFormat="0" applyFill="0" applyAlignment="0" applyProtection="0"/>
    <xf numFmtId="0" fontId="5" fillId="0" borderId="0"/>
    <xf numFmtId="0" fontId="126" fillId="0" borderId="50" applyNumberFormat="0" applyFill="0" applyAlignment="0" applyProtection="0"/>
    <xf numFmtId="0" fontId="71" fillId="0" borderId="51" applyNumberFormat="0" applyFont="0" applyFill="0" applyAlignment="0" applyProtection="0"/>
    <xf numFmtId="0" fontId="5" fillId="0" borderId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5" fillId="0" borderId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6" fillId="0" borderId="50" applyNumberFormat="0" applyFill="0" applyAlignment="0" applyProtection="0"/>
    <xf numFmtId="0" fontId="7" fillId="0" borderId="0"/>
    <xf numFmtId="0" fontId="71" fillId="0" borderId="51" applyNumberFormat="0" applyFont="0" applyFill="0" applyAlignment="0" applyProtection="0"/>
    <xf numFmtId="0" fontId="71" fillId="0" borderId="51" applyNumberFormat="0" applyFont="0" applyFill="0" applyAlignment="0" applyProtection="0"/>
    <xf numFmtId="0" fontId="5" fillId="0" borderId="0"/>
    <xf numFmtId="0" fontId="7" fillId="0" borderId="0"/>
    <xf numFmtId="0" fontId="71" fillId="0" borderId="51" applyNumberFormat="0" applyFont="0" applyFill="0" applyAlignment="0" applyProtection="0"/>
    <xf numFmtId="0" fontId="71" fillId="0" borderId="51" applyNumberFormat="0" applyFont="0" applyFill="0" applyAlignment="0" applyProtection="0"/>
    <xf numFmtId="0" fontId="7" fillId="0" borderId="0"/>
    <xf numFmtId="0" fontId="5" fillId="0" borderId="0"/>
    <xf numFmtId="0" fontId="71" fillId="0" borderId="51" applyNumberFormat="0" applyFont="0" applyFill="0" applyAlignment="0" applyProtection="0"/>
    <xf numFmtId="0" fontId="71" fillId="0" borderId="51" applyNumberFormat="0" applyFont="0" applyFill="0" applyAlignment="0" applyProtection="0"/>
    <xf numFmtId="0" fontId="5" fillId="0" borderId="0"/>
    <xf numFmtId="0" fontId="126" fillId="0" borderId="50" applyNumberFormat="0" applyFill="0" applyAlignment="0" applyProtection="0"/>
    <xf numFmtId="0" fontId="69" fillId="0" borderId="53"/>
    <xf numFmtId="0" fontId="70" fillId="0" borderId="53"/>
    <xf numFmtId="0" fontId="70" fillId="0" borderId="53"/>
    <xf numFmtId="0" fontId="5" fillId="0" borderId="0"/>
    <xf numFmtId="0" fontId="5" fillId="0" borderId="0"/>
    <xf numFmtId="0" fontId="5" fillId="0" borderId="0"/>
    <xf numFmtId="0" fontId="7" fillId="0" borderId="0"/>
    <xf numFmtId="0" fontId="70" fillId="0" borderId="53"/>
    <xf numFmtId="0" fontId="5" fillId="0" borderId="0"/>
    <xf numFmtId="0" fontId="70" fillId="0" borderId="53"/>
    <xf numFmtId="205" fontId="26" fillId="0" borderId="66"/>
    <xf numFmtId="212" fontId="139" fillId="0" borderId="66" applyAlignment="0"/>
    <xf numFmtId="213" fontId="139" fillId="0" borderId="66" applyAlignment="0"/>
    <xf numFmtId="218" fontId="139" fillId="0" borderId="66" applyAlignment="0">
      <alignment horizontal="right"/>
    </xf>
    <xf numFmtId="222" fontId="173" fillId="22" borderId="17" applyBorder="0">
      <alignment horizontal="right" vertical="center"/>
      <protection locked="0"/>
    </xf>
    <xf numFmtId="0" fontId="5" fillId="0" borderId="0"/>
    <xf numFmtId="0" fontId="5" fillId="0" borderId="0"/>
    <xf numFmtId="0" fontId="5" fillId="0" borderId="0"/>
    <xf numFmtId="0" fontId="7" fillId="0" borderId="0"/>
    <xf numFmtId="0" fontId="45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45" fillId="0" borderId="0" applyNumberForma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27" fillId="0" borderId="0" applyNumberForma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45" fillId="0" borderId="0" applyNumberFormat="0" applyFill="0" applyBorder="0" applyAlignment="0" applyProtection="0"/>
    <xf numFmtId="0" fontId="5" fillId="0" borderId="0"/>
    <xf numFmtId="0" fontId="7" fillId="0" borderId="0"/>
    <xf numFmtId="0" fontId="5" fillId="0" borderId="0"/>
    <xf numFmtId="0" fontId="7" fillId="0" borderId="0"/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5" fillId="0" borderId="0" applyNumberFormat="0" applyFill="0" applyBorder="0" applyAlignment="0" applyProtection="0"/>
    <xf numFmtId="0" fontId="7" fillId="0" borderId="0"/>
    <xf numFmtId="0" fontId="5" fillId="0" borderId="0"/>
    <xf numFmtId="0" fontId="45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185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5" fillId="0" borderId="0"/>
    <xf numFmtId="0" fontId="45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45" fillId="0" borderId="0" applyNumberFormat="0" applyFill="0" applyBorder="0" applyAlignment="0" applyProtection="0"/>
    <xf numFmtId="0" fontId="5" fillId="0" borderId="0"/>
    <xf numFmtId="0" fontId="186" fillId="0" borderId="0" applyNumberFormat="0" applyFill="0" applyBorder="0" applyAlignment="0" applyProtection="0"/>
    <xf numFmtId="0" fontId="5" fillId="0" borderId="0"/>
    <xf numFmtId="1" fontId="7" fillId="0" borderId="0">
      <alignment horizontal="center"/>
    </xf>
    <xf numFmtId="1" fontId="7" fillId="0" borderId="0">
      <alignment horizontal="center"/>
    </xf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9" fontId="12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84">
    <xf numFmtId="0" fontId="0" fillId="0" borderId="0" xfId="0"/>
    <xf numFmtId="0" fontId="0" fillId="0" borderId="0" xfId="0" applyAlignment="1">
      <alignment horizontal="centerContinuous"/>
    </xf>
    <xf numFmtId="164" fontId="7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7" fillId="0" borderId="0" xfId="29" applyNumberFormat="1"/>
    <xf numFmtId="0" fontId="0" fillId="0" borderId="0" xfId="0" applyAlignment="1">
      <alignment horizontal="center" wrapText="1"/>
    </xf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7" fillId="0" borderId="20" xfId="30" applyNumberFormat="1" applyFill="1" applyBorder="1"/>
    <xf numFmtId="168" fontId="7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7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17" fontId="0" fillId="0" borderId="0" xfId="0" applyNumberFormat="1" applyFill="1" applyBorder="1" applyAlignment="1">
      <alignment horizontal="center" wrapText="1"/>
    </xf>
    <xf numFmtId="164" fontId="7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1" fillId="0" borderId="0" xfId="0" applyFont="1"/>
    <xf numFmtId="0" fontId="12" fillId="0" borderId="0" xfId="0" applyFont="1" applyAlignment="1" applyProtection="1">
      <alignment horizontal="centerContinuous"/>
      <protection locked="0"/>
    </xf>
    <xf numFmtId="0" fontId="12" fillId="0" borderId="0" xfId="0" applyFont="1" applyAlignment="1">
      <alignment horizontal="centerContinuous"/>
    </xf>
    <xf numFmtId="0" fontId="11" fillId="0" borderId="0" xfId="0" applyFont="1" applyAlignment="1">
      <alignment horizontal="center"/>
    </xf>
    <xf numFmtId="0" fontId="12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0" borderId="0" xfId="0" applyBorder="1"/>
    <xf numFmtId="0" fontId="12" fillId="0" borderId="20" xfId="0" applyFont="1" applyBorder="1" applyAlignment="1" applyProtection="1">
      <alignment horizontal="center"/>
      <protection locked="0"/>
    </xf>
    <xf numFmtId="0" fontId="12" fillId="0" borderId="20" xfId="0" applyFont="1" applyBorder="1"/>
    <xf numFmtId="0" fontId="11" fillId="0" borderId="20" xfId="0" applyFont="1" applyBorder="1"/>
    <xf numFmtId="0" fontId="13" fillId="0" borderId="0" xfId="0" applyFont="1"/>
    <xf numFmtId="0" fontId="14" fillId="0" borderId="0" xfId="0" applyFont="1" applyBorder="1"/>
    <xf numFmtId="0" fontId="13" fillId="0" borderId="0" xfId="0" applyFont="1" applyBorder="1"/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/>
    <xf numFmtId="0" fontId="16" fillId="0" borderId="0" xfId="0" quotePrefix="1" applyFont="1" applyAlignment="1">
      <alignment horizontal="center"/>
    </xf>
    <xf numFmtId="0" fontId="16" fillId="0" borderId="0" xfId="0" applyFont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37" fontId="17" fillId="0" borderId="0" xfId="0" applyNumberFormat="1" applyFont="1" applyBorder="1" applyAlignment="1">
      <alignment horizontal="center"/>
    </xf>
    <xf numFmtId="17" fontId="11" fillId="0" borderId="0" xfId="0" applyNumberFormat="1" applyFont="1"/>
    <xf numFmtId="3" fontId="13" fillId="0" borderId="0" xfId="29" applyNumberFormat="1" applyFont="1" applyFill="1"/>
    <xf numFmtId="0" fontId="13" fillId="0" borderId="0" xfId="0" applyFont="1" applyFill="1"/>
    <xf numFmtId="0" fontId="11" fillId="0" borderId="0" xfId="0" applyFont="1" applyFill="1"/>
    <xf numFmtId="37" fontId="11" fillId="0" borderId="0" xfId="29" applyNumberFormat="1" applyFont="1" applyFill="1"/>
    <xf numFmtId="42" fontId="11" fillId="0" borderId="0" xfId="30" applyNumberFormat="1" applyFont="1" applyFill="1"/>
    <xf numFmtId="0" fontId="1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11" fillId="0" borderId="0" xfId="0" applyFont="1" applyFill="1" applyAlignment="1">
      <alignment vertical="center"/>
    </xf>
    <xf numFmtId="42" fontId="12" fillId="0" borderId="0" xfId="0" applyNumberFormat="1" applyFont="1" applyFill="1"/>
    <xf numFmtId="42" fontId="0" fillId="0" borderId="0" xfId="0" applyNumberFormat="1"/>
    <xf numFmtId="0" fontId="11" fillId="0" borderId="0" xfId="0" applyFont="1" applyAlignment="1" applyProtection="1">
      <alignment horizontal="center"/>
      <protection locked="0"/>
    </xf>
    <xf numFmtId="17" fontId="12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2" fillId="0" borderId="0" xfId="0" applyFont="1"/>
    <xf numFmtId="0" fontId="0" fillId="0" borderId="0" xfId="0" applyAlignment="1">
      <alignment horizontal="left" indent="1"/>
    </xf>
    <xf numFmtId="164" fontId="20" fillId="0" borderId="0" xfId="0" applyNumberFormat="1" applyFont="1"/>
    <xf numFmtId="9" fontId="0" fillId="0" borderId="0" xfId="0" applyNumberFormat="1"/>
    <xf numFmtId="37" fontId="11" fillId="0" borderId="0" xfId="0" applyNumberFormat="1" applyFont="1" applyFill="1" applyBorder="1"/>
    <xf numFmtId="37" fontId="11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left"/>
    </xf>
    <xf numFmtId="165" fontId="11" fillId="0" borderId="0" xfId="0" applyNumberFormat="1" applyFont="1" applyFill="1" applyBorder="1"/>
    <xf numFmtId="42" fontId="11" fillId="0" borderId="0" xfId="30" applyNumberFormat="1" applyFont="1" applyFill="1" applyBorder="1" applyAlignment="1">
      <alignment horizontal="right"/>
    </xf>
    <xf numFmtId="41" fontId="11" fillId="0" borderId="0" xfId="0" applyNumberFormat="1" applyFont="1" applyFill="1" applyBorder="1" applyAlignment="1">
      <alignment horizontal="right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9" fontId="11" fillId="0" borderId="0" xfId="0" applyNumberFormat="1" applyFont="1" applyFill="1" applyBorder="1" applyAlignment="1">
      <alignment horizontal="right"/>
    </xf>
    <xf numFmtId="42" fontId="12" fillId="0" borderId="0" xfId="29" applyNumberFormat="1" applyFont="1" applyFill="1" applyBorder="1" applyAlignment="1">
      <alignment horizontal="right"/>
    </xf>
    <xf numFmtId="0" fontId="11" fillId="0" borderId="0" xfId="0" quotePrefix="1" applyFont="1" applyFill="1" applyAlignment="1">
      <alignment horizontal="left"/>
    </xf>
    <xf numFmtId="37" fontId="0" fillId="0" borderId="0" xfId="0" applyNumberFormat="1"/>
    <xf numFmtId="37" fontId="11" fillId="0" borderId="0" xfId="0" applyNumberFormat="1" applyFont="1" applyFill="1"/>
    <xf numFmtId="167" fontId="7" fillId="0" borderId="0" xfId="51" applyNumberFormat="1"/>
    <xf numFmtId="0" fontId="1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3" fontId="23" fillId="0" borderId="0" xfId="0" applyNumberFormat="1" applyFont="1"/>
    <xf numFmtId="0" fontId="7" fillId="0" borderId="0" xfId="0" applyFont="1" applyAlignment="1">
      <alignment horizontal="left" indent="1"/>
    </xf>
    <xf numFmtId="0" fontId="7" fillId="0" borderId="0" xfId="0" applyFont="1"/>
    <xf numFmtId="164" fontId="7" fillId="0" borderId="0" xfId="29" applyNumberFormat="1" applyFont="1"/>
    <xf numFmtId="0" fontId="11" fillId="0" borderId="0" xfId="0" applyFont="1" applyBorder="1" applyAlignment="1">
      <alignment horizontal="left"/>
    </xf>
    <xf numFmtId="164" fontId="11" fillId="0" borderId="0" xfId="29" applyNumberFormat="1" applyFont="1" applyBorder="1"/>
    <xf numFmtId="0" fontId="11" fillId="0" borderId="0" xfId="0" applyFont="1" applyBorder="1"/>
    <xf numFmtId="0" fontId="11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7" fillId="0" borderId="0" xfId="51" applyFont="1"/>
    <xf numFmtId="0" fontId="7" fillId="0" borderId="0" xfId="0" applyFont="1" applyFill="1" applyAlignment="1">
      <alignment horizontal="left" indent="1"/>
    </xf>
    <xf numFmtId="9" fontId="0" fillId="0" borderId="0" xfId="51" applyFont="1"/>
    <xf numFmtId="9" fontId="12" fillId="0" borderId="0" xfId="51" applyFont="1" applyAlignment="1">
      <alignment horizontal="center"/>
    </xf>
    <xf numFmtId="0" fontId="24" fillId="0" borderId="0" xfId="0" applyFont="1" applyBorder="1"/>
    <xf numFmtId="0" fontId="24" fillId="0" borderId="0" xfId="0" applyFont="1" applyFill="1" applyBorder="1"/>
    <xf numFmtId="0" fontId="25" fillId="0" borderId="0" xfId="0" applyFont="1"/>
    <xf numFmtId="164" fontId="7" fillId="0" borderId="22" xfId="29" applyNumberFormat="1" applyFont="1" applyBorder="1"/>
    <xf numFmtId="164" fontId="0" fillId="0" borderId="22" xfId="29" applyNumberFormat="1" applyFont="1" applyBorder="1"/>
    <xf numFmtId="164" fontId="11" fillId="0" borderId="23" xfId="29" applyNumberFormat="1" applyFont="1" applyBorder="1"/>
    <xf numFmtId="164" fontId="7" fillId="0" borderId="22" xfId="29" applyNumberFormat="1" applyBorder="1"/>
    <xf numFmtId="164" fontId="7" fillId="0" borderId="0" xfId="29" applyNumberFormat="1" applyFont="1" applyBorder="1"/>
    <xf numFmtId="9" fontId="24" fillId="0" borderId="0" xfId="51" applyFont="1"/>
    <xf numFmtId="164" fontId="24" fillId="0" borderId="0" xfId="29" applyNumberFormat="1" applyFont="1"/>
    <xf numFmtId="164" fontId="24" fillId="0" borderId="0" xfId="29" applyNumberFormat="1" applyFont="1" applyFill="1"/>
    <xf numFmtId="0" fontId="24" fillId="0" borderId="0" xfId="0" applyFont="1"/>
    <xf numFmtId="9" fontId="7" fillId="0" borderId="22" xfId="51" applyFont="1" applyBorder="1"/>
    <xf numFmtId="0" fontId="12" fillId="0" borderId="0" xfId="0" applyFont="1" applyFill="1"/>
    <xf numFmtId="0" fontId="12" fillId="0" borderId="6" xfId="48" applyFont="1" applyBorder="1" applyAlignment="1">
      <alignment horizontal="center" vertical="center" wrapText="1"/>
    </xf>
    <xf numFmtId="164" fontId="12" fillId="0" borderId="0" xfId="29" applyNumberFormat="1" applyFont="1" applyFill="1" applyBorder="1"/>
    <xf numFmtId="0" fontId="12" fillId="0" borderId="6" xfId="48" applyFont="1" applyBorder="1" applyAlignment="1">
      <alignment vertical="center" wrapText="1"/>
    </xf>
    <xf numFmtId="164" fontId="7" fillId="0" borderId="13" xfId="29" applyNumberFormat="1" applyFont="1" applyBorder="1"/>
    <xf numFmtId="10" fontId="24" fillId="0" borderId="0" xfId="51" applyNumberFormat="1" applyFont="1" applyBorder="1"/>
    <xf numFmtId="9" fontId="7" fillId="0" borderId="13" xfId="51" applyFont="1" applyBorder="1"/>
    <xf numFmtId="9" fontId="24" fillId="0" borderId="0" xfId="51" applyFont="1" applyBorder="1"/>
    <xf numFmtId="169" fontId="0" fillId="0" borderId="0" xfId="30" applyNumberFormat="1" applyFont="1" applyFill="1" applyBorder="1"/>
    <xf numFmtId="0" fontId="17" fillId="0" borderId="0" xfId="0" quotePrefix="1" applyFont="1" applyBorder="1" applyAlignment="1">
      <alignment horizontal="center"/>
    </xf>
    <xf numFmtId="17" fontId="0" fillId="0" borderId="0" xfId="0" applyNumberFormat="1" applyBorder="1"/>
    <xf numFmtId="0" fontId="28" fillId="0" borderId="0" xfId="0" applyFont="1"/>
    <xf numFmtId="0" fontId="0" fillId="0" borderId="26" xfId="0" applyBorder="1" applyAlignment="1">
      <alignment horizontal="left" indent="2"/>
    </xf>
    <xf numFmtId="0" fontId="7" fillId="0" borderId="26" xfId="0" applyFont="1" applyBorder="1" applyAlignment="1">
      <alignment horizontal="left" indent="2"/>
    </xf>
    <xf numFmtId="0" fontId="7" fillId="0" borderId="26" xfId="0" applyFont="1" applyFill="1" applyBorder="1" applyAlignment="1">
      <alignment horizontal="left" indent="2"/>
    </xf>
    <xf numFmtId="0" fontId="7" fillId="0" borderId="27" xfId="0" applyFont="1" applyBorder="1" applyAlignment="1">
      <alignment horizontal="left" indent="2"/>
    </xf>
    <xf numFmtId="0" fontId="18" fillId="0" borderId="0" xfId="48" applyFont="1" applyBorder="1" applyAlignment="1">
      <alignment horizontal="center" vertical="center" wrapText="1"/>
    </xf>
    <xf numFmtId="17" fontId="18" fillId="0" borderId="0" xfId="0" applyNumberFormat="1" applyFont="1" applyAlignment="1">
      <alignment horizontal="center"/>
    </xf>
    <xf numFmtId="3" fontId="0" fillId="0" borderId="0" xfId="51" applyNumberFormat="1" applyFont="1"/>
    <xf numFmtId="172" fontId="0" fillId="0" borderId="0" xfId="0" applyNumberFormat="1"/>
    <xf numFmtId="172" fontId="0" fillId="0" borderId="0" xfId="51" applyNumberFormat="1" applyFont="1"/>
    <xf numFmtId="172" fontId="0" fillId="0" borderId="20" xfId="0" applyNumberFormat="1" applyBorder="1"/>
    <xf numFmtId="172" fontId="0" fillId="0" borderId="20" xfId="51" applyNumberFormat="1" applyFont="1" applyBorder="1"/>
    <xf numFmtId="37" fontId="12" fillId="0" borderId="13" xfId="0" applyNumberFormat="1" applyFont="1" applyFill="1" applyBorder="1"/>
    <xf numFmtId="167" fontId="0" fillId="0" borderId="0" xfId="51" applyNumberFormat="1" applyFont="1"/>
    <xf numFmtId="164" fontId="11" fillId="0" borderId="0" xfId="29" applyNumberFormat="1" applyFont="1" applyAlignment="1">
      <alignment horizontal="center"/>
    </xf>
    <xf numFmtId="164" fontId="11" fillId="0" borderId="22" xfId="29" applyNumberFormat="1" applyFont="1" applyBorder="1"/>
    <xf numFmtId="164" fontId="11" fillId="0" borderId="0" xfId="29" applyNumberFormat="1" applyFont="1"/>
    <xf numFmtId="164" fontId="11" fillId="0" borderId="0" xfId="29" applyNumberFormat="1" applyFont="1" applyFill="1" applyAlignment="1">
      <alignment horizontal="center"/>
    </xf>
    <xf numFmtId="0" fontId="11" fillId="0" borderId="0" xfId="0" applyFont="1" applyAlignment="1">
      <alignment horizontal="left" indent="2"/>
    </xf>
    <xf numFmtId="164" fontId="11" fillId="0" borderId="13" xfId="29" applyNumberFormat="1" applyFont="1" applyBorder="1"/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0" fontId="12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2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0" fillId="0" borderId="0" xfId="0" applyNumberFormat="1" applyFill="1"/>
    <xf numFmtId="0" fontId="12" fillId="0" borderId="0" xfId="0" applyFont="1" applyFill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164" fontId="0" fillId="0" borderId="0" xfId="0" applyNumberFormat="1" applyFill="1"/>
    <xf numFmtId="164" fontId="11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20" xfId="0" applyNumberFormat="1" applyBorder="1"/>
    <xf numFmtId="0" fontId="7" fillId="0" borderId="18" xfId="0" applyFont="1" applyBorder="1" applyAlignment="1">
      <alignment horizontal="left" indent="2"/>
    </xf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7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0" fontId="50" fillId="0" borderId="0" xfId="0" applyFont="1" applyFill="1" applyBorder="1" applyAlignment="1" applyProtection="1">
      <alignment horizontal="left"/>
      <protection locked="0"/>
    </xf>
    <xf numFmtId="0" fontId="187" fillId="0" borderId="0" xfId="0" applyFont="1"/>
    <xf numFmtId="164" fontId="11" fillId="0" borderId="0" xfId="29" applyNumberFormat="1" applyFont="1" applyFill="1" applyBorder="1"/>
    <xf numFmtId="164" fontId="12" fillId="0" borderId="0" xfId="0" applyNumberFormat="1" applyFont="1" applyFill="1" applyBorder="1"/>
    <xf numFmtId="164" fontId="7" fillId="0" borderId="20" xfId="29" applyNumberFormat="1" applyFont="1" applyFill="1" applyBorder="1"/>
    <xf numFmtId="164" fontId="12" fillId="0" borderId="20" xfId="0" applyNumberFormat="1" applyFont="1" applyFill="1" applyBorder="1"/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/>
    <xf numFmtId="0" fontId="11" fillId="0" borderId="20" xfId="0" applyFont="1" applyFill="1" applyBorder="1"/>
    <xf numFmtId="164" fontId="11" fillId="0" borderId="20" xfId="0" applyNumberFormat="1" applyFont="1" applyBorder="1" applyAlignment="1">
      <alignment horizontal="right"/>
    </xf>
    <xf numFmtId="0" fontId="7" fillId="0" borderId="0" xfId="0" applyFont="1" applyFill="1" applyAlignment="1">
      <alignment horizontal="center"/>
    </xf>
    <xf numFmtId="43" fontId="7" fillId="0" borderId="0" xfId="29" applyNumberFormat="1"/>
    <xf numFmtId="0" fontId="7" fillId="0" borderId="20" xfId="0" applyFont="1" applyBorder="1"/>
    <xf numFmtId="43" fontId="7" fillId="0" borderId="0" xfId="29" applyNumberFormat="1" applyFont="1"/>
    <xf numFmtId="43" fontId="24" fillId="0" borderId="0" xfId="29" applyNumberFormat="1" applyFont="1"/>
    <xf numFmtId="0" fontId="7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7" fillId="0" borderId="17" xfId="0" applyFont="1" applyFill="1" applyBorder="1" applyAlignment="1">
      <alignment horizontal="left" indent="2"/>
    </xf>
    <xf numFmtId="37" fontId="12" fillId="0" borderId="0" xfId="0" applyNumberFormat="1" applyFont="1" applyFill="1" applyBorder="1"/>
    <xf numFmtId="42" fontId="11" fillId="0" borderId="0" xfId="30" applyNumberFormat="1" applyFont="1" applyFill="1" applyBorder="1"/>
    <xf numFmtId="167" fontId="18" fillId="27" borderId="0" xfId="0" applyNumberFormat="1" applyFont="1" applyFill="1" applyAlignment="1">
      <alignment horizontal="right"/>
    </xf>
    <xf numFmtId="167" fontId="18" fillId="27" borderId="0" xfId="0" applyNumberFormat="1" applyFont="1" applyFill="1" applyAlignment="1">
      <alignment horizontal="center"/>
    </xf>
    <xf numFmtId="164" fontId="12" fillId="0" borderId="0" xfId="29" applyNumberFormat="1" applyFont="1" applyFill="1" applyBorder="1" applyAlignment="1">
      <alignment horizontal="left"/>
    </xf>
    <xf numFmtId="223" fontId="11" fillId="0" borderId="26" xfId="48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0" fontId="0" fillId="0" borderId="17" xfId="0" quotePrefix="1" applyFill="1" applyBorder="1" applyAlignment="1">
      <alignment horizontal="left"/>
    </xf>
    <xf numFmtId="0" fontId="129" fillId="0" borderId="0" xfId="42568"/>
    <xf numFmtId="0" fontId="129" fillId="0" borderId="0" xfId="42568" applyAlignment="1">
      <alignment horizontal="center"/>
    </xf>
    <xf numFmtId="1" fontId="129" fillId="0" borderId="0" xfId="42568" applyNumberFormat="1" applyAlignment="1">
      <alignment horizontal="center"/>
    </xf>
    <xf numFmtId="41" fontId="129" fillId="0" borderId="0" xfId="42568" applyNumberFormat="1"/>
    <xf numFmtId="0" fontId="191" fillId="0" borderId="0" xfId="42568" applyFont="1"/>
    <xf numFmtId="0" fontId="193" fillId="0" borderId="0" xfId="42568" applyFont="1" applyAlignment="1">
      <alignment horizontal="center"/>
    </xf>
    <xf numFmtId="0" fontId="193" fillId="0" borderId="0" xfId="42568" applyFont="1" applyAlignment="1">
      <alignment horizontal="center" wrapText="1"/>
    </xf>
    <xf numFmtId="167" fontId="129" fillId="0" borderId="0" xfId="42568" applyNumberFormat="1"/>
    <xf numFmtId="0" fontId="129" fillId="0" borderId="20" xfId="42568" applyBorder="1"/>
    <xf numFmtId="0" fontId="129" fillId="0" borderId="20" xfId="42568" applyBorder="1" applyAlignment="1">
      <alignment horizontal="center"/>
    </xf>
    <xf numFmtId="41" fontId="129" fillId="0" borderId="20" xfId="42568" applyNumberFormat="1" applyBorder="1"/>
    <xf numFmtId="167" fontId="129" fillId="0" borderId="20" xfId="42568" applyNumberFormat="1" applyBorder="1"/>
    <xf numFmtId="0" fontId="129" fillId="0" borderId="0" xfId="42568" applyBorder="1" applyAlignment="1">
      <alignment horizontal="center"/>
    </xf>
    <xf numFmtId="3" fontId="129" fillId="0" borderId="0" xfId="42568" applyNumberFormat="1"/>
    <xf numFmtId="3" fontId="129" fillId="0" borderId="20" xfId="42568" applyNumberFormat="1" applyBorder="1"/>
    <xf numFmtId="3" fontId="129" fillId="0" borderId="0" xfId="42568" applyNumberFormat="1" applyBorder="1"/>
    <xf numFmtId="167" fontId="0" fillId="0" borderId="0" xfId="42569" applyNumberFormat="1" applyFont="1"/>
    <xf numFmtId="167" fontId="0" fillId="0" borderId="20" xfId="42569" applyNumberFormat="1" applyFont="1" applyBorder="1"/>
    <xf numFmtId="167" fontId="0" fillId="0" borderId="0" xfId="51" applyNumberFormat="1" applyFont="1" applyAlignment="1">
      <alignment horizontal="center"/>
    </xf>
    <xf numFmtId="167" fontId="0" fillId="0" borderId="0" xfId="51" applyNumberFormat="1" applyFont="1" applyAlignment="1">
      <alignment horizontal="right"/>
    </xf>
    <xf numFmtId="167" fontId="0" fillId="0" borderId="0" xfId="0" applyNumberFormat="1"/>
    <xf numFmtId="37" fontId="0" fillId="0" borderId="13" xfId="0" applyNumberFormat="1" applyBorder="1"/>
    <xf numFmtId="193" fontId="0" fillId="0" borderId="0" xfId="51" applyNumberFormat="1" applyFont="1"/>
    <xf numFmtId="0" fontId="0" fillId="0" borderId="17" xfId="0" quotePrefix="1" applyFill="1" applyBorder="1" applyAlignment="1">
      <alignment horizontal="left"/>
    </xf>
    <xf numFmtId="167" fontId="18" fillId="0" borderId="0" xfId="0" applyNumberFormat="1" applyFont="1" applyFill="1" applyAlignment="1">
      <alignment horizontal="right"/>
    </xf>
    <xf numFmtId="0" fontId="0" fillId="0" borderId="0" xfId="0" applyAlignment="1">
      <alignment horizontal="center"/>
    </xf>
    <xf numFmtId="17" fontId="193" fillId="0" borderId="0" xfId="42568" applyNumberFormat="1" applyFont="1" applyAlignment="1">
      <alignment horizontal="center"/>
    </xf>
    <xf numFmtId="43" fontId="0" fillId="0" borderId="0" xfId="0" applyNumberFormat="1"/>
    <xf numFmtId="9" fontId="12" fillId="0" borderId="0" xfId="51" applyFont="1" applyFill="1" applyBorder="1"/>
    <xf numFmtId="0" fontId="22" fillId="0" borderId="0" xfId="48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15" xfId="0" applyFont="1" applyFill="1" applyBorder="1" applyAlignment="1">
      <alignment horizontal="center" wrapText="1"/>
    </xf>
    <xf numFmtId="0" fontId="7" fillId="0" borderId="0" xfId="0" quotePrefix="1" applyFont="1" applyAlignment="1">
      <alignment horizontal="left"/>
    </xf>
    <xf numFmtId="0" fontId="0" fillId="0" borderId="20" xfId="0" applyFill="1" applyBorder="1" applyAlignment="1">
      <alignment horizontal="center" wrapText="1"/>
    </xf>
    <xf numFmtId="17" fontId="0" fillId="0" borderId="20" xfId="0" applyNumberFormat="1" applyFill="1" applyBorder="1" applyAlignment="1">
      <alignment horizontal="center" wrapText="1"/>
    </xf>
    <xf numFmtId="167" fontId="7" fillId="0" borderId="0" xfId="51" applyNumberFormat="1" applyFill="1" applyBorder="1"/>
    <xf numFmtId="0" fontId="12" fillId="0" borderId="20" xfId="0" applyFont="1" applyFill="1" applyBorder="1" applyAlignment="1">
      <alignment horizontal="center" wrapText="1"/>
    </xf>
    <xf numFmtId="224" fontId="7" fillId="0" borderId="0" xfId="29" applyNumberFormat="1" applyFill="1" applyBorder="1"/>
    <xf numFmtId="0" fontId="1" fillId="0" borderId="0" xfId="42570"/>
    <xf numFmtId="0" fontId="7" fillId="0" borderId="17" xfId="42570" applyFont="1" applyFill="1" applyBorder="1" applyAlignment="1">
      <alignment horizontal="left" indent="2"/>
    </xf>
    <xf numFmtId="164" fontId="1" fillId="0" borderId="0" xfId="42570" applyNumberFormat="1"/>
    <xf numFmtId="0" fontId="1" fillId="0" borderId="0" xfId="42570" quotePrefix="1" applyFill="1" applyBorder="1" applyAlignment="1">
      <alignment horizontal="left" indent="2"/>
    </xf>
    <xf numFmtId="0" fontId="1" fillId="0" borderId="17" xfId="42570" quotePrefix="1" applyFill="1" applyBorder="1" applyAlignment="1">
      <alignment horizontal="left" indent="2"/>
    </xf>
    <xf numFmtId="0" fontId="1" fillId="0" borderId="0" xfId="42570" applyBorder="1" applyAlignment="1">
      <alignment horizontal="left"/>
    </xf>
    <xf numFmtId="164" fontId="0" fillId="0" borderId="0" xfId="42571" applyNumberFormat="1" applyFont="1"/>
    <xf numFmtId="0" fontId="7" fillId="0" borderId="0" xfId="42570" applyFont="1" applyFill="1" applyBorder="1" applyAlignment="1">
      <alignment horizontal="left" indent="2"/>
    </xf>
    <xf numFmtId="0" fontId="1" fillId="0" borderId="0" xfId="42570" applyFill="1" applyBorder="1" applyAlignment="1">
      <alignment horizontal="left" indent="2"/>
    </xf>
    <xf numFmtId="0" fontId="1" fillId="0" borderId="0" xfId="42570" applyBorder="1"/>
    <xf numFmtId="0" fontId="1" fillId="0" borderId="0" xfId="42570" applyAlignment="1">
      <alignment horizontal="left" indent="1"/>
    </xf>
    <xf numFmtId="164" fontId="11" fillId="0" borderId="0" xfId="29" applyNumberFormat="1" applyFont="1" applyBorder="1" applyAlignment="1">
      <alignment horizontal="center"/>
    </xf>
    <xf numFmtId="164" fontId="11" fillId="0" borderId="0" xfId="29" applyNumberFormat="1" applyFont="1" applyFill="1" applyBorder="1" applyAlignment="1">
      <alignment horizontal="center"/>
    </xf>
    <xf numFmtId="17" fontId="12" fillId="0" borderId="20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1" fontId="0" fillId="0" borderId="0" xfId="0" applyNumberFormat="1"/>
    <xf numFmtId="0" fontId="0" fillId="0" borderId="0" xfId="0" pivotButton="1"/>
    <xf numFmtId="0" fontId="126" fillId="0" borderId="0" xfId="42570" applyFont="1"/>
    <xf numFmtId="0" fontId="1" fillId="0" borderId="6" xfId="42570" applyBorder="1"/>
    <xf numFmtId="179" fontId="1" fillId="0" borderId="6" xfId="42570" applyNumberFormat="1" applyBorder="1"/>
    <xf numFmtId="0" fontId="1" fillId="0" borderId="6" xfId="42570" applyBorder="1" applyAlignment="1">
      <alignment horizontal="left"/>
    </xf>
    <xf numFmtId="164" fontId="1" fillId="0" borderId="6" xfId="42570" applyNumberFormat="1" applyBorder="1"/>
    <xf numFmtId="1" fontId="129" fillId="0" borderId="0" xfId="42568" applyNumberFormat="1"/>
    <xf numFmtId="1" fontId="129" fillId="0" borderId="20" xfId="42568" applyNumberFormat="1" applyBorder="1" applyAlignment="1">
      <alignment horizontal="center"/>
    </xf>
    <xf numFmtId="0" fontId="25" fillId="0" borderId="0" xfId="0" applyFont="1" applyFill="1"/>
    <xf numFmtId="17" fontId="0" fillId="0" borderId="0" xfId="0" applyNumberFormat="1" applyFill="1"/>
    <xf numFmtId="17" fontId="0" fillId="0" borderId="0" xfId="0" applyNumberFormat="1" applyFill="1" applyBorder="1"/>
    <xf numFmtId="0" fontId="22" fillId="0" borderId="0" xfId="0" applyFont="1" applyFill="1"/>
    <xf numFmtId="0" fontId="48" fillId="0" borderId="0" xfId="0" applyFont="1" applyFill="1" applyBorder="1" applyAlignment="1">
      <alignment horizontal="center"/>
    </xf>
    <xf numFmtId="0" fontId="12" fillId="0" borderId="0" xfId="0" applyFont="1" applyFill="1" applyBorder="1"/>
    <xf numFmtId="17" fontId="1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indent="1"/>
    </xf>
    <xf numFmtId="164" fontId="0" fillId="0" borderId="0" xfId="29" applyNumberFormat="1" applyFont="1" applyFill="1" applyBorder="1"/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left" indent="1"/>
    </xf>
    <xf numFmtId="164" fontId="20" fillId="0" borderId="0" xfId="0" applyNumberFormat="1" applyFont="1" applyFill="1"/>
    <xf numFmtId="164" fontId="20" fillId="0" borderId="0" xfId="0" applyNumberFormat="1" applyFont="1" applyFill="1" applyBorder="1"/>
    <xf numFmtId="0" fontId="7" fillId="0" borderId="0" xfId="0" applyFont="1" applyFill="1" applyAlignment="1"/>
    <xf numFmtId="0" fontId="129" fillId="0" borderId="0" xfId="42568" applyFill="1" applyBorder="1"/>
    <xf numFmtId="0" fontId="129" fillId="0" borderId="0" xfId="42568" quotePrefix="1" applyFill="1" applyBorder="1" applyAlignment="1">
      <alignment horizontal="left"/>
    </xf>
    <xf numFmtId="0" fontId="192" fillId="0" borderId="0" xfId="42568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1" fillId="0" borderId="0" xfId="42568" applyFont="1" applyAlignment="1">
      <alignment horizontal="center"/>
    </xf>
    <xf numFmtId="0" fontId="192" fillId="0" borderId="24" xfId="42568" applyFont="1" applyBorder="1" applyAlignment="1">
      <alignment horizontal="center"/>
    </xf>
    <xf numFmtId="0" fontId="192" fillId="0" borderId="22" xfId="42568" applyFont="1" applyBorder="1" applyAlignment="1">
      <alignment horizontal="center"/>
    </xf>
    <xf numFmtId="0" fontId="192" fillId="0" borderId="25" xfId="42568" applyFont="1" applyBorder="1" applyAlignment="1">
      <alignment horizontal="center"/>
    </xf>
  </cellXfs>
  <cellStyles count="42572">
    <cellStyle name="_x0013_" xfId="67"/>
    <cellStyle name=" 1" xfId="68"/>
    <cellStyle name=" 1 2" xfId="69"/>
    <cellStyle name=" 1 2 2" xfId="70"/>
    <cellStyle name=" 1 2 2 2" xfId="14265"/>
    <cellStyle name=" 1 2 3" xfId="14266"/>
    <cellStyle name=" 1 2 4" xfId="14267"/>
    <cellStyle name=" 1 3" xfId="71"/>
    <cellStyle name=" 1 3 2" xfId="14268"/>
    <cellStyle name=" 1 3 3" xfId="14269"/>
    <cellStyle name=" 1 4" xfId="72"/>
    <cellStyle name=" 1 4 2" xfId="14270"/>
    <cellStyle name=" 1 5" xfId="14271"/>
    <cellStyle name=" 1 6" xfId="14272"/>
    <cellStyle name=" 1 6 2" xfId="14273"/>
    <cellStyle name=" 1 7" xfId="14274"/>
    <cellStyle name=" 1 7 2" xfId="14275"/>
    <cellStyle name=" 1 8" xfId="14276"/>
    <cellStyle name="_x0013_ 10" xfId="73"/>
    <cellStyle name="_x0013_ 10 2" xfId="14277"/>
    <cellStyle name="_x0013_ 11" xfId="74"/>
    <cellStyle name="_x0013_ 11 2" xfId="14278"/>
    <cellStyle name="_x0013_ 12" xfId="14279"/>
    <cellStyle name="_x0013_ 12 2" xfId="14280"/>
    <cellStyle name="_x0013_ 13" xfId="14281"/>
    <cellStyle name="_x0013_ 13 2" xfId="14282"/>
    <cellStyle name="_x0013_ 14" xfId="14283"/>
    <cellStyle name="_x0013_ 14 2" xfId="14284"/>
    <cellStyle name="_x0013_ 15" xfId="14285"/>
    <cellStyle name="_x0013_ 15 2" xfId="14286"/>
    <cellStyle name="_x0013_ 16" xfId="14287"/>
    <cellStyle name="_x0013_ 17" xfId="14288"/>
    <cellStyle name="_x0013_ 18" xfId="14289"/>
    <cellStyle name="_x0013_ 19" xfId="14290"/>
    <cellStyle name="_x0013_ 2" xfId="75"/>
    <cellStyle name="_x0013_ 2 2" xfId="76"/>
    <cellStyle name="_x0013_ 2 2 2" xfId="14291"/>
    <cellStyle name="_x0013_ 2 3" xfId="14292"/>
    <cellStyle name="_x0013_ 20" xfId="14293"/>
    <cellStyle name="_x0013_ 21" xfId="14294"/>
    <cellStyle name="_x0013_ 22" xfId="14295"/>
    <cellStyle name="_x0013_ 23" xfId="14296"/>
    <cellStyle name="_x0013_ 24" xfId="14297"/>
    <cellStyle name="_x0013_ 25" xfId="14298"/>
    <cellStyle name="_x0013_ 26" xfId="14299"/>
    <cellStyle name="_x0013_ 27" xfId="14300"/>
    <cellStyle name="_x0013_ 28" xfId="14301"/>
    <cellStyle name="_x0013_ 29" xfId="14302"/>
    <cellStyle name="_x0013_ 3" xfId="77"/>
    <cellStyle name="_x0013_ 3 2" xfId="78"/>
    <cellStyle name="_x0013_ 3 2 2" xfId="14303"/>
    <cellStyle name="_x0013_ 3 3" xfId="14304"/>
    <cellStyle name="_x0013_ 30" xfId="14305"/>
    <cellStyle name="_x0013_ 31" xfId="14306"/>
    <cellStyle name="_x0013_ 32" xfId="14307"/>
    <cellStyle name="_x0013_ 33" xfId="14308"/>
    <cellStyle name="_x0013_ 34" xfId="14309"/>
    <cellStyle name="_x0013_ 35" xfId="14310"/>
    <cellStyle name="_x0013_ 36" xfId="14311"/>
    <cellStyle name="_x0013_ 37" xfId="14312"/>
    <cellStyle name="_x0013_ 38" xfId="14313"/>
    <cellStyle name="_x0013_ 39" xfId="14314"/>
    <cellStyle name="_x0013_ 4" xfId="79"/>
    <cellStyle name="_x0013_ 4 2" xfId="80"/>
    <cellStyle name="_x0013_ 4 2 2" xfId="14315"/>
    <cellStyle name="_x0013_ 4 3" xfId="14316"/>
    <cellStyle name="_x0013_ 40" xfId="14317"/>
    <cellStyle name="_x0013_ 41" xfId="14318"/>
    <cellStyle name="_x0013_ 42" xfId="14319"/>
    <cellStyle name="_x0013_ 43" xfId="14320"/>
    <cellStyle name="_x0013_ 44" xfId="14321"/>
    <cellStyle name="_x0013_ 45" xfId="14322"/>
    <cellStyle name="_x0013_ 46" xfId="14323"/>
    <cellStyle name="_x0013_ 47" xfId="14324"/>
    <cellStyle name="_x0013_ 48" xfId="14325"/>
    <cellStyle name="_x0013_ 49" xfId="14326"/>
    <cellStyle name="_x0013_ 5" xfId="81"/>
    <cellStyle name="_x0013_ 5 2" xfId="14327"/>
    <cellStyle name="_x0013_ 50" xfId="14328"/>
    <cellStyle name="_x0013_ 51" xfId="14329"/>
    <cellStyle name="_x0013_ 6" xfId="82"/>
    <cellStyle name="_x0013_ 6 2" xfId="14330"/>
    <cellStyle name="_x0013_ 7" xfId="83"/>
    <cellStyle name="_x0013_ 7 2" xfId="14331"/>
    <cellStyle name="_x0013_ 8" xfId="84"/>
    <cellStyle name="_x0013_ 8 2" xfId="14332"/>
    <cellStyle name="_x0013_ 9" xfId="85"/>
    <cellStyle name="_x0013_ 9 2" xfId="14333"/>
    <cellStyle name="_(C) 2007 CB Weather Adjust" xfId="86"/>
    <cellStyle name="_(C) 2007 CB Weather Adjust (2)" xfId="87"/>
    <cellStyle name="_09GRC Gas Transport For Review" xfId="88"/>
    <cellStyle name="_09GRC Gas Transport For Review 2" xfId="89"/>
    <cellStyle name="_09GRC Gas Transport For Review 2 2" xfId="90"/>
    <cellStyle name="_09GRC Gas Transport For Review 2 2 2" xfId="14334"/>
    <cellStyle name="_09GRC Gas Transport For Review 2 3" xfId="14335"/>
    <cellStyle name="_09GRC Gas Transport For Review 3" xfId="91"/>
    <cellStyle name="_09GRC Gas Transport For Review 3 2" xfId="14336"/>
    <cellStyle name="_09GRC Gas Transport For Review 4" xfId="14337"/>
    <cellStyle name="_09GRC Gas Transport For Review_Book4" xfId="92"/>
    <cellStyle name="_09GRC Gas Transport For Review_Book4 2" xfId="93"/>
    <cellStyle name="_09GRC Gas Transport For Review_Book4 2 2" xfId="94"/>
    <cellStyle name="_09GRC Gas Transport For Review_Book4 2 2 2" xfId="14338"/>
    <cellStyle name="_09GRC Gas Transport For Review_Book4 2 3" xfId="14339"/>
    <cellStyle name="_09GRC Gas Transport For Review_Book4 3" xfId="95"/>
    <cellStyle name="_09GRC Gas Transport For Review_Book4 3 2" xfId="14340"/>
    <cellStyle name="_09GRC Gas Transport For Review_Book4 4" xfId="14341"/>
    <cellStyle name="_09GRC Gas Transport For Review_Book4_DEM-WP(C) ENERG10C--ctn Mid-C_042010 2010GRC" xfId="96"/>
    <cellStyle name="_09GRC Gas Transport For Review_DEM-WP(C) ENERG10C--ctn Mid-C_042010 2010GRC" xfId="97"/>
    <cellStyle name="_x0013__16.07E Wild Horse Wind Expansionwrkingfile" xfId="98"/>
    <cellStyle name="_x0013__16.07E Wild Horse Wind Expansionwrkingfile 2" xfId="99"/>
    <cellStyle name="_x0013__16.07E Wild Horse Wind Expansionwrkingfile 2 2" xfId="100"/>
    <cellStyle name="_x0013__16.07E Wild Horse Wind Expansionwrkingfile 2 2 2" xfId="14342"/>
    <cellStyle name="_x0013__16.07E Wild Horse Wind Expansionwrkingfile 2 3" xfId="14343"/>
    <cellStyle name="_x0013__16.07E Wild Horse Wind Expansionwrkingfile 3" xfId="101"/>
    <cellStyle name="_x0013__16.07E Wild Horse Wind Expansionwrkingfile 3 2" xfId="14344"/>
    <cellStyle name="_x0013__16.07E Wild Horse Wind Expansionwrkingfile 4" xfId="14345"/>
    <cellStyle name="_x0013__16.07E Wild Horse Wind Expansionwrkingfile SF" xfId="102"/>
    <cellStyle name="_x0013__16.07E Wild Horse Wind Expansionwrkingfile SF 2" xfId="103"/>
    <cellStyle name="_x0013__16.07E Wild Horse Wind Expansionwrkingfile SF 2 2" xfId="104"/>
    <cellStyle name="_x0013__16.07E Wild Horse Wind Expansionwrkingfile SF 2 2 2" xfId="14346"/>
    <cellStyle name="_x0013__16.07E Wild Horse Wind Expansionwrkingfile SF 2 3" xfId="14347"/>
    <cellStyle name="_x0013__16.07E Wild Horse Wind Expansionwrkingfile SF 3" xfId="105"/>
    <cellStyle name="_x0013__16.07E Wild Horse Wind Expansionwrkingfile SF 3 2" xfId="14348"/>
    <cellStyle name="_x0013__16.07E Wild Horse Wind Expansionwrkingfile SF 4" xfId="14349"/>
    <cellStyle name="_x0013__16.07E Wild Horse Wind Expansionwrkingfile SF_DEM-WP(C) ENERG10C--ctn Mid-C_042010 2010GRC" xfId="106"/>
    <cellStyle name="_x0013__16.07E Wild Horse Wind Expansionwrkingfile_DEM-WP(C) ENERG10C--ctn Mid-C_042010 2010GRC" xfId="107"/>
    <cellStyle name="_x0013__16.37E Wild Horse Expansion DeferralRevwrkingfile SF" xfId="108"/>
    <cellStyle name="_x0013__16.37E Wild Horse Expansion DeferralRevwrkingfile SF 2" xfId="109"/>
    <cellStyle name="_x0013__16.37E Wild Horse Expansion DeferralRevwrkingfile SF 2 2" xfId="110"/>
    <cellStyle name="_x0013__16.37E Wild Horse Expansion DeferralRevwrkingfile SF 2 2 2" xfId="14350"/>
    <cellStyle name="_x0013__16.37E Wild Horse Expansion DeferralRevwrkingfile SF 2 3" xfId="14351"/>
    <cellStyle name="_x0013__16.37E Wild Horse Expansion DeferralRevwrkingfile SF 3" xfId="111"/>
    <cellStyle name="_x0013__16.37E Wild Horse Expansion DeferralRevwrkingfile SF 3 2" xfId="14352"/>
    <cellStyle name="_x0013__16.37E Wild Horse Expansion DeferralRevwrkingfile SF 4" xfId="14353"/>
    <cellStyle name="_x0013__16.37E Wild Horse Expansion DeferralRevwrkingfile SF_DEM-WP(C) ENERG10C--ctn Mid-C_042010 2010GRC" xfId="112"/>
    <cellStyle name="_2.01G Temp Normalization(C)" xfId="113"/>
    <cellStyle name="_2.05G Pass-Through Revenue and Expenses" xfId="114"/>
    <cellStyle name="_2.11G Interest on Customer Deposits" xfId="115"/>
    <cellStyle name="_2008 Strat Plan Power Costs Forecast V2 (2009 Update)" xfId="116"/>
    <cellStyle name="_2008 Strat Plan Power Costs Forecast V2 (2009 Update) 2" xfId="117"/>
    <cellStyle name="_2008 Strat Plan Power Costs Forecast V2 (2009 Update) 2 2" xfId="14354"/>
    <cellStyle name="_2008 Strat Plan Power Costs Forecast V2 (2009 Update) 3" xfId="14355"/>
    <cellStyle name="_2008 Strat Plan Power Costs Forecast V2 (2009 Update)_DEM-WP(C) ENERG10C--ctn Mid-C_042010 2010GRC" xfId="118"/>
    <cellStyle name="_2008 Strat Plan Power Costs Forecast V2 (2009 Update)_NIM Summary" xfId="119"/>
    <cellStyle name="_2008 Strat Plan Power Costs Forecast V2 (2009 Update)_NIM Summary 2" xfId="120"/>
    <cellStyle name="_2008 Strat Plan Power Costs Forecast V2 (2009 Update)_NIM Summary 2 2" xfId="14356"/>
    <cellStyle name="_2008 Strat Plan Power Costs Forecast V2 (2009 Update)_NIM Summary 3" xfId="14357"/>
    <cellStyle name="_2008 Strat Plan Power Costs Forecast V2 (2009 Update)_NIM Summary_DEM-WP(C) ENERG10C--ctn Mid-C_042010 2010GRC" xfId="121"/>
    <cellStyle name="_4.01E Temp Normalization" xfId="122"/>
    <cellStyle name="_4.03G Lease Everett Delta" xfId="123"/>
    <cellStyle name="_4.04G Pass-Through Revenue and ExpensesWFMI" xfId="124"/>
    <cellStyle name="_4.06E Pass Throughs" xfId="125"/>
    <cellStyle name="_4.06E Pass Throughs 10" xfId="14358"/>
    <cellStyle name="_4.06E Pass Throughs 10 2" xfId="14359"/>
    <cellStyle name="_4.06E Pass Throughs 2" xfId="126"/>
    <cellStyle name="_4.06E Pass Throughs 2 2" xfId="127"/>
    <cellStyle name="_4.06E Pass Throughs 2 2 2" xfId="128"/>
    <cellStyle name="_4.06E Pass Throughs 2 2 2 2" xfId="14360"/>
    <cellStyle name="_4.06E Pass Throughs 2 2 3" xfId="14361"/>
    <cellStyle name="_4.06E Pass Throughs 2 3" xfId="129"/>
    <cellStyle name="_4.06E Pass Throughs 2 3 2" xfId="14362"/>
    <cellStyle name="_4.06E Pass Throughs 2 4" xfId="14363"/>
    <cellStyle name="_4.06E Pass Throughs 3" xfId="130"/>
    <cellStyle name="_4.06E Pass Throughs 3 2" xfId="131"/>
    <cellStyle name="_4.06E Pass Throughs 3 2 2" xfId="132"/>
    <cellStyle name="_4.06E Pass Throughs 3 2 2 2" xfId="14364"/>
    <cellStyle name="_4.06E Pass Throughs 3 2 3" xfId="14365"/>
    <cellStyle name="_4.06E Pass Throughs 3 3" xfId="133"/>
    <cellStyle name="_4.06E Pass Throughs 3 3 2" xfId="134"/>
    <cellStyle name="_4.06E Pass Throughs 3 3 2 2" xfId="14366"/>
    <cellStyle name="_4.06E Pass Throughs 3 3 3" xfId="14367"/>
    <cellStyle name="_4.06E Pass Throughs 3 4" xfId="135"/>
    <cellStyle name="_4.06E Pass Throughs 3 4 2" xfId="136"/>
    <cellStyle name="_4.06E Pass Throughs 3 4 2 2" xfId="14368"/>
    <cellStyle name="_4.06E Pass Throughs 3 4 3" xfId="14369"/>
    <cellStyle name="_4.06E Pass Throughs 3 5" xfId="14370"/>
    <cellStyle name="_4.06E Pass Throughs 4" xfId="137"/>
    <cellStyle name="_4.06E Pass Throughs 4 2" xfId="138"/>
    <cellStyle name="_4.06E Pass Throughs 4 2 2" xfId="14371"/>
    <cellStyle name="_4.06E Pass Throughs 4 3" xfId="14372"/>
    <cellStyle name="_4.06E Pass Throughs 5" xfId="139"/>
    <cellStyle name="_4.06E Pass Throughs 5 2" xfId="140"/>
    <cellStyle name="_4.06E Pass Throughs 5 2 2" xfId="14373"/>
    <cellStyle name="_4.06E Pass Throughs 5 2 3" xfId="14374"/>
    <cellStyle name="_4.06E Pass Throughs 5 3" xfId="14375"/>
    <cellStyle name="_4.06E Pass Throughs 5 3 2" xfId="14376"/>
    <cellStyle name="_4.06E Pass Throughs 6" xfId="141"/>
    <cellStyle name="_4.06E Pass Throughs 6 2" xfId="14377"/>
    <cellStyle name="_4.06E Pass Throughs 6 2 2" xfId="14378"/>
    <cellStyle name="_4.06E Pass Throughs 6 3" xfId="14379"/>
    <cellStyle name="_4.06E Pass Throughs 7" xfId="142"/>
    <cellStyle name="_4.06E Pass Throughs 7 2" xfId="143"/>
    <cellStyle name="_4.06E Pass Throughs 8" xfId="144"/>
    <cellStyle name="_4.06E Pass Throughs 8 2" xfId="145"/>
    <cellStyle name="_4.06E Pass Throughs 9" xfId="14380"/>
    <cellStyle name="_4.06E Pass Throughs 9 2" xfId="14381"/>
    <cellStyle name="_4.06E Pass Throughs_04 07E Wild Horse Wind Expansion (C) (2)" xfId="146"/>
    <cellStyle name="_4.06E Pass Throughs_04 07E Wild Horse Wind Expansion (C) (2) 2" xfId="147"/>
    <cellStyle name="_4.06E Pass Throughs_04 07E Wild Horse Wind Expansion (C) (2) 2 2" xfId="148"/>
    <cellStyle name="_4.06E Pass Throughs_04 07E Wild Horse Wind Expansion (C) (2) 2 2 2" xfId="14382"/>
    <cellStyle name="_4.06E Pass Throughs_04 07E Wild Horse Wind Expansion (C) (2) 2 3" xfId="14383"/>
    <cellStyle name="_4.06E Pass Throughs_04 07E Wild Horse Wind Expansion (C) (2) 3" xfId="149"/>
    <cellStyle name="_4.06E Pass Throughs_04 07E Wild Horse Wind Expansion (C) (2) 3 2" xfId="14384"/>
    <cellStyle name="_4.06E Pass Throughs_04 07E Wild Horse Wind Expansion (C) (2) 4" xfId="14385"/>
    <cellStyle name="_4.06E Pass Throughs_04 07E Wild Horse Wind Expansion (C) (2)_Adj Bench DR 3 for Initial Briefs (Electric)" xfId="150"/>
    <cellStyle name="_4.06E Pass Throughs_04 07E Wild Horse Wind Expansion (C) (2)_Adj Bench DR 3 for Initial Briefs (Electric) 2" xfId="151"/>
    <cellStyle name="_4.06E Pass Throughs_04 07E Wild Horse Wind Expansion (C) (2)_Adj Bench DR 3 for Initial Briefs (Electric) 2 2" xfId="152"/>
    <cellStyle name="_4.06E Pass Throughs_04 07E Wild Horse Wind Expansion (C) (2)_Adj Bench DR 3 for Initial Briefs (Electric) 2 2 2" xfId="14386"/>
    <cellStyle name="_4.06E Pass Throughs_04 07E Wild Horse Wind Expansion (C) (2)_Adj Bench DR 3 for Initial Briefs (Electric) 2 3" xfId="14387"/>
    <cellStyle name="_4.06E Pass Throughs_04 07E Wild Horse Wind Expansion (C) (2)_Adj Bench DR 3 for Initial Briefs (Electric) 3" xfId="153"/>
    <cellStyle name="_4.06E Pass Throughs_04 07E Wild Horse Wind Expansion (C) (2)_Adj Bench DR 3 for Initial Briefs (Electric) 3 2" xfId="14388"/>
    <cellStyle name="_4.06E Pass Throughs_04 07E Wild Horse Wind Expansion (C) (2)_Adj Bench DR 3 for Initial Briefs (Electric) 4" xfId="14389"/>
    <cellStyle name="_4.06E Pass Throughs_04 07E Wild Horse Wind Expansion (C) (2)_Adj Bench DR 3 for Initial Briefs (Electric)_DEM-WP(C) ENERG10C--ctn Mid-C_042010 2010GRC" xfId="154"/>
    <cellStyle name="_4.06E Pass Throughs_04 07E Wild Horse Wind Expansion (C) (2)_Book1" xfId="155"/>
    <cellStyle name="_4.06E Pass Throughs_04 07E Wild Horse Wind Expansion (C) (2)_DEM-WP(C) ENERG10C--ctn Mid-C_042010 2010GRC" xfId="156"/>
    <cellStyle name="_4.06E Pass Throughs_04 07E Wild Horse Wind Expansion (C) (2)_Electric Rev Req Model (2009 GRC) " xfId="157"/>
    <cellStyle name="_4.06E Pass Throughs_04 07E Wild Horse Wind Expansion (C) (2)_Electric Rev Req Model (2009 GRC)  2" xfId="158"/>
    <cellStyle name="_4.06E Pass Throughs_04 07E Wild Horse Wind Expansion (C) (2)_Electric Rev Req Model (2009 GRC)  2 2" xfId="159"/>
    <cellStyle name="_4.06E Pass Throughs_04 07E Wild Horse Wind Expansion (C) (2)_Electric Rev Req Model (2009 GRC)  2 2 2" xfId="14390"/>
    <cellStyle name="_4.06E Pass Throughs_04 07E Wild Horse Wind Expansion (C) (2)_Electric Rev Req Model (2009 GRC)  2 3" xfId="14391"/>
    <cellStyle name="_4.06E Pass Throughs_04 07E Wild Horse Wind Expansion (C) (2)_Electric Rev Req Model (2009 GRC)  3" xfId="160"/>
    <cellStyle name="_4.06E Pass Throughs_04 07E Wild Horse Wind Expansion (C) (2)_Electric Rev Req Model (2009 GRC)  3 2" xfId="14392"/>
    <cellStyle name="_4.06E Pass Throughs_04 07E Wild Horse Wind Expansion (C) (2)_Electric Rev Req Model (2009 GRC)  4" xfId="14393"/>
    <cellStyle name="_4.06E Pass Throughs_04 07E Wild Horse Wind Expansion (C) (2)_Electric Rev Req Model (2009 GRC) _DEM-WP(C) ENERG10C--ctn Mid-C_042010 2010GRC" xfId="161"/>
    <cellStyle name="_4.06E Pass Throughs_04 07E Wild Horse Wind Expansion (C) (2)_Electric Rev Req Model (2009 GRC) Rebuttal" xfId="162"/>
    <cellStyle name="_4.06E Pass Throughs_04 07E Wild Horse Wind Expansion (C) (2)_Electric Rev Req Model (2009 GRC) Rebuttal 2" xfId="163"/>
    <cellStyle name="_4.06E Pass Throughs_04 07E Wild Horse Wind Expansion (C) (2)_Electric Rev Req Model (2009 GRC) Rebuttal 2 2" xfId="164"/>
    <cellStyle name="_4.06E Pass Throughs_04 07E Wild Horse Wind Expansion (C) (2)_Electric Rev Req Model (2009 GRC) Rebuttal 2 2 2" xfId="14394"/>
    <cellStyle name="_4.06E Pass Throughs_04 07E Wild Horse Wind Expansion (C) (2)_Electric Rev Req Model (2009 GRC) Rebuttal 2 3" xfId="14395"/>
    <cellStyle name="_4.06E Pass Throughs_04 07E Wild Horse Wind Expansion (C) (2)_Electric Rev Req Model (2009 GRC) Rebuttal 3" xfId="165"/>
    <cellStyle name="_4.06E Pass Throughs_04 07E Wild Horse Wind Expansion (C) (2)_Electric Rev Req Model (2009 GRC) Rebuttal 3 2" xfId="14396"/>
    <cellStyle name="_4.06E Pass Throughs_04 07E Wild Horse Wind Expansion (C) (2)_Electric Rev Req Model (2009 GRC) Rebuttal 4" xfId="14397"/>
    <cellStyle name="_4.06E Pass Throughs_04 07E Wild Horse Wind Expansion (C) (2)_Electric Rev Req Model (2009 GRC) Rebuttal REmoval of New  WH Solar AdjustMI" xfId="166"/>
    <cellStyle name="_4.06E Pass Throughs_04 07E Wild Horse Wind Expansion (C) (2)_Electric Rev Req Model (2009 GRC) Rebuttal REmoval of New  WH Solar AdjustMI 2" xfId="167"/>
    <cellStyle name="_4.06E Pass Throughs_04 07E Wild Horse Wind Expansion (C) (2)_Electric Rev Req Model (2009 GRC) Rebuttal REmoval of New  WH Solar AdjustMI 2 2" xfId="168"/>
    <cellStyle name="_4.06E Pass Throughs_04 07E Wild Horse Wind Expansion (C) (2)_Electric Rev Req Model (2009 GRC) Rebuttal REmoval of New  WH Solar AdjustMI 2 2 2" xfId="14398"/>
    <cellStyle name="_4.06E Pass Throughs_04 07E Wild Horse Wind Expansion (C) (2)_Electric Rev Req Model (2009 GRC) Rebuttal REmoval of New  WH Solar AdjustMI 2 3" xfId="14399"/>
    <cellStyle name="_4.06E Pass Throughs_04 07E Wild Horse Wind Expansion (C) (2)_Electric Rev Req Model (2009 GRC) Rebuttal REmoval of New  WH Solar AdjustMI 3" xfId="169"/>
    <cellStyle name="_4.06E Pass Throughs_04 07E Wild Horse Wind Expansion (C) (2)_Electric Rev Req Model (2009 GRC) Rebuttal REmoval of New  WH Solar AdjustMI 3 2" xfId="14400"/>
    <cellStyle name="_4.06E Pass Throughs_04 07E Wild Horse Wind Expansion (C) (2)_Electric Rev Req Model (2009 GRC) Rebuttal REmoval of New  WH Solar AdjustMI 4" xfId="14401"/>
    <cellStyle name="_4.06E Pass Throughs_04 07E Wild Horse Wind Expansion (C) (2)_Electric Rev Req Model (2009 GRC) Rebuttal REmoval of New  WH Solar AdjustMI_DEM-WP(C) ENERG10C--ctn Mid-C_042010 2010GRC" xfId="170"/>
    <cellStyle name="_4.06E Pass Throughs_04 07E Wild Horse Wind Expansion (C) (2)_Electric Rev Req Model (2009 GRC) Revised 01-18-2010" xfId="171"/>
    <cellStyle name="_4.06E Pass Throughs_04 07E Wild Horse Wind Expansion (C) (2)_Electric Rev Req Model (2009 GRC) Revised 01-18-2010 2" xfId="172"/>
    <cellStyle name="_4.06E Pass Throughs_04 07E Wild Horse Wind Expansion (C) (2)_Electric Rev Req Model (2009 GRC) Revised 01-18-2010 2 2" xfId="173"/>
    <cellStyle name="_4.06E Pass Throughs_04 07E Wild Horse Wind Expansion (C) (2)_Electric Rev Req Model (2009 GRC) Revised 01-18-2010 2 2 2" xfId="14402"/>
    <cellStyle name="_4.06E Pass Throughs_04 07E Wild Horse Wind Expansion (C) (2)_Electric Rev Req Model (2009 GRC) Revised 01-18-2010 2 3" xfId="14403"/>
    <cellStyle name="_4.06E Pass Throughs_04 07E Wild Horse Wind Expansion (C) (2)_Electric Rev Req Model (2009 GRC) Revised 01-18-2010 3" xfId="174"/>
    <cellStyle name="_4.06E Pass Throughs_04 07E Wild Horse Wind Expansion (C) (2)_Electric Rev Req Model (2009 GRC) Revised 01-18-2010 3 2" xfId="14404"/>
    <cellStyle name="_4.06E Pass Throughs_04 07E Wild Horse Wind Expansion (C) (2)_Electric Rev Req Model (2009 GRC) Revised 01-18-2010 4" xfId="14405"/>
    <cellStyle name="_4.06E Pass Throughs_04 07E Wild Horse Wind Expansion (C) (2)_Electric Rev Req Model (2009 GRC) Revised 01-18-2010_DEM-WP(C) ENERG10C--ctn Mid-C_042010 2010GRC" xfId="175"/>
    <cellStyle name="_4.06E Pass Throughs_04 07E Wild Horse Wind Expansion (C) (2)_Electric Rev Req Model (2010 GRC)" xfId="176"/>
    <cellStyle name="_4.06E Pass Throughs_04 07E Wild Horse Wind Expansion (C) (2)_Electric Rev Req Model (2010 GRC) SF" xfId="177"/>
    <cellStyle name="_4.06E Pass Throughs_04 07E Wild Horse Wind Expansion (C) (2)_Final Order Electric EXHIBIT A-1" xfId="178"/>
    <cellStyle name="_4.06E Pass Throughs_04 07E Wild Horse Wind Expansion (C) (2)_Final Order Electric EXHIBIT A-1 2" xfId="179"/>
    <cellStyle name="_4.06E Pass Throughs_04 07E Wild Horse Wind Expansion (C) (2)_Final Order Electric EXHIBIT A-1 2 2" xfId="180"/>
    <cellStyle name="_4.06E Pass Throughs_04 07E Wild Horse Wind Expansion (C) (2)_Final Order Electric EXHIBIT A-1 2 2 2" xfId="14406"/>
    <cellStyle name="_4.06E Pass Throughs_04 07E Wild Horse Wind Expansion (C) (2)_Final Order Electric EXHIBIT A-1 2 3" xfId="14407"/>
    <cellStyle name="_4.06E Pass Throughs_04 07E Wild Horse Wind Expansion (C) (2)_Final Order Electric EXHIBIT A-1 3" xfId="181"/>
    <cellStyle name="_4.06E Pass Throughs_04 07E Wild Horse Wind Expansion (C) (2)_Final Order Electric EXHIBIT A-1 3 2" xfId="14408"/>
    <cellStyle name="_4.06E Pass Throughs_04 07E Wild Horse Wind Expansion (C) (2)_Final Order Electric EXHIBIT A-1 4" xfId="14409"/>
    <cellStyle name="_4.06E Pass Throughs_04 07E Wild Horse Wind Expansion (C) (2)_TENASKA REGULATORY ASSET" xfId="182"/>
    <cellStyle name="_4.06E Pass Throughs_04 07E Wild Horse Wind Expansion (C) (2)_TENASKA REGULATORY ASSET 2" xfId="183"/>
    <cellStyle name="_4.06E Pass Throughs_04 07E Wild Horse Wind Expansion (C) (2)_TENASKA REGULATORY ASSET 2 2" xfId="184"/>
    <cellStyle name="_4.06E Pass Throughs_04 07E Wild Horse Wind Expansion (C) (2)_TENASKA REGULATORY ASSET 2 2 2" xfId="14410"/>
    <cellStyle name="_4.06E Pass Throughs_04 07E Wild Horse Wind Expansion (C) (2)_TENASKA REGULATORY ASSET 2 3" xfId="14411"/>
    <cellStyle name="_4.06E Pass Throughs_04 07E Wild Horse Wind Expansion (C) (2)_TENASKA REGULATORY ASSET 3" xfId="185"/>
    <cellStyle name="_4.06E Pass Throughs_04 07E Wild Horse Wind Expansion (C) (2)_TENASKA REGULATORY ASSET 3 2" xfId="14412"/>
    <cellStyle name="_4.06E Pass Throughs_04 07E Wild Horse Wind Expansion (C) (2)_TENASKA REGULATORY ASSET 4" xfId="14413"/>
    <cellStyle name="_4.06E Pass Throughs_16.37E Wild Horse Expansion DeferralRevwrkingfile SF" xfId="186"/>
    <cellStyle name="_4.06E Pass Throughs_16.37E Wild Horse Expansion DeferralRevwrkingfile SF 2" xfId="187"/>
    <cellStyle name="_4.06E Pass Throughs_16.37E Wild Horse Expansion DeferralRevwrkingfile SF 2 2" xfId="188"/>
    <cellStyle name="_4.06E Pass Throughs_16.37E Wild Horse Expansion DeferralRevwrkingfile SF 2 2 2" xfId="14414"/>
    <cellStyle name="_4.06E Pass Throughs_16.37E Wild Horse Expansion DeferralRevwrkingfile SF 2 3" xfId="14415"/>
    <cellStyle name="_4.06E Pass Throughs_16.37E Wild Horse Expansion DeferralRevwrkingfile SF 3" xfId="189"/>
    <cellStyle name="_4.06E Pass Throughs_16.37E Wild Horse Expansion DeferralRevwrkingfile SF 3 2" xfId="14416"/>
    <cellStyle name="_4.06E Pass Throughs_16.37E Wild Horse Expansion DeferralRevwrkingfile SF 4" xfId="14417"/>
    <cellStyle name="_4.06E Pass Throughs_16.37E Wild Horse Expansion DeferralRevwrkingfile SF_DEM-WP(C) ENERG10C--ctn Mid-C_042010 2010GRC" xfId="190"/>
    <cellStyle name="_4.06E Pass Throughs_2009 Compliance Filing PCA Exhibits for GRC" xfId="191"/>
    <cellStyle name="_4.06E Pass Throughs_2009 Compliance Filing PCA Exhibits for GRC 2" xfId="14418"/>
    <cellStyle name="_4.06E Pass Throughs_2009 GRC Compl Filing - Exhibit D" xfId="192"/>
    <cellStyle name="_4.06E Pass Throughs_2009 GRC Compl Filing - Exhibit D 2" xfId="193"/>
    <cellStyle name="_4.06E Pass Throughs_2009 GRC Compl Filing - Exhibit D 2 2" xfId="14419"/>
    <cellStyle name="_4.06E Pass Throughs_2009 GRC Compl Filing - Exhibit D 3" xfId="14420"/>
    <cellStyle name="_4.06E Pass Throughs_2009 GRC Compl Filing - Exhibit D_DEM-WP(C) ENERG10C--ctn Mid-C_042010 2010GRC" xfId="194"/>
    <cellStyle name="_4.06E Pass Throughs_2010 PTC's July1_Dec31 2010 " xfId="14421"/>
    <cellStyle name="_4.06E Pass Throughs_2010 PTC's Sept10_Aug11 (Version 4)" xfId="14422"/>
    <cellStyle name="_4.06E Pass Throughs_3.01 Income Statement" xfId="195"/>
    <cellStyle name="_4.06E Pass Throughs_4 31 Regulatory Assets and Liabilities  7 06- Exhibit D" xfId="196"/>
    <cellStyle name="_4.06E Pass Throughs_4 31 Regulatory Assets and Liabilities  7 06- Exhibit D 2" xfId="197"/>
    <cellStyle name="_4.06E Pass Throughs_4 31 Regulatory Assets and Liabilities  7 06- Exhibit D 2 2" xfId="198"/>
    <cellStyle name="_4.06E Pass Throughs_4 31 Regulatory Assets and Liabilities  7 06- Exhibit D 2 2 2" xfId="14423"/>
    <cellStyle name="_4.06E Pass Throughs_4 31 Regulatory Assets and Liabilities  7 06- Exhibit D 3" xfId="199"/>
    <cellStyle name="_4.06E Pass Throughs_4 31 Regulatory Assets and Liabilities  7 06- Exhibit D 3 2" xfId="14424"/>
    <cellStyle name="_4.06E Pass Throughs_4 31 Regulatory Assets and Liabilities  7 06- Exhibit D_DEM-WP(C) ENERG10C--ctn Mid-C_042010 2010GRC" xfId="200"/>
    <cellStyle name="_4.06E Pass Throughs_4 31 Regulatory Assets and Liabilities  7 06- Exhibit D_NIM Summary" xfId="201"/>
    <cellStyle name="_4.06E Pass Throughs_4 31 Regulatory Assets and Liabilities  7 06- Exhibit D_NIM Summary 2" xfId="202"/>
    <cellStyle name="_4.06E Pass Throughs_4 31 Regulatory Assets and Liabilities  7 06- Exhibit D_NIM Summary 2 2" xfId="14425"/>
    <cellStyle name="_4.06E Pass Throughs_4 31 Regulatory Assets and Liabilities  7 06- Exhibit D_NIM Summary 3" xfId="14426"/>
    <cellStyle name="_4.06E Pass Throughs_4 31 Regulatory Assets and Liabilities  7 06- Exhibit D_NIM Summary_DEM-WP(C) ENERG10C--ctn Mid-C_042010 2010GRC" xfId="203"/>
    <cellStyle name="_4.06E Pass Throughs_4 31 Regulatory Assets and Liabilities  7 06- Exhibit D_NIM+O&amp;M" xfId="204"/>
    <cellStyle name="_4.06E Pass Throughs_4 31 Regulatory Assets and Liabilities  7 06- Exhibit D_NIM+O&amp;M 2" xfId="14427"/>
    <cellStyle name="_4.06E Pass Throughs_4 31 Regulatory Assets and Liabilities  7 06- Exhibit D_NIM+O&amp;M Monthly" xfId="205"/>
    <cellStyle name="_4.06E Pass Throughs_4 31 Regulatory Assets and Liabilities  7 06- Exhibit D_NIM+O&amp;M Monthly 2" xfId="14428"/>
    <cellStyle name="_4.06E Pass Throughs_4 31E Reg Asset  Liab and EXH D" xfId="206"/>
    <cellStyle name="_4.06E Pass Throughs_4 31E Reg Asset  Liab and EXH D _ Aug 10 Filing (2)" xfId="207"/>
    <cellStyle name="_4.06E Pass Throughs_4 31E Reg Asset  Liab and EXH D _ Aug 10 Filing (2) 2" xfId="14429"/>
    <cellStyle name="_4.06E Pass Throughs_4 31E Reg Asset  Liab and EXH D 10" xfId="14430"/>
    <cellStyle name="_4.06E Pass Throughs_4 31E Reg Asset  Liab and EXH D 11" xfId="14431"/>
    <cellStyle name="_4.06E Pass Throughs_4 31E Reg Asset  Liab and EXH D 12" xfId="14432"/>
    <cellStyle name="_4.06E Pass Throughs_4 31E Reg Asset  Liab and EXH D 13" xfId="14433"/>
    <cellStyle name="_4.06E Pass Throughs_4 31E Reg Asset  Liab and EXH D 14" xfId="14434"/>
    <cellStyle name="_4.06E Pass Throughs_4 31E Reg Asset  Liab and EXH D 15" xfId="14435"/>
    <cellStyle name="_4.06E Pass Throughs_4 31E Reg Asset  Liab and EXH D 16" xfId="14436"/>
    <cellStyle name="_4.06E Pass Throughs_4 31E Reg Asset  Liab and EXH D 17" xfId="14437"/>
    <cellStyle name="_4.06E Pass Throughs_4 31E Reg Asset  Liab and EXH D 18" xfId="14438"/>
    <cellStyle name="_4.06E Pass Throughs_4 31E Reg Asset  Liab and EXH D 19" xfId="14439"/>
    <cellStyle name="_4.06E Pass Throughs_4 31E Reg Asset  Liab and EXH D 2" xfId="14440"/>
    <cellStyle name="_4.06E Pass Throughs_4 31E Reg Asset  Liab and EXH D 20" xfId="14441"/>
    <cellStyle name="_4.06E Pass Throughs_4 31E Reg Asset  Liab and EXH D 21" xfId="14442"/>
    <cellStyle name="_4.06E Pass Throughs_4 31E Reg Asset  Liab and EXH D 22" xfId="14443"/>
    <cellStyle name="_4.06E Pass Throughs_4 31E Reg Asset  Liab and EXH D 23" xfId="14444"/>
    <cellStyle name="_4.06E Pass Throughs_4 31E Reg Asset  Liab and EXH D 24" xfId="14445"/>
    <cellStyle name="_4.06E Pass Throughs_4 31E Reg Asset  Liab and EXH D 25" xfId="14446"/>
    <cellStyle name="_4.06E Pass Throughs_4 31E Reg Asset  Liab and EXH D 26" xfId="14447"/>
    <cellStyle name="_4.06E Pass Throughs_4 31E Reg Asset  Liab and EXH D 27" xfId="14448"/>
    <cellStyle name="_4.06E Pass Throughs_4 31E Reg Asset  Liab and EXH D 28" xfId="14449"/>
    <cellStyle name="_4.06E Pass Throughs_4 31E Reg Asset  Liab and EXH D 29" xfId="14450"/>
    <cellStyle name="_4.06E Pass Throughs_4 31E Reg Asset  Liab and EXH D 3" xfId="14451"/>
    <cellStyle name="_4.06E Pass Throughs_4 31E Reg Asset  Liab and EXH D 30" xfId="14452"/>
    <cellStyle name="_4.06E Pass Throughs_4 31E Reg Asset  Liab and EXH D 31" xfId="14453"/>
    <cellStyle name="_4.06E Pass Throughs_4 31E Reg Asset  Liab and EXH D 32" xfId="14454"/>
    <cellStyle name="_4.06E Pass Throughs_4 31E Reg Asset  Liab and EXH D 33" xfId="14455"/>
    <cellStyle name="_4.06E Pass Throughs_4 31E Reg Asset  Liab and EXH D 34" xfId="14456"/>
    <cellStyle name="_4.06E Pass Throughs_4 31E Reg Asset  Liab and EXH D 35" xfId="14457"/>
    <cellStyle name="_4.06E Pass Throughs_4 31E Reg Asset  Liab and EXH D 36" xfId="14458"/>
    <cellStyle name="_4.06E Pass Throughs_4 31E Reg Asset  Liab and EXH D 4" xfId="14459"/>
    <cellStyle name="_4.06E Pass Throughs_4 31E Reg Asset  Liab and EXH D 5" xfId="14460"/>
    <cellStyle name="_4.06E Pass Throughs_4 31E Reg Asset  Liab and EXH D 6" xfId="14461"/>
    <cellStyle name="_4.06E Pass Throughs_4 31E Reg Asset  Liab and EXH D 7" xfId="14462"/>
    <cellStyle name="_4.06E Pass Throughs_4 31E Reg Asset  Liab and EXH D 8" xfId="14463"/>
    <cellStyle name="_4.06E Pass Throughs_4 31E Reg Asset  Liab and EXH D 9" xfId="14464"/>
    <cellStyle name="_4.06E Pass Throughs_4 32 Regulatory Assets and Liabilities  7 06- Exhibit D" xfId="208"/>
    <cellStyle name="_4.06E Pass Throughs_4 32 Regulatory Assets and Liabilities  7 06- Exhibit D 2" xfId="209"/>
    <cellStyle name="_4.06E Pass Throughs_4 32 Regulatory Assets and Liabilities  7 06- Exhibit D 2 2" xfId="210"/>
    <cellStyle name="_4.06E Pass Throughs_4 32 Regulatory Assets and Liabilities  7 06- Exhibit D 2 2 2" xfId="14465"/>
    <cellStyle name="_4.06E Pass Throughs_4 32 Regulatory Assets and Liabilities  7 06- Exhibit D 3" xfId="211"/>
    <cellStyle name="_4.06E Pass Throughs_4 32 Regulatory Assets and Liabilities  7 06- Exhibit D 3 2" xfId="14466"/>
    <cellStyle name="_4.06E Pass Throughs_4 32 Regulatory Assets and Liabilities  7 06- Exhibit D_DEM-WP(C) ENERG10C--ctn Mid-C_042010 2010GRC" xfId="212"/>
    <cellStyle name="_4.06E Pass Throughs_4 32 Regulatory Assets and Liabilities  7 06- Exhibit D_NIM Summary" xfId="213"/>
    <cellStyle name="_4.06E Pass Throughs_4 32 Regulatory Assets and Liabilities  7 06- Exhibit D_NIM Summary 2" xfId="214"/>
    <cellStyle name="_4.06E Pass Throughs_4 32 Regulatory Assets and Liabilities  7 06- Exhibit D_NIM Summary 2 2" xfId="14467"/>
    <cellStyle name="_4.06E Pass Throughs_4 32 Regulatory Assets and Liabilities  7 06- Exhibit D_NIM Summary 3" xfId="14468"/>
    <cellStyle name="_4.06E Pass Throughs_4 32 Regulatory Assets and Liabilities  7 06- Exhibit D_NIM Summary_DEM-WP(C) ENERG10C--ctn Mid-C_042010 2010GRC" xfId="215"/>
    <cellStyle name="_4.06E Pass Throughs_4 32 Regulatory Assets and Liabilities  7 06- Exhibit D_NIM+O&amp;M" xfId="216"/>
    <cellStyle name="_4.06E Pass Throughs_4 32 Regulatory Assets and Liabilities  7 06- Exhibit D_NIM+O&amp;M 2" xfId="14469"/>
    <cellStyle name="_4.06E Pass Throughs_4 32 Regulatory Assets and Liabilities  7 06- Exhibit D_NIM+O&amp;M Monthly" xfId="217"/>
    <cellStyle name="_4.06E Pass Throughs_4 32 Regulatory Assets and Liabilities  7 06- Exhibit D_NIM+O&amp;M Monthly 2" xfId="14470"/>
    <cellStyle name="_4.06E Pass Throughs_Att B to RECs proceeds proposal" xfId="14471"/>
    <cellStyle name="_4.06E Pass Throughs_AURORA Total New" xfId="218"/>
    <cellStyle name="_4.06E Pass Throughs_AURORA Total New 2" xfId="219"/>
    <cellStyle name="_4.06E Pass Throughs_AURORA Total New 2 2" xfId="14472"/>
    <cellStyle name="_4.06E Pass Throughs_AURORA Total New 3" xfId="14473"/>
    <cellStyle name="_4.06E Pass Throughs_Backup for Attachment B 2010-09-09" xfId="14474"/>
    <cellStyle name="_4.06E Pass Throughs_Bench Request - Attachment B" xfId="14475"/>
    <cellStyle name="_4.06E Pass Throughs_Book2" xfId="220"/>
    <cellStyle name="_4.06E Pass Throughs_Book2 2" xfId="221"/>
    <cellStyle name="_4.06E Pass Throughs_Book2 2 2" xfId="222"/>
    <cellStyle name="_4.06E Pass Throughs_Book2 2 2 2" xfId="14476"/>
    <cellStyle name="_4.06E Pass Throughs_Book2 2 3" xfId="14477"/>
    <cellStyle name="_4.06E Pass Throughs_Book2 3" xfId="223"/>
    <cellStyle name="_4.06E Pass Throughs_Book2 3 2" xfId="14478"/>
    <cellStyle name="_4.06E Pass Throughs_Book2 4" xfId="14479"/>
    <cellStyle name="_4.06E Pass Throughs_Book2_Adj Bench DR 3 for Initial Briefs (Electric)" xfId="224"/>
    <cellStyle name="_4.06E Pass Throughs_Book2_Adj Bench DR 3 for Initial Briefs (Electric) 2" xfId="225"/>
    <cellStyle name="_4.06E Pass Throughs_Book2_Adj Bench DR 3 for Initial Briefs (Electric) 2 2" xfId="226"/>
    <cellStyle name="_4.06E Pass Throughs_Book2_Adj Bench DR 3 for Initial Briefs (Electric) 2 2 2" xfId="14480"/>
    <cellStyle name="_4.06E Pass Throughs_Book2_Adj Bench DR 3 for Initial Briefs (Electric) 2 3" xfId="14481"/>
    <cellStyle name="_4.06E Pass Throughs_Book2_Adj Bench DR 3 for Initial Briefs (Electric) 3" xfId="227"/>
    <cellStyle name="_4.06E Pass Throughs_Book2_Adj Bench DR 3 for Initial Briefs (Electric) 3 2" xfId="14482"/>
    <cellStyle name="_4.06E Pass Throughs_Book2_Adj Bench DR 3 for Initial Briefs (Electric) 4" xfId="14483"/>
    <cellStyle name="_4.06E Pass Throughs_Book2_Adj Bench DR 3 for Initial Briefs (Electric)_DEM-WP(C) ENERG10C--ctn Mid-C_042010 2010GRC" xfId="228"/>
    <cellStyle name="_4.06E Pass Throughs_Book2_DEM-WP(C) ENERG10C--ctn Mid-C_042010 2010GRC" xfId="229"/>
    <cellStyle name="_4.06E Pass Throughs_Book2_Electric Rev Req Model (2009 GRC) Rebuttal" xfId="230"/>
    <cellStyle name="_4.06E Pass Throughs_Book2_Electric Rev Req Model (2009 GRC) Rebuttal 2" xfId="231"/>
    <cellStyle name="_4.06E Pass Throughs_Book2_Electric Rev Req Model (2009 GRC) Rebuttal 2 2" xfId="232"/>
    <cellStyle name="_4.06E Pass Throughs_Book2_Electric Rev Req Model (2009 GRC) Rebuttal 2 2 2" xfId="14484"/>
    <cellStyle name="_4.06E Pass Throughs_Book2_Electric Rev Req Model (2009 GRC) Rebuttal 2 3" xfId="14485"/>
    <cellStyle name="_4.06E Pass Throughs_Book2_Electric Rev Req Model (2009 GRC) Rebuttal 3" xfId="233"/>
    <cellStyle name="_4.06E Pass Throughs_Book2_Electric Rev Req Model (2009 GRC) Rebuttal 3 2" xfId="14486"/>
    <cellStyle name="_4.06E Pass Throughs_Book2_Electric Rev Req Model (2009 GRC) Rebuttal 4" xfId="14487"/>
    <cellStyle name="_4.06E Pass Throughs_Book2_Electric Rev Req Model (2009 GRC) Rebuttal REmoval of New  WH Solar AdjustMI" xfId="234"/>
    <cellStyle name="_4.06E Pass Throughs_Book2_Electric Rev Req Model (2009 GRC) Rebuttal REmoval of New  WH Solar AdjustMI 2" xfId="235"/>
    <cellStyle name="_4.06E Pass Throughs_Book2_Electric Rev Req Model (2009 GRC) Rebuttal REmoval of New  WH Solar AdjustMI 2 2" xfId="236"/>
    <cellStyle name="_4.06E Pass Throughs_Book2_Electric Rev Req Model (2009 GRC) Rebuttal REmoval of New  WH Solar AdjustMI 2 2 2" xfId="14488"/>
    <cellStyle name="_4.06E Pass Throughs_Book2_Electric Rev Req Model (2009 GRC) Rebuttal REmoval of New  WH Solar AdjustMI 2 3" xfId="14489"/>
    <cellStyle name="_4.06E Pass Throughs_Book2_Electric Rev Req Model (2009 GRC) Rebuttal REmoval of New  WH Solar AdjustMI 3" xfId="237"/>
    <cellStyle name="_4.06E Pass Throughs_Book2_Electric Rev Req Model (2009 GRC) Rebuttal REmoval of New  WH Solar AdjustMI 3 2" xfId="14490"/>
    <cellStyle name="_4.06E Pass Throughs_Book2_Electric Rev Req Model (2009 GRC) Rebuttal REmoval of New  WH Solar AdjustMI 4" xfId="14491"/>
    <cellStyle name="_4.06E Pass Throughs_Book2_Electric Rev Req Model (2009 GRC) Rebuttal REmoval of New  WH Solar AdjustMI_DEM-WP(C) ENERG10C--ctn Mid-C_042010 2010GRC" xfId="238"/>
    <cellStyle name="_4.06E Pass Throughs_Book2_Electric Rev Req Model (2009 GRC) Revised 01-18-2010" xfId="239"/>
    <cellStyle name="_4.06E Pass Throughs_Book2_Electric Rev Req Model (2009 GRC) Revised 01-18-2010 2" xfId="240"/>
    <cellStyle name="_4.06E Pass Throughs_Book2_Electric Rev Req Model (2009 GRC) Revised 01-18-2010 2 2" xfId="241"/>
    <cellStyle name="_4.06E Pass Throughs_Book2_Electric Rev Req Model (2009 GRC) Revised 01-18-2010 2 2 2" xfId="14492"/>
    <cellStyle name="_4.06E Pass Throughs_Book2_Electric Rev Req Model (2009 GRC) Revised 01-18-2010 2 3" xfId="14493"/>
    <cellStyle name="_4.06E Pass Throughs_Book2_Electric Rev Req Model (2009 GRC) Revised 01-18-2010 3" xfId="242"/>
    <cellStyle name="_4.06E Pass Throughs_Book2_Electric Rev Req Model (2009 GRC) Revised 01-18-2010 3 2" xfId="14494"/>
    <cellStyle name="_4.06E Pass Throughs_Book2_Electric Rev Req Model (2009 GRC) Revised 01-18-2010 4" xfId="14495"/>
    <cellStyle name="_4.06E Pass Throughs_Book2_Electric Rev Req Model (2009 GRC) Revised 01-18-2010_DEM-WP(C) ENERG10C--ctn Mid-C_042010 2010GRC" xfId="243"/>
    <cellStyle name="_4.06E Pass Throughs_Book2_Final Order Electric EXHIBIT A-1" xfId="244"/>
    <cellStyle name="_4.06E Pass Throughs_Book2_Final Order Electric EXHIBIT A-1 2" xfId="245"/>
    <cellStyle name="_4.06E Pass Throughs_Book2_Final Order Electric EXHIBIT A-1 2 2" xfId="246"/>
    <cellStyle name="_4.06E Pass Throughs_Book2_Final Order Electric EXHIBIT A-1 2 2 2" xfId="14496"/>
    <cellStyle name="_4.06E Pass Throughs_Book2_Final Order Electric EXHIBIT A-1 2 3" xfId="14497"/>
    <cellStyle name="_4.06E Pass Throughs_Book2_Final Order Electric EXHIBIT A-1 3" xfId="247"/>
    <cellStyle name="_4.06E Pass Throughs_Book2_Final Order Electric EXHIBIT A-1 3 2" xfId="14498"/>
    <cellStyle name="_4.06E Pass Throughs_Book2_Final Order Electric EXHIBIT A-1 4" xfId="14499"/>
    <cellStyle name="_4.06E Pass Throughs_Book4" xfId="248"/>
    <cellStyle name="_4.06E Pass Throughs_Book4 2" xfId="249"/>
    <cellStyle name="_4.06E Pass Throughs_Book4 2 2" xfId="250"/>
    <cellStyle name="_4.06E Pass Throughs_Book4 2 2 2" xfId="14500"/>
    <cellStyle name="_4.06E Pass Throughs_Book4 2 3" xfId="14501"/>
    <cellStyle name="_4.06E Pass Throughs_Book4 3" xfId="251"/>
    <cellStyle name="_4.06E Pass Throughs_Book4 3 2" xfId="14502"/>
    <cellStyle name="_4.06E Pass Throughs_Book4 4" xfId="14503"/>
    <cellStyle name="_4.06E Pass Throughs_Book4_DEM-WP(C) ENERG10C--ctn Mid-C_042010 2010GRC" xfId="252"/>
    <cellStyle name="_4.06E Pass Throughs_Book9" xfId="253"/>
    <cellStyle name="_4.06E Pass Throughs_Book9 2" xfId="254"/>
    <cellStyle name="_4.06E Pass Throughs_Book9 2 2" xfId="255"/>
    <cellStyle name="_4.06E Pass Throughs_Book9 2 2 2" xfId="14504"/>
    <cellStyle name="_4.06E Pass Throughs_Book9 2 3" xfId="14505"/>
    <cellStyle name="_4.06E Pass Throughs_Book9 3" xfId="256"/>
    <cellStyle name="_4.06E Pass Throughs_Book9 3 2" xfId="14506"/>
    <cellStyle name="_4.06E Pass Throughs_Book9 4" xfId="14507"/>
    <cellStyle name="_4.06E Pass Throughs_Book9_DEM-WP(C) ENERG10C--ctn Mid-C_042010 2010GRC" xfId="257"/>
    <cellStyle name="_4.06E Pass Throughs_Chelan PUD Power Costs (8-10)" xfId="258"/>
    <cellStyle name="_4.06E Pass Throughs_Chelan PUD Power Costs (8-10) 2" xfId="14508"/>
    <cellStyle name="_4.06E Pass Throughs_DEM-WP(C) Chelan Power Costs" xfId="259"/>
    <cellStyle name="_4.06E Pass Throughs_DEM-WP(C) Chelan Power Costs 2" xfId="14509"/>
    <cellStyle name="_4.06E Pass Throughs_DEM-WP(C) ENERG10C--ctn Mid-C_042010 2010GRC" xfId="260"/>
    <cellStyle name="_4.06E Pass Throughs_DEM-WP(C) Gas Transport 2010GRC" xfId="261"/>
    <cellStyle name="_4.06E Pass Throughs_DEM-WP(C) Gas Transport 2010GRC 2" xfId="14510"/>
    <cellStyle name="_4.06E Pass Throughs_DWH-08 (Rate Spread &amp; Design Workpapers)" xfId="262"/>
    <cellStyle name="_4.06E Pass Throughs_Exh A-1 resulting from UE-112050 effective Jan 1 2012" xfId="14511"/>
    <cellStyle name="_4.06E Pass Throughs_Exh G - Klamath Peaker PPA fr C Locke 2-12" xfId="14512"/>
    <cellStyle name="_4.06E Pass Throughs_Exhibit A-1 effective 4-1-11 fr S Free 12-11" xfId="14513"/>
    <cellStyle name="_4.06E Pass Throughs_Final 2008 PTC Rate Design Workpapers 10.27.08" xfId="263"/>
    <cellStyle name="_4.06E Pass Throughs_INPUTS" xfId="264"/>
    <cellStyle name="_4.06E Pass Throughs_INPUTS 2" xfId="265"/>
    <cellStyle name="_4.06E Pass Throughs_INPUTS 2 2" xfId="266"/>
    <cellStyle name="_4.06E Pass Throughs_INPUTS 2 2 2" xfId="14514"/>
    <cellStyle name="_4.06E Pass Throughs_INPUTS 2 3" xfId="14515"/>
    <cellStyle name="_4.06E Pass Throughs_INPUTS 3" xfId="267"/>
    <cellStyle name="_4.06E Pass Throughs_INPUTS 3 2" xfId="14516"/>
    <cellStyle name="_4.06E Pass Throughs_INPUTS 4" xfId="14517"/>
    <cellStyle name="_4.06E Pass Throughs_Mint Farm Generation BPA" xfId="14518"/>
    <cellStyle name="_4.06E Pass Throughs_NIM Summary" xfId="268"/>
    <cellStyle name="_4.06E Pass Throughs_NIM Summary 09GRC" xfId="269"/>
    <cellStyle name="_4.06E Pass Throughs_NIM Summary 09GRC 2" xfId="270"/>
    <cellStyle name="_4.06E Pass Throughs_NIM Summary 09GRC 2 2" xfId="14519"/>
    <cellStyle name="_4.06E Pass Throughs_NIM Summary 09GRC 3" xfId="14520"/>
    <cellStyle name="_4.06E Pass Throughs_NIM Summary 09GRC_DEM-WP(C) ENERG10C--ctn Mid-C_042010 2010GRC" xfId="271"/>
    <cellStyle name="_4.06E Pass Throughs_NIM Summary 10" xfId="14521"/>
    <cellStyle name="_4.06E Pass Throughs_NIM Summary 11" xfId="14522"/>
    <cellStyle name="_4.06E Pass Throughs_NIM Summary 12" xfId="14523"/>
    <cellStyle name="_4.06E Pass Throughs_NIM Summary 13" xfId="14524"/>
    <cellStyle name="_4.06E Pass Throughs_NIM Summary 14" xfId="14525"/>
    <cellStyle name="_4.06E Pass Throughs_NIM Summary 15" xfId="14526"/>
    <cellStyle name="_4.06E Pass Throughs_NIM Summary 16" xfId="14527"/>
    <cellStyle name="_4.06E Pass Throughs_NIM Summary 17" xfId="14528"/>
    <cellStyle name="_4.06E Pass Throughs_NIM Summary 18" xfId="14529"/>
    <cellStyle name="_4.06E Pass Throughs_NIM Summary 19" xfId="14530"/>
    <cellStyle name="_4.06E Pass Throughs_NIM Summary 2" xfId="272"/>
    <cellStyle name="_4.06E Pass Throughs_NIM Summary 2 2" xfId="14531"/>
    <cellStyle name="_4.06E Pass Throughs_NIM Summary 20" xfId="14532"/>
    <cellStyle name="_4.06E Pass Throughs_NIM Summary 21" xfId="14533"/>
    <cellStyle name="_4.06E Pass Throughs_NIM Summary 22" xfId="14534"/>
    <cellStyle name="_4.06E Pass Throughs_NIM Summary 23" xfId="14535"/>
    <cellStyle name="_4.06E Pass Throughs_NIM Summary 24" xfId="14536"/>
    <cellStyle name="_4.06E Pass Throughs_NIM Summary 25" xfId="14537"/>
    <cellStyle name="_4.06E Pass Throughs_NIM Summary 26" xfId="14538"/>
    <cellStyle name="_4.06E Pass Throughs_NIM Summary 27" xfId="14539"/>
    <cellStyle name="_4.06E Pass Throughs_NIM Summary 28" xfId="14540"/>
    <cellStyle name="_4.06E Pass Throughs_NIM Summary 29" xfId="14541"/>
    <cellStyle name="_4.06E Pass Throughs_NIM Summary 3" xfId="273"/>
    <cellStyle name="_4.06E Pass Throughs_NIM Summary 3 2" xfId="14542"/>
    <cellStyle name="_4.06E Pass Throughs_NIM Summary 30" xfId="14543"/>
    <cellStyle name="_4.06E Pass Throughs_NIM Summary 31" xfId="14544"/>
    <cellStyle name="_4.06E Pass Throughs_NIM Summary 32" xfId="14545"/>
    <cellStyle name="_4.06E Pass Throughs_NIM Summary 33" xfId="14546"/>
    <cellStyle name="_4.06E Pass Throughs_NIM Summary 34" xfId="14547"/>
    <cellStyle name="_4.06E Pass Throughs_NIM Summary 35" xfId="14548"/>
    <cellStyle name="_4.06E Pass Throughs_NIM Summary 36" xfId="14549"/>
    <cellStyle name="_4.06E Pass Throughs_NIM Summary 37" xfId="14550"/>
    <cellStyle name="_4.06E Pass Throughs_NIM Summary 38" xfId="14551"/>
    <cellStyle name="_4.06E Pass Throughs_NIM Summary 39" xfId="14552"/>
    <cellStyle name="_4.06E Pass Throughs_NIM Summary 4" xfId="274"/>
    <cellStyle name="_4.06E Pass Throughs_NIM Summary 4 2" xfId="14553"/>
    <cellStyle name="_4.06E Pass Throughs_NIM Summary 40" xfId="14554"/>
    <cellStyle name="_4.06E Pass Throughs_NIM Summary 41" xfId="14555"/>
    <cellStyle name="_4.06E Pass Throughs_NIM Summary 42" xfId="14556"/>
    <cellStyle name="_4.06E Pass Throughs_NIM Summary 43" xfId="14557"/>
    <cellStyle name="_4.06E Pass Throughs_NIM Summary 44" xfId="14558"/>
    <cellStyle name="_4.06E Pass Throughs_NIM Summary 45" xfId="14559"/>
    <cellStyle name="_4.06E Pass Throughs_NIM Summary 46" xfId="14560"/>
    <cellStyle name="_4.06E Pass Throughs_NIM Summary 47" xfId="14561"/>
    <cellStyle name="_4.06E Pass Throughs_NIM Summary 48" xfId="14562"/>
    <cellStyle name="_4.06E Pass Throughs_NIM Summary 49" xfId="14563"/>
    <cellStyle name="_4.06E Pass Throughs_NIM Summary 5" xfId="275"/>
    <cellStyle name="_4.06E Pass Throughs_NIM Summary 5 2" xfId="14564"/>
    <cellStyle name="_4.06E Pass Throughs_NIM Summary 50" xfId="14565"/>
    <cellStyle name="_4.06E Pass Throughs_NIM Summary 51" xfId="14566"/>
    <cellStyle name="_4.06E Pass Throughs_NIM Summary 6" xfId="276"/>
    <cellStyle name="_4.06E Pass Throughs_NIM Summary 6 2" xfId="14567"/>
    <cellStyle name="_4.06E Pass Throughs_NIM Summary 7" xfId="277"/>
    <cellStyle name="_4.06E Pass Throughs_NIM Summary 7 2" xfId="14568"/>
    <cellStyle name="_4.06E Pass Throughs_NIM Summary 8" xfId="278"/>
    <cellStyle name="_4.06E Pass Throughs_NIM Summary 8 2" xfId="14569"/>
    <cellStyle name="_4.06E Pass Throughs_NIM Summary 9" xfId="279"/>
    <cellStyle name="_4.06E Pass Throughs_NIM Summary 9 2" xfId="14570"/>
    <cellStyle name="_4.06E Pass Throughs_NIM Summary_DEM-WP(C) ENERG10C--ctn Mid-C_042010 2010GRC" xfId="280"/>
    <cellStyle name="_4.06E Pass Throughs_NIM+O&amp;M" xfId="281"/>
    <cellStyle name="_4.06E Pass Throughs_NIM+O&amp;M 2" xfId="282"/>
    <cellStyle name="_4.06E Pass Throughs_NIM+O&amp;M 2 2" xfId="14571"/>
    <cellStyle name="_4.06E Pass Throughs_NIM+O&amp;M 3" xfId="14572"/>
    <cellStyle name="_4.06E Pass Throughs_NIM+O&amp;M Monthly" xfId="283"/>
    <cellStyle name="_4.06E Pass Throughs_NIM+O&amp;M Monthly 2" xfId="284"/>
    <cellStyle name="_4.06E Pass Throughs_NIM+O&amp;M Monthly 2 2" xfId="14573"/>
    <cellStyle name="_4.06E Pass Throughs_NIM+O&amp;M Monthly 3" xfId="14574"/>
    <cellStyle name="_4.06E Pass Throughs_PCA 10 -  Exhibit D Dec 2011" xfId="14575"/>
    <cellStyle name="_4.06E Pass Throughs_PCA 10 -  Exhibit D from A Kellogg Jan 2011" xfId="285"/>
    <cellStyle name="_4.06E Pass Throughs_PCA 10 -  Exhibit D from A Kellogg July 2011" xfId="286"/>
    <cellStyle name="_4.06E Pass Throughs_PCA 10 -  Exhibit D from S Free Rcv'd 12-11" xfId="287"/>
    <cellStyle name="_4.06E Pass Throughs_PCA 11 -  Exhibit D Jan 2012 fr A Kellogg" xfId="14576"/>
    <cellStyle name="_4.06E Pass Throughs_PCA 11 -  Exhibit D Jan 2012 WF" xfId="14577"/>
    <cellStyle name="_4.06E Pass Throughs_PCA 9 -  Exhibit D April 2010" xfId="288"/>
    <cellStyle name="_4.06E Pass Throughs_PCA 9 -  Exhibit D April 2010 (3)" xfId="289"/>
    <cellStyle name="_4.06E Pass Throughs_PCA 9 -  Exhibit D April 2010 (3) 2" xfId="290"/>
    <cellStyle name="_4.06E Pass Throughs_PCA 9 -  Exhibit D April 2010 (3) 2 2" xfId="14578"/>
    <cellStyle name="_4.06E Pass Throughs_PCA 9 -  Exhibit D April 2010 (3) 3" xfId="14579"/>
    <cellStyle name="_4.06E Pass Throughs_PCA 9 -  Exhibit D April 2010 (3)_DEM-WP(C) ENERG10C--ctn Mid-C_042010 2010GRC" xfId="291"/>
    <cellStyle name="_4.06E Pass Throughs_PCA 9 -  Exhibit D April 2010 2" xfId="14580"/>
    <cellStyle name="_4.06E Pass Throughs_PCA 9 -  Exhibit D April 2010 3" xfId="14581"/>
    <cellStyle name="_4.06E Pass Throughs_PCA 9 -  Exhibit D April 2010 4" xfId="14582"/>
    <cellStyle name="_4.06E Pass Throughs_PCA 9 -  Exhibit D April 2010 5" xfId="14583"/>
    <cellStyle name="_4.06E Pass Throughs_PCA 9 -  Exhibit D April 2010 6" xfId="14584"/>
    <cellStyle name="_4.06E Pass Throughs_PCA 9 -  Exhibit D Nov 2010" xfId="292"/>
    <cellStyle name="_4.06E Pass Throughs_PCA 9 -  Exhibit D Nov 2010 2" xfId="14585"/>
    <cellStyle name="_4.06E Pass Throughs_PCA 9 - Exhibit D at August 2010" xfId="293"/>
    <cellStyle name="_4.06E Pass Throughs_PCA 9 - Exhibit D at August 2010 2" xfId="14586"/>
    <cellStyle name="_4.06E Pass Throughs_PCA 9 - Exhibit D June 2010 GRC" xfId="294"/>
    <cellStyle name="_4.06E Pass Throughs_PCA 9 - Exhibit D June 2010 GRC 2" xfId="14587"/>
    <cellStyle name="_4.06E Pass Throughs_Power Costs - Comparison bx Rbtl-Staff-Jt-PC" xfId="295"/>
    <cellStyle name="_4.06E Pass Throughs_Power Costs - Comparison bx Rbtl-Staff-Jt-PC 2" xfId="296"/>
    <cellStyle name="_4.06E Pass Throughs_Power Costs - Comparison bx Rbtl-Staff-Jt-PC 2 2" xfId="297"/>
    <cellStyle name="_4.06E Pass Throughs_Power Costs - Comparison bx Rbtl-Staff-Jt-PC 2 2 2" xfId="14588"/>
    <cellStyle name="_4.06E Pass Throughs_Power Costs - Comparison bx Rbtl-Staff-Jt-PC 2 3" xfId="14589"/>
    <cellStyle name="_4.06E Pass Throughs_Power Costs - Comparison bx Rbtl-Staff-Jt-PC 3" xfId="298"/>
    <cellStyle name="_4.06E Pass Throughs_Power Costs - Comparison bx Rbtl-Staff-Jt-PC 3 2" xfId="14590"/>
    <cellStyle name="_4.06E Pass Throughs_Power Costs - Comparison bx Rbtl-Staff-Jt-PC 4" xfId="14591"/>
    <cellStyle name="_4.06E Pass Throughs_Power Costs - Comparison bx Rbtl-Staff-Jt-PC_Adj Bench DR 3 for Initial Briefs (Electric)" xfId="299"/>
    <cellStyle name="_4.06E Pass Throughs_Power Costs - Comparison bx Rbtl-Staff-Jt-PC_Adj Bench DR 3 for Initial Briefs (Electric) 2" xfId="300"/>
    <cellStyle name="_4.06E Pass Throughs_Power Costs - Comparison bx Rbtl-Staff-Jt-PC_Adj Bench DR 3 for Initial Briefs (Electric) 2 2" xfId="301"/>
    <cellStyle name="_4.06E Pass Throughs_Power Costs - Comparison bx Rbtl-Staff-Jt-PC_Adj Bench DR 3 for Initial Briefs (Electric) 2 2 2" xfId="14592"/>
    <cellStyle name="_4.06E Pass Throughs_Power Costs - Comparison bx Rbtl-Staff-Jt-PC_Adj Bench DR 3 for Initial Briefs (Electric) 2 3" xfId="14593"/>
    <cellStyle name="_4.06E Pass Throughs_Power Costs - Comparison bx Rbtl-Staff-Jt-PC_Adj Bench DR 3 for Initial Briefs (Electric) 3" xfId="302"/>
    <cellStyle name="_4.06E Pass Throughs_Power Costs - Comparison bx Rbtl-Staff-Jt-PC_Adj Bench DR 3 for Initial Briefs (Electric) 3 2" xfId="14594"/>
    <cellStyle name="_4.06E Pass Throughs_Power Costs - Comparison bx Rbtl-Staff-Jt-PC_Adj Bench DR 3 for Initial Briefs (Electric) 4" xfId="14595"/>
    <cellStyle name="_4.06E Pass Throughs_Power Costs - Comparison bx Rbtl-Staff-Jt-PC_Adj Bench DR 3 for Initial Briefs (Electric)_DEM-WP(C) ENERG10C--ctn Mid-C_042010 2010GRC" xfId="303"/>
    <cellStyle name="_4.06E Pass Throughs_Power Costs - Comparison bx Rbtl-Staff-Jt-PC_DEM-WP(C) ENERG10C--ctn Mid-C_042010 2010GRC" xfId="304"/>
    <cellStyle name="_4.06E Pass Throughs_Power Costs - Comparison bx Rbtl-Staff-Jt-PC_Electric Rev Req Model (2009 GRC) Rebuttal" xfId="305"/>
    <cellStyle name="_4.06E Pass Throughs_Power Costs - Comparison bx Rbtl-Staff-Jt-PC_Electric Rev Req Model (2009 GRC) Rebuttal 2" xfId="306"/>
    <cellStyle name="_4.06E Pass Throughs_Power Costs - Comparison bx Rbtl-Staff-Jt-PC_Electric Rev Req Model (2009 GRC) Rebuttal 2 2" xfId="307"/>
    <cellStyle name="_4.06E Pass Throughs_Power Costs - Comparison bx Rbtl-Staff-Jt-PC_Electric Rev Req Model (2009 GRC) Rebuttal 2 2 2" xfId="14596"/>
    <cellStyle name="_4.06E Pass Throughs_Power Costs - Comparison bx Rbtl-Staff-Jt-PC_Electric Rev Req Model (2009 GRC) Rebuttal 2 3" xfId="14597"/>
    <cellStyle name="_4.06E Pass Throughs_Power Costs - Comparison bx Rbtl-Staff-Jt-PC_Electric Rev Req Model (2009 GRC) Rebuttal 3" xfId="308"/>
    <cellStyle name="_4.06E Pass Throughs_Power Costs - Comparison bx Rbtl-Staff-Jt-PC_Electric Rev Req Model (2009 GRC) Rebuttal 3 2" xfId="14598"/>
    <cellStyle name="_4.06E Pass Throughs_Power Costs - Comparison bx Rbtl-Staff-Jt-PC_Electric Rev Req Model (2009 GRC) Rebuttal 4" xfId="14599"/>
    <cellStyle name="_4.06E Pass Throughs_Power Costs - Comparison bx Rbtl-Staff-Jt-PC_Electric Rev Req Model (2009 GRC) Rebuttal REmoval of New  WH Solar AdjustMI" xfId="309"/>
    <cellStyle name="_4.06E Pass Throughs_Power Costs - Comparison bx Rbtl-Staff-Jt-PC_Electric Rev Req Model (2009 GRC) Rebuttal REmoval of New  WH Solar AdjustMI 2" xfId="310"/>
    <cellStyle name="_4.06E Pass Throughs_Power Costs - Comparison bx Rbtl-Staff-Jt-PC_Electric Rev Req Model (2009 GRC) Rebuttal REmoval of New  WH Solar AdjustMI 2 2" xfId="311"/>
    <cellStyle name="_4.06E Pass Throughs_Power Costs - Comparison bx Rbtl-Staff-Jt-PC_Electric Rev Req Model (2009 GRC) Rebuttal REmoval of New  WH Solar AdjustMI 2 2 2" xfId="14600"/>
    <cellStyle name="_4.06E Pass Throughs_Power Costs - Comparison bx Rbtl-Staff-Jt-PC_Electric Rev Req Model (2009 GRC) Rebuttal REmoval of New  WH Solar AdjustMI 2 3" xfId="14601"/>
    <cellStyle name="_4.06E Pass Throughs_Power Costs - Comparison bx Rbtl-Staff-Jt-PC_Electric Rev Req Model (2009 GRC) Rebuttal REmoval of New  WH Solar AdjustMI 3" xfId="312"/>
    <cellStyle name="_4.06E Pass Throughs_Power Costs - Comparison bx Rbtl-Staff-Jt-PC_Electric Rev Req Model (2009 GRC) Rebuttal REmoval of New  WH Solar AdjustMI 3 2" xfId="14602"/>
    <cellStyle name="_4.06E Pass Throughs_Power Costs - Comparison bx Rbtl-Staff-Jt-PC_Electric Rev Req Model (2009 GRC) Rebuttal REmoval of New  WH Solar AdjustMI 4" xfId="14603"/>
    <cellStyle name="_4.06E Pass Throughs_Power Costs - Comparison bx Rbtl-Staff-Jt-PC_Electric Rev Req Model (2009 GRC) Rebuttal REmoval of New  WH Solar AdjustMI_DEM-WP(C) ENERG10C--ctn Mid-C_042010 2010GRC" xfId="313"/>
    <cellStyle name="_4.06E Pass Throughs_Power Costs - Comparison bx Rbtl-Staff-Jt-PC_Electric Rev Req Model (2009 GRC) Revised 01-18-2010" xfId="314"/>
    <cellStyle name="_4.06E Pass Throughs_Power Costs - Comparison bx Rbtl-Staff-Jt-PC_Electric Rev Req Model (2009 GRC) Revised 01-18-2010 2" xfId="315"/>
    <cellStyle name="_4.06E Pass Throughs_Power Costs - Comparison bx Rbtl-Staff-Jt-PC_Electric Rev Req Model (2009 GRC) Revised 01-18-2010 2 2" xfId="316"/>
    <cellStyle name="_4.06E Pass Throughs_Power Costs - Comparison bx Rbtl-Staff-Jt-PC_Electric Rev Req Model (2009 GRC) Revised 01-18-2010 2 2 2" xfId="14604"/>
    <cellStyle name="_4.06E Pass Throughs_Power Costs - Comparison bx Rbtl-Staff-Jt-PC_Electric Rev Req Model (2009 GRC) Revised 01-18-2010 2 3" xfId="14605"/>
    <cellStyle name="_4.06E Pass Throughs_Power Costs - Comparison bx Rbtl-Staff-Jt-PC_Electric Rev Req Model (2009 GRC) Revised 01-18-2010 3" xfId="317"/>
    <cellStyle name="_4.06E Pass Throughs_Power Costs - Comparison bx Rbtl-Staff-Jt-PC_Electric Rev Req Model (2009 GRC) Revised 01-18-2010 3 2" xfId="14606"/>
    <cellStyle name="_4.06E Pass Throughs_Power Costs - Comparison bx Rbtl-Staff-Jt-PC_Electric Rev Req Model (2009 GRC) Revised 01-18-2010 4" xfId="14607"/>
    <cellStyle name="_4.06E Pass Throughs_Power Costs - Comparison bx Rbtl-Staff-Jt-PC_Electric Rev Req Model (2009 GRC) Revised 01-18-2010_DEM-WP(C) ENERG10C--ctn Mid-C_042010 2010GRC" xfId="318"/>
    <cellStyle name="_4.06E Pass Throughs_Power Costs - Comparison bx Rbtl-Staff-Jt-PC_Final Order Electric EXHIBIT A-1" xfId="319"/>
    <cellStyle name="_4.06E Pass Throughs_Power Costs - Comparison bx Rbtl-Staff-Jt-PC_Final Order Electric EXHIBIT A-1 2" xfId="320"/>
    <cellStyle name="_4.06E Pass Throughs_Power Costs - Comparison bx Rbtl-Staff-Jt-PC_Final Order Electric EXHIBIT A-1 2 2" xfId="321"/>
    <cellStyle name="_4.06E Pass Throughs_Power Costs - Comparison bx Rbtl-Staff-Jt-PC_Final Order Electric EXHIBIT A-1 2 2 2" xfId="14608"/>
    <cellStyle name="_4.06E Pass Throughs_Power Costs - Comparison bx Rbtl-Staff-Jt-PC_Final Order Electric EXHIBIT A-1 2 3" xfId="14609"/>
    <cellStyle name="_4.06E Pass Throughs_Power Costs - Comparison bx Rbtl-Staff-Jt-PC_Final Order Electric EXHIBIT A-1 3" xfId="322"/>
    <cellStyle name="_4.06E Pass Throughs_Power Costs - Comparison bx Rbtl-Staff-Jt-PC_Final Order Electric EXHIBIT A-1 3 2" xfId="14610"/>
    <cellStyle name="_4.06E Pass Throughs_Power Costs - Comparison bx Rbtl-Staff-Jt-PC_Final Order Electric EXHIBIT A-1 4" xfId="14611"/>
    <cellStyle name="_4.06E Pass Throughs_Production Adj 4.37" xfId="323"/>
    <cellStyle name="_4.06E Pass Throughs_Production Adj 4.37 2" xfId="324"/>
    <cellStyle name="_4.06E Pass Throughs_Production Adj 4.37 2 2" xfId="325"/>
    <cellStyle name="_4.06E Pass Throughs_Production Adj 4.37 2 2 2" xfId="14612"/>
    <cellStyle name="_4.06E Pass Throughs_Production Adj 4.37 2 3" xfId="14613"/>
    <cellStyle name="_4.06E Pass Throughs_Production Adj 4.37 3" xfId="326"/>
    <cellStyle name="_4.06E Pass Throughs_Production Adj 4.37 3 2" xfId="14614"/>
    <cellStyle name="_4.06E Pass Throughs_Production Adj 4.37 4" xfId="14615"/>
    <cellStyle name="_4.06E Pass Throughs_Purchased Power Adj 4.03" xfId="327"/>
    <cellStyle name="_4.06E Pass Throughs_Purchased Power Adj 4.03 2" xfId="328"/>
    <cellStyle name="_4.06E Pass Throughs_Purchased Power Adj 4.03 2 2" xfId="329"/>
    <cellStyle name="_4.06E Pass Throughs_Purchased Power Adj 4.03 2 2 2" xfId="14616"/>
    <cellStyle name="_4.06E Pass Throughs_Purchased Power Adj 4.03 2 3" xfId="14617"/>
    <cellStyle name="_4.06E Pass Throughs_Purchased Power Adj 4.03 3" xfId="330"/>
    <cellStyle name="_4.06E Pass Throughs_Purchased Power Adj 4.03 3 2" xfId="14618"/>
    <cellStyle name="_4.06E Pass Throughs_Purchased Power Adj 4.03 4" xfId="14619"/>
    <cellStyle name="_4.06E Pass Throughs_Rebuttal Power Costs" xfId="331"/>
    <cellStyle name="_4.06E Pass Throughs_Rebuttal Power Costs 2" xfId="332"/>
    <cellStyle name="_4.06E Pass Throughs_Rebuttal Power Costs 2 2" xfId="333"/>
    <cellStyle name="_4.06E Pass Throughs_Rebuttal Power Costs 2 2 2" xfId="14620"/>
    <cellStyle name="_4.06E Pass Throughs_Rebuttal Power Costs 2 3" xfId="14621"/>
    <cellStyle name="_4.06E Pass Throughs_Rebuttal Power Costs 3" xfId="334"/>
    <cellStyle name="_4.06E Pass Throughs_Rebuttal Power Costs 3 2" xfId="14622"/>
    <cellStyle name="_4.06E Pass Throughs_Rebuttal Power Costs 4" xfId="14623"/>
    <cellStyle name="_4.06E Pass Throughs_Rebuttal Power Costs_Adj Bench DR 3 for Initial Briefs (Electric)" xfId="335"/>
    <cellStyle name="_4.06E Pass Throughs_Rebuttal Power Costs_Adj Bench DR 3 for Initial Briefs (Electric) 2" xfId="336"/>
    <cellStyle name="_4.06E Pass Throughs_Rebuttal Power Costs_Adj Bench DR 3 for Initial Briefs (Electric) 2 2" xfId="337"/>
    <cellStyle name="_4.06E Pass Throughs_Rebuttal Power Costs_Adj Bench DR 3 for Initial Briefs (Electric) 2 2 2" xfId="14624"/>
    <cellStyle name="_4.06E Pass Throughs_Rebuttal Power Costs_Adj Bench DR 3 for Initial Briefs (Electric) 2 3" xfId="14625"/>
    <cellStyle name="_4.06E Pass Throughs_Rebuttal Power Costs_Adj Bench DR 3 for Initial Briefs (Electric) 3" xfId="338"/>
    <cellStyle name="_4.06E Pass Throughs_Rebuttal Power Costs_Adj Bench DR 3 for Initial Briefs (Electric) 3 2" xfId="14626"/>
    <cellStyle name="_4.06E Pass Throughs_Rebuttal Power Costs_Adj Bench DR 3 for Initial Briefs (Electric) 4" xfId="14627"/>
    <cellStyle name="_4.06E Pass Throughs_Rebuttal Power Costs_Adj Bench DR 3 for Initial Briefs (Electric)_DEM-WP(C) ENERG10C--ctn Mid-C_042010 2010GRC" xfId="339"/>
    <cellStyle name="_4.06E Pass Throughs_Rebuttal Power Costs_DEM-WP(C) ENERG10C--ctn Mid-C_042010 2010GRC" xfId="340"/>
    <cellStyle name="_4.06E Pass Throughs_Rebuttal Power Costs_Electric Rev Req Model (2009 GRC) Rebuttal" xfId="341"/>
    <cellStyle name="_4.06E Pass Throughs_Rebuttal Power Costs_Electric Rev Req Model (2009 GRC) Rebuttal 2" xfId="342"/>
    <cellStyle name="_4.06E Pass Throughs_Rebuttal Power Costs_Electric Rev Req Model (2009 GRC) Rebuttal 2 2" xfId="343"/>
    <cellStyle name="_4.06E Pass Throughs_Rebuttal Power Costs_Electric Rev Req Model (2009 GRC) Rebuttal 2 2 2" xfId="14628"/>
    <cellStyle name="_4.06E Pass Throughs_Rebuttal Power Costs_Electric Rev Req Model (2009 GRC) Rebuttal 2 3" xfId="14629"/>
    <cellStyle name="_4.06E Pass Throughs_Rebuttal Power Costs_Electric Rev Req Model (2009 GRC) Rebuttal 3" xfId="344"/>
    <cellStyle name="_4.06E Pass Throughs_Rebuttal Power Costs_Electric Rev Req Model (2009 GRC) Rebuttal 3 2" xfId="14630"/>
    <cellStyle name="_4.06E Pass Throughs_Rebuttal Power Costs_Electric Rev Req Model (2009 GRC) Rebuttal 4" xfId="14631"/>
    <cellStyle name="_4.06E Pass Throughs_Rebuttal Power Costs_Electric Rev Req Model (2009 GRC) Rebuttal REmoval of New  WH Solar AdjustMI" xfId="345"/>
    <cellStyle name="_4.06E Pass Throughs_Rebuttal Power Costs_Electric Rev Req Model (2009 GRC) Rebuttal REmoval of New  WH Solar AdjustMI 2" xfId="346"/>
    <cellStyle name="_4.06E Pass Throughs_Rebuttal Power Costs_Electric Rev Req Model (2009 GRC) Rebuttal REmoval of New  WH Solar AdjustMI 2 2" xfId="347"/>
    <cellStyle name="_4.06E Pass Throughs_Rebuttal Power Costs_Electric Rev Req Model (2009 GRC) Rebuttal REmoval of New  WH Solar AdjustMI 2 2 2" xfId="14632"/>
    <cellStyle name="_4.06E Pass Throughs_Rebuttal Power Costs_Electric Rev Req Model (2009 GRC) Rebuttal REmoval of New  WH Solar AdjustMI 2 3" xfId="14633"/>
    <cellStyle name="_4.06E Pass Throughs_Rebuttal Power Costs_Electric Rev Req Model (2009 GRC) Rebuttal REmoval of New  WH Solar AdjustMI 3" xfId="348"/>
    <cellStyle name="_4.06E Pass Throughs_Rebuttal Power Costs_Electric Rev Req Model (2009 GRC) Rebuttal REmoval of New  WH Solar AdjustMI 3 2" xfId="14634"/>
    <cellStyle name="_4.06E Pass Throughs_Rebuttal Power Costs_Electric Rev Req Model (2009 GRC) Rebuttal REmoval of New  WH Solar AdjustMI 4" xfId="14635"/>
    <cellStyle name="_4.06E Pass Throughs_Rebuttal Power Costs_Electric Rev Req Model (2009 GRC) Rebuttal REmoval of New  WH Solar AdjustMI_DEM-WP(C) ENERG10C--ctn Mid-C_042010 2010GRC" xfId="349"/>
    <cellStyle name="_4.06E Pass Throughs_Rebuttal Power Costs_Electric Rev Req Model (2009 GRC) Revised 01-18-2010" xfId="350"/>
    <cellStyle name="_4.06E Pass Throughs_Rebuttal Power Costs_Electric Rev Req Model (2009 GRC) Revised 01-18-2010 2" xfId="351"/>
    <cellStyle name="_4.06E Pass Throughs_Rebuttal Power Costs_Electric Rev Req Model (2009 GRC) Revised 01-18-2010 2 2" xfId="352"/>
    <cellStyle name="_4.06E Pass Throughs_Rebuttal Power Costs_Electric Rev Req Model (2009 GRC) Revised 01-18-2010 2 2 2" xfId="14636"/>
    <cellStyle name="_4.06E Pass Throughs_Rebuttal Power Costs_Electric Rev Req Model (2009 GRC) Revised 01-18-2010 2 3" xfId="14637"/>
    <cellStyle name="_4.06E Pass Throughs_Rebuttal Power Costs_Electric Rev Req Model (2009 GRC) Revised 01-18-2010 3" xfId="353"/>
    <cellStyle name="_4.06E Pass Throughs_Rebuttal Power Costs_Electric Rev Req Model (2009 GRC) Revised 01-18-2010 3 2" xfId="14638"/>
    <cellStyle name="_4.06E Pass Throughs_Rebuttal Power Costs_Electric Rev Req Model (2009 GRC) Revised 01-18-2010 4" xfId="14639"/>
    <cellStyle name="_4.06E Pass Throughs_Rebuttal Power Costs_Electric Rev Req Model (2009 GRC) Revised 01-18-2010_DEM-WP(C) ENERG10C--ctn Mid-C_042010 2010GRC" xfId="354"/>
    <cellStyle name="_4.06E Pass Throughs_Rebuttal Power Costs_Final Order Electric EXHIBIT A-1" xfId="355"/>
    <cellStyle name="_4.06E Pass Throughs_Rebuttal Power Costs_Final Order Electric EXHIBIT A-1 2" xfId="356"/>
    <cellStyle name="_4.06E Pass Throughs_Rebuttal Power Costs_Final Order Electric EXHIBIT A-1 2 2" xfId="357"/>
    <cellStyle name="_4.06E Pass Throughs_Rebuttal Power Costs_Final Order Electric EXHIBIT A-1 2 2 2" xfId="14640"/>
    <cellStyle name="_4.06E Pass Throughs_Rebuttal Power Costs_Final Order Electric EXHIBIT A-1 2 3" xfId="14641"/>
    <cellStyle name="_4.06E Pass Throughs_Rebuttal Power Costs_Final Order Electric EXHIBIT A-1 3" xfId="358"/>
    <cellStyle name="_4.06E Pass Throughs_Rebuttal Power Costs_Final Order Electric EXHIBIT A-1 3 2" xfId="14642"/>
    <cellStyle name="_4.06E Pass Throughs_Rebuttal Power Costs_Final Order Electric EXHIBIT A-1 4" xfId="14643"/>
    <cellStyle name="_4.06E Pass Throughs_RECS vs PTC's w Interest 6-28-10" xfId="14644"/>
    <cellStyle name="_4.06E Pass Throughs_ROR &amp; CONV FACTOR" xfId="359"/>
    <cellStyle name="_4.06E Pass Throughs_ROR &amp; CONV FACTOR 2" xfId="360"/>
    <cellStyle name="_4.06E Pass Throughs_ROR &amp; CONV FACTOR 2 2" xfId="361"/>
    <cellStyle name="_4.06E Pass Throughs_ROR &amp; CONV FACTOR 2 2 2" xfId="14645"/>
    <cellStyle name="_4.06E Pass Throughs_ROR &amp; CONV FACTOR 2 3" xfId="14646"/>
    <cellStyle name="_4.06E Pass Throughs_ROR &amp; CONV FACTOR 3" xfId="362"/>
    <cellStyle name="_4.06E Pass Throughs_ROR &amp; CONV FACTOR 3 2" xfId="14647"/>
    <cellStyle name="_4.06E Pass Throughs_ROR &amp; CONV FACTOR 4" xfId="14648"/>
    <cellStyle name="_4.06E Pass Throughs_ROR 5.02" xfId="363"/>
    <cellStyle name="_4.06E Pass Throughs_ROR 5.02 2" xfId="364"/>
    <cellStyle name="_4.06E Pass Throughs_ROR 5.02 2 2" xfId="365"/>
    <cellStyle name="_4.06E Pass Throughs_ROR 5.02 2 2 2" xfId="14649"/>
    <cellStyle name="_4.06E Pass Throughs_ROR 5.02 2 3" xfId="14650"/>
    <cellStyle name="_4.06E Pass Throughs_ROR 5.02 3" xfId="366"/>
    <cellStyle name="_4.06E Pass Throughs_ROR 5.02 3 2" xfId="14651"/>
    <cellStyle name="_4.06E Pass Throughs_ROR 5.02 4" xfId="14652"/>
    <cellStyle name="_4.06E Pass Throughs_Wind Integration 10GRC" xfId="367"/>
    <cellStyle name="_4.06E Pass Throughs_Wind Integration 10GRC 2" xfId="368"/>
    <cellStyle name="_4.06E Pass Throughs_Wind Integration 10GRC 2 2" xfId="14653"/>
    <cellStyle name="_4.06E Pass Throughs_Wind Integration 10GRC 3" xfId="14654"/>
    <cellStyle name="_4.06E Pass Throughs_Wind Integration 10GRC_DEM-WP(C) ENERG10C--ctn Mid-C_042010 2010GRC" xfId="369"/>
    <cellStyle name="_4.13E Montana Energy Tax" xfId="370"/>
    <cellStyle name="_4.13E Montana Energy Tax 2" xfId="371"/>
    <cellStyle name="_4.13E Montana Energy Tax 2 2" xfId="372"/>
    <cellStyle name="_4.13E Montana Energy Tax 2 2 2" xfId="373"/>
    <cellStyle name="_4.13E Montana Energy Tax 2 2 2 2" xfId="14655"/>
    <cellStyle name="_4.13E Montana Energy Tax 2 2 3" xfId="14656"/>
    <cellStyle name="_4.13E Montana Energy Tax 2 3" xfId="374"/>
    <cellStyle name="_4.13E Montana Energy Tax 2 3 2" xfId="14657"/>
    <cellStyle name="_4.13E Montana Energy Tax 2 4" xfId="14658"/>
    <cellStyle name="_4.13E Montana Energy Tax 3" xfId="375"/>
    <cellStyle name="_4.13E Montana Energy Tax 3 2" xfId="376"/>
    <cellStyle name="_4.13E Montana Energy Tax 3 2 2" xfId="377"/>
    <cellStyle name="_4.13E Montana Energy Tax 3 2 2 2" xfId="14659"/>
    <cellStyle name="_4.13E Montana Energy Tax 3 2 3" xfId="14660"/>
    <cellStyle name="_4.13E Montana Energy Tax 3 3" xfId="378"/>
    <cellStyle name="_4.13E Montana Energy Tax 3 3 2" xfId="379"/>
    <cellStyle name="_4.13E Montana Energy Tax 3 3 2 2" xfId="14661"/>
    <cellStyle name="_4.13E Montana Energy Tax 3 3 3" xfId="14662"/>
    <cellStyle name="_4.13E Montana Energy Tax 3 4" xfId="380"/>
    <cellStyle name="_4.13E Montana Energy Tax 3 4 2" xfId="381"/>
    <cellStyle name="_4.13E Montana Energy Tax 3 4 2 2" xfId="14663"/>
    <cellStyle name="_4.13E Montana Energy Tax 3 4 3" xfId="14664"/>
    <cellStyle name="_4.13E Montana Energy Tax 3 5" xfId="14665"/>
    <cellStyle name="_4.13E Montana Energy Tax 4" xfId="382"/>
    <cellStyle name="_4.13E Montana Energy Tax 4 2" xfId="383"/>
    <cellStyle name="_4.13E Montana Energy Tax 4 2 2" xfId="14666"/>
    <cellStyle name="_4.13E Montana Energy Tax 4 3" xfId="14667"/>
    <cellStyle name="_4.13E Montana Energy Tax 5" xfId="384"/>
    <cellStyle name="_4.13E Montana Energy Tax 5 2" xfId="14668"/>
    <cellStyle name="_4.13E Montana Energy Tax 5 2 2" xfId="14669"/>
    <cellStyle name="_4.13E Montana Energy Tax 5 3" xfId="14670"/>
    <cellStyle name="_4.13E Montana Energy Tax 6" xfId="385"/>
    <cellStyle name="_4.13E Montana Energy Tax 6 2" xfId="386"/>
    <cellStyle name="_4.13E Montana Energy Tax 7" xfId="387"/>
    <cellStyle name="_4.13E Montana Energy Tax 7 2" xfId="388"/>
    <cellStyle name="_4.13E Montana Energy Tax 8" xfId="14671"/>
    <cellStyle name="_4.13E Montana Energy Tax 8 2" xfId="14672"/>
    <cellStyle name="_4.13E Montana Energy Tax 9" xfId="14673"/>
    <cellStyle name="_4.13E Montana Energy Tax 9 2" xfId="14674"/>
    <cellStyle name="_4.13E Montana Energy Tax_04 07E Wild Horse Wind Expansion (C) (2)" xfId="389"/>
    <cellStyle name="_4.13E Montana Energy Tax_04 07E Wild Horse Wind Expansion (C) (2) 2" xfId="390"/>
    <cellStyle name="_4.13E Montana Energy Tax_04 07E Wild Horse Wind Expansion (C) (2) 2 2" xfId="391"/>
    <cellStyle name="_4.13E Montana Energy Tax_04 07E Wild Horse Wind Expansion (C) (2) 2 2 2" xfId="14675"/>
    <cellStyle name="_4.13E Montana Energy Tax_04 07E Wild Horse Wind Expansion (C) (2) 2 3" xfId="14676"/>
    <cellStyle name="_4.13E Montana Energy Tax_04 07E Wild Horse Wind Expansion (C) (2) 3" xfId="392"/>
    <cellStyle name="_4.13E Montana Energy Tax_04 07E Wild Horse Wind Expansion (C) (2) 3 2" xfId="14677"/>
    <cellStyle name="_4.13E Montana Energy Tax_04 07E Wild Horse Wind Expansion (C) (2) 4" xfId="14678"/>
    <cellStyle name="_4.13E Montana Energy Tax_04 07E Wild Horse Wind Expansion (C) (2)_Adj Bench DR 3 for Initial Briefs (Electric)" xfId="393"/>
    <cellStyle name="_4.13E Montana Energy Tax_04 07E Wild Horse Wind Expansion (C) (2)_Adj Bench DR 3 for Initial Briefs (Electric) 2" xfId="394"/>
    <cellStyle name="_4.13E Montana Energy Tax_04 07E Wild Horse Wind Expansion (C) (2)_Adj Bench DR 3 for Initial Briefs (Electric) 2 2" xfId="395"/>
    <cellStyle name="_4.13E Montana Energy Tax_04 07E Wild Horse Wind Expansion (C) (2)_Adj Bench DR 3 for Initial Briefs (Electric) 2 2 2" xfId="14679"/>
    <cellStyle name="_4.13E Montana Energy Tax_04 07E Wild Horse Wind Expansion (C) (2)_Adj Bench DR 3 for Initial Briefs (Electric) 2 3" xfId="14680"/>
    <cellStyle name="_4.13E Montana Energy Tax_04 07E Wild Horse Wind Expansion (C) (2)_Adj Bench DR 3 for Initial Briefs (Electric) 3" xfId="396"/>
    <cellStyle name="_4.13E Montana Energy Tax_04 07E Wild Horse Wind Expansion (C) (2)_Adj Bench DR 3 for Initial Briefs (Electric) 3 2" xfId="14681"/>
    <cellStyle name="_4.13E Montana Energy Tax_04 07E Wild Horse Wind Expansion (C) (2)_Adj Bench DR 3 for Initial Briefs (Electric) 4" xfId="14682"/>
    <cellStyle name="_4.13E Montana Energy Tax_04 07E Wild Horse Wind Expansion (C) (2)_Adj Bench DR 3 for Initial Briefs (Electric)_DEM-WP(C) ENERG10C--ctn Mid-C_042010 2010GRC" xfId="397"/>
    <cellStyle name="_4.13E Montana Energy Tax_04 07E Wild Horse Wind Expansion (C) (2)_Book1" xfId="398"/>
    <cellStyle name="_4.13E Montana Energy Tax_04 07E Wild Horse Wind Expansion (C) (2)_DEM-WP(C) ENERG10C--ctn Mid-C_042010 2010GRC" xfId="399"/>
    <cellStyle name="_4.13E Montana Energy Tax_04 07E Wild Horse Wind Expansion (C) (2)_Electric Rev Req Model (2009 GRC) " xfId="400"/>
    <cellStyle name="_4.13E Montana Energy Tax_04 07E Wild Horse Wind Expansion (C) (2)_Electric Rev Req Model (2009 GRC)  2" xfId="401"/>
    <cellStyle name="_4.13E Montana Energy Tax_04 07E Wild Horse Wind Expansion (C) (2)_Electric Rev Req Model (2009 GRC)  2 2" xfId="402"/>
    <cellStyle name="_4.13E Montana Energy Tax_04 07E Wild Horse Wind Expansion (C) (2)_Electric Rev Req Model (2009 GRC)  2 2 2" xfId="14683"/>
    <cellStyle name="_4.13E Montana Energy Tax_04 07E Wild Horse Wind Expansion (C) (2)_Electric Rev Req Model (2009 GRC)  2 3" xfId="14684"/>
    <cellStyle name="_4.13E Montana Energy Tax_04 07E Wild Horse Wind Expansion (C) (2)_Electric Rev Req Model (2009 GRC)  3" xfId="403"/>
    <cellStyle name="_4.13E Montana Energy Tax_04 07E Wild Horse Wind Expansion (C) (2)_Electric Rev Req Model (2009 GRC)  3 2" xfId="14685"/>
    <cellStyle name="_4.13E Montana Energy Tax_04 07E Wild Horse Wind Expansion (C) (2)_Electric Rev Req Model (2009 GRC)  4" xfId="14686"/>
    <cellStyle name="_4.13E Montana Energy Tax_04 07E Wild Horse Wind Expansion (C) (2)_Electric Rev Req Model (2009 GRC) _DEM-WP(C) ENERG10C--ctn Mid-C_042010 2010GRC" xfId="404"/>
    <cellStyle name="_4.13E Montana Energy Tax_04 07E Wild Horse Wind Expansion (C) (2)_Electric Rev Req Model (2009 GRC) Rebuttal" xfId="405"/>
    <cellStyle name="_4.13E Montana Energy Tax_04 07E Wild Horse Wind Expansion (C) (2)_Electric Rev Req Model (2009 GRC) Rebuttal 2" xfId="406"/>
    <cellStyle name="_4.13E Montana Energy Tax_04 07E Wild Horse Wind Expansion (C) (2)_Electric Rev Req Model (2009 GRC) Rebuttal 2 2" xfId="407"/>
    <cellStyle name="_4.13E Montana Energy Tax_04 07E Wild Horse Wind Expansion (C) (2)_Electric Rev Req Model (2009 GRC) Rebuttal 2 2 2" xfId="14687"/>
    <cellStyle name="_4.13E Montana Energy Tax_04 07E Wild Horse Wind Expansion (C) (2)_Electric Rev Req Model (2009 GRC) Rebuttal 2 3" xfId="14688"/>
    <cellStyle name="_4.13E Montana Energy Tax_04 07E Wild Horse Wind Expansion (C) (2)_Electric Rev Req Model (2009 GRC) Rebuttal 3" xfId="408"/>
    <cellStyle name="_4.13E Montana Energy Tax_04 07E Wild Horse Wind Expansion (C) (2)_Electric Rev Req Model (2009 GRC) Rebuttal 3 2" xfId="14689"/>
    <cellStyle name="_4.13E Montana Energy Tax_04 07E Wild Horse Wind Expansion (C) (2)_Electric Rev Req Model (2009 GRC) Rebuttal 4" xfId="14690"/>
    <cellStyle name="_4.13E Montana Energy Tax_04 07E Wild Horse Wind Expansion (C) (2)_Electric Rev Req Model (2009 GRC) Rebuttal REmoval of New  WH Solar AdjustMI" xfId="409"/>
    <cellStyle name="_4.13E Montana Energy Tax_04 07E Wild Horse Wind Expansion (C) (2)_Electric Rev Req Model (2009 GRC) Rebuttal REmoval of New  WH Solar AdjustMI 2" xfId="410"/>
    <cellStyle name="_4.13E Montana Energy Tax_04 07E Wild Horse Wind Expansion (C) (2)_Electric Rev Req Model (2009 GRC) Rebuttal REmoval of New  WH Solar AdjustMI 2 2" xfId="411"/>
    <cellStyle name="_4.13E Montana Energy Tax_04 07E Wild Horse Wind Expansion (C) (2)_Electric Rev Req Model (2009 GRC) Rebuttal REmoval of New  WH Solar AdjustMI 2 2 2" xfId="14691"/>
    <cellStyle name="_4.13E Montana Energy Tax_04 07E Wild Horse Wind Expansion (C) (2)_Electric Rev Req Model (2009 GRC) Rebuttal REmoval of New  WH Solar AdjustMI 2 3" xfId="14692"/>
    <cellStyle name="_4.13E Montana Energy Tax_04 07E Wild Horse Wind Expansion (C) (2)_Electric Rev Req Model (2009 GRC) Rebuttal REmoval of New  WH Solar AdjustMI 3" xfId="412"/>
    <cellStyle name="_4.13E Montana Energy Tax_04 07E Wild Horse Wind Expansion (C) (2)_Electric Rev Req Model (2009 GRC) Rebuttal REmoval of New  WH Solar AdjustMI 3 2" xfId="14693"/>
    <cellStyle name="_4.13E Montana Energy Tax_04 07E Wild Horse Wind Expansion (C) (2)_Electric Rev Req Model (2009 GRC) Rebuttal REmoval of New  WH Solar AdjustMI 4" xfId="14694"/>
    <cellStyle name="_4.13E Montana Energy Tax_04 07E Wild Horse Wind Expansion (C) (2)_Electric Rev Req Model (2009 GRC) Rebuttal REmoval of New  WH Solar AdjustMI_DEM-WP(C) ENERG10C--ctn Mid-C_042010 2010GRC" xfId="413"/>
    <cellStyle name="_4.13E Montana Energy Tax_04 07E Wild Horse Wind Expansion (C) (2)_Electric Rev Req Model (2009 GRC) Revised 01-18-2010" xfId="414"/>
    <cellStyle name="_4.13E Montana Energy Tax_04 07E Wild Horse Wind Expansion (C) (2)_Electric Rev Req Model (2009 GRC) Revised 01-18-2010 2" xfId="415"/>
    <cellStyle name="_4.13E Montana Energy Tax_04 07E Wild Horse Wind Expansion (C) (2)_Electric Rev Req Model (2009 GRC) Revised 01-18-2010 2 2" xfId="416"/>
    <cellStyle name="_4.13E Montana Energy Tax_04 07E Wild Horse Wind Expansion (C) (2)_Electric Rev Req Model (2009 GRC) Revised 01-18-2010 2 2 2" xfId="14695"/>
    <cellStyle name="_4.13E Montana Energy Tax_04 07E Wild Horse Wind Expansion (C) (2)_Electric Rev Req Model (2009 GRC) Revised 01-18-2010 2 3" xfId="14696"/>
    <cellStyle name="_4.13E Montana Energy Tax_04 07E Wild Horse Wind Expansion (C) (2)_Electric Rev Req Model (2009 GRC) Revised 01-18-2010 3" xfId="417"/>
    <cellStyle name="_4.13E Montana Energy Tax_04 07E Wild Horse Wind Expansion (C) (2)_Electric Rev Req Model (2009 GRC) Revised 01-18-2010 3 2" xfId="14697"/>
    <cellStyle name="_4.13E Montana Energy Tax_04 07E Wild Horse Wind Expansion (C) (2)_Electric Rev Req Model (2009 GRC) Revised 01-18-2010 4" xfId="14698"/>
    <cellStyle name="_4.13E Montana Energy Tax_04 07E Wild Horse Wind Expansion (C) (2)_Electric Rev Req Model (2009 GRC) Revised 01-18-2010_DEM-WP(C) ENERG10C--ctn Mid-C_042010 2010GRC" xfId="418"/>
    <cellStyle name="_4.13E Montana Energy Tax_04 07E Wild Horse Wind Expansion (C) (2)_Electric Rev Req Model (2010 GRC)" xfId="419"/>
    <cellStyle name="_4.13E Montana Energy Tax_04 07E Wild Horse Wind Expansion (C) (2)_Electric Rev Req Model (2010 GRC) SF" xfId="420"/>
    <cellStyle name="_4.13E Montana Energy Tax_04 07E Wild Horse Wind Expansion (C) (2)_Final Order Electric EXHIBIT A-1" xfId="421"/>
    <cellStyle name="_4.13E Montana Energy Tax_04 07E Wild Horse Wind Expansion (C) (2)_Final Order Electric EXHIBIT A-1 2" xfId="422"/>
    <cellStyle name="_4.13E Montana Energy Tax_04 07E Wild Horse Wind Expansion (C) (2)_Final Order Electric EXHIBIT A-1 2 2" xfId="423"/>
    <cellStyle name="_4.13E Montana Energy Tax_04 07E Wild Horse Wind Expansion (C) (2)_Final Order Electric EXHIBIT A-1 2 2 2" xfId="14699"/>
    <cellStyle name="_4.13E Montana Energy Tax_04 07E Wild Horse Wind Expansion (C) (2)_Final Order Electric EXHIBIT A-1 2 3" xfId="14700"/>
    <cellStyle name="_4.13E Montana Energy Tax_04 07E Wild Horse Wind Expansion (C) (2)_Final Order Electric EXHIBIT A-1 3" xfId="424"/>
    <cellStyle name="_4.13E Montana Energy Tax_04 07E Wild Horse Wind Expansion (C) (2)_Final Order Electric EXHIBIT A-1 3 2" xfId="14701"/>
    <cellStyle name="_4.13E Montana Energy Tax_04 07E Wild Horse Wind Expansion (C) (2)_Final Order Electric EXHIBIT A-1 4" xfId="14702"/>
    <cellStyle name="_4.13E Montana Energy Tax_04 07E Wild Horse Wind Expansion (C) (2)_TENASKA REGULATORY ASSET" xfId="425"/>
    <cellStyle name="_4.13E Montana Energy Tax_04 07E Wild Horse Wind Expansion (C) (2)_TENASKA REGULATORY ASSET 2" xfId="426"/>
    <cellStyle name="_4.13E Montana Energy Tax_04 07E Wild Horse Wind Expansion (C) (2)_TENASKA REGULATORY ASSET 2 2" xfId="427"/>
    <cellStyle name="_4.13E Montana Energy Tax_04 07E Wild Horse Wind Expansion (C) (2)_TENASKA REGULATORY ASSET 2 2 2" xfId="14703"/>
    <cellStyle name="_4.13E Montana Energy Tax_04 07E Wild Horse Wind Expansion (C) (2)_TENASKA REGULATORY ASSET 2 3" xfId="14704"/>
    <cellStyle name="_4.13E Montana Energy Tax_04 07E Wild Horse Wind Expansion (C) (2)_TENASKA REGULATORY ASSET 3" xfId="428"/>
    <cellStyle name="_4.13E Montana Energy Tax_04 07E Wild Horse Wind Expansion (C) (2)_TENASKA REGULATORY ASSET 3 2" xfId="14705"/>
    <cellStyle name="_4.13E Montana Energy Tax_04 07E Wild Horse Wind Expansion (C) (2)_TENASKA REGULATORY ASSET 4" xfId="14706"/>
    <cellStyle name="_4.13E Montana Energy Tax_16.37E Wild Horse Expansion DeferralRevwrkingfile SF" xfId="429"/>
    <cellStyle name="_4.13E Montana Energy Tax_16.37E Wild Horse Expansion DeferralRevwrkingfile SF 2" xfId="430"/>
    <cellStyle name="_4.13E Montana Energy Tax_16.37E Wild Horse Expansion DeferralRevwrkingfile SF 2 2" xfId="431"/>
    <cellStyle name="_4.13E Montana Energy Tax_16.37E Wild Horse Expansion DeferralRevwrkingfile SF 2 2 2" xfId="14707"/>
    <cellStyle name="_4.13E Montana Energy Tax_16.37E Wild Horse Expansion DeferralRevwrkingfile SF 2 3" xfId="14708"/>
    <cellStyle name="_4.13E Montana Energy Tax_16.37E Wild Horse Expansion DeferralRevwrkingfile SF 3" xfId="432"/>
    <cellStyle name="_4.13E Montana Energy Tax_16.37E Wild Horse Expansion DeferralRevwrkingfile SF 3 2" xfId="14709"/>
    <cellStyle name="_4.13E Montana Energy Tax_16.37E Wild Horse Expansion DeferralRevwrkingfile SF 4" xfId="14710"/>
    <cellStyle name="_4.13E Montana Energy Tax_16.37E Wild Horse Expansion DeferralRevwrkingfile SF_DEM-WP(C) ENERG10C--ctn Mid-C_042010 2010GRC" xfId="433"/>
    <cellStyle name="_4.13E Montana Energy Tax_2009 Compliance Filing PCA Exhibits for GRC" xfId="434"/>
    <cellStyle name="_4.13E Montana Energy Tax_2009 Compliance Filing PCA Exhibits for GRC 2" xfId="14711"/>
    <cellStyle name="_4.13E Montana Energy Tax_2009 GRC Compl Filing - Exhibit D" xfId="435"/>
    <cellStyle name="_4.13E Montana Energy Tax_2009 GRC Compl Filing - Exhibit D 2" xfId="436"/>
    <cellStyle name="_4.13E Montana Energy Tax_2009 GRC Compl Filing - Exhibit D 2 2" xfId="14712"/>
    <cellStyle name="_4.13E Montana Energy Tax_2009 GRC Compl Filing - Exhibit D 3" xfId="14713"/>
    <cellStyle name="_4.13E Montana Energy Tax_2009 GRC Compl Filing - Exhibit D_DEM-WP(C) ENERG10C--ctn Mid-C_042010 2010GRC" xfId="437"/>
    <cellStyle name="_4.13E Montana Energy Tax_2010 PTC's July1_Dec31 2010 " xfId="14714"/>
    <cellStyle name="_4.13E Montana Energy Tax_2010 PTC's Sept10_Aug11 (Version 4)" xfId="14715"/>
    <cellStyle name="_4.13E Montana Energy Tax_3.01 Income Statement" xfId="438"/>
    <cellStyle name="_4.13E Montana Energy Tax_4 31 Regulatory Assets and Liabilities  7 06- Exhibit D" xfId="439"/>
    <cellStyle name="_4.13E Montana Energy Tax_4 31 Regulatory Assets and Liabilities  7 06- Exhibit D 2" xfId="440"/>
    <cellStyle name="_4.13E Montana Energy Tax_4 31 Regulatory Assets and Liabilities  7 06- Exhibit D 2 2" xfId="441"/>
    <cellStyle name="_4.13E Montana Energy Tax_4 31 Regulatory Assets and Liabilities  7 06- Exhibit D 2 2 2" xfId="14716"/>
    <cellStyle name="_4.13E Montana Energy Tax_4 31 Regulatory Assets and Liabilities  7 06- Exhibit D 2 3" xfId="14717"/>
    <cellStyle name="_4.13E Montana Energy Tax_4 31 Regulatory Assets and Liabilities  7 06- Exhibit D 3" xfId="442"/>
    <cellStyle name="_4.13E Montana Energy Tax_4 31 Regulatory Assets and Liabilities  7 06- Exhibit D 3 2" xfId="14718"/>
    <cellStyle name="_4.13E Montana Energy Tax_4 31 Regulatory Assets and Liabilities  7 06- Exhibit D 4" xfId="14719"/>
    <cellStyle name="_4.13E Montana Energy Tax_4 31 Regulatory Assets and Liabilities  7 06- Exhibit D_DEM-WP(C) ENERG10C--ctn Mid-C_042010 2010GRC" xfId="443"/>
    <cellStyle name="_4.13E Montana Energy Tax_4 31 Regulatory Assets and Liabilities  7 06- Exhibit D_NIM Summary" xfId="444"/>
    <cellStyle name="_4.13E Montana Energy Tax_4 31 Regulatory Assets and Liabilities  7 06- Exhibit D_NIM Summary 2" xfId="445"/>
    <cellStyle name="_4.13E Montana Energy Tax_4 31 Regulatory Assets and Liabilities  7 06- Exhibit D_NIM Summary 2 2" xfId="14720"/>
    <cellStyle name="_4.13E Montana Energy Tax_4 31 Regulatory Assets and Liabilities  7 06- Exhibit D_NIM Summary 3" xfId="14721"/>
    <cellStyle name="_4.13E Montana Energy Tax_4 31 Regulatory Assets and Liabilities  7 06- Exhibit D_NIM Summary_DEM-WP(C) ENERG10C--ctn Mid-C_042010 2010GRC" xfId="446"/>
    <cellStyle name="_4.13E Montana Energy Tax_4 31E Reg Asset  Liab and EXH D" xfId="447"/>
    <cellStyle name="_4.13E Montana Energy Tax_4 31E Reg Asset  Liab and EXH D _ Aug 10 Filing (2)" xfId="448"/>
    <cellStyle name="_4.13E Montana Energy Tax_4 31E Reg Asset  Liab and EXH D _ Aug 10 Filing (2) 2" xfId="14722"/>
    <cellStyle name="_4.13E Montana Energy Tax_4 31E Reg Asset  Liab and EXH D 10" xfId="14723"/>
    <cellStyle name="_4.13E Montana Energy Tax_4 31E Reg Asset  Liab and EXH D 11" xfId="14724"/>
    <cellStyle name="_4.13E Montana Energy Tax_4 31E Reg Asset  Liab and EXH D 12" xfId="14725"/>
    <cellStyle name="_4.13E Montana Energy Tax_4 31E Reg Asset  Liab and EXH D 13" xfId="14726"/>
    <cellStyle name="_4.13E Montana Energy Tax_4 31E Reg Asset  Liab and EXH D 14" xfId="14727"/>
    <cellStyle name="_4.13E Montana Energy Tax_4 31E Reg Asset  Liab and EXH D 15" xfId="14728"/>
    <cellStyle name="_4.13E Montana Energy Tax_4 31E Reg Asset  Liab and EXH D 16" xfId="14729"/>
    <cellStyle name="_4.13E Montana Energy Tax_4 31E Reg Asset  Liab and EXH D 17" xfId="14730"/>
    <cellStyle name="_4.13E Montana Energy Tax_4 31E Reg Asset  Liab and EXH D 18" xfId="14731"/>
    <cellStyle name="_4.13E Montana Energy Tax_4 31E Reg Asset  Liab and EXH D 19" xfId="14732"/>
    <cellStyle name="_4.13E Montana Energy Tax_4 31E Reg Asset  Liab and EXH D 2" xfId="14733"/>
    <cellStyle name="_4.13E Montana Energy Tax_4 31E Reg Asset  Liab and EXH D 20" xfId="14734"/>
    <cellStyle name="_4.13E Montana Energy Tax_4 31E Reg Asset  Liab and EXH D 21" xfId="14735"/>
    <cellStyle name="_4.13E Montana Energy Tax_4 31E Reg Asset  Liab and EXH D 22" xfId="14736"/>
    <cellStyle name="_4.13E Montana Energy Tax_4 31E Reg Asset  Liab and EXH D 23" xfId="14737"/>
    <cellStyle name="_4.13E Montana Energy Tax_4 31E Reg Asset  Liab and EXH D 24" xfId="14738"/>
    <cellStyle name="_4.13E Montana Energy Tax_4 31E Reg Asset  Liab and EXH D 25" xfId="14739"/>
    <cellStyle name="_4.13E Montana Energy Tax_4 31E Reg Asset  Liab and EXH D 26" xfId="14740"/>
    <cellStyle name="_4.13E Montana Energy Tax_4 31E Reg Asset  Liab and EXH D 27" xfId="14741"/>
    <cellStyle name="_4.13E Montana Energy Tax_4 31E Reg Asset  Liab and EXH D 28" xfId="14742"/>
    <cellStyle name="_4.13E Montana Energy Tax_4 31E Reg Asset  Liab and EXH D 29" xfId="14743"/>
    <cellStyle name="_4.13E Montana Energy Tax_4 31E Reg Asset  Liab and EXH D 3" xfId="14744"/>
    <cellStyle name="_4.13E Montana Energy Tax_4 31E Reg Asset  Liab and EXH D 30" xfId="14745"/>
    <cellStyle name="_4.13E Montana Energy Tax_4 31E Reg Asset  Liab and EXH D 31" xfId="14746"/>
    <cellStyle name="_4.13E Montana Energy Tax_4 31E Reg Asset  Liab and EXH D 32" xfId="14747"/>
    <cellStyle name="_4.13E Montana Energy Tax_4 31E Reg Asset  Liab and EXH D 33" xfId="14748"/>
    <cellStyle name="_4.13E Montana Energy Tax_4 31E Reg Asset  Liab and EXH D 34" xfId="14749"/>
    <cellStyle name="_4.13E Montana Energy Tax_4 31E Reg Asset  Liab and EXH D 35" xfId="14750"/>
    <cellStyle name="_4.13E Montana Energy Tax_4 31E Reg Asset  Liab and EXH D 36" xfId="14751"/>
    <cellStyle name="_4.13E Montana Energy Tax_4 31E Reg Asset  Liab and EXH D 4" xfId="14752"/>
    <cellStyle name="_4.13E Montana Energy Tax_4 31E Reg Asset  Liab and EXH D 5" xfId="14753"/>
    <cellStyle name="_4.13E Montana Energy Tax_4 31E Reg Asset  Liab and EXH D 6" xfId="14754"/>
    <cellStyle name="_4.13E Montana Energy Tax_4 31E Reg Asset  Liab and EXH D 7" xfId="14755"/>
    <cellStyle name="_4.13E Montana Energy Tax_4 31E Reg Asset  Liab and EXH D 8" xfId="14756"/>
    <cellStyle name="_4.13E Montana Energy Tax_4 31E Reg Asset  Liab and EXH D 9" xfId="14757"/>
    <cellStyle name="_4.13E Montana Energy Tax_4 32 Regulatory Assets and Liabilities  7 06- Exhibit D" xfId="449"/>
    <cellStyle name="_4.13E Montana Energy Tax_4 32 Regulatory Assets and Liabilities  7 06- Exhibit D 2" xfId="450"/>
    <cellStyle name="_4.13E Montana Energy Tax_4 32 Regulatory Assets and Liabilities  7 06- Exhibit D 2 2" xfId="451"/>
    <cellStyle name="_4.13E Montana Energy Tax_4 32 Regulatory Assets and Liabilities  7 06- Exhibit D 2 2 2" xfId="14758"/>
    <cellStyle name="_4.13E Montana Energy Tax_4 32 Regulatory Assets and Liabilities  7 06- Exhibit D 2 3" xfId="14759"/>
    <cellStyle name="_4.13E Montana Energy Tax_4 32 Regulatory Assets and Liabilities  7 06- Exhibit D 3" xfId="452"/>
    <cellStyle name="_4.13E Montana Energy Tax_4 32 Regulatory Assets and Liabilities  7 06- Exhibit D 3 2" xfId="14760"/>
    <cellStyle name="_4.13E Montana Energy Tax_4 32 Regulatory Assets and Liabilities  7 06- Exhibit D 4" xfId="14761"/>
    <cellStyle name="_4.13E Montana Energy Tax_4 32 Regulatory Assets and Liabilities  7 06- Exhibit D_DEM-WP(C) ENERG10C--ctn Mid-C_042010 2010GRC" xfId="453"/>
    <cellStyle name="_4.13E Montana Energy Tax_4 32 Regulatory Assets and Liabilities  7 06- Exhibit D_NIM Summary" xfId="454"/>
    <cellStyle name="_4.13E Montana Energy Tax_4 32 Regulatory Assets and Liabilities  7 06- Exhibit D_NIM Summary 2" xfId="455"/>
    <cellStyle name="_4.13E Montana Energy Tax_4 32 Regulatory Assets and Liabilities  7 06- Exhibit D_NIM Summary 2 2" xfId="14762"/>
    <cellStyle name="_4.13E Montana Energy Tax_4 32 Regulatory Assets and Liabilities  7 06- Exhibit D_NIM Summary 3" xfId="14763"/>
    <cellStyle name="_4.13E Montana Energy Tax_4 32 Regulatory Assets and Liabilities  7 06- Exhibit D_NIM Summary_DEM-WP(C) ENERG10C--ctn Mid-C_042010 2010GRC" xfId="456"/>
    <cellStyle name="_4.13E Montana Energy Tax_Att B to RECs proceeds proposal" xfId="14764"/>
    <cellStyle name="_4.13E Montana Energy Tax_AURORA Total New" xfId="457"/>
    <cellStyle name="_4.13E Montana Energy Tax_AURORA Total New 2" xfId="458"/>
    <cellStyle name="_4.13E Montana Energy Tax_AURORA Total New 2 2" xfId="14765"/>
    <cellStyle name="_4.13E Montana Energy Tax_AURORA Total New 3" xfId="14766"/>
    <cellStyle name="_4.13E Montana Energy Tax_Backup for Attachment B 2010-09-09" xfId="14767"/>
    <cellStyle name="_4.13E Montana Energy Tax_Bench Request - Attachment B" xfId="14768"/>
    <cellStyle name="_4.13E Montana Energy Tax_Book2" xfId="459"/>
    <cellStyle name="_4.13E Montana Energy Tax_Book2 2" xfId="460"/>
    <cellStyle name="_4.13E Montana Energy Tax_Book2 2 2" xfId="461"/>
    <cellStyle name="_4.13E Montana Energy Tax_Book2 2 2 2" xfId="14769"/>
    <cellStyle name="_4.13E Montana Energy Tax_Book2 2 3" xfId="14770"/>
    <cellStyle name="_4.13E Montana Energy Tax_Book2 3" xfId="462"/>
    <cellStyle name="_4.13E Montana Energy Tax_Book2 3 2" xfId="14771"/>
    <cellStyle name="_4.13E Montana Energy Tax_Book2 4" xfId="14772"/>
    <cellStyle name="_4.13E Montana Energy Tax_Book2_Adj Bench DR 3 for Initial Briefs (Electric)" xfId="463"/>
    <cellStyle name="_4.13E Montana Energy Tax_Book2_Adj Bench DR 3 for Initial Briefs (Electric) 2" xfId="464"/>
    <cellStyle name="_4.13E Montana Energy Tax_Book2_Adj Bench DR 3 for Initial Briefs (Electric) 2 2" xfId="465"/>
    <cellStyle name="_4.13E Montana Energy Tax_Book2_Adj Bench DR 3 for Initial Briefs (Electric) 2 2 2" xfId="14773"/>
    <cellStyle name="_4.13E Montana Energy Tax_Book2_Adj Bench DR 3 for Initial Briefs (Electric) 2 3" xfId="14774"/>
    <cellStyle name="_4.13E Montana Energy Tax_Book2_Adj Bench DR 3 for Initial Briefs (Electric) 3" xfId="466"/>
    <cellStyle name="_4.13E Montana Energy Tax_Book2_Adj Bench DR 3 for Initial Briefs (Electric) 3 2" xfId="14775"/>
    <cellStyle name="_4.13E Montana Energy Tax_Book2_Adj Bench DR 3 for Initial Briefs (Electric) 4" xfId="14776"/>
    <cellStyle name="_4.13E Montana Energy Tax_Book2_Adj Bench DR 3 for Initial Briefs (Electric)_DEM-WP(C) ENERG10C--ctn Mid-C_042010 2010GRC" xfId="467"/>
    <cellStyle name="_4.13E Montana Energy Tax_Book2_DEM-WP(C) ENERG10C--ctn Mid-C_042010 2010GRC" xfId="468"/>
    <cellStyle name="_4.13E Montana Energy Tax_Book2_Electric Rev Req Model (2009 GRC) Rebuttal" xfId="469"/>
    <cellStyle name="_4.13E Montana Energy Tax_Book2_Electric Rev Req Model (2009 GRC) Rebuttal 2" xfId="470"/>
    <cellStyle name="_4.13E Montana Energy Tax_Book2_Electric Rev Req Model (2009 GRC) Rebuttal 2 2" xfId="471"/>
    <cellStyle name="_4.13E Montana Energy Tax_Book2_Electric Rev Req Model (2009 GRC) Rebuttal 2 2 2" xfId="14777"/>
    <cellStyle name="_4.13E Montana Energy Tax_Book2_Electric Rev Req Model (2009 GRC) Rebuttal 2 3" xfId="14778"/>
    <cellStyle name="_4.13E Montana Energy Tax_Book2_Electric Rev Req Model (2009 GRC) Rebuttal 3" xfId="472"/>
    <cellStyle name="_4.13E Montana Energy Tax_Book2_Electric Rev Req Model (2009 GRC) Rebuttal 3 2" xfId="14779"/>
    <cellStyle name="_4.13E Montana Energy Tax_Book2_Electric Rev Req Model (2009 GRC) Rebuttal 4" xfId="14780"/>
    <cellStyle name="_4.13E Montana Energy Tax_Book2_Electric Rev Req Model (2009 GRC) Rebuttal REmoval of New  WH Solar AdjustMI" xfId="473"/>
    <cellStyle name="_4.13E Montana Energy Tax_Book2_Electric Rev Req Model (2009 GRC) Rebuttal REmoval of New  WH Solar AdjustMI 2" xfId="474"/>
    <cellStyle name="_4.13E Montana Energy Tax_Book2_Electric Rev Req Model (2009 GRC) Rebuttal REmoval of New  WH Solar AdjustMI 2 2" xfId="475"/>
    <cellStyle name="_4.13E Montana Energy Tax_Book2_Electric Rev Req Model (2009 GRC) Rebuttal REmoval of New  WH Solar AdjustMI 2 2 2" xfId="14781"/>
    <cellStyle name="_4.13E Montana Energy Tax_Book2_Electric Rev Req Model (2009 GRC) Rebuttal REmoval of New  WH Solar AdjustMI 2 3" xfId="14782"/>
    <cellStyle name="_4.13E Montana Energy Tax_Book2_Electric Rev Req Model (2009 GRC) Rebuttal REmoval of New  WH Solar AdjustMI 3" xfId="476"/>
    <cellStyle name="_4.13E Montana Energy Tax_Book2_Electric Rev Req Model (2009 GRC) Rebuttal REmoval of New  WH Solar AdjustMI 3 2" xfId="14783"/>
    <cellStyle name="_4.13E Montana Energy Tax_Book2_Electric Rev Req Model (2009 GRC) Rebuttal REmoval of New  WH Solar AdjustMI 4" xfId="14784"/>
    <cellStyle name="_4.13E Montana Energy Tax_Book2_Electric Rev Req Model (2009 GRC) Rebuttal REmoval of New  WH Solar AdjustMI_DEM-WP(C) ENERG10C--ctn Mid-C_042010 2010GRC" xfId="477"/>
    <cellStyle name="_4.13E Montana Energy Tax_Book2_Electric Rev Req Model (2009 GRC) Revised 01-18-2010" xfId="478"/>
    <cellStyle name="_4.13E Montana Energy Tax_Book2_Electric Rev Req Model (2009 GRC) Revised 01-18-2010 2" xfId="479"/>
    <cellStyle name="_4.13E Montana Energy Tax_Book2_Electric Rev Req Model (2009 GRC) Revised 01-18-2010 2 2" xfId="480"/>
    <cellStyle name="_4.13E Montana Energy Tax_Book2_Electric Rev Req Model (2009 GRC) Revised 01-18-2010 2 2 2" xfId="14785"/>
    <cellStyle name="_4.13E Montana Energy Tax_Book2_Electric Rev Req Model (2009 GRC) Revised 01-18-2010 2 3" xfId="14786"/>
    <cellStyle name="_4.13E Montana Energy Tax_Book2_Electric Rev Req Model (2009 GRC) Revised 01-18-2010 3" xfId="481"/>
    <cellStyle name="_4.13E Montana Energy Tax_Book2_Electric Rev Req Model (2009 GRC) Revised 01-18-2010 3 2" xfId="14787"/>
    <cellStyle name="_4.13E Montana Energy Tax_Book2_Electric Rev Req Model (2009 GRC) Revised 01-18-2010 4" xfId="14788"/>
    <cellStyle name="_4.13E Montana Energy Tax_Book2_Electric Rev Req Model (2009 GRC) Revised 01-18-2010_DEM-WP(C) ENERG10C--ctn Mid-C_042010 2010GRC" xfId="482"/>
    <cellStyle name="_4.13E Montana Energy Tax_Book2_Final Order Electric EXHIBIT A-1" xfId="483"/>
    <cellStyle name="_4.13E Montana Energy Tax_Book2_Final Order Electric EXHIBIT A-1 2" xfId="484"/>
    <cellStyle name="_4.13E Montana Energy Tax_Book2_Final Order Electric EXHIBIT A-1 2 2" xfId="485"/>
    <cellStyle name="_4.13E Montana Energy Tax_Book2_Final Order Electric EXHIBIT A-1 2 2 2" xfId="14789"/>
    <cellStyle name="_4.13E Montana Energy Tax_Book2_Final Order Electric EXHIBIT A-1 2 3" xfId="14790"/>
    <cellStyle name="_4.13E Montana Energy Tax_Book2_Final Order Electric EXHIBIT A-1 3" xfId="486"/>
    <cellStyle name="_4.13E Montana Energy Tax_Book2_Final Order Electric EXHIBIT A-1 3 2" xfId="14791"/>
    <cellStyle name="_4.13E Montana Energy Tax_Book2_Final Order Electric EXHIBIT A-1 4" xfId="14792"/>
    <cellStyle name="_4.13E Montana Energy Tax_Book4" xfId="487"/>
    <cellStyle name="_4.13E Montana Energy Tax_Book4 2" xfId="488"/>
    <cellStyle name="_4.13E Montana Energy Tax_Book4 2 2" xfId="489"/>
    <cellStyle name="_4.13E Montana Energy Tax_Book4 2 2 2" xfId="14793"/>
    <cellStyle name="_4.13E Montana Energy Tax_Book4 2 3" xfId="14794"/>
    <cellStyle name="_4.13E Montana Energy Tax_Book4 3" xfId="490"/>
    <cellStyle name="_4.13E Montana Energy Tax_Book4 3 2" xfId="14795"/>
    <cellStyle name="_4.13E Montana Energy Tax_Book4 4" xfId="14796"/>
    <cellStyle name="_4.13E Montana Energy Tax_Book4_DEM-WP(C) ENERG10C--ctn Mid-C_042010 2010GRC" xfId="491"/>
    <cellStyle name="_4.13E Montana Energy Tax_Book9" xfId="492"/>
    <cellStyle name="_4.13E Montana Energy Tax_Book9 2" xfId="493"/>
    <cellStyle name="_4.13E Montana Energy Tax_Book9 2 2" xfId="494"/>
    <cellStyle name="_4.13E Montana Energy Tax_Book9 2 2 2" xfId="14797"/>
    <cellStyle name="_4.13E Montana Energy Tax_Book9 2 3" xfId="14798"/>
    <cellStyle name="_4.13E Montana Energy Tax_Book9 3" xfId="495"/>
    <cellStyle name="_4.13E Montana Energy Tax_Book9 3 2" xfId="14799"/>
    <cellStyle name="_4.13E Montana Energy Tax_Book9 4" xfId="14800"/>
    <cellStyle name="_4.13E Montana Energy Tax_Book9_DEM-WP(C) ENERG10C--ctn Mid-C_042010 2010GRC" xfId="496"/>
    <cellStyle name="_4.13E Montana Energy Tax_Chelan PUD Power Costs (8-10)" xfId="497"/>
    <cellStyle name="_4.13E Montana Energy Tax_Chelan PUD Power Costs (8-10) 2" xfId="14801"/>
    <cellStyle name="_4.13E Montana Energy Tax_DEM-WP(C) Chelan Power Costs" xfId="498"/>
    <cellStyle name="_4.13E Montana Energy Tax_DEM-WP(C) Chelan Power Costs 2" xfId="14802"/>
    <cellStyle name="_4.13E Montana Energy Tax_DEM-WP(C) ENERG10C--ctn Mid-C_042010 2010GRC" xfId="499"/>
    <cellStyle name="_4.13E Montana Energy Tax_DEM-WP(C) Gas Transport 2010GRC" xfId="500"/>
    <cellStyle name="_4.13E Montana Energy Tax_DEM-WP(C) Gas Transport 2010GRC 2" xfId="14803"/>
    <cellStyle name="_4.13E Montana Energy Tax_DWH-08 (Rate Spread &amp; Design Workpapers)" xfId="501"/>
    <cellStyle name="_4.13E Montana Energy Tax_Exh A-1 resulting from UE-112050 effective Jan 1 2012" xfId="14804"/>
    <cellStyle name="_4.13E Montana Energy Tax_Exh G - Klamath Peaker PPA fr C Locke 2-12" xfId="14805"/>
    <cellStyle name="_4.13E Montana Energy Tax_Exhibit A-1 effective 4-1-11 fr S Free 12-11" xfId="14806"/>
    <cellStyle name="_4.13E Montana Energy Tax_Final 2008 PTC Rate Design Workpapers 10.27.08" xfId="502"/>
    <cellStyle name="_4.13E Montana Energy Tax_INPUTS" xfId="503"/>
    <cellStyle name="_4.13E Montana Energy Tax_INPUTS 2" xfId="504"/>
    <cellStyle name="_4.13E Montana Energy Tax_INPUTS 2 2" xfId="505"/>
    <cellStyle name="_4.13E Montana Energy Tax_INPUTS 2 2 2" xfId="14807"/>
    <cellStyle name="_4.13E Montana Energy Tax_INPUTS 2 3" xfId="14808"/>
    <cellStyle name="_4.13E Montana Energy Tax_INPUTS 3" xfId="506"/>
    <cellStyle name="_4.13E Montana Energy Tax_INPUTS 3 2" xfId="14809"/>
    <cellStyle name="_4.13E Montana Energy Tax_INPUTS 4" xfId="14810"/>
    <cellStyle name="_4.13E Montana Energy Tax_Mint Farm Generation BPA" xfId="14811"/>
    <cellStyle name="_4.13E Montana Energy Tax_NIM Summary" xfId="507"/>
    <cellStyle name="_4.13E Montana Energy Tax_NIM Summary 09GRC" xfId="508"/>
    <cellStyle name="_4.13E Montana Energy Tax_NIM Summary 09GRC 2" xfId="509"/>
    <cellStyle name="_4.13E Montana Energy Tax_NIM Summary 09GRC 2 2" xfId="14812"/>
    <cellStyle name="_4.13E Montana Energy Tax_NIM Summary 09GRC 3" xfId="14813"/>
    <cellStyle name="_4.13E Montana Energy Tax_NIM Summary 09GRC_DEM-WP(C) ENERG10C--ctn Mid-C_042010 2010GRC" xfId="510"/>
    <cellStyle name="_4.13E Montana Energy Tax_NIM Summary 10" xfId="14814"/>
    <cellStyle name="_4.13E Montana Energy Tax_NIM Summary 11" xfId="14815"/>
    <cellStyle name="_4.13E Montana Energy Tax_NIM Summary 12" xfId="14816"/>
    <cellStyle name="_4.13E Montana Energy Tax_NIM Summary 13" xfId="14817"/>
    <cellStyle name="_4.13E Montana Energy Tax_NIM Summary 14" xfId="14818"/>
    <cellStyle name="_4.13E Montana Energy Tax_NIM Summary 15" xfId="14819"/>
    <cellStyle name="_4.13E Montana Energy Tax_NIM Summary 16" xfId="14820"/>
    <cellStyle name="_4.13E Montana Energy Tax_NIM Summary 17" xfId="14821"/>
    <cellStyle name="_4.13E Montana Energy Tax_NIM Summary 18" xfId="14822"/>
    <cellStyle name="_4.13E Montana Energy Tax_NIM Summary 19" xfId="14823"/>
    <cellStyle name="_4.13E Montana Energy Tax_NIM Summary 2" xfId="511"/>
    <cellStyle name="_4.13E Montana Energy Tax_NIM Summary 2 2" xfId="14824"/>
    <cellStyle name="_4.13E Montana Energy Tax_NIM Summary 20" xfId="14825"/>
    <cellStyle name="_4.13E Montana Energy Tax_NIM Summary 21" xfId="14826"/>
    <cellStyle name="_4.13E Montana Energy Tax_NIM Summary 22" xfId="14827"/>
    <cellStyle name="_4.13E Montana Energy Tax_NIM Summary 23" xfId="14828"/>
    <cellStyle name="_4.13E Montana Energy Tax_NIM Summary 24" xfId="14829"/>
    <cellStyle name="_4.13E Montana Energy Tax_NIM Summary 25" xfId="14830"/>
    <cellStyle name="_4.13E Montana Energy Tax_NIM Summary 26" xfId="14831"/>
    <cellStyle name="_4.13E Montana Energy Tax_NIM Summary 27" xfId="14832"/>
    <cellStyle name="_4.13E Montana Energy Tax_NIM Summary 28" xfId="14833"/>
    <cellStyle name="_4.13E Montana Energy Tax_NIM Summary 29" xfId="14834"/>
    <cellStyle name="_4.13E Montana Energy Tax_NIM Summary 3" xfId="512"/>
    <cellStyle name="_4.13E Montana Energy Tax_NIM Summary 3 2" xfId="14835"/>
    <cellStyle name="_4.13E Montana Energy Tax_NIM Summary 30" xfId="14836"/>
    <cellStyle name="_4.13E Montana Energy Tax_NIM Summary 31" xfId="14837"/>
    <cellStyle name="_4.13E Montana Energy Tax_NIM Summary 32" xfId="14838"/>
    <cellStyle name="_4.13E Montana Energy Tax_NIM Summary 33" xfId="14839"/>
    <cellStyle name="_4.13E Montana Energy Tax_NIM Summary 34" xfId="14840"/>
    <cellStyle name="_4.13E Montana Energy Tax_NIM Summary 35" xfId="14841"/>
    <cellStyle name="_4.13E Montana Energy Tax_NIM Summary 36" xfId="14842"/>
    <cellStyle name="_4.13E Montana Energy Tax_NIM Summary 37" xfId="14843"/>
    <cellStyle name="_4.13E Montana Energy Tax_NIM Summary 38" xfId="14844"/>
    <cellStyle name="_4.13E Montana Energy Tax_NIM Summary 39" xfId="14845"/>
    <cellStyle name="_4.13E Montana Energy Tax_NIM Summary 4" xfId="513"/>
    <cellStyle name="_4.13E Montana Energy Tax_NIM Summary 4 2" xfId="14846"/>
    <cellStyle name="_4.13E Montana Energy Tax_NIM Summary 40" xfId="14847"/>
    <cellStyle name="_4.13E Montana Energy Tax_NIM Summary 41" xfId="14848"/>
    <cellStyle name="_4.13E Montana Energy Tax_NIM Summary 42" xfId="14849"/>
    <cellStyle name="_4.13E Montana Energy Tax_NIM Summary 43" xfId="14850"/>
    <cellStyle name="_4.13E Montana Energy Tax_NIM Summary 44" xfId="14851"/>
    <cellStyle name="_4.13E Montana Energy Tax_NIM Summary 45" xfId="14852"/>
    <cellStyle name="_4.13E Montana Energy Tax_NIM Summary 46" xfId="14853"/>
    <cellStyle name="_4.13E Montana Energy Tax_NIM Summary 47" xfId="14854"/>
    <cellStyle name="_4.13E Montana Energy Tax_NIM Summary 48" xfId="14855"/>
    <cellStyle name="_4.13E Montana Energy Tax_NIM Summary 49" xfId="14856"/>
    <cellStyle name="_4.13E Montana Energy Tax_NIM Summary 5" xfId="514"/>
    <cellStyle name="_4.13E Montana Energy Tax_NIM Summary 5 2" xfId="14857"/>
    <cellStyle name="_4.13E Montana Energy Tax_NIM Summary 50" xfId="14858"/>
    <cellStyle name="_4.13E Montana Energy Tax_NIM Summary 51" xfId="14859"/>
    <cellStyle name="_4.13E Montana Energy Tax_NIM Summary 6" xfId="515"/>
    <cellStyle name="_4.13E Montana Energy Tax_NIM Summary 6 2" xfId="14860"/>
    <cellStyle name="_4.13E Montana Energy Tax_NIM Summary 7" xfId="516"/>
    <cellStyle name="_4.13E Montana Energy Tax_NIM Summary 7 2" xfId="14861"/>
    <cellStyle name="_4.13E Montana Energy Tax_NIM Summary 8" xfId="517"/>
    <cellStyle name="_4.13E Montana Energy Tax_NIM Summary 8 2" xfId="14862"/>
    <cellStyle name="_4.13E Montana Energy Tax_NIM Summary 9" xfId="518"/>
    <cellStyle name="_4.13E Montana Energy Tax_NIM Summary 9 2" xfId="14863"/>
    <cellStyle name="_4.13E Montana Energy Tax_NIM Summary_DEM-WP(C) ENERG10C--ctn Mid-C_042010 2010GRC" xfId="519"/>
    <cellStyle name="_4.13E Montana Energy Tax_PCA 10 -  Exhibit D Dec 2011" xfId="14864"/>
    <cellStyle name="_4.13E Montana Energy Tax_PCA 10 -  Exhibit D from A Kellogg Jan 2011" xfId="520"/>
    <cellStyle name="_4.13E Montana Energy Tax_PCA 10 -  Exhibit D from A Kellogg July 2011" xfId="521"/>
    <cellStyle name="_4.13E Montana Energy Tax_PCA 10 -  Exhibit D from S Free Rcv'd 12-11" xfId="522"/>
    <cellStyle name="_4.13E Montana Energy Tax_PCA 11 -  Exhibit D Jan 2012 fr A Kellogg" xfId="14865"/>
    <cellStyle name="_4.13E Montana Energy Tax_PCA 11 -  Exhibit D Jan 2012 WF" xfId="14866"/>
    <cellStyle name="_4.13E Montana Energy Tax_PCA 9 -  Exhibit D April 2010" xfId="523"/>
    <cellStyle name="_4.13E Montana Energy Tax_PCA 9 -  Exhibit D April 2010 (3)" xfId="524"/>
    <cellStyle name="_4.13E Montana Energy Tax_PCA 9 -  Exhibit D April 2010 (3) 2" xfId="525"/>
    <cellStyle name="_4.13E Montana Energy Tax_PCA 9 -  Exhibit D April 2010 (3) 2 2" xfId="14867"/>
    <cellStyle name="_4.13E Montana Energy Tax_PCA 9 -  Exhibit D April 2010 (3) 3" xfId="14868"/>
    <cellStyle name="_4.13E Montana Energy Tax_PCA 9 -  Exhibit D April 2010 (3)_DEM-WP(C) ENERG10C--ctn Mid-C_042010 2010GRC" xfId="526"/>
    <cellStyle name="_4.13E Montana Energy Tax_PCA 9 -  Exhibit D April 2010 2" xfId="14869"/>
    <cellStyle name="_4.13E Montana Energy Tax_PCA 9 -  Exhibit D April 2010 3" xfId="14870"/>
    <cellStyle name="_4.13E Montana Energy Tax_PCA 9 -  Exhibit D April 2010 4" xfId="14871"/>
    <cellStyle name="_4.13E Montana Energy Tax_PCA 9 -  Exhibit D April 2010 5" xfId="14872"/>
    <cellStyle name="_4.13E Montana Energy Tax_PCA 9 -  Exhibit D April 2010 6" xfId="14873"/>
    <cellStyle name="_4.13E Montana Energy Tax_PCA 9 -  Exhibit D Nov 2010" xfId="527"/>
    <cellStyle name="_4.13E Montana Energy Tax_PCA 9 -  Exhibit D Nov 2010 2" xfId="14874"/>
    <cellStyle name="_4.13E Montana Energy Tax_PCA 9 - Exhibit D at August 2010" xfId="528"/>
    <cellStyle name="_4.13E Montana Energy Tax_PCA 9 - Exhibit D at August 2010 2" xfId="14875"/>
    <cellStyle name="_4.13E Montana Energy Tax_PCA 9 - Exhibit D June 2010 GRC" xfId="529"/>
    <cellStyle name="_4.13E Montana Energy Tax_PCA 9 - Exhibit D June 2010 GRC 2" xfId="14876"/>
    <cellStyle name="_4.13E Montana Energy Tax_Power Costs - Comparison bx Rbtl-Staff-Jt-PC" xfId="530"/>
    <cellStyle name="_4.13E Montana Energy Tax_Power Costs - Comparison bx Rbtl-Staff-Jt-PC 2" xfId="531"/>
    <cellStyle name="_4.13E Montana Energy Tax_Power Costs - Comparison bx Rbtl-Staff-Jt-PC 2 2" xfId="532"/>
    <cellStyle name="_4.13E Montana Energy Tax_Power Costs - Comparison bx Rbtl-Staff-Jt-PC 2 2 2" xfId="14877"/>
    <cellStyle name="_4.13E Montana Energy Tax_Power Costs - Comparison bx Rbtl-Staff-Jt-PC 2 3" xfId="14878"/>
    <cellStyle name="_4.13E Montana Energy Tax_Power Costs - Comparison bx Rbtl-Staff-Jt-PC 3" xfId="533"/>
    <cellStyle name="_4.13E Montana Energy Tax_Power Costs - Comparison bx Rbtl-Staff-Jt-PC 3 2" xfId="14879"/>
    <cellStyle name="_4.13E Montana Energy Tax_Power Costs - Comparison bx Rbtl-Staff-Jt-PC 4" xfId="14880"/>
    <cellStyle name="_4.13E Montana Energy Tax_Power Costs - Comparison bx Rbtl-Staff-Jt-PC_Adj Bench DR 3 for Initial Briefs (Electric)" xfId="534"/>
    <cellStyle name="_4.13E Montana Energy Tax_Power Costs - Comparison bx Rbtl-Staff-Jt-PC_Adj Bench DR 3 for Initial Briefs (Electric) 2" xfId="535"/>
    <cellStyle name="_4.13E Montana Energy Tax_Power Costs - Comparison bx Rbtl-Staff-Jt-PC_Adj Bench DR 3 for Initial Briefs (Electric) 2 2" xfId="536"/>
    <cellStyle name="_4.13E Montana Energy Tax_Power Costs - Comparison bx Rbtl-Staff-Jt-PC_Adj Bench DR 3 for Initial Briefs (Electric) 2 2 2" xfId="14881"/>
    <cellStyle name="_4.13E Montana Energy Tax_Power Costs - Comparison bx Rbtl-Staff-Jt-PC_Adj Bench DR 3 for Initial Briefs (Electric) 2 3" xfId="14882"/>
    <cellStyle name="_4.13E Montana Energy Tax_Power Costs - Comparison bx Rbtl-Staff-Jt-PC_Adj Bench DR 3 for Initial Briefs (Electric) 3" xfId="537"/>
    <cellStyle name="_4.13E Montana Energy Tax_Power Costs - Comparison bx Rbtl-Staff-Jt-PC_Adj Bench DR 3 for Initial Briefs (Electric) 3 2" xfId="14883"/>
    <cellStyle name="_4.13E Montana Energy Tax_Power Costs - Comparison bx Rbtl-Staff-Jt-PC_Adj Bench DR 3 for Initial Briefs (Electric) 4" xfId="14884"/>
    <cellStyle name="_4.13E Montana Energy Tax_Power Costs - Comparison bx Rbtl-Staff-Jt-PC_Adj Bench DR 3 for Initial Briefs (Electric)_DEM-WP(C) ENERG10C--ctn Mid-C_042010 2010GRC" xfId="538"/>
    <cellStyle name="_4.13E Montana Energy Tax_Power Costs - Comparison bx Rbtl-Staff-Jt-PC_DEM-WP(C) ENERG10C--ctn Mid-C_042010 2010GRC" xfId="539"/>
    <cellStyle name="_4.13E Montana Energy Tax_Power Costs - Comparison bx Rbtl-Staff-Jt-PC_Electric Rev Req Model (2009 GRC) Rebuttal" xfId="540"/>
    <cellStyle name="_4.13E Montana Energy Tax_Power Costs - Comparison bx Rbtl-Staff-Jt-PC_Electric Rev Req Model (2009 GRC) Rebuttal 2" xfId="541"/>
    <cellStyle name="_4.13E Montana Energy Tax_Power Costs - Comparison bx Rbtl-Staff-Jt-PC_Electric Rev Req Model (2009 GRC) Rebuttal 2 2" xfId="542"/>
    <cellStyle name="_4.13E Montana Energy Tax_Power Costs - Comparison bx Rbtl-Staff-Jt-PC_Electric Rev Req Model (2009 GRC) Rebuttal 2 2 2" xfId="14885"/>
    <cellStyle name="_4.13E Montana Energy Tax_Power Costs - Comparison bx Rbtl-Staff-Jt-PC_Electric Rev Req Model (2009 GRC) Rebuttal 2 3" xfId="14886"/>
    <cellStyle name="_4.13E Montana Energy Tax_Power Costs - Comparison bx Rbtl-Staff-Jt-PC_Electric Rev Req Model (2009 GRC) Rebuttal 3" xfId="543"/>
    <cellStyle name="_4.13E Montana Energy Tax_Power Costs - Comparison bx Rbtl-Staff-Jt-PC_Electric Rev Req Model (2009 GRC) Rebuttal 3 2" xfId="14887"/>
    <cellStyle name="_4.13E Montana Energy Tax_Power Costs - Comparison bx Rbtl-Staff-Jt-PC_Electric Rev Req Model (2009 GRC) Rebuttal 4" xfId="14888"/>
    <cellStyle name="_4.13E Montana Energy Tax_Power Costs - Comparison bx Rbtl-Staff-Jt-PC_Electric Rev Req Model (2009 GRC) Rebuttal REmoval of New  WH Solar AdjustMI" xfId="544"/>
    <cellStyle name="_4.13E Montana Energy Tax_Power Costs - Comparison bx Rbtl-Staff-Jt-PC_Electric Rev Req Model (2009 GRC) Rebuttal REmoval of New  WH Solar AdjustMI 2" xfId="545"/>
    <cellStyle name="_4.13E Montana Energy Tax_Power Costs - Comparison bx Rbtl-Staff-Jt-PC_Electric Rev Req Model (2009 GRC) Rebuttal REmoval of New  WH Solar AdjustMI 2 2" xfId="546"/>
    <cellStyle name="_4.13E Montana Energy Tax_Power Costs - Comparison bx Rbtl-Staff-Jt-PC_Electric Rev Req Model (2009 GRC) Rebuttal REmoval of New  WH Solar AdjustMI 2 2 2" xfId="14889"/>
    <cellStyle name="_4.13E Montana Energy Tax_Power Costs - Comparison bx Rbtl-Staff-Jt-PC_Electric Rev Req Model (2009 GRC) Rebuttal REmoval of New  WH Solar AdjustMI 2 3" xfId="14890"/>
    <cellStyle name="_4.13E Montana Energy Tax_Power Costs - Comparison bx Rbtl-Staff-Jt-PC_Electric Rev Req Model (2009 GRC) Rebuttal REmoval of New  WH Solar AdjustMI 3" xfId="547"/>
    <cellStyle name="_4.13E Montana Energy Tax_Power Costs - Comparison bx Rbtl-Staff-Jt-PC_Electric Rev Req Model (2009 GRC) Rebuttal REmoval of New  WH Solar AdjustMI 3 2" xfId="14891"/>
    <cellStyle name="_4.13E Montana Energy Tax_Power Costs - Comparison bx Rbtl-Staff-Jt-PC_Electric Rev Req Model (2009 GRC) Rebuttal REmoval of New  WH Solar AdjustMI 4" xfId="14892"/>
    <cellStyle name="_4.13E Montana Energy Tax_Power Costs - Comparison bx Rbtl-Staff-Jt-PC_Electric Rev Req Model (2009 GRC) Rebuttal REmoval of New  WH Solar AdjustMI_DEM-WP(C) ENERG10C--ctn Mid-C_042010 2010GRC" xfId="548"/>
    <cellStyle name="_4.13E Montana Energy Tax_Power Costs - Comparison bx Rbtl-Staff-Jt-PC_Electric Rev Req Model (2009 GRC) Revised 01-18-2010" xfId="549"/>
    <cellStyle name="_4.13E Montana Energy Tax_Power Costs - Comparison bx Rbtl-Staff-Jt-PC_Electric Rev Req Model (2009 GRC) Revised 01-18-2010 2" xfId="550"/>
    <cellStyle name="_4.13E Montana Energy Tax_Power Costs - Comparison bx Rbtl-Staff-Jt-PC_Electric Rev Req Model (2009 GRC) Revised 01-18-2010 2 2" xfId="551"/>
    <cellStyle name="_4.13E Montana Energy Tax_Power Costs - Comparison bx Rbtl-Staff-Jt-PC_Electric Rev Req Model (2009 GRC) Revised 01-18-2010 2 2 2" xfId="14893"/>
    <cellStyle name="_4.13E Montana Energy Tax_Power Costs - Comparison bx Rbtl-Staff-Jt-PC_Electric Rev Req Model (2009 GRC) Revised 01-18-2010 2 3" xfId="14894"/>
    <cellStyle name="_4.13E Montana Energy Tax_Power Costs - Comparison bx Rbtl-Staff-Jt-PC_Electric Rev Req Model (2009 GRC) Revised 01-18-2010 3" xfId="552"/>
    <cellStyle name="_4.13E Montana Energy Tax_Power Costs - Comparison bx Rbtl-Staff-Jt-PC_Electric Rev Req Model (2009 GRC) Revised 01-18-2010 3 2" xfId="14895"/>
    <cellStyle name="_4.13E Montana Energy Tax_Power Costs - Comparison bx Rbtl-Staff-Jt-PC_Electric Rev Req Model (2009 GRC) Revised 01-18-2010 4" xfId="14896"/>
    <cellStyle name="_4.13E Montana Energy Tax_Power Costs - Comparison bx Rbtl-Staff-Jt-PC_Electric Rev Req Model (2009 GRC) Revised 01-18-2010_DEM-WP(C) ENERG10C--ctn Mid-C_042010 2010GRC" xfId="553"/>
    <cellStyle name="_4.13E Montana Energy Tax_Power Costs - Comparison bx Rbtl-Staff-Jt-PC_Final Order Electric EXHIBIT A-1" xfId="554"/>
    <cellStyle name="_4.13E Montana Energy Tax_Power Costs - Comparison bx Rbtl-Staff-Jt-PC_Final Order Electric EXHIBIT A-1 2" xfId="555"/>
    <cellStyle name="_4.13E Montana Energy Tax_Power Costs - Comparison bx Rbtl-Staff-Jt-PC_Final Order Electric EXHIBIT A-1 2 2" xfId="556"/>
    <cellStyle name="_4.13E Montana Energy Tax_Power Costs - Comparison bx Rbtl-Staff-Jt-PC_Final Order Electric EXHIBIT A-1 2 2 2" xfId="14897"/>
    <cellStyle name="_4.13E Montana Energy Tax_Power Costs - Comparison bx Rbtl-Staff-Jt-PC_Final Order Electric EXHIBIT A-1 2 3" xfId="14898"/>
    <cellStyle name="_4.13E Montana Energy Tax_Power Costs - Comparison bx Rbtl-Staff-Jt-PC_Final Order Electric EXHIBIT A-1 3" xfId="557"/>
    <cellStyle name="_4.13E Montana Energy Tax_Power Costs - Comparison bx Rbtl-Staff-Jt-PC_Final Order Electric EXHIBIT A-1 3 2" xfId="14899"/>
    <cellStyle name="_4.13E Montana Energy Tax_Power Costs - Comparison bx Rbtl-Staff-Jt-PC_Final Order Electric EXHIBIT A-1 4" xfId="14900"/>
    <cellStyle name="_4.13E Montana Energy Tax_Production Adj 4.37" xfId="558"/>
    <cellStyle name="_4.13E Montana Energy Tax_Production Adj 4.37 2" xfId="559"/>
    <cellStyle name="_4.13E Montana Energy Tax_Production Adj 4.37 2 2" xfId="560"/>
    <cellStyle name="_4.13E Montana Energy Tax_Production Adj 4.37 2 2 2" xfId="14901"/>
    <cellStyle name="_4.13E Montana Energy Tax_Production Adj 4.37 2 3" xfId="14902"/>
    <cellStyle name="_4.13E Montana Energy Tax_Production Adj 4.37 3" xfId="561"/>
    <cellStyle name="_4.13E Montana Energy Tax_Production Adj 4.37 3 2" xfId="14903"/>
    <cellStyle name="_4.13E Montana Energy Tax_Production Adj 4.37 4" xfId="14904"/>
    <cellStyle name="_4.13E Montana Energy Tax_Purchased Power Adj 4.03" xfId="562"/>
    <cellStyle name="_4.13E Montana Energy Tax_Purchased Power Adj 4.03 2" xfId="563"/>
    <cellStyle name="_4.13E Montana Energy Tax_Purchased Power Adj 4.03 2 2" xfId="564"/>
    <cellStyle name="_4.13E Montana Energy Tax_Purchased Power Adj 4.03 2 2 2" xfId="14905"/>
    <cellStyle name="_4.13E Montana Energy Tax_Purchased Power Adj 4.03 2 3" xfId="14906"/>
    <cellStyle name="_4.13E Montana Energy Tax_Purchased Power Adj 4.03 3" xfId="565"/>
    <cellStyle name="_4.13E Montana Energy Tax_Purchased Power Adj 4.03 3 2" xfId="14907"/>
    <cellStyle name="_4.13E Montana Energy Tax_Purchased Power Adj 4.03 4" xfId="14908"/>
    <cellStyle name="_4.13E Montana Energy Tax_Rebuttal Power Costs" xfId="566"/>
    <cellStyle name="_4.13E Montana Energy Tax_Rebuttal Power Costs 2" xfId="567"/>
    <cellStyle name="_4.13E Montana Energy Tax_Rebuttal Power Costs 2 2" xfId="568"/>
    <cellStyle name="_4.13E Montana Energy Tax_Rebuttal Power Costs 2 2 2" xfId="14909"/>
    <cellStyle name="_4.13E Montana Energy Tax_Rebuttal Power Costs 2 3" xfId="14910"/>
    <cellStyle name="_4.13E Montana Energy Tax_Rebuttal Power Costs 3" xfId="569"/>
    <cellStyle name="_4.13E Montana Energy Tax_Rebuttal Power Costs 3 2" xfId="14911"/>
    <cellStyle name="_4.13E Montana Energy Tax_Rebuttal Power Costs 4" xfId="14912"/>
    <cellStyle name="_4.13E Montana Energy Tax_Rebuttal Power Costs_Adj Bench DR 3 for Initial Briefs (Electric)" xfId="570"/>
    <cellStyle name="_4.13E Montana Energy Tax_Rebuttal Power Costs_Adj Bench DR 3 for Initial Briefs (Electric) 2" xfId="571"/>
    <cellStyle name="_4.13E Montana Energy Tax_Rebuttal Power Costs_Adj Bench DR 3 for Initial Briefs (Electric) 2 2" xfId="572"/>
    <cellStyle name="_4.13E Montana Energy Tax_Rebuttal Power Costs_Adj Bench DR 3 for Initial Briefs (Electric) 2 2 2" xfId="14913"/>
    <cellStyle name="_4.13E Montana Energy Tax_Rebuttal Power Costs_Adj Bench DR 3 for Initial Briefs (Electric) 2 3" xfId="14914"/>
    <cellStyle name="_4.13E Montana Energy Tax_Rebuttal Power Costs_Adj Bench DR 3 for Initial Briefs (Electric) 3" xfId="573"/>
    <cellStyle name="_4.13E Montana Energy Tax_Rebuttal Power Costs_Adj Bench DR 3 for Initial Briefs (Electric) 3 2" xfId="14915"/>
    <cellStyle name="_4.13E Montana Energy Tax_Rebuttal Power Costs_Adj Bench DR 3 for Initial Briefs (Electric) 4" xfId="14916"/>
    <cellStyle name="_4.13E Montana Energy Tax_Rebuttal Power Costs_Adj Bench DR 3 for Initial Briefs (Electric)_DEM-WP(C) ENERG10C--ctn Mid-C_042010 2010GRC" xfId="574"/>
    <cellStyle name="_4.13E Montana Energy Tax_Rebuttal Power Costs_DEM-WP(C) ENERG10C--ctn Mid-C_042010 2010GRC" xfId="575"/>
    <cellStyle name="_4.13E Montana Energy Tax_Rebuttal Power Costs_Electric Rev Req Model (2009 GRC) Rebuttal" xfId="576"/>
    <cellStyle name="_4.13E Montana Energy Tax_Rebuttal Power Costs_Electric Rev Req Model (2009 GRC) Rebuttal 2" xfId="577"/>
    <cellStyle name="_4.13E Montana Energy Tax_Rebuttal Power Costs_Electric Rev Req Model (2009 GRC) Rebuttal 2 2" xfId="578"/>
    <cellStyle name="_4.13E Montana Energy Tax_Rebuttal Power Costs_Electric Rev Req Model (2009 GRC) Rebuttal 2 2 2" xfId="14917"/>
    <cellStyle name="_4.13E Montana Energy Tax_Rebuttal Power Costs_Electric Rev Req Model (2009 GRC) Rebuttal 2 3" xfId="14918"/>
    <cellStyle name="_4.13E Montana Energy Tax_Rebuttal Power Costs_Electric Rev Req Model (2009 GRC) Rebuttal 3" xfId="579"/>
    <cellStyle name="_4.13E Montana Energy Tax_Rebuttal Power Costs_Electric Rev Req Model (2009 GRC) Rebuttal 3 2" xfId="14919"/>
    <cellStyle name="_4.13E Montana Energy Tax_Rebuttal Power Costs_Electric Rev Req Model (2009 GRC) Rebuttal 4" xfId="14920"/>
    <cellStyle name="_4.13E Montana Energy Tax_Rebuttal Power Costs_Electric Rev Req Model (2009 GRC) Rebuttal REmoval of New  WH Solar AdjustMI" xfId="580"/>
    <cellStyle name="_4.13E Montana Energy Tax_Rebuttal Power Costs_Electric Rev Req Model (2009 GRC) Rebuttal REmoval of New  WH Solar AdjustMI 2" xfId="581"/>
    <cellStyle name="_4.13E Montana Energy Tax_Rebuttal Power Costs_Electric Rev Req Model (2009 GRC) Rebuttal REmoval of New  WH Solar AdjustMI 2 2" xfId="582"/>
    <cellStyle name="_4.13E Montana Energy Tax_Rebuttal Power Costs_Electric Rev Req Model (2009 GRC) Rebuttal REmoval of New  WH Solar AdjustMI 2 2 2" xfId="14921"/>
    <cellStyle name="_4.13E Montana Energy Tax_Rebuttal Power Costs_Electric Rev Req Model (2009 GRC) Rebuttal REmoval of New  WH Solar AdjustMI 2 3" xfId="14922"/>
    <cellStyle name="_4.13E Montana Energy Tax_Rebuttal Power Costs_Electric Rev Req Model (2009 GRC) Rebuttal REmoval of New  WH Solar AdjustMI 3" xfId="583"/>
    <cellStyle name="_4.13E Montana Energy Tax_Rebuttal Power Costs_Electric Rev Req Model (2009 GRC) Rebuttal REmoval of New  WH Solar AdjustMI 3 2" xfId="14923"/>
    <cellStyle name="_4.13E Montana Energy Tax_Rebuttal Power Costs_Electric Rev Req Model (2009 GRC) Rebuttal REmoval of New  WH Solar AdjustMI 4" xfId="14924"/>
    <cellStyle name="_4.13E Montana Energy Tax_Rebuttal Power Costs_Electric Rev Req Model (2009 GRC) Rebuttal REmoval of New  WH Solar AdjustMI_DEM-WP(C) ENERG10C--ctn Mid-C_042010 2010GRC" xfId="584"/>
    <cellStyle name="_4.13E Montana Energy Tax_Rebuttal Power Costs_Electric Rev Req Model (2009 GRC) Revised 01-18-2010" xfId="585"/>
    <cellStyle name="_4.13E Montana Energy Tax_Rebuttal Power Costs_Electric Rev Req Model (2009 GRC) Revised 01-18-2010 2" xfId="586"/>
    <cellStyle name="_4.13E Montana Energy Tax_Rebuttal Power Costs_Electric Rev Req Model (2009 GRC) Revised 01-18-2010 2 2" xfId="587"/>
    <cellStyle name="_4.13E Montana Energy Tax_Rebuttal Power Costs_Electric Rev Req Model (2009 GRC) Revised 01-18-2010 2 2 2" xfId="14925"/>
    <cellStyle name="_4.13E Montana Energy Tax_Rebuttal Power Costs_Electric Rev Req Model (2009 GRC) Revised 01-18-2010 2 3" xfId="14926"/>
    <cellStyle name="_4.13E Montana Energy Tax_Rebuttal Power Costs_Electric Rev Req Model (2009 GRC) Revised 01-18-2010 3" xfId="588"/>
    <cellStyle name="_4.13E Montana Energy Tax_Rebuttal Power Costs_Electric Rev Req Model (2009 GRC) Revised 01-18-2010 3 2" xfId="14927"/>
    <cellStyle name="_4.13E Montana Energy Tax_Rebuttal Power Costs_Electric Rev Req Model (2009 GRC) Revised 01-18-2010 4" xfId="14928"/>
    <cellStyle name="_4.13E Montana Energy Tax_Rebuttal Power Costs_Electric Rev Req Model (2009 GRC) Revised 01-18-2010_DEM-WP(C) ENERG10C--ctn Mid-C_042010 2010GRC" xfId="589"/>
    <cellStyle name="_4.13E Montana Energy Tax_Rebuttal Power Costs_Final Order Electric EXHIBIT A-1" xfId="590"/>
    <cellStyle name="_4.13E Montana Energy Tax_Rebuttal Power Costs_Final Order Electric EXHIBIT A-1 2" xfId="591"/>
    <cellStyle name="_4.13E Montana Energy Tax_Rebuttal Power Costs_Final Order Electric EXHIBIT A-1 2 2" xfId="592"/>
    <cellStyle name="_4.13E Montana Energy Tax_Rebuttal Power Costs_Final Order Electric EXHIBIT A-1 2 2 2" xfId="14929"/>
    <cellStyle name="_4.13E Montana Energy Tax_Rebuttal Power Costs_Final Order Electric EXHIBIT A-1 2 3" xfId="14930"/>
    <cellStyle name="_4.13E Montana Energy Tax_Rebuttal Power Costs_Final Order Electric EXHIBIT A-1 3" xfId="593"/>
    <cellStyle name="_4.13E Montana Energy Tax_Rebuttal Power Costs_Final Order Electric EXHIBIT A-1 3 2" xfId="14931"/>
    <cellStyle name="_4.13E Montana Energy Tax_Rebuttal Power Costs_Final Order Electric EXHIBIT A-1 4" xfId="14932"/>
    <cellStyle name="_4.13E Montana Energy Tax_RECS vs PTC's w Interest 6-28-10" xfId="14933"/>
    <cellStyle name="_4.13E Montana Energy Tax_ROR &amp; CONV FACTOR" xfId="594"/>
    <cellStyle name="_4.13E Montana Energy Tax_ROR &amp; CONV FACTOR 2" xfId="595"/>
    <cellStyle name="_4.13E Montana Energy Tax_ROR &amp; CONV FACTOR 2 2" xfId="596"/>
    <cellStyle name="_4.13E Montana Energy Tax_ROR &amp; CONV FACTOR 2 2 2" xfId="14934"/>
    <cellStyle name="_4.13E Montana Energy Tax_ROR &amp; CONV FACTOR 2 3" xfId="14935"/>
    <cellStyle name="_4.13E Montana Energy Tax_ROR &amp; CONV FACTOR 3" xfId="597"/>
    <cellStyle name="_4.13E Montana Energy Tax_ROR &amp; CONV FACTOR 3 2" xfId="14936"/>
    <cellStyle name="_4.13E Montana Energy Tax_ROR &amp; CONV FACTOR 4" xfId="14937"/>
    <cellStyle name="_4.13E Montana Energy Tax_ROR 5.02" xfId="598"/>
    <cellStyle name="_4.13E Montana Energy Tax_ROR 5.02 2" xfId="599"/>
    <cellStyle name="_4.13E Montana Energy Tax_ROR 5.02 2 2" xfId="600"/>
    <cellStyle name="_4.13E Montana Energy Tax_ROR 5.02 2 2 2" xfId="14938"/>
    <cellStyle name="_4.13E Montana Energy Tax_ROR 5.02 2 3" xfId="14939"/>
    <cellStyle name="_4.13E Montana Energy Tax_ROR 5.02 3" xfId="601"/>
    <cellStyle name="_4.13E Montana Energy Tax_ROR 5.02 3 2" xfId="14940"/>
    <cellStyle name="_4.13E Montana Energy Tax_ROR 5.02 4" xfId="14941"/>
    <cellStyle name="_4.13E Montana Energy Tax_Wind Integration 10GRC" xfId="602"/>
    <cellStyle name="_4.13E Montana Energy Tax_Wind Integration 10GRC 2" xfId="603"/>
    <cellStyle name="_4.13E Montana Energy Tax_Wind Integration 10GRC 2 2" xfId="14942"/>
    <cellStyle name="_4.13E Montana Energy Tax_Wind Integration 10GRC 3" xfId="14943"/>
    <cellStyle name="_4.13E Montana Energy Tax_Wind Integration 10GRC_DEM-WP(C) ENERG10C--ctn Mid-C_042010 2010GRC" xfId="604"/>
    <cellStyle name="_4.17E Montana Energy Tax Working File" xfId="605"/>
    <cellStyle name="_5 year summary (9-25-09)" xfId="606"/>
    <cellStyle name="_5 year summary (9-25-09) 2" xfId="14944"/>
    <cellStyle name="_5.03G-Conversion Factor Working FileMI" xfId="607"/>
    <cellStyle name="_x0013__Adj Bench DR 3 for Initial Briefs (Electric)" xfId="608"/>
    <cellStyle name="_x0013__Adj Bench DR 3 for Initial Briefs (Electric) 2" xfId="609"/>
    <cellStyle name="_x0013__Adj Bench DR 3 for Initial Briefs (Electric) 2 2" xfId="610"/>
    <cellStyle name="_x0013__Adj Bench DR 3 for Initial Briefs (Electric) 2 2 2" xfId="14945"/>
    <cellStyle name="_x0013__Adj Bench DR 3 for Initial Briefs (Electric) 2 3" xfId="14946"/>
    <cellStyle name="_x0013__Adj Bench DR 3 for Initial Briefs (Electric) 3" xfId="611"/>
    <cellStyle name="_x0013__Adj Bench DR 3 for Initial Briefs (Electric) 3 2" xfId="14947"/>
    <cellStyle name="_x0013__Adj Bench DR 3 for Initial Briefs (Electric) 4" xfId="14948"/>
    <cellStyle name="_x0013__Adj Bench DR 3 for Initial Briefs (Electric)_DEM-WP(C) ENERG10C--ctn Mid-C_042010 2010GRC" xfId="612"/>
    <cellStyle name="_AURORA WIP" xfId="613"/>
    <cellStyle name="_AURORA WIP 2" xfId="614"/>
    <cellStyle name="_AURORA WIP 2 2" xfId="615"/>
    <cellStyle name="_AURORA WIP 2 2 2" xfId="14949"/>
    <cellStyle name="_AURORA WIP 2 2 2 2" xfId="14950"/>
    <cellStyle name="_AURORA WIP 2 3" xfId="14951"/>
    <cellStyle name="_AURORA WIP 3" xfId="616"/>
    <cellStyle name="_AURORA WIP 3 2" xfId="14952"/>
    <cellStyle name="_AURORA WIP 3 2 2" xfId="14953"/>
    <cellStyle name="_AURORA WIP 3 3" xfId="14954"/>
    <cellStyle name="_AURORA WIP 4" xfId="617"/>
    <cellStyle name="_AURORA WIP 4 2" xfId="618"/>
    <cellStyle name="_AURORA WIP 5" xfId="619"/>
    <cellStyle name="_AURORA WIP 5 2" xfId="620"/>
    <cellStyle name="_AURORA WIP 6" xfId="14955"/>
    <cellStyle name="_AURORA WIP 6 2" xfId="14956"/>
    <cellStyle name="_AURORA WIP 7" xfId="14957"/>
    <cellStyle name="_AURORA WIP 7 2" xfId="14958"/>
    <cellStyle name="_AURORA WIP 8" xfId="14959"/>
    <cellStyle name="_AURORA WIP 8 2" xfId="14960"/>
    <cellStyle name="_AURORA WIP_4 31E Reg Asset  Liab and EXH D" xfId="621"/>
    <cellStyle name="_AURORA WIP_4 31E Reg Asset  Liab and EXH D _ Aug 10 Filing (2)" xfId="622"/>
    <cellStyle name="_AURORA WIP_4 31E Reg Asset  Liab and EXH D _ Aug 10 Filing (2) 2" xfId="14961"/>
    <cellStyle name="_AURORA WIP_4 31E Reg Asset  Liab and EXH D 10" xfId="14962"/>
    <cellStyle name="_AURORA WIP_4 31E Reg Asset  Liab and EXH D 11" xfId="14963"/>
    <cellStyle name="_AURORA WIP_4 31E Reg Asset  Liab and EXH D 12" xfId="14964"/>
    <cellStyle name="_AURORA WIP_4 31E Reg Asset  Liab and EXH D 13" xfId="14965"/>
    <cellStyle name="_AURORA WIP_4 31E Reg Asset  Liab and EXH D 14" xfId="14966"/>
    <cellStyle name="_AURORA WIP_4 31E Reg Asset  Liab and EXH D 15" xfId="14967"/>
    <cellStyle name="_AURORA WIP_4 31E Reg Asset  Liab and EXH D 16" xfId="14968"/>
    <cellStyle name="_AURORA WIP_4 31E Reg Asset  Liab and EXH D 17" xfId="14969"/>
    <cellStyle name="_AURORA WIP_4 31E Reg Asset  Liab and EXH D 18" xfId="14970"/>
    <cellStyle name="_AURORA WIP_4 31E Reg Asset  Liab and EXH D 19" xfId="14971"/>
    <cellStyle name="_AURORA WIP_4 31E Reg Asset  Liab and EXH D 2" xfId="14972"/>
    <cellStyle name="_AURORA WIP_4 31E Reg Asset  Liab and EXH D 20" xfId="14973"/>
    <cellStyle name="_AURORA WIP_4 31E Reg Asset  Liab and EXH D 21" xfId="14974"/>
    <cellStyle name="_AURORA WIP_4 31E Reg Asset  Liab and EXH D 22" xfId="14975"/>
    <cellStyle name="_AURORA WIP_4 31E Reg Asset  Liab and EXH D 23" xfId="14976"/>
    <cellStyle name="_AURORA WIP_4 31E Reg Asset  Liab and EXH D 24" xfId="14977"/>
    <cellStyle name="_AURORA WIP_4 31E Reg Asset  Liab and EXH D 25" xfId="14978"/>
    <cellStyle name="_AURORA WIP_4 31E Reg Asset  Liab and EXH D 26" xfId="14979"/>
    <cellStyle name="_AURORA WIP_4 31E Reg Asset  Liab and EXH D 27" xfId="14980"/>
    <cellStyle name="_AURORA WIP_4 31E Reg Asset  Liab and EXH D 28" xfId="14981"/>
    <cellStyle name="_AURORA WIP_4 31E Reg Asset  Liab and EXH D 29" xfId="14982"/>
    <cellStyle name="_AURORA WIP_4 31E Reg Asset  Liab and EXH D 3" xfId="14983"/>
    <cellStyle name="_AURORA WIP_4 31E Reg Asset  Liab and EXH D 30" xfId="14984"/>
    <cellStyle name="_AURORA WIP_4 31E Reg Asset  Liab and EXH D 31" xfId="14985"/>
    <cellStyle name="_AURORA WIP_4 31E Reg Asset  Liab and EXH D 32" xfId="14986"/>
    <cellStyle name="_AURORA WIP_4 31E Reg Asset  Liab and EXH D 33" xfId="14987"/>
    <cellStyle name="_AURORA WIP_4 31E Reg Asset  Liab and EXH D 34" xfId="14988"/>
    <cellStyle name="_AURORA WIP_4 31E Reg Asset  Liab and EXH D 35" xfId="14989"/>
    <cellStyle name="_AURORA WIP_4 31E Reg Asset  Liab and EXH D 36" xfId="14990"/>
    <cellStyle name="_AURORA WIP_4 31E Reg Asset  Liab and EXH D 4" xfId="14991"/>
    <cellStyle name="_AURORA WIP_4 31E Reg Asset  Liab and EXH D 5" xfId="14992"/>
    <cellStyle name="_AURORA WIP_4 31E Reg Asset  Liab and EXH D 6" xfId="14993"/>
    <cellStyle name="_AURORA WIP_4 31E Reg Asset  Liab and EXH D 7" xfId="14994"/>
    <cellStyle name="_AURORA WIP_4 31E Reg Asset  Liab and EXH D 8" xfId="14995"/>
    <cellStyle name="_AURORA WIP_4 31E Reg Asset  Liab and EXH D 9" xfId="14996"/>
    <cellStyle name="_AURORA WIP_Chelan PUD Power Costs (8-10)" xfId="623"/>
    <cellStyle name="_AURORA WIP_Chelan PUD Power Costs (8-10) 2" xfId="14997"/>
    <cellStyle name="_AURORA WIP_compare wind integration" xfId="14998"/>
    <cellStyle name="_AURORA WIP_DEM-WP(C) Chelan Power Costs" xfId="624"/>
    <cellStyle name="_AURORA WIP_DEM-WP(C) Chelan Power Costs 2" xfId="14999"/>
    <cellStyle name="_AURORA WIP_DEM-WP(C) Costs Not In AURORA 2010GRC As Filed" xfId="625"/>
    <cellStyle name="_AURORA WIP_DEM-WP(C) Costs Not In AURORA 2010GRC As Filed 2" xfId="626"/>
    <cellStyle name="_AURORA WIP_DEM-WP(C) Costs Not In AURORA 2010GRC As Filed 2 2" xfId="15000"/>
    <cellStyle name="_AURORA WIP_DEM-WP(C) Costs Not In AURORA 2010GRC As Filed 3" xfId="627"/>
    <cellStyle name="_AURORA WIP_DEM-WP(C) Costs Not In AURORA 2010GRC As Filed 3 2" xfId="15001"/>
    <cellStyle name="_AURORA WIP_DEM-WP(C) Costs Not In AURORA 2010GRC As Filed 4" xfId="15002"/>
    <cellStyle name="_AURORA WIP_DEM-WP(C) Costs Not In AURORA 2010GRC As Filed 4 2" xfId="15003"/>
    <cellStyle name="_AURORA WIP_DEM-WP(C) Costs Not In AURORA 2010GRC As Filed 5" xfId="15004"/>
    <cellStyle name="_AURORA WIP_DEM-WP(C) Costs Not In AURORA 2010GRC As Filed 5 2" xfId="15005"/>
    <cellStyle name="_AURORA WIP_DEM-WP(C) Costs Not In AURORA 2010GRC As Filed 6" xfId="15006"/>
    <cellStyle name="_AURORA WIP_DEM-WP(C) Costs Not In AURORA 2010GRC As Filed 6 2" xfId="15007"/>
    <cellStyle name="_AURORA WIP_DEM-WP(C) Costs Not In AURORA 2010GRC As Filed_DEM-WP(C) ENERG10C--ctn Mid-C_042010 2010GRC" xfId="628"/>
    <cellStyle name="_AURORA WIP_DEM-WP(C) ENERG10C--ctn Mid-C_042010 2010GRC" xfId="629"/>
    <cellStyle name="_AURORA WIP_DEM-WP(C) Gas Transport 2010GRC" xfId="630"/>
    <cellStyle name="_AURORA WIP_DEM-WP(C) Gas Transport 2010GRC 2" xfId="15008"/>
    <cellStyle name="_AURORA WIP_NIM Summary" xfId="631"/>
    <cellStyle name="_AURORA WIP_NIM Summary 09GRC" xfId="632"/>
    <cellStyle name="_AURORA WIP_NIM Summary 09GRC 2" xfId="633"/>
    <cellStyle name="_AURORA WIP_NIM Summary 09GRC 2 2" xfId="15009"/>
    <cellStyle name="_AURORA WIP_NIM Summary 09GRC 3" xfId="15010"/>
    <cellStyle name="_AURORA WIP_NIM Summary 09GRC_DEM-WP(C) ENERG10C--ctn Mid-C_042010 2010GRC" xfId="634"/>
    <cellStyle name="_AURORA WIP_NIM Summary 10" xfId="15011"/>
    <cellStyle name="_AURORA WIP_NIM Summary 11" xfId="15012"/>
    <cellStyle name="_AURORA WIP_NIM Summary 12" xfId="15013"/>
    <cellStyle name="_AURORA WIP_NIM Summary 13" xfId="15014"/>
    <cellStyle name="_AURORA WIP_NIM Summary 14" xfId="15015"/>
    <cellStyle name="_AURORA WIP_NIM Summary 15" xfId="15016"/>
    <cellStyle name="_AURORA WIP_NIM Summary 16" xfId="15017"/>
    <cellStyle name="_AURORA WIP_NIM Summary 17" xfId="15018"/>
    <cellStyle name="_AURORA WIP_NIM Summary 18" xfId="15019"/>
    <cellStyle name="_AURORA WIP_NIM Summary 19" xfId="15020"/>
    <cellStyle name="_AURORA WIP_NIM Summary 2" xfId="635"/>
    <cellStyle name="_AURORA WIP_NIM Summary 2 2" xfId="15021"/>
    <cellStyle name="_AURORA WIP_NIM Summary 20" xfId="15022"/>
    <cellStyle name="_AURORA WIP_NIM Summary 21" xfId="15023"/>
    <cellStyle name="_AURORA WIP_NIM Summary 22" xfId="15024"/>
    <cellStyle name="_AURORA WIP_NIM Summary 23" xfId="15025"/>
    <cellStyle name="_AURORA WIP_NIM Summary 24" xfId="15026"/>
    <cellStyle name="_AURORA WIP_NIM Summary 25" xfId="15027"/>
    <cellStyle name="_AURORA WIP_NIM Summary 26" xfId="15028"/>
    <cellStyle name="_AURORA WIP_NIM Summary 27" xfId="15029"/>
    <cellStyle name="_AURORA WIP_NIM Summary 28" xfId="15030"/>
    <cellStyle name="_AURORA WIP_NIM Summary 29" xfId="15031"/>
    <cellStyle name="_AURORA WIP_NIM Summary 3" xfId="636"/>
    <cellStyle name="_AURORA WIP_NIM Summary 3 2" xfId="15032"/>
    <cellStyle name="_AURORA WIP_NIM Summary 30" xfId="15033"/>
    <cellStyle name="_AURORA WIP_NIM Summary 31" xfId="15034"/>
    <cellStyle name="_AURORA WIP_NIM Summary 32" xfId="15035"/>
    <cellStyle name="_AURORA WIP_NIM Summary 33" xfId="15036"/>
    <cellStyle name="_AURORA WIP_NIM Summary 34" xfId="15037"/>
    <cellStyle name="_AURORA WIP_NIM Summary 35" xfId="15038"/>
    <cellStyle name="_AURORA WIP_NIM Summary 36" xfId="15039"/>
    <cellStyle name="_AURORA WIP_NIM Summary 37" xfId="15040"/>
    <cellStyle name="_AURORA WIP_NIM Summary 38" xfId="15041"/>
    <cellStyle name="_AURORA WIP_NIM Summary 39" xfId="15042"/>
    <cellStyle name="_AURORA WIP_NIM Summary 4" xfId="637"/>
    <cellStyle name="_AURORA WIP_NIM Summary 4 2" xfId="15043"/>
    <cellStyle name="_AURORA WIP_NIM Summary 40" xfId="15044"/>
    <cellStyle name="_AURORA WIP_NIM Summary 41" xfId="15045"/>
    <cellStyle name="_AURORA WIP_NIM Summary 42" xfId="15046"/>
    <cellStyle name="_AURORA WIP_NIM Summary 43" xfId="15047"/>
    <cellStyle name="_AURORA WIP_NIM Summary 44" xfId="15048"/>
    <cellStyle name="_AURORA WIP_NIM Summary 45" xfId="15049"/>
    <cellStyle name="_AURORA WIP_NIM Summary 46" xfId="15050"/>
    <cellStyle name="_AURORA WIP_NIM Summary 47" xfId="15051"/>
    <cellStyle name="_AURORA WIP_NIM Summary 48" xfId="15052"/>
    <cellStyle name="_AURORA WIP_NIM Summary 49" xfId="15053"/>
    <cellStyle name="_AURORA WIP_NIM Summary 5" xfId="638"/>
    <cellStyle name="_AURORA WIP_NIM Summary 5 2" xfId="15054"/>
    <cellStyle name="_AURORA WIP_NIM Summary 50" xfId="15055"/>
    <cellStyle name="_AURORA WIP_NIM Summary 51" xfId="15056"/>
    <cellStyle name="_AURORA WIP_NIM Summary 6" xfId="639"/>
    <cellStyle name="_AURORA WIP_NIM Summary 6 2" xfId="15057"/>
    <cellStyle name="_AURORA WIP_NIM Summary 7" xfId="640"/>
    <cellStyle name="_AURORA WIP_NIM Summary 7 2" xfId="15058"/>
    <cellStyle name="_AURORA WIP_NIM Summary 8" xfId="641"/>
    <cellStyle name="_AURORA WIP_NIM Summary 8 2" xfId="15059"/>
    <cellStyle name="_AURORA WIP_NIM Summary 9" xfId="642"/>
    <cellStyle name="_AURORA WIP_NIM Summary 9 2" xfId="15060"/>
    <cellStyle name="_AURORA WIP_NIM Summary_DEM-WP(C) ENERG10C--ctn Mid-C_042010 2010GRC" xfId="643"/>
    <cellStyle name="_AURORA WIP_NIM+O&amp;M" xfId="644"/>
    <cellStyle name="_AURORA WIP_NIM+O&amp;M 2" xfId="645"/>
    <cellStyle name="_AURORA WIP_NIM+O&amp;M 2 2" xfId="15061"/>
    <cellStyle name="_AURORA WIP_NIM+O&amp;M 3" xfId="15062"/>
    <cellStyle name="_AURORA WIP_NIM+O&amp;M Monthly" xfId="646"/>
    <cellStyle name="_AURORA WIP_NIM+O&amp;M Monthly 2" xfId="647"/>
    <cellStyle name="_AURORA WIP_NIM+O&amp;M Monthly 2 2" xfId="15063"/>
    <cellStyle name="_AURORA WIP_NIM+O&amp;M Monthly 3" xfId="15064"/>
    <cellStyle name="_AURORA WIP_PCA 9 -  Exhibit D April 2010 (3)" xfId="648"/>
    <cellStyle name="_AURORA WIP_PCA 9 -  Exhibit D April 2010 (3) 2" xfId="649"/>
    <cellStyle name="_AURORA WIP_PCA 9 -  Exhibit D April 2010 (3) 2 2" xfId="15065"/>
    <cellStyle name="_AURORA WIP_PCA 9 -  Exhibit D April 2010 (3) 3" xfId="15066"/>
    <cellStyle name="_AURORA WIP_PCA 9 -  Exhibit D April 2010 (3)_DEM-WP(C) ENERG10C--ctn Mid-C_042010 2010GRC" xfId="650"/>
    <cellStyle name="_AURORA WIP_Reconciliation" xfId="651"/>
    <cellStyle name="_AURORA WIP_Reconciliation 2" xfId="652"/>
    <cellStyle name="_AURORA WIP_Reconciliation 2 2" xfId="15067"/>
    <cellStyle name="_AURORA WIP_Reconciliation 3" xfId="653"/>
    <cellStyle name="_AURORA WIP_Reconciliation 3 2" xfId="15068"/>
    <cellStyle name="_AURORA WIP_Reconciliation 4" xfId="15069"/>
    <cellStyle name="_AURORA WIP_Reconciliation 4 2" xfId="15070"/>
    <cellStyle name="_AURORA WIP_Reconciliation 5" xfId="15071"/>
    <cellStyle name="_AURORA WIP_Reconciliation 5 2" xfId="15072"/>
    <cellStyle name="_AURORA WIP_Reconciliation 6" xfId="15073"/>
    <cellStyle name="_AURORA WIP_Reconciliation 6 2" xfId="15074"/>
    <cellStyle name="_AURORA WIP_Reconciliation_DEM-WP(C) ENERG10C--ctn Mid-C_042010 2010GRC" xfId="654"/>
    <cellStyle name="_AURORA WIP_Wind Integration 10GRC" xfId="655"/>
    <cellStyle name="_AURORA WIP_Wind Integration 10GRC 2" xfId="656"/>
    <cellStyle name="_AURORA WIP_Wind Integration 10GRC 2 2" xfId="15075"/>
    <cellStyle name="_AURORA WIP_Wind Integration 10GRC 3" xfId="15076"/>
    <cellStyle name="_AURORA WIP_Wind Integration 10GRC_DEM-WP(C) ENERG10C--ctn Mid-C_042010 2010GRC" xfId="657"/>
    <cellStyle name="_Book1" xfId="658"/>
    <cellStyle name="_x0013__Book1" xfId="659"/>
    <cellStyle name="_Book1 (2)" xfId="660"/>
    <cellStyle name="_Book1 (2) 2" xfId="661"/>
    <cellStyle name="_Book1 (2) 2 2" xfId="662"/>
    <cellStyle name="_Book1 (2) 2 2 2" xfId="663"/>
    <cellStyle name="_Book1 (2) 2 2 2 2" xfId="15077"/>
    <cellStyle name="_Book1 (2) 2 2 3" xfId="15078"/>
    <cellStyle name="_Book1 (2) 2 3" xfId="664"/>
    <cellStyle name="_Book1 (2) 2 3 2" xfId="15079"/>
    <cellStyle name="_Book1 (2) 2 4" xfId="15080"/>
    <cellStyle name="_Book1 (2) 3" xfId="665"/>
    <cellStyle name="_Book1 (2) 3 2" xfId="666"/>
    <cellStyle name="_Book1 (2) 3 2 2" xfId="667"/>
    <cellStyle name="_Book1 (2) 3 2 2 2" xfId="15081"/>
    <cellStyle name="_Book1 (2) 3 2 3" xfId="15082"/>
    <cellStyle name="_Book1 (2) 3 3" xfId="668"/>
    <cellStyle name="_Book1 (2) 3 3 2" xfId="669"/>
    <cellStyle name="_Book1 (2) 3 3 2 2" xfId="15083"/>
    <cellStyle name="_Book1 (2) 3 3 3" xfId="15084"/>
    <cellStyle name="_Book1 (2) 3 4" xfId="670"/>
    <cellStyle name="_Book1 (2) 3 4 2" xfId="671"/>
    <cellStyle name="_Book1 (2) 3 4 2 2" xfId="15085"/>
    <cellStyle name="_Book1 (2) 3 4 3" xfId="15086"/>
    <cellStyle name="_Book1 (2) 3 5" xfId="15087"/>
    <cellStyle name="_Book1 (2) 4" xfId="672"/>
    <cellStyle name="_Book1 (2) 4 2" xfId="673"/>
    <cellStyle name="_Book1 (2) 4 2 2" xfId="15088"/>
    <cellStyle name="_Book1 (2) 4 3" xfId="15089"/>
    <cellStyle name="_Book1 (2) 5" xfId="674"/>
    <cellStyle name="_Book1 (2) 5 2" xfId="15090"/>
    <cellStyle name="_Book1 (2) 5 2 2" xfId="15091"/>
    <cellStyle name="_Book1 (2) 5 3" xfId="15092"/>
    <cellStyle name="_Book1 (2) 6" xfId="675"/>
    <cellStyle name="_Book1 (2) 6 2" xfId="676"/>
    <cellStyle name="_Book1 (2) 7" xfId="677"/>
    <cellStyle name="_Book1 (2) 7 2" xfId="678"/>
    <cellStyle name="_Book1 (2) 8" xfId="15093"/>
    <cellStyle name="_Book1 (2) 8 2" xfId="15094"/>
    <cellStyle name="_Book1 (2) 9" xfId="15095"/>
    <cellStyle name="_Book1 (2) 9 2" xfId="15096"/>
    <cellStyle name="_Book1 (2)_04 07E Wild Horse Wind Expansion (C) (2)" xfId="679"/>
    <cellStyle name="_Book1 (2)_04 07E Wild Horse Wind Expansion (C) (2) 2" xfId="680"/>
    <cellStyle name="_Book1 (2)_04 07E Wild Horse Wind Expansion (C) (2) 2 2" xfId="681"/>
    <cellStyle name="_Book1 (2)_04 07E Wild Horse Wind Expansion (C) (2) 2 2 2" xfId="15097"/>
    <cellStyle name="_Book1 (2)_04 07E Wild Horse Wind Expansion (C) (2) 2 3" xfId="15098"/>
    <cellStyle name="_Book1 (2)_04 07E Wild Horse Wind Expansion (C) (2) 3" xfId="682"/>
    <cellStyle name="_Book1 (2)_04 07E Wild Horse Wind Expansion (C) (2) 3 2" xfId="15099"/>
    <cellStyle name="_Book1 (2)_04 07E Wild Horse Wind Expansion (C) (2) 4" xfId="15100"/>
    <cellStyle name="_Book1 (2)_04 07E Wild Horse Wind Expansion (C) (2)_Adj Bench DR 3 for Initial Briefs (Electric)" xfId="683"/>
    <cellStyle name="_Book1 (2)_04 07E Wild Horse Wind Expansion (C) (2)_Adj Bench DR 3 for Initial Briefs (Electric) 2" xfId="684"/>
    <cellStyle name="_Book1 (2)_04 07E Wild Horse Wind Expansion (C) (2)_Adj Bench DR 3 for Initial Briefs (Electric) 2 2" xfId="685"/>
    <cellStyle name="_Book1 (2)_04 07E Wild Horse Wind Expansion (C) (2)_Adj Bench DR 3 for Initial Briefs (Electric) 2 2 2" xfId="15101"/>
    <cellStyle name="_Book1 (2)_04 07E Wild Horse Wind Expansion (C) (2)_Adj Bench DR 3 for Initial Briefs (Electric) 2 3" xfId="15102"/>
    <cellStyle name="_Book1 (2)_04 07E Wild Horse Wind Expansion (C) (2)_Adj Bench DR 3 for Initial Briefs (Electric) 3" xfId="686"/>
    <cellStyle name="_Book1 (2)_04 07E Wild Horse Wind Expansion (C) (2)_Adj Bench DR 3 for Initial Briefs (Electric) 3 2" xfId="15103"/>
    <cellStyle name="_Book1 (2)_04 07E Wild Horse Wind Expansion (C) (2)_Adj Bench DR 3 for Initial Briefs (Electric) 4" xfId="15104"/>
    <cellStyle name="_Book1 (2)_04 07E Wild Horse Wind Expansion (C) (2)_Adj Bench DR 3 for Initial Briefs (Electric)_DEM-WP(C) ENERG10C--ctn Mid-C_042010 2010GRC" xfId="687"/>
    <cellStyle name="_Book1 (2)_04 07E Wild Horse Wind Expansion (C) (2)_Book1" xfId="688"/>
    <cellStyle name="_Book1 (2)_04 07E Wild Horse Wind Expansion (C) (2)_DEM-WP(C) ENERG10C--ctn Mid-C_042010 2010GRC" xfId="689"/>
    <cellStyle name="_Book1 (2)_04 07E Wild Horse Wind Expansion (C) (2)_Electric Rev Req Model (2009 GRC) " xfId="690"/>
    <cellStyle name="_Book1 (2)_04 07E Wild Horse Wind Expansion (C) (2)_Electric Rev Req Model (2009 GRC)  2" xfId="691"/>
    <cellStyle name="_Book1 (2)_04 07E Wild Horse Wind Expansion (C) (2)_Electric Rev Req Model (2009 GRC)  2 2" xfId="692"/>
    <cellStyle name="_Book1 (2)_04 07E Wild Horse Wind Expansion (C) (2)_Electric Rev Req Model (2009 GRC)  2 2 2" xfId="15105"/>
    <cellStyle name="_Book1 (2)_04 07E Wild Horse Wind Expansion (C) (2)_Electric Rev Req Model (2009 GRC)  2 3" xfId="15106"/>
    <cellStyle name="_Book1 (2)_04 07E Wild Horse Wind Expansion (C) (2)_Electric Rev Req Model (2009 GRC)  3" xfId="693"/>
    <cellStyle name="_Book1 (2)_04 07E Wild Horse Wind Expansion (C) (2)_Electric Rev Req Model (2009 GRC)  3 2" xfId="15107"/>
    <cellStyle name="_Book1 (2)_04 07E Wild Horse Wind Expansion (C) (2)_Electric Rev Req Model (2009 GRC)  4" xfId="15108"/>
    <cellStyle name="_Book1 (2)_04 07E Wild Horse Wind Expansion (C) (2)_Electric Rev Req Model (2009 GRC) _DEM-WP(C) ENERG10C--ctn Mid-C_042010 2010GRC" xfId="694"/>
    <cellStyle name="_Book1 (2)_04 07E Wild Horse Wind Expansion (C) (2)_Electric Rev Req Model (2009 GRC) Rebuttal" xfId="695"/>
    <cellStyle name="_Book1 (2)_04 07E Wild Horse Wind Expansion (C) (2)_Electric Rev Req Model (2009 GRC) Rebuttal 2" xfId="696"/>
    <cellStyle name="_Book1 (2)_04 07E Wild Horse Wind Expansion (C) (2)_Electric Rev Req Model (2009 GRC) Rebuttal 2 2" xfId="697"/>
    <cellStyle name="_Book1 (2)_04 07E Wild Horse Wind Expansion (C) (2)_Electric Rev Req Model (2009 GRC) Rebuttal 2 2 2" xfId="15109"/>
    <cellStyle name="_Book1 (2)_04 07E Wild Horse Wind Expansion (C) (2)_Electric Rev Req Model (2009 GRC) Rebuttal 2 3" xfId="15110"/>
    <cellStyle name="_Book1 (2)_04 07E Wild Horse Wind Expansion (C) (2)_Electric Rev Req Model (2009 GRC) Rebuttal 3" xfId="698"/>
    <cellStyle name="_Book1 (2)_04 07E Wild Horse Wind Expansion (C) (2)_Electric Rev Req Model (2009 GRC) Rebuttal 3 2" xfId="15111"/>
    <cellStyle name="_Book1 (2)_04 07E Wild Horse Wind Expansion (C) (2)_Electric Rev Req Model (2009 GRC) Rebuttal 4" xfId="15112"/>
    <cellStyle name="_Book1 (2)_04 07E Wild Horse Wind Expansion (C) (2)_Electric Rev Req Model (2009 GRC) Rebuttal REmoval of New  WH Solar AdjustMI" xfId="699"/>
    <cellStyle name="_Book1 (2)_04 07E Wild Horse Wind Expansion (C) (2)_Electric Rev Req Model (2009 GRC) Rebuttal REmoval of New  WH Solar AdjustMI 2" xfId="700"/>
    <cellStyle name="_Book1 (2)_04 07E Wild Horse Wind Expansion (C) (2)_Electric Rev Req Model (2009 GRC) Rebuttal REmoval of New  WH Solar AdjustMI 2 2" xfId="701"/>
    <cellStyle name="_Book1 (2)_04 07E Wild Horse Wind Expansion (C) (2)_Electric Rev Req Model (2009 GRC) Rebuttal REmoval of New  WH Solar AdjustMI 2 2 2" xfId="15113"/>
    <cellStyle name="_Book1 (2)_04 07E Wild Horse Wind Expansion (C) (2)_Electric Rev Req Model (2009 GRC) Rebuttal REmoval of New  WH Solar AdjustMI 2 3" xfId="15114"/>
    <cellStyle name="_Book1 (2)_04 07E Wild Horse Wind Expansion (C) (2)_Electric Rev Req Model (2009 GRC) Rebuttal REmoval of New  WH Solar AdjustMI 3" xfId="702"/>
    <cellStyle name="_Book1 (2)_04 07E Wild Horse Wind Expansion (C) (2)_Electric Rev Req Model (2009 GRC) Rebuttal REmoval of New  WH Solar AdjustMI 3 2" xfId="15115"/>
    <cellStyle name="_Book1 (2)_04 07E Wild Horse Wind Expansion (C) (2)_Electric Rev Req Model (2009 GRC) Rebuttal REmoval of New  WH Solar AdjustMI 4" xfId="15116"/>
    <cellStyle name="_Book1 (2)_04 07E Wild Horse Wind Expansion (C) (2)_Electric Rev Req Model (2009 GRC) Rebuttal REmoval of New  WH Solar AdjustMI_DEM-WP(C) ENERG10C--ctn Mid-C_042010 2010GRC" xfId="703"/>
    <cellStyle name="_Book1 (2)_04 07E Wild Horse Wind Expansion (C) (2)_Electric Rev Req Model (2009 GRC) Revised 01-18-2010" xfId="704"/>
    <cellStyle name="_Book1 (2)_04 07E Wild Horse Wind Expansion (C) (2)_Electric Rev Req Model (2009 GRC) Revised 01-18-2010 2" xfId="705"/>
    <cellStyle name="_Book1 (2)_04 07E Wild Horse Wind Expansion (C) (2)_Electric Rev Req Model (2009 GRC) Revised 01-18-2010 2 2" xfId="706"/>
    <cellStyle name="_Book1 (2)_04 07E Wild Horse Wind Expansion (C) (2)_Electric Rev Req Model (2009 GRC) Revised 01-18-2010 2 2 2" xfId="15117"/>
    <cellStyle name="_Book1 (2)_04 07E Wild Horse Wind Expansion (C) (2)_Electric Rev Req Model (2009 GRC) Revised 01-18-2010 2 3" xfId="15118"/>
    <cellStyle name="_Book1 (2)_04 07E Wild Horse Wind Expansion (C) (2)_Electric Rev Req Model (2009 GRC) Revised 01-18-2010 3" xfId="707"/>
    <cellStyle name="_Book1 (2)_04 07E Wild Horse Wind Expansion (C) (2)_Electric Rev Req Model (2009 GRC) Revised 01-18-2010 3 2" xfId="15119"/>
    <cellStyle name="_Book1 (2)_04 07E Wild Horse Wind Expansion (C) (2)_Electric Rev Req Model (2009 GRC) Revised 01-18-2010 4" xfId="15120"/>
    <cellStyle name="_Book1 (2)_04 07E Wild Horse Wind Expansion (C) (2)_Electric Rev Req Model (2009 GRC) Revised 01-18-2010_DEM-WP(C) ENERG10C--ctn Mid-C_042010 2010GRC" xfId="708"/>
    <cellStyle name="_Book1 (2)_04 07E Wild Horse Wind Expansion (C) (2)_Electric Rev Req Model (2010 GRC)" xfId="709"/>
    <cellStyle name="_Book1 (2)_04 07E Wild Horse Wind Expansion (C) (2)_Electric Rev Req Model (2010 GRC) SF" xfId="710"/>
    <cellStyle name="_Book1 (2)_04 07E Wild Horse Wind Expansion (C) (2)_Final Order Electric EXHIBIT A-1" xfId="711"/>
    <cellStyle name="_Book1 (2)_04 07E Wild Horse Wind Expansion (C) (2)_Final Order Electric EXHIBIT A-1 2" xfId="712"/>
    <cellStyle name="_Book1 (2)_04 07E Wild Horse Wind Expansion (C) (2)_Final Order Electric EXHIBIT A-1 2 2" xfId="713"/>
    <cellStyle name="_Book1 (2)_04 07E Wild Horse Wind Expansion (C) (2)_Final Order Electric EXHIBIT A-1 2 2 2" xfId="15121"/>
    <cellStyle name="_Book1 (2)_04 07E Wild Horse Wind Expansion (C) (2)_Final Order Electric EXHIBIT A-1 2 3" xfId="15122"/>
    <cellStyle name="_Book1 (2)_04 07E Wild Horse Wind Expansion (C) (2)_Final Order Electric EXHIBIT A-1 3" xfId="714"/>
    <cellStyle name="_Book1 (2)_04 07E Wild Horse Wind Expansion (C) (2)_Final Order Electric EXHIBIT A-1 3 2" xfId="15123"/>
    <cellStyle name="_Book1 (2)_04 07E Wild Horse Wind Expansion (C) (2)_Final Order Electric EXHIBIT A-1 4" xfId="15124"/>
    <cellStyle name="_Book1 (2)_04 07E Wild Horse Wind Expansion (C) (2)_TENASKA REGULATORY ASSET" xfId="715"/>
    <cellStyle name="_Book1 (2)_04 07E Wild Horse Wind Expansion (C) (2)_TENASKA REGULATORY ASSET 2" xfId="716"/>
    <cellStyle name="_Book1 (2)_04 07E Wild Horse Wind Expansion (C) (2)_TENASKA REGULATORY ASSET 2 2" xfId="717"/>
    <cellStyle name="_Book1 (2)_04 07E Wild Horse Wind Expansion (C) (2)_TENASKA REGULATORY ASSET 2 2 2" xfId="15125"/>
    <cellStyle name="_Book1 (2)_04 07E Wild Horse Wind Expansion (C) (2)_TENASKA REGULATORY ASSET 2 3" xfId="15126"/>
    <cellStyle name="_Book1 (2)_04 07E Wild Horse Wind Expansion (C) (2)_TENASKA REGULATORY ASSET 3" xfId="718"/>
    <cellStyle name="_Book1 (2)_04 07E Wild Horse Wind Expansion (C) (2)_TENASKA REGULATORY ASSET 3 2" xfId="15127"/>
    <cellStyle name="_Book1 (2)_04 07E Wild Horse Wind Expansion (C) (2)_TENASKA REGULATORY ASSET 4" xfId="15128"/>
    <cellStyle name="_Book1 (2)_16.37E Wild Horse Expansion DeferralRevwrkingfile SF" xfId="719"/>
    <cellStyle name="_Book1 (2)_16.37E Wild Horse Expansion DeferralRevwrkingfile SF 2" xfId="720"/>
    <cellStyle name="_Book1 (2)_16.37E Wild Horse Expansion DeferralRevwrkingfile SF 2 2" xfId="721"/>
    <cellStyle name="_Book1 (2)_16.37E Wild Horse Expansion DeferralRevwrkingfile SF 2 2 2" xfId="15129"/>
    <cellStyle name="_Book1 (2)_16.37E Wild Horse Expansion DeferralRevwrkingfile SF 2 3" xfId="15130"/>
    <cellStyle name="_Book1 (2)_16.37E Wild Horse Expansion DeferralRevwrkingfile SF 3" xfId="722"/>
    <cellStyle name="_Book1 (2)_16.37E Wild Horse Expansion DeferralRevwrkingfile SF 3 2" xfId="15131"/>
    <cellStyle name="_Book1 (2)_16.37E Wild Horse Expansion DeferralRevwrkingfile SF 4" xfId="15132"/>
    <cellStyle name="_Book1 (2)_16.37E Wild Horse Expansion DeferralRevwrkingfile SF_DEM-WP(C) ENERG10C--ctn Mid-C_042010 2010GRC" xfId="723"/>
    <cellStyle name="_Book1 (2)_2009 Compliance Filing PCA Exhibits for GRC" xfId="724"/>
    <cellStyle name="_Book1 (2)_2009 Compliance Filing PCA Exhibits for GRC 2" xfId="15133"/>
    <cellStyle name="_Book1 (2)_2009 GRC Compl Filing - Exhibit D" xfId="725"/>
    <cellStyle name="_Book1 (2)_2009 GRC Compl Filing - Exhibit D 2" xfId="726"/>
    <cellStyle name="_Book1 (2)_2009 GRC Compl Filing - Exhibit D 2 2" xfId="15134"/>
    <cellStyle name="_Book1 (2)_2009 GRC Compl Filing - Exhibit D 3" xfId="15135"/>
    <cellStyle name="_Book1 (2)_2009 GRC Compl Filing - Exhibit D_DEM-WP(C) ENERG10C--ctn Mid-C_042010 2010GRC" xfId="727"/>
    <cellStyle name="_Book1 (2)_2010 PTC's July1_Dec31 2010 " xfId="15136"/>
    <cellStyle name="_Book1 (2)_2010 PTC's Sept10_Aug11 (Version 4)" xfId="15137"/>
    <cellStyle name="_Book1 (2)_3.01 Income Statement" xfId="728"/>
    <cellStyle name="_Book1 (2)_4 31 Regulatory Assets and Liabilities  7 06- Exhibit D" xfId="729"/>
    <cellStyle name="_Book1 (2)_4 31 Regulatory Assets and Liabilities  7 06- Exhibit D 2" xfId="730"/>
    <cellStyle name="_Book1 (2)_4 31 Regulatory Assets and Liabilities  7 06- Exhibit D 2 2" xfId="731"/>
    <cellStyle name="_Book1 (2)_4 31 Regulatory Assets and Liabilities  7 06- Exhibit D 2 2 2" xfId="15138"/>
    <cellStyle name="_Book1 (2)_4 31 Regulatory Assets and Liabilities  7 06- Exhibit D 2 3" xfId="15139"/>
    <cellStyle name="_Book1 (2)_4 31 Regulatory Assets and Liabilities  7 06- Exhibit D 3" xfId="732"/>
    <cellStyle name="_Book1 (2)_4 31 Regulatory Assets and Liabilities  7 06- Exhibit D 3 2" xfId="15140"/>
    <cellStyle name="_Book1 (2)_4 31 Regulatory Assets and Liabilities  7 06- Exhibit D 4" xfId="15141"/>
    <cellStyle name="_Book1 (2)_4 31 Regulatory Assets and Liabilities  7 06- Exhibit D_DEM-WP(C) ENERG10C--ctn Mid-C_042010 2010GRC" xfId="733"/>
    <cellStyle name="_Book1 (2)_4 31 Regulatory Assets and Liabilities  7 06- Exhibit D_NIM Summary" xfId="734"/>
    <cellStyle name="_Book1 (2)_4 31 Regulatory Assets and Liabilities  7 06- Exhibit D_NIM Summary 2" xfId="735"/>
    <cellStyle name="_Book1 (2)_4 31 Regulatory Assets and Liabilities  7 06- Exhibit D_NIM Summary 2 2" xfId="15142"/>
    <cellStyle name="_Book1 (2)_4 31 Regulatory Assets and Liabilities  7 06- Exhibit D_NIM Summary 3" xfId="15143"/>
    <cellStyle name="_Book1 (2)_4 31 Regulatory Assets and Liabilities  7 06- Exhibit D_NIM Summary_DEM-WP(C) ENERG10C--ctn Mid-C_042010 2010GRC" xfId="736"/>
    <cellStyle name="_Book1 (2)_4 31E Reg Asset  Liab and EXH D" xfId="737"/>
    <cellStyle name="_Book1 (2)_4 31E Reg Asset  Liab and EXH D _ Aug 10 Filing (2)" xfId="738"/>
    <cellStyle name="_Book1 (2)_4 31E Reg Asset  Liab and EXH D _ Aug 10 Filing (2) 2" xfId="15144"/>
    <cellStyle name="_Book1 (2)_4 31E Reg Asset  Liab and EXH D 10" xfId="15145"/>
    <cellStyle name="_Book1 (2)_4 31E Reg Asset  Liab and EXH D 11" xfId="15146"/>
    <cellStyle name="_Book1 (2)_4 31E Reg Asset  Liab and EXH D 12" xfId="15147"/>
    <cellStyle name="_Book1 (2)_4 31E Reg Asset  Liab and EXH D 13" xfId="15148"/>
    <cellStyle name="_Book1 (2)_4 31E Reg Asset  Liab and EXH D 14" xfId="15149"/>
    <cellStyle name="_Book1 (2)_4 31E Reg Asset  Liab and EXH D 15" xfId="15150"/>
    <cellStyle name="_Book1 (2)_4 31E Reg Asset  Liab and EXH D 16" xfId="15151"/>
    <cellStyle name="_Book1 (2)_4 31E Reg Asset  Liab and EXH D 17" xfId="15152"/>
    <cellStyle name="_Book1 (2)_4 31E Reg Asset  Liab and EXH D 18" xfId="15153"/>
    <cellStyle name="_Book1 (2)_4 31E Reg Asset  Liab and EXH D 19" xfId="15154"/>
    <cellStyle name="_Book1 (2)_4 31E Reg Asset  Liab and EXH D 2" xfId="15155"/>
    <cellStyle name="_Book1 (2)_4 31E Reg Asset  Liab and EXH D 20" xfId="15156"/>
    <cellStyle name="_Book1 (2)_4 31E Reg Asset  Liab and EXH D 21" xfId="15157"/>
    <cellStyle name="_Book1 (2)_4 31E Reg Asset  Liab and EXH D 22" xfId="15158"/>
    <cellStyle name="_Book1 (2)_4 31E Reg Asset  Liab and EXH D 23" xfId="15159"/>
    <cellStyle name="_Book1 (2)_4 31E Reg Asset  Liab and EXH D 24" xfId="15160"/>
    <cellStyle name="_Book1 (2)_4 31E Reg Asset  Liab and EXH D 25" xfId="15161"/>
    <cellStyle name="_Book1 (2)_4 31E Reg Asset  Liab and EXH D 26" xfId="15162"/>
    <cellStyle name="_Book1 (2)_4 31E Reg Asset  Liab and EXH D 27" xfId="15163"/>
    <cellStyle name="_Book1 (2)_4 31E Reg Asset  Liab and EXH D 28" xfId="15164"/>
    <cellStyle name="_Book1 (2)_4 31E Reg Asset  Liab and EXH D 29" xfId="15165"/>
    <cellStyle name="_Book1 (2)_4 31E Reg Asset  Liab and EXH D 3" xfId="15166"/>
    <cellStyle name="_Book1 (2)_4 31E Reg Asset  Liab and EXH D 30" xfId="15167"/>
    <cellStyle name="_Book1 (2)_4 31E Reg Asset  Liab and EXH D 31" xfId="15168"/>
    <cellStyle name="_Book1 (2)_4 31E Reg Asset  Liab and EXH D 32" xfId="15169"/>
    <cellStyle name="_Book1 (2)_4 31E Reg Asset  Liab and EXH D 33" xfId="15170"/>
    <cellStyle name="_Book1 (2)_4 31E Reg Asset  Liab and EXH D 34" xfId="15171"/>
    <cellStyle name="_Book1 (2)_4 31E Reg Asset  Liab and EXH D 35" xfId="15172"/>
    <cellStyle name="_Book1 (2)_4 31E Reg Asset  Liab and EXH D 36" xfId="15173"/>
    <cellStyle name="_Book1 (2)_4 31E Reg Asset  Liab and EXH D 4" xfId="15174"/>
    <cellStyle name="_Book1 (2)_4 31E Reg Asset  Liab and EXH D 5" xfId="15175"/>
    <cellStyle name="_Book1 (2)_4 31E Reg Asset  Liab and EXH D 6" xfId="15176"/>
    <cellStyle name="_Book1 (2)_4 31E Reg Asset  Liab and EXH D 7" xfId="15177"/>
    <cellStyle name="_Book1 (2)_4 31E Reg Asset  Liab and EXH D 8" xfId="15178"/>
    <cellStyle name="_Book1 (2)_4 31E Reg Asset  Liab and EXH D 9" xfId="15179"/>
    <cellStyle name="_Book1 (2)_4 32 Regulatory Assets and Liabilities  7 06- Exhibit D" xfId="739"/>
    <cellStyle name="_Book1 (2)_4 32 Regulatory Assets and Liabilities  7 06- Exhibit D 2" xfId="740"/>
    <cellStyle name="_Book1 (2)_4 32 Regulatory Assets and Liabilities  7 06- Exhibit D 2 2" xfId="741"/>
    <cellStyle name="_Book1 (2)_4 32 Regulatory Assets and Liabilities  7 06- Exhibit D 2 2 2" xfId="15180"/>
    <cellStyle name="_Book1 (2)_4 32 Regulatory Assets and Liabilities  7 06- Exhibit D 2 3" xfId="15181"/>
    <cellStyle name="_Book1 (2)_4 32 Regulatory Assets and Liabilities  7 06- Exhibit D 3" xfId="742"/>
    <cellStyle name="_Book1 (2)_4 32 Regulatory Assets and Liabilities  7 06- Exhibit D 3 2" xfId="15182"/>
    <cellStyle name="_Book1 (2)_4 32 Regulatory Assets and Liabilities  7 06- Exhibit D 4" xfId="15183"/>
    <cellStyle name="_Book1 (2)_4 32 Regulatory Assets and Liabilities  7 06- Exhibit D_DEM-WP(C) ENERG10C--ctn Mid-C_042010 2010GRC" xfId="743"/>
    <cellStyle name="_Book1 (2)_4 32 Regulatory Assets and Liabilities  7 06- Exhibit D_NIM Summary" xfId="744"/>
    <cellStyle name="_Book1 (2)_4 32 Regulatory Assets and Liabilities  7 06- Exhibit D_NIM Summary 2" xfId="745"/>
    <cellStyle name="_Book1 (2)_4 32 Regulatory Assets and Liabilities  7 06- Exhibit D_NIM Summary 2 2" xfId="15184"/>
    <cellStyle name="_Book1 (2)_4 32 Regulatory Assets and Liabilities  7 06- Exhibit D_NIM Summary 3" xfId="15185"/>
    <cellStyle name="_Book1 (2)_4 32 Regulatory Assets and Liabilities  7 06- Exhibit D_NIM Summary_DEM-WP(C) ENERG10C--ctn Mid-C_042010 2010GRC" xfId="746"/>
    <cellStyle name="_Book1 (2)_ACCOUNTS" xfId="747"/>
    <cellStyle name="_Book1 (2)_Att B to RECs proceeds proposal" xfId="15186"/>
    <cellStyle name="_Book1 (2)_AURORA Total New" xfId="748"/>
    <cellStyle name="_Book1 (2)_AURORA Total New 2" xfId="749"/>
    <cellStyle name="_Book1 (2)_AURORA Total New 2 2" xfId="15187"/>
    <cellStyle name="_Book1 (2)_AURORA Total New 3" xfId="15188"/>
    <cellStyle name="_Book1 (2)_Backup for Attachment B 2010-09-09" xfId="15189"/>
    <cellStyle name="_Book1 (2)_Bench Request - Attachment B" xfId="15190"/>
    <cellStyle name="_Book1 (2)_Book2" xfId="750"/>
    <cellStyle name="_Book1 (2)_Book2 2" xfId="751"/>
    <cellStyle name="_Book1 (2)_Book2 2 2" xfId="752"/>
    <cellStyle name="_Book1 (2)_Book2 2 2 2" xfId="15191"/>
    <cellStyle name="_Book1 (2)_Book2 2 3" xfId="15192"/>
    <cellStyle name="_Book1 (2)_Book2 3" xfId="753"/>
    <cellStyle name="_Book1 (2)_Book2 3 2" xfId="15193"/>
    <cellStyle name="_Book1 (2)_Book2 4" xfId="15194"/>
    <cellStyle name="_Book1 (2)_Book2_Adj Bench DR 3 for Initial Briefs (Electric)" xfId="754"/>
    <cellStyle name="_Book1 (2)_Book2_Adj Bench DR 3 for Initial Briefs (Electric) 2" xfId="755"/>
    <cellStyle name="_Book1 (2)_Book2_Adj Bench DR 3 for Initial Briefs (Electric) 2 2" xfId="756"/>
    <cellStyle name="_Book1 (2)_Book2_Adj Bench DR 3 for Initial Briefs (Electric) 2 2 2" xfId="15195"/>
    <cellStyle name="_Book1 (2)_Book2_Adj Bench DR 3 for Initial Briefs (Electric) 2 3" xfId="15196"/>
    <cellStyle name="_Book1 (2)_Book2_Adj Bench DR 3 for Initial Briefs (Electric) 3" xfId="757"/>
    <cellStyle name="_Book1 (2)_Book2_Adj Bench DR 3 for Initial Briefs (Electric) 3 2" xfId="15197"/>
    <cellStyle name="_Book1 (2)_Book2_Adj Bench DR 3 for Initial Briefs (Electric) 4" xfId="15198"/>
    <cellStyle name="_Book1 (2)_Book2_Adj Bench DR 3 for Initial Briefs (Electric)_DEM-WP(C) ENERG10C--ctn Mid-C_042010 2010GRC" xfId="758"/>
    <cellStyle name="_Book1 (2)_Book2_DEM-WP(C) ENERG10C--ctn Mid-C_042010 2010GRC" xfId="759"/>
    <cellStyle name="_Book1 (2)_Book2_Electric Rev Req Model (2009 GRC) Rebuttal" xfId="760"/>
    <cellStyle name="_Book1 (2)_Book2_Electric Rev Req Model (2009 GRC) Rebuttal 2" xfId="761"/>
    <cellStyle name="_Book1 (2)_Book2_Electric Rev Req Model (2009 GRC) Rebuttal 2 2" xfId="762"/>
    <cellStyle name="_Book1 (2)_Book2_Electric Rev Req Model (2009 GRC) Rebuttal 2 2 2" xfId="15199"/>
    <cellStyle name="_Book1 (2)_Book2_Electric Rev Req Model (2009 GRC) Rebuttal 2 3" xfId="15200"/>
    <cellStyle name="_Book1 (2)_Book2_Electric Rev Req Model (2009 GRC) Rebuttal 3" xfId="763"/>
    <cellStyle name="_Book1 (2)_Book2_Electric Rev Req Model (2009 GRC) Rebuttal 3 2" xfId="15201"/>
    <cellStyle name="_Book1 (2)_Book2_Electric Rev Req Model (2009 GRC) Rebuttal 4" xfId="15202"/>
    <cellStyle name="_Book1 (2)_Book2_Electric Rev Req Model (2009 GRC) Rebuttal REmoval of New  WH Solar AdjustMI" xfId="764"/>
    <cellStyle name="_Book1 (2)_Book2_Electric Rev Req Model (2009 GRC) Rebuttal REmoval of New  WH Solar AdjustMI 2" xfId="765"/>
    <cellStyle name="_Book1 (2)_Book2_Electric Rev Req Model (2009 GRC) Rebuttal REmoval of New  WH Solar AdjustMI 2 2" xfId="766"/>
    <cellStyle name="_Book1 (2)_Book2_Electric Rev Req Model (2009 GRC) Rebuttal REmoval of New  WH Solar AdjustMI 2 2 2" xfId="15203"/>
    <cellStyle name="_Book1 (2)_Book2_Electric Rev Req Model (2009 GRC) Rebuttal REmoval of New  WH Solar AdjustMI 2 3" xfId="15204"/>
    <cellStyle name="_Book1 (2)_Book2_Electric Rev Req Model (2009 GRC) Rebuttal REmoval of New  WH Solar AdjustMI 3" xfId="767"/>
    <cellStyle name="_Book1 (2)_Book2_Electric Rev Req Model (2009 GRC) Rebuttal REmoval of New  WH Solar AdjustMI 3 2" xfId="15205"/>
    <cellStyle name="_Book1 (2)_Book2_Electric Rev Req Model (2009 GRC) Rebuttal REmoval of New  WH Solar AdjustMI 4" xfId="15206"/>
    <cellStyle name="_Book1 (2)_Book2_Electric Rev Req Model (2009 GRC) Rebuttal REmoval of New  WH Solar AdjustMI_DEM-WP(C) ENERG10C--ctn Mid-C_042010 2010GRC" xfId="768"/>
    <cellStyle name="_Book1 (2)_Book2_Electric Rev Req Model (2009 GRC) Revised 01-18-2010" xfId="769"/>
    <cellStyle name="_Book1 (2)_Book2_Electric Rev Req Model (2009 GRC) Revised 01-18-2010 2" xfId="770"/>
    <cellStyle name="_Book1 (2)_Book2_Electric Rev Req Model (2009 GRC) Revised 01-18-2010 2 2" xfId="771"/>
    <cellStyle name="_Book1 (2)_Book2_Electric Rev Req Model (2009 GRC) Revised 01-18-2010 2 2 2" xfId="15207"/>
    <cellStyle name="_Book1 (2)_Book2_Electric Rev Req Model (2009 GRC) Revised 01-18-2010 2 3" xfId="15208"/>
    <cellStyle name="_Book1 (2)_Book2_Electric Rev Req Model (2009 GRC) Revised 01-18-2010 3" xfId="772"/>
    <cellStyle name="_Book1 (2)_Book2_Electric Rev Req Model (2009 GRC) Revised 01-18-2010 3 2" xfId="15209"/>
    <cellStyle name="_Book1 (2)_Book2_Electric Rev Req Model (2009 GRC) Revised 01-18-2010 4" xfId="15210"/>
    <cellStyle name="_Book1 (2)_Book2_Electric Rev Req Model (2009 GRC) Revised 01-18-2010_DEM-WP(C) ENERG10C--ctn Mid-C_042010 2010GRC" xfId="773"/>
    <cellStyle name="_Book1 (2)_Book2_Final Order Electric EXHIBIT A-1" xfId="774"/>
    <cellStyle name="_Book1 (2)_Book2_Final Order Electric EXHIBIT A-1 2" xfId="775"/>
    <cellStyle name="_Book1 (2)_Book2_Final Order Electric EXHIBIT A-1 2 2" xfId="776"/>
    <cellStyle name="_Book1 (2)_Book2_Final Order Electric EXHIBIT A-1 2 2 2" xfId="15211"/>
    <cellStyle name="_Book1 (2)_Book2_Final Order Electric EXHIBIT A-1 2 3" xfId="15212"/>
    <cellStyle name="_Book1 (2)_Book2_Final Order Electric EXHIBIT A-1 3" xfId="777"/>
    <cellStyle name="_Book1 (2)_Book2_Final Order Electric EXHIBIT A-1 3 2" xfId="15213"/>
    <cellStyle name="_Book1 (2)_Book2_Final Order Electric EXHIBIT A-1 4" xfId="15214"/>
    <cellStyle name="_Book1 (2)_Book4" xfId="778"/>
    <cellStyle name="_Book1 (2)_Book4 2" xfId="779"/>
    <cellStyle name="_Book1 (2)_Book4 2 2" xfId="780"/>
    <cellStyle name="_Book1 (2)_Book4 2 2 2" xfId="15215"/>
    <cellStyle name="_Book1 (2)_Book4 2 3" xfId="15216"/>
    <cellStyle name="_Book1 (2)_Book4 3" xfId="781"/>
    <cellStyle name="_Book1 (2)_Book4 3 2" xfId="15217"/>
    <cellStyle name="_Book1 (2)_Book4 4" xfId="15218"/>
    <cellStyle name="_Book1 (2)_Book4_DEM-WP(C) ENERG10C--ctn Mid-C_042010 2010GRC" xfId="782"/>
    <cellStyle name="_Book1 (2)_Book9" xfId="783"/>
    <cellStyle name="_Book1 (2)_Book9 2" xfId="784"/>
    <cellStyle name="_Book1 (2)_Book9 2 2" xfId="785"/>
    <cellStyle name="_Book1 (2)_Book9 2 2 2" xfId="15219"/>
    <cellStyle name="_Book1 (2)_Book9 2 3" xfId="15220"/>
    <cellStyle name="_Book1 (2)_Book9 3" xfId="786"/>
    <cellStyle name="_Book1 (2)_Book9 3 2" xfId="15221"/>
    <cellStyle name="_Book1 (2)_Book9 4" xfId="15222"/>
    <cellStyle name="_Book1 (2)_Book9_DEM-WP(C) ENERG10C--ctn Mid-C_042010 2010GRC" xfId="787"/>
    <cellStyle name="_Book1 (2)_Chelan PUD Power Costs (8-10)" xfId="788"/>
    <cellStyle name="_Book1 (2)_Chelan PUD Power Costs (8-10) 2" xfId="15223"/>
    <cellStyle name="_Book1 (2)_DEM-WP(C) Chelan Power Costs" xfId="789"/>
    <cellStyle name="_Book1 (2)_DEM-WP(C) Chelan Power Costs 2" xfId="15224"/>
    <cellStyle name="_Book1 (2)_DEM-WP(C) ENERG10C--ctn Mid-C_042010 2010GRC" xfId="790"/>
    <cellStyle name="_Book1 (2)_DEM-WP(C) Gas Transport 2010GRC" xfId="791"/>
    <cellStyle name="_Book1 (2)_DEM-WP(C) Gas Transport 2010GRC 2" xfId="15225"/>
    <cellStyle name="_Book1 (2)_DWH-08 (Rate Spread &amp; Design Workpapers)" xfId="792"/>
    <cellStyle name="_Book1 (2)_Exh A-1 resulting from UE-112050 effective Jan 1 2012" xfId="15226"/>
    <cellStyle name="_Book1 (2)_Exh G - Klamath Peaker PPA fr C Locke 2-12" xfId="15227"/>
    <cellStyle name="_Book1 (2)_Exhibit A-1 effective 4-1-11 fr S Free 12-11" xfId="15228"/>
    <cellStyle name="_Book1 (2)_Final 2008 PTC Rate Design Workpapers 10.27.08" xfId="793"/>
    <cellStyle name="_Book1 (2)_Gas Rev Req Model (2010 GRC)" xfId="794"/>
    <cellStyle name="_Book1 (2)_INPUTS" xfId="795"/>
    <cellStyle name="_Book1 (2)_INPUTS 2" xfId="796"/>
    <cellStyle name="_Book1 (2)_INPUTS 2 2" xfId="797"/>
    <cellStyle name="_Book1 (2)_INPUTS 2 2 2" xfId="15229"/>
    <cellStyle name="_Book1 (2)_INPUTS 2 3" xfId="15230"/>
    <cellStyle name="_Book1 (2)_INPUTS 3" xfId="798"/>
    <cellStyle name="_Book1 (2)_INPUTS 3 2" xfId="15231"/>
    <cellStyle name="_Book1 (2)_INPUTS 4" xfId="15232"/>
    <cellStyle name="_Book1 (2)_Mint Farm Generation BPA" xfId="15233"/>
    <cellStyle name="_Book1 (2)_NIM Summary" xfId="799"/>
    <cellStyle name="_Book1 (2)_NIM Summary 09GRC" xfId="800"/>
    <cellStyle name="_Book1 (2)_NIM Summary 09GRC 2" xfId="801"/>
    <cellStyle name="_Book1 (2)_NIM Summary 09GRC 2 2" xfId="15234"/>
    <cellStyle name="_Book1 (2)_NIM Summary 09GRC 3" xfId="15235"/>
    <cellStyle name="_Book1 (2)_NIM Summary 09GRC_DEM-WP(C) ENERG10C--ctn Mid-C_042010 2010GRC" xfId="802"/>
    <cellStyle name="_Book1 (2)_NIM Summary 10" xfId="15236"/>
    <cellStyle name="_Book1 (2)_NIM Summary 11" xfId="15237"/>
    <cellStyle name="_Book1 (2)_NIM Summary 12" xfId="15238"/>
    <cellStyle name="_Book1 (2)_NIM Summary 13" xfId="15239"/>
    <cellStyle name="_Book1 (2)_NIM Summary 14" xfId="15240"/>
    <cellStyle name="_Book1 (2)_NIM Summary 15" xfId="15241"/>
    <cellStyle name="_Book1 (2)_NIM Summary 16" xfId="15242"/>
    <cellStyle name="_Book1 (2)_NIM Summary 17" xfId="15243"/>
    <cellStyle name="_Book1 (2)_NIM Summary 18" xfId="15244"/>
    <cellStyle name="_Book1 (2)_NIM Summary 19" xfId="15245"/>
    <cellStyle name="_Book1 (2)_NIM Summary 2" xfId="803"/>
    <cellStyle name="_Book1 (2)_NIM Summary 2 2" xfId="15246"/>
    <cellStyle name="_Book1 (2)_NIM Summary 20" xfId="15247"/>
    <cellStyle name="_Book1 (2)_NIM Summary 21" xfId="15248"/>
    <cellStyle name="_Book1 (2)_NIM Summary 22" xfId="15249"/>
    <cellStyle name="_Book1 (2)_NIM Summary 23" xfId="15250"/>
    <cellStyle name="_Book1 (2)_NIM Summary 24" xfId="15251"/>
    <cellStyle name="_Book1 (2)_NIM Summary 25" xfId="15252"/>
    <cellStyle name="_Book1 (2)_NIM Summary 26" xfId="15253"/>
    <cellStyle name="_Book1 (2)_NIM Summary 27" xfId="15254"/>
    <cellStyle name="_Book1 (2)_NIM Summary 28" xfId="15255"/>
    <cellStyle name="_Book1 (2)_NIM Summary 29" xfId="15256"/>
    <cellStyle name="_Book1 (2)_NIM Summary 3" xfId="804"/>
    <cellStyle name="_Book1 (2)_NIM Summary 3 2" xfId="15257"/>
    <cellStyle name="_Book1 (2)_NIM Summary 30" xfId="15258"/>
    <cellStyle name="_Book1 (2)_NIM Summary 31" xfId="15259"/>
    <cellStyle name="_Book1 (2)_NIM Summary 32" xfId="15260"/>
    <cellStyle name="_Book1 (2)_NIM Summary 33" xfId="15261"/>
    <cellStyle name="_Book1 (2)_NIM Summary 34" xfId="15262"/>
    <cellStyle name="_Book1 (2)_NIM Summary 35" xfId="15263"/>
    <cellStyle name="_Book1 (2)_NIM Summary 36" xfId="15264"/>
    <cellStyle name="_Book1 (2)_NIM Summary 37" xfId="15265"/>
    <cellStyle name="_Book1 (2)_NIM Summary 38" xfId="15266"/>
    <cellStyle name="_Book1 (2)_NIM Summary 39" xfId="15267"/>
    <cellStyle name="_Book1 (2)_NIM Summary 4" xfId="805"/>
    <cellStyle name="_Book1 (2)_NIM Summary 4 2" xfId="15268"/>
    <cellStyle name="_Book1 (2)_NIM Summary 40" xfId="15269"/>
    <cellStyle name="_Book1 (2)_NIM Summary 41" xfId="15270"/>
    <cellStyle name="_Book1 (2)_NIM Summary 42" xfId="15271"/>
    <cellStyle name="_Book1 (2)_NIM Summary 43" xfId="15272"/>
    <cellStyle name="_Book1 (2)_NIM Summary 44" xfId="15273"/>
    <cellStyle name="_Book1 (2)_NIM Summary 45" xfId="15274"/>
    <cellStyle name="_Book1 (2)_NIM Summary 46" xfId="15275"/>
    <cellStyle name="_Book1 (2)_NIM Summary 47" xfId="15276"/>
    <cellStyle name="_Book1 (2)_NIM Summary 48" xfId="15277"/>
    <cellStyle name="_Book1 (2)_NIM Summary 49" xfId="15278"/>
    <cellStyle name="_Book1 (2)_NIM Summary 5" xfId="806"/>
    <cellStyle name="_Book1 (2)_NIM Summary 5 2" xfId="15279"/>
    <cellStyle name="_Book1 (2)_NIM Summary 50" xfId="15280"/>
    <cellStyle name="_Book1 (2)_NIM Summary 51" xfId="15281"/>
    <cellStyle name="_Book1 (2)_NIM Summary 6" xfId="807"/>
    <cellStyle name="_Book1 (2)_NIM Summary 6 2" xfId="15282"/>
    <cellStyle name="_Book1 (2)_NIM Summary 7" xfId="808"/>
    <cellStyle name="_Book1 (2)_NIM Summary 7 2" xfId="15283"/>
    <cellStyle name="_Book1 (2)_NIM Summary 8" xfId="809"/>
    <cellStyle name="_Book1 (2)_NIM Summary 8 2" xfId="15284"/>
    <cellStyle name="_Book1 (2)_NIM Summary 9" xfId="810"/>
    <cellStyle name="_Book1 (2)_NIM Summary 9 2" xfId="15285"/>
    <cellStyle name="_Book1 (2)_NIM Summary_DEM-WP(C) ENERG10C--ctn Mid-C_042010 2010GRC" xfId="811"/>
    <cellStyle name="_Book1 (2)_PCA 10 -  Exhibit D Dec 2011" xfId="15286"/>
    <cellStyle name="_Book1 (2)_PCA 10 -  Exhibit D from A Kellogg Jan 2011" xfId="812"/>
    <cellStyle name="_Book1 (2)_PCA 10 -  Exhibit D from A Kellogg July 2011" xfId="813"/>
    <cellStyle name="_Book1 (2)_PCA 10 -  Exhibit D from S Free Rcv'd 12-11" xfId="814"/>
    <cellStyle name="_Book1 (2)_PCA 11 -  Exhibit D Jan 2012 fr A Kellogg" xfId="15287"/>
    <cellStyle name="_Book1 (2)_PCA 11 -  Exhibit D Jan 2012 WF" xfId="15288"/>
    <cellStyle name="_Book1 (2)_PCA 9 -  Exhibit D April 2010" xfId="815"/>
    <cellStyle name="_Book1 (2)_PCA 9 -  Exhibit D April 2010 (3)" xfId="816"/>
    <cellStyle name="_Book1 (2)_PCA 9 -  Exhibit D April 2010 (3) 2" xfId="817"/>
    <cellStyle name="_Book1 (2)_PCA 9 -  Exhibit D April 2010 (3) 2 2" xfId="15289"/>
    <cellStyle name="_Book1 (2)_PCA 9 -  Exhibit D April 2010 (3) 3" xfId="15290"/>
    <cellStyle name="_Book1 (2)_PCA 9 -  Exhibit D April 2010 (3)_DEM-WP(C) ENERG10C--ctn Mid-C_042010 2010GRC" xfId="818"/>
    <cellStyle name="_Book1 (2)_PCA 9 -  Exhibit D April 2010 2" xfId="15291"/>
    <cellStyle name="_Book1 (2)_PCA 9 -  Exhibit D April 2010 3" xfId="15292"/>
    <cellStyle name="_Book1 (2)_PCA 9 -  Exhibit D April 2010 4" xfId="15293"/>
    <cellStyle name="_Book1 (2)_PCA 9 -  Exhibit D April 2010 5" xfId="15294"/>
    <cellStyle name="_Book1 (2)_PCA 9 -  Exhibit D April 2010 6" xfId="15295"/>
    <cellStyle name="_Book1 (2)_PCA 9 -  Exhibit D Nov 2010" xfId="819"/>
    <cellStyle name="_Book1 (2)_PCA 9 -  Exhibit D Nov 2010 2" xfId="15296"/>
    <cellStyle name="_Book1 (2)_PCA 9 - Exhibit D at August 2010" xfId="820"/>
    <cellStyle name="_Book1 (2)_PCA 9 - Exhibit D at August 2010 2" xfId="15297"/>
    <cellStyle name="_Book1 (2)_PCA 9 - Exhibit D June 2010 GRC" xfId="821"/>
    <cellStyle name="_Book1 (2)_PCA 9 - Exhibit D June 2010 GRC 2" xfId="15298"/>
    <cellStyle name="_Book1 (2)_Power Costs - Comparison bx Rbtl-Staff-Jt-PC" xfId="822"/>
    <cellStyle name="_Book1 (2)_Power Costs - Comparison bx Rbtl-Staff-Jt-PC 2" xfId="823"/>
    <cellStyle name="_Book1 (2)_Power Costs - Comparison bx Rbtl-Staff-Jt-PC 2 2" xfId="824"/>
    <cellStyle name="_Book1 (2)_Power Costs - Comparison bx Rbtl-Staff-Jt-PC 2 2 2" xfId="15299"/>
    <cellStyle name="_Book1 (2)_Power Costs - Comparison bx Rbtl-Staff-Jt-PC 2 3" xfId="15300"/>
    <cellStyle name="_Book1 (2)_Power Costs - Comparison bx Rbtl-Staff-Jt-PC 3" xfId="825"/>
    <cellStyle name="_Book1 (2)_Power Costs - Comparison bx Rbtl-Staff-Jt-PC 3 2" xfId="15301"/>
    <cellStyle name="_Book1 (2)_Power Costs - Comparison bx Rbtl-Staff-Jt-PC 4" xfId="15302"/>
    <cellStyle name="_Book1 (2)_Power Costs - Comparison bx Rbtl-Staff-Jt-PC_Adj Bench DR 3 for Initial Briefs (Electric)" xfId="826"/>
    <cellStyle name="_Book1 (2)_Power Costs - Comparison bx Rbtl-Staff-Jt-PC_Adj Bench DR 3 for Initial Briefs (Electric) 2" xfId="827"/>
    <cellStyle name="_Book1 (2)_Power Costs - Comparison bx Rbtl-Staff-Jt-PC_Adj Bench DR 3 for Initial Briefs (Electric) 2 2" xfId="828"/>
    <cellStyle name="_Book1 (2)_Power Costs - Comparison bx Rbtl-Staff-Jt-PC_Adj Bench DR 3 for Initial Briefs (Electric) 2 2 2" xfId="15303"/>
    <cellStyle name="_Book1 (2)_Power Costs - Comparison bx Rbtl-Staff-Jt-PC_Adj Bench DR 3 for Initial Briefs (Electric) 2 3" xfId="15304"/>
    <cellStyle name="_Book1 (2)_Power Costs - Comparison bx Rbtl-Staff-Jt-PC_Adj Bench DR 3 for Initial Briefs (Electric) 3" xfId="829"/>
    <cellStyle name="_Book1 (2)_Power Costs - Comparison bx Rbtl-Staff-Jt-PC_Adj Bench DR 3 for Initial Briefs (Electric) 3 2" xfId="15305"/>
    <cellStyle name="_Book1 (2)_Power Costs - Comparison bx Rbtl-Staff-Jt-PC_Adj Bench DR 3 for Initial Briefs (Electric) 4" xfId="15306"/>
    <cellStyle name="_Book1 (2)_Power Costs - Comparison bx Rbtl-Staff-Jt-PC_Adj Bench DR 3 for Initial Briefs (Electric)_DEM-WP(C) ENERG10C--ctn Mid-C_042010 2010GRC" xfId="830"/>
    <cellStyle name="_Book1 (2)_Power Costs - Comparison bx Rbtl-Staff-Jt-PC_DEM-WP(C) ENERG10C--ctn Mid-C_042010 2010GRC" xfId="831"/>
    <cellStyle name="_Book1 (2)_Power Costs - Comparison bx Rbtl-Staff-Jt-PC_Electric Rev Req Model (2009 GRC) Rebuttal" xfId="832"/>
    <cellStyle name="_Book1 (2)_Power Costs - Comparison bx Rbtl-Staff-Jt-PC_Electric Rev Req Model (2009 GRC) Rebuttal 2" xfId="833"/>
    <cellStyle name="_Book1 (2)_Power Costs - Comparison bx Rbtl-Staff-Jt-PC_Electric Rev Req Model (2009 GRC) Rebuttal 2 2" xfId="834"/>
    <cellStyle name="_Book1 (2)_Power Costs - Comparison bx Rbtl-Staff-Jt-PC_Electric Rev Req Model (2009 GRC) Rebuttal 2 2 2" xfId="15307"/>
    <cellStyle name="_Book1 (2)_Power Costs - Comparison bx Rbtl-Staff-Jt-PC_Electric Rev Req Model (2009 GRC) Rebuttal 2 3" xfId="15308"/>
    <cellStyle name="_Book1 (2)_Power Costs - Comparison bx Rbtl-Staff-Jt-PC_Electric Rev Req Model (2009 GRC) Rebuttal 3" xfId="835"/>
    <cellStyle name="_Book1 (2)_Power Costs - Comparison bx Rbtl-Staff-Jt-PC_Electric Rev Req Model (2009 GRC) Rebuttal 3 2" xfId="15309"/>
    <cellStyle name="_Book1 (2)_Power Costs - Comparison bx Rbtl-Staff-Jt-PC_Electric Rev Req Model (2009 GRC) Rebuttal 4" xfId="15310"/>
    <cellStyle name="_Book1 (2)_Power Costs - Comparison bx Rbtl-Staff-Jt-PC_Electric Rev Req Model (2009 GRC) Rebuttal REmoval of New  WH Solar AdjustMI" xfId="836"/>
    <cellStyle name="_Book1 (2)_Power Costs - Comparison bx Rbtl-Staff-Jt-PC_Electric Rev Req Model (2009 GRC) Rebuttal REmoval of New  WH Solar AdjustMI 2" xfId="837"/>
    <cellStyle name="_Book1 (2)_Power Costs - Comparison bx Rbtl-Staff-Jt-PC_Electric Rev Req Model (2009 GRC) Rebuttal REmoval of New  WH Solar AdjustMI 2 2" xfId="838"/>
    <cellStyle name="_Book1 (2)_Power Costs - Comparison bx Rbtl-Staff-Jt-PC_Electric Rev Req Model (2009 GRC) Rebuttal REmoval of New  WH Solar AdjustMI 2 2 2" xfId="15311"/>
    <cellStyle name="_Book1 (2)_Power Costs - Comparison bx Rbtl-Staff-Jt-PC_Electric Rev Req Model (2009 GRC) Rebuttal REmoval of New  WH Solar AdjustMI 2 3" xfId="15312"/>
    <cellStyle name="_Book1 (2)_Power Costs - Comparison bx Rbtl-Staff-Jt-PC_Electric Rev Req Model (2009 GRC) Rebuttal REmoval of New  WH Solar AdjustMI 3" xfId="839"/>
    <cellStyle name="_Book1 (2)_Power Costs - Comparison bx Rbtl-Staff-Jt-PC_Electric Rev Req Model (2009 GRC) Rebuttal REmoval of New  WH Solar AdjustMI 3 2" xfId="15313"/>
    <cellStyle name="_Book1 (2)_Power Costs - Comparison bx Rbtl-Staff-Jt-PC_Electric Rev Req Model (2009 GRC) Rebuttal REmoval of New  WH Solar AdjustMI 4" xfId="15314"/>
    <cellStyle name="_Book1 (2)_Power Costs - Comparison bx Rbtl-Staff-Jt-PC_Electric Rev Req Model (2009 GRC) Rebuttal REmoval of New  WH Solar AdjustMI_DEM-WP(C) ENERG10C--ctn Mid-C_042010 2010GRC" xfId="840"/>
    <cellStyle name="_Book1 (2)_Power Costs - Comparison bx Rbtl-Staff-Jt-PC_Electric Rev Req Model (2009 GRC) Revised 01-18-2010" xfId="841"/>
    <cellStyle name="_Book1 (2)_Power Costs - Comparison bx Rbtl-Staff-Jt-PC_Electric Rev Req Model (2009 GRC) Revised 01-18-2010 2" xfId="842"/>
    <cellStyle name="_Book1 (2)_Power Costs - Comparison bx Rbtl-Staff-Jt-PC_Electric Rev Req Model (2009 GRC) Revised 01-18-2010 2 2" xfId="843"/>
    <cellStyle name="_Book1 (2)_Power Costs - Comparison bx Rbtl-Staff-Jt-PC_Electric Rev Req Model (2009 GRC) Revised 01-18-2010 2 2 2" xfId="15315"/>
    <cellStyle name="_Book1 (2)_Power Costs - Comparison bx Rbtl-Staff-Jt-PC_Electric Rev Req Model (2009 GRC) Revised 01-18-2010 2 3" xfId="15316"/>
    <cellStyle name="_Book1 (2)_Power Costs - Comparison bx Rbtl-Staff-Jt-PC_Electric Rev Req Model (2009 GRC) Revised 01-18-2010 3" xfId="844"/>
    <cellStyle name="_Book1 (2)_Power Costs - Comparison bx Rbtl-Staff-Jt-PC_Electric Rev Req Model (2009 GRC) Revised 01-18-2010 3 2" xfId="15317"/>
    <cellStyle name="_Book1 (2)_Power Costs - Comparison bx Rbtl-Staff-Jt-PC_Electric Rev Req Model (2009 GRC) Revised 01-18-2010 4" xfId="15318"/>
    <cellStyle name="_Book1 (2)_Power Costs - Comparison bx Rbtl-Staff-Jt-PC_Electric Rev Req Model (2009 GRC) Revised 01-18-2010_DEM-WP(C) ENERG10C--ctn Mid-C_042010 2010GRC" xfId="845"/>
    <cellStyle name="_Book1 (2)_Power Costs - Comparison bx Rbtl-Staff-Jt-PC_Final Order Electric EXHIBIT A-1" xfId="846"/>
    <cellStyle name="_Book1 (2)_Power Costs - Comparison bx Rbtl-Staff-Jt-PC_Final Order Electric EXHIBIT A-1 2" xfId="847"/>
    <cellStyle name="_Book1 (2)_Power Costs - Comparison bx Rbtl-Staff-Jt-PC_Final Order Electric EXHIBIT A-1 2 2" xfId="848"/>
    <cellStyle name="_Book1 (2)_Power Costs - Comparison bx Rbtl-Staff-Jt-PC_Final Order Electric EXHIBIT A-1 2 2 2" xfId="15319"/>
    <cellStyle name="_Book1 (2)_Power Costs - Comparison bx Rbtl-Staff-Jt-PC_Final Order Electric EXHIBIT A-1 2 3" xfId="15320"/>
    <cellStyle name="_Book1 (2)_Power Costs - Comparison bx Rbtl-Staff-Jt-PC_Final Order Electric EXHIBIT A-1 3" xfId="849"/>
    <cellStyle name="_Book1 (2)_Power Costs - Comparison bx Rbtl-Staff-Jt-PC_Final Order Electric EXHIBIT A-1 3 2" xfId="15321"/>
    <cellStyle name="_Book1 (2)_Power Costs - Comparison bx Rbtl-Staff-Jt-PC_Final Order Electric EXHIBIT A-1 4" xfId="15322"/>
    <cellStyle name="_Book1 (2)_Production Adj 4.37" xfId="850"/>
    <cellStyle name="_Book1 (2)_Production Adj 4.37 2" xfId="851"/>
    <cellStyle name="_Book1 (2)_Production Adj 4.37 2 2" xfId="852"/>
    <cellStyle name="_Book1 (2)_Production Adj 4.37 2 2 2" xfId="15323"/>
    <cellStyle name="_Book1 (2)_Production Adj 4.37 2 3" xfId="15324"/>
    <cellStyle name="_Book1 (2)_Production Adj 4.37 3" xfId="853"/>
    <cellStyle name="_Book1 (2)_Production Adj 4.37 3 2" xfId="15325"/>
    <cellStyle name="_Book1 (2)_Production Adj 4.37 4" xfId="15326"/>
    <cellStyle name="_Book1 (2)_Purchased Power Adj 4.03" xfId="854"/>
    <cellStyle name="_Book1 (2)_Purchased Power Adj 4.03 2" xfId="855"/>
    <cellStyle name="_Book1 (2)_Purchased Power Adj 4.03 2 2" xfId="856"/>
    <cellStyle name="_Book1 (2)_Purchased Power Adj 4.03 2 2 2" xfId="15327"/>
    <cellStyle name="_Book1 (2)_Purchased Power Adj 4.03 2 3" xfId="15328"/>
    <cellStyle name="_Book1 (2)_Purchased Power Adj 4.03 3" xfId="857"/>
    <cellStyle name="_Book1 (2)_Purchased Power Adj 4.03 3 2" xfId="15329"/>
    <cellStyle name="_Book1 (2)_Purchased Power Adj 4.03 4" xfId="15330"/>
    <cellStyle name="_Book1 (2)_Rebuttal Power Costs" xfId="858"/>
    <cellStyle name="_Book1 (2)_Rebuttal Power Costs 2" xfId="859"/>
    <cellStyle name="_Book1 (2)_Rebuttal Power Costs 2 2" xfId="860"/>
    <cellStyle name="_Book1 (2)_Rebuttal Power Costs 2 2 2" xfId="15331"/>
    <cellStyle name="_Book1 (2)_Rebuttal Power Costs 2 3" xfId="15332"/>
    <cellStyle name="_Book1 (2)_Rebuttal Power Costs 3" xfId="861"/>
    <cellStyle name="_Book1 (2)_Rebuttal Power Costs 3 2" xfId="15333"/>
    <cellStyle name="_Book1 (2)_Rebuttal Power Costs 4" xfId="15334"/>
    <cellStyle name="_Book1 (2)_Rebuttal Power Costs_Adj Bench DR 3 for Initial Briefs (Electric)" xfId="862"/>
    <cellStyle name="_Book1 (2)_Rebuttal Power Costs_Adj Bench DR 3 for Initial Briefs (Electric) 2" xfId="863"/>
    <cellStyle name="_Book1 (2)_Rebuttal Power Costs_Adj Bench DR 3 for Initial Briefs (Electric) 2 2" xfId="864"/>
    <cellStyle name="_Book1 (2)_Rebuttal Power Costs_Adj Bench DR 3 for Initial Briefs (Electric) 2 2 2" xfId="15335"/>
    <cellStyle name="_Book1 (2)_Rebuttal Power Costs_Adj Bench DR 3 for Initial Briefs (Electric) 2 3" xfId="15336"/>
    <cellStyle name="_Book1 (2)_Rebuttal Power Costs_Adj Bench DR 3 for Initial Briefs (Electric) 3" xfId="865"/>
    <cellStyle name="_Book1 (2)_Rebuttal Power Costs_Adj Bench DR 3 for Initial Briefs (Electric) 3 2" xfId="15337"/>
    <cellStyle name="_Book1 (2)_Rebuttal Power Costs_Adj Bench DR 3 for Initial Briefs (Electric) 4" xfId="15338"/>
    <cellStyle name="_Book1 (2)_Rebuttal Power Costs_Adj Bench DR 3 for Initial Briefs (Electric)_DEM-WP(C) ENERG10C--ctn Mid-C_042010 2010GRC" xfId="866"/>
    <cellStyle name="_Book1 (2)_Rebuttal Power Costs_DEM-WP(C) ENERG10C--ctn Mid-C_042010 2010GRC" xfId="867"/>
    <cellStyle name="_Book1 (2)_Rebuttal Power Costs_Electric Rev Req Model (2009 GRC) Rebuttal" xfId="868"/>
    <cellStyle name="_Book1 (2)_Rebuttal Power Costs_Electric Rev Req Model (2009 GRC) Rebuttal 2" xfId="869"/>
    <cellStyle name="_Book1 (2)_Rebuttal Power Costs_Electric Rev Req Model (2009 GRC) Rebuttal 2 2" xfId="870"/>
    <cellStyle name="_Book1 (2)_Rebuttal Power Costs_Electric Rev Req Model (2009 GRC) Rebuttal 2 2 2" xfId="15339"/>
    <cellStyle name="_Book1 (2)_Rebuttal Power Costs_Electric Rev Req Model (2009 GRC) Rebuttal 2 3" xfId="15340"/>
    <cellStyle name="_Book1 (2)_Rebuttal Power Costs_Electric Rev Req Model (2009 GRC) Rebuttal 3" xfId="871"/>
    <cellStyle name="_Book1 (2)_Rebuttal Power Costs_Electric Rev Req Model (2009 GRC) Rebuttal 3 2" xfId="15341"/>
    <cellStyle name="_Book1 (2)_Rebuttal Power Costs_Electric Rev Req Model (2009 GRC) Rebuttal 4" xfId="15342"/>
    <cellStyle name="_Book1 (2)_Rebuttal Power Costs_Electric Rev Req Model (2009 GRC) Rebuttal REmoval of New  WH Solar AdjustMI" xfId="872"/>
    <cellStyle name="_Book1 (2)_Rebuttal Power Costs_Electric Rev Req Model (2009 GRC) Rebuttal REmoval of New  WH Solar AdjustMI 2" xfId="873"/>
    <cellStyle name="_Book1 (2)_Rebuttal Power Costs_Electric Rev Req Model (2009 GRC) Rebuttal REmoval of New  WH Solar AdjustMI 2 2" xfId="874"/>
    <cellStyle name="_Book1 (2)_Rebuttal Power Costs_Electric Rev Req Model (2009 GRC) Rebuttal REmoval of New  WH Solar AdjustMI 2 2 2" xfId="15343"/>
    <cellStyle name="_Book1 (2)_Rebuttal Power Costs_Electric Rev Req Model (2009 GRC) Rebuttal REmoval of New  WH Solar AdjustMI 2 3" xfId="15344"/>
    <cellStyle name="_Book1 (2)_Rebuttal Power Costs_Electric Rev Req Model (2009 GRC) Rebuttal REmoval of New  WH Solar AdjustMI 3" xfId="875"/>
    <cellStyle name="_Book1 (2)_Rebuttal Power Costs_Electric Rev Req Model (2009 GRC) Rebuttal REmoval of New  WH Solar AdjustMI 3 2" xfId="15345"/>
    <cellStyle name="_Book1 (2)_Rebuttal Power Costs_Electric Rev Req Model (2009 GRC) Rebuttal REmoval of New  WH Solar AdjustMI 4" xfId="15346"/>
    <cellStyle name="_Book1 (2)_Rebuttal Power Costs_Electric Rev Req Model (2009 GRC) Rebuttal REmoval of New  WH Solar AdjustMI_DEM-WP(C) ENERG10C--ctn Mid-C_042010 2010GRC" xfId="876"/>
    <cellStyle name="_Book1 (2)_Rebuttal Power Costs_Electric Rev Req Model (2009 GRC) Revised 01-18-2010" xfId="877"/>
    <cellStyle name="_Book1 (2)_Rebuttal Power Costs_Electric Rev Req Model (2009 GRC) Revised 01-18-2010 2" xfId="878"/>
    <cellStyle name="_Book1 (2)_Rebuttal Power Costs_Electric Rev Req Model (2009 GRC) Revised 01-18-2010 2 2" xfId="879"/>
    <cellStyle name="_Book1 (2)_Rebuttal Power Costs_Electric Rev Req Model (2009 GRC) Revised 01-18-2010 2 2 2" xfId="15347"/>
    <cellStyle name="_Book1 (2)_Rebuttal Power Costs_Electric Rev Req Model (2009 GRC) Revised 01-18-2010 2 3" xfId="15348"/>
    <cellStyle name="_Book1 (2)_Rebuttal Power Costs_Electric Rev Req Model (2009 GRC) Revised 01-18-2010 3" xfId="880"/>
    <cellStyle name="_Book1 (2)_Rebuttal Power Costs_Electric Rev Req Model (2009 GRC) Revised 01-18-2010 3 2" xfId="15349"/>
    <cellStyle name="_Book1 (2)_Rebuttal Power Costs_Electric Rev Req Model (2009 GRC) Revised 01-18-2010 4" xfId="15350"/>
    <cellStyle name="_Book1 (2)_Rebuttal Power Costs_Electric Rev Req Model (2009 GRC) Revised 01-18-2010_DEM-WP(C) ENERG10C--ctn Mid-C_042010 2010GRC" xfId="881"/>
    <cellStyle name="_Book1 (2)_Rebuttal Power Costs_Final Order Electric EXHIBIT A-1" xfId="882"/>
    <cellStyle name="_Book1 (2)_Rebuttal Power Costs_Final Order Electric EXHIBIT A-1 2" xfId="883"/>
    <cellStyle name="_Book1 (2)_Rebuttal Power Costs_Final Order Electric EXHIBIT A-1 2 2" xfId="884"/>
    <cellStyle name="_Book1 (2)_Rebuttal Power Costs_Final Order Electric EXHIBIT A-1 2 2 2" xfId="15351"/>
    <cellStyle name="_Book1 (2)_Rebuttal Power Costs_Final Order Electric EXHIBIT A-1 2 3" xfId="15352"/>
    <cellStyle name="_Book1 (2)_Rebuttal Power Costs_Final Order Electric EXHIBIT A-1 3" xfId="885"/>
    <cellStyle name="_Book1 (2)_Rebuttal Power Costs_Final Order Electric EXHIBIT A-1 3 2" xfId="15353"/>
    <cellStyle name="_Book1 (2)_Rebuttal Power Costs_Final Order Electric EXHIBIT A-1 4" xfId="15354"/>
    <cellStyle name="_Book1 (2)_RECS vs PTC's w Interest 6-28-10" xfId="15355"/>
    <cellStyle name="_Book1 (2)_ROR &amp; CONV FACTOR" xfId="886"/>
    <cellStyle name="_Book1 (2)_ROR &amp; CONV FACTOR 2" xfId="887"/>
    <cellStyle name="_Book1 (2)_ROR &amp; CONV FACTOR 2 2" xfId="888"/>
    <cellStyle name="_Book1 (2)_ROR &amp; CONV FACTOR 2 2 2" xfId="15356"/>
    <cellStyle name="_Book1 (2)_ROR &amp; CONV FACTOR 2 3" xfId="15357"/>
    <cellStyle name="_Book1 (2)_ROR &amp; CONV FACTOR 3" xfId="889"/>
    <cellStyle name="_Book1 (2)_ROR &amp; CONV FACTOR 3 2" xfId="15358"/>
    <cellStyle name="_Book1 (2)_ROR &amp; CONV FACTOR 4" xfId="15359"/>
    <cellStyle name="_Book1 (2)_ROR 5.02" xfId="890"/>
    <cellStyle name="_Book1 (2)_ROR 5.02 2" xfId="891"/>
    <cellStyle name="_Book1 (2)_ROR 5.02 2 2" xfId="892"/>
    <cellStyle name="_Book1 (2)_ROR 5.02 2 2 2" xfId="15360"/>
    <cellStyle name="_Book1 (2)_ROR 5.02 2 3" xfId="15361"/>
    <cellStyle name="_Book1 (2)_ROR 5.02 3" xfId="893"/>
    <cellStyle name="_Book1 (2)_ROR 5.02 3 2" xfId="15362"/>
    <cellStyle name="_Book1 (2)_ROR 5.02 4" xfId="15363"/>
    <cellStyle name="_Book1 (2)_Wind Integration 10GRC" xfId="894"/>
    <cellStyle name="_Book1 (2)_Wind Integration 10GRC 2" xfId="895"/>
    <cellStyle name="_Book1 (2)_Wind Integration 10GRC 2 2" xfId="15364"/>
    <cellStyle name="_Book1 (2)_Wind Integration 10GRC 3" xfId="15365"/>
    <cellStyle name="_Book1 (2)_Wind Integration 10GRC_DEM-WP(C) ENERG10C--ctn Mid-C_042010 2010GRC" xfId="896"/>
    <cellStyle name="_Book1 10" xfId="897"/>
    <cellStyle name="_Book1 10 2" xfId="898"/>
    <cellStyle name="_Book1 10 2 2" xfId="15366"/>
    <cellStyle name="_Book1 10 3" xfId="15367"/>
    <cellStyle name="_Book1 11" xfId="899"/>
    <cellStyle name="_Book1 11 2" xfId="900"/>
    <cellStyle name="_Book1 11 2 2" xfId="15368"/>
    <cellStyle name="_Book1 11 3" xfId="15369"/>
    <cellStyle name="_Book1 12" xfId="901"/>
    <cellStyle name="_Book1 12 2" xfId="902"/>
    <cellStyle name="_Book1 12 2 2" xfId="15370"/>
    <cellStyle name="_Book1 12 2 3" xfId="15371"/>
    <cellStyle name="_Book1 12 3" xfId="15372"/>
    <cellStyle name="_Book1 12 3 2" xfId="15373"/>
    <cellStyle name="_Book1 13" xfId="903"/>
    <cellStyle name="_Book1 13 2" xfId="904"/>
    <cellStyle name="_Book1 13 2 2" xfId="15374"/>
    <cellStyle name="_Book1 13 2 3" xfId="15375"/>
    <cellStyle name="_Book1 13 3" xfId="15376"/>
    <cellStyle name="_Book1 13 3 2" xfId="15377"/>
    <cellStyle name="_Book1 14" xfId="905"/>
    <cellStyle name="_Book1 14 2" xfId="906"/>
    <cellStyle name="_Book1 14 2 2" xfId="15378"/>
    <cellStyle name="_Book1 14 2 3" xfId="15379"/>
    <cellStyle name="_Book1 14 3" xfId="15380"/>
    <cellStyle name="_Book1 14 3 2" xfId="15381"/>
    <cellStyle name="_Book1 15" xfId="907"/>
    <cellStyle name="_Book1 15 2" xfId="15382"/>
    <cellStyle name="_Book1 15 2 2" xfId="15383"/>
    <cellStyle name="_Book1 15 3" xfId="15384"/>
    <cellStyle name="_Book1 16" xfId="908"/>
    <cellStyle name="_Book1 16 2" xfId="15385"/>
    <cellStyle name="_Book1 16 2 2" xfId="15386"/>
    <cellStyle name="_Book1 16 3" xfId="15387"/>
    <cellStyle name="_Book1 17" xfId="909"/>
    <cellStyle name="_Book1 17 2" xfId="910"/>
    <cellStyle name="_Book1 18" xfId="911"/>
    <cellStyle name="_Book1 18 2" xfId="912"/>
    <cellStyle name="_Book1 19" xfId="913"/>
    <cellStyle name="_Book1 19 2" xfId="914"/>
    <cellStyle name="_Book1 2" xfId="915"/>
    <cellStyle name="_Book1 2 2" xfId="916"/>
    <cellStyle name="_Book1 2 2 2" xfId="917"/>
    <cellStyle name="_Book1 2 2 2 2" xfId="15388"/>
    <cellStyle name="_Book1 2 2 3" xfId="15389"/>
    <cellStyle name="_Book1 2 3" xfId="918"/>
    <cellStyle name="_Book1 2 3 2" xfId="15390"/>
    <cellStyle name="_Book1 2 4" xfId="15391"/>
    <cellStyle name="_Book1 20" xfId="919"/>
    <cellStyle name="_Book1 20 2" xfId="920"/>
    <cellStyle name="_Book1 21" xfId="921"/>
    <cellStyle name="_Book1 21 2" xfId="922"/>
    <cellStyle name="_Book1 22" xfId="15392"/>
    <cellStyle name="_Book1 22 2" xfId="15393"/>
    <cellStyle name="_Book1 23" xfId="15394"/>
    <cellStyle name="_Book1 23 2" xfId="15395"/>
    <cellStyle name="_Book1 24" xfId="15396"/>
    <cellStyle name="_Book1 24 2" xfId="15397"/>
    <cellStyle name="_Book1 25" xfId="15398"/>
    <cellStyle name="_Book1 25 2" xfId="15399"/>
    <cellStyle name="_Book1 26" xfId="15400"/>
    <cellStyle name="_Book1 26 2" xfId="15401"/>
    <cellStyle name="_Book1 27" xfId="15402"/>
    <cellStyle name="_Book1 27 2" xfId="15403"/>
    <cellStyle name="_Book1 28" xfId="15404"/>
    <cellStyle name="_Book1 28 2" xfId="15405"/>
    <cellStyle name="_Book1 29" xfId="15406"/>
    <cellStyle name="_Book1 29 2" xfId="15407"/>
    <cellStyle name="_Book1 3" xfId="923"/>
    <cellStyle name="_Book1 3 2" xfId="924"/>
    <cellStyle name="_Book1 3 2 2" xfId="15408"/>
    <cellStyle name="_Book1 3 3" xfId="15409"/>
    <cellStyle name="_Book1 30" xfId="15410"/>
    <cellStyle name="_Book1 30 2" xfId="15411"/>
    <cellStyle name="_Book1 31" xfId="15412"/>
    <cellStyle name="_Book1 32" xfId="15413"/>
    <cellStyle name="_Book1 33" xfId="15414"/>
    <cellStyle name="_Book1 33 2" xfId="15415"/>
    <cellStyle name="_Book1 34" xfId="15416"/>
    <cellStyle name="_Book1 34 2" xfId="15417"/>
    <cellStyle name="_Book1 35" xfId="15418"/>
    <cellStyle name="_Book1 35 2" xfId="15419"/>
    <cellStyle name="_Book1 36" xfId="15420"/>
    <cellStyle name="_Book1 4" xfId="925"/>
    <cellStyle name="_Book1 4 2" xfId="926"/>
    <cellStyle name="_Book1 4 2 2" xfId="15421"/>
    <cellStyle name="_Book1 4 3" xfId="15422"/>
    <cellStyle name="_Book1 5" xfId="927"/>
    <cellStyle name="_Book1 5 2" xfId="928"/>
    <cellStyle name="_Book1 5 2 2" xfId="15423"/>
    <cellStyle name="_Book1 5 3" xfId="15424"/>
    <cellStyle name="_Book1 6" xfId="929"/>
    <cellStyle name="_Book1 6 2" xfId="930"/>
    <cellStyle name="_Book1 6 2 2" xfId="15425"/>
    <cellStyle name="_Book1 6 3" xfId="15426"/>
    <cellStyle name="_Book1 7" xfId="931"/>
    <cellStyle name="_Book1 7 2" xfId="932"/>
    <cellStyle name="_Book1 7 2 2" xfId="15427"/>
    <cellStyle name="_Book1 7 3" xfId="15428"/>
    <cellStyle name="_Book1 8" xfId="933"/>
    <cellStyle name="_Book1 8 2" xfId="934"/>
    <cellStyle name="_Book1 8 2 2" xfId="15429"/>
    <cellStyle name="_Book1 8 3" xfId="15430"/>
    <cellStyle name="_Book1 9" xfId="935"/>
    <cellStyle name="_Book1 9 2" xfId="936"/>
    <cellStyle name="_Book1 9 2 2" xfId="15431"/>
    <cellStyle name="_Book1 9 3" xfId="15432"/>
    <cellStyle name="_Book1_(C) WHE Proforma with ITC cash grant 10 Yr Amort_for deferral_102809" xfId="937"/>
    <cellStyle name="_Book1_(C) WHE Proforma with ITC cash grant 10 Yr Amort_for deferral_102809 2" xfId="938"/>
    <cellStyle name="_Book1_(C) WHE Proforma with ITC cash grant 10 Yr Amort_for deferral_102809 2 2" xfId="939"/>
    <cellStyle name="_Book1_(C) WHE Proforma with ITC cash grant 10 Yr Amort_for deferral_102809 2 2 2" xfId="15433"/>
    <cellStyle name="_Book1_(C) WHE Proforma with ITC cash grant 10 Yr Amort_for deferral_102809 2 3" xfId="15434"/>
    <cellStyle name="_Book1_(C) WHE Proforma with ITC cash grant 10 Yr Amort_for deferral_102809 3" xfId="940"/>
    <cellStyle name="_Book1_(C) WHE Proforma with ITC cash grant 10 Yr Amort_for deferral_102809 3 2" xfId="15435"/>
    <cellStyle name="_Book1_(C) WHE Proforma with ITC cash grant 10 Yr Amort_for deferral_102809 4" xfId="15436"/>
    <cellStyle name="_Book1_(C) WHE Proforma with ITC cash grant 10 Yr Amort_for deferral_102809_16.07E Wild Horse Wind Expansionwrkingfile" xfId="941"/>
    <cellStyle name="_Book1_(C) WHE Proforma with ITC cash grant 10 Yr Amort_for deferral_102809_16.07E Wild Horse Wind Expansionwrkingfile 2" xfId="942"/>
    <cellStyle name="_Book1_(C) WHE Proforma with ITC cash grant 10 Yr Amort_for deferral_102809_16.07E Wild Horse Wind Expansionwrkingfile 2 2" xfId="943"/>
    <cellStyle name="_Book1_(C) WHE Proforma with ITC cash grant 10 Yr Amort_for deferral_102809_16.07E Wild Horse Wind Expansionwrkingfile 2 2 2" xfId="15437"/>
    <cellStyle name="_Book1_(C) WHE Proforma with ITC cash grant 10 Yr Amort_for deferral_102809_16.07E Wild Horse Wind Expansionwrkingfile 2 3" xfId="15438"/>
    <cellStyle name="_Book1_(C) WHE Proforma with ITC cash grant 10 Yr Amort_for deferral_102809_16.07E Wild Horse Wind Expansionwrkingfile 3" xfId="944"/>
    <cellStyle name="_Book1_(C) WHE Proforma with ITC cash grant 10 Yr Amort_for deferral_102809_16.07E Wild Horse Wind Expansionwrkingfile 3 2" xfId="15439"/>
    <cellStyle name="_Book1_(C) WHE Proforma with ITC cash grant 10 Yr Amort_for deferral_102809_16.07E Wild Horse Wind Expansionwrkingfile 4" xfId="15440"/>
    <cellStyle name="_Book1_(C) WHE Proforma with ITC cash grant 10 Yr Amort_for deferral_102809_16.07E Wild Horse Wind Expansionwrkingfile SF" xfId="945"/>
    <cellStyle name="_Book1_(C) WHE Proforma with ITC cash grant 10 Yr Amort_for deferral_102809_16.07E Wild Horse Wind Expansionwrkingfile SF 2" xfId="946"/>
    <cellStyle name="_Book1_(C) WHE Proforma with ITC cash grant 10 Yr Amort_for deferral_102809_16.07E Wild Horse Wind Expansionwrkingfile SF 2 2" xfId="947"/>
    <cellStyle name="_Book1_(C) WHE Proforma with ITC cash grant 10 Yr Amort_for deferral_102809_16.07E Wild Horse Wind Expansionwrkingfile SF 2 2 2" xfId="15441"/>
    <cellStyle name="_Book1_(C) WHE Proforma with ITC cash grant 10 Yr Amort_for deferral_102809_16.07E Wild Horse Wind Expansionwrkingfile SF 2 3" xfId="15442"/>
    <cellStyle name="_Book1_(C) WHE Proforma with ITC cash grant 10 Yr Amort_for deferral_102809_16.07E Wild Horse Wind Expansionwrkingfile SF 3" xfId="948"/>
    <cellStyle name="_Book1_(C) WHE Proforma with ITC cash grant 10 Yr Amort_for deferral_102809_16.07E Wild Horse Wind Expansionwrkingfile SF 3 2" xfId="15443"/>
    <cellStyle name="_Book1_(C) WHE Proforma with ITC cash grant 10 Yr Amort_for deferral_102809_16.07E Wild Horse Wind Expansionwrkingfile SF 4" xfId="15444"/>
    <cellStyle name="_Book1_(C) WHE Proforma with ITC cash grant 10 Yr Amort_for deferral_102809_16.07E Wild Horse Wind Expansionwrkingfile SF_DEM-WP(C) ENERG10C--ctn Mid-C_042010 2010GRC" xfId="949"/>
    <cellStyle name="_Book1_(C) WHE Proforma with ITC cash grant 10 Yr Amort_for deferral_102809_16.07E Wild Horse Wind Expansionwrkingfile_DEM-WP(C) ENERG10C--ctn Mid-C_042010 2010GRC" xfId="950"/>
    <cellStyle name="_Book1_(C) WHE Proforma with ITC cash grant 10 Yr Amort_for deferral_102809_16.37E Wild Horse Expansion DeferralRevwrkingfile SF" xfId="951"/>
    <cellStyle name="_Book1_(C) WHE Proforma with ITC cash grant 10 Yr Amort_for deferral_102809_16.37E Wild Horse Expansion DeferralRevwrkingfile SF 2" xfId="952"/>
    <cellStyle name="_Book1_(C) WHE Proforma with ITC cash grant 10 Yr Amort_for deferral_102809_16.37E Wild Horse Expansion DeferralRevwrkingfile SF 2 2" xfId="953"/>
    <cellStyle name="_Book1_(C) WHE Proforma with ITC cash grant 10 Yr Amort_for deferral_102809_16.37E Wild Horse Expansion DeferralRevwrkingfile SF 2 2 2" xfId="15445"/>
    <cellStyle name="_Book1_(C) WHE Proforma with ITC cash grant 10 Yr Amort_for deferral_102809_16.37E Wild Horse Expansion DeferralRevwrkingfile SF 2 3" xfId="15446"/>
    <cellStyle name="_Book1_(C) WHE Proforma with ITC cash grant 10 Yr Amort_for deferral_102809_16.37E Wild Horse Expansion DeferralRevwrkingfile SF 3" xfId="954"/>
    <cellStyle name="_Book1_(C) WHE Proforma with ITC cash grant 10 Yr Amort_for deferral_102809_16.37E Wild Horse Expansion DeferralRevwrkingfile SF 3 2" xfId="15447"/>
    <cellStyle name="_Book1_(C) WHE Proforma with ITC cash grant 10 Yr Amort_for deferral_102809_16.37E Wild Horse Expansion DeferralRevwrkingfile SF 4" xfId="15448"/>
    <cellStyle name="_Book1_(C) WHE Proforma with ITC cash grant 10 Yr Amort_for deferral_102809_16.37E Wild Horse Expansion DeferralRevwrkingfile SF_DEM-WP(C) ENERG10C--ctn Mid-C_042010 2010GRC" xfId="955"/>
    <cellStyle name="_Book1_(C) WHE Proforma with ITC cash grant 10 Yr Amort_for deferral_102809_DEM-WP(C) ENERG10C--ctn Mid-C_042010 2010GRC" xfId="956"/>
    <cellStyle name="_Book1_(C) WHE Proforma with ITC cash grant 10 Yr Amort_for rebuttal_120709" xfId="957"/>
    <cellStyle name="_Book1_(C) WHE Proforma with ITC cash grant 10 Yr Amort_for rebuttal_120709 2" xfId="958"/>
    <cellStyle name="_Book1_(C) WHE Proforma with ITC cash grant 10 Yr Amort_for rebuttal_120709 2 2" xfId="959"/>
    <cellStyle name="_Book1_(C) WHE Proforma with ITC cash grant 10 Yr Amort_for rebuttal_120709 2 2 2" xfId="15449"/>
    <cellStyle name="_Book1_(C) WHE Proforma with ITC cash grant 10 Yr Amort_for rebuttal_120709 2 3" xfId="15450"/>
    <cellStyle name="_Book1_(C) WHE Proforma with ITC cash grant 10 Yr Amort_for rebuttal_120709 3" xfId="960"/>
    <cellStyle name="_Book1_(C) WHE Proforma with ITC cash grant 10 Yr Amort_for rebuttal_120709 3 2" xfId="15451"/>
    <cellStyle name="_Book1_(C) WHE Proforma with ITC cash grant 10 Yr Amort_for rebuttal_120709 4" xfId="15452"/>
    <cellStyle name="_Book1_(C) WHE Proforma with ITC cash grant 10 Yr Amort_for rebuttal_120709_DEM-WP(C) ENERG10C--ctn Mid-C_042010 2010GRC" xfId="961"/>
    <cellStyle name="_Book1_04.07E Wild Horse Wind Expansion" xfId="962"/>
    <cellStyle name="_Book1_04.07E Wild Horse Wind Expansion 2" xfId="963"/>
    <cellStyle name="_Book1_04.07E Wild Horse Wind Expansion 2 2" xfId="964"/>
    <cellStyle name="_Book1_04.07E Wild Horse Wind Expansion 2 2 2" xfId="15453"/>
    <cellStyle name="_Book1_04.07E Wild Horse Wind Expansion 2 3" xfId="15454"/>
    <cellStyle name="_Book1_04.07E Wild Horse Wind Expansion 3" xfId="965"/>
    <cellStyle name="_Book1_04.07E Wild Horse Wind Expansion 3 2" xfId="15455"/>
    <cellStyle name="_Book1_04.07E Wild Horse Wind Expansion 4" xfId="15456"/>
    <cellStyle name="_Book1_04.07E Wild Horse Wind Expansion_16.07E Wild Horse Wind Expansionwrkingfile" xfId="966"/>
    <cellStyle name="_Book1_04.07E Wild Horse Wind Expansion_16.07E Wild Horse Wind Expansionwrkingfile 2" xfId="967"/>
    <cellStyle name="_Book1_04.07E Wild Horse Wind Expansion_16.07E Wild Horse Wind Expansionwrkingfile 2 2" xfId="968"/>
    <cellStyle name="_Book1_04.07E Wild Horse Wind Expansion_16.07E Wild Horse Wind Expansionwrkingfile 2 2 2" xfId="15457"/>
    <cellStyle name="_Book1_04.07E Wild Horse Wind Expansion_16.07E Wild Horse Wind Expansionwrkingfile 2 3" xfId="15458"/>
    <cellStyle name="_Book1_04.07E Wild Horse Wind Expansion_16.07E Wild Horse Wind Expansionwrkingfile 3" xfId="969"/>
    <cellStyle name="_Book1_04.07E Wild Horse Wind Expansion_16.07E Wild Horse Wind Expansionwrkingfile 3 2" xfId="15459"/>
    <cellStyle name="_Book1_04.07E Wild Horse Wind Expansion_16.07E Wild Horse Wind Expansionwrkingfile 4" xfId="15460"/>
    <cellStyle name="_Book1_04.07E Wild Horse Wind Expansion_16.07E Wild Horse Wind Expansionwrkingfile SF" xfId="970"/>
    <cellStyle name="_Book1_04.07E Wild Horse Wind Expansion_16.07E Wild Horse Wind Expansionwrkingfile SF 2" xfId="971"/>
    <cellStyle name="_Book1_04.07E Wild Horse Wind Expansion_16.07E Wild Horse Wind Expansionwrkingfile SF 2 2" xfId="972"/>
    <cellStyle name="_Book1_04.07E Wild Horse Wind Expansion_16.07E Wild Horse Wind Expansionwrkingfile SF 2 2 2" xfId="15461"/>
    <cellStyle name="_Book1_04.07E Wild Horse Wind Expansion_16.07E Wild Horse Wind Expansionwrkingfile SF 2 3" xfId="15462"/>
    <cellStyle name="_Book1_04.07E Wild Horse Wind Expansion_16.07E Wild Horse Wind Expansionwrkingfile SF 3" xfId="973"/>
    <cellStyle name="_Book1_04.07E Wild Horse Wind Expansion_16.07E Wild Horse Wind Expansionwrkingfile SF 3 2" xfId="15463"/>
    <cellStyle name="_Book1_04.07E Wild Horse Wind Expansion_16.07E Wild Horse Wind Expansionwrkingfile SF 4" xfId="15464"/>
    <cellStyle name="_Book1_04.07E Wild Horse Wind Expansion_16.07E Wild Horse Wind Expansionwrkingfile SF_DEM-WP(C) ENERG10C--ctn Mid-C_042010 2010GRC" xfId="974"/>
    <cellStyle name="_Book1_04.07E Wild Horse Wind Expansion_16.07E Wild Horse Wind Expansionwrkingfile_DEM-WP(C) ENERG10C--ctn Mid-C_042010 2010GRC" xfId="975"/>
    <cellStyle name="_Book1_04.07E Wild Horse Wind Expansion_16.37E Wild Horse Expansion DeferralRevwrkingfile SF" xfId="976"/>
    <cellStyle name="_Book1_04.07E Wild Horse Wind Expansion_16.37E Wild Horse Expansion DeferralRevwrkingfile SF 2" xfId="977"/>
    <cellStyle name="_Book1_04.07E Wild Horse Wind Expansion_16.37E Wild Horse Expansion DeferralRevwrkingfile SF 2 2" xfId="978"/>
    <cellStyle name="_Book1_04.07E Wild Horse Wind Expansion_16.37E Wild Horse Expansion DeferralRevwrkingfile SF 2 2 2" xfId="15465"/>
    <cellStyle name="_Book1_04.07E Wild Horse Wind Expansion_16.37E Wild Horse Expansion DeferralRevwrkingfile SF 2 3" xfId="15466"/>
    <cellStyle name="_Book1_04.07E Wild Horse Wind Expansion_16.37E Wild Horse Expansion DeferralRevwrkingfile SF 3" xfId="979"/>
    <cellStyle name="_Book1_04.07E Wild Horse Wind Expansion_16.37E Wild Horse Expansion DeferralRevwrkingfile SF 3 2" xfId="15467"/>
    <cellStyle name="_Book1_04.07E Wild Horse Wind Expansion_16.37E Wild Horse Expansion DeferralRevwrkingfile SF 4" xfId="15468"/>
    <cellStyle name="_Book1_04.07E Wild Horse Wind Expansion_16.37E Wild Horse Expansion DeferralRevwrkingfile SF_DEM-WP(C) ENERG10C--ctn Mid-C_042010 2010GRC" xfId="980"/>
    <cellStyle name="_Book1_04.07E Wild Horse Wind Expansion_DEM-WP(C) ENERG10C--ctn Mid-C_042010 2010GRC" xfId="981"/>
    <cellStyle name="_Book1_16.07E Wild Horse Wind Expansionwrkingfile" xfId="982"/>
    <cellStyle name="_Book1_16.07E Wild Horse Wind Expansionwrkingfile 2" xfId="983"/>
    <cellStyle name="_Book1_16.07E Wild Horse Wind Expansionwrkingfile 2 2" xfId="984"/>
    <cellStyle name="_Book1_16.07E Wild Horse Wind Expansionwrkingfile 2 2 2" xfId="15469"/>
    <cellStyle name="_Book1_16.07E Wild Horse Wind Expansionwrkingfile 2 3" xfId="15470"/>
    <cellStyle name="_Book1_16.07E Wild Horse Wind Expansionwrkingfile 3" xfId="985"/>
    <cellStyle name="_Book1_16.07E Wild Horse Wind Expansionwrkingfile 3 2" xfId="15471"/>
    <cellStyle name="_Book1_16.07E Wild Horse Wind Expansionwrkingfile 4" xfId="15472"/>
    <cellStyle name="_Book1_16.07E Wild Horse Wind Expansionwrkingfile SF" xfId="986"/>
    <cellStyle name="_Book1_16.07E Wild Horse Wind Expansionwrkingfile SF 2" xfId="987"/>
    <cellStyle name="_Book1_16.07E Wild Horse Wind Expansionwrkingfile SF 2 2" xfId="988"/>
    <cellStyle name="_Book1_16.07E Wild Horse Wind Expansionwrkingfile SF 2 2 2" xfId="15473"/>
    <cellStyle name="_Book1_16.07E Wild Horse Wind Expansionwrkingfile SF 2 3" xfId="15474"/>
    <cellStyle name="_Book1_16.07E Wild Horse Wind Expansionwrkingfile SF 3" xfId="989"/>
    <cellStyle name="_Book1_16.07E Wild Horse Wind Expansionwrkingfile SF 3 2" xfId="15475"/>
    <cellStyle name="_Book1_16.07E Wild Horse Wind Expansionwrkingfile SF 4" xfId="15476"/>
    <cellStyle name="_Book1_16.07E Wild Horse Wind Expansionwrkingfile SF_DEM-WP(C) ENERG10C--ctn Mid-C_042010 2010GRC" xfId="990"/>
    <cellStyle name="_Book1_16.07E Wild Horse Wind Expansionwrkingfile_DEM-WP(C) ENERG10C--ctn Mid-C_042010 2010GRC" xfId="991"/>
    <cellStyle name="_Book1_16.37E Wild Horse Expansion DeferralRevwrkingfile SF" xfId="992"/>
    <cellStyle name="_Book1_16.37E Wild Horse Expansion DeferralRevwrkingfile SF 2" xfId="993"/>
    <cellStyle name="_Book1_16.37E Wild Horse Expansion DeferralRevwrkingfile SF 2 2" xfId="994"/>
    <cellStyle name="_Book1_16.37E Wild Horse Expansion DeferralRevwrkingfile SF 2 2 2" xfId="15477"/>
    <cellStyle name="_Book1_16.37E Wild Horse Expansion DeferralRevwrkingfile SF 2 3" xfId="15478"/>
    <cellStyle name="_Book1_16.37E Wild Horse Expansion DeferralRevwrkingfile SF 3" xfId="995"/>
    <cellStyle name="_Book1_16.37E Wild Horse Expansion DeferralRevwrkingfile SF 3 2" xfId="15479"/>
    <cellStyle name="_Book1_16.37E Wild Horse Expansion DeferralRevwrkingfile SF 4" xfId="15480"/>
    <cellStyle name="_Book1_16.37E Wild Horse Expansion DeferralRevwrkingfile SF_DEM-WP(C) ENERG10C--ctn Mid-C_042010 2010GRC" xfId="996"/>
    <cellStyle name="_Book1_2009 Compliance Filing PCA Exhibits for GRC" xfId="997"/>
    <cellStyle name="_Book1_2009 Compliance Filing PCA Exhibits for GRC 2" xfId="15481"/>
    <cellStyle name="_Book1_2009 GRC Compl Filing - Exhibit D" xfId="998"/>
    <cellStyle name="_Book1_2009 GRC Compl Filing - Exhibit D 2" xfId="999"/>
    <cellStyle name="_Book1_2009 GRC Compl Filing - Exhibit D 2 2" xfId="15482"/>
    <cellStyle name="_Book1_2009 GRC Compl Filing - Exhibit D 3" xfId="15483"/>
    <cellStyle name="_Book1_2009 GRC Compl Filing - Exhibit D_DEM-WP(C) ENERG10C--ctn Mid-C_042010 2010GRC" xfId="1000"/>
    <cellStyle name="_Book1_3.01 Income Statement" xfId="1001"/>
    <cellStyle name="_Book1_4 31 Regulatory Assets and Liabilities  7 06- Exhibit D" xfId="1002"/>
    <cellStyle name="_Book1_4 31 Regulatory Assets and Liabilities  7 06- Exhibit D 2" xfId="1003"/>
    <cellStyle name="_Book1_4 31 Regulatory Assets and Liabilities  7 06- Exhibit D 2 2" xfId="1004"/>
    <cellStyle name="_Book1_4 31 Regulatory Assets and Liabilities  7 06- Exhibit D 2 2 2" xfId="15484"/>
    <cellStyle name="_Book1_4 31 Regulatory Assets and Liabilities  7 06- Exhibit D 3" xfId="1005"/>
    <cellStyle name="_Book1_4 31 Regulatory Assets and Liabilities  7 06- Exhibit D 3 2" xfId="15485"/>
    <cellStyle name="_Book1_4 31 Regulatory Assets and Liabilities  7 06- Exhibit D_DEM-WP(C) ENERG10C--ctn Mid-C_042010 2010GRC" xfId="1006"/>
    <cellStyle name="_Book1_4 31 Regulatory Assets and Liabilities  7 06- Exhibit D_NIM Summary" xfId="1007"/>
    <cellStyle name="_Book1_4 31 Regulatory Assets and Liabilities  7 06- Exhibit D_NIM Summary 2" xfId="1008"/>
    <cellStyle name="_Book1_4 31 Regulatory Assets and Liabilities  7 06- Exhibit D_NIM Summary 2 2" xfId="15486"/>
    <cellStyle name="_Book1_4 31 Regulatory Assets and Liabilities  7 06- Exhibit D_NIM Summary 3" xfId="15487"/>
    <cellStyle name="_Book1_4 31 Regulatory Assets and Liabilities  7 06- Exhibit D_NIM Summary_DEM-WP(C) ENERG10C--ctn Mid-C_042010 2010GRC" xfId="1009"/>
    <cellStyle name="_Book1_4 31 Regulatory Assets and Liabilities  7 06- Exhibit D_NIM+O&amp;M" xfId="1010"/>
    <cellStyle name="_Book1_4 31 Regulatory Assets and Liabilities  7 06- Exhibit D_NIM+O&amp;M 2" xfId="15488"/>
    <cellStyle name="_Book1_4 31 Regulatory Assets and Liabilities  7 06- Exhibit D_NIM+O&amp;M Monthly" xfId="1011"/>
    <cellStyle name="_Book1_4 31 Regulatory Assets and Liabilities  7 06- Exhibit D_NIM+O&amp;M Monthly 2" xfId="15489"/>
    <cellStyle name="_Book1_4 31E Reg Asset  Liab and EXH D" xfId="1012"/>
    <cellStyle name="_Book1_4 31E Reg Asset  Liab and EXH D _ Aug 10 Filing (2)" xfId="1013"/>
    <cellStyle name="_Book1_4 31E Reg Asset  Liab and EXH D _ Aug 10 Filing (2) 2" xfId="15490"/>
    <cellStyle name="_Book1_4 31E Reg Asset  Liab and EXH D 10" xfId="15491"/>
    <cellStyle name="_Book1_4 31E Reg Asset  Liab and EXH D 11" xfId="15492"/>
    <cellStyle name="_Book1_4 31E Reg Asset  Liab and EXH D 12" xfId="15493"/>
    <cellStyle name="_Book1_4 31E Reg Asset  Liab and EXH D 13" xfId="15494"/>
    <cellStyle name="_Book1_4 31E Reg Asset  Liab and EXH D 14" xfId="15495"/>
    <cellStyle name="_Book1_4 31E Reg Asset  Liab and EXH D 15" xfId="15496"/>
    <cellStyle name="_Book1_4 31E Reg Asset  Liab and EXH D 16" xfId="15497"/>
    <cellStyle name="_Book1_4 31E Reg Asset  Liab and EXH D 17" xfId="15498"/>
    <cellStyle name="_Book1_4 31E Reg Asset  Liab and EXH D 18" xfId="15499"/>
    <cellStyle name="_Book1_4 31E Reg Asset  Liab and EXH D 19" xfId="15500"/>
    <cellStyle name="_Book1_4 31E Reg Asset  Liab and EXH D 2" xfId="15501"/>
    <cellStyle name="_Book1_4 31E Reg Asset  Liab and EXH D 20" xfId="15502"/>
    <cellStyle name="_Book1_4 31E Reg Asset  Liab and EXH D 21" xfId="15503"/>
    <cellStyle name="_Book1_4 31E Reg Asset  Liab and EXH D 22" xfId="15504"/>
    <cellStyle name="_Book1_4 31E Reg Asset  Liab and EXH D 23" xfId="15505"/>
    <cellStyle name="_Book1_4 31E Reg Asset  Liab and EXH D 24" xfId="15506"/>
    <cellStyle name="_Book1_4 31E Reg Asset  Liab and EXH D 25" xfId="15507"/>
    <cellStyle name="_Book1_4 31E Reg Asset  Liab and EXH D 26" xfId="15508"/>
    <cellStyle name="_Book1_4 31E Reg Asset  Liab and EXH D 27" xfId="15509"/>
    <cellStyle name="_Book1_4 31E Reg Asset  Liab and EXH D 28" xfId="15510"/>
    <cellStyle name="_Book1_4 31E Reg Asset  Liab and EXH D 29" xfId="15511"/>
    <cellStyle name="_Book1_4 31E Reg Asset  Liab and EXH D 3" xfId="15512"/>
    <cellStyle name="_Book1_4 31E Reg Asset  Liab and EXH D 30" xfId="15513"/>
    <cellStyle name="_Book1_4 31E Reg Asset  Liab and EXH D 31" xfId="15514"/>
    <cellStyle name="_Book1_4 31E Reg Asset  Liab and EXH D 32" xfId="15515"/>
    <cellStyle name="_Book1_4 31E Reg Asset  Liab and EXH D 33" xfId="15516"/>
    <cellStyle name="_Book1_4 31E Reg Asset  Liab and EXH D 34" xfId="15517"/>
    <cellStyle name="_Book1_4 31E Reg Asset  Liab and EXH D 35" xfId="15518"/>
    <cellStyle name="_Book1_4 31E Reg Asset  Liab and EXH D 36" xfId="15519"/>
    <cellStyle name="_Book1_4 31E Reg Asset  Liab and EXH D 4" xfId="15520"/>
    <cellStyle name="_Book1_4 31E Reg Asset  Liab and EXH D 5" xfId="15521"/>
    <cellStyle name="_Book1_4 31E Reg Asset  Liab and EXH D 6" xfId="15522"/>
    <cellStyle name="_Book1_4 31E Reg Asset  Liab and EXH D 7" xfId="15523"/>
    <cellStyle name="_Book1_4 31E Reg Asset  Liab and EXH D 8" xfId="15524"/>
    <cellStyle name="_Book1_4 31E Reg Asset  Liab and EXH D 9" xfId="15525"/>
    <cellStyle name="_Book1_4 32 Regulatory Assets and Liabilities  7 06- Exhibit D" xfId="1014"/>
    <cellStyle name="_Book1_4 32 Regulatory Assets and Liabilities  7 06- Exhibit D 2" xfId="1015"/>
    <cellStyle name="_Book1_4 32 Regulatory Assets and Liabilities  7 06- Exhibit D 2 2" xfId="1016"/>
    <cellStyle name="_Book1_4 32 Regulatory Assets and Liabilities  7 06- Exhibit D 2 2 2" xfId="15526"/>
    <cellStyle name="_Book1_4 32 Regulatory Assets and Liabilities  7 06- Exhibit D 3" xfId="1017"/>
    <cellStyle name="_Book1_4 32 Regulatory Assets and Liabilities  7 06- Exhibit D 3 2" xfId="15527"/>
    <cellStyle name="_Book1_4 32 Regulatory Assets and Liabilities  7 06- Exhibit D_DEM-WP(C) ENERG10C--ctn Mid-C_042010 2010GRC" xfId="1018"/>
    <cellStyle name="_Book1_4 32 Regulatory Assets and Liabilities  7 06- Exhibit D_NIM Summary" xfId="1019"/>
    <cellStyle name="_Book1_4 32 Regulatory Assets and Liabilities  7 06- Exhibit D_NIM Summary 2" xfId="1020"/>
    <cellStyle name="_Book1_4 32 Regulatory Assets and Liabilities  7 06- Exhibit D_NIM Summary 2 2" xfId="15528"/>
    <cellStyle name="_Book1_4 32 Regulatory Assets and Liabilities  7 06- Exhibit D_NIM Summary 3" xfId="15529"/>
    <cellStyle name="_Book1_4 32 Regulatory Assets and Liabilities  7 06- Exhibit D_NIM Summary_DEM-WP(C) ENERG10C--ctn Mid-C_042010 2010GRC" xfId="1021"/>
    <cellStyle name="_Book1_4 32 Regulatory Assets and Liabilities  7 06- Exhibit D_NIM+O&amp;M" xfId="1022"/>
    <cellStyle name="_Book1_4 32 Regulatory Assets and Liabilities  7 06- Exhibit D_NIM+O&amp;M 2" xfId="15530"/>
    <cellStyle name="_Book1_4 32 Regulatory Assets and Liabilities  7 06- Exhibit D_NIM+O&amp;M Monthly" xfId="1023"/>
    <cellStyle name="_Book1_4 32 Regulatory Assets and Liabilities  7 06- Exhibit D_NIM+O&amp;M Monthly 2" xfId="15531"/>
    <cellStyle name="_Book1_AURORA Total New" xfId="1024"/>
    <cellStyle name="_Book1_AURORA Total New 2" xfId="1025"/>
    <cellStyle name="_Book1_AURORA Total New 2 2" xfId="15532"/>
    <cellStyle name="_Book1_AURORA Total New 3" xfId="15533"/>
    <cellStyle name="_Book1_Book1" xfId="15534"/>
    <cellStyle name="_Book1_Book2" xfId="1026"/>
    <cellStyle name="_Book1_Book2 2" xfId="1027"/>
    <cellStyle name="_Book1_Book2 2 2" xfId="1028"/>
    <cellStyle name="_Book1_Book2 2 2 2" xfId="15535"/>
    <cellStyle name="_Book1_Book2 2 3" xfId="15536"/>
    <cellStyle name="_Book1_Book2 3" xfId="1029"/>
    <cellStyle name="_Book1_Book2 3 2" xfId="15537"/>
    <cellStyle name="_Book1_Book2 4" xfId="15538"/>
    <cellStyle name="_Book1_Book2_Adj Bench DR 3 for Initial Briefs (Electric)" xfId="1030"/>
    <cellStyle name="_Book1_Book2_Adj Bench DR 3 for Initial Briefs (Electric) 2" xfId="1031"/>
    <cellStyle name="_Book1_Book2_Adj Bench DR 3 for Initial Briefs (Electric) 2 2" xfId="1032"/>
    <cellStyle name="_Book1_Book2_Adj Bench DR 3 for Initial Briefs (Electric) 2 2 2" xfId="15539"/>
    <cellStyle name="_Book1_Book2_Adj Bench DR 3 for Initial Briefs (Electric) 2 3" xfId="15540"/>
    <cellStyle name="_Book1_Book2_Adj Bench DR 3 for Initial Briefs (Electric) 3" xfId="1033"/>
    <cellStyle name="_Book1_Book2_Adj Bench DR 3 for Initial Briefs (Electric) 3 2" xfId="15541"/>
    <cellStyle name="_Book1_Book2_Adj Bench DR 3 for Initial Briefs (Electric) 4" xfId="15542"/>
    <cellStyle name="_Book1_Book2_Adj Bench DR 3 for Initial Briefs (Electric)_DEM-WP(C) ENERG10C--ctn Mid-C_042010 2010GRC" xfId="1034"/>
    <cellStyle name="_Book1_Book2_DEM-WP(C) ENERG10C--ctn Mid-C_042010 2010GRC" xfId="1035"/>
    <cellStyle name="_Book1_Book2_Electric Rev Req Model (2009 GRC) Rebuttal" xfId="1036"/>
    <cellStyle name="_Book1_Book2_Electric Rev Req Model (2009 GRC) Rebuttal 2" xfId="1037"/>
    <cellStyle name="_Book1_Book2_Electric Rev Req Model (2009 GRC) Rebuttal 2 2" xfId="1038"/>
    <cellStyle name="_Book1_Book2_Electric Rev Req Model (2009 GRC) Rebuttal 2 2 2" xfId="15543"/>
    <cellStyle name="_Book1_Book2_Electric Rev Req Model (2009 GRC) Rebuttal 2 3" xfId="15544"/>
    <cellStyle name="_Book1_Book2_Electric Rev Req Model (2009 GRC) Rebuttal 3" xfId="1039"/>
    <cellStyle name="_Book1_Book2_Electric Rev Req Model (2009 GRC) Rebuttal 3 2" xfId="15545"/>
    <cellStyle name="_Book1_Book2_Electric Rev Req Model (2009 GRC) Rebuttal 4" xfId="15546"/>
    <cellStyle name="_Book1_Book2_Electric Rev Req Model (2009 GRC) Rebuttal REmoval of New  WH Solar AdjustMI" xfId="1040"/>
    <cellStyle name="_Book1_Book2_Electric Rev Req Model (2009 GRC) Rebuttal REmoval of New  WH Solar AdjustMI 2" xfId="1041"/>
    <cellStyle name="_Book1_Book2_Electric Rev Req Model (2009 GRC) Rebuttal REmoval of New  WH Solar AdjustMI 2 2" xfId="1042"/>
    <cellStyle name="_Book1_Book2_Electric Rev Req Model (2009 GRC) Rebuttal REmoval of New  WH Solar AdjustMI 2 2 2" xfId="15547"/>
    <cellStyle name="_Book1_Book2_Electric Rev Req Model (2009 GRC) Rebuttal REmoval of New  WH Solar AdjustMI 2 3" xfId="15548"/>
    <cellStyle name="_Book1_Book2_Electric Rev Req Model (2009 GRC) Rebuttal REmoval of New  WH Solar AdjustMI 3" xfId="1043"/>
    <cellStyle name="_Book1_Book2_Electric Rev Req Model (2009 GRC) Rebuttal REmoval of New  WH Solar AdjustMI 3 2" xfId="15549"/>
    <cellStyle name="_Book1_Book2_Electric Rev Req Model (2009 GRC) Rebuttal REmoval of New  WH Solar AdjustMI 4" xfId="15550"/>
    <cellStyle name="_Book1_Book2_Electric Rev Req Model (2009 GRC) Rebuttal REmoval of New  WH Solar AdjustMI_DEM-WP(C) ENERG10C--ctn Mid-C_042010 2010GRC" xfId="1044"/>
    <cellStyle name="_Book1_Book2_Electric Rev Req Model (2009 GRC) Revised 01-18-2010" xfId="1045"/>
    <cellStyle name="_Book1_Book2_Electric Rev Req Model (2009 GRC) Revised 01-18-2010 2" xfId="1046"/>
    <cellStyle name="_Book1_Book2_Electric Rev Req Model (2009 GRC) Revised 01-18-2010 2 2" xfId="1047"/>
    <cellStyle name="_Book1_Book2_Electric Rev Req Model (2009 GRC) Revised 01-18-2010 2 2 2" xfId="15551"/>
    <cellStyle name="_Book1_Book2_Electric Rev Req Model (2009 GRC) Revised 01-18-2010 2 3" xfId="15552"/>
    <cellStyle name="_Book1_Book2_Electric Rev Req Model (2009 GRC) Revised 01-18-2010 3" xfId="1048"/>
    <cellStyle name="_Book1_Book2_Electric Rev Req Model (2009 GRC) Revised 01-18-2010 3 2" xfId="15553"/>
    <cellStyle name="_Book1_Book2_Electric Rev Req Model (2009 GRC) Revised 01-18-2010 4" xfId="15554"/>
    <cellStyle name="_Book1_Book2_Electric Rev Req Model (2009 GRC) Revised 01-18-2010_DEM-WP(C) ENERG10C--ctn Mid-C_042010 2010GRC" xfId="1049"/>
    <cellStyle name="_Book1_Book2_Final Order Electric EXHIBIT A-1" xfId="1050"/>
    <cellStyle name="_Book1_Book2_Final Order Electric EXHIBIT A-1 2" xfId="1051"/>
    <cellStyle name="_Book1_Book2_Final Order Electric EXHIBIT A-1 2 2" xfId="1052"/>
    <cellStyle name="_Book1_Book2_Final Order Electric EXHIBIT A-1 2 2 2" xfId="15555"/>
    <cellStyle name="_Book1_Book2_Final Order Electric EXHIBIT A-1 2 3" xfId="15556"/>
    <cellStyle name="_Book1_Book2_Final Order Electric EXHIBIT A-1 3" xfId="1053"/>
    <cellStyle name="_Book1_Book2_Final Order Electric EXHIBIT A-1 3 2" xfId="15557"/>
    <cellStyle name="_Book1_Book2_Final Order Electric EXHIBIT A-1 4" xfId="15558"/>
    <cellStyle name="_Book1_Book4" xfId="1054"/>
    <cellStyle name="_Book1_Book4 2" xfId="1055"/>
    <cellStyle name="_Book1_Book4 2 2" xfId="1056"/>
    <cellStyle name="_Book1_Book4 2 2 2" xfId="15559"/>
    <cellStyle name="_Book1_Book4 2 3" xfId="15560"/>
    <cellStyle name="_Book1_Book4 3" xfId="1057"/>
    <cellStyle name="_Book1_Book4 3 2" xfId="15561"/>
    <cellStyle name="_Book1_Book4 4" xfId="15562"/>
    <cellStyle name="_Book1_Book4_DEM-WP(C) ENERG10C--ctn Mid-C_042010 2010GRC" xfId="1058"/>
    <cellStyle name="_Book1_Book9" xfId="1059"/>
    <cellStyle name="_Book1_Book9 2" xfId="1060"/>
    <cellStyle name="_Book1_Book9 2 2" xfId="1061"/>
    <cellStyle name="_Book1_Book9 2 2 2" xfId="15563"/>
    <cellStyle name="_Book1_Book9 2 3" xfId="15564"/>
    <cellStyle name="_Book1_Book9 3" xfId="1062"/>
    <cellStyle name="_Book1_Book9 3 2" xfId="15565"/>
    <cellStyle name="_Book1_Book9 4" xfId="15566"/>
    <cellStyle name="_Book1_Book9_DEM-WP(C) ENERG10C--ctn Mid-C_042010 2010GRC" xfId="1063"/>
    <cellStyle name="_Book1_Chelan PUD Power Costs (8-10)" xfId="1064"/>
    <cellStyle name="_Book1_Chelan PUD Power Costs (8-10) 2" xfId="15567"/>
    <cellStyle name="_Book1_DEM-WP(C) Chelan Power Costs" xfId="1065"/>
    <cellStyle name="_Book1_DEM-WP(C) Chelan Power Costs 2" xfId="15568"/>
    <cellStyle name="_Book1_DEM-WP(C) ENERG10C--ctn Mid-C_042010 2010GRC" xfId="1066"/>
    <cellStyle name="_Book1_DEM-WP(C) Gas Transport 2010GRC" xfId="1067"/>
    <cellStyle name="_Book1_DEM-WP(C) Gas Transport 2010GRC 2" xfId="15569"/>
    <cellStyle name="_Book1_Electric COS Inputs" xfId="1068"/>
    <cellStyle name="_Book1_Electric COS Inputs 2" xfId="1069"/>
    <cellStyle name="_Book1_Electric COS Inputs 2 2" xfId="1070"/>
    <cellStyle name="_Book1_Electric COS Inputs 2 2 2" xfId="1071"/>
    <cellStyle name="_Book1_Electric COS Inputs 2 2 2 2" xfId="15570"/>
    <cellStyle name="_Book1_Electric COS Inputs 2 2 3" xfId="15571"/>
    <cellStyle name="_Book1_Electric COS Inputs 2 3" xfId="1072"/>
    <cellStyle name="_Book1_Electric COS Inputs 2 3 2" xfId="1073"/>
    <cellStyle name="_Book1_Electric COS Inputs 2 3 2 2" xfId="15572"/>
    <cellStyle name="_Book1_Electric COS Inputs 2 3 3" xfId="15573"/>
    <cellStyle name="_Book1_Electric COS Inputs 2 4" xfId="1074"/>
    <cellStyle name="_Book1_Electric COS Inputs 2 4 2" xfId="1075"/>
    <cellStyle name="_Book1_Electric COS Inputs 2 4 2 2" xfId="15574"/>
    <cellStyle name="_Book1_Electric COS Inputs 2 4 3" xfId="15575"/>
    <cellStyle name="_Book1_Electric COS Inputs 2 5" xfId="15576"/>
    <cellStyle name="_Book1_Electric COS Inputs 3" xfId="1076"/>
    <cellStyle name="_Book1_Electric COS Inputs 3 2" xfId="1077"/>
    <cellStyle name="_Book1_Electric COS Inputs 3 2 2" xfId="15577"/>
    <cellStyle name="_Book1_Electric COS Inputs 3 3" xfId="15578"/>
    <cellStyle name="_Book1_Electric COS Inputs 4" xfId="1078"/>
    <cellStyle name="_Book1_Electric COS Inputs 4 2" xfId="1079"/>
    <cellStyle name="_Book1_Electric COS Inputs 4 2 2" xfId="15579"/>
    <cellStyle name="_Book1_Electric COS Inputs 4 3" xfId="15580"/>
    <cellStyle name="_Book1_Electric COS Inputs 5" xfId="1080"/>
    <cellStyle name="_Book1_Electric COS Inputs 5 2" xfId="15581"/>
    <cellStyle name="_Book1_Electric COS Inputs 6" xfId="1081"/>
    <cellStyle name="_Book1_Exh A-1 resulting from UE-112050 effective Jan 1 2012" xfId="15582"/>
    <cellStyle name="_Book1_Exh G - Klamath Peaker PPA fr C Locke 2-12" xfId="15583"/>
    <cellStyle name="_Book1_Exhibit A-1 effective 4-1-11 fr S Free 12-11" xfId="15584"/>
    <cellStyle name="_Book1_LSRWEP LGIA like Acctg Petition Aug 2010" xfId="1082"/>
    <cellStyle name="_Book1_LSRWEP LGIA like Acctg Petition Aug 2010 2" xfId="15585"/>
    <cellStyle name="_Book1_Mint Farm Generation BPA" xfId="15586"/>
    <cellStyle name="_Book1_NIM Summary" xfId="1083"/>
    <cellStyle name="_Book1_NIM Summary 09GRC" xfId="1084"/>
    <cellStyle name="_Book1_NIM Summary 09GRC 2" xfId="1085"/>
    <cellStyle name="_Book1_NIM Summary 09GRC 2 2" xfId="15587"/>
    <cellStyle name="_Book1_NIM Summary 09GRC 3" xfId="15588"/>
    <cellStyle name="_Book1_NIM Summary 09GRC_DEM-WP(C) ENERG10C--ctn Mid-C_042010 2010GRC" xfId="1086"/>
    <cellStyle name="_Book1_NIM Summary 10" xfId="15589"/>
    <cellStyle name="_Book1_NIM Summary 11" xfId="15590"/>
    <cellStyle name="_Book1_NIM Summary 12" xfId="15591"/>
    <cellStyle name="_Book1_NIM Summary 13" xfId="15592"/>
    <cellStyle name="_Book1_NIM Summary 14" xfId="15593"/>
    <cellStyle name="_Book1_NIM Summary 15" xfId="15594"/>
    <cellStyle name="_Book1_NIM Summary 16" xfId="15595"/>
    <cellStyle name="_Book1_NIM Summary 17" xfId="15596"/>
    <cellStyle name="_Book1_NIM Summary 18" xfId="15597"/>
    <cellStyle name="_Book1_NIM Summary 19" xfId="15598"/>
    <cellStyle name="_Book1_NIM Summary 2" xfId="1087"/>
    <cellStyle name="_Book1_NIM Summary 2 2" xfId="15599"/>
    <cellStyle name="_Book1_NIM Summary 20" xfId="15600"/>
    <cellStyle name="_Book1_NIM Summary 21" xfId="15601"/>
    <cellStyle name="_Book1_NIM Summary 22" xfId="15602"/>
    <cellStyle name="_Book1_NIM Summary 23" xfId="15603"/>
    <cellStyle name="_Book1_NIM Summary 24" xfId="15604"/>
    <cellStyle name="_Book1_NIM Summary 25" xfId="15605"/>
    <cellStyle name="_Book1_NIM Summary 26" xfId="15606"/>
    <cellStyle name="_Book1_NIM Summary 27" xfId="15607"/>
    <cellStyle name="_Book1_NIM Summary 28" xfId="15608"/>
    <cellStyle name="_Book1_NIM Summary 29" xfId="15609"/>
    <cellStyle name="_Book1_NIM Summary 3" xfId="1088"/>
    <cellStyle name="_Book1_NIM Summary 3 2" xfId="15610"/>
    <cellStyle name="_Book1_NIM Summary 30" xfId="15611"/>
    <cellStyle name="_Book1_NIM Summary 31" xfId="15612"/>
    <cellStyle name="_Book1_NIM Summary 32" xfId="15613"/>
    <cellStyle name="_Book1_NIM Summary 33" xfId="15614"/>
    <cellStyle name="_Book1_NIM Summary 34" xfId="15615"/>
    <cellStyle name="_Book1_NIM Summary 35" xfId="15616"/>
    <cellStyle name="_Book1_NIM Summary 36" xfId="15617"/>
    <cellStyle name="_Book1_NIM Summary 37" xfId="15618"/>
    <cellStyle name="_Book1_NIM Summary 38" xfId="15619"/>
    <cellStyle name="_Book1_NIM Summary 39" xfId="15620"/>
    <cellStyle name="_Book1_NIM Summary 4" xfId="1089"/>
    <cellStyle name="_Book1_NIM Summary 4 2" xfId="15621"/>
    <cellStyle name="_Book1_NIM Summary 40" xfId="15622"/>
    <cellStyle name="_Book1_NIM Summary 41" xfId="15623"/>
    <cellStyle name="_Book1_NIM Summary 42" xfId="15624"/>
    <cellStyle name="_Book1_NIM Summary 43" xfId="15625"/>
    <cellStyle name="_Book1_NIM Summary 44" xfId="15626"/>
    <cellStyle name="_Book1_NIM Summary 45" xfId="15627"/>
    <cellStyle name="_Book1_NIM Summary 46" xfId="15628"/>
    <cellStyle name="_Book1_NIM Summary 47" xfId="15629"/>
    <cellStyle name="_Book1_NIM Summary 48" xfId="15630"/>
    <cellStyle name="_Book1_NIM Summary 49" xfId="15631"/>
    <cellStyle name="_Book1_NIM Summary 5" xfId="1090"/>
    <cellStyle name="_Book1_NIM Summary 5 2" xfId="15632"/>
    <cellStyle name="_Book1_NIM Summary 50" xfId="15633"/>
    <cellStyle name="_Book1_NIM Summary 51" xfId="15634"/>
    <cellStyle name="_Book1_NIM Summary 6" xfId="1091"/>
    <cellStyle name="_Book1_NIM Summary 6 2" xfId="15635"/>
    <cellStyle name="_Book1_NIM Summary 7" xfId="1092"/>
    <cellStyle name="_Book1_NIM Summary 7 2" xfId="15636"/>
    <cellStyle name="_Book1_NIM Summary 8" xfId="1093"/>
    <cellStyle name="_Book1_NIM Summary 8 2" xfId="15637"/>
    <cellStyle name="_Book1_NIM Summary 9" xfId="1094"/>
    <cellStyle name="_Book1_NIM Summary 9 2" xfId="15638"/>
    <cellStyle name="_Book1_NIM Summary_DEM-WP(C) ENERG10C--ctn Mid-C_042010 2010GRC" xfId="1095"/>
    <cellStyle name="_Book1_NIM+O&amp;M" xfId="1096"/>
    <cellStyle name="_Book1_NIM+O&amp;M 2" xfId="1097"/>
    <cellStyle name="_Book1_NIM+O&amp;M 2 2" xfId="15639"/>
    <cellStyle name="_Book1_NIM+O&amp;M 3" xfId="15640"/>
    <cellStyle name="_Book1_NIM+O&amp;M Monthly" xfId="1098"/>
    <cellStyle name="_Book1_NIM+O&amp;M Monthly 2" xfId="1099"/>
    <cellStyle name="_Book1_NIM+O&amp;M Monthly 2 2" xfId="15641"/>
    <cellStyle name="_Book1_NIM+O&amp;M Monthly 3" xfId="15642"/>
    <cellStyle name="_Book1_PCA 10 -  Exhibit D Dec 2011" xfId="15643"/>
    <cellStyle name="_Book1_PCA 10 -  Exhibit D from A Kellogg Jan 2011" xfId="1100"/>
    <cellStyle name="_Book1_PCA 10 -  Exhibit D from A Kellogg July 2011" xfId="1101"/>
    <cellStyle name="_Book1_PCA 10 -  Exhibit D from S Free Rcv'd 12-11" xfId="1102"/>
    <cellStyle name="_Book1_PCA 11 -  Exhibit D Jan 2012 fr A Kellogg" xfId="15644"/>
    <cellStyle name="_Book1_PCA 11 -  Exhibit D Jan 2012 WF" xfId="15645"/>
    <cellStyle name="_Book1_PCA 9 -  Exhibit D April 2010" xfId="1103"/>
    <cellStyle name="_Book1_PCA 9 -  Exhibit D April 2010 (3)" xfId="1104"/>
    <cellStyle name="_Book1_PCA 9 -  Exhibit D April 2010 (3) 2" xfId="1105"/>
    <cellStyle name="_Book1_PCA 9 -  Exhibit D April 2010 (3) 2 2" xfId="15646"/>
    <cellStyle name="_Book1_PCA 9 -  Exhibit D April 2010 (3) 3" xfId="15647"/>
    <cellStyle name="_Book1_PCA 9 -  Exhibit D April 2010 (3)_DEM-WP(C) ENERG10C--ctn Mid-C_042010 2010GRC" xfId="1106"/>
    <cellStyle name="_Book1_PCA 9 -  Exhibit D April 2010 2" xfId="15648"/>
    <cellStyle name="_Book1_PCA 9 -  Exhibit D April 2010 3" xfId="15649"/>
    <cellStyle name="_Book1_PCA 9 -  Exhibit D April 2010 4" xfId="15650"/>
    <cellStyle name="_Book1_PCA 9 -  Exhibit D April 2010 5" xfId="15651"/>
    <cellStyle name="_Book1_PCA 9 -  Exhibit D April 2010 6" xfId="15652"/>
    <cellStyle name="_Book1_PCA 9 -  Exhibit D Nov 2010" xfId="1107"/>
    <cellStyle name="_Book1_PCA 9 -  Exhibit D Nov 2010 2" xfId="15653"/>
    <cellStyle name="_Book1_PCA 9 - Exhibit D at August 2010" xfId="1108"/>
    <cellStyle name="_Book1_PCA 9 - Exhibit D at August 2010 2" xfId="15654"/>
    <cellStyle name="_Book1_PCA 9 - Exhibit D June 2010 GRC" xfId="1109"/>
    <cellStyle name="_Book1_PCA 9 - Exhibit D June 2010 GRC 2" xfId="15655"/>
    <cellStyle name="_Book1_Power Costs - Comparison bx Rbtl-Staff-Jt-PC" xfId="1110"/>
    <cellStyle name="_Book1_Power Costs - Comparison bx Rbtl-Staff-Jt-PC 2" xfId="1111"/>
    <cellStyle name="_Book1_Power Costs - Comparison bx Rbtl-Staff-Jt-PC 2 2" xfId="1112"/>
    <cellStyle name="_Book1_Power Costs - Comparison bx Rbtl-Staff-Jt-PC 2 2 2" xfId="15656"/>
    <cellStyle name="_Book1_Power Costs - Comparison bx Rbtl-Staff-Jt-PC 2 3" xfId="15657"/>
    <cellStyle name="_Book1_Power Costs - Comparison bx Rbtl-Staff-Jt-PC 3" xfId="1113"/>
    <cellStyle name="_Book1_Power Costs - Comparison bx Rbtl-Staff-Jt-PC 3 2" xfId="15658"/>
    <cellStyle name="_Book1_Power Costs - Comparison bx Rbtl-Staff-Jt-PC 4" xfId="15659"/>
    <cellStyle name="_Book1_Power Costs - Comparison bx Rbtl-Staff-Jt-PC_Adj Bench DR 3 for Initial Briefs (Electric)" xfId="1114"/>
    <cellStyle name="_Book1_Power Costs - Comparison bx Rbtl-Staff-Jt-PC_Adj Bench DR 3 for Initial Briefs (Electric) 2" xfId="1115"/>
    <cellStyle name="_Book1_Power Costs - Comparison bx Rbtl-Staff-Jt-PC_Adj Bench DR 3 for Initial Briefs (Electric) 2 2" xfId="1116"/>
    <cellStyle name="_Book1_Power Costs - Comparison bx Rbtl-Staff-Jt-PC_Adj Bench DR 3 for Initial Briefs (Electric) 2 2 2" xfId="15660"/>
    <cellStyle name="_Book1_Power Costs - Comparison bx Rbtl-Staff-Jt-PC_Adj Bench DR 3 for Initial Briefs (Electric) 2 3" xfId="15661"/>
    <cellStyle name="_Book1_Power Costs - Comparison bx Rbtl-Staff-Jt-PC_Adj Bench DR 3 for Initial Briefs (Electric) 3" xfId="1117"/>
    <cellStyle name="_Book1_Power Costs - Comparison bx Rbtl-Staff-Jt-PC_Adj Bench DR 3 for Initial Briefs (Electric) 3 2" xfId="15662"/>
    <cellStyle name="_Book1_Power Costs - Comparison bx Rbtl-Staff-Jt-PC_Adj Bench DR 3 for Initial Briefs (Electric) 4" xfId="15663"/>
    <cellStyle name="_Book1_Power Costs - Comparison bx Rbtl-Staff-Jt-PC_Adj Bench DR 3 for Initial Briefs (Electric)_DEM-WP(C) ENERG10C--ctn Mid-C_042010 2010GRC" xfId="1118"/>
    <cellStyle name="_Book1_Power Costs - Comparison bx Rbtl-Staff-Jt-PC_DEM-WP(C) ENERG10C--ctn Mid-C_042010 2010GRC" xfId="1119"/>
    <cellStyle name="_Book1_Power Costs - Comparison bx Rbtl-Staff-Jt-PC_Electric Rev Req Model (2009 GRC) Rebuttal" xfId="1120"/>
    <cellStyle name="_Book1_Power Costs - Comparison bx Rbtl-Staff-Jt-PC_Electric Rev Req Model (2009 GRC) Rebuttal 2" xfId="1121"/>
    <cellStyle name="_Book1_Power Costs - Comparison bx Rbtl-Staff-Jt-PC_Electric Rev Req Model (2009 GRC) Rebuttal 2 2" xfId="1122"/>
    <cellStyle name="_Book1_Power Costs - Comparison bx Rbtl-Staff-Jt-PC_Electric Rev Req Model (2009 GRC) Rebuttal 2 2 2" xfId="15664"/>
    <cellStyle name="_Book1_Power Costs - Comparison bx Rbtl-Staff-Jt-PC_Electric Rev Req Model (2009 GRC) Rebuttal 2 3" xfId="15665"/>
    <cellStyle name="_Book1_Power Costs - Comparison bx Rbtl-Staff-Jt-PC_Electric Rev Req Model (2009 GRC) Rebuttal 3" xfId="1123"/>
    <cellStyle name="_Book1_Power Costs - Comparison bx Rbtl-Staff-Jt-PC_Electric Rev Req Model (2009 GRC) Rebuttal 3 2" xfId="15666"/>
    <cellStyle name="_Book1_Power Costs - Comparison bx Rbtl-Staff-Jt-PC_Electric Rev Req Model (2009 GRC) Rebuttal 4" xfId="15667"/>
    <cellStyle name="_Book1_Power Costs - Comparison bx Rbtl-Staff-Jt-PC_Electric Rev Req Model (2009 GRC) Rebuttal REmoval of New  WH Solar AdjustMI" xfId="1124"/>
    <cellStyle name="_Book1_Power Costs - Comparison bx Rbtl-Staff-Jt-PC_Electric Rev Req Model (2009 GRC) Rebuttal REmoval of New  WH Solar AdjustMI 2" xfId="1125"/>
    <cellStyle name="_Book1_Power Costs - Comparison bx Rbtl-Staff-Jt-PC_Electric Rev Req Model (2009 GRC) Rebuttal REmoval of New  WH Solar AdjustMI 2 2" xfId="1126"/>
    <cellStyle name="_Book1_Power Costs - Comparison bx Rbtl-Staff-Jt-PC_Electric Rev Req Model (2009 GRC) Rebuttal REmoval of New  WH Solar AdjustMI 2 2 2" xfId="15668"/>
    <cellStyle name="_Book1_Power Costs - Comparison bx Rbtl-Staff-Jt-PC_Electric Rev Req Model (2009 GRC) Rebuttal REmoval of New  WH Solar AdjustMI 2 3" xfId="15669"/>
    <cellStyle name="_Book1_Power Costs - Comparison bx Rbtl-Staff-Jt-PC_Electric Rev Req Model (2009 GRC) Rebuttal REmoval of New  WH Solar AdjustMI 3" xfId="1127"/>
    <cellStyle name="_Book1_Power Costs - Comparison bx Rbtl-Staff-Jt-PC_Electric Rev Req Model (2009 GRC) Rebuttal REmoval of New  WH Solar AdjustMI 3 2" xfId="15670"/>
    <cellStyle name="_Book1_Power Costs - Comparison bx Rbtl-Staff-Jt-PC_Electric Rev Req Model (2009 GRC) Rebuttal REmoval of New  WH Solar AdjustMI 4" xfId="15671"/>
    <cellStyle name="_Book1_Power Costs - Comparison bx Rbtl-Staff-Jt-PC_Electric Rev Req Model (2009 GRC) Rebuttal REmoval of New  WH Solar AdjustMI_DEM-WP(C) ENERG10C--ctn Mid-C_042010 2010GRC" xfId="1128"/>
    <cellStyle name="_Book1_Power Costs - Comparison bx Rbtl-Staff-Jt-PC_Electric Rev Req Model (2009 GRC) Revised 01-18-2010" xfId="1129"/>
    <cellStyle name="_Book1_Power Costs - Comparison bx Rbtl-Staff-Jt-PC_Electric Rev Req Model (2009 GRC) Revised 01-18-2010 2" xfId="1130"/>
    <cellStyle name="_Book1_Power Costs - Comparison bx Rbtl-Staff-Jt-PC_Electric Rev Req Model (2009 GRC) Revised 01-18-2010 2 2" xfId="1131"/>
    <cellStyle name="_Book1_Power Costs - Comparison bx Rbtl-Staff-Jt-PC_Electric Rev Req Model (2009 GRC) Revised 01-18-2010 2 2 2" xfId="15672"/>
    <cellStyle name="_Book1_Power Costs - Comparison bx Rbtl-Staff-Jt-PC_Electric Rev Req Model (2009 GRC) Revised 01-18-2010 2 3" xfId="15673"/>
    <cellStyle name="_Book1_Power Costs - Comparison bx Rbtl-Staff-Jt-PC_Electric Rev Req Model (2009 GRC) Revised 01-18-2010 3" xfId="1132"/>
    <cellStyle name="_Book1_Power Costs - Comparison bx Rbtl-Staff-Jt-PC_Electric Rev Req Model (2009 GRC) Revised 01-18-2010 3 2" xfId="15674"/>
    <cellStyle name="_Book1_Power Costs - Comparison bx Rbtl-Staff-Jt-PC_Electric Rev Req Model (2009 GRC) Revised 01-18-2010 4" xfId="15675"/>
    <cellStyle name="_Book1_Power Costs - Comparison bx Rbtl-Staff-Jt-PC_Electric Rev Req Model (2009 GRC) Revised 01-18-2010_DEM-WP(C) ENERG10C--ctn Mid-C_042010 2010GRC" xfId="1133"/>
    <cellStyle name="_Book1_Power Costs - Comparison bx Rbtl-Staff-Jt-PC_Final Order Electric EXHIBIT A-1" xfId="1134"/>
    <cellStyle name="_Book1_Power Costs - Comparison bx Rbtl-Staff-Jt-PC_Final Order Electric EXHIBIT A-1 2" xfId="1135"/>
    <cellStyle name="_Book1_Power Costs - Comparison bx Rbtl-Staff-Jt-PC_Final Order Electric EXHIBIT A-1 2 2" xfId="1136"/>
    <cellStyle name="_Book1_Power Costs - Comparison bx Rbtl-Staff-Jt-PC_Final Order Electric EXHIBIT A-1 2 2 2" xfId="15676"/>
    <cellStyle name="_Book1_Power Costs - Comparison bx Rbtl-Staff-Jt-PC_Final Order Electric EXHIBIT A-1 2 3" xfId="15677"/>
    <cellStyle name="_Book1_Power Costs - Comparison bx Rbtl-Staff-Jt-PC_Final Order Electric EXHIBIT A-1 3" xfId="1137"/>
    <cellStyle name="_Book1_Power Costs - Comparison bx Rbtl-Staff-Jt-PC_Final Order Electric EXHIBIT A-1 3 2" xfId="15678"/>
    <cellStyle name="_Book1_Power Costs - Comparison bx Rbtl-Staff-Jt-PC_Final Order Electric EXHIBIT A-1 4" xfId="15679"/>
    <cellStyle name="_Book1_Production Adj 4.37" xfId="1138"/>
    <cellStyle name="_Book1_Production Adj 4.37 2" xfId="1139"/>
    <cellStyle name="_Book1_Production Adj 4.37 2 2" xfId="1140"/>
    <cellStyle name="_Book1_Production Adj 4.37 2 2 2" xfId="15680"/>
    <cellStyle name="_Book1_Production Adj 4.37 2 3" xfId="15681"/>
    <cellStyle name="_Book1_Production Adj 4.37 3" xfId="1141"/>
    <cellStyle name="_Book1_Production Adj 4.37 3 2" xfId="15682"/>
    <cellStyle name="_Book1_Production Adj 4.37 4" xfId="15683"/>
    <cellStyle name="_Book1_Purchased Power Adj 4.03" xfId="1142"/>
    <cellStyle name="_Book1_Purchased Power Adj 4.03 2" xfId="1143"/>
    <cellStyle name="_Book1_Purchased Power Adj 4.03 2 2" xfId="1144"/>
    <cellStyle name="_Book1_Purchased Power Adj 4.03 2 2 2" xfId="15684"/>
    <cellStyle name="_Book1_Purchased Power Adj 4.03 2 3" xfId="15685"/>
    <cellStyle name="_Book1_Purchased Power Adj 4.03 3" xfId="1145"/>
    <cellStyle name="_Book1_Purchased Power Adj 4.03 3 2" xfId="15686"/>
    <cellStyle name="_Book1_Purchased Power Adj 4.03 4" xfId="15687"/>
    <cellStyle name="_Book1_Rebuttal Power Costs" xfId="1146"/>
    <cellStyle name="_Book1_Rebuttal Power Costs 2" xfId="1147"/>
    <cellStyle name="_Book1_Rebuttal Power Costs 2 2" xfId="1148"/>
    <cellStyle name="_Book1_Rebuttal Power Costs 2 2 2" xfId="15688"/>
    <cellStyle name="_Book1_Rebuttal Power Costs 2 3" xfId="15689"/>
    <cellStyle name="_Book1_Rebuttal Power Costs 3" xfId="1149"/>
    <cellStyle name="_Book1_Rebuttal Power Costs 3 2" xfId="15690"/>
    <cellStyle name="_Book1_Rebuttal Power Costs 4" xfId="15691"/>
    <cellStyle name="_Book1_Rebuttal Power Costs_Adj Bench DR 3 for Initial Briefs (Electric)" xfId="1150"/>
    <cellStyle name="_Book1_Rebuttal Power Costs_Adj Bench DR 3 for Initial Briefs (Electric) 2" xfId="1151"/>
    <cellStyle name="_Book1_Rebuttal Power Costs_Adj Bench DR 3 for Initial Briefs (Electric) 2 2" xfId="1152"/>
    <cellStyle name="_Book1_Rebuttal Power Costs_Adj Bench DR 3 for Initial Briefs (Electric) 2 2 2" xfId="15692"/>
    <cellStyle name="_Book1_Rebuttal Power Costs_Adj Bench DR 3 for Initial Briefs (Electric) 2 3" xfId="15693"/>
    <cellStyle name="_Book1_Rebuttal Power Costs_Adj Bench DR 3 for Initial Briefs (Electric) 3" xfId="1153"/>
    <cellStyle name="_Book1_Rebuttal Power Costs_Adj Bench DR 3 for Initial Briefs (Electric) 3 2" xfId="15694"/>
    <cellStyle name="_Book1_Rebuttal Power Costs_Adj Bench DR 3 for Initial Briefs (Electric) 4" xfId="15695"/>
    <cellStyle name="_Book1_Rebuttal Power Costs_Adj Bench DR 3 for Initial Briefs (Electric)_DEM-WP(C) ENERG10C--ctn Mid-C_042010 2010GRC" xfId="1154"/>
    <cellStyle name="_Book1_Rebuttal Power Costs_DEM-WP(C) ENERG10C--ctn Mid-C_042010 2010GRC" xfId="1155"/>
    <cellStyle name="_Book1_Rebuttal Power Costs_Electric Rev Req Model (2009 GRC) Rebuttal" xfId="1156"/>
    <cellStyle name="_Book1_Rebuttal Power Costs_Electric Rev Req Model (2009 GRC) Rebuttal 2" xfId="1157"/>
    <cellStyle name="_Book1_Rebuttal Power Costs_Electric Rev Req Model (2009 GRC) Rebuttal 2 2" xfId="1158"/>
    <cellStyle name="_Book1_Rebuttal Power Costs_Electric Rev Req Model (2009 GRC) Rebuttal 2 2 2" xfId="15696"/>
    <cellStyle name="_Book1_Rebuttal Power Costs_Electric Rev Req Model (2009 GRC) Rebuttal 2 3" xfId="15697"/>
    <cellStyle name="_Book1_Rebuttal Power Costs_Electric Rev Req Model (2009 GRC) Rebuttal 3" xfId="1159"/>
    <cellStyle name="_Book1_Rebuttal Power Costs_Electric Rev Req Model (2009 GRC) Rebuttal 3 2" xfId="15698"/>
    <cellStyle name="_Book1_Rebuttal Power Costs_Electric Rev Req Model (2009 GRC) Rebuttal 4" xfId="15699"/>
    <cellStyle name="_Book1_Rebuttal Power Costs_Electric Rev Req Model (2009 GRC) Rebuttal REmoval of New  WH Solar AdjustMI" xfId="1160"/>
    <cellStyle name="_Book1_Rebuttal Power Costs_Electric Rev Req Model (2009 GRC) Rebuttal REmoval of New  WH Solar AdjustMI 2" xfId="1161"/>
    <cellStyle name="_Book1_Rebuttal Power Costs_Electric Rev Req Model (2009 GRC) Rebuttal REmoval of New  WH Solar AdjustMI 2 2" xfId="1162"/>
    <cellStyle name="_Book1_Rebuttal Power Costs_Electric Rev Req Model (2009 GRC) Rebuttal REmoval of New  WH Solar AdjustMI 2 2 2" xfId="15700"/>
    <cellStyle name="_Book1_Rebuttal Power Costs_Electric Rev Req Model (2009 GRC) Rebuttal REmoval of New  WH Solar AdjustMI 2 3" xfId="15701"/>
    <cellStyle name="_Book1_Rebuttal Power Costs_Electric Rev Req Model (2009 GRC) Rebuttal REmoval of New  WH Solar AdjustMI 3" xfId="1163"/>
    <cellStyle name="_Book1_Rebuttal Power Costs_Electric Rev Req Model (2009 GRC) Rebuttal REmoval of New  WH Solar AdjustMI 3 2" xfId="15702"/>
    <cellStyle name="_Book1_Rebuttal Power Costs_Electric Rev Req Model (2009 GRC) Rebuttal REmoval of New  WH Solar AdjustMI 4" xfId="15703"/>
    <cellStyle name="_Book1_Rebuttal Power Costs_Electric Rev Req Model (2009 GRC) Rebuttal REmoval of New  WH Solar AdjustMI_DEM-WP(C) ENERG10C--ctn Mid-C_042010 2010GRC" xfId="1164"/>
    <cellStyle name="_Book1_Rebuttal Power Costs_Electric Rev Req Model (2009 GRC) Revised 01-18-2010" xfId="1165"/>
    <cellStyle name="_Book1_Rebuttal Power Costs_Electric Rev Req Model (2009 GRC) Revised 01-18-2010 2" xfId="1166"/>
    <cellStyle name="_Book1_Rebuttal Power Costs_Electric Rev Req Model (2009 GRC) Revised 01-18-2010 2 2" xfId="1167"/>
    <cellStyle name="_Book1_Rebuttal Power Costs_Electric Rev Req Model (2009 GRC) Revised 01-18-2010 2 2 2" xfId="15704"/>
    <cellStyle name="_Book1_Rebuttal Power Costs_Electric Rev Req Model (2009 GRC) Revised 01-18-2010 2 3" xfId="15705"/>
    <cellStyle name="_Book1_Rebuttal Power Costs_Electric Rev Req Model (2009 GRC) Revised 01-18-2010 3" xfId="1168"/>
    <cellStyle name="_Book1_Rebuttal Power Costs_Electric Rev Req Model (2009 GRC) Revised 01-18-2010 3 2" xfId="15706"/>
    <cellStyle name="_Book1_Rebuttal Power Costs_Electric Rev Req Model (2009 GRC) Revised 01-18-2010 4" xfId="15707"/>
    <cellStyle name="_Book1_Rebuttal Power Costs_Electric Rev Req Model (2009 GRC) Revised 01-18-2010_DEM-WP(C) ENERG10C--ctn Mid-C_042010 2010GRC" xfId="1169"/>
    <cellStyle name="_Book1_Rebuttal Power Costs_Final Order Electric EXHIBIT A-1" xfId="1170"/>
    <cellStyle name="_Book1_Rebuttal Power Costs_Final Order Electric EXHIBIT A-1 2" xfId="1171"/>
    <cellStyle name="_Book1_Rebuttal Power Costs_Final Order Electric EXHIBIT A-1 2 2" xfId="1172"/>
    <cellStyle name="_Book1_Rebuttal Power Costs_Final Order Electric EXHIBIT A-1 2 2 2" xfId="15708"/>
    <cellStyle name="_Book1_Rebuttal Power Costs_Final Order Electric EXHIBIT A-1 2 3" xfId="15709"/>
    <cellStyle name="_Book1_Rebuttal Power Costs_Final Order Electric EXHIBIT A-1 3" xfId="1173"/>
    <cellStyle name="_Book1_Rebuttal Power Costs_Final Order Electric EXHIBIT A-1 3 2" xfId="15710"/>
    <cellStyle name="_Book1_Rebuttal Power Costs_Final Order Electric EXHIBIT A-1 4" xfId="15711"/>
    <cellStyle name="_Book1_ROR 5.02" xfId="1174"/>
    <cellStyle name="_Book1_ROR 5.02 2" xfId="1175"/>
    <cellStyle name="_Book1_ROR 5.02 2 2" xfId="1176"/>
    <cellStyle name="_Book1_ROR 5.02 2 2 2" xfId="15712"/>
    <cellStyle name="_Book1_ROR 5.02 2 3" xfId="15713"/>
    <cellStyle name="_Book1_ROR 5.02 3" xfId="1177"/>
    <cellStyle name="_Book1_ROR 5.02 3 2" xfId="15714"/>
    <cellStyle name="_Book1_ROR 5.02 4" xfId="15715"/>
    <cellStyle name="_Book1_Transmission Workbook for May BOD" xfId="1178"/>
    <cellStyle name="_Book1_Transmission Workbook for May BOD 2" xfId="1179"/>
    <cellStyle name="_Book1_Transmission Workbook for May BOD 2 2" xfId="15716"/>
    <cellStyle name="_Book1_Transmission Workbook for May BOD 3" xfId="15717"/>
    <cellStyle name="_Book1_Transmission Workbook for May BOD_DEM-WP(C) ENERG10C--ctn Mid-C_042010 2010GRC" xfId="1180"/>
    <cellStyle name="_Book1_Wind Integration 10GRC" xfId="1181"/>
    <cellStyle name="_Book1_Wind Integration 10GRC 2" xfId="1182"/>
    <cellStyle name="_Book1_Wind Integration 10GRC 2 2" xfId="15718"/>
    <cellStyle name="_Book1_Wind Integration 10GRC 3" xfId="15719"/>
    <cellStyle name="_Book1_Wind Integration 10GRC_DEM-WP(C) ENERG10C--ctn Mid-C_042010 2010GRC" xfId="1183"/>
    <cellStyle name="_Book2" xfId="1184"/>
    <cellStyle name="_x0013__Book2" xfId="1185"/>
    <cellStyle name="_Book2 10" xfId="1186"/>
    <cellStyle name="_x0013__Book2 10" xfId="1187"/>
    <cellStyle name="_Book2 10 10" xfId="15720"/>
    <cellStyle name="_Book2 10 11" xfId="15721"/>
    <cellStyle name="_Book2 10 12" xfId="15722"/>
    <cellStyle name="_Book2 10 13" xfId="15723"/>
    <cellStyle name="_Book2 10 14" xfId="15724"/>
    <cellStyle name="_Book2 10 15" xfId="15725"/>
    <cellStyle name="_Book2 10 16" xfId="15726"/>
    <cellStyle name="_Book2 10 17" xfId="15727"/>
    <cellStyle name="_Book2 10 18" xfId="15728"/>
    <cellStyle name="_Book2 10 19" xfId="15729"/>
    <cellStyle name="_Book2 10 2" xfId="1188"/>
    <cellStyle name="_x0013__Book2 10 2" xfId="15730"/>
    <cellStyle name="_Book2 10 2 2" xfId="15731"/>
    <cellStyle name="_Book2 10 2 3" xfId="15732"/>
    <cellStyle name="_Book2 10 20" xfId="15733"/>
    <cellStyle name="_Book2 10 21" xfId="15734"/>
    <cellStyle name="_Book2 10 22" xfId="15735"/>
    <cellStyle name="_Book2 10 23" xfId="15736"/>
    <cellStyle name="_Book2 10 24" xfId="15737"/>
    <cellStyle name="_Book2 10 3" xfId="15738"/>
    <cellStyle name="_x0013__Book2 10 3" xfId="15739"/>
    <cellStyle name="_Book2 10 4" xfId="15740"/>
    <cellStyle name="_Book2 10 5" xfId="15741"/>
    <cellStyle name="_Book2 10 6" xfId="15742"/>
    <cellStyle name="_Book2 10 7" xfId="15743"/>
    <cellStyle name="_Book2 10 8" xfId="15744"/>
    <cellStyle name="_Book2 10 9" xfId="15745"/>
    <cellStyle name="_Book2 11" xfId="1189"/>
    <cellStyle name="_x0013__Book2 11" xfId="1190"/>
    <cellStyle name="_Book2 11 10" xfId="15746"/>
    <cellStyle name="_Book2 11 11" xfId="15747"/>
    <cellStyle name="_Book2 11 12" xfId="15748"/>
    <cellStyle name="_Book2 11 13" xfId="15749"/>
    <cellStyle name="_Book2 11 14" xfId="15750"/>
    <cellStyle name="_Book2 11 15" xfId="15751"/>
    <cellStyle name="_Book2 11 16" xfId="15752"/>
    <cellStyle name="_Book2 11 17" xfId="15753"/>
    <cellStyle name="_Book2 11 18" xfId="15754"/>
    <cellStyle name="_Book2 11 19" xfId="15755"/>
    <cellStyle name="_Book2 11 2" xfId="1191"/>
    <cellStyle name="_Book2 11 2 2" xfId="15756"/>
    <cellStyle name="_Book2 11 20" xfId="15757"/>
    <cellStyle name="_Book2 11 21" xfId="15758"/>
    <cellStyle name="_Book2 11 22" xfId="15759"/>
    <cellStyle name="_Book2 11 3" xfId="15760"/>
    <cellStyle name="_Book2 11 4" xfId="15761"/>
    <cellStyle name="_Book2 11 5" xfId="15762"/>
    <cellStyle name="_Book2 11 6" xfId="15763"/>
    <cellStyle name="_Book2 11 7" xfId="15764"/>
    <cellStyle name="_Book2 11 8" xfId="15765"/>
    <cellStyle name="_Book2 11 9" xfId="15766"/>
    <cellStyle name="_Book2 12" xfId="1192"/>
    <cellStyle name="_x0013__Book2 12" xfId="1193"/>
    <cellStyle name="_Book2 12 10" xfId="15767"/>
    <cellStyle name="_Book2 12 11" xfId="15768"/>
    <cellStyle name="_Book2 12 12" xfId="15769"/>
    <cellStyle name="_Book2 12 13" xfId="15770"/>
    <cellStyle name="_Book2 12 14" xfId="15771"/>
    <cellStyle name="_Book2 12 15" xfId="15772"/>
    <cellStyle name="_Book2 12 16" xfId="15773"/>
    <cellStyle name="_Book2 12 17" xfId="15774"/>
    <cellStyle name="_Book2 12 18" xfId="15775"/>
    <cellStyle name="_Book2 12 19" xfId="15776"/>
    <cellStyle name="_Book2 12 2" xfId="1194"/>
    <cellStyle name="_Book2 12 2 2" xfId="15777"/>
    <cellStyle name="_Book2 12 20" xfId="15778"/>
    <cellStyle name="_Book2 12 21" xfId="15779"/>
    <cellStyle name="_Book2 12 22" xfId="15780"/>
    <cellStyle name="_Book2 12 23" xfId="15781"/>
    <cellStyle name="_Book2 12 24" xfId="15782"/>
    <cellStyle name="_Book2 12 3" xfId="15783"/>
    <cellStyle name="_Book2 12 4" xfId="15784"/>
    <cellStyle name="_Book2 12 5" xfId="15785"/>
    <cellStyle name="_Book2 12 6" xfId="15786"/>
    <cellStyle name="_Book2 12 7" xfId="15787"/>
    <cellStyle name="_Book2 12 8" xfId="15788"/>
    <cellStyle name="_Book2 12 9" xfId="15789"/>
    <cellStyle name="_Book2 13" xfId="1195"/>
    <cellStyle name="_x0013__Book2 13" xfId="15790"/>
    <cellStyle name="_Book2 13 10" xfId="15791"/>
    <cellStyle name="_Book2 13 11" xfId="15792"/>
    <cellStyle name="_Book2 13 12" xfId="15793"/>
    <cellStyle name="_Book2 13 13" xfId="15794"/>
    <cellStyle name="_Book2 13 14" xfId="15795"/>
    <cellStyle name="_Book2 13 15" xfId="15796"/>
    <cellStyle name="_Book2 13 16" xfId="15797"/>
    <cellStyle name="_Book2 13 17" xfId="15798"/>
    <cellStyle name="_Book2 13 18" xfId="15799"/>
    <cellStyle name="_Book2 13 19" xfId="15800"/>
    <cellStyle name="_Book2 13 2" xfId="1196"/>
    <cellStyle name="_Book2 13 2 2" xfId="15801"/>
    <cellStyle name="_Book2 13 20" xfId="15802"/>
    <cellStyle name="_Book2 13 21" xfId="15803"/>
    <cellStyle name="_Book2 13 22" xfId="15804"/>
    <cellStyle name="_Book2 13 23" xfId="15805"/>
    <cellStyle name="_Book2 13 24" xfId="15806"/>
    <cellStyle name="_Book2 13 3" xfId="15807"/>
    <cellStyle name="_Book2 13 4" xfId="15808"/>
    <cellStyle name="_Book2 13 5" xfId="15809"/>
    <cellStyle name="_Book2 13 6" xfId="15810"/>
    <cellStyle name="_Book2 13 7" xfId="15811"/>
    <cellStyle name="_Book2 13 8" xfId="15812"/>
    <cellStyle name="_Book2 13 9" xfId="15813"/>
    <cellStyle name="_Book2 14" xfId="1197"/>
    <cellStyle name="_x0013__Book2 14" xfId="15814"/>
    <cellStyle name="_Book2 14 10" xfId="15815"/>
    <cellStyle name="_Book2 14 11" xfId="15816"/>
    <cellStyle name="_Book2 14 12" xfId="15817"/>
    <cellStyle name="_Book2 14 13" xfId="15818"/>
    <cellStyle name="_Book2 14 14" xfId="15819"/>
    <cellStyle name="_Book2 14 15" xfId="15820"/>
    <cellStyle name="_Book2 14 16" xfId="15821"/>
    <cellStyle name="_Book2 14 17" xfId="15822"/>
    <cellStyle name="_Book2 14 18" xfId="15823"/>
    <cellStyle name="_Book2 14 19" xfId="15824"/>
    <cellStyle name="_Book2 14 2" xfId="1198"/>
    <cellStyle name="_Book2 14 2 2" xfId="15825"/>
    <cellStyle name="_Book2 14 20" xfId="15826"/>
    <cellStyle name="_Book2 14 21" xfId="15827"/>
    <cellStyle name="_Book2 14 22" xfId="15828"/>
    <cellStyle name="_Book2 14 23" xfId="15829"/>
    <cellStyle name="_Book2 14 24" xfId="15830"/>
    <cellStyle name="_Book2 14 3" xfId="15831"/>
    <cellStyle name="_Book2 14 4" xfId="15832"/>
    <cellStyle name="_Book2 14 5" xfId="15833"/>
    <cellStyle name="_Book2 14 6" xfId="15834"/>
    <cellStyle name="_Book2 14 7" xfId="15835"/>
    <cellStyle name="_Book2 14 8" xfId="15836"/>
    <cellStyle name="_Book2 14 9" xfId="15837"/>
    <cellStyle name="_Book2 15" xfId="1199"/>
    <cellStyle name="_x0013__Book2 15" xfId="15838"/>
    <cellStyle name="_Book2 15 10" xfId="15839"/>
    <cellStyle name="_Book2 15 11" xfId="15840"/>
    <cellStyle name="_Book2 15 12" xfId="15841"/>
    <cellStyle name="_Book2 15 13" xfId="15842"/>
    <cellStyle name="_Book2 15 14" xfId="15843"/>
    <cellStyle name="_Book2 15 15" xfId="15844"/>
    <cellStyle name="_Book2 15 16" xfId="15845"/>
    <cellStyle name="_Book2 15 17" xfId="15846"/>
    <cellStyle name="_Book2 15 18" xfId="15847"/>
    <cellStyle name="_Book2 15 19" xfId="15848"/>
    <cellStyle name="_Book2 15 2" xfId="1200"/>
    <cellStyle name="_Book2 15 2 2" xfId="15849"/>
    <cellStyle name="_Book2 15 20" xfId="15850"/>
    <cellStyle name="_Book2 15 21" xfId="15851"/>
    <cellStyle name="_Book2 15 22" xfId="15852"/>
    <cellStyle name="_Book2 15 23" xfId="15853"/>
    <cellStyle name="_Book2 15 24" xfId="15854"/>
    <cellStyle name="_Book2 15 3" xfId="15855"/>
    <cellStyle name="_Book2 15 4" xfId="15856"/>
    <cellStyle name="_Book2 15 5" xfId="15857"/>
    <cellStyle name="_Book2 15 6" xfId="15858"/>
    <cellStyle name="_Book2 15 7" xfId="15859"/>
    <cellStyle name="_Book2 15 8" xfId="15860"/>
    <cellStyle name="_Book2 15 9" xfId="15861"/>
    <cellStyle name="_Book2 16" xfId="1201"/>
    <cellStyle name="_x0013__Book2 16" xfId="15862"/>
    <cellStyle name="_Book2 16 10" xfId="15863"/>
    <cellStyle name="_Book2 16 11" xfId="15864"/>
    <cellStyle name="_Book2 16 12" xfId="15865"/>
    <cellStyle name="_Book2 16 13" xfId="15866"/>
    <cellStyle name="_Book2 16 14" xfId="15867"/>
    <cellStyle name="_Book2 16 15" xfId="15868"/>
    <cellStyle name="_Book2 16 16" xfId="15869"/>
    <cellStyle name="_Book2 16 17" xfId="15870"/>
    <cellStyle name="_Book2 16 18" xfId="15871"/>
    <cellStyle name="_Book2 16 19" xfId="15872"/>
    <cellStyle name="_Book2 16 2" xfId="1202"/>
    <cellStyle name="_Book2 16 2 2" xfId="15873"/>
    <cellStyle name="_Book2 16 20" xfId="15874"/>
    <cellStyle name="_Book2 16 21" xfId="15875"/>
    <cellStyle name="_Book2 16 22" xfId="15876"/>
    <cellStyle name="_Book2 16 23" xfId="15877"/>
    <cellStyle name="_Book2 16 3" xfId="15878"/>
    <cellStyle name="_Book2 16 4" xfId="15879"/>
    <cellStyle name="_Book2 16 5" xfId="15880"/>
    <cellStyle name="_Book2 16 6" xfId="15881"/>
    <cellStyle name="_Book2 16 7" xfId="15882"/>
    <cellStyle name="_Book2 16 8" xfId="15883"/>
    <cellStyle name="_Book2 16 9" xfId="15884"/>
    <cellStyle name="_Book2 17" xfId="1203"/>
    <cellStyle name="_x0013__Book2 17" xfId="15885"/>
    <cellStyle name="_Book2 17 10" xfId="15886"/>
    <cellStyle name="_Book2 17 11" xfId="15887"/>
    <cellStyle name="_Book2 17 12" xfId="15888"/>
    <cellStyle name="_Book2 17 13" xfId="15889"/>
    <cellStyle name="_Book2 17 14" xfId="15890"/>
    <cellStyle name="_Book2 17 15" xfId="15891"/>
    <cellStyle name="_Book2 17 16" xfId="15892"/>
    <cellStyle name="_Book2 17 17" xfId="15893"/>
    <cellStyle name="_Book2 17 18" xfId="15894"/>
    <cellStyle name="_Book2 17 19" xfId="15895"/>
    <cellStyle name="_Book2 17 2" xfId="1204"/>
    <cellStyle name="_Book2 17 2 2" xfId="15896"/>
    <cellStyle name="_Book2 17 20" xfId="15897"/>
    <cellStyle name="_Book2 17 21" xfId="15898"/>
    <cellStyle name="_Book2 17 3" xfId="15899"/>
    <cellStyle name="_Book2 17 4" xfId="15900"/>
    <cellStyle name="_Book2 17 5" xfId="15901"/>
    <cellStyle name="_Book2 17 6" xfId="15902"/>
    <cellStyle name="_Book2 17 7" xfId="15903"/>
    <cellStyle name="_Book2 17 8" xfId="15904"/>
    <cellStyle name="_Book2 17 9" xfId="15905"/>
    <cellStyle name="_Book2 18" xfId="1205"/>
    <cellStyle name="_x0013__Book2 18" xfId="15906"/>
    <cellStyle name="_Book2 18 10" xfId="15907"/>
    <cellStyle name="_Book2 18 11" xfId="15908"/>
    <cellStyle name="_Book2 18 12" xfId="15909"/>
    <cellStyle name="_Book2 18 13" xfId="15910"/>
    <cellStyle name="_Book2 18 14" xfId="15911"/>
    <cellStyle name="_Book2 18 15" xfId="15912"/>
    <cellStyle name="_Book2 18 16" xfId="15913"/>
    <cellStyle name="_Book2 18 17" xfId="15914"/>
    <cellStyle name="_Book2 18 18" xfId="15915"/>
    <cellStyle name="_Book2 18 19" xfId="15916"/>
    <cellStyle name="_Book2 18 2" xfId="1206"/>
    <cellStyle name="_Book2 18 2 2" xfId="15917"/>
    <cellStyle name="_Book2 18 20" xfId="15918"/>
    <cellStyle name="_Book2 18 21" xfId="15919"/>
    <cellStyle name="_Book2 18 3" xfId="15920"/>
    <cellStyle name="_Book2 18 4" xfId="15921"/>
    <cellStyle name="_Book2 18 5" xfId="15922"/>
    <cellStyle name="_Book2 18 6" xfId="15923"/>
    <cellStyle name="_Book2 18 7" xfId="15924"/>
    <cellStyle name="_Book2 18 8" xfId="15925"/>
    <cellStyle name="_Book2 18 9" xfId="15926"/>
    <cellStyle name="_Book2 19" xfId="1207"/>
    <cellStyle name="_x0013__Book2 19" xfId="15927"/>
    <cellStyle name="_Book2 19 10" xfId="15928"/>
    <cellStyle name="_Book2 19 11" xfId="15929"/>
    <cellStyle name="_Book2 19 12" xfId="15930"/>
    <cellStyle name="_Book2 19 13" xfId="15931"/>
    <cellStyle name="_Book2 19 14" xfId="15932"/>
    <cellStyle name="_Book2 19 15" xfId="15933"/>
    <cellStyle name="_Book2 19 16" xfId="15934"/>
    <cellStyle name="_Book2 19 17" xfId="15935"/>
    <cellStyle name="_Book2 19 18" xfId="15936"/>
    <cellStyle name="_Book2 19 19" xfId="15937"/>
    <cellStyle name="_Book2 19 2" xfId="15938"/>
    <cellStyle name="_Book2 19 20" xfId="15939"/>
    <cellStyle name="_Book2 19 3" xfId="15940"/>
    <cellStyle name="_Book2 19 4" xfId="15941"/>
    <cellStyle name="_Book2 19 5" xfId="15942"/>
    <cellStyle name="_Book2 19 6" xfId="15943"/>
    <cellStyle name="_Book2 19 7" xfId="15944"/>
    <cellStyle name="_Book2 19 8" xfId="15945"/>
    <cellStyle name="_Book2 19 9" xfId="15946"/>
    <cellStyle name="_Book2 2" xfId="1208"/>
    <cellStyle name="_x0013__Book2 2" xfId="1209"/>
    <cellStyle name="_Book2 2 10" xfId="1210"/>
    <cellStyle name="_x0013__Book2 2 10" xfId="15947"/>
    <cellStyle name="_Book2 2 10 2" xfId="15948"/>
    <cellStyle name="_Book2 2 11" xfId="15949"/>
    <cellStyle name="_x0013__Book2 2 11" xfId="15950"/>
    <cellStyle name="_Book2 2 12" xfId="15951"/>
    <cellStyle name="_x0013__Book2 2 12" xfId="15952"/>
    <cellStyle name="_Book2 2 13" xfId="15953"/>
    <cellStyle name="_x0013__Book2 2 13" xfId="15954"/>
    <cellStyle name="_Book2 2 14" xfId="15955"/>
    <cellStyle name="_x0013__Book2 2 14" xfId="15956"/>
    <cellStyle name="_Book2 2 15" xfId="15957"/>
    <cellStyle name="_x0013__Book2 2 15" xfId="15958"/>
    <cellStyle name="_Book2 2 16" xfId="15959"/>
    <cellStyle name="_x0013__Book2 2 16" xfId="15960"/>
    <cellStyle name="_Book2 2 17" xfId="15961"/>
    <cellStyle name="_x0013__Book2 2 17" xfId="15962"/>
    <cellStyle name="_Book2 2 18" xfId="15963"/>
    <cellStyle name="_x0013__Book2 2 18" xfId="15964"/>
    <cellStyle name="_Book2 2 19" xfId="15965"/>
    <cellStyle name="_x0013__Book2 2 19" xfId="15966"/>
    <cellStyle name="_Book2 2 2" xfId="1211"/>
    <cellStyle name="_x0013__Book2 2 2" xfId="1212"/>
    <cellStyle name="_Book2 2 2 10" xfId="15967"/>
    <cellStyle name="_Book2 2 2 11" xfId="15968"/>
    <cellStyle name="_Book2 2 2 12" xfId="15969"/>
    <cellStyle name="_Book2 2 2 13" xfId="15970"/>
    <cellStyle name="_Book2 2 2 14" xfId="15971"/>
    <cellStyle name="_Book2 2 2 15" xfId="15972"/>
    <cellStyle name="_Book2 2 2 16" xfId="15973"/>
    <cellStyle name="_Book2 2 2 17" xfId="15974"/>
    <cellStyle name="_Book2 2 2 18" xfId="15975"/>
    <cellStyle name="_Book2 2 2 19" xfId="15976"/>
    <cellStyle name="_Book2 2 2 2" xfId="1213"/>
    <cellStyle name="_x0013__Book2 2 2 2" xfId="15977"/>
    <cellStyle name="_Book2 2 2 2 2" xfId="15978"/>
    <cellStyle name="_Book2 2 2 2 3" xfId="15979"/>
    <cellStyle name="_Book2 2 2 20" xfId="15980"/>
    <cellStyle name="_Book2 2 2 21" xfId="15981"/>
    <cellStyle name="_Book2 2 2 22" xfId="15982"/>
    <cellStyle name="_Book2 2 2 23" xfId="15983"/>
    <cellStyle name="_Book2 2 2 3" xfId="15984"/>
    <cellStyle name="_x0013__Book2 2 2 3" xfId="15985"/>
    <cellStyle name="_Book2 2 2 4" xfId="15986"/>
    <cellStyle name="_Book2 2 2 5" xfId="15987"/>
    <cellStyle name="_Book2 2 2 6" xfId="15988"/>
    <cellStyle name="_Book2 2 2 7" xfId="15989"/>
    <cellStyle name="_Book2 2 2 8" xfId="15990"/>
    <cellStyle name="_Book2 2 2 9" xfId="15991"/>
    <cellStyle name="_Book2 2 20" xfId="15992"/>
    <cellStyle name="_x0013__Book2 2 20" xfId="15993"/>
    <cellStyle name="_Book2 2 21" xfId="15994"/>
    <cellStyle name="_x0013__Book2 2 21" xfId="15995"/>
    <cellStyle name="_Book2 2 22" xfId="15996"/>
    <cellStyle name="_x0013__Book2 2 22" xfId="15997"/>
    <cellStyle name="_Book2 2 23" xfId="15998"/>
    <cellStyle name="_x0013__Book2 2 23" xfId="15999"/>
    <cellStyle name="_Book2 2 24" xfId="16000"/>
    <cellStyle name="_Book2 2 25" xfId="16001"/>
    <cellStyle name="_Book2 2 26" xfId="16002"/>
    <cellStyle name="_Book2 2 27" xfId="16003"/>
    <cellStyle name="_Book2 2 28" xfId="16004"/>
    <cellStyle name="_Book2 2 29" xfId="16005"/>
    <cellStyle name="_Book2 2 3" xfId="1214"/>
    <cellStyle name="_x0013__Book2 2 3" xfId="16006"/>
    <cellStyle name="_Book2 2 3 2" xfId="1215"/>
    <cellStyle name="_Book2 2 3 2 2" xfId="16007"/>
    <cellStyle name="_Book2 2 3 3" xfId="16008"/>
    <cellStyle name="_Book2 2 3 4" xfId="16009"/>
    <cellStyle name="_Book2 2 3 5" xfId="16010"/>
    <cellStyle name="_Book2 2 30" xfId="16011"/>
    <cellStyle name="_Book2 2 31" xfId="16012"/>
    <cellStyle name="_Book2 2 32" xfId="16013"/>
    <cellStyle name="_Book2 2 33" xfId="16014"/>
    <cellStyle name="_Book2 2 34" xfId="16015"/>
    <cellStyle name="_Book2 2 35" xfId="16016"/>
    <cellStyle name="_Book2 2 36" xfId="16017"/>
    <cellStyle name="_Book2 2 37" xfId="16018"/>
    <cellStyle name="_Book2 2 38" xfId="16019"/>
    <cellStyle name="_Book2 2 39" xfId="16020"/>
    <cellStyle name="_Book2 2 4" xfId="1216"/>
    <cellStyle name="_x0013__Book2 2 4" xfId="16021"/>
    <cellStyle name="_Book2 2 4 2" xfId="1217"/>
    <cellStyle name="_Book2 2 4 2 2" xfId="16022"/>
    <cellStyle name="_Book2 2 4 3" xfId="16023"/>
    <cellStyle name="_Book2 2 4 4" xfId="16024"/>
    <cellStyle name="_Book2 2 40" xfId="16025"/>
    <cellStyle name="_Book2 2 41" xfId="16026"/>
    <cellStyle name="_Book2 2 42" xfId="16027"/>
    <cellStyle name="_Book2 2 43" xfId="16028"/>
    <cellStyle name="_Book2 2 44" xfId="16029"/>
    <cellStyle name="_Book2 2 45" xfId="16030"/>
    <cellStyle name="_Book2 2 46" xfId="16031"/>
    <cellStyle name="_Book2 2 47" xfId="16032"/>
    <cellStyle name="_Book2 2 48" xfId="16033"/>
    <cellStyle name="_Book2 2 49" xfId="16034"/>
    <cellStyle name="_Book2 2 5" xfId="1218"/>
    <cellStyle name="_x0013__Book2 2 5" xfId="16035"/>
    <cellStyle name="_Book2 2 5 2" xfId="1219"/>
    <cellStyle name="_Book2 2 5 2 2" xfId="16036"/>
    <cellStyle name="_Book2 2 5 3" xfId="16037"/>
    <cellStyle name="_Book2 2 5 4" xfId="16038"/>
    <cellStyle name="_Book2 2 50" xfId="16039"/>
    <cellStyle name="_Book2 2 51" xfId="16040"/>
    <cellStyle name="_Book2 2 52" xfId="16041"/>
    <cellStyle name="_Book2 2 6" xfId="1220"/>
    <cellStyle name="_x0013__Book2 2 6" xfId="16042"/>
    <cellStyle name="_Book2 2 6 2" xfId="1221"/>
    <cellStyle name="_Book2 2 6 2 2" xfId="16043"/>
    <cellStyle name="_Book2 2 6 3" xfId="16044"/>
    <cellStyle name="_Book2 2 6 4" xfId="16045"/>
    <cellStyle name="_Book2 2 7" xfId="1222"/>
    <cellStyle name="_x0013__Book2 2 7" xfId="16046"/>
    <cellStyle name="_Book2 2 7 2" xfId="1223"/>
    <cellStyle name="_Book2 2 7 2 2" xfId="16047"/>
    <cellStyle name="_Book2 2 7 3" xfId="16048"/>
    <cellStyle name="_Book2 2 7 4" xfId="16049"/>
    <cellStyle name="_Book2 2 8" xfId="1224"/>
    <cellStyle name="_x0013__Book2 2 8" xfId="16050"/>
    <cellStyle name="_Book2 2 8 2" xfId="1225"/>
    <cellStyle name="_Book2 2 8 2 2" xfId="16051"/>
    <cellStyle name="_Book2 2 8 3" xfId="16052"/>
    <cellStyle name="_Book2 2 9" xfId="1226"/>
    <cellStyle name="_x0013__Book2 2 9" xfId="16053"/>
    <cellStyle name="_Book2 2 9 2" xfId="1227"/>
    <cellStyle name="_Book2 2 9 2 2" xfId="16054"/>
    <cellStyle name="_Book2 2 9 3" xfId="16055"/>
    <cellStyle name="_Book2 20" xfId="1228"/>
    <cellStyle name="_x0013__Book2 20" xfId="16056"/>
    <cellStyle name="_Book2 20 10" xfId="16057"/>
    <cellStyle name="_Book2 20 11" xfId="16058"/>
    <cellStyle name="_Book2 20 12" xfId="16059"/>
    <cellStyle name="_Book2 20 13" xfId="16060"/>
    <cellStyle name="_Book2 20 14" xfId="16061"/>
    <cellStyle name="_Book2 20 15" xfId="16062"/>
    <cellStyle name="_Book2 20 16" xfId="16063"/>
    <cellStyle name="_Book2 20 17" xfId="16064"/>
    <cellStyle name="_Book2 20 18" xfId="16065"/>
    <cellStyle name="_Book2 20 19" xfId="16066"/>
    <cellStyle name="_Book2 20 2" xfId="16067"/>
    <cellStyle name="_Book2 20 20" xfId="16068"/>
    <cellStyle name="_Book2 20 3" xfId="16069"/>
    <cellStyle name="_Book2 20 4" xfId="16070"/>
    <cellStyle name="_Book2 20 5" xfId="16071"/>
    <cellStyle name="_Book2 20 6" xfId="16072"/>
    <cellStyle name="_Book2 20 7" xfId="16073"/>
    <cellStyle name="_Book2 20 8" xfId="16074"/>
    <cellStyle name="_Book2 20 9" xfId="16075"/>
    <cellStyle name="_Book2 21" xfId="1229"/>
    <cellStyle name="_x0013__Book2 21" xfId="16076"/>
    <cellStyle name="_Book2 21 10" xfId="16077"/>
    <cellStyle name="_Book2 21 11" xfId="16078"/>
    <cellStyle name="_Book2 21 12" xfId="16079"/>
    <cellStyle name="_Book2 21 13" xfId="16080"/>
    <cellStyle name="_Book2 21 14" xfId="16081"/>
    <cellStyle name="_Book2 21 15" xfId="16082"/>
    <cellStyle name="_Book2 21 16" xfId="16083"/>
    <cellStyle name="_Book2 21 17" xfId="16084"/>
    <cellStyle name="_Book2 21 18" xfId="16085"/>
    <cellStyle name="_Book2 21 19" xfId="16086"/>
    <cellStyle name="_Book2 21 2" xfId="16087"/>
    <cellStyle name="_Book2 21 3" xfId="16088"/>
    <cellStyle name="_Book2 21 4" xfId="16089"/>
    <cellStyle name="_Book2 21 5" xfId="16090"/>
    <cellStyle name="_Book2 21 6" xfId="16091"/>
    <cellStyle name="_Book2 21 7" xfId="16092"/>
    <cellStyle name="_Book2 21 8" xfId="16093"/>
    <cellStyle name="_Book2 21 9" xfId="16094"/>
    <cellStyle name="_Book2 22" xfId="1230"/>
    <cellStyle name="_x0013__Book2 22" xfId="16095"/>
    <cellStyle name="_Book2 22 10" xfId="16096"/>
    <cellStyle name="_Book2 22 11" xfId="16097"/>
    <cellStyle name="_Book2 22 12" xfId="16098"/>
    <cellStyle name="_Book2 22 13" xfId="16099"/>
    <cellStyle name="_Book2 22 14" xfId="16100"/>
    <cellStyle name="_Book2 22 15" xfId="16101"/>
    <cellStyle name="_Book2 22 16" xfId="16102"/>
    <cellStyle name="_Book2 22 17" xfId="16103"/>
    <cellStyle name="_Book2 22 18" xfId="16104"/>
    <cellStyle name="_Book2 22 2" xfId="16105"/>
    <cellStyle name="_Book2 22 3" xfId="16106"/>
    <cellStyle name="_Book2 22 4" xfId="16107"/>
    <cellStyle name="_Book2 22 5" xfId="16108"/>
    <cellStyle name="_Book2 22 6" xfId="16109"/>
    <cellStyle name="_Book2 22 7" xfId="16110"/>
    <cellStyle name="_Book2 22 8" xfId="16111"/>
    <cellStyle name="_Book2 22 9" xfId="16112"/>
    <cellStyle name="_Book2 23" xfId="1231"/>
    <cellStyle name="_x0013__Book2 23" xfId="16113"/>
    <cellStyle name="_Book2 23 10" xfId="16114"/>
    <cellStyle name="_Book2 23 11" xfId="16115"/>
    <cellStyle name="_Book2 23 12" xfId="16116"/>
    <cellStyle name="_Book2 23 13" xfId="16117"/>
    <cellStyle name="_Book2 23 14" xfId="16118"/>
    <cellStyle name="_Book2 23 15" xfId="16119"/>
    <cellStyle name="_Book2 23 16" xfId="16120"/>
    <cellStyle name="_Book2 23 17" xfId="16121"/>
    <cellStyle name="_Book2 23 2" xfId="16122"/>
    <cellStyle name="_Book2 23 3" xfId="16123"/>
    <cellStyle name="_Book2 23 4" xfId="16124"/>
    <cellStyle name="_Book2 23 5" xfId="16125"/>
    <cellStyle name="_Book2 23 6" xfId="16126"/>
    <cellStyle name="_Book2 23 7" xfId="16127"/>
    <cellStyle name="_Book2 23 8" xfId="16128"/>
    <cellStyle name="_Book2 23 9" xfId="16129"/>
    <cellStyle name="_Book2 24" xfId="1232"/>
    <cellStyle name="_x0013__Book2 24" xfId="16130"/>
    <cellStyle name="_Book2 24 10" xfId="16131"/>
    <cellStyle name="_Book2 24 11" xfId="16132"/>
    <cellStyle name="_Book2 24 12" xfId="16133"/>
    <cellStyle name="_Book2 24 13" xfId="16134"/>
    <cellStyle name="_Book2 24 14" xfId="16135"/>
    <cellStyle name="_Book2 24 15" xfId="16136"/>
    <cellStyle name="_Book2 24 16" xfId="16137"/>
    <cellStyle name="_Book2 24 2" xfId="16138"/>
    <cellStyle name="_Book2 24 3" xfId="16139"/>
    <cellStyle name="_Book2 24 4" xfId="16140"/>
    <cellStyle name="_Book2 24 5" xfId="16141"/>
    <cellStyle name="_Book2 24 6" xfId="16142"/>
    <cellStyle name="_Book2 24 7" xfId="16143"/>
    <cellStyle name="_Book2 24 8" xfId="16144"/>
    <cellStyle name="_Book2 24 9" xfId="16145"/>
    <cellStyle name="_Book2 25" xfId="1233"/>
    <cellStyle name="_x0013__Book2 25" xfId="16146"/>
    <cellStyle name="_Book2 25 2" xfId="16147"/>
    <cellStyle name="_Book2 25 3" xfId="16148"/>
    <cellStyle name="_Book2 26" xfId="1234"/>
    <cellStyle name="_x0013__Book2 26" xfId="16149"/>
    <cellStyle name="_Book2 26 2" xfId="16150"/>
    <cellStyle name="_Book2 26 3" xfId="16151"/>
    <cellStyle name="_Book2 27" xfId="1235"/>
    <cellStyle name="_x0013__Book2 27" xfId="16152"/>
    <cellStyle name="_Book2 27 2" xfId="16153"/>
    <cellStyle name="_Book2 27 3" xfId="16154"/>
    <cellStyle name="_Book2 28" xfId="1236"/>
    <cellStyle name="_x0013__Book2 28" xfId="16155"/>
    <cellStyle name="_Book2 28 2" xfId="16156"/>
    <cellStyle name="_Book2 28 3" xfId="16157"/>
    <cellStyle name="_Book2 29" xfId="1237"/>
    <cellStyle name="_x0013__Book2 29" xfId="16158"/>
    <cellStyle name="_Book2 29 2" xfId="16159"/>
    <cellStyle name="_Book2 29 3" xfId="16160"/>
    <cellStyle name="_Book2 3" xfId="1238"/>
    <cellStyle name="_x0013__Book2 3" xfId="1239"/>
    <cellStyle name="_Book2 3 10" xfId="1240"/>
    <cellStyle name="_Book2 3 10 2" xfId="1241"/>
    <cellStyle name="_Book2 3 10 2 2" xfId="16161"/>
    <cellStyle name="_Book2 3 10 3" xfId="16162"/>
    <cellStyle name="_Book2 3 11" xfId="1242"/>
    <cellStyle name="_Book2 3 11 2" xfId="1243"/>
    <cellStyle name="_Book2 3 11 2 2" xfId="16163"/>
    <cellStyle name="_Book2 3 11 3" xfId="16164"/>
    <cellStyle name="_Book2 3 12" xfId="1244"/>
    <cellStyle name="_Book2 3 12 2" xfId="1245"/>
    <cellStyle name="_Book2 3 12 2 2" xfId="16165"/>
    <cellStyle name="_Book2 3 12 3" xfId="16166"/>
    <cellStyle name="_Book2 3 13" xfId="1246"/>
    <cellStyle name="_Book2 3 13 2" xfId="1247"/>
    <cellStyle name="_Book2 3 13 2 2" xfId="16167"/>
    <cellStyle name="_Book2 3 13 3" xfId="16168"/>
    <cellStyle name="_Book2 3 14" xfId="1248"/>
    <cellStyle name="_Book2 3 14 2" xfId="1249"/>
    <cellStyle name="_Book2 3 14 2 2" xfId="16169"/>
    <cellStyle name="_Book2 3 14 3" xfId="16170"/>
    <cellStyle name="_Book2 3 15" xfId="1250"/>
    <cellStyle name="_Book2 3 15 2" xfId="1251"/>
    <cellStyle name="_Book2 3 15 2 2" xfId="16171"/>
    <cellStyle name="_Book2 3 15 3" xfId="16172"/>
    <cellStyle name="_Book2 3 16" xfId="1252"/>
    <cellStyle name="_Book2 3 16 2" xfId="1253"/>
    <cellStyle name="_Book2 3 16 2 2" xfId="16173"/>
    <cellStyle name="_Book2 3 16 3" xfId="16174"/>
    <cellStyle name="_Book2 3 17" xfId="1254"/>
    <cellStyle name="_Book2 3 17 2" xfId="1255"/>
    <cellStyle name="_Book2 3 17 2 2" xfId="16175"/>
    <cellStyle name="_Book2 3 17 3" xfId="16176"/>
    <cellStyle name="_Book2 3 18" xfId="1256"/>
    <cellStyle name="_Book2 3 18 2" xfId="1257"/>
    <cellStyle name="_Book2 3 18 2 2" xfId="16177"/>
    <cellStyle name="_Book2 3 18 3" xfId="16178"/>
    <cellStyle name="_Book2 3 19" xfId="1258"/>
    <cellStyle name="_Book2 3 19 2" xfId="1259"/>
    <cellStyle name="_Book2 3 19 2 2" xfId="16179"/>
    <cellStyle name="_Book2 3 19 3" xfId="16180"/>
    <cellStyle name="_Book2 3 2" xfId="1260"/>
    <cellStyle name="_x0013__Book2 3 2" xfId="1261"/>
    <cellStyle name="_Book2 3 2 2" xfId="1262"/>
    <cellStyle name="_x0013__Book2 3 2 2" xfId="16181"/>
    <cellStyle name="_Book2 3 2 2 2" xfId="16182"/>
    <cellStyle name="_Book2 3 2 2 3" xfId="16183"/>
    <cellStyle name="_Book2 3 2 3" xfId="16184"/>
    <cellStyle name="_x0013__Book2 3 2 3" xfId="16185"/>
    <cellStyle name="_Book2 3 2 4" xfId="16186"/>
    <cellStyle name="_Book2 3 20" xfId="1263"/>
    <cellStyle name="_Book2 3 20 2" xfId="1264"/>
    <cellStyle name="_Book2 3 20 2 2" xfId="16187"/>
    <cellStyle name="_Book2 3 20 3" xfId="16188"/>
    <cellStyle name="_Book2 3 21" xfId="1265"/>
    <cellStyle name="_Book2 3 21 2" xfId="1266"/>
    <cellStyle name="_Book2 3 21 2 2" xfId="16189"/>
    <cellStyle name="_Book2 3 21 3" xfId="16190"/>
    <cellStyle name="_Book2 3 22" xfId="1267"/>
    <cellStyle name="_Book2 3 22 2" xfId="16191"/>
    <cellStyle name="_Book2 3 23" xfId="1268"/>
    <cellStyle name="_Book2 3 23 2" xfId="16192"/>
    <cellStyle name="_Book2 3 24" xfId="1269"/>
    <cellStyle name="_Book2 3 24 2" xfId="16193"/>
    <cellStyle name="_Book2 3 25" xfId="1270"/>
    <cellStyle name="_Book2 3 25 2" xfId="16194"/>
    <cellStyle name="_Book2 3 26" xfId="1271"/>
    <cellStyle name="_Book2 3 26 2" xfId="16195"/>
    <cellStyle name="_Book2 3 27" xfId="1272"/>
    <cellStyle name="_Book2 3 27 2" xfId="16196"/>
    <cellStyle name="_Book2 3 28" xfId="1273"/>
    <cellStyle name="_Book2 3 28 2" xfId="16197"/>
    <cellStyle name="_Book2 3 29" xfId="1274"/>
    <cellStyle name="_Book2 3 29 2" xfId="16198"/>
    <cellStyle name="_Book2 3 3" xfId="1275"/>
    <cellStyle name="_x0013__Book2 3 3" xfId="16199"/>
    <cellStyle name="_Book2 3 3 2" xfId="1276"/>
    <cellStyle name="_Book2 3 3 2 2" xfId="16200"/>
    <cellStyle name="_Book2 3 3 3" xfId="16201"/>
    <cellStyle name="_Book2 3 3 4" xfId="16202"/>
    <cellStyle name="_Book2 3 30" xfId="1277"/>
    <cellStyle name="_Book2 3 30 2" xfId="16203"/>
    <cellStyle name="_Book2 3 31" xfId="1278"/>
    <cellStyle name="_Book2 3 31 2" xfId="16204"/>
    <cellStyle name="_Book2 3 32" xfId="1279"/>
    <cellStyle name="_Book2 3 32 2" xfId="16205"/>
    <cellStyle name="_Book2 3 33" xfId="1280"/>
    <cellStyle name="_Book2 3 33 2" xfId="16206"/>
    <cellStyle name="_Book2 3 34" xfId="1281"/>
    <cellStyle name="_Book2 3 34 2" xfId="16207"/>
    <cellStyle name="_Book2 3 35" xfId="1282"/>
    <cellStyle name="_Book2 3 35 2" xfId="16208"/>
    <cellStyle name="_Book2 3 36" xfId="1283"/>
    <cellStyle name="_Book2 3 36 2" xfId="16209"/>
    <cellStyle name="_Book2 3 37" xfId="1284"/>
    <cellStyle name="_Book2 3 37 2" xfId="16210"/>
    <cellStyle name="_Book2 3 38" xfId="1285"/>
    <cellStyle name="_Book2 3 38 2" xfId="16211"/>
    <cellStyle name="_Book2 3 39" xfId="1286"/>
    <cellStyle name="_Book2 3 39 2" xfId="16212"/>
    <cellStyle name="_Book2 3 4" xfId="1287"/>
    <cellStyle name="_x0013__Book2 3 4" xfId="16213"/>
    <cellStyle name="_Book2 3 4 2" xfId="1288"/>
    <cellStyle name="_Book2 3 4 2 2" xfId="16214"/>
    <cellStyle name="_Book2 3 4 3" xfId="16215"/>
    <cellStyle name="_Book2 3 40" xfId="1289"/>
    <cellStyle name="_Book2 3 40 2" xfId="16216"/>
    <cellStyle name="_Book2 3 41" xfId="1290"/>
    <cellStyle name="_Book2 3 41 2" xfId="16217"/>
    <cellStyle name="_Book2 3 42" xfId="1291"/>
    <cellStyle name="_Book2 3 42 2" xfId="16218"/>
    <cellStyle name="_Book2 3 43" xfId="1292"/>
    <cellStyle name="_Book2 3 43 2" xfId="16219"/>
    <cellStyle name="_Book2 3 44" xfId="1293"/>
    <cellStyle name="_Book2 3 44 2" xfId="16220"/>
    <cellStyle name="_Book2 3 45" xfId="1294"/>
    <cellStyle name="_Book2 3 45 2" xfId="16221"/>
    <cellStyle name="_Book2 3 46" xfId="16222"/>
    <cellStyle name="_Book2 3 47" xfId="16223"/>
    <cellStyle name="_Book2 3 5" xfId="1295"/>
    <cellStyle name="_x0013__Book2 3 5" xfId="16224"/>
    <cellStyle name="_Book2 3 5 2" xfId="1296"/>
    <cellStyle name="_Book2 3 5 2 2" xfId="16225"/>
    <cellStyle name="_Book2 3 5 3" xfId="16226"/>
    <cellStyle name="_Book2 3 6" xfId="1297"/>
    <cellStyle name="_x0013__Book2 3 6" xfId="16227"/>
    <cellStyle name="_Book2 3 6 2" xfId="1298"/>
    <cellStyle name="_Book2 3 6 2 2" xfId="16228"/>
    <cellStyle name="_Book2 3 6 3" xfId="16229"/>
    <cellStyle name="_Book2 3 7" xfId="1299"/>
    <cellStyle name="_Book2 3 7 2" xfId="1300"/>
    <cellStyle name="_Book2 3 7 2 2" xfId="16230"/>
    <cellStyle name="_Book2 3 7 3" xfId="16231"/>
    <cellStyle name="_Book2 3 8" xfId="1301"/>
    <cellStyle name="_Book2 3 8 2" xfId="1302"/>
    <cellStyle name="_Book2 3 8 2 2" xfId="16232"/>
    <cellStyle name="_Book2 3 8 3" xfId="16233"/>
    <cellStyle name="_Book2 3 9" xfId="1303"/>
    <cellStyle name="_Book2 3 9 2" xfId="1304"/>
    <cellStyle name="_Book2 3 9 2 2" xfId="16234"/>
    <cellStyle name="_Book2 3 9 3" xfId="16235"/>
    <cellStyle name="_Book2 30" xfId="1305"/>
    <cellStyle name="_x0013__Book2 30" xfId="16236"/>
    <cellStyle name="_Book2 30 2" xfId="16237"/>
    <cellStyle name="_Book2 30 3" xfId="16238"/>
    <cellStyle name="_Book2 31" xfId="1306"/>
    <cellStyle name="_x0013__Book2 31" xfId="16239"/>
    <cellStyle name="_Book2 31 2" xfId="16240"/>
    <cellStyle name="_Book2 31 3" xfId="16241"/>
    <cellStyle name="_Book2 32" xfId="1307"/>
    <cellStyle name="_x0013__Book2 32" xfId="16242"/>
    <cellStyle name="_Book2 32 2" xfId="16243"/>
    <cellStyle name="_Book2 32 3" xfId="16244"/>
    <cellStyle name="_Book2 33" xfId="1308"/>
    <cellStyle name="_x0013__Book2 33" xfId="16245"/>
    <cellStyle name="_Book2 33 2" xfId="16246"/>
    <cellStyle name="_Book2 33 3" xfId="16247"/>
    <cellStyle name="_Book2 34" xfId="1309"/>
    <cellStyle name="_x0013__Book2 34" xfId="16248"/>
    <cellStyle name="_Book2 35" xfId="1310"/>
    <cellStyle name="_x0013__Book2 35" xfId="16249"/>
    <cellStyle name="_Book2 36" xfId="1311"/>
    <cellStyle name="_x0013__Book2 36" xfId="16250"/>
    <cellStyle name="_Book2 37" xfId="1312"/>
    <cellStyle name="_x0013__Book2 37" xfId="16251"/>
    <cellStyle name="_Book2 38" xfId="1313"/>
    <cellStyle name="_x0013__Book2 38" xfId="16252"/>
    <cellStyle name="_Book2 39" xfId="1314"/>
    <cellStyle name="_x0013__Book2 39" xfId="16253"/>
    <cellStyle name="_Book2 4" xfId="1315"/>
    <cellStyle name="_x0013__Book2 4" xfId="1316"/>
    <cellStyle name="_Book2 4 10" xfId="1317"/>
    <cellStyle name="_Book2 4 10 2" xfId="1318"/>
    <cellStyle name="_Book2 4 10 2 2" xfId="16254"/>
    <cellStyle name="_Book2 4 10 3" xfId="16255"/>
    <cellStyle name="_Book2 4 11" xfId="1319"/>
    <cellStyle name="_Book2 4 11 2" xfId="1320"/>
    <cellStyle name="_Book2 4 11 2 2" xfId="16256"/>
    <cellStyle name="_Book2 4 11 3" xfId="16257"/>
    <cellStyle name="_Book2 4 12" xfId="1321"/>
    <cellStyle name="_Book2 4 12 2" xfId="1322"/>
    <cellStyle name="_Book2 4 12 2 2" xfId="16258"/>
    <cellStyle name="_Book2 4 12 3" xfId="16259"/>
    <cellStyle name="_Book2 4 13" xfId="1323"/>
    <cellStyle name="_Book2 4 13 2" xfId="1324"/>
    <cellStyle name="_Book2 4 13 2 2" xfId="16260"/>
    <cellStyle name="_Book2 4 13 3" xfId="16261"/>
    <cellStyle name="_Book2 4 14" xfId="1325"/>
    <cellStyle name="_Book2 4 14 2" xfId="1326"/>
    <cellStyle name="_Book2 4 14 2 2" xfId="16262"/>
    <cellStyle name="_Book2 4 14 3" xfId="16263"/>
    <cellStyle name="_Book2 4 15" xfId="1327"/>
    <cellStyle name="_Book2 4 15 2" xfId="1328"/>
    <cellStyle name="_Book2 4 15 2 2" xfId="16264"/>
    <cellStyle name="_Book2 4 15 3" xfId="16265"/>
    <cellStyle name="_Book2 4 16" xfId="1329"/>
    <cellStyle name="_Book2 4 16 2" xfId="1330"/>
    <cellStyle name="_Book2 4 16 2 2" xfId="16266"/>
    <cellStyle name="_Book2 4 16 3" xfId="16267"/>
    <cellStyle name="_Book2 4 17" xfId="1331"/>
    <cellStyle name="_Book2 4 17 2" xfId="1332"/>
    <cellStyle name="_Book2 4 17 2 2" xfId="16268"/>
    <cellStyle name="_Book2 4 17 3" xfId="16269"/>
    <cellStyle name="_Book2 4 18" xfId="1333"/>
    <cellStyle name="_Book2 4 18 2" xfId="1334"/>
    <cellStyle name="_Book2 4 18 2 2" xfId="16270"/>
    <cellStyle name="_Book2 4 18 3" xfId="16271"/>
    <cellStyle name="_Book2 4 19" xfId="1335"/>
    <cellStyle name="_Book2 4 19 2" xfId="1336"/>
    <cellStyle name="_Book2 4 19 2 2" xfId="16272"/>
    <cellStyle name="_Book2 4 19 3" xfId="16273"/>
    <cellStyle name="_Book2 4 2" xfId="1337"/>
    <cellStyle name="_x0013__Book2 4 2" xfId="1338"/>
    <cellStyle name="_Book2 4 2 2" xfId="1339"/>
    <cellStyle name="_x0013__Book2 4 2 2" xfId="16274"/>
    <cellStyle name="_Book2 4 2 2 2" xfId="16275"/>
    <cellStyle name="_Book2 4 2 2 3" xfId="16276"/>
    <cellStyle name="_Book2 4 2 3" xfId="16277"/>
    <cellStyle name="_x0013__Book2 4 2 3" xfId="16278"/>
    <cellStyle name="_Book2 4 2 4" xfId="16279"/>
    <cellStyle name="_Book2 4 2 5" xfId="16280"/>
    <cellStyle name="_Book2 4 2 6" xfId="16281"/>
    <cellStyle name="_Book2 4 20" xfId="1340"/>
    <cellStyle name="_Book2 4 20 2" xfId="1341"/>
    <cellStyle name="_Book2 4 20 2 2" xfId="16282"/>
    <cellStyle name="_Book2 4 20 3" xfId="16283"/>
    <cellStyle name="_Book2 4 21" xfId="1342"/>
    <cellStyle name="_Book2 4 21 2" xfId="16284"/>
    <cellStyle name="_Book2 4 22" xfId="1343"/>
    <cellStyle name="_Book2 4 22 2" xfId="16285"/>
    <cellStyle name="_Book2 4 23" xfId="1344"/>
    <cellStyle name="_Book2 4 23 2" xfId="16286"/>
    <cellStyle name="_Book2 4 24" xfId="1345"/>
    <cellStyle name="_Book2 4 24 2" xfId="16287"/>
    <cellStyle name="_Book2 4 25" xfId="1346"/>
    <cellStyle name="_Book2 4 25 2" xfId="16288"/>
    <cellStyle name="_Book2 4 26" xfId="1347"/>
    <cellStyle name="_Book2 4 26 2" xfId="16289"/>
    <cellStyle name="_Book2 4 27" xfId="1348"/>
    <cellStyle name="_Book2 4 27 2" xfId="16290"/>
    <cellStyle name="_Book2 4 28" xfId="1349"/>
    <cellStyle name="_Book2 4 28 2" xfId="16291"/>
    <cellStyle name="_Book2 4 29" xfId="1350"/>
    <cellStyle name="_Book2 4 29 2" xfId="16292"/>
    <cellStyle name="_Book2 4 3" xfId="1351"/>
    <cellStyle name="_x0013__Book2 4 3" xfId="16293"/>
    <cellStyle name="_Book2 4 3 2" xfId="1352"/>
    <cellStyle name="_Book2 4 3 2 2" xfId="16294"/>
    <cellStyle name="_Book2 4 3 3" xfId="16295"/>
    <cellStyle name="_Book2 4 3 4" xfId="16296"/>
    <cellStyle name="_Book2 4 3 5" xfId="16297"/>
    <cellStyle name="_Book2 4 30" xfId="1353"/>
    <cellStyle name="_Book2 4 30 2" xfId="16298"/>
    <cellStyle name="_Book2 4 31" xfId="1354"/>
    <cellStyle name="_Book2 4 31 2" xfId="16299"/>
    <cellStyle name="_Book2 4 32" xfId="1355"/>
    <cellStyle name="_Book2 4 32 2" xfId="16300"/>
    <cellStyle name="_Book2 4 33" xfId="1356"/>
    <cellStyle name="_Book2 4 33 2" xfId="16301"/>
    <cellStyle name="_Book2 4 34" xfId="1357"/>
    <cellStyle name="_Book2 4 34 2" xfId="16302"/>
    <cellStyle name="_Book2 4 35" xfId="1358"/>
    <cellStyle name="_Book2 4 35 2" xfId="16303"/>
    <cellStyle name="_Book2 4 36" xfId="1359"/>
    <cellStyle name="_Book2 4 36 2" xfId="16304"/>
    <cellStyle name="_Book2 4 37" xfId="1360"/>
    <cellStyle name="_Book2 4 37 2" xfId="16305"/>
    <cellStyle name="_Book2 4 38" xfId="1361"/>
    <cellStyle name="_Book2 4 38 2" xfId="16306"/>
    <cellStyle name="_Book2 4 39" xfId="1362"/>
    <cellStyle name="_Book2 4 39 2" xfId="16307"/>
    <cellStyle name="_Book2 4 4" xfId="1363"/>
    <cellStyle name="_x0013__Book2 4 4" xfId="16308"/>
    <cellStyle name="_Book2 4 4 2" xfId="1364"/>
    <cellStyle name="_Book2 4 4 2 2" xfId="16309"/>
    <cellStyle name="_Book2 4 4 3" xfId="16310"/>
    <cellStyle name="_Book2 4 4 4" xfId="16311"/>
    <cellStyle name="_Book2 4 40" xfId="1365"/>
    <cellStyle name="_Book2 4 40 2" xfId="16312"/>
    <cellStyle name="_Book2 4 41" xfId="1366"/>
    <cellStyle name="_Book2 4 41 2" xfId="16313"/>
    <cellStyle name="_Book2 4 42" xfId="1367"/>
    <cellStyle name="_Book2 4 42 2" xfId="16314"/>
    <cellStyle name="_Book2 4 43" xfId="1368"/>
    <cellStyle name="_Book2 4 43 2" xfId="16315"/>
    <cellStyle name="_Book2 4 44" xfId="1369"/>
    <cellStyle name="_Book2 4 44 2" xfId="16316"/>
    <cellStyle name="_Book2 4 45" xfId="1370"/>
    <cellStyle name="_Book2 4 45 2" xfId="16317"/>
    <cellStyle name="_Book2 4 46" xfId="16318"/>
    <cellStyle name="_Book2 4 47" xfId="16319"/>
    <cellStyle name="_Book2 4 5" xfId="1371"/>
    <cellStyle name="_x0013__Book2 4 5" xfId="16320"/>
    <cellStyle name="_Book2 4 5 2" xfId="1372"/>
    <cellStyle name="_Book2 4 5 2 2" xfId="16321"/>
    <cellStyle name="_Book2 4 5 3" xfId="16322"/>
    <cellStyle name="_Book2 4 6" xfId="1373"/>
    <cellStyle name="_x0013__Book2 4 6" xfId="16323"/>
    <cellStyle name="_Book2 4 6 2" xfId="1374"/>
    <cellStyle name="_Book2 4 6 2 2" xfId="16324"/>
    <cellStyle name="_Book2 4 6 3" xfId="16325"/>
    <cellStyle name="_Book2 4 7" xfId="1375"/>
    <cellStyle name="_Book2 4 7 2" xfId="1376"/>
    <cellStyle name="_Book2 4 7 2 2" xfId="16326"/>
    <cellStyle name="_Book2 4 7 3" xfId="16327"/>
    <cellStyle name="_Book2 4 8" xfId="1377"/>
    <cellStyle name="_Book2 4 8 2" xfId="1378"/>
    <cellStyle name="_Book2 4 8 2 2" xfId="16328"/>
    <cellStyle name="_Book2 4 8 3" xfId="16329"/>
    <cellStyle name="_Book2 4 9" xfId="1379"/>
    <cellStyle name="_Book2 4 9 2" xfId="1380"/>
    <cellStyle name="_Book2 4 9 2 2" xfId="16330"/>
    <cellStyle name="_Book2 4 9 3" xfId="16331"/>
    <cellStyle name="_Book2 40" xfId="1381"/>
    <cellStyle name="_x0013__Book2 40" xfId="16332"/>
    <cellStyle name="_Book2 41" xfId="1382"/>
    <cellStyle name="_x0013__Book2 41" xfId="16333"/>
    <cellStyle name="_Book2 42" xfId="1383"/>
    <cellStyle name="_x0013__Book2 42" xfId="16334"/>
    <cellStyle name="_Book2 43" xfId="1384"/>
    <cellStyle name="_x0013__Book2 43" xfId="16335"/>
    <cellStyle name="_Book2 44" xfId="1385"/>
    <cellStyle name="_x0013__Book2 44" xfId="16336"/>
    <cellStyle name="_Book2 45" xfId="1386"/>
    <cellStyle name="_x0013__Book2 45" xfId="16337"/>
    <cellStyle name="_Book2 46" xfId="1387"/>
    <cellStyle name="_x0013__Book2 46" xfId="16338"/>
    <cellStyle name="_Book2 47" xfId="1388"/>
    <cellStyle name="_x0013__Book2 47" xfId="16339"/>
    <cellStyle name="_Book2 48" xfId="1389"/>
    <cellStyle name="_x0013__Book2 48" xfId="16340"/>
    <cellStyle name="_Book2 49" xfId="1390"/>
    <cellStyle name="_x0013__Book2 49" xfId="16341"/>
    <cellStyle name="_Book2 5" xfId="1391"/>
    <cellStyle name="_x0013__Book2 5" xfId="1392"/>
    <cellStyle name="_Book2 5 10" xfId="16342"/>
    <cellStyle name="_Book2 5 11" xfId="16343"/>
    <cellStyle name="_Book2 5 12" xfId="16344"/>
    <cellStyle name="_Book2 5 13" xfId="16345"/>
    <cellStyle name="_Book2 5 14" xfId="16346"/>
    <cellStyle name="_Book2 5 15" xfId="16347"/>
    <cellStyle name="_Book2 5 16" xfId="16348"/>
    <cellStyle name="_Book2 5 17" xfId="16349"/>
    <cellStyle name="_Book2 5 18" xfId="16350"/>
    <cellStyle name="_Book2 5 19" xfId="16351"/>
    <cellStyle name="_Book2 5 2" xfId="1393"/>
    <cellStyle name="_x0013__Book2 5 2" xfId="1394"/>
    <cellStyle name="_Book2 5 2 2" xfId="1395"/>
    <cellStyle name="_x0013__Book2 5 2 2" xfId="16352"/>
    <cellStyle name="_Book2 5 2 2 2" xfId="16353"/>
    <cellStyle name="_Book2 5 2 2 3" xfId="16354"/>
    <cellStyle name="_Book2 5 2 3" xfId="16355"/>
    <cellStyle name="_x0013__Book2 5 2 3" xfId="16356"/>
    <cellStyle name="_Book2 5 2 4" xfId="16357"/>
    <cellStyle name="_Book2 5 20" xfId="16358"/>
    <cellStyle name="_Book2 5 21" xfId="16359"/>
    <cellStyle name="_Book2 5 22" xfId="16360"/>
    <cellStyle name="_Book2 5 23" xfId="16361"/>
    <cellStyle name="_Book2 5 24" xfId="16362"/>
    <cellStyle name="_Book2 5 25" xfId="16363"/>
    <cellStyle name="_Book2 5 26" xfId="16364"/>
    <cellStyle name="_Book2 5 27" xfId="16365"/>
    <cellStyle name="_Book2 5 28" xfId="16366"/>
    <cellStyle name="_Book2 5 29" xfId="16367"/>
    <cellStyle name="_Book2 5 3" xfId="1396"/>
    <cellStyle name="_x0013__Book2 5 3" xfId="16368"/>
    <cellStyle name="_Book2 5 3 2" xfId="1397"/>
    <cellStyle name="_Book2 5 3 2 2" xfId="16369"/>
    <cellStyle name="_Book2 5 3 3" xfId="16370"/>
    <cellStyle name="_Book2 5 3 4" xfId="16371"/>
    <cellStyle name="_Book2 5 30" xfId="16372"/>
    <cellStyle name="_Book2 5 31" xfId="16373"/>
    <cellStyle name="_Book2 5 32" xfId="16374"/>
    <cellStyle name="_Book2 5 33" xfId="16375"/>
    <cellStyle name="_Book2 5 34" xfId="16376"/>
    <cellStyle name="_Book2 5 35" xfId="16377"/>
    <cellStyle name="_Book2 5 36" xfId="16378"/>
    <cellStyle name="_Book2 5 4" xfId="1398"/>
    <cellStyle name="_x0013__Book2 5 4" xfId="16379"/>
    <cellStyle name="_Book2 5 4 2" xfId="1399"/>
    <cellStyle name="_Book2 5 4 2 2" xfId="16380"/>
    <cellStyle name="_Book2 5 4 3" xfId="16381"/>
    <cellStyle name="_Book2 5 5" xfId="1400"/>
    <cellStyle name="_Book2 5 5 2" xfId="1401"/>
    <cellStyle name="_Book2 5 5 2 2" xfId="16382"/>
    <cellStyle name="_Book2 5 5 3" xfId="16383"/>
    <cellStyle name="_Book2 5 6" xfId="1402"/>
    <cellStyle name="_Book2 5 6 2" xfId="1403"/>
    <cellStyle name="_Book2 5 6 2 2" xfId="16384"/>
    <cellStyle name="_Book2 5 6 3" xfId="16385"/>
    <cellStyle name="_Book2 5 7" xfId="1404"/>
    <cellStyle name="_Book2 5 7 2" xfId="16386"/>
    <cellStyle name="_Book2 5 8" xfId="16387"/>
    <cellStyle name="_Book2 5 9" xfId="16388"/>
    <cellStyle name="_Book2 50" xfId="1405"/>
    <cellStyle name="_x0013__Book2 50" xfId="16389"/>
    <cellStyle name="_Book2 51" xfId="1406"/>
    <cellStyle name="_x0013__Book2 51" xfId="16390"/>
    <cellStyle name="_Book2 52" xfId="1407"/>
    <cellStyle name="_Book2 53" xfId="1408"/>
    <cellStyle name="_Book2 54" xfId="1409"/>
    <cellStyle name="_Book2 55" xfId="1410"/>
    <cellStyle name="_Book2 6" xfId="1411"/>
    <cellStyle name="_x0013__Book2 6" xfId="1412"/>
    <cellStyle name="_Book2 6 10" xfId="16391"/>
    <cellStyle name="_Book2 6 11" xfId="16392"/>
    <cellStyle name="_Book2 6 12" xfId="16393"/>
    <cellStyle name="_Book2 6 13" xfId="16394"/>
    <cellStyle name="_Book2 6 14" xfId="16395"/>
    <cellStyle name="_Book2 6 15" xfId="16396"/>
    <cellStyle name="_Book2 6 16" xfId="16397"/>
    <cellStyle name="_Book2 6 17" xfId="16398"/>
    <cellStyle name="_Book2 6 18" xfId="16399"/>
    <cellStyle name="_Book2 6 19" xfId="16400"/>
    <cellStyle name="_Book2 6 2" xfId="1413"/>
    <cellStyle name="_x0013__Book2 6 2" xfId="1414"/>
    <cellStyle name="_Book2 6 2 2" xfId="16401"/>
    <cellStyle name="_x0013__Book2 6 2 2" xfId="16402"/>
    <cellStyle name="_Book2 6 2 3" xfId="16403"/>
    <cellStyle name="_x0013__Book2 6 2 3" xfId="16404"/>
    <cellStyle name="_Book2 6 20" xfId="16405"/>
    <cellStyle name="_Book2 6 21" xfId="16406"/>
    <cellStyle name="_Book2 6 22" xfId="16407"/>
    <cellStyle name="_Book2 6 23" xfId="16408"/>
    <cellStyle name="_Book2 6 24" xfId="16409"/>
    <cellStyle name="_Book2 6 25" xfId="16410"/>
    <cellStyle name="_Book2 6 26" xfId="16411"/>
    <cellStyle name="_Book2 6 27" xfId="16412"/>
    <cellStyle name="_Book2 6 28" xfId="16413"/>
    <cellStyle name="_Book2 6 29" xfId="16414"/>
    <cellStyle name="_Book2 6 3" xfId="16415"/>
    <cellStyle name="_x0013__Book2 6 3" xfId="16416"/>
    <cellStyle name="_Book2 6 30" xfId="16417"/>
    <cellStyle name="_Book2 6 31" xfId="16418"/>
    <cellStyle name="_Book2 6 32" xfId="16419"/>
    <cellStyle name="_Book2 6 33" xfId="16420"/>
    <cellStyle name="_Book2 6 34" xfId="16421"/>
    <cellStyle name="_Book2 6 35" xfId="16422"/>
    <cellStyle name="_Book2 6 4" xfId="16423"/>
    <cellStyle name="_x0013__Book2 6 4" xfId="16424"/>
    <cellStyle name="_Book2 6 5" xfId="16425"/>
    <cellStyle name="_Book2 6 6" xfId="16426"/>
    <cellStyle name="_Book2 6 7" xfId="16427"/>
    <cellStyle name="_Book2 6 8" xfId="16428"/>
    <cellStyle name="_Book2 6 9" xfId="16429"/>
    <cellStyle name="_Book2 7" xfId="1415"/>
    <cellStyle name="_x0013__Book2 7" xfId="1416"/>
    <cellStyle name="_Book2 7 10" xfId="16430"/>
    <cellStyle name="_Book2 7 11" xfId="16431"/>
    <cellStyle name="_Book2 7 12" xfId="16432"/>
    <cellStyle name="_Book2 7 13" xfId="16433"/>
    <cellStyle name="_Book2 7 14" xfId="16434"/>
    <cellStyle name="_Book2 7 15" xfId="16435"/>
    <cellStyle name="_Book2 7 16" xfId="16436"/>
    <cellStyle name="_Book2 7 17" xfId="16437"/>
    <cellStyle name="_Book2 7 18" xfId="16438"/>
    <cellStyle name="_Book2 7 19" xfId="16439"/>
    <cellStyle name="_Book2 7 2" xfId="1417"/>
    <cellStyle name="_x0013__Book2 7 2" xfId="1418"/>
    <cellStyle name="_Book2 7 2 2" xfId="16440"/>
    <cellStyle name="_x0013__Book2 7 2 2" xfId="16441"/>
    <cellStyle name="_Book2 7 2 3" xfId="16442"/>
    <cellStyle name="_x0013__Book2 7 2 3" xfId="16443"/>
    <cellStyle name="_Book2 7 20" xfId="16444"/>
    <cellStyle name="_Book2 7 21" xfId="16445"/>
    <cellStyle name="_Book2 7 22" xfId="16446"/>
    <cellStyle name="_Book2 7 23" xfId="16447"/>
    <cellStyle name="_Book2 7 24" xfId="16448"/>
    <cellStyle name="_Book2 7 25" xfId="16449"/>
    <cellStyle name="_Book2 7 26" xfId="16450"/>
    <cellStyle name="_Book2 7 27" xfId="16451"/>
    <cellStyle name="_Book2 7 28" xfId="16452"/>
    <cellStyle name="_Book2 7 29" xfId="16453"/>
    <cellStyle name="_Book2 7 3" xfId="16454"/>
    <cellStyle name="_x0013__Book2 7 3" xfId="16455"/>
    <cellStyle name="_Book2 7 30" xfId="16456"/>
    <cellStyle name="_Book2 7 31" xfId="16457"/>
    <cellStyle name="_Book2 7 32" xfId="16458"/>
    <cellStyle name="_Book2 7 33" xfId="16459"/>
    <cellStyle name="_Book2 7 34" xfId="16460"/>
    <cellStyle name="_Book2 7 4" xfId="16461"/>
    <cellStyle name="_x0013__Book2 7 4" xfId="16462"/>
    <cellStyle name="_Book2 7 5" xfId="16463"/>
    <cellStyle name="_Book2 7 6" xfId="16464"/>
    <cellStyle name="_Book2 7 7" xfId="16465"/>
    <cellStyle name="_Book2 7 8" xfId="16466"/>
    <cellStyle name="_Book2 7 9" xfId="16467"/>
    <cellStyle name="_Book2 8" xfId="1419"/>
    <cellStyle name="_x0013__Book2 8" xfId="1420"/>
    <cellStyle name="_Book2 8 10" xfId="16468"/>
    <cellStyle name="_Book2 8 11" xfId="16469"/>
    <cellStyle name="_Book2 8 12" xfId="16470"/>
    <cellStyle name="_Book2 8 13" xfId="16471"/>
    <cellStyle name="_Book2 8 14" xfId="16472"/>
    <cellStyle name="_Book2 8 15" xfId="16473"/>
    <cellStyle name="_Book2 8 16" xfId="16474"/>
    <cellStyle name="_Book2 8 17" xfId="16475"/>
    <cellStyle name="_Book2 8 18" xfId="16476"/>
    <cellStyle name="_Book2 8 19" xfId="16477"/>
    <cellStyle name="_Book2 8 2" xfId="1421"/>
    <cellStyle name="_x0013__Book2 8 2" xfId="1422"/>
    <cellStyle name="_Book2 8 2 2" xfId="16478"/>
    <cellStyle name="_x0013__Book2 8 2 2" xfId="16479"/>
    <cellStyle name="_Book2 8 2 3" xfId="16480"/>
    <cellStyle name="_x0013__Book2 8 2 3" xfId="16481"/>
    <cellStyle name="_Book2 8 20" xfId="16482"/>
    <cellStyle name="_Book2 8 21" xfId="16483"/>
    <cellStyle name="_Book2 8 22" xfId="16484"/>
    <cellStyle name="_Book2 8 23" xfId="16485"/>
    <cellStyle name="_Book2 8 24" xfId="16486"/>
    <cellStyle name="_Book2 8 25" xfId="16487"/>
    <cellStyle name="_Book2 8 26" xfId="16488"/>
    <cellStyle name="_Book2 8 27" xfId="16489"/>
    <cellStyle name="_Book2 8 28" xfId="16490"/>
    <cellStyle name="_Book2 8 29" xfId="16491"/>
    <cellStyle name="_Book2 8 3" xfId="16492"/>
    <cellStyle name="_x0013__Book2 8 3" xfId="16493"/>
    <cellStyle name="_Book2 8 30" xfId="16494"/>
    <cellStyle name="_Book2 8 31" xfId="16495"/>
    <cellStyle name="_Book2 8 32" xfId="16496"/>
    <cellStyle name="_Book2 8 33" xfId="16497"/>
    <cellStyle name="_Book2 8 4" xfId="16498"/>
    <cellStyle name="_x0013__Book2 8 4" xfId="16499"/>
    <cellStyle name="_Book2 8 5" xfId="16500"/>
    <cellStyle name="_Book2 8 6" xfId="16501"/>
    <cellStyle name="_Book2 8 7" xfId="16502"/>
    <cellStyle name="_Book2 8 8" xfId="16503"/>
    <cellStyle name="_Book2 8 9" xfId="16504"/>
    <cellStyle name="_Book2 9" xfId="1423"/>
    <cellStyle name="_x0013__Book2 9" xfId="1424"/>
    <cellStyle name="_Book2 9 10" xfId="16505"/>
    <cellStyle name="_Book2 9 11" xfId="16506"/>
    <cellStyle name="_Book2 9 12" xfId="16507"/>
    <cellStyle name="_Book2 9 13" xfId="16508"/>
    <cellStyle name="_Book2 9 14" xfId="16509"/>
    <cellStyle name="_Book2 9 15" xfId="16510"/>
    <cellStyle name="_Book2 9 16" xfId="16511"/>
    <cellStyle name="_Book2 9 17" xfId="16512"/>
    <cellStyle name="_Book2 9 18" xfId="16513"/>
    <cellStyle name="_Book2 9 19" xfId="16514"/>
    <cellStyle name="_Book2 9 2" xfId="1425"/>
    <cellStyle name="_x0013__Book2 9 2" xfId="1426"/>
    <cellStyle name="_Book2 9 2 2" xfId="16515"/>
    <cellStyle name="_x0013__Book2 9 2 2" xfId="16516"/>
    <cellStyle name="_Book2 9 2 3" xfId="16517"/>
    <cellStyle name="_x0013__Book2 9 2 3" xfId="16518"/>
    <cellStyle name="_Book2 9 20" xfId="16519"/>
    <cellStyle name="_Book2 9 21" xfId="16520"/>
    <cellStyle name="_Book2 9 22" xfId="16521"/>
    <cellStyle name="_Book2 9 23" xfId="16522"/>
    <cellStyle name="_Book2 9 24" xfId="16523"/>
    <cellStyle name="_Book2 9 3" xfId="16524"/>
    <cellStyle name="_x0013__Book2 9 3" xfId="16525"/>
    <cellStyle name="_Book2 9 4" xfId="16526"/>
    <cellStyle name="_x0013__Book2 9 4" xfId="16527"/>
    <cellStyle name="_Book2 9 5" xfId="16528"/>
    <cellStyle name="_Book2 9 6" xfId="16529"/>
    <cellStyle name="_Book2 9 7" xfId="16530"/>
    <cellStyle name="_Book2 9 8" xfId="16531"/>
    <cellStyle name="_Book2 9 9" xfId="16532"/>
    <cellStyle name="_Book2_04 07E Wild Horse Wind Expansion (C) (2)" xfId="1427"/>
    <cellStyle name="_Book2_04 07E Wild Horse Wind Expansion (C) (2) 2" xfId="1428"/>
    <cellStyle name="_Book2_04 07E Wild Horse Wind Expansion (C) (2) 2 2" xfId="1429"/>
    <cellStyle name="_Book2_04 07E Wild Horse Wind Expansion (C) (2) 2 2 2" xfId="16533"/>
    <cellStyle name="_Book2_04 07E Wild Horse Wind Expansion (C) (2) 2 3" xfId="16534"/>
    <cellStyle name="_Book2_04 07E Wild Horse Wind Expansion (C) (2) 3" xfId="1430"/>
    <cellStyle name="_Book2_04 07E Wild Horse Wind Expansion (C) (2) 3 2" xfId="16535"/>
    <cellStyle name="_Book2_04 07E Wild Horse Wind Expansion (C) (2) 4" xfId="16536"/>
    <cellStyle name="_Book2_04 07E Wild Horse Wind Expansion (C) (2)_Adj Bench DR 3 for Initial Briefs (Electric)" xfId="1431"/>
    <cellStyle name="_Book2_04 07E Wild Horse Wind Expansion (C) (2)_Adj Bench DR 3 for Initial Briefs (Electric) 2" xfId="1432"/>
    <cellStyle name="_Book2_04 07E Wild Horse Wind Expansion (C) (2)_Adj Bench DR 3 for Initial Briefs (Electric) 2 2" xfId="1433"/>
    <cellStyle name="_Book2_04 07E Wild Horse Wind Expansion (C) (2)_Adj Bench DR 3 for Initial Briefs (Electric) 2 2 2" xfId="16537"/>
    <cellStyle name="_Book2_04 07E Wild Horse Wind Expansion (C) (2)_Adj Bench DR 3 for Initial Briefs (Electric) 2 3" xfId="16538"/>
    <cellStyle name="_Book2_04 07E Wild Horse Wind Expansion (C) (2)_Adj Bench DR 3 for Initial Briefs (Electric) 3" xfId="1434"/>
    <cellStyle name="_Book2_04 07E Wild Horse Wind Expansion (C) (2)_Adj Bench DR 3 for Initial Briefs (Electric) 3 2" xfId="16539"/>
    <cellStyle name="_Book2_04 07E Wild Horse Wind Expansion (C) (2)_Adj Bench DR 3 for Initial Briefs (Electric) 4" xfId="16540"/>
    <cellStyle name="_Book2_04 07E Wild Horse Wind Expansion (C) (2)_Adj Bench DR 3 for Initial Briefs (Electric)_DEM-WP(C) ENERG10C--ctn Mid-C_042010 2010GRC" xfId="1435"/>
    <cellStyle name="_Book2_04 07E Wild Horse Wind Expansion (C) (2)_Book1" xfId="1436"/>
    <cellStyle name="_Book2_04 07E Wild Horse Wind Expansion (C) (2)_DEM-WP(C) ENERG10C--ctn Mid-C_042010 2010GRC" xfId="1437"/>
    <cellStyle name="_Book2_04 07E Wild Horse Wind Expansion (C) (2)_Electric Rev Req Model (2009 GRC) " xfId="1438"/>
    <cellStyle name="_Book2_04 07E Wild Horse Wind Expansion (C) (2)_Electric Rev Req Model (2009 GRC)  2" xfId="1439"/>
    <cellStyle name="_Book2_04 07E Wild Horse Wind Expansion (C) (2)_Electric Rev Req Model (2009 GRC)  2 2" xfId="1440"/>
    <cellStyle name="_Book2_04 07E Wild Horse Wind Expansion (C) (2)_Electric Rev Req Model (2009 GRC)  2 2 2" xfId="16541"/>
    <cellStyle name="_Book2_04 07E Wild Horse Wind Expansion (C) (2)_Electric Rev Req Model (2009 GRC)  2 3" xfId="16542"/>
    <cellStyle name="_Book2_04 07E Wild Horse Wind Expansion (C) (2)_Electric Rev Req Model (2009 GRC)  3" xfId="1441"/>
    <cellStyle name="_Book2_04 07E Wild Horse Wind Expansion (C) (2)_Electric Rev Req Model (2009 GRC)  3 2" xfId="16543"/>
    <cellStyle name="_Book2_04 07E Wild Horse Wind Expansion (C) (2)_Electric Rev Req Model (2009 GRC)  4" xfId="16544"/>
    <cellStyle name="_Book2_04 07E Wild Horse Wind Expansion (C) (2)_Electric Rev Req Model (2009 GRC) _DEM-WP(C) ENERG10C--ctn Mid-C_042010 2010GRC" xfId="1442"/>
    <cellStyle name="_Book2_04 07E Wild Horse Wind Expansion (C) (2)_Electric Rev Req Model (2009 GRC) Rebuttal" xfId="1443"/>
    <cellStyle name="_Book2_04 07E Wild Horse Wind Expansion (C) (2)_Electric Rev Req Model (2009 GRC) Rebuttal 2" xfId="1444"/>
    <cellStyle name="_Book2_04 07E Wild Horse Wind Expansion (C) (2)_Electric Rev Req Model (2009 GRC) Rebuttal 2 2" xfId="1445"/>
    <cellStyle name="_Book2_04 07E Wild Horse Wind Expansion (C) (2)_Electric Rev Req Model (2009 GRC) Rebuttal 2 2 2" xfId="16545"/>
    <cellStyle name="_Book2_04 07E Wild Horse Wind Expansion (C) (2)_Electric Rev Req Model (2009 GRC) Rebuttal 2 3" xfId="16546"/>
    <cellStyle name="_Book2_04 07E Wild Horse Wind Expansion (C) (2)_Electric Rev Req Model (2009 GRC) Rebuttal 3" xfId="1446"/>
    <cellStyle name="_Book2_04 07E Wild Horse Wind Expansion (C) (2)_Electric Rev Req Model (2009 GRC) Rebuttal 3 2" xfId="16547"/>
    <cellStyle name="_Book2_04 07E Wild Horse Wind Expansion (C) (2)_Electric Rev Req Model (2009 GRC) Rebuttal 4" xfId="16548"/>
    <cellStyle name="_Book2_04 07E Wild Horse Wind Expansion (C) (2)_Electric Rev Req Model (2009 GRC) Rebuttal REmoval of New  WH Solar AdjustMI" xfId="1447"/>
    <cellStyle name="_Book2_04 07E Wild Horse Wind Expansion (C) (2)_Electric Rev Req Model (2009 GRC) Rebuttal REmoval of New  WH Solar AdjustMI 2" xfId="1448"/>
    <cellStyle name="_Book2_04 07E Wild Horse Wind Expansion (C) (2)_Electric Rev Req Model (2009 GRC) Rebuttal REmoval of New  WH Solar AdjustMI 2 2" xfId="1449"/>
    <cellStyle name="_Book2_04 07E Wild Horse Wind Expansion (C) (2)_Electric Rev Req Model (2009 GRC) Rebuttal REmoval of New  WH Solar AdjustMI 2 2 2" xfId="16549"/>
    <cellStyle name="_Book2_04 07E Wild Horse Wind Expansion (C) (2)_Electric Rev Req Model (2009 GRC) Rebuttal REmoval of New  WH Solar AdjustMI 2 3" xfId="16550"/>
    <cellStyle name="_Book2_04 07E Wild Horse Wind Expansion (C) (2)_Electric Rev Req Model (2009 GRC) Rebuttal REmoval of New  WH Solar AdjustMI 3" xfId="1450"/>
    <cellStyle name="_Book2_04 07E Wild Horse Wind Expansion (C) (2)_Electric Rev Req Model (2009 GRC) Rebuttal REmoval of New  WH Solar AdjustMI 3 2" xfId="16551"/>
    <cellStyle name="_Book2_04 07E Wild Horse Wind Expansion (C) (2)_Electric Rev Req Model (2009 GRC) Rebuttal REmoval of New  WH Solar AdjustMI 4" xfId="16552"/>
    <cellStyle name="_Book2_04 07E Wild Horse Wind Expansion (C) (2)_Electric Rev Req Model (2009 GRC) Rebuttal REmoval of New  WH Solar AdjustMI_DEM-WP(C) ENERG10C--ctn Mid-C_042010 2010GRC" xfId="1451"/>
    <cellStyle name="_Book2_04 07E Wild Horse Wind Expansion (C) (2)_Electric Rev Req Model (2009 GRC) Revised 01-18-2010" xfId="1452"/>
    <cellStyle name="_Book2_04 07E Wild Horse Wind Expansion (C) (2)_Electric Rev Req Model (2009 GRC) Revised 01-18-2010 2" xfId="1453"/>
    <cellStyle name="_Book2_04 07E Wild Horse Wind Expansion (C) (2)_Electric Rev Req Model (2009 GRC) Revised 01-18-2010 2 2" xfId="1454"/>
    <cellStyle name="_Book2_04 07E Wild Horse Wind Expansion (C) (2)_Electric Rev Req Model (2009 GRC) Revised 01-18-2010 2 2 2" xfId="16553"/>
    <cellStyle name="_Book2_04 07E Wild Horse Wind Expansion (C) (2)_Electric Rev Req Model (2009 GRC) Revised 01-18-2010 2 3" xfId="16554"/>
    <cellStyle name="_Book2_04 07E Wild Horse Wind Expansion (C) (2)_Electric Rev Req Model (2009 GRC) Revised 01-18-2010 3" xfId="1455"/>
    <cellStyle name="_Book2_04 07E Wild Horse Wind Expansion (C) (2)_Electric Rev Req Model (2009 GRC) Revised 01-18-2010 3 2" xfId="16555"/>
    <cellStyle name="_Book2_04 07E Wild Horse Wind Expansion (C) (2)_Electric Rev Req Model (2009 GRC) Revised 01-18-2010 4" xfId="16556"/>
    <cellStyle name="_Book2_04 07E Wild Horse Wind Expansion (C) (2)_Electric Rev Req Model (2009 GRC) Revised 01-18-2010_DEM-WP(C) ENERG10C--ctn Mid-C_042010 2010GRC" xfId="1456"/>
    <cellStyle name="_Book2_04 07E Wild Horse Wind Expansion (C) (2)_Electric Rev Req Model (2010 GRC)" xfId="1457"/>
    <cellStyle name="_Book2_04 07E Wild Horse Wind Expansion (C) (2)_Electric Rev Req Model (2010 GRC) SF" xfId="1458"/>
    <cellStyle name="_Book2_04 07E Wild Horse Wind Expansion (C) (2)_Final Order Electric EXHIBIT A-1" xfId="1459"/>
    <cellStyle name="_Book2_04 07E Wild Horse Wind Expansion (C) (2)_Final Order Electric EXHIBIT A-1 2" xfId="1460"/>
    <cellStyle name="_Book2_04 07E Wild Horse Wind Expansion (C) (2)_Final Order Electric EXHIBIT A-1 2 2" xfId="1461"/>
    <cellStyle name="_Book2_04 07E Wild Horse Wind Expansion (C) (2)_Final Order Electric EXHIBIT A-1 2 2 2" xfId="16557"/>
    <cellStyle name="_Book2_04 07E Wild Horse Wind Expansion (C) (2)_Final Order Electric EXHIBIT A-1 2 3" xfId="16558"/>
    <cellStyle name="_Book2_04 07E Wild Horse Wind Expansion (C) (2)_Final Order Electric EXHIBIT A-1 3" xfId="1462"/>
    <cellStyle name="_Book2_04 07E Wild Horse Wind Expansion (C) (2)_Final Order Electric EXHIBIT A-1 3 2" xfId="16559"/>
    <cellStyle name="_Book2_04 07E Wild Horse Wind Expansion (C) (2)_Final Order Electric EXHIBIT A-1 4" xfId="16560"/>
    <cellStyle name="_Book2_04 07E Wild Horse Wind Expansion (C) (2)_TENASKA REGULATORY ASSET" xfId="1463"/>
    <cellStyle name="_Book2_04 07E Wild Horse Wind Expansion (C) (2)_TENASKA REGULATORY ASSET 2" xfId="1464"/>
    <cellStyle name="_Book2_04 07E Wild Horse Wind Expansion (C) (2)_TENASKA REGULATORY ASSET 2 2" xfId="1465"/>
    <cellStyle name="_Book2_04 07E Wild Horse Wind Expansion (C) (2)_TENASKA REGULATORY ASSET 2 2 2" xfId="16561"/>
    <cellStyle name="_Book2_04 07E Wild Horse Wind Expansion (C) (2)_TENASKA REGULATORY ASSET 2 3" xfId="16562"/>
    <cellStyle name="_Book2_04 07E Wild Horse Wind Expansion (C) (2)_TENASKA REGULATORY ASSET 3" xfId="1466"/>
    <cellStyle name="_Book2_04 07E Wild Horse Wind Expansion (C) (2)_TENASKA REGULATORY ASSET 3 2" xfId="16563"/>
    <cellStyle name="_Book2_04 07E Wild Horse Wind Expansion (C) (2)_TENASKA REGULATORY ASSET 4" xfId="16564"/>
    <cellStyle name="_Book2_16.37E Wild Horse Expansion DeferralRevwrkingfile SF" xfId="1467"/>
    <cellStyle name="_Book2_16.37E Wild Horse Expansion DeferralRevwrkingfile SF 2" xfId="1468"/>
    <cellStyle name="_Book2_16.37E Wild Horse Expansion DeferralRevwrkingfile SF 2 2" xfId="1469"/>
    <cellStyle name="_Book2_16.37E Wild Horse Expansion DeferralRevwrkingfile SF 2 2 2" xfId="16565"/>
    <cellStyle name="_Book2_16.37E Wild Horse Expansion DeferralRevwrkingfile SF 2 3" xfId="16566"/>
    <cellStyle name="_Book2_16.37E Wild Horse Expansion DeferralRevwrkingfile SF 3" xfId="1470"/>
    <cellStyle name="_Book2_16.37E Wild Horse Expansion DeferralRevwrkingfile SF 3 2" xfId="16567"/>
    <cellStyle name="_Book2_16.37E Wild Horse Expansion DeferralRevwrkingfile SF 4" xfId="16568"/>
    <cellStyle name="_Book2_16.37E Wild Horse Expansion DeferralRevwrkingfile SF_DEM-WP(C) ENERG10C--ctn Mid-C_042010 2010GRC" xfId="1471"/>
    <cellStyle name="_Book2_2009 Compliance Filing PCA Exhibits for GRC" xfId="1472"/>
    <cellStyle name="_Book2_2009 Compliance Filing PCA Exhibits for GRC 2" xfId="16569"/>
    <cellStyle name="_Book2_2009 GRC Compl Filing - Exhibit D" xfId="1473"/>
    <cellStyle name="_Book2_2009 GRC Compl Filing - Exhibit D 2" xfId="1474"/>
    <cellStyle name="_Book2_2009 GRC Compl Filing - Exhibit D 2 2" xfId="16570"/>
    <cellStyle name="_Book2_2009 GRC Compl Filing - Exhibit D 3" xfId="16571"/>
    <cellStyle name="_Book2_2009 GRC Compl Filing - Exhibit D_DEM-WP(C) ENERG10C--ctn Mid-C_042010 2010GRC" xfId="1475"/>
    <cellStyle name="_Book2_2010 PTC's July1_Dec31 2010 " xfId="16572"/>
    <cellStyle name="_Book2_2010 PTC's Sept10_Aug11 (Version 4)" xfId="16573"/>
    <cellStyle name="_Book2_3.01 Income Statement" xfId="1476"/>
    <cellStyle name="_Book2_4 31 Regulatory Assets and Liabilities  7 06- Exhibit D" xfId="1477"/>
    <cellStyle name="_Book2_4 31 Regulatory Assets and Liabilities  7 06- Exhibit D 2" xfId="1478"/>
    <cellStyle name="_Book2_4 31 Regulatory Assets and Liabilities  7 06- Exhibit D 2 2" xfId="1479"/>
    <cellStyle name="_Book2_4 31 Regulatory Assets and Liabilities  7 06- Exhibit D 2 2 2" xfId="16574"/>
    <cellStyle name="_Book2_4 31 Regulatory Assets and Liabilities  7 06- Exhibit D 2 3" xfId="16575"/>
    <cellStyle name="_Book2_4 31 Regulatory Assets and Liabilities  7 06- Exhibit D 3" xfId="1480"/>
    <cellStyle name="_Book2_4 31 Regulatory Assets and Liabilities  7 06- Exhibit D 3 2" xfId="16576"/>
    <cellStyle name="_Book2_4 31 Regulatory Assets and Liabilities  7 06- Exhibit D 4" xfId="16577"/>
    <cellStyle name="_Book2_4 31 Regulatory Assets and Liabilities  7 06- Exhibit D_DEM-WP(C) ENERG10C--ctn Mid-C_042010 2010GRC" xfId="1481"/>
    <cellStyle name="_Book2_4 31 Regulatory Assets and Liabilities  7 06- Exhibit D_NIM Summary" xfId="1482"/>
    <cellStyle name="_Book2_4 31 Regulatory Assets and Liabilities  7 06- Exhibit D_NIM Summary 2" xfId="1483"/>
    <cellStyle name="_Book2_4 31 Regulatory Assets and Liabilities  7 06- Exhibit D_NIM Summary 2 2" xfId="16578"/>
    <cellStyle name="_Book2_4 31 Regulatory Assets and Liabilities  7 06- Exhibit D_NIM Summary 3" xfId="16579"/>
    <cellStyle name="_Book2_4 31 Regulatory Assets and Liabilities  7 06- Exhibit D_NIM Summary_DEM-WP(C) ENERG10C--ctn Mid-C_042010 2010GRC" xfId="1484"/>
    <cellStyle name="_Book2_4 31E Reg Asset  Liab and EXH D" xfId="1485"/>
    <cellStyle name="_Book2_4 31E Reg Asset  Liab and EXH D _ Aug 10 Filing (2)" xfId="1486"/>
    <cellStyle name="_Book2_4 31E Reg Asset  Liab and EXH D _ Aug 10 Filing (2) 2" xfId="16580"/>
    <cellStyle name="_Book2_4 31E Reg Asset  Liab and EXH D 10" xfId="16581"/>
    <cellStyle name="_Book2_4 31E Reg Asset  Liab and EXH D 11" xfId="16582"/>
    <cellStyle name="_Book2_4 31E Reg Asset  Liab and EXH D 12" xfId="16583"/>
    <cellStyle name="_Book2_4 31E Reg Asset  Liab and EXH D 13" xfId="16584"/>
    <cellStyle name="_Book2_4 31E Reg Asset  Liab and EXH D 14" xfId="16585"/>
    <cellStyle name="_Book2_4 31E Reg Asset  Liab and EXH D 15" xfId="16586"/>
    <cellStyle name="_Book2_4 31E Reg Asset  Liab and EXH D 16" xfId="16587"/>
    <cellStyle name="_Book2_4 31E Reg Asset  Liab and EXH D 17" xfId="16588"/>
    <cellStyle name="_Book2_4 31E Reg Asset  Liab and EXH D 18" xfId="16589"/>
    <cellStyle name="_Book2_4 31E Reg Asset  Liab and EXH D 19" xfId="16590"/>
    <cellStyle name="_Book2_4 31E Reg Asset  Liab and EXH D 2" xfId="16591"/>
    <cellStyle name="_Book2_4 31E Reg Asset  Liab and EXH D 20" xfId="16592"/>
    <cellStyle name="_Book2_4 31E Reg Asset  Liab and EXH D 21" xfId="16593"/>
    <cellStyle name="_Book2_4 31E Reg Asset  Liab and EXH D 22" xfId="16594"/>
    <cellStyle name="_Book2_4 31E Reg Asset  Liab and EXH D 23" xfId="16595"/>
    <cellStyle name="_Book2_4 31E Reg Asset  Liab and EXH D 24" xfId="16596"/>
    <cellStyle name="_Book2_4 31E Reg Asset  Liab and EXH D 25" xfId="16597"/>
    <cellStyle name="_Book2_4 31E Reg Asset  Liab and EXH D 26" xfId="16598"/>
    <cellStyle name="_Book2_4 31E Reg Asset  Liab and EXH D 27" xfId="16599"/>
    <cellStyle name="_Book2_4 31E Reg Asset  Liab and EXH D 28" xfId="16600"/>
    <cellStyle name="_Book2_4 31E Reg Asset  Liab and EXH D 29" xfId="16601"/>
    <cellStyle name="_Book2_4 31E Reg Asset  Liab and EXH D 3" xfId="16602"/>
    <cellStyle name="_Book2_4 31E Reg Asset  Liab and EXH D 30" xfId="16603"/>
    <cellStyle name="_Book2_4 31E Reg Asset  Liab and EXH D 31" xfId="16604"/>
    <cellStyle name="_Book2_4 31E Reg Asset  Liab and EXH D 32" xfId="16605"/>
    <cellStyle name="_Book2_4 31E Reg Asset  Liab and EXH D 33" xfId="16606"/>
    <cellStyle name="_Book2_4 31E Reg Asset  Liab and EXH D 34" xfId="16607"/>
    <cellStyle name="_Book2_4 31E Reg Asset  Liab and EXH D 35" xfId="16608"/>
    <cellStyle name="_Book2_4 31E Reg Asset  Liab and EXH D 36" xfId="16609"/>
    <cellStyle name="_Book2_4 31E Reg Asset  Liab and EXH D 4" xfId="16610"/>
    <cellStyle name="_Book2_4 31E Reg Asset  Liab and EXH D 5" xfId="16611"/>
    <cellStyle name="_Book2_4 31E Reg Asset  Liab and EXH D 6" xfId="16612"/>
    <cellStyle name="_Book2_4 31E Reg Asset  Liab and EXH D 7" xfId="16613"/>
    <cellStyle name="_Book2_4 31E Reg Asset  Liab and EXH D 8" xfId="16614"/>
    <cellStyle name="_Book2_4 31E Reg Asset  Liab and EXH D 9" xfId="16615"/>
    <cellStyle name="_Book2_4 32 Regulatory Assets and Liabilities  7 06- Exhibit D" xfId="1487"/>
    <cellStyle name="_Book2_4 32 Regulatory Assets and Liabilities  7 06- Exhibit D 2" xfId="1488"/>
    <cellStyle name="_Book2_4 32 Regulatory Assets and Liabilities  7 06- Exhibit D 2 2" xfId="1489"/>
    <cellStyle name="_Book2_4 32 Regulatory Assets and Liabilities  7 06- Exhibit D 2 2 2" xfId="16616"/>
    <cellStyle name="_Book2_4 32 Regulatory Assets and Liabilities  7 06- Exhibit D 2 3" xfId="16617"/>
    <cellStyle name="_Book2_4 32 Regulatory Assets and Liabilities  7 06- Exhibit D 3" xfId="1490"/>
    <cellStyle name="_Book2_4 32 Regulatory Assets and Liabilities  7 06- Exhibit D 3 2" xfId="16618"/>
    <cellStyle name="_Book2_4 32 Regulatory Assets and Liabilities  7 06- Exhibit D 4" xfId="16619"/>
    <cellStyle name="_Book2_4 32 Regulatory Assets and Liabilities  7 06- Exhibit D_DEM-WP(C) ENERG10C--ctn Mid-C_042010 2010GRC" xfId="1491"/>
    <cellStyle name="_Book2_4 32 Regulatory Assets and Liabilities  7 06- Exhibit D_NIM Summary" xfId="1492"/>
    <cellStyle name="_Book2_4 32 Regulatory Assets and Liabilities  7 06- Exhibit D_NIM Summary 2" xfId="1493"/>
    <cellStyle name="_Book2_4 32 Regulatory Assets and Liabilities  7 06- Exhibit D_NIM Summary 2 2" xfId="16620"/>
    <cellStyle name="_Book2_4 32 Regulatory Assets and Liabilities  7 06- Exhibit D_NIM Summary 3" xfId="16621"/>
    <cellStyle name="_Book2_4 32 Regulatory Assets and Liabilities  7 06- Exhibit D_NIM Summary_DEM-WP(C) ENERG10C--ctn Mid-C_042010 2010GRC" xfId="1494"/>
    <cellStyle name="_Book2_ACCOUNTS" xfId="1495"/>
    <cellStyle name="_x0013__Book2_Adj Bench DR 3 for Initial Briefs (Electric)" xfId="1496"/>
    <cellStyle name="_x0013__Book2_Adj Bench DR 3 for Initial Briefs (Electric) 2" xfId="1497"/>
    <cellStyle name="_x0013__Book2_Adj Bench DR 3 for Initial Briefs (Electric) 2 2" xfId="1498"/>
    <cellStyle name="_x0013__Book2_Adj Bench DR 3 for Initial Briefs (Electric) 2 2 2" xfId="16622"/>
    <cellStyle name="_x0013__Book2_Adj Bench DR 3 for Initial Briefs (Electric) 2 3" xfId="16623"/>
    <cellStyle name="_x0013__Book2_Adj Bench DR 3 for Initial Briefs (Electric) 3" xfId="1499"/>
    <cellStyle name="_x0013__Book2_Adj Bench DR 3 for Initial Briefs (Electric) 3 2" xfId="16624"/>
    <cellStyle name="_x0013__Book2_Adj Bench DR 3 for Initial Briefs (Electric) 4" xfId="16625"/>
    <cellStyle name="_x0013__Book2_Adj Bench DR 3 for Initial Briefs (Electric)_DEM-WP(C) ENERG10C--ctn Mid-C_042010 2010GRC" xfId="1500"/>
    <cellStyle name="_Book2_Att B to RECs proceeds proposal" xfId="16626"/>
    <cellStyle name="_Book2_AURORA Total New" xfId="1501"/>
    <cellStyle name="_Book2_AURORA Total New 2" xfId="1502"/>
    <cellStyle name="_Book2_AURORA Total New 2 2" xfId="16627"/>
    <cellStyle name="_Book2_AURORA Total New 3" xfId="16628"/>
    <cellStyle name="_Book2_Backup for Attachment B 2010-09-09" xfId="16629"/>
    <cellStyle name="_Book2_Bench Request - Attachment B" xfId="16630"/>
    <cellStyle name="_Book2_Book2" xfId="1503"/>
    <cellStyle name="_Book2_Book2 2" xfId="1504"/>
    <cellStyle name="_Book2_Book2 2 2" xfId="1505"/>
    <cellStyle name="_Book2_Book2 2 2 2" xfId="16631"/>
    <cellStyle name="_Book2_Book2 2 3" xfId="16632"/>
    <cellStyle name="_Book2_Book2 3" xfId="1506"/>
    <cellStyle name="_Book2_Book2 3 2" xfId="16633"/>
    <cellStyle name="_Book2_Book2 4" xfId="16634"/>
    <cellStyle name="_Book2_Book2_Adj Bench DR 3 for Initial Briefs (Electric)" xfId="1507"/>
    <cellStyle name="_Book2_Book2_Adj Bench DR 3 for Initial Briefs (Electric) 2" xfId="1508"/>
    <cellStyle name="_Book2_Book2_Adj Bench DR 3 for Initial Briefs (Electric) 2 2" xfId="1509"/>
    <cellStyle name="_Book2_Book2_Adj Bench DR 3 for Initial Briefs (Electric) 2 2 2" xfId="16635"/>
    <cellStyle name="_Book2_Book2_Adj Bench DR 3 for Initial Briefs (Electric) 2 3" xfId="16636"/>
    <cellStyle name="_Book2_Book2_Adj Bench DR 3 for Initial Briefs (Electric) 3" xfId="1510"/>
    <cellStyle name="_Book2_Book2_Adj Bench DR 3 for Initial Briefs (Electric) 3 2" xfId="16637"/>
    <cellStyle name="_Book2_Book2_Adj Bench DR 3 for Initial Briefs (Electric) 4" xfId="16638"/>
    <cellStyle name="_Book2_Book2_Adj Bench DR 3 for Initial Briefs (Electric)_DEM-WP(C) ENERG10C--ctn Mid-C_042010 2010GRC" xfId="1511"/>
    <cellStyle name="_Book2_Book2_DEM-WP(C) ENERG10C--ctn Mid-C_042010 2010GRC" xfId="1512"/>
    <cellStyle name="_Book2_Book2_Electric Rev Req Model (2009 GRC) Rebuttal" xfId="1513"/>
    <cellStyle name="_Book2_Book2_Electric Rev Req Model (2009 GRC) Rebuttal 2" xfId="1514"/>
    <cellStyle name="_Book2_Book2_Electric Rev Req Model (2009 GRC) Rebuttal 2 2" xfId="1515"/>
    <cellStyle name="_Book2_Book2_Electric Rev Req Model (2009 GRC) Rebuttal 2 2 2" xfId="16639"/>
    <cellStyle name="_Book2_Book2_Electric Rev Req Model (2009 GRC) Rebuttal 2 3" xfId="16640"/>
    <cellStyle name="_Book2_Book2_Electric Rev Req Model (2009 GRC) Rebuttal 3" xfId="1516"/>
    <cellStyle name="_Book2_Book2_Electric Rev Req Model (2009 GRC) Rebuttal 3 2" xfId="16641"/>
    <cellStyle name="_Book2_Book2_Electric Rev Req Model (2009 GRC) Rebuttal 4" xfId="16642"/>
    <cellStyle name="_Book2_Book2_Electric Rev Req Model (2009 GRC) Rebuttal REmoval of New  WH Solar AdjustMI" xfId="1517"/>
    <cellStyle name="_Book2_Book2_Electric Rev Req Model (2009 GRC) Rebuttal REmoval of New  WH Solar AdjustMI 2" xfId="1518"/>
    <cellStyle name="_Book2_Book2_Electric Rev Req Model (2009 GRC) Rebuttal REmoval of New  WH Solar AdjustMI 2 2" xfId="1519"/>
    <cellStyle name="_Book2_Book2_Electric Rev Req Model (2009 GRC) Rebuttal REmoval of New  WH Solar AdjustMI 2 2 2" xfId="16643"/>
    <cellStyle name="_Book2_Book2_Electric Rev Req Model (2009 GRC) Rebuttal REmoval of New  WH Solar AdjustMI 2 3" xfId="16644"/>
    <cellStyle name="_Book2_Book2_Electric Rev Req Model (2009 GRC) Rebuttal REmoval of New  WH Solar AdjustMI 3" xfId="1520"/>
    <cellStyle name="_Book2_Book2_Electric Rev Req Model (2009 GRC) Rebuttal REmoval of New  WH Solar AdjustMI 3 2" xfId="16645"/>
    <cellStyle name="_Book2_Book2_Electric Rev Req Model (2009 GRC) Rebuttal REmoval of New  WH Solar AdjustMI 4" xfId="16646"/>
    <cellStyle name="_Book2_Book2_Electric Rev Req Model (2009 GRC) Rebuttal REmoval of New  WH Solar AdjustMI_DEM-WP(C) ENERG10C--ctn Mid-C_042010 2010GRC" xfId="1521"/>
    <cellStyle name="_Book2_Book2_Electric Rev Req Model (2009 GRC) Revised 01-18-2010" xfId="1522"/>
    <cellStyle name="_Book2_Book2_Electric Rev Req Model (2009 GRC) Revised 01-18-2010 2" xfId="1523"/>
    <cellStyle name="_Book2_Book2_Electric Rev Req Model (2009 GRC) Revised 01-18-2010 2 2" xfId="1524"/>
    <cellStyle name="_Book2_Book2_Electric Rev Req Model (2009 GRC) Revised 01-18-2010 2 2 2" xfId="16647"/>
    <cellStyle name="_Book2_Book2_Electric Rev Req Model (2009 GRC) Revised 01-18-2010 2 3" xfId="16648"/>
    <cellStyle name="_Book2_Book2_Electric Rev Req Model (2009 GRC) Revised 01-18-2010 3" xfId="1525"/>
    <cellStyle name="_Book2_Book2_Electric Rev Req Model (2009 GRC) Revised 01-18-2010 3 2" xfId="16649"/>
    <cellStyle name="_Book2_Book2_Electric Rev Req Model (2009 GRC) Revised 01-18-2010 4" xfId="16650"/>
    <cellStyle name="_Book2_Book2_Electric Rev Req Model (2009 GRC) Revised 01-18-2010_DEM-WP(C) ENERG10C--ctn Mid-C_042010 2010GRC" xfId="1526"/>
    <cellStyle name="_Book2_Book2_Final Order Electric EXHIBIT A-1" xfId="1527"/>
    <cellStyle name="_Book2_Book2_Final Order Electric EXHIBIT A-1 2" xfId="1528"/>
    <cellStyle name="_Book2_Book2_Final Order Electric EXHIBIT A-1 2 2" xfId="1529"/>
    <cellStyle name="_Book2_Book2_Final Order Electric EXHIBIT A-1 2 2 2" xfId="16651"/>
    <cellStyle name="_Book2_Book2_Final Order Electric EXHIBIT A-1 2 3" xfId="16652"/>
    <cellStyle name="_Book2_Book2_Final Order Electric EXHIBIT A-1 3" xfId="1530"/>
    <cellStyle name="_Book2_Book2_Final Order Electric EXHIBIT A-1 3 2" xfId="16653"/>
    <cellStyle name="_Book2_Book2_Final Order Electric EXHIBIT A-1 4" xfId="16654"/>
    <cellStyle name="_Book2_Book4" xfId="1531"/>
    <cellStyle name="_Book2_Book4 2" xfId="1532"/>
    <cellStyle name="_Book2_Book4 2 2" xfId="1533"/>
    <cellStyle name="_Book2_Book4 2 2 2" xfId="16655"/>
    <cellStyle name="_Book2_Book4 2 3" xfId="16656"/>
    <cellStyle name="_Book2_Book4 3" xfId="1534"/>
    <cellStyle name="_Book2_Book4 3 2" xfId="16657"/>
    <cellStyle name="_Book2_Book4 4" xfId="16658"/>
    <cellStyle name="_Book2_Book4_DEM-WP(C) ENERG10C--ctn Mid-C_042010 2010GRC" xfId="1535"/>
    <cellStyle name="_Book2_Book9" xfId="1536"/>
    <cellStyle name="_Book2_Book9 2" xfId="1537"/>
    <cellStyle name="_Book2_Book9 2 2" xfId="1538"/>
    <cellStyle name="_Book2_Book9 2 2 2" xfId="16659"/>
    <cellStyle name="_Book2_Book9 2 3" xfId="16660"/>
    <cellStyle name="_Book2_Book9 3" xfId="1539"/>
    <cellStyle name="_Book2_Book9 3 2" xfId="16661"/>
    <cellStyle name="_Book2_Book9 4" xfId="16662"/>
    <cellStyle name="_Book2_Book9_DEM-WP(C) ENERG10C--ctn Mid-C_042010 2010GRC" xfId="1540"/>
    <cellStyle name="_Book2_Check the Interest Calculation" xfId="1541"/>
    <cellStyle name="_Book2_Check the Interest Calculation_Scenario 1 REC vs PTC Offset" xfId="1542"/>
    <cellStyle name="_Book2_Check the Interest Calculation_Scenario 3" xfId="1543"/>
    <cellStyle name="_Book2_Chelan PUD Power Costs (8-10)" xfId="1544"/>
    <cellStyle name="_Book2_Chelan PUD Power Costs (8-10) 2" xfId="16663"/>
    <cellStyle name="_Book2_DEM-WP(C) Chelan Power Costs" xfId="1545"/>
    <cellStyle name="_Book2_DEM-WP(C) Chelan Power Costs 2" xfId="16664"/>
    <cellStyle name="_Book2_DEM-WP(C) ENERG10C--ctn Mid-C_042010 2010GRC" xfId="1546"/>
    <cellStyle name="_x0013__Book2_DEM-WP(C) ENERG10C--ctn Mid-C_042010 2010GRC" xfId="1547"/>
    <cellStyle name="_Book2_DEM-WP(C) Gas Transport 2010GRC" xfId="1548"/>
    <cellStyle name="_Book2_DEM-WP(C) Gas Transport 2010GRC 2" xfId="16665"/>
    <cellStyle name="_Book2_DWH-08 (Rate Spread &amp; Design Workpapers)" xfId="1549"/>
    <cellStyle name="_x0013__Book2_Electric Rev Req Model (2009 GRC) Rebuttal" xfId="1550"/>
    <cellStyle name="_x0013__Book2_Electric Rev Req Model (2009 GRC) Rebuttal 2" xfId="1551"/>
    <cellStyle name="_x0013__Book2_Electric Rev Req Model (2009 GRC) Rebuttal 2 2" xfId="1552"/>
    <cellStyle name="_x0013__Book2_Electric Rev Req Model (2009 GRC) Rebuttal 2 2 2" xfId="16666"/>
    <cellStyle name="_x0013__Book2_Electric Rev Req Model (2009 GRC) Rebuttal 2 3" xfId="16667"/>
    <cellStyle name="_x0013__Book2_Electric Rev Req Model (2009 GRC) Rebuttal 3" xfId="1553"/>
    <cellStyle name="_x0013__Book2_Electric Rev Req Model (2009 GRC) Rebuttal 3 2" xfId="16668"/>
    <cellStyle name="_x0013__Book2_Electric Rev Req Model (2009 GRC) Rebuttal 4" xfId="16669"/>
    <cellStyle name="_x0013__Book2_Electric Rev Req Model (2009 GRC) Rebuttal REmoval of New  WH Solar AdjustMI" xfId="1554"/>
    <cellStyle name="_x0013__Book2_Electric Rev Req Model (2009 GRC) Rebuttal REmoval of New  WH Solar AdjustMI 2" xfId="1555"/>
    <cellStyle name="_x0013__Book2_Electric Rev Req Model (2009 GRC) Rebuttal REmoval of New  WH Solar AdjustMI 2 2" xfId="1556"/>
    <cellStyle name="_x0013__Book2_Electric Rev Req Model (2009 GRC) Rebuttal REmoval of New  WH Solar AdjustMI 2 2 2" xfId="16670"/>
    <cellStyle name="_x0013__Book2_Electric Rev Req Model (2009 GRC) Rebuttal REmoval of New  WH Solar AdjustMI 2 3" xfId="16671"/>
    <cellStyle name="_x0013__Book2_Electric Rev Req Model (2009 GRC) Rebuttal REmoval of New  WH Solar AdjustMI 3" xfId="1557"/>
    <cellStyle name="_x0013__Book2_Electric Rev Req Model (2009 GRC) Rebuttal REmoval of New  WH Solar AdjustMI 3 2" xfId="16672"/>
    <cellStyle name="_x0013__Book2_Electric Rev Req Model (2009 GRC) Rebuttal REmoval of New  WH Solar AdjustMI 4" xfId="16673"/>
    <cellStyle name="_x0013__Book2_Electric Rev Req Model (2009 GRC) Rebuttal REmoval of New  WH Solar AdjustMI_DEM-WP(C) ENERG10C--ctn Mid-C_042010 2010GRC" xfId="1558"/>
    <cellStyle name="_x0013__Book2_Electric Rev Req Model (2009 GRC) Revised 01-18-2010" xfId="1559"/>
    <cellStyle name="_x0013__Book2_Electric Rev Req Model (2009 GRC) Revised 01-18-2010 2" xfId="1560"/>
    <cellStyle name="_x0013__Book2_Electric Rev Req Model (2009 GRC) Revised 01-18-2010 2 2" xfId="1561"/>
    <cellStyle name="_x0013__Book2_Electric Rev Req Model (2009 GRC) Revised 01-18-2010 2 2 2" xfId="16674"/>
    <cellStyle name="_x0013__Book2_Electric Rev Req Model (2009 GRC) Revised 01-18-2010 2 3" xfId="16675"/>
    <cellStyle name="_x0013__Book2_Electric Rev Req Model (2009 GRC) Revised 01-18-2010 3" xfId="1562"/>
    <cellStyle name="_x0013__Book2_Electric Rev Req Model (2009 GRC) Revised 01-18-2010 3 2" xfId="16676"/>
    <cellStyle name="_x0013__Book2_Electric Rev Req Model (2009 GRC) Revised 01-18-2010 4" xfId="16677"/>
    <cellStyle name="_x0013__Book2_Electric Rev Req Model (2009 GRC) Revised 01-18-2010_DEM-WP(C) ENERG10C--ctn Mid-C_042010 2010GRC" xfId="1563"/>
    <cellStyle name="_Book2_Exh A-1 resulting from UE-112050 effective Jan 1 2012" xfId="16678"/>
    <cellStyle name="_Book2_Exh G - Klamath Peaker PPA fr C Locke 2-12" xfId="16679"/>
    <cellStyle name="_Book2_Exhibit A-1 effective 4-1-11 fr S Free 12-11" xfId="16680"/>
    <cellStyle name="_Book2_Final 2008 PTC Rate Design Workpapers 10.27.08" xfId="1564"/>
    <cellStyle name="_x0013__Book2_Final Order Electric EXHIBIT A-1" xfId="1565"/>
    <cellStyle name="_x0013__Book2_Final Order Electric EXHIBIT A-1 2" xfId="1566"/>
    <cellStyle name="_x0013__Book2_Final Order Electric EXHIBIT A-1 2 2" xfId="1567"/>
    <cellStyle name="_x0013__Book2_Final Order Electric EXHIBIT A-1 2 2 2" xfId="16681"/>
    <cellStyle name="_x0013__Book2_Final Order Electric EXHIBIT A-1 2 3" xfId="16682"/>
    <cellStyle name="_x0013__Book2_Final Order Electric EXHIBIT A-1 3" xfId="1568"/>
    <cellStyle name="_x0013__Book2_Final Order Electric EXHIBIT A-1 3 2" xfId="16683"/>
    <cellStyle name="_x0013__Book2_Final Order Electric EXHIBIT A-1 4" xfId="16684"/>
    <cellStyle name="_Book2_Gas Rev Req Model (2010 GRC)" xfId="1569"/>
    <cellStyle name="_Book2_INPUTS" xfId="1570"/>
    <cellStyle name="_Book2_INPUTS 2" xfId="1571"/>
    <cellStyle name="_Book2_INPUTS 2 2" xfId="1572"/>
    <cellStyle name="_Book2_INPUTS 2 2 2" xfId="16685"/>
    <cellStyle name="_Book2_INPUTS 2 3" xfId="16686"/>
    <cellStyle name="_Book2_INPUTS 3" xfId="1573"/>
    <cellStyle name="_Book2_INPUTS 3 2" xfId="16687"/>
    <cellStyle name="_Book2_INPUTS 4" xfId="16688"/>
    <cellStyle name="_Book2_Mint Farm Generation BPA" xfId="16689"/>
    <cellStyle name="_Book2_NIM Summary" xfId="1574"/>
    <cellStyle name="_Book2_NIM Summary 09GRC" xfId="1575"/>
    <cellStyle name="_Book2_NIM Summary 09GRC 2" xfId="1576"/>
    <cellStyle name="_Book2_NIM Summary 09GRC 2 2" xfId="16690"/>
    <cellStyle name="_Book2_NIM Summary 09GRC 3" xfId="16691"/>
    <cellStyle name="_Book2_NIM Summary 09GRC_DEM-WP(C) ENERG10C--ctn Mid-C_042010 2010GRC" xfId="1577"/>
    <cellStyle name="_Book2_NIM Summary 10" xfId="16692"/>
    <cellStyle name="_Book2_NIM Summary 11" xfId="16693"/>
    <cellStyle name="_Book2_NIM Summary 12" xfId="16694"/>
    <cellStyle name="_Book2_NIM Summary 13" xfId="16695"/>
    <cellStyle name="_Book2_NIM Summary 14" xfId="16696"/>
    <cellStyle name="_Book2_NIM Summary 15" xfId="16697"/>
    <cellStyle name="_Book2_NIM Summary 16" xfId="16698"/>
    <cellStyle name="_Book2_NIM Summary 17" xfId="16699"/>
    <cellStyle name="_Book2_NIM Summary 18" xfId="16700"/>
    <cellStyle name="_Book2_NIM Summary 19" xfId="16701"/>
    <cellStyle name="_Book2_NIM Summary 2" xfId="1578"/>
    <cellStyle name="_Book2_NIM Summary 2 2" xfId="16702"/>
    <cellStyle name="_Book2_NIM Summary 20" xfId="16703"/>
    <cellStyle name="_Book2_NIM Summary 21" xfId="16704"/>
    <cellStyle name="_Book2_NIM Summary 22" xfId="16705"/>
    <cellStyle name="_Book2_NIM Summary 23" xfId="16706"/>
    <cellStyle name="_Book2_NIM Summary 24" xfId="16707"/>
    <cellStyle name="_Book2_NIM Summary 25" xfId="16708"/>
    <cellStyle name="_Book2_NIM Summary 26" xfId="16709"/>
    <cellStyle name="_Book2_NIM Summary 27" xfId="16710"/>
    <cellStyle name="_Book2_NIM Summary 28" xfId="16711"/>
    <cellStyle name="_Book2_NIM Summary 29" xfId="16712"/>
    <cellStyle name="_Book2_NIM Summary 3" xfId="1579"/>
    <cellStyle name="_Book2_NIM Summary 3 2" xfId="16713"/>
    <cellStyle name="_Book2_NIM Summary 30" xfId="16714"/>
    <cellStyle name="_Book2_NIM Summary 31" xfId="16715"/>
    <cellStyle name="_Book2_NIM Summary 32" xfId="16716"/>
    <cellStyle name="_Book2_NIM Summary 33" xfId="16717"/>
    <cellStyle name="_Book2_NIM Summary 34" xfId="16718"/>
    <cellStyle name="_Book2_NIM Summary 35" xfId="16719"/>
    <cellStyle name="_Book2_NIM Summary 36" xfId="16720"/>
    <cellStyle name="_Book2_NIM Summary 37" xfId="16721"/>
    <cellStyle name="_Book2_NIM Summary 38" xfId="16722"/>
    <cellStyle name="_Book2_NIM Summary 39" xfId="16723"/>
    <cellStyle name="_Book2_NIM Summary 4" xfId="1580"/>
    <cellStyle name="_Book2_NIM Summary 4 2" xfId="16724"/>
    <cellStyle name="_Book2_NIM Summary 40" xfId="16725"/>
    <cellStyle name="_Book2_NIM Summary 41" xfId="16726"/>
    <cellStyle name="_Book2_NIM Summary 42" xfId="16727"/>
    <cellStyle name="_Book2_NIM Summary 43" xfId="16728"/>
    <cellStyle name="_Book2_NIM Summary 44" xfId="16729"/>
    <cellStyle name="_Book2_NIM Summary 45" xfId="16730"/>
    <cellStyle name="_Book2_NIM Summary 46" xfId="16731"/>
    <cellStyle name="_Book2_NIM Summary 47" xfId="16732"/>
    <cellStyle name="_Book2_NIM Summary 48" xfId="16733"/>
    <cellStyle name="_Book2_NIM Summary 49" xfId="16734"/>
    <cellStyle name="_Book2_NIM Summary 5" xfId="1581"/>
    <cellStyle name="_Book2_NIM Summary 5 2" xfId="16735"/>
    <cellStyle name="_Book2_NIM Summary 50" xfId="16736"/>
    <cellStyle name="_Book2_NIM Summary 51" xfId="16737"/>
    <cellStyle name="_Book2_NIM Summary 6" xfId="1582"/>
    <cellStyle name="_Book2_NIM Summary 6 2" xfId="16738"/>
    <cellStyle name="_Book2_NIM Summary 7" xfId="1583"/>
    <cellStyle name="_Book2_NIM Summary 7 2" xfId="16739"/>
    <cellStyle name="_Book2_NIM Summary 8" xfId="1584"/>
    <cellStyle name="_Book2_NIM Summary 8 2" xfId="16740"/>
    <cellStyle name="_Book2_NIM Summary 9" xfId="1585"/>
    <cellStyle name="_Book2_NIM Summary 9 2" xfId="16741"/>
    <cellStyle name="_Book2_NIM Summary_DEM-WP(C) ENERG10C--ctn Mid-C_042010 2010GRC" xfId="1586"/>
    <cellStyle name="_Book2_PCA 10 -  Exhibit D Dec 2011" xfId="16742"/>
    <cellStyle name="_Book2_PCA 10 -  Exhibit D from A Kellogg Jan 2011" xfId="1587"/>
    <cellStyle name="_Book2_PCA 10 -  Exhibit D from A Kellogg July 2011" xfId="1588"/>
    <cellStyle name="_Book2_PCA 10 -  Exhibit D from S Free Rcv'd 12-11" xfId="1589"/>
    <cellStyle name="_Book2_PCA 11 -  Exhibit D Jan 2012 fr A Kellogg" xfId="16743"/>
    <cellStyle name="_Book2_PCA 11 -  Exhibit D Jan 2012 WF" xfId="16744"/>
    <cellStyle name="_Book2_PCA 9 -  Exhibit D April 2010" xfId="1590"/>
    <cellStyle name="_Book2_PCA 9 -  Exhibit D April 2010 (3)" xfId="1591"/>
    <cellStyle name="_Book2_PCA 9 -  Exhibit D April 2010 (3) 2" xfId="1592"/>
    <cellStyle name="_Book2_PCA 9 -  Exhibit D April 2010 (3) 2 2" xfId="16745"/>
    <cellStyle name="_Book2_PCA 9 -  Exhibit D April 2010 (3) 3" xfId="16746"/>
    <cellStyle name="_Book2_PCA 9 -  Exhibit D April 2010 (3)_DEM-WP(C) ENERG10C--ctn Mid-C_042010 2010GRC" xfId="1593"/>
    <cellStyle name="_Book2_PCA 9 -  Exhibit D April 2010 2" xfId="16747"/>
    <cellStyle name="_Book2_PCA 9 -  Exhibit D April 2010 3" xfId="16748"/>
    <cellStyle name="_Book2_PCA 9 -  Exhibit D April 2010 4" xfId="16749"/>
    <cellStyle name="_Book2_PCA 9 -  Exhibit D April 2010 5" xfId="16750"/>
    <cellStyle name="_Book2_PCA 9 -  Exhibit D April 2010 6" xfId="16751"/>
    <cellStyle name="_Book2_PCA 9 -  Exhibit D Nov 2010" xfId="1594"/>
    <cellStyle name="_Book2_PCA 9 -  Exhibit D Nov 2010 2" xfId="16752"/>
    <cellStyle name="_Book2_PCA 9 - Exhibit D at August 2010" xfId="1595"/>
    <cellStyle name="_Book2_PCA 9 - Exhibit D at August 2010 2" xfId="16753"/>
    <cellStyle name="_Book2_PCA 9 - Exhibit D June 2010 GRC" xfId="1596"/>
    <cellStyle name="_Book2_PCA 9 - Exhibit D June 2010 GRC 2" xfId="16754"/>
    <cellStyle name="_Book2_Power Costs - Comparison bx Rbtl-Staff-Jt-PC" xfId="1597"/>
    <cellStyle name="_Book2_Power Costs - Comparison bx Rbtl-Staff-Jt-PC 2" xfId="1598"/>
    <cellStyle name="_Book2_Power Costs - Comparison bx Rbtl-Staff-Jt-PC 2 2" xfId="1599"/>
    <cellStyle name="_Book2_Power Costs - Comparison bx Rbtl-Staff-Jt-PC 2 2 2" xfId="16755"/>
    <cellStyle name="_Book2_Power Costs - Comparison bx Rbtl-Staff-Jt-PC 2 3" xfId="16756"/>
    <cellStyle name="_Book2_Power Costs - Comparison bx Rbtl-Staff-Jt-PC 3" xfId="1600"/>
    <cellStyle name="_Book2_Power Costs - Comparison bx Rbtl-Staff-Jt-PC 3 2" xfId="16757"/>
    <cellStyle name="_Book2_Power Costs - Comparison bx Rbtl-Staff-Jt-PC 4" xfId="16758"/>
    <cellStyle name="_Book2_Power Costs - Comparison bx Rbtl-Staff-Jt-PC_Adj Bench DR 3 for Initial Briefs (Electric)" xfId="1601"/>
    <cellStyle name="_Book2_Power Costs - Comparison bx Rbtl-Staff-Jt-PC_Adj Bench DR 3 for Initial Briefs (Electric) 2" xfId="1602"/>
    <cellStyle name="_Book2_Power Costs - Comparison bx Rbtl-Staff-Jt-PC_Adj Bench DR 3 for Initial Briefs (Electric) 2 2" xfId="1603"/>
    <cellStyle name="_Book2_Power Costs - Comparison bx Rbtl-Staff-Jt-PC_Adj Bench DR 3 for Initial Briefs (Electric) 2 2 2" xfId="16759"/>
    <cellStyle name="_Book2_Power Costs - Comparison bx Rbtl-Staff-Jt-PC_Adj Bench DR 3 for Initial Briefs (Electric) 2 3" xfId="16760"/>
    <cellStyle name="_Book2_Power Costs - Comparison bx Rbtl-Staff-Jt-PC_Adj Bench DR 3 for Initial Briefs (Electric) 3" xfId="1604"/>
    <cellStyle name="_Book2_Power Costs - Comparison bx Rbtl-Staff-Jt-PC_Adj Bench DR 3 for Initial Briefs (Electric) 3 2" xfId="16761"/>
    <cellStyle name="_Book2_Power Costs - Comparison bx Rbtl-Staff-Jt-PC_Adj Bench DR 3 for Initial Briefs (Electric) 4" xfId="16762"/>
    <cellStyle name="_Book2_Power Costs - Comparison bx Rbtl-Staff-Jt-PC_Adj Bench DR 3 for Initial Briefs (Electric)_DEM-WP(C) ENERG10C--ctn Mid-C_042010 2010GRC" xfId="1605"/>
    <cellStyle name="_Book2_Power Costs - Comparison bx Rbtl-Staff-Jt-PC_DEM-WP(C) ENERG10C--ctn Mid-C_042010 2010GRC" xfId="1606"/>
    <cellStyle name="_Book2_Power Costs - Comparison bx Rbtl-Staff-Jt-PC_Electric Rev Req Model (2009 GRC) Rebuttal" xfId="1607"/>
    <cellStyle name="_Book2_Power Costs - Comparison bx Rbtl-Staff-Jt-PC_Electric Rev Req Model (2009 GRC) Rebuttal 2" xfId="1608"/>
    <cellStyle name="_Book2_Power Costs - Comparison bx Rbtl-Staff-Jt-PC_Electric Rev Req Model (2009 GRC) Rebuttal 2 2" xfId="1609"/>
    <cellStyle name="_Book2_Power Costs - Comparison bx Rbtl-Staff-Jt-PC_Electric Rev Req Model (2009 GRC) Rebuttal 2 2 2" xfId="16763"/>
    <cellStyle name="_Book2_Power Costs - Comparison bx Rbtl-Staff-Jt-PC_Electric Rev Req Model (2009 GRC) Rebuttal 2 3" xfId="16764"/>
    <cellStyle name="_Book2_Power Costs - Comparison bx Rbtl-Staff-Jt-PC_Electric Rev Req Model (2009 GRC) Rebuttal 3" xfId="1610"/>
    <cellStyle name="_Book2_Power Costs - Comparison bx Rbtl-Staff-Jt-PC_Electric Rev Req Model (2009 GRC) Rebuttal 3 2" xfId="16765"/>
    <cellStyle name="_Book2_Power Costs - Comparison bx Rbtl-Staff-Jt-PC_Electric Rev Req Model (2009 GRC) Rebuttal 4" xfId="16766"/>
    <cellStyle name="_Book2_Power Costs - Comparison bx Rbtl-Staff-Jt-PC_Electric Rev Req Model (2009 GRC) Rebuttal REmoval of New  WH Solar AdjustMI" xfId="1611"/>
    <cellStyle name="_Book2_Power Costs - Comparison bx Rbtl-Staff-Jt-PC_Electric Rev Req Model (2009 GRC) Rebuttal REmoval of New  WH Solar AdjustMI 2" xfId="1612"/>
    <cellStyle name="_Book2_Power Costs - Comparison bx Rbtl-Staff-Jt-PC_Electric Rev Req Model (2009 GRC) Rebuttal REmoval of New  WH Solar AdjustMI 2 2" xfId="1613"/>
    <cellStyle name="_Book2_Power Costs - Comparison bx Rbtl-Staff-Jt-PC_Electric Rev Req Model (2009 GRC) Rebuttal REmoval of New  WH Solar AdjustMI 2 2 2" xfId="16767"/>
    <cellStyle name="_Book2_Power Costs - Comparison bx Rbtl-Staff-Jt-PC_Electric Rev Req Model (2009 GRC) Rebuttal REmoval of New  WH Solar AdjustMI 2 3" xfId="16768"/>
    <cellStyle name="_Book2_Power Costs - Comparison bx Rbtl-Staff-Jt-PC_Electric Rev Req Model (2009 GRC) Rebuttal REmoval of New  WH Solar AdjustMI 3" xfId="1614"/>
    <cellStyle name="_Book2_Power Costs - Comparison bx Rbtl-Staff-Jt-PC_Electric Rev Req Model (2009 GRC) Rebuttal REmoval of New  WH Solar AdjustMI 3 2" xfId="16769"/>
    <cellStyle name="_Book2_Power Costs - Comparison bx Rbtl-Staff-Jt-PC_Electric Rev Req Model (2009 GRC) Rebuttal REmoval of New  WH Solar AdjustMI 4" xfId="16770"/>
    <cellStyle name="_Book2_Power Costs - Comparison bx Rbtl-Staff-Jt-PC_Electric Rev Req Model (2009 GRC) Rebuttal REmoval of New  WH Solar AdjustMI_DEM-WP(C) ENERG10C--ctn Mid-C_042010 2010GRC" xfId="1615"/>
    <cellStyle name="_Book2_Power Costs - Comparison bx Rbtl-Staff-Jt-PC_Electric Rev Req Model (2009 GRC) Revised 01-18-2010" xfId="1616"/>
    <cellStyle name="_Book2_Power Costs - Comparison bx Rbtl-Staff-Jt-PC_Electric Rev Req Model (2009 GRC) Revised 01-18-2010 2" xfId="1617"/>
    <cellStyle name="_Book2_Power Costs - Comparison bx Rbtl-Staff-Jt-PC_Electric Rev Req Model (2009 GRC) Revised 01-18-2010 2 2" xfId="1618"/>
    <cellStyle name="_Book2_Power Costs - Comparison bx Rbtl-Staff-Jt-PC_Electric Rev Req Model (2009 GRC) Revised 01-18-2010 2 2 2" xfId="16771"/>
    <cellStyle name="_Book2_Power Costs - Comparison bx Rbtl-Staff-Jt-PC_Electric Rev Req Model (2009 GRC) Revised 01-18-2010 2 3" xfId="16772"/>
    <cellStyle name="_Book2_Power Costs - Comparison bx Rbtl-Staff-Jt-PC_Electric Rev Req Model (2009 GRC) Revised 01-18-2010 3" xfId="1619"/>
    <cellStyle name="_Book2_Power Costs - Comparison bx Rbtl-Staff-Jt-PC_Electric Rev Req Model (2009 GRC) Revised 01-18-2010 3 2" xfId="16773"/>
    <cellStyle name="_Book2_Power Costs - Comparison bx Rbtl-Staff-Jt-PC_Electric Rev Req Model (2009 GRC) Revised 01-18-2010 4" xfId="16774"/>
    <cellStyle name="_Book2_Power Costs - Comparison bx Rbtl-Staff-Jt-PC_Electric Rev Req Model (2009 GRC) Revised 01-18-2010_DEM-WP(C) ENERG10C--ctn Mid-C_042010 2010GRC" xfId="1620"/>
    <cellStyle name="_Book2_Power Costs - Comparison bx Rbtl-Staff-Jt-PC_Final Order Electric EXHIBIT A-1" xfId="1621"/>
    <cellStyle name="_Book2_Power Costs - Comparison bx Rbtl-Staff-Jt-PC_Final Order Electric EXHIBIT A-1 2" xfId="1622"/>
    <cellStyle name="_Book2_Power Costs - Comparison bx Rbtl-Staff-Jt-PC_Final Order Electric EXHIBIT A-1 2 2" xfId="1623"/>
    <cellStyle name="_Book2_Power Costs - Comparison bx Rbtl-Staff-Jt-PC_Final Order Electric EXHIBIT A-1 2 2 2" xfId="16775"/>
    <cellStyle name="_Book2_Power Costs - Comparison bx Rbtl-Staff-Jt-PC_Final Order Electric EXHIBIT A-1 2 3" xfId="16776"/>
    <cellStyle name="_Book2_Power Costs - Comparison bx Rbtl-Staff-Jt-PC_Final Order Electric EXHIBIT A-1 3" xfId="1624"/>
    <cellStyle name="_Book2_Power Costs - Comparison bx Rbtl-Staff-Jt-PC_Final Order Electric EXHIBIT A-1 3 2" xfId="16777"/>
    <cellStyle name="_Book2_Power Costs - Comparison bx Rbtl-Staff-Jt-PC_Final Order Electric EXHIBIT A-1 4" xfId="16778"/>
    <cellStyle name="_Book2_Production Adj 4.37" xfId="1625"/>
    <cellStyle name="_Book2_Production Adj 4.37 2" xfId="1626"/>
    <cellStyle name="_Book2_Production Adj 4.37 2 2" xfId="1627"/>
    <cellStyle name="_Book2_Production Adj 4.37 2 2 2" xfId="16779"/>
    <cellStyle name="_Book2_Production Adj 4.37 2 3" xfId="16780"/>
    <cellStyle name="_Book2_Production Adj 4.37 3" xfId="1628"/>
    <cellStyle name="_Book2_Production Adj 4.37 3 2" xfId="16781"/>
    <cellStyle name="_Book2_Production Adj 4.37 4" xfId="16782"/>
    <cellStyle name="_Book2_Purchased Power Adj 4.03" xfId="1629"/>
    <cellStyle name="_Book2_Purchased Power Adj 4.03 2" xfId="1630"/>
    <cellStyle name="_Book2_Purchased Power Adj 4.03 2 2" xfId="1631"/>
    <cellStyle name="_Book2_Purchased Power Adj 4.03 2 2 2" xfId="16783"/>
    <cellStyle name="_Book2_Purchased Power Adj 4.03 2 3" xfId="16784"/>
    <cellStyle name="_Book2_Purchased Power Adj 4.03 3" xfId="1632"/>
    <cellStyle name="_Book2_Purchased Power Adj 4.03 3 2" xfId="16785"/>
    <cellStyle name="_Book2_Purchased Power Adj 4.03 4" xfId="16786"/>
    <cellStyle name="_Book2_Rebuttal Power Costs" xfId="1633"/>
    <cellStyle name="_Book2_Rebuttal Power Costs 2" xfId="1634"/>
    <cellStyle name="_Book2_Rebuttal Power Costs 2 2" xfId="1635"/>
    <cellStyle name="_Book2_Rebuttal Power Costs 2 2 2" xfId="16787"/>
    <cellStyle name="_Book2_Rebuttal Power Costs 2 3" xfId="16788"/>
    <cellStyle name="_Book2_Rebuttal Power Costs 3" xfId="1636"/>
    <cellStyle name="_Book2_Rebuttal Power Costs 3 2" xfId="16789"/>
    <cellStyle name="_Book2_Rebuttal Power Costs 4" xfId="16790"/>
    <cellStyle name="_Book2_Rebuttal Power Costs_Adj Bench DR 3 for Initial Briefs (Electric)" xfId="1637"/>
    <cellStyle name="_Book2_Rebuttal Power Costs_Adj Bench DR 3 for Initial Briefs (Electric) 2" xfId="1638"/>
    <cellStyle name="_Book2_Rebuttal Power Costs_Adj Bench DR 3 for Initial Briefs (Electric) 2 2" xfId="1639"/>
    <cellStyle name="_Book2_Rebuttal Power Costs_Adj Bench DR 3 for Initial Briefs (Electric) 2 2 2" xfId="16791"/>
    <cellStyle name="_Book2_Rebuttal Power Costs_Adj Bench DR 3 for Initial Briefs (Electric) 2 3" xfId="16792"/>
    <cellStyle name="_Book2_Rebuttal Power Costs_Adj Bench DR 3 for Initial Briefs (Electric) 3" xfId="1640"/>
    <cellStyle name="_Book2_Rebuttal Power Costs_Adj Bench DR 3 for Initial Briefs (Electric) 3 2" xfId="16793"/>
    <cellStyle name="_Book2_Rebuttal Power Costs_Adj Bench DR 3 for Initial Briefs (Electric) 4" xfId="16794"/>
    <cellStyle name="_Book2_Rebuttal Power Costs_Adj Bench DR 3 for Initial Briefs (Electric)_DEM-WP(C) ENERG10C--ctn Mid-C_042010 2010GRC" xfId="1641"/>
    <cellStyle name="_Book2_Rebuttal Power Costs_DEM-WP(C) ENERG10C--ctn Mid-C_042010 2010GRC" xfId="1642"/>
    <cellStyle name="_Book2_Rebuttal Power Costs_Electric Rev Req Model (2009 GRC) Rebuttal" xfId="1643"/>
    <cellStyle name="_Book2_Rebuttal Power Costs_Electric Rev Req Model (2009 GRC) Rebuttal 2" xfId="1644"/>
    <cellStyle name="_Book2_Rebuttal Power Costs_Electric Rev Req Model (2009 GRC) Rebuttal 2 2" xfId="1645"/>
    <cellStyle name="_Book2_Rebuttal Power Costs_Electric Rev Req Model (2009 GRC) Rebuttal 2 2 2" xfId="16795"/>
    <cellStyle name="_Book2_Rebuttal Power Costs_Electric Rev Req Model (2009 GRC) Rebuttal 2 3" xfId="16796"/>
    <cellStyle name="_Book2_Rebuttal Power Costs_Electric Rev Req Model (2009 GRC) Rebuttal 3" xfId="1646"/>
    <cellStyle name="_Book2_Rebuttal Power Costs_Electric Rev Req Model (2009 GRC) Rebuttal 3 2" xfId="16797"/>
    <cellStyle name="_Book2_Rebuttal Power Costs_Electric Rev Req Model (2009 GRC) Rebuttal 4" xfId="16798"/>
    <cellStyle name="_Book2_Rebuttal Power Costs_Electric Rev Req Model (2009 GRC) Rebuttal REmoval of New  WH Solar AdjustMI" xfId="1647"/>
    <cellStyle name="_Book2_Rebuttal Power Costs_Electric Rev Req Model (2009 GRC) Rebuttal REmoval of New  WH Solar AdjustMI 2" xfId="1648"/>
    <cellStyle name="_Book2_Rebuttal Power Costs_Electric Rev Req Model (2009 GRC) Rebuttal REmoval of New  WH Solar AdjustMI 2 2" xfId="1649"/>
    <cellStyle name="_Book2_Rebuttal Power Costs_Electric Rev Req Model (2009 GRC) Rebuttal REmoval of New  WH Solar AdjustMI 2 2 2" xfId="16799"/>
    <cellStyle name="_Book2_Rebuttal Power Costs_Electric Rev Req Model (2009 GRC) Rebuttal REmoval of New  WH Solar AdjustMI 2 3" xfId="16800"/>
    <cellStyle name="_Book2_Rebuttal Power Costs_Electric Rev Req Model (2009 GRC) Rebuttal REmoval of New  WH Solar AdjustMI 3" xfId="1650"/>
    <cellStyle name="_Book2_Rebuttal Power Costs_Electric Rev Req Model (2009 GRC) Rebuttal REmoval of New  WH Solar AdjustMI 3 2" xfId="16801"/>
    <cellStyle name="_Book2_Rebuttal Power Costs_Electric Rev Req Model (2009 GRC) Rebuttal REmoval of New  WH Solar AdjustMI 4" xfId="16802"/>
    <cellStyle name="_Book2_Rebuttal Power Costs_Electric Rev Req Model (2009 GRC) Rebuttal REmoval of New  WH Solar AdjustMI_DEM-WP(C) ENERG10C--ctn Mid-C_042010 2010GRC" xfId="1651"/>
    <cellStyle name="_Book2_Rebuttal Power Costs_Electric Rev Req Model (2009 GRC) Revised 01-18-2010" xfId="1652"/>
    <cellStyle name="_Book2_Rebuttal Power Costs_Electric Rev Req Model (2009 GRC) Revised 01-18-2010 2" xfId="1653"/>
    <cellStyle name="_Book2_Rebuttal Power Costs_Electric Rev Req Model (2009 GRC) Revised 01-18-2010 2 2" xfId="1654"/>
    <cellStyle name="_Book2_Rebuttal Power Costs_Electric Rev Req Model (2009 GRC) Revised 01-18-2010 2 2 2" xfId="16803"/>
    <cellStyle name="_Book2_Rebuttal Power Costs_Electric Rev Req Model (2009 GRC) Revised 01-18-2010 2 3" xfId="16804"/>
    <cellStyle name="_Book2_Rebuttal Power Costs_Electric Rev Req Model (2009 GRC) Revised 01-18-2010 3" xfId="1655"/>
    <cellStyle name="_Book2_Rebuttal Power Costs_Electric Rev Req Model (2009 GRC) Revised 01-18-2010 3 2" xfId="16805"/>
    <cellStyle name="_Book2_Rebuttal Power Costs_Electric Rev Req Model (2009 GRC) Revised 01-18-2010 4" xfId="16806"/>
    <cellStyle name="_Book2_Rebuttal Power Costs_Electric Rev Req Model (2009 GRC) Revised 01-18-2010_DEM-WP(C) ENERG10C--ctn Mid-C_042010 2010GRC" xfId="1656"/>
    <cellStyle name="_Book2_Rebuttal Power Costs_Final Order Electric EXHIBIT A-1" xfId="1657"/>
    <cellStyle name="_Book2_Rebuttal Power Costs_Final Order Electric EXHIBIT A-1 2" xfId="1658"/>
    <cellStyle name="_Book2_Rebuttal Power Costs_Final Order Electric EXHIBIT A-1 2 2" xfId="1659"/>
    <cellStyle name="_Book2_Rebuttal Power Costs_Final Order Electric EXHIBIT A-1 2 2 2" xfId="16807"/>
    <cellStyle name="_Book2_Rebuttal Power Costs_Final Order Electric EXHIBIT A-1 2 3" xfId="16808"/>
    <cellStyle name="_Book2_Rebuttal Power Costs_Final Order Electric EXHIBIT A-1 3" xfId="1660"/>
    <cellStyle name="_Book2_Rebuttal Power Costs_Final Order Electric EXHIBIT A-1 3 2" xfId="16809"/>
    <cellStyle name="_Book2_Rebuttal Power Costs_Final Order Electric EXHIBIT A-1 4" xfId="16810"/>
    <cellStyle name="_Book2_RECS vs PTC's w Interest 6-28-10" xfId="16811"/>
    <cellStyle name="_Book2_ROR &amp; CONV FACTOR" xfId="1661"/>
    <cellStyle name="_Book2_ROR &amp; CONV FACTOR 2" xfId="1662"/>
    <cellStyle name="_Book2_ROR &amp; CONV FACTOR 2 2" xfId="1663"/>
    <cellStyle name="_Book2_ROR &amp; CONV FACTOR 2 2 2" xfId="16812"/>
    <cellStyle name="_Book2_ROR &amp; CONV FACTOR 2 3" xfId="16813"/>
    <cellStyle name="_Book2_ROR &amp; CONV FACTOR 3" xfId="1664"/>
    <cellStyle name="_Book2_ROR &amp; CONV FACTOR 3 2" xfId="16814"/>
    <cellStyle name="_Book2_ROR &amp; CONV FACTOR 4" xfId="16815"/>
    <cellStyle name="_Book2_ROR 5.02" xfId="1665"/>
    <cellStyle name="_Book2_ROR 5.02 2" xfId="1666"/>
    <cellStyle name="_Book2_ROR 5.02 2 2" xfId="1667"/>
    <cellStyle name="_Book2_ROR 5.02 2 2 2" xfId="16816"/>
    <cellStyle name="_Book2_ROR 5.02 2 3" xfId="16817"/>
    <cellStyle name="_Book2_ROR 5.02 3" xfId="1668"/>
    <cellStyle name="_Book2_ROR 5.02 3 2" xfId="16818"/>
    <cellStyle name="_Book2_ROR 5.02 4" xfId="16819"/>
    <cellStyle name="_Book2_Wind Integration 10GRC" xfId="1669"/>
    <cellStyle name="_Book2_Wind Integration 10GRC 2" xfId="1670"/>
    <cellStyle name="_Book2_Wind Integration 10GRC 2 2" xfId="16820"/>
    <cellStyle name="_Book2_Wind Integration 10GRC 3" xfId="16821"/>
    <cellStyle name="_Book2_Wind Integration 10GRC_DEM-WP(C) ENERG10C--ctn Mid-C_042010 2010GRC" xfId="1671"/>
    <cellStyle name="_Book3" xfId="1672"/>
    <cellStyle name="_Book5" xfId="1673"/>
    <cellStyle name="_Book5 2" xfId="1674"/>
    <cellStyle name="_Book5 2 2" xfId="16822"/>
    <cellStyle name="_Book5 2 2 2" xfId="16823"/>
    <cellStyle name="_Book5 2 3" xfId="16824"/>
    <cellStyle name="_Book5 3" xfId="1675"/>
    <cellStyle name="_Book5 3 2" xfId="16825"/>
    <cellStyle name="_Book5 4" xfId="1676"/>
    <cellStyle name="_Book5 4 2" xfId="1677"/>
    <cellStyle name="_Book5 5" xfId="16826"/>
    <cellStyle name="_Book5 5 2" xfId="16827"/>
    <cellStyle name="_Book5 6" xfId="16828"/>
    <cellStyle name="_Book5 6 2" xfId="16829"/>
    <cellStyle name="_Book5 7" xfId="16830"/>
    <cellStyle name="_Book5_4 31E Reg Asset  Liab and EXH D" xfId="1678"/>
    <cellStyle name="_Book5_4 31E Reg Asset  Liab and EXH D _ Aug 10 Filing (2)" xfId="1679"/>
    <cellStyle name="_Book5_Chelan PUD Power Costs (8-10)" xfId="1680"/>
    <cellStyle name="_Book5_Chelan PUD Power Costs (8-10) 2" xfId="16831"/>
    <cellStyle name="_Book5_compare wind integration" xfId="16832"/>
    <cellStyle name="_Book5_DEM-WP(C) Chelan Power Costs" xfId="1681"/>
    <cellStyle name="_Book5_DEM-WP(C) Chelan Power Costs 2" xfId="16833"/>
    <cellStyle name="_Book5_DEM-WP(C) Costs Not In AURORA 2010GRC As Filed" xfId="1682"/>
    <cellStyle name="_Book5_DEM-WP(C) Costs Not In AURORA 2010GRC As Filed 2" xfId="1683"/>
    <cellStyle name="_Book5_DEM-WP(C) Costs Not In AURORA 2010GRC As Filed 2 2" xfId="16834"/>
    <cellStyle name="_Book5_DEM-WP(C) Costs Not In AURORA 2010GRC As Filed 3" xfId="1684"/>
    <cellStyle name="_Book5_DEM-WP(C) Costs Not In AURORA 2010GRC As Filed 3 2" xfId="16835"/>
    <cellStyle name="_Book5_DEM-WP(C) Costs Not In AURORA 2010GRC As Filed 4" xfId="16836"/>
    <cellStyle name="_Book5_DEM-WP(C) Costs Not In AURORA 2010GRC As Filed 4 2" xfId="16837"/>
    <cellStyle name="_Book5_DEM-WP(C) Costs Not In AURORA 2010GRC As Filed 5" xfId="16838"/>
    <cellStyle name="_Book5_DEM-WP(C) Costs Not In AURORA 2010GRC As Filed 5 2" xfId="16839"/>
    <cellStyle name="_Book5_DEM-WP(C) Costs Not In AURORA 2010GRC As Filed 6" xfId="16840"/>
    <cellStyle name="_Book5_DEM-WP(C) Costs Not In AURORA 2010GRC As Filed 6 2" xfId="16841"/>
    <cellStyle name="_Book5_DEM-WP(C) Costs Not In AURORA 2010GRC As Filed_DEM-WP(C) ENERG10C--ctn Mid-C_042010 2010GRC" xfId="1685"/>
    <cellStyle name="_Book5_DEM-WP(C) Gas Transport 2010GRC" xfId="1686"/>
    <cellStyle name="_Book5_DEM-WP(C) Gas Transport 2010GRC 2" xfId="16842"/>
    <cellStyle name="_Book5_NIM Summary" xfId="1687"/>
    <cellStyle name="_Book5_NIM Summary 09GRC" xfId="1688"/>
    <cellStyle name="_Book5_NIM Summary 10" xfId="16843"/>
    <cellStyle name="_Book5_NIM Summary 11" xfId="16844"/>
    <cellStyle name="_Book5_NIM Summary 12" xfId="16845"/>
    <cellStyle name="_Book5_NIM Summary 13" xfId="16846"/>
    <cellStyle name="_Book5_NIM Summary 14" xfId="16847"/>
    <cellStyle name="_Book5_NIM Summary 15" xfId="16848"/>
    <cellStyle name="_Book5_NIM Summary 16" xfId="16849"/>
    <cellStyle name="_Book5_NIM Summary 17" xfId="16850"/>
    <cellStyle name="_Book5_NIM Summary 18" xfId="16851"/>
    <cellStyle name="_Book5_NIM Summary 19" xfId="16852"/>
    <cellStyle name="_Book5_NIM Summary 2" xfId="1689"/>
    <cellStyle name="_Book5_NIM Summary 2 2" xfId="16853"/>
    <cellStyle name="_Book5_NIM Summary 20" xfId="16854"/>
    <cellStyle name="_Book5_NIM Summary 21" xfId="16855"/>
    <cellStyle name="_Book5_NIM Summary 22" xfId="16856"/>
    <cellStyle name="_Book5_NIM Summary 23" xfId="16857"/>
    <cellStyle name="_Book5_NIM Summary 24" xfId="16858"/>
    <cellStyle name="_Book5_NIM Summary 25" xfId="16859"/>
    <cellStyle name="_Book5_NIM Summary 26" xfId="16860"/>
    <cellStyle name="_Book5_NIM Summary 27" xfId="16861"/>
    <cellStyle name="_Book5_NIM Summary 28" xfId="16862"/>
    <cellStyle name="_Book5_NIM Summary 29" xfId="16863"/>
    <cellStyle name="_Book5_NIM Summary 3" xfId="1690"/>
    <cellStyle name="_Book5_NIM Summary 3 2" xfId="16864"/>
    <cellStyle name="_Book5_NIM Summary 30" xfId="16865"/>
    <cellStyle name="_Book5_NIM Summary 31" xfId="16866"/>
    <cellStyle name="_Book5_NIM Summary 32" xfId="16867"/>
    <cellStyle name="_Book5_NIM Summary 33" xfId="16868"/>
    <cellStyle name="_Book5_NIM Summary 34" xfId="16869"/>
    <cellStyle name="_Book5_NIM Summary 35" xfId="16870"/>
    <cellStyle name="_Book5_NIM Summary 36" xfId="16871"/>
    <cellStyle name="_Book5_NIM Summary 37" xfId="16872"/>
    <cellStyle name="_Book5_NIM Summary 38" xfId="16873"/>
    <cellStyle name="_Book5_NIM Summary 39" xfId="16874"/>
    <cellStyle name="_Book5_NIM Summary 4" xfId="1691"/>
    <cellStyle name="_Book5_NIM Summary 4 2" xfId="16875"/>
    <cellStyle name="_Book5_NIM Summary 40" xfId="16876"/>
    <cellStyle name="_Book5_NIM Summary 41" xfId="16877"/>
    <cellStyle name="_Book5_NIM Summary 42" xfId="16878"/>
    <cellStyle name="_Book5_NIM Summary 43" xfId="16879"/>
    <cellStyle name="_Book5_NIM Summary 44" xfId="16880"/>
    <cellStyle name="_Book5_NIM Summary 45" xfId="16881"/>
    <cellStyle name="_Book5_NIM Summary 46" xfId="16882"/>
    <cellStyle name="_Book5_NIM Summary 47" xfId="16883"/>
    <cellStyle name="_Book5_NIM Summary 48" xfId="16884"/>
    <cellStyle name="_Book5_NIM Summary 49" xfId="16885"/>
    <cellStyle name="_Book5_NIM Summary 5" xfId="1692"/>
    <cellStyle name="_Book5_NIM Summary 5 2" xfId="16886"/>
    <cellStyle name="_Book5_NIM Summary 50" xfId="16887"/>
    <cellStyle name="_Book5_NIM Summary 51" xfId="16888"/>
    <cellStyle name="_Book5_NIM Summary 6" xfId="1693"/>
    <cellStyle name="_Book5_NIM Summary 6 2" xfId="16889"/>
    <cellStyle name="_Book5_NIM Summary 7" xfId="1694"/>
    <cellStyle name="_Book5_NIM Summary 7 2" xfId="16890"/>
    <cellStyle name="_Book5_NIM Summary 8" xfId="1695"/>
    <cellStyle name="_Book5_NIM Summary 8 2" xfId="16891"/>
    <cellStyle name="_Book5_NIM Summary 9" xfId="1696"/>
    <cellStyle name="_Book5_NIM Summary 9 2" xfId="16892"/>
    <cellStyle name="_Book5_NIM Summary_DEM-WP(C) ENERG10C--ctn Mid-C_042010 2010GRC" xfId="1697"/>
    <cellStyle name="_Book5_PCA 9 -  Exhibit D April 2010 (3)" xfId="1698"/>
    <cellStyle name="_Book5_Reconciliation" xfId="1699"/>
    <cellStyle name="_Book5_Reconciliation 2" xfId="1700"/>
    <cellStyle name="_Book5_Reconciliation 2 2" xfId="16893"/>
    <cellStyle name="_Book5_Reconciliation 3" xfId="1701"/>
    <cellStyle name="_Book5_Reconciliation 3 2" xfId="16894"/>
    <cellStyle name="_Book5_Reconciliation 4" xfId="16895"/>
    <cellStyle name="_Book5_Reconciliation 4 2" xfId="16896"/>
    <cellStyle name="_Book5_Reconciliation 5" xfId="16897"/>
    <cellStyle name="_Book5_Reconciliation 5 2" xfId="16898"/>
    <cellStyle name="_Book5_Reconciliation 6" xfId="16899"/>
    <cellStyle name="_Book5_Reconciliation 6 2" xfId="16900"/>
    <cellStyle name="_Book5_Reconciliation_DEM-WP(C) ENERG10C--ctn Mid-C_042010 2010GRC" xfId="1702"/>
    <cellStyle name="_Book5_Wind Integration 10GRC" xfId="1703"/>
    <cellStyle name="_Book5_Wind Integration 10GRC 2" xfId="1704"/>
    <cellStyle name="_Book5_Wind Integration 10GRC 2 2" xfId="16901"/>
    <cellStyle name="_Book5_Wind Integration 10GRC 3" xfId="16902"/>
    <cellStyle name="_Book5_Wind Integration 10GRC_DEM-WP(C) ENERG10C--ctn Mid-C_042010 2010GRC" xfId="1705"/>
    <cellStyle name="_BPA NOS" xfId="1706"/>
    <cellStyle name="_BPA NOS 2" xfId="1707"/>
    <cellStyle name="_BPA NOS 2 2" xfId="16903"/>
    <cellStyle name="_BPA NOS 2 2 2" xfId="16904"/>
    <cellStyle name="_BPA NOS 2 3" xfId="16905"/>
    <cellStyle name="_BPA NOS 3" xfId="1708"/>
    <cellStyle name="_BPA NOS 3 2" xfId="1709"/>
    <cellStyle name="_BPA NOS 4" xfId="16906"/>
    <cellStyle name="_BPA NOS 4 2" xfId="16907"/>
    <cellStyle name="_BPA NOS 5" xfId="16908"/>
    <cellStyle name="_BPA NOS 5 2" xfId="16909"/>
    <cellStyle name="_BPA NOS 6" xfId="16910"/>
    <cellStyle name="_BPA NOS 6 2" xfId="16911"/>
    <cellStyle name="_BPA NOS_DEM-WP(C) Chelan Power Costs" xfId="1710"/>
    <cellStyle name="_BPA NOS_DEM-WP(C) Chelan Power Costs 2" xfId="16912"/>
    <cellStyle name="_BPA NOS_DEM-WP(C) ENERG10C--ctn Mid-C_042010 2010GRC" xfId="1711"/>
    <cellStyle name="_BPA NOS_DEM-WP(C) Gas Transport 2010GRC" xfId="1712"/>
    <cellStyle name="_BPA NOS_DEM-WP(C) Gas Transport 2010GRC 2" xfId="16913"/>
    <cellStyle name="_BPA NOS_DEM-WP(C) Wind Integration Summary 2010GRC" xfId="1713"/>
    <cellStyle name="_BPA NOS_DEM-WP(C) Wind Integration Summary 2010GRC 2" xfId="1714"/>
    <cellStyle name="_BPA NOS_DEM-WP(C) Wind Integration Summary 2010GRC 2 2" xfId="16914"/>
    <cellStyle name="_BPA NOS_DEM-WP(C) Wind Integration Summary 2010GRC 3" xfId="16915"/>
    <cellStyle name="_BPA NOS_DEM-WP(C) Wind Integration Summary 2010GRC_DEM-WP(C) ENERG10C--ctn Mid-C_042010 2010GRC" xfId="1715"/>
    <cellStyle name="_BPA NOS_NIM Summary" xfId="1716"/>
    <cellStyle name="_BPA NOS_NIM Summary 2" xfId="1717"/>
    <cellStyle name="_BPA NOS_NIM Summary 2 2" xfId="16916"/>
    <cellStyle name="_BPA NOS_NIM Summary 3" xfId="16917"/>
    <cellStyle name="_BPA NOS_NIM Summary_DEM-WP(C) ENERG10C--ctn Mid-C_042010 2010GRC" xfId="1718"/>
    <cellStyle name="_Chelan Debt Forecast 12.19.05" xfId="1719"/>
    <cellStyle name="_Chelan Debt Forecast 12.19.05 10" xfId="16918"/>
    <cellStyle name="_Chelan Debt Forecast 12.19.05 10 2" xfId="16919"/>
    <cellStyle name="_Chelan Debt Forecast 12.19.05 2" xfId="1720"/>
    <cellStyle name="_Chelan Debt Forecast 12.19.05 2 2" xfId="1721"/>
    <cellStyle name="_Chelan Debt Forecast 12.19.05 2 2 2" xfId="1722"/>
    <cellStyle name="_Chelan Debt Forecast 12.19.05 2 2 2 2" xfId="16920"/>
    <cellStyle name="_Chelan Debt Forecast 12.19.05 2 2 3" xfId="16921"/>
    <cellStyle name="_Chelan Debt Forecast 12.19.05 2 3" xfId="1723"/>
    <cellStyle name="_Chelan Debt Forecast 12.19.05 2 3 2" xfId="16922"/>
    <cellStyle name="_Chelan Debt Forecast 12.19.05 2 4" xfId="16923"/>
    <cellStyle name="_Chelan Debt Forecast 12.19.05 3" xfId="1724"/>
    <cellStyle name="_Chelan Debt Forecast 12.19.05 3 2" xfId="1725"/>
    <cellStyle name="_Chelan Debt Forecast 12.19.05 3 2 2" xfId="1726"/>
    <cellStyle name="_Chelan Debt Forecast 12.19.05 3 2 2 2" xfId="16924"/>
    <cellStyle name="_Chelan Debt Forecast 12.19.05 3 2 3" xfId="16925"/>
    <cellStyle name="_Chelan Debt Forecast 12.19.05 3 3" xfId="1727"/>
    <cellStyle name="_Chelan Debt Forecast 12.19.05 3 3 2" xfId="1728"/>
    <cellStyle name="_Chelan Debt Forecast 12.19.05 3 3 2 2" xfId="16926"/>
    <cellStyle name="_Chelan Debt Forecast 12.19.05 3 3 3" xfId="16927"/>
    <cellStyle name="_Chelan Debt Forecast 12.19.05 3 4" xfId="1729"/>
    <cellStyle name="_Chelan Debt Forecast 12.19.05 3 4 2" xfId="1730"/>
    <cellStyle name="_Chelan Debt Forecast 12.19.05 3 4 2 2" xfId="16928"/>
    <cellStyle name="_Chelan Debt Forecast 12.19.05 3 4 3" xfId="16929"/>
    <cellStyle name="_Chelan Debt Forecast 12.19.05 3 5" xfId="16930"/>
    <cellStyle name="_Chelan Debt Forecast 12.19.05 4" xfId="1731"/>
    <cellStyle name="_Chelan Debt Forecast 12.19.05 4 2" xfId="1732"/>
    <cellStyle name="_Chelan Debt Forecast 12.19.05 4 2 2" xfId="16931"/>
    <cellStyle name="_Chelan Debt Forecast 12.19.05 4 3" xfId="16932"/>
    <cellStyle name="_Chelan Debt Forecast 12.19.05 5" xfId="1733"/>
    <cellStyle name="_Chelan Debt Forecast 12.19.05 5 2" xfId="1734"/>
    <cellStyle name="_Chelan Debt Forecast 12.19.05 5 2 2" xfId="16933"/>
    <cellStyle name="_Chelan Debt Forecast 12.19.05 5 2 3" xfId="16934"/>
    <cellStyle name="_Chelan Debt Forecast 12.19.05 5 3" xfId="16935"/>
    <cellStyle name="_Chelan Debt Forecast 12.19.05 5 3 2" xfId="16936"/>
    <cellStyle name="_Chelan Debt Forecast 12.19.05 6" xfId="1735"/>
    <cellStyle name="_Chelan Debt Forecast 12.19.05 6 2" xfId="16937"/>
    <cellStyle name="_Chelan Debt Forecast 12.19.05 6 2 2" xfId="16938"/>
    <cellStyle name="_Chelan Debt Forecast 12.19.05 6 3" xfId="16939"/>
    <cellStyle name="_Chelan Debt Forecast 12.19.05 7" xfId="1736"/>
    <cellStyle name="_Chelan Debt Forecast 12.19.05 7 2" xfId="1737"/>
    <cellStyle name="_Chelan Debt Forecast 12.19.05 8" xfId="1738"/>
    <cellStyle name="_Chelan Debt Forecast 12.19.05 8 2" xfId="1739"/>
    <cellStyle name="_Chelan Debt Forecast 12.19.05 9" xfId="16940"/>
    <cellStyle name="_Chelan Debt Forecast 12.19.05 9 2" xfId="16941"/>
    <cellStyle name="_Chelan Debt Forecast 12.19.05_(C) WHE Proforma with ITC cash grant 10 Yr Amort_for deferral_102809" xfId="1740"/>
    <cellStyle name="_Chelan Debt Forecast 12.19.05_(C) WHE Proforma with ITC cash grant 10 Yr Amort_for deferral_102809 2" xfId="1741"/>
    <cellStyle name="_Chelan Debt Forecast 12.19.05_(C) WHE Proforma with ITC cash grant 10 Yr Amort_for deferral_102809 2 2" xfId="1742"/>
    <cellStyle name="_Chelan Debt Forecast 12.19.05_(C) WHE Proforma with ITC cash grant 10 Yr Amort_for deferral_102809 2 2 2" xfId="16942"/>
    <cellStyle name="_Chelan Debt Forecast 12.19.05_(C) WHE Proforma with ITC cash grant 10 Yr Amort_for deferral_102809 2 3" xfId="16943"/>
    <cellStyle name="_Chelan Debt Forecast 12.19.05_(C) WHE Proforma with ITC cash grant 10 Yr Amort_for deferral_102809 3" xfId="1743"/>
    <cellStyle name="_Chelan Debt Forecast 12.19.05_(C) WHE Proforma with ITC cash grant 10 Yr Amort_for deferral_102809 3 2" xfId="16944"/>
    <cellStyle name="_Chelan Debt Forecast 12.19.05_(C) WHE Proforma with ITC cash grant 10 Yr Amort_for deferral_102809 4" xfId="16945"/>
    <cellStyle name="_Chelan Debt Forecast 12.19.05_(C) WHE Proforma with ITC cash grant 10 Yr Amort_for deferral_102809_16.07E Wild Horse Wind Expansionwrkingfile" xfId="1744"/>
    <cellStyle name="_Chelan Debt Forecast 12.19.05_(C) WHE Proforma with ITC cash grant 10 Yr Amort_for deferral_102809_16.07E Wild Horse Wind Expansionwrkingfile 2" xfId="1745"/>
    <cellStyle name="_Chelan Debt Forecast 12.19.05_(C) WHE Proforma with ITC cash grant 10 Yr Amort_for deferral_102809_16.07E Wild Horse Wind Expansionwrkingfile 2 2" xfId="1746"/>
    <cellStyle name="_Chelan Debt Forecast 12.19.05_(C) WHE Proforma with ITC cash grant 10 Yr Amort_for deferral_102809_16.07E Wild Horse Wind Expansionwrkingfile 2 2 2" xfId="16946"/>
    <cellStyle name="_Chelan Debt Forecast 12.19.05_(C) WHE Proforma with ITC cash grant 10 Yr Amort_for deferral_102809_16.07E Wild Horse Wind Expansionwrkingfile 2 3" xfId="16947"/>
    <cellStyle name="_Chelan Debt Forecast 12.19.05_(C) WHE Proforma with ITC cash grant 10 Yr Amort_for deferral_102809_16.07E Wild Horse Wind Expansionwrkingfile 3" xfId="1747"/>
    <cellStyle name="_Chelan Debt Forecast 12.19.05_(C) WHE Proforma with ITC cash grant 10 Yr Amort_for deferral_102809_16.07E Wild Horse Wind Expansionwrkingfile 3 2" xfId="16948"/>
    <cellStyle name="_Chelan Debt Forecast 12.19.05_(C) WHE Proforma with ITC cash grant 10 Yr Amort_for deferral_102809_16.07E Wild Horse Wind Expansionwrkingfile 4" xfId="16949"/>
    <cellStyle name="_Chelan Debt Forecast 12.19.05_(C) WHE Proforma with ITC cash grant 10 Yr Amort_for deferral_102809_16.07E Wild Horse Wind Expansionwrkingfile SF" xfId="1748"/>
    <cellStyle name="_Chelan Debt Forecast 12.19.05_(C) WHE Proforma with ITC cash grant 10 Yr Amort_for deferral_102809_16.07E Wild Horse Wind Expansionwrkingfile SF 2" xfId="1749"/>
    <cellStyle name="_Chelan Debt Forecast 12.19.05_(C) WHE Proforma with ITC cash grant 10 Yr Amort_for deferral_102809_16.07E Wild Horse Wind Expansionwrkingfile SF 2 2" xfId="1750"/>
    <cellStyle name="_Chelan Debt Forecast 12.19.05_(C) WHE Proforma with ITC cash grant 10 Yr Amort_for deferral_102809_16.07E Wild Horse Wind Expansionwrkingfile SF 2 2 2" xfId="16950"/>
    <cellStyle name="_Chelan Debt Forecast 12.19.05_(C) WHE Proforma with ITC cash grant 10 Yr Amort_for deferral_102809_16.07E Wild Horse Wind Expansionwrkingfile SF 2 3" xfId="16951"/>
    <cellStyle name="_Chelan Debt Forecast 12.19.05_(C) WHE Proforma with ITC cash grant 10 Yr Amort_for deferral_102809_16.07E Wild Horse Wind Expansionwrkingfile SF 3" xfId="1751"/>
    <cellStyle name="_Chelan Debt Forecast 12.19.05_(C) WHE Proforma with ITC cash grant 10 Yr Amort_for deferral_102809_16.07E Wild Horse Wind Expansionwrkingfile SF 3 2" xfId="16952"/>
    <cellStyle name="_Chelan Debt Forecast 12.19.05_(C) WHE Proforma with ITC cash grant 10 Yr Amort_for deferral_102809_16.07E Wild Horse Wind Expansionwrkingfile SF 4" xfId="16953"/>
    <cellStyle name="_Chelan Debt Forecast 12.19.05_(C) WHE Proforma with ITC cash grant 10 Yr Amort_for deferral_102809_16.07E Wild Horse Wind Expansionwrkingfile SF_DEM-WP(C) ENERG10C--ctn Mid-C_042010 2010GRC" xfId="1752"/>
    <cellStyle name="_Chelan Debt Forecast 12.19.05_(C) WHE Proforma with ITC cash grant 10 Yr Amort_for deferral_102809_16.07E Wild Horse Wind Expansionwrkingfile_DEM-WP(C) ENERG10C--ctn Mid-C_042010 2010GRC" xfId="1753"/>
    <cellStyle name="_Chelan Debt Forecast 12.19.05_(C) WHE Proforma with ITC cash grant 10 Yr Amort_for deferral_102809_16.37E Wild Horse Expansion DeferralRevwrkingfile SF" xfId="1754"/>
    <cellStyle name="_Chelan Debt Forecast 12.19.05_(C) WHE Proforma with ITC cash grant 10 Yr Amort_for deferral_102809_16.37E Wild Horse Expansion DeferralRevwrkingfile SF 2" xfId="1755"/>
    <cellStyle name="_Chelan Debt Forecast 12.19.05_(C) WHE Proforma with ITC cash grant 10 Yr Amort_for deferral_102809_16.37E Wild Horse Expansion DeferralRevwrkingfile SF 2 2" xfId="1756"/>
    <cellStyle name="_Chelan Debt Forecast 12.19.05_(C) WHE Proforma with ITC cash grant 10 Yr Amort_for deferral_102809_16.37E Wild Horse Expansion DeferralRevwrkingfile SF 2 2 2" xfId="16954"/>
    <cellStyle name="_Chelan Debt Forecast 12.19.05_(C) WHE Proforma with ITC cash grant 10 Yr Amort_for deferral_102809_16.37E Wild Horse Expansion DeferralRevwrkingfile SF 2 3" xfId="16955"/>
    <cellStyle name="_Chelan Debt Forecast 12.19.05_(C) WHE Proforma with ITC cash grant 10 Yr Amort_for deferral_102809_16.37E Wild Horse Expansion DeferralRevwrkingfile SF 3" xfId="1757"/>
    <cellStyle name="_Chelan Debt Forecast 12.19.05_(C) WHE Proforma with ITC cash grant 10 Yr Amort_for deferral_102809_16.37E Wild Horse Expansion DeferralRevwrkingfile SF 3 2" xfId="16956"/>
    <cellStyle name="_Chelan Debt Forecast 12.19.05_(C) WHE Proforma with ITC cash grant 10 Yr Amort_for deferral_102809_16.37E Wild Horse Expansion DeferralRevwrkingfile SF 4" xfId="16957"/>
    <cellStyle name="_Chelan Debt Forecast 12.19.05_(C) WHE Proforma with ITC cash grant 10 Yr Amort_for deferral_102809_16.37E Wild Horse Expansion DeferralRevwrkingfile SF_DEM-WP(C) ENERG10C--ctn Mid-C_042010 2010GRC" xfId="1758"/>
    <cellStyle name="_Chelan Debt Forecast 12.19.05_(C) WHE Proforma with ITC cash grant 10 Yr Amort_for deferral_102809_DEM-WP(C) ENERG10C--ctn Mid-C_042010 2010GRC" xfId="1759"/>
    <cellStyle name="_Chelan Debt Forecast 12.19.05_(C) WHE Proforma with ITC cash grant 10 Yr Amort_for rebuttal_120709" xfId="1760"/>
    <cellStyle name="_Chelan Debt Forecast 12.19.05_(C) WHE Proforma with ITC cash grant 10 Yr Amort_for rebuttal_120709 2" xfId="1761"/>
    <cellStyle name="_Chelan Debt Forecast 12.19.05_(C) WHE Proforma with ITC cash grant 10 Yr Amort_for rebuttal_120709 2 2" xfId="1762"/>
    <cellStyle name="_Chelan Debt Forecast 12.19.05_(C) WHE Proforma with ITC cash grant 10 Yr Amort_for rebuttal_120709 2 2 2" xfId="16958"/>
    <cellStyle name="_Chelan Debt Forecast 12.19.05_(C) WHE Proforma with ITC cash grant 10 Yr Amort_for rebuttal_120709 2 3" xfId="16959"/>
    <cellStyle name="_Chelan Debt Forecast 12.19.05_(C) WHE Proforma with ITC cash grant 10 Yr Amort_for rebuttal_120709 3" xfId="1763"/>
    <cellStyle name="_Chelan Debt Forecast 12.19.05_(C) WHE Proforma with ITC cash grant 10 Yr Amort_for rebuttal_120709 3 2" xfId="16960"/>
    <cellStyle name="_Chelan Debt Forecast 12.19.05_(C) WHE Proforma with ITC cash grant 10 Yr Amort_for rebuttal_120709 4" xfId="16961"/>
    <cellStyle name="_Chelan Debt Forecast 12.19.05_(C) WHE Proforma with ITC cash grant 10 Yr Amort_for rebuttal_120709_DEM-WP(C) ENERG10C--ctn Mid-C_042010 2010GRC" xfId="1764"/>
    <cellStyle name="_Chelan Debt Forecast 12.19.05_04.07E Wild Horse Wind Expansion" xfId="1765"/>
    <cellStyle name="_Chelan Debt Forecast 12.19.05_04.07E Wild Horse Wind Expansion 2" xfId="1766"/>
    <cellStyle name="_Chelan Debt Forecast 12.19.05_04.07E Wild Horse Wind Expansion 2 2" xfId="1767"/>
    <cellStyle name="_Chelan Debt Forecast 12.19.05_04.07E Wild Horse Wind Expansion 2 2 2" xfId="16962"/>
    <cellStyle name="_Chelan Debt Forecast 12.19.05_04.07E Wild Horse Wind Expansion 2 3" xfId="16963"/>
    <cellStyle name="_Chelan Debt Forecast 12.19.05_04.07E Wild Horse Wind Expansion 3" xfId="1768"/>
    <cellStyle name="_Chelan Debt Forecast 12.19.05_04.07E Wild Horse Wind Expansion 3 2" xfId="16964"/>
    <cellStyle name="_Chelan Debt Forecast 12.19.05_04.07E Wild Horse Wind Expansion 4" xfId="16965"/>
    <cellStyle name="_Chelan Debt Forecast 12.19.05_04.07E Wild Horse Wind Expansion_16.07E Wild Horse Wind Expansionwrkingfile" xfId="1769"/>
    <cellStyle name="_Chelan Debt Forecast 12.19.05_04.07E Wild Horse Wind Expansion_16.07E Wild Horse Wind Expansionwrkingfile 2" xfId="1770"/>
    <cellStyle name="_Chelan Debt Forecast 12.19.05_04.07E Wild Horse Wind Expansion_16.07E Wild Horse Wind Expansionwrkingfile 2 2" xfId="1771"/>
    <cellStyle name="_Chelan Debt Forecast 12.19.05_04.07E Wild Horse Wind Expansion_16.07E Wild Horse Wind Expansionwrkingfile 2 2 2" xfId="16966"/>
    <cellStyle name="_Chelan Debt Forecast 12.19.05_04.07E Wild Horse Wind Expansion_16.07E Wild Horse Wind Expansionwrkingfile 2 3" xfId="16967"/>
    <cellStyle name="_Chelan Debt Forecast 12.19.05_04.07E Wild Horse Wind Expansion_16.07E Wild Horse Wind Expansionwrkingfile 3" xfId="1772"/>
    <cellStyle name="_Chelan Debt Forecast 12.19.05_04.07E Wild Horse Wind Expansion_16.07E Wild Horse Wind Expansionwrkingfile 3 2" xfId="16968"/>
    <cellStyle name="_Chelan Debt Forecast 12.19.05_04.07E Wild Horse Wind Expansion_16.07E Wild Horse Wind Expansionwrkingfile 4" xfId="16969"/>
    <cellStyle name="_Chelan Debt Forecast 12.19.05_04.07E Wild Horse Wind Expansion_16.07E Wild Horse Wind Expansionwrkingfile SF" xfId="1773"/>
    <cellStyle name="_Chelan Debt Forecast 12.19.05_04.07E Wild Horse Wind Expansion_16.07E Wild Horse Wind Expansionwrkingfile SF 2" xfId="1774"/>
    <cellStyle name="_Chelan Debt Forecast 12.19.05_04.07E Wild Horse Wind Expansion_16.07E Wild Horse Wind Expansionwrkingfile SF 2 2" xfId="1775"/>
    <cellStyle name="_Chelan Debt Forecast 12.19.05_04.07E Wild Horse Wind Expansion_16.07E Wild Horse Wind Expansionwrkingfile SF 2 2 2" xfId="16970"/>
    <cellStyle name="_Chelan Debt Forecast 12.19.05_04.07E Wild Horse Wind Expansion_16.07E Wild Horse Wind Expansionwrkingfile SF 2 3" xfId="16971"/>
    <cellStyle name="_Chelan Debt Forecast 12.19.05_04.07E Wild Horse Wind Expansion_16.07E Wild Horse Wind Expansionwrkingfile SF 3" xfId="1776"/>
    <cellStyle name="_Chelan Debt Forecast 12.19.05_04.07E Wild Horse Wind Expansion_16.07E Wild Horse Wind Expansionwrkingfile SF 3 2" xfId="16972"/>
    <cellStyle name="_Chelan Debt Forecast 12.19.05_04.07E Wild Horse Wind Expansion_16.07E Wild Horse Wind Expansionwrkingfile SF 4" xfId="16973"/>
    <cellStyle name="_Chelan Debt Forecast 12.19.05_04.07E Wild Horse Wind Expansion_16.07E Wild Horse Wind Expansionwrkingfile SF_DEM-WP(C) ENERG10C--ctn Mid-C_042010 2010GRC" xfId="1777"/>
    <cellStyle name="_Chelan Debt Forecast 12.19.05_04.07E Wild Horse Wind Expansion_16.07E Wild Horse Wind Expansionwrkingfile_DEM-WP(C) ENERG10C--ctn Mid-C_042010 2010GRC" xfId="1778"/>
    <cellStyle name="_Chelan Debt Forecast 12.19.05_04.07E Wild Horse Wind Expansion_16.37E Wild Horse Expansion DeferralRevwrkingfile SF" xfId="1779"/>
    <cellStyle name="_Chelan Debt Forecast 12.19.05_04.07E Wild Horse Wind Expansion_16.37E Wild Horse Expansion DeferralRevwrkingfile SF 2" xfId="1780"/>
    <cellStyle name="_Chelan Debt Forecast 12.19.05_04.07E Wild Horse Wind Expansion_16.37E Wild Horse Expansion DeferralRevwrkingfile SF 2 2" xfId="1781"/>
    <cellStyle name="_Chelan Debt Forecast 12.19.05_04.07E Wild Horse Wind Expansion_16.37E Wild Horse Expansion DeferralRevwrkingfile SF 2 2 2" xfId="16974"/>
    <cellStyle name="_Chelan Debt Forecast 12.19.05_04.07E Wild Horse Wind Expansion_16.37E Wild Horse Expansion DeferralRevwrkingfile SF 2 3" xfId="16975"/>
    <cellStyle name="_Chelan Debt Forecast 12.19.05_04.07E Wild Horse Wind Expansion_16.37E Wild Horse Expansion DeferralRevwrkingfile SF 3" xfId="1782"/>
    <cellStyle name="_Chelan Debt Forecast 12.19.05_04.07E Wild Horse Wind Expansion_16.37E Wild Horse Expansion DeferralRevwrkingfile SF 3 2" xfId="16976"/>
    <cellStyle name="_Chelan Debt Forecast 12.19.05_04.07E Wild Horse Wind Expansion_16.37E Wild Horse Expansion DeferralRevwrkingfile SF 4" xfId="16977"/>
    <cellStyle name="_Chelan Debt Forecast 12.19.05_04.07E Wild Horse Wind Expansion_16.37E Wild Horse Expansion DeferralRevwrkingfile SF_DEM-WP(C) ENERG10C--ctn Mid-C_042010 2010GRC" xfId="1783"/>
    <cellStyle name="_Chelan Debt Forecast 12.19.05_04.07E Wild Horse Wind Expansion_DEM-WP(C) ENERG10C--ctn Mid-C_042010 2010GRC" xfId="1784"/>
    <cellStyle name="_Chelan Debt Forecast 12.19.05_16.07E Wild Horse Wind Expansionwrkingfile" xfId="1785"/>
    <cellStyle name="_Chelan Debt Forecast 12.19.05_16.07E Wild Horse Wind Expansionwrkingfile 2" xfId="1786"/>
    <cellStyle name="_Chelan Debt Forecast 12.19.05_16.07E Wild Horse Wind Expansionwrkingfile 2 2" xfId="1787"/>
    <cellStyle name="_Chelan Debt Forecast 12.19.05_16.07E Wild Horse Wind Expansionwrkingfile 2 2 2" xfId="16978"/>
    <cellStyle name="_Chelan Debt Forecast 12.19.05_16.07E Wild Horse Wind Expansionwrkingfile 2 3" xfId="16979"/>
    <cellStyle name="_Chelan Debt Forecast 12.19.05_16.07E Wild Horse Wind Expansionwrkingfile 3" xfId="1788"/>
    <cellStyle name="_Chelan Debt Forecast 12.19.05_16.07E Wild Horse Wind Expansionwrkingfile 3 2" xfId="16980"/>
    <cellStyle name="_Chelan Debt Forecast 12.19.05_16.07E Wild Horse Wind Expansionwrkingfile 4" xfId="16981"/>
    <cellStyle name="_Chelan Debt Forecast 12.19.05_16.07E Wild Horse Wind Expansionwrkingfile SF" xfId="1789"/>
    <cellStyle name="_Chelan Debt Forecast 12.19.05_16.07E Wild Horse Wind Expansionwrkingfile SF 2" xfId="1790"/>
    <cellStyle name="_Chelan Debt Forecast 12.19.05_16.07E Wild Horse Wind Expansionwrkingfile SF 2 2" xfId="1791"/>
    <cellStyle name="_Chelan Debt Forecast 12.19.05_16.07E Wild Horse Wind Expansionwrkingfile SF 2 2 2" xfId="16982"/>
    <cellStyle name="_Chelan Debt Forecast 12.19.05_16.07E Wild Horse Wind Expansionwrkingfile SF 2 3" xfId="16983"/>
    <cellStyle name="_Chelan Debt Forecast 12.19.05_16.07E Wild Horse Wind Expansionwrkingfile SF 3" xfId="1792"/>
    <cellStyle name="_Chelan Debt Forecast 12.19.05_16.07E Wild Horse Wind Expansionwrkingfile SF 3 2" xfId="16984"/>
    <cellStyle name="_Chelan Debt Forecast 12.19.05_16.07E Wild Horse Wind Expansionwrkingfile SF 4" xfId="16985"/>
    <cellStyle name="_Chelan Debt Forecast 12.19.05_16.07E Wild Horse Wind Expansionwrkingfile SF_DEM-WP(C) ENERG10C--ctn Mid-C_042010 2010GRC" xfId="1793"/>
    <cellStyle name="_Chelan Debt Forecast 12.19.05_16.07E Wild Horse Wind Expansionwrkingfile_DEM-WP(C) ENERG10C--ctn Mid-C_042010 2010GRC" xfId="1794"/>
    <cellStyle name="_Chelan Debt Forecast 12.19.05_16.37E Wild Horse Expansion DeferralRevwrkingfile SF" xfId="1795"/>
    <cellStyle name="_Chelan Debt Forecast 12.19.05_16.37E Wild Horse Expansion DeferralRevwrkingfile SF 2" xfId="1796"/>
    <cellStyle name="_Chelan Debt Forecast 12.19.05_16.37E Wild Horse Expansion DeferralRevwrkingfile SF 2 2" xfId="1797"/>
    <cellStyle name="_Chelan Debt Forecast 12.19.05_16.37E Wild Horse Expansion DeferralRevwrkingfile SF 2 2 2" xfId="16986"/>
    <cellStyle name="_Chelan Debt Forecast 12.19.05_16.37E Wild Horse Expansion DeferralRevwrkingfile SF 2 3" xfId="16987"/>
    <cellStyle name="_Chelan Debt Forecast 12.19.05_16.37E Wild Horse Expansion DeferralRevwrkingfile SF 3" xfId="1798"/>
    <cellStyle name="_Chelan Debt Forecast 12.19.05_16.37E Wild Horse Expansion DeferralRevwrkingfile SF 3 2" xfId="16988"/>
    <cellStyle name="_Chelan Debt Forecast 12.19.05_16.37E Wild Horse Expansion DeferralRevwrkingfile SF 4" xfId="16989"/>
    <cellStyle name="_Chelan Debt Forecast 12.19.05_16.37E Wild Horse Expansion DeferralRevwrkingfile SF_DEM-WP(C) ENERG10C--ctn Mid-C_042010 2010GRC" xfId="1799"/>
    <cellStyle name="_Chelan Debt Forecast 12.19.05_2009 Compliance Filing PCA Exhibits for GRC" xfId="1800"/>
    <cellStyle name="_Chelan Debt Forecast 12.19.05_2009 Compliance Filing PCA Exhibits for GRC 2" xfId="16990"/>
    <cellStyle name="_Chelan Debt Forecast 12.19.05_2009 GRC Compl Filing - Exhibit D" xfId="1801"/>
    <cellStyle name="_Chelan Debt Forecast 12.19.05_2009 GRC Compl Filing - Exhibit D 2" xfId="1802"/>
    <cellStyle name="_Chelan Debt Forecast 12.19.05_2009 GRC Compl Filing - Exhibit D 2 2" xfId="16991"/>
    <cellStyle name="_Chelan Debt Forecast 12.19.05_2009 GRC Compl Filing - Exhibit D 3" xfId="16992"/>
    <cellStyle name="_Chelan Debt Forecast 12.19.05_2009 GRC Compl Filing - Exhibit D_DEM-WP(C) ENERG10C--ctn Mid-C_042010 2010GRC" xfId="1803"/>
    <cellStyle name="_Chelan Debt Forecast 12.19.05_2010 PTC's July1_Dec31 2010 " xfId="16993"/>
    <cellStyle name="_Chelan Debt Forecast 12.19.05_2010 PTC's Sept10_Aug11 (Version 4)" xfId="16994"/>
    <cellStyle name="_Chelan Debt Forecast 12.19.05_3.01 Income Statement" xfId="1804"/>
    <cellStyle name="_Chelan Debt Forecast 12.19.05_4 31 Regulatory Assets and Liabilities  7 06- Exhibit D" xfId="1805"/>
    <cellStyle name="_Chelan Debt Forecast 12.19.05_4 31 Regulatory Assets and Liabilities  7 06- Exhibit D 2" xfId="1806"/>
    <cellStyle name="_Chelan Debt Forecast 12.19.05_4 31 Regulatory Assets and Liabilities  7 06- Exhibit D 2 2" xfId="1807"/>
    <cellStyle name="_Chelan Debt Forecast 12.19.05_4 31 Regulatory Assets and Liabilities  7 06- Exhibit D 2 2 2" xfId="16995"/>
    <cellStyle name="_Chelan Debt Forecast 12.19.05_4 31 Regulatory Assets and Liabilities  7 06- Exhibit D 3" xfId="1808"/>
    <cellStyle name="_Chelan Debt Forecast 12.19.05_4 31 Regulatory Assets and Liabilities  7 06- Exhibit D 3 2" xfId="16996"/>
    <cellStyle name="_Chelan Debt Forecast 12.19.05_4 31 Regulatory Assets and Liabilities  7 06- Exhibit D_DEM-WP(C) ENERG10C--ctn Mid-C_042010 2010GRC" xfId="1809"/>
    <cellStyle name="_Chelan Debt Forecast 12.19.05_4 31 Regulatory Assets and Liabilities  7 06- Exhibit D_NIM Summary" xfId="1810"/>
    <cellStyle name="_Chelan Debt Forecast 12.19.05_4 31 Regulatory Assets and Liabilities  7 06- Exhibit D_NIM Summary 2" xfId="1811"/>
    <cellStyle name="_Chelan Debt Forecast 12.19.05_4 31 Regulatory Assets and Liabilities  7 06- Exhibit D_NIM Summary 2 2" xfId="16997"/>
    <cellStyle name="_Chelan Debt Forecast 12.19.05_4 31 Regulatory Assets and Liabilities  7 06- Exhibit D_NIM Summary 3" xfId="16998"/>
    <cellStyle name="_Chelan Debt Forecast 12.19.05_4 31 Regulatory Assets and Liabilities  7 06- Exhibit D_NIM Summary_DEM-WP(C) ENERG10C--ctn Mid-C_042010 2010GRC" xfId="1812"/>
    <cellStyle name="_Chelan Debt Forecast 12.19.05_4 31 Regulatory Assets and Liabilities  7 06- Exhibit D_NIM+O&amp;M" xfId="1813"/>
    <cellStyle name="_Chelan Debt Forecast 12.19.05_4 31 Regulatory Assets and Liabilities  7 06- Exhibit D_NIM+O&amp;M 2" xfId="16999"/>
    <cellStyle name="_Chelan Debt Forecast 12.19.05_4 31 Regulatory Assets and Liabilities  7 06- Exhibit D_NIM+O&amp;M Monthly" xfId="1814"/>
    <cellStyle name="_Chelan Debt Forecast 12.19.05_4 31 Regulatory Assets and Liabilities  7 06- Exhibit D_NIM+O&amp;M Monthly 2" xfId="17000"/>
    <cellStyle name="_Chelan Debt Forecast 12.19.05_4 31E Reg Asset  Liab and EXH D" xfId="1815"/>
    <cellStyle name="_Chelan Debt Forecast 12.19.05_4 31E Reg Asset  Liab and EXH D _ Aug 10 Filing (2)" xfId="1816"/>
    <cellStyle name="_Chelan Debt Forecast 12.19.05_4 31E Reg Asset  Liab and EXH D _ Aug 10 Filing (2) 2" xfId="17001"/>
    <cellStyle name="_Chelan Debt Forecast 12.19.05_4 31E Reg Asset  Liab and EXH D 10" xfId="17002"/>
    <cellStyle name="_Chelan Debt Forecast 12.19.05_4 31E Reg Asset  Liab and EXH D 11" xfId="17003"/>
    <cellStyle name="_Chelan Debt Forecast 12.19.05_4 31E Reg Asset  Liab and EXH D 12" xfId="17004"/>
    <cellStyle name="_Chelan Debt Forecast 12.19.05_4 31E Reg Asset  Liab and EXH D 13" xfId="17005"/>
    <cellStyle name="_Chelan Debt Forecast 12.19.05_4 31E Reg Asset  Liab and EXH D 14" xfId="17006"/>
    <cellStyle name="_Chelan Debt Forecast 12.19.05_4 31E Reg Asset  Liab and EXH D 15" xfId="17007"/>
    <cellStyle name="_Chelan Debt Forecast 12.19.05_4 31E Reg Asset  Liab and EXH D 16" xfId="17008"/>
    <cellStyle name="_Chelan Debt Forecast 12.19.05_4 31E Reg Asset  Liab and EXH D 17" xfId="17009"/>
    <cellStyle name="_Chelan Debt Forecast 12.19.05_4 31E Reg Asset  Liab and EXH D 18" xfId="17010"/>
    <cellStyle name="_Chelan Debt Forecast 12.19.05_4 31E Reg Asset  Liab and EXH D 19" xfId="17011"/>
    <cellStyle name="_Chelan Debt Forecast 12.19.05_4 31E Reg Asset  Liab and EXH D 2" xfId="17012"/>
    <cellStyle name="_Chelan Debt Forecast 12.19.05_4 31E Reg Asset  Liab and EXH D 20" xfId="17013"/>
    <cellStyle name="_Chelan Debt Forecast 12.19.05_4 31E Reg Asset  Liab and EXH D 21" xfId="17014"/>
    <cellStyle name="_Chelan Debt Forecast 12.19.05_4 31E Reg Asset  Liab and EXH D 22" xfId="17015"/>
    <cellStyle name="_Chelan Debt Forecast 12.19.05_4 31E Reg Asset  Liab and EXH D 23" xfId="17016"/>
    <cellStyle name="_Chelan Debt Forecast 12.19.05_4 31E Reg Asset  Liab and EXH D 24" xfId="17017"/>
    <cellStyle name="_Chelan Debt Forecast 12.19.05_4 31E Reg Asset  Liab and EXH D 25" xfId="17018"/>
    <cellStyle name="_Chelan Debt Forecast 12.19.05_4 31E Reg Asset  Liab and EXH D 26" xfId="17019"/>
    <cellStyle name="_Chelan Debt Forecast 12.19.05_4 31E Reg Asset  Liab and EXH D 27" xfId="17020"/>
    <cellStyle name="_Chelan Debt Forecast 12.19.05_4 31E Reg Asset  Liab and EXH D 28" xfId="17021"/>
    <cellStyle name="_Chelan Debt Forecast 12.19.05_4 31E Reg Asset  Liab and EXH D 29" xfId="17022"/>
    <cellStyle name="_Chelan Debt Forecast 12.19.05_4 31E Reg Asset  Liab and EXH D 3" xfId="17023"/>
    <cellStyle name="_Chelan Debt Forecast 12.19.05_4 31E Reg Asset  Liab and EXH D 30" xfId="17024"/>
    <cellStyle name="_Chelan Debt Forecast 12.19.05_4 31E Reg Asset  Liab and EXH D 31" xfId="17025"/>
    <cellStyle name="_Chelan Debt Forecast 12.19.05_4 31E Reg Asset  Liab and EXH D 32" xfId="17026"/>
    <cellStyle name="_Chelan Debt Forecast 12.19.05_4 31E Reg Asset  Liab and EXH D 33" xfId="17027"/>
    <cellStyle name="_Chelan Debt Forecast 12.19.05_4 31E Reg Asset  Liab and EXH D 34" xfId="17028"/>
    <cellStyle name="_Chelan Debt Forecast 12.19.05_4 31E Reg Asset  Liab and EXH D 35" xfId="17029"/>
    <cellStyle name="_Chelan Debt Forecast 12.19.05_4 31E Reg Asset  Liab and EXH D 36" xfId="17030"/>
    <cellStyle name="_Chelan Debt Forecast 12.19.05_4 31E Reg Asset  Liab and EXH D 4" xfId="17031"/>
    <cellStyle name="_Chelan Debt Forecast 12.19.05_4 31E Reg Asset  Liab and EXH D 5" xfId="17032"/>
    <cellStyle name="_Chelan Debt Forecast 12.19.05_4 31E Reg Asset  Liab and EXH D 6" xfId="17033"/>
    <cellStyle name="_Chelan Debt Forecast 12.19.05_4 31E Reg Asset  Liab and EXH D 7" xfId="17034"/>
    <cellStyle name="_Chelan Debt Forecast 12.19.05_4 31E Reg Asset  Liab and EXH D 8" xfId="17035"/>
    <cellStyle name="_Chelan Debt Forecast 12.19.05_4 31E Reg Asset  Liab and EXH D 9" xfId="17036"/>
    <cellStyle name="_Chelan Debt Forecast 12.19.05_4 32 Regulatory Assets and Liabilities  7 06- Exhibit D" xfId="1817"/>
    <cellStyle name="_Chelan Debt Forecast 12.19.05_4 32 Regulatory Assets and Liabilities  7 06- Exhibit D 2" xfId="1818"/>
    <cellStyle name="_Chelan Debt Forecast 12.19.05_4 32 Regulatory Assets and Liabilities  7 06- Exhibit D 2 2" xfId="1819"/>
    <cellStyle name="_Chelan Debt Forecast 12.19.05_4 32 Regulatory Assets and Liabilities  7 06- Exhibit D 2 2 2" xfId="17037"/>
    <cellStyle name="_Chelan Debt Forecast 12.19.05_4 32 Regulatory Assets and Liabilities  7 06- Exhibit D 3" xfId="1820"/>
    <cellStyle name="_Chelan Debt Forecast 12.19.05_4 32 Regulatory Assets and Liabilities  7 06- Exhibit D 3 2" xfId="17038"/>
    <cellStyle name="_Chelan Debt Forecast 12.19.05_4 32 Regulatory Assets and Liabilities  7 06- Exhibit D_DEM-WP(C) ENERG10C--ctn Mid-C_042010 2010GRC" xfId="1821"/>
    <cellStyle name="_Chelan Debt Forecast 12.19.05_4 32 Regulatory Assets and Liabilities  7 06- Exhibit D_NIM Summary" xfId="1822"/>
    <cellStyle name="_Chelan Debt Forecast 12.19.05_4 32 Regulatory Assets and Liabilities  7 06- Exhibit D_NIM Summary 2" xfId="1823"/>
    <cellStyle name="_Chelan Debt Forecast 12.19.05_4 32 Regulatory Assets and Liabilities  7 06- Exhibit D_NIM Summary 2 2" xfId="17039"/>
    <cellStyle name="_Chelan Debt Forecast 12.19.05_4 32 Regulatory Assets and Liabilities  7 06- Exhibit D_NIM Summary 3" xfId="17040"/>
    <cellStyle name="_Chelan Debt Forecast 12.19.05_4 32 Regulatory Assets and Liabilities  7 06- Exhibit D_NIM Summary_DEM-WP(C) ENERG10C--ctn Mid-C_042010 2010GRC" xfId="1824"/>
    <cellStyle name="_Chelan Debt Forecast 12.19.05_4 32 Regulatory Assets and Liabilities  7 06- Exhibit D_NIM+O&amp;M" xfId="1825"/>
    <cellStyle name="_Chelan Debt Forecast 12.19.05_4 32 Regulatory Assets and Liabilities  7 06- Exhibit D_NIM+O&amp;M 2" xfId="17041"/>
    <cellStyle name="_Chelan Debt Forecast 12.19.05_4 32 Regulatory Assets and Liabilities  7 06- Exhibit D_NIM+O&amp;M Monthly" xfId="1826"/>
    <cellStyle name="_Chelan Debt Forecast 12.19.05_4 32 Regulatory Assets and Liabilities  7 06- Exhibit D_NIM+O&amp;M Monthly 2" xfId="17042"/>
    <cellStyle name="_Chelan Debt Forecast 12.19.05_ACCOUNTS" xfId="1827"/>
    <cellStyle name="_Chelan Debt Forecast 12.19.05_Att B to RECs proceeds proposal" xfId="17043"/>
    <cellStyle name="_Chelan Debt Forecast 12.19.05_AURORA Total New" xfId="1828"/>
    <cellStyle name="_Chelan Debt Forecast 12.19.05_AURORA Total New 2" xfId="1829"/>
    <cellStyle name="_Chelan Debt Forecast 12.19.05_AURORA Total New 2 2" xfId="17044"/>
    <cellStyle name="_Chelan Debt Forecast 12.19.05_AURORA Total New 3" xfId="17045"/>
    <cellStyle name="_Chelan Debt Forecast 12.19.05_Backup for Attachment B 2010-09-09" xfId="17046"/>
    <cellStyle name="_Chelan Debt Forecast 12.19.05_Bench Request - Attachment B" xfId="17047"/>
    <cellStyle name="_Chelan Debt Forecast 12.19.05_Book1" xfId="17048"/>
    <cellStyle name="_Chelan Debt Forecast 12.19.05_Book2" xfId="1830"/>
    <cellStyle name="_Chelan Debt Forecast 12.19.05_Book2 2" xfId="1831"/>
    <cellStyle name="_Chelan Debt Forecast 12.19.05_Book2 2 2" xfId="1832"/>
    <cellStyle name="_Chelan Debt Forecast 12.19.05_Book2 2 2 2" xfId="17049"/>
    <cellStyle name="_Chelan Debt Forecast 12.19.05_Book2 2 3" xfId="17050"/>
    <cellStyle name="_Chelan Debt Forecast 12.19.05_Book2 3" xfId="1833"/>
    <cellStyle name="_Chelan Debt Forecast 12.19.05_Book2 3 2" xfId="17051"/>
    <cellStyle name="_Chelan Debt Forecast 12.19.05_Book2 4" xfId="17052"/>
    <cellStyle name="_Chelan Debt Forecast 12.19.05_Book2_Adj Bench DR 3 for Initial Briefs (Electric)" xfId="1834"/>
    <cellStyle name="_Chelan Debt Forecast 12.19.05_Book2_Adj Bench DR 3 for Initial Briefs (Electric) 2" xfId="1835"/>
    <cellStyle name="_Chelan Debt Forecast 12.19.05_Book2_Adj Bench DR 3 for Initial Briefs (Electric) 2 2" xfId="1836"/>
    <cellStyle name="_Chelan Debt Forecast 12.19.05_Book2_Adj Bench DR 3 for Initial Briefs (Electric) 2 2 2" xfId="17053"/>
    <cellStyle name="_Chelan Debt Forecast 12.19.05_Book2_Adj Bench DR 3 for Initial Briefs (Electric) 2 3" xfId="17054"/>
    <cellStyle name="_Chelan Debt Forecast 12.19.05_Book2_Adj Bench DR 3 for Initial Briefs (Electric) 3" xfId="1837"/>
    <cellStyle name="_Chelan Debt Forecast 12.19.05_Book2_Adj Bench DR 3 for Initial Briefs (Electric) 3 2" xfId="17055"/>
    <cellStyle name="_Chelan Debt Forecast 12.19.05_Book2_Adj Bench DR 3 for Initial Briefs (Electric) 4" xfId="17056"/>
    <cellStyle name="_Chelan Debt Forecast 12.19.05_Book2_Adj Bench DR 3 for Initial Briefs (Electric)_DEM-WP(C) ENERG10C--ctn Mid-C_042010 2010GRC" xfId="1838"/>
    <cellStyle name="_Chelan Debt Forecast 12.19.05_Book2_DEM-WP(C) ENERG10C--ctn Mid-C_042010 2010GRC" xfId="1839"/>
    <cellStyle name="_Chelan Debt Forecast 12.19.05_Book2_Electric Rev Req Model (2009 GRC) Rebuttal" xfId="1840"/>
    <cellStyle name="_Chelan Debt Forecast 12.19.05_Book2_Electric Rev Req Model (2009 GRC) Rebuttal 2" xfId="1841"/>
    <cellStyle name="_Chelan Debt Forecast 12.19.05_Book2_Electric Rev Req Model (2009 GRC) Rebuttal 2 2" xfId="1842"/>
    <cellStyle name="_Chelan Debt Forecast 12.19.05_Book2_Electric Rev Req Model (2009 GRC) Rebuttal 2 2 2" xfId="17057"/>
    <cellStyle name="_Chelan Debt Forecast 12.19.05_Book2_Electric Rev Req Model (2009 GRC) Rebuttal 2 3" xfId="17058"/>
    <cellStyle name="_Chelan Debt Forecast 12.19.05_Book2_Electric Rev Req Model (2009 GRC) Rebuttal 3" xfId="1843"/>
    <cellStyle name="_Chelan Debt Forecast 12.19.05_Book2_Electric Rev Req Model (2009 GRC) Rebuttal 3 2" xfId="17059"/>
    <cellStyle name="_Chelan Debt Forecast 12.19.05_Book2_Electric Rev Req Model (2009 GRC) Rebuttal 4" xfId="17060"/>
    <cellStyle name="_Chelan Debt Forecast 12.19.05_Book2_Electric Rev Req Model (2009 GRC) Rebuttal REmoval of New  WH Solar AdjustMI" xfId="1844"/>
    <cellStyle name="_Chelan Debt Forecast 12.19.05_Book2_Electric Rev Req Model (2009 GRC) Rebuttal REmoval of New  WH Solar AdjustMI 2" xfId="1845"/>
    <cellStyle name="_Chelan Debt Forecast 12.19.05_Book2_Electric Rev Req Model (2009 GRC) Rebuttal REmoval of New  WH Solar AdjustMI 2 2" xfId="1846"/>
    <cellStyle name="_Chelan Debt Forecast 12.19.05_Book2_Electric Rev Req Model (2009 GRC) Rebuttal REmoval of New  WH Solar AdjustMI 2 2 2" xfId="17061"/>
    <cellStyle name="_Chelan Debt Forecast 12.19.05_Book2_Electric Rev Req Model (2009 GRC) Rebuttal REmoval of New  WH Solar AdjustMI 2 3" xfId="17062"/>
    <cellStyle name="_Chelan Debt Forecast 12.19.05_Book2_Electric Rev Req Model (2009 GRC) Rebuttal REmoval of New  WH Solar AdjustMI 3" xfId="1847"/>
    <cellStyle name="_Chelan Debt Forecast 12.19.05_Book2_Electric Rev Req Model (2009 GRC) Rebuttal REmoval of New  WH Solar AdjustMI 3 2" xfId="17063"/>
    <cellStyle name="_Chelan Debt Forecast 12.19.05_Book2_Electric Rev Req Model (2009 GRC) Rebuttal REmoval of New  WH Solar AdjustMI 4" xfId="17064"/>
    <cellStyle name="_Chelan Debt Forecast 12.19.05_Book2_Electric Rev Req Model (2009 GRC) Rebuttal REmoval of New  WH Solar AdjustMI_DEM-WP(C) ENERG10C--ctn Mid-C_042010 2010GRC" xfId="1848"/>
    <cellStyle name="_Chelan Debt Forecast 12.19.05_Book2_Electric Rev Req Model (2009 GRC) Revised 01-18-2010" xfId="1849"/>
    <cellStyle name="_Chelan Debt Forecast 12.19.05_Book2_Electric Rev Req Model (2009 GRC) Revised 01-18-2010 2" xfId="1850"/>
    <cellStyle name="_Chelan Debt Forecast 12.19.05_Book2_Electric Rev Req Model (2009 GRC) Revised 01-18-2010 2 2" xfId="1851"/>
    <cellStyle name="_Chelan Debt Forecast 12.19.05_Book2_Electric Rev Req Model (2009 GRC) Revised 01-18-2010 2 2 2" xfId="17065"/>
    <cellStyle name="_Chelan Debt Forecast 12.19.05_Book2_Electric Rev Req Model (2009 GRC) Revised 01-18-2010 2 3" xfId="17066"/>
    <cellStyle name="_Chelan Debt Forecast 12.19.05_Book2_Electric Rev Req Model (2009 GRC) Revised 01-18-2010 3" xfId="1852"/>
    <cellStyle name="_Chelan Debt Forecast 12.19.05_Book2_Electric Rev Req Model (2009 GRC) Revised 01-18-2010 3 2" xfId="17067"/>
    <cellStyle name="_Chelan Debt Forecast 12.19.05_Book2_Electric Rev Req Model (2009 GRC) Revised 01-18-2010 4" xfId="17068"/>
    <cellStyle name="_Chelan Debt Forecast 12.19.05_Book2_Electric Rev Req Model (2009 GRC) Revised 01-18-2010_DEM-WP(C) ENERG10C--ctn Mid-C_042010 2010GRC" xfId="1853"/>
    <cellStyle name="_Chelan Debt Forecast 12.19.05_Book2_Final Order Electric EXHIBIT A-1" xfId="1854"/>
    <cellStyle name="_Chelan Debt Forecast 12.19.05_Book2_Final Order Electric EXHIBIT A-1 2" xfId="1855"/>
    <cellStyle name="_Chelan Debt Forecast 12.19.05_Book2_Final Order Electric EXHIBIT A-1 2 2" xfId="1856"/>
    <cellStyle name="_Chelan Debt Forecast 12.19.05_Book2_Final Order Electric EXHIBIT A-1 2 2 2" xfId="17069"/>
    <cellStyle name="_Chelan Debt Forecast 12.19.05_Book2_Final Order Electric EXHIBIT A-1 2 3" xfId="17070"/>
    <cellStyle name="_Chelan Debt Forecast 12.19.05_Book2_Final Order Electric EXHIBIT A-1 3" xfId="1857"/>
    <cellStyle name="_Chelan Debt Forecast 12.19.05_Book2_Final Order Electric EXHIBIT A-1 3 2" xfId="17071"/>
    <cellStyle name="_Chelan Debt Forecast 12.19.05_Book2_Final Order Electric EXHIBIT A-1 4" xfId="17072"/>
    <cellStyle name="_Chelan Debt Forecast 12.19.05_Book4" xfId="1858"/>
    <cellStyle name="_Chelan Debt Forecast 12.19.05_Book4 2" xfId="1859"/>
    <cellStyle name="_Chelan Debt Forecast 12.19.05_Book4 2 2" xfId="1860"/>
    <cellStyle name="_Chelan Debt Forecast 12.19.05_Book4 2 2 2" xfId="17073"/>
    <cellStyle name="_Chelan Debt Forecast 12.19.05_Book4 2 3" xfId="17074"/>
    <cellStyle name="_Chelan Debt Forecast 12.19.05_Book4 3" xfId="1861"/>
    <cellStyle name="_Chelan Debt Forecast 12.19.05_Book4 3 2" xfId="17075"/>
    <cellStyle name="_Chelan Debt Forecast 12.19.05_Book4 4" xfId="17076"/>
    <cellStyle name="_Chelan Debt Forecast 12.19.05_Book4_DEM-WP(C) ENERG10C--ctn Mid-C_042010 2010GRC" xfId="1862"/>
    <cellStyle name="_Chelan Debt Forecast 12.19.05_Book9" xfId="1863"/>
    <cellStyle name="_Chelan Debt Forecast 12.19.05_Book9 2" xfId="1864"/>
    <cellStyle name="_Chelan Debt Forecast 12.19.05_Book9 2 2" xfId="1865"/>
    <cellStyle name="_Chelan Debt Forecast 12.19.05_Book9 2 2 2" xfId="17077"/>
    <cellStyle name="_Chelan Debt Forecast 12.19.05_Book9 2 3" xfId="17078"/>
    <cellStyle name="_Chelan Debt Forecast 12.19.05_Book9 3" xfId="1866"/>
    <cellStyle name="_Chelan Debt Forecast 12.19.05_Book9 3 2" xfId="17079"/>
    <cellStyle name="_Chelan Debt Forecast 12.19.05_Book9 4" xfId="17080"/>
    <cellStyle name="_Chelan Debt Forecast 12.19.05_Book9_DEM-WP(C) ENERG10C--ctn Mid-C_042010 2010GRC" xfId="1867"/>
    <cellStyle name="_Chelan Debt Forecast 12.19.05_Check the Interest Calculation" xfId="1868"/>
    <cellStyle name="_Chelan Debt Forecast 12.19.05_Check the Interest Calculation_Scenario 1 REC vs PTC Offset" xfId="1869"/>
    <cellStyle name="_Chelan Debt Forecast 12.19.05_Check the Interest Calculation_Scenario 3" xfId="1870"/>
    <cellStyle name="_Chelan Debt Forecast 12.19.05_Chelan PUD Power Costs (8-10)" xfId="1871"/>
    <cellStyle name="_Chelan Debt Forecast 12.19.05_Chelan PUD Power Costs (8-10) 2" xfId="17081"/>
    <cellStyle name="_Chelan Debt Forecast 12.19.05_DEM-WP(C) Chelan Power Costs" xfId="1872"/>
    <cellStyle name="_Chelan Debt Forecast 12.19.05_DEM-WP(C) Chelan Power Costs 2" xfId="17082"/>
    <cellStyle name="_Chelan Debt Forecast 12.19.05_DEM-WP(C) ENERG10C--ctn Mid-C_042010 2010GRC" xfId="1873"/>
    <cellStyle name="_Chelan Debt Forecast 12.19.05_DEM-WP(C) Gas Transport 2010GRC" xfId="1874"/>
    <cellStyle name="_Chelan Debt Forecast 12.19.05_DEM-WP(C) Gas Transport 2010GRC 2" xfId="17083"/>
    <cellStyle name="_Chelan Debt Forecast 12.19.05_DWH-08 (Rate Spread &amp; Design Workpapers)" xfId="1875"/>
    <cellStyle name="_Chelan Debt Forecast 12.19.05_Exh A-1 resulting from UE-112050 effective Jan 1 2012" xfId="17084"/>
    <cellStyle name="_Chelan Debt Forecast 12.19.05_Exh G - Klamath Peaker PPA fr C Locke 2-12" xfId="17085"/>
    <cellStyle name="_Chelan Debt Forecast 12.19.05_Exhibit A-1 effective 4-1-11 fr S Free 12-11" xfId="17086"/>
    <cellStyle name="_Chelan Debt Forecast 12.19.05_Exhibit D fr R Gho 12-31-08" xfId="1876"/>
    <cellStyle name="_Chelan Debt Forecast 12.19.05_Exhibit D fr R Gho 12-31-08 2" xfId="1877"/>
    <cellStyle name="_Chelan Debt Forecast 12.19.05_Exhibit D fr R Gho 12-31-08 2 2" xfId="17087"/>
    <cellStyle name="_Chelan Debt Forecast 12.19.05_Exhibit D fr R Gho 12-31-08 3" xfId="17088"/>
    <cellStyle name="_Chelan Debt Forecast 12.19.05_Exhibit D fr R Gho 12-31-08 v2" xfId="1878"/>
    <cellStyle name="_Chelan Debt Forecast 12.19.05_Exhibit D fr R Gho 12-31-08 v2 2" xfId="1879"/>
    <cellStyle name="_Chelan Debt Forecast 12.19.05_Exhibit D fr R Gho 12-31-08 v2 2 2" xfId="17089"/>
    <cellStyle name="_Chelan Debt Forecast 12.19.05_Exhibit D fr R Gho 12-31-08 v2 3" xfId="17090"/>
    <cellStyle name="_Chelan Debt Forecast 12.19.05_Exhibit D fr R Gho 12-31-08 v2_DEM-WP(C) ENERG10C--ctn Mid-C_042010 2010GRC" xfId="1880"/>
    <cellStyle name="_Chelan Debt Forecast 12.19.05_Exhibit D fr R Gho 12-31-08 v2_NIM Summary" xfId="1881"/>
    <cellStyle name="_Chelan Debt Forecast 12.19.05_Exhibit D fr R Gho 12-31-08 v2_NIM Summary 2" xfId="1882"/>
    <cellStyle name="_Chelan Debt Forecast 12.19.05_Exhibit D fr R Gho 12-31-08 v2_NIM Summary 2 2" xfId="17091"/>
    <cellStyle name="_Chelan Debt Forecast 12.19.05_Exhibit D fr R Gho 12-31-08 v2_NIM Summary 3" xfId="17092"/>
    <cellStyle name="_Chelan Debt Forecast 12.19.05_Exhibit D fr R Gho 12-31-08 v2_NIM Summary_DEM-WP(C) ENERG10C--ctn Mid-C_042010 2010GRC" xfId="1883"/>
    <cellStyle name="_Chelan Debt Forecast 12.19.05_Exhibit D fr R Gho 12-31-08_DEM-WP(C) ENERG10C--ctn Mid-C_042010 2010GRC" xfId="1884"/>
    <cellStyle name="_Chelan Debt Forecast 12.19.05_Exhibit D fr R Gho 12-31-08_NIM Summary" xfId="1885"/>
    <cellStyle name="_Chelan Debt Forecast 12.19.05_Exhibit D fr R Gho 12-31-08_NIM Summary 2" xfId="1886"/>
    <cellStyle name="_Chelan Debt Forecast 12.19.05_Exhibit D fr R Gho 12-31-08_NIM Summary 2 2" xfId="17093"/>
    <cellStyle name="_Chelan Debt Forecast 12.19.05_Exhibit D fr R Gho 12-31-08_NIM Summary 3" xfId="17094"/>
    <cellStyle name="_Chelan Debt Forecast 12.19.05_Exhibit D fr R Gho 12-31-08_NIM Summary_DEM-WP(C) ENERG10C--ctn Mid-C_042010 2010GRC" xfId="1887"/>
    <cellStyle name="_Chelan Debt Forecast 12.19.05_Final 2008 PTC Rate Design Workpapers 10.27.08" xfId="1888"/>
    <cellStyle name="_Chelan Debt Forecast 12.19.05_Final 2009 Electric Low Income Workpapers" xfId="1889"/>
    <cellStyle name="_Chelan Debt Forecast 12.19.05_Gas Rev Req Model (2010 GRC)" xfId="1890"/>
    <cellStyle name="_Chelan Debt Forecast 12.19.05_Hopkins Ridge Prepaid Tran - Interest Earned RY 12ME Feb  '11" xfId="1891"/>
    <cellStyle name="_Chelan Debt Forecast 12.19.05_Hopkins Ridge Prepaid Tran - Interest Earned RY 12ME Feb  '11 2" xfId="1892"/>
    <cellStyle name="_Chelan Debt Forecast 12.19.05_Hopkins Ridge Prepaid Tran - Interest Earned RY 12ME Feb  '11 2 2" xfId="17095"/>
    <cellStyle name="_Chelan Debt Forecast 12.19.05_Hopkins Ridge Prepaid Tran - Interest Earned RY 12ME Feb  '11 3" xfId="17096"/>
    <cellStyle name="_Chelan Debt Forecast 12.19.05_Hopkins Ridge Prepaid Tran - Interest Earned RY 12ME Feb  '11_DEM-WP(C) ENERG10C--ctn Mid-C_042010 2010GRC" xfId="1893"/>
    <cellStyle name="_Chelan Debt Forecast 12.19.05_Hopkins Ridge Prepaid Tran - Interest Earned RY 12ME Feb  '11_NIM Summary" xfId="1894"/>
    <cellStyle name="_Chelan Debt Forecast 12.19.05_Hopkins Ridge Prepaid Tran - Interest Earned RY 12ME Feb  '11_NIM Summary 2" xfId="1895"/>
    <cellStyle name="_Chelan Debt Forecast 12.19.05_Hopkins Ridge Prepaid Tran - Interest Earned RY 12ME Feb  '11_NIM Summary 2 2" xfId="17097"/>
    <cellStyle name="_Chelan Debt Forecast 12.19.05_Hopkins Ridge Prepaid Tran - Interest Earned RY 12ME Feb  '11_NIM Summary 3" xfId="17098"/>
    <cellStyle name="_Chelan Debt Forecast 12.19.05_Hopkins Ridge Prepaid Tran - Interest Earned RY 12ME Feb  '11_NIM Summary_DEM-WP(C) ENERG10C--ctn Mid-C_042010 2010GRC" xfId="1896"/>
    <cellStyle name="_Chelan Debt Forecast 12.19.05_Hopkins Ridge Prepaid Tran - Interest Earned RY 12ME Feb  '11_Transmission Workbook for May BOD" xfId="1897"/>
    <cellStyle name="_Chelan Debt Forecast 12.19.05_Hopkins Ridge Prepaid Tran - Interest Earned RY 12ME Feb  '11_Transmission Workbook for May BOD 2" xfId="1898"/>
    <cellStyle name="_Chelan Debt Forecast 12.19.05_Hopkins Ridge Prepaid Tran - Interest Earned RY 12ME Feb  '11_Transmission Workbook for May BOD 2 2" xfId="17099"/>
    <cellStyle name="_Chelan Debt Forecast 12.19.05_Hopkins Ridge Prepaid Tran - Interest Earned RY 12ME Feb  '11_Transmission Workbook for May BOD 3" xfId="17100"/>
    <cellStyle name="_Chelan Debt Forecast 12.19.05_Hopkins Ridge Prepaid Tran - Interest Earned RY 12ME Feb  '11_Transmission Workbook for May BOD_DEM-WP(C) ENERG10C--ctn Mid-C_042010 2010GRC" xfId="1899"/>
    <cellStyle name="_Chelan Debt Forecast 12.19.05_INPUTS" xfId="1900"/>
    <cellStyle name="_Chelan Debt Forecast 12.19.05_INPUTS 2" xfId="1901"/>
    <cellStyle name="_Chelan Debt Forecast 12.19.05_INPUTS 2 2" xfId="1902"/>
    <cellStyle name="_Chelan Debt Forecast 12.19.05_INPUTS 2 2 2" xfId="17101"/>
    <cellStyle name="_Chelan Debt Forecast 12.19.05_INPUTS 2 3" xfId="17102"/>
    <cellStyle name="_Chelan Debt Forecast 12.19.05_INPUTS 3" xfId="1903"/>
    <cellStyle name="_Chelan Debt Forecast 12.19.05_INPUTS 3 2" xfId="17103"/>
    <cellStyle name="_Chelan Debt Forecast 12.19.05_INPUTS 4" xfId="17104"/>
    <cellStyle name="_Chelan Debt Forecast 12.19.05_LSRWEP LGIA like Acctg Petition Aug 2010" xfId="1904"/>
    <cellStyle name="_Chelan Debt Forecast 12.19.05_LSRWEP LGIA like Acctg Petition Aug 2010 2" xfId="17105"/>
    <cellStyle name="_Chelan Debt Forecast 12.19.05_Mint Farm Generation BPA" xfId="17106"/>
    <cellStyle name="_Chelan Debt Forecast 12.19.05_NIM Summary" xfId="1905"/>
    <cellStyle name="_Chelan Debt Forecast 12.19.05_NIM Summary 09GRC" xfId="1906"/>
    <cellStyle name="_Chelan Debt Forecast 12.19.05_NIM Summary 09GRC 2" xfId="1907"/>
    <cellStyle name="_Chelan Debt Forecast 12.19.05_NIM Summary 09GRC 2 2" xfId="17107"/>
    <cellStyle name="_Chelan Debt Forecast 12.19.05_NIM Summary 09GRC 3" xfId="17108"/>
    <cellStyle name="_Chelan Debt Forecast 12.19.05_NIM Summary 09GRC_DEM-WP(C) ENERG10C--ctn Mid-C_042010 2010GRC" xfId="1908"/>
    <cellStyle name="_Chelan Debt Forecast 12.19.05_NIM Summary 10" xfId="17109"/>
    <cellStyle name="_Chelan Debt Forecast 12.19.05_NIM Summary 11" xfId="17110"/>
    <cellStyle name="_Chelan Debt Forecast 12.19.05_NIM Summary 12" xfId="17111"/>
    <cellStyle name="_Chelan Debt Forecast 12.19.05_NIM Summary 13" xfId="17112"/>
    <cellStyle name="_Chelan Debt Forecast 12.19.05_NIM Summary 14" xfId="17113"/>
    <cellStyle name="_Chelan Debt Forecast 12.19.05_NIM Summary 15" xfId="17114"/>
    <cellStyle name="_Chelan Debt Forecast 12.19.05_NIM Summary 16" xfId="17115"/>
    <cellStyle name="_Chelan Debt Forecast 12.19.05_NIM Summary 17" xfId="17116"/>
    <cellStyle name="_Chelan Debt Forecast 12.19.05_NIM Summary 18" xfId="17117"/>
    <cellStyle name="_Chelan Debt Forecast 12.19.05_NIM Summary 19" xfId="17118"/>
    <cellStyle name="_Chelan Debt Forecast 12.19.05_NIM Summary 2" xfId="1909"/>
    <cellStyle name="_Chelan Debt Forecast 12.19.05_NIM Summary 2 2" xfId="17119"/>
    <cellStyle name="_Chelan Debt Forecast 12.19.05_NIM Summary 20" xfId="17120"/>
    <cellStyle name="_Chelan Debt Forecast 12.19.05_NIM Summary 21" xfId="17121"/>
    <cellStyle name="_Chelan Debt Forecast 12.19.05_NIM Summary 22" xfId="17122"/>
    <cellStyle name="_Chelan Debt Forecast 12.19.05_NIM Summary 23" xfId="17123"/>
    <cellStyle name="_Chelan Debt Forecast 12.19.05_NIM Summary 24" xfId="17124"/>
    <cellStyle name="_Chelan Debt Forecast 12.19.05_NIM Summary 25" xfId="17125"/>
    <cellStyle name="_Chelan Debt Forecast 12.19.05_NIM Summary 26" xfId="17126"/>
    <cellStyle name="_Chelan Debt Forecast 12.19.05_NIM Summary 27" xfId="17127"/>
    <cellStyle name="_Chelan Debt Forecast 12.19.05_NIM Summary 28" xfId="17128"/>
    <cellStyle name="_Chelan Debt Forecast 12.19.05_NIM Summary 29" xfId="17129"/>
    <cellStyle name="_Chelan Debt Forecast 12.19.05_NIM Summary 3" xfId="1910"/>
    <cellStyle name="_Chelan Debt Forecast 12.19.05_NIM Summary 3 2" xfId="17130"/>
    <cellStyle name="_Chelan Debt Forecast 12.19.05_NIM Summary 30" xfId="17131"/>
    <cellStyle name="_Chelan Debt Forecast 12.19.05_NIM Summary 31" xfId="17132"/>
    <cellStyle name="_Chelan Debt Forecast 12.19.05_NIM Summary 32" xfId="17133"/>
    <cellStyle name="_Chelan Debt Forecast 12.19.05_NIM Summary 33" xfId="17134"/>
    <cellStyle name="_Chelan Debt Forecast 12.19.05_NIM Summary 34" xfId="17135"/>
    <cellStyle name="_Chelan Debt Forecast 12.19.05_NIM Summary 35" xfId="17136"/>
    <cellStyle name="_Chelan Debt Forecast 12.19.05_NIM Summary 36" xfId="17137"/>
    <cellStyle name="_Chelan Debt Forecast 12.19.05_NIM Summary 37" xfId="17138"/>
    <cellStyle name="_Chelan Debt Forecast 12.19.05_NIM Summary 38" xfId="17139"/>
    <cellStyle name="_Chelan Debt Forecast 12.19.05_NIM Summary 39" xfId="17140"/>
    <cellStyle name="_Chelan Debt Forecast 12.19.05_NIM Summary 4" xfId="1911"/>
    <cellStyle name="_Chelan Debt Forecast 12.19.05_NIM Summary 4 2" xfId="17141"/>
    <cellStyle name="_Chelan Debt Forecast 12.19.05_NIM Summary 40" xfId="17142"/>
    <cellStyle name="_Chelan Debt Forecast 12.19.05_NIM Summary 41" xfId="17143"/>
    <cellStyle name="_Chelan Debt Forecast 12.19.05_NIM Summary 42" xfId="17144"/>
    <cellStyle name="_Chelan Debt Forecast 12.19.05_NIM Summary 43" xfId="17145"/>
    <cellStyle name="_Chelan Debt Forecast 12.19.05_NIM Summary 44" xfId="17146"/>
    <cellStyle name="_Chelan Debt Forecast 12.19.05_NIM Summary 45" xfId="17147"/>
    <cellStyle name="_Chelan Debt Forecast 12.19.05_NIM Summary 46" xfId="17148"/>
    <cellStyle name="_Chelan Debt Forecast 12.19.05_NIM Summary 47" xfId="17149"/>
    <cellStyle name="_Chelan Debt Forecast 12.19.05_NIM Summary 48" xfId="17150"/>
    <cellStyle name="_Chelan Debt Forecast 12.19.05_NIM Summary 49" xfId="17151"/>
    <cellStyle name="_Chelan Debt Forecast 12.19.05_NIM Summary 5" xfId="1912"/>
    <cellStyle name="_Chelan Debt Forecast 12.19.05_NIM Summary 5 2" xfId="17152"/>
    <cellStyle name="_Chelan Debt Forecast 12.19.05_NIM Summary 50" xfId="17153"/>
    <cellStyle name="_Chelan Debt Forecast 12.19.05_NIM Summary 51" xfId="17154"/>
    <cellStyle name="_Chelan Debt Forecast 12.19.05_NIM Summary 6" xfId="1913"/>
    <cellStyle name="_Chelan Debt Forecast 12.19.05_NIM Summary 6 2" xfId="17155"/>
    <cellStyle name="_Chelan Debt Forecast 12.19.05_NIM Summary 7" xfId="1914"/>
    <cellStyle name="_Chelan Debt Forecast 12.19.05_NIM Summary 7 2" xfId="17156"/>
    <cellStyle name="_Chelan Debt Forecast 12.19.05_NIM Summary 8" xfId="1915"/>
    <cellStyle name="_Chelan Debt Forecast 12.19.05_NIM Summary 8 2" xfId="17157"/>
    <cellStyle name="_Chelan Debt Forecast 12.19.05_NIM Summary 9" xfId="1916"/>
    <cellStyle name="_Chelan Debt Forecast 12.19.05_NIM Summary 9 2" xfId="17158"/>
    <cellStyle name="_Chelan Debt Forecast 12.19.05_NIM Summary_DEM-WP(C) ENERG10C--ctn Mid-C_042010 2010GRC" xfId="1917"/>
    <cellStyle name="_Chelan Debt Forecast 12.19.05_NIM+O&amp;M" xfId="1918"/>
    <cellStyle name="_Chelan Debt Forecast 12.19.05_NIM+O&amp;M 2" xfId="1919"/>
    <cellStyle name="_Chelan Debt Forecast 12.19.05_NIM+O&amp;M 2 2" xfId="17159"/>
    <cellStyle name="_Chelan Debt Forecast 12.19.05_NIM+O&amp;M 3" xfId="17160"/>
    <cellStyle name="_Chelan Debt Forecast 12.19.05_NIM+O&amp;M Monthly" xfId="1920"/>
    <cellStyle name="_Chelan Debt Forecast 12.19.05_NIM+O&amp;M Monthly 2" xfId="1921"/>
    <cellStyle name="_Chelan Debt Forecast 12.19.05_NIM+O&amp;M Monthly 2 2" xfId="17161"/>
    <cellStyle name="_Chelan Debt Forecast 12.19.05_NIM+O&amp;M Monthly 3" xfId="17162"/>
    <cellStyle name="_Chelan Debt Forecast 12.19.05_PCA 10 -  Exhibit D Dec 2011" xfId="17163"/>
    <cellStyle name="_Chelan Debt Forecast 12.19.05_PCA 10 -  Exhibit D from A Kellogg Jan 2011" xfId="1922"/>
    <cellStyle name="_Chelan Debt Forecast 12.19.05_PCA 10 -  Exhibit D from A Kellogg July 2011" xfId="1923"/>
    <cellStyle name="_Chelan Debt Forecast 12.19.05_PCA 10 -  Exhibit D from S Free Rcv'd 12-11" xfId="1924"/>
    <cellStyle name="_Chelan Debt Forecast 12.19.05_PCA 11 -  Exhibit D Jan 2012 fr A Kellogg" xfId="17164"/>
    <cellStyle name="_Chelan Debt Forecast 12.19.05_PCA 11 -  Exhibit D Jan 2012 WF" xfId="17165"/>
    <cellStyle name="_Chelan Debt Forecast 12.19.05_PCA 7 - Exhibit D update 11_30_08 (2)" xfId="1925"/>
    <cellStyle name="_Chelan Debt Forecast 12.19.05_PCA 7 - Exhibit D update 11_30_08 (2) 2" xfId="1926"/>
    <cellStyle name="_Chelan Debt Forecast 12.19.05_PCA 7 - Exhibit D update 11_30_08 (2) 2 2" xfId="1927"/>
    <cellStyle name="_Chelan Debt Forecast 12.19.05_PCA 7 - Exhibit D update 11_30_08 (2) 2 2 2" xfId="17166"/>
    <cellStyle name="_Chelan Debt Forecast 12.19.05_PCA 7 - Exhibit D update 11_30_08 (2) 2 3" xfId="17167"/>
    <cellStyle name="_Chelan Debt Forecast 12.19.05_PCA 7 - Exhibit D update 11_30_08 (2) 3" xfId="1928"/>
    <cellStyle name="_Chelan Debt Forecast 12.19.05_PCA 7 - Exhibit D update 11_30_08 (2) 3 2" xfId="17168"/>
    <cellStyle name="_Chelan Debt Forecast 12.19.05_PCA 7 - Exhibit D update 11_30_08 (2) 4" xfId="17169"/>
    <cellStyle name="_Chelan Debt Forecast 12.19.05_PCA 7 - Exhibit D update 11_30_08 (2)_DEM-WP(C) ENERG10C--ctn Mid-C_042010 2010GRC" xfId="1929"/>
    <cellStyle name="_Chelan Debt Forecast 12.19.05_PCA 7 - Exhibit D update 11_30_08 (2)_NIM Summary" xfId="1930"/>
    <cellStyle name="_Chelan Debt Forecast 12.19.05_PCA 7 - Exhibit D update 11_30_08 (2)_NIM Summary 2" xfId="1931"/>
    <cellStyle name="_Chelan Debt Forecast 12.19.05_PCA 7 - Exhibit D update 11_30_08 (2)_NIM Summary 2 2" xfId="17170"/>
    <cellStyle name="_Chelan Debt Forecast 12.19.05_PCA 7 - Exhibit D update 11_30_08 (2)_NIM Summary 3" xfId="17171"/>
    <cellStyle name="_Chelan Debt Forecast 12.19.05_PCA 7 - Exhibit D update 11_30_08 (2)_NIM Summary_DEM-WP(C) ENERG10C--ctn Mid-C_042010 2010GRC" xfId="1932"/>
    <cellStyle name="_Chelan Debt Forecast 12.19.05_PCA 8 - Exhibit D update 12_31_09" xfId="1933"/>
    <cellStyle name="_Chelan Debt Forecast 12.19.05_PCA 8 - Exhibit D update 12_31_09 2" xfId="17172"/>
    <cellStyle name="_Chelan Debt Forecast 12.19.05_PCA 9 -  Exhibit D April 2010" xfId="1934"/>
    <cellStyle name="_Chelan Debt Forecast 12.19.05_PCA 9 -  Exhibit D April 2010 (3)" xfId="1935"/>
    <cellStyle name="_Chelan Debt Forecast 12.19.05_PCA 9 -  Exhibit D April 2010 (3) 2" xfId="1936"/>
    <cellStyle name="_Chelan Debt Forecast 12.19.05_PCA 9 -  Exhibit D April 2010 (3) 2 2" xfId="17173"/>
    <cellStyle name="_Chelan Debt Forecast 12.19.05_PCA 9 -  Exhibit D April 2010 (3) 3" xfId="17174"/>
    <cellStyle name="_Chelan Debt Forecast 12.19.05_PCA 9 -  Exhibit D April 2010 (3)_DEM-WP(C) ENERG10C--ctn Mid-C_042010 2010GRC" xfId="1937"/>
    <cellStyle name="_Chelan Debt Forecast 12.19.05_PCA 9 -  Exhibit D April 2010 2" xfId="17175"/>
    <cellStyle name="_Chelan Debt Forecast 12.19.05_PCA 9 -  Exhibit D April 2010 3" xfId="17176"/>
    <cellStyle name="_Chelan Debt Forecast 12.19.05_PCA 9 -  Exhibit D April 2010 4" xfId="17177"/>
    <cellStyle name="_Chelan Debt Forecast 12.19.05_PCA 9 -  Exhibit D April 2010 5" xfId="17178"/>
    <cellStyle name="_Chelan Debt Forecast 12.19.05_PCA 9 -  Exhibit D April 2010 6" xfId="17179"/>
    <cellStyle name="_Chelan Debt Forecast 12.19.05_PCA 9 -  Exhibit D Feb 2010" xfId="1938"/>
    <cellStyle name="_Chelan Debt Forecast 12.19.05_PCA 9 -  Exhibit D Feb 2010 2" xfId="17180"/>
    <cellStyle name="_Chelan Debt Forecast 12.19.05_PCA 9 -  Exhibit D Feb 2010 v2" xfId="1939"/>
    <cellStyle name="_Chelan Debt Forecast 12.19.05_PCA 9 -  Exhibit D Feb 2010 v2 2" xfId="17181"/>
    <cellStyle name="_Chelan Debt Forecast 12.19.05_PCA 9 -  Exhibit D Feb 2010 WF" xfId="1940"/>
    <cellStyle name="_Chelan Debt Forecast 12.19.05_PCA 9 -  Exhibit D Feb 2010 WF 2" xfId="17182"/>
    <cellStyle name="_Chelan Debt Forecast 12.19.05_PCA 9 -  Exhibit D Jan 2010" xfId="1941"/>
    <cellStyle name="_Chelan Debt Forecast 12.19.05_PCA 9 -  Exhibit D Jan 2010 2" xfId="17183"/>
    <cellStyle name="_Chelan Debt Forecast 12.19.05_PCA 9 -  Exhibit D March 2010 (2)" xfId="1942"/>
    <cellStyle name="_Chelan Debt Forecast 12.19.05_PCA 9 -  Exhibit D March 2010 (2) 2" xfId="17184"/>
    <cellStyle name="_Chelan Debt Forecast 12.19.05_PCA 9 -  Exhibit D Nov 2010" xfId="1943"/>
    <cellStyle name="_Chelan Debt Forecast 12.19.05_PCA 9 -  Exhibit D Nov 2010 2" xfId="17185"/>
    <cellStyle name="_Chelan Debt Forecast 12.19.05_PCA 9 - Exhibit D at August 2010" xfId="1944"/>
    <cellStyle name="_Chelan Debt Forecast 12.19.05_PCA 9 - Exhibit D at August 2010 2" xfId="17186"/>
    <cellStyle name="_Chelan Debt Forecast 12.19.05_PCA 9 - Exhibit D June 2010 GRC" xfId="1945"/>
    <cellStyle name="_Chelan Debt Forecast 12.19.05_PCA 9 - Exhibit D June 2010 GRC 2" xfId="17187"/>
    <cellStyle name="_Chelan Debt Forecast 12.19.05_Power Costs - Comparison bx Rbtl-Staff-Jt-PC" xfId="1946"/>
    <cellStyle name="_Chelan Debt Forecast 12.19.05_Power Costs - Comparison bx Rbtl-Staff-Jt-PC 2" xfId="1947"/>
    <cellStyle name="_Chelan Debt Forecast 12.19.05_Power Costs - Comparison bx Rbtl-Staff-Jt-PC 2 2" xfId="1948"/>
    <cellStyle name="_Chelan Debt Forecast 12.19.05_Power Costs - Comparison bx Rbtl-Staff-Jt-PC 2 2 2" xfId="17188"/>
    <cellStyle name="_Chelan Debt Forecast 12.19.05_Power Costs - Comparison bx Rbtl-Staff-Jt-PC 2 3" xfId="17189"/>
    <cellStyle name="_Chelan Debt Forecast 12.19.05_Power Costs - Comparison bx Rbtl-Staff-Jt-PC 3" xfId="1949"/>
    <cellStyle name="_Chelan Debt Forecast 12.19.05_Power Costs - Comparison bx Rbtl-Staff-Jt-PC 3 2" xfId="17190"/>
    <cellStyle name="_Chelan Debt Forecast 12.19.05_Power Costs - Comparison bx Rbtl-Staff-Jt-PC 4" xfId="17191"/>
    <cellStyle name="_Chelan Debt Forecast 12.19.05_Power Costs - Comparison bx Rbtl-Staff-Jt-PC_Adj Bench DR 3 for Initial Briefs (Electric)" xfId="1950"/>
    <cellStyle name="_Chelan Debt Forecast 12.19.05_Power Costs - Comparison bx Rbtl-Staff-Jt-PC_Adj Bench DR 3 for Initial Briefs (Electric) 2" xfId="1951"/>
    <cellStyle name="_Chelan Debt Forecast 12.19.05_Power Costs - Comparison bx Rbtl-Staff-Jt-PC_Adj Bench DR 3 for Initial Briefs (Electric) 2 2" xfId="1952"/>
    <cellStyle name="_Chelan Debt Forecast 12.19.05_Power Costs - Comparison bx Rbtl-Staff-Jt-PC_Adj Bench DR 3 for Initial Briefs (Electric) 2 2 2" xfId="17192"/>
    <cellStyle name="_Chelan Debt Forecast 12.19.05_Power Costs - Comparison bx Rbtl-Staff-Jt-PC_Adj Bench DR 3 for Initial Briefs (Electric) 2 3" xfId="17193"/>
    <cellStyle name="_Chelan Debt Forecast 12.19.05_Power Costs - Comparison bx Rbtl-Staff-Jt-PC_Adj Bench DR 3 for Initial Briefs (Electric) 3" xfId="1953"/>
    <cellStyle name="_Chelan Debt Forecast 12.19.05_Power Costs - Comparison bx Rbtl-Staff-Jt-PC_Adj Bench DR 3 for Initial Briefs (Electric) 3 2" xfId="17194"/>
    <cellStyle name="_Chelan Debt Forecast 12.19.05_Power Costs - Comparison bx Rbtl-Staff-Jt-PC_Adj Bench DR 3 for Initial Briefs (Electric) 4" xfId="17195"/>
    <cellStyle name="_Chelan Debt Forecast 12.19.05_Power Costs - Comparison bx Rbtl-Staff-Jt-PC_Adj Bench DR 3 for Initial Briefs (Electric)_DEM-WP(C) ENERG10C--ctn Mid-C_042010 2010GRC" xfId="1954"/>
    <cellStyle name="_Chelan Debt Forecast 12.19.05_Power Costs - Comparison bx Rbtl-Staff-Jt-PC_DEM-WP(C) ENERG10C--ctn Mid-C_042010 2010GRC" xfId="1955"/>
    <cellStyle name="_Chelan Debt Forecast 12.19.05_Power Costs - Comparison bx Rbtl-Staff-Jt-PC_Electric Rev Req Model (2009 GRC) Rebuttal" xfId="1956"/>
    <cellStyle name="_Chelan Debt Forecast 12.19.05_Power Costs - Comparison bx Rbtl-Staff-Jt-PC_Electric Rev Req Model (2009 GRC) Rebuttal 2" xfId="1957"/>
    <cellStyle name="_Chelan Debt Forecast 12.19.05_Power Costs - Comparison bx Rbtl-Staff-Jt-PC_Electric Rev Req Model (2009 GRC) Rebuttal 2 2" xfId="1958"/>
    <cellStyle name="_Chelan Debt Forecast 12.19.05_Power Costs - Comparison bx Rbtl-Staff-Jt-PC_Electric Rev Req Model (2009 GRC) Rebuttal 2 2 2" xfId="17196"/>
    <cellStyle name="_Chelan Debt Forecast 12.19.05_Power Costs - Comparison bx Rbtl-Staff-Jt-PC_Electric Rev Req Model (2009 GRC) Rebuttal 2 3" xfId="17197"/>
    <cellStyle name="_Chelan Debt Forecast 12.19.05_Power Costs - Comparison bx Rbtl-Staff-Jt-PC_Electric Rev Req Model (2009 GRC) Rebuttal 3" xfId="1959"/>
    <cellStyle name="_Chelan Debt Forecast 12.19.05_Power Costs - Comparison bx Rbtl-Staff-Jt-PC_Electric Rev Req Model (2009 GRC) Rebuttal 3 2" xfId="17198"/>
    <cellStyle name="_Chelan Debt Forecast 12.19.05_Power Costs - Comparison bx Rbtl-Staff-Jt-PC_Electric Rev Req Model (2009 GRC) Rebuttal 4" xfId="17199"/>
    <cellStyle name="_Chelan Debt Forecast 12.19.05_Power Costs - Comparison bx Rbtl-Staff-Jt-PC_Electric Rev Req Model (2009 GRC) Rebuttal REmoval of New  WH Solar AdjustMI" xfId="1960"/>
    <cellStyle name="_Chelan Debt Forecast 12.19.05_Power Costs - Comparison bx Rbtl-Staff-Jt-PC_Electric Rev Req Model (2009 GRC) Rebuttal REmoval of New  WH Solar AdjustMI 2" xfId="1961"/>
    <cellStyle name="_Chelan Debt Forecast 12.19.05_Power Costs - Comparison bx Rbtl-Staff-Jt-PC_Electric Rev Req Model (2009 GRC) Rebuttal REmoval of New  WH Solar AdjustMI 2 2" xfId="1962"/>
    <cellStyle name="_Chelan Debt Forecast 12.19.05_Power Costs - Comparison bx Rbtl-Staff-Jt-PC_Electric Rev Req Model (2009 GRC) Rebuttal REmoval of New  WH Solar AdjustMI 2 2 2" xfId="17200"/>
    <cellStyle name="_Chelan Debt Forecast 12.19.05_Power Costs - Comparison bx Rbtl-Staff-Jt-PC_Electric Rev Req Model (2009 GRC) Rebuttal REmoval of New  WH Solar AdjustMI 2 3" xfId="17201"/>
    <cellStyle name="_Chelan Debt Forecast 12.19.05_Power Costs - Comparison bx Rbtl-Staff-Jt-PC_Electric Rev Req Model (2009 GRC) Rebuttal REmoval of New  WH Solar AdjustMI 3" xfId="1963"/>
    <cellStyle name="_Chelan Debt Forecast 12.19.05_Power Costs - Comparison bx Rbtl-Staff-Jt-PC_Electric Rev Req Model (2009 GRC) Rebuttal REmoval of New  WH Solar AdjustMI 3 2" xfId="17202"/>
    <cellStyle name="_Chelan Debt Forecast 12.19.05_Power Costs - Comparison bx Rbtl-Staff-Jt-PC_Electric Rev Req Model (2009 GRC) Rebuttal REmoval of New  WH Solar AdjustMI 4" xfId="17203"/>
    <cellStyle name="_Chelan Debt Forecast 12.19.05_Power Costs - Comparison bx Rbtl-Staff-Jt-PC_Electric Rev Req Model (2009 GRC) Rebuttal REmoval of New  WH Solar AdjustMI_DEM-WP(C) ENERG10C--ctn Mid-C_042010 2010GRC" xfId="1964"/>
    <cellStyle name="_Chelan Debt Forecast 12.19.05_Power Costs - Comparison bx Rbtl-Staff-Jt-PC_Electric Rev Req Model (2009 GRC) Revised 01-18-2010" xfId="1965"/>
    <cellStyle name="_Chelan Debt Forecast 12.19.05_Power Costs - Comparison bx Rbtl-Staff-Jt-PC_Electric Rev Req Model (2009 GRC) Revised 01-18-2010 2" xfId="1966"/>
    <cellStyle name="_Chelan Debt Forecast 12.19.05_Power Costs - Comparison bx Rbtl-Staff-Jt-PC_Electric Rev Req Model (2009 GRC) Revised 01-18-2010 2 2" xfId="1967"/>
    <cellStyle name="_Chelan Debt Forecast 12.19.05_Power Costs - Comparison bx Rbtl-Staff-Jt-PC_Electric Rev Req Model (2009 GRC) Revised 01-18-2010 2 2 2" xfId="17204"/>
    <cellStyle name="_Chelan Debt Forecast 12.19.05_Power Costs - Comparison bx Rbtl-Staff-Jt-PC_Electric Rev Req Model (2009 GRC) Revised 01-18-2010 2 3" xfId="17205"/>
    <cellStyle name="_Chelan Debt Forecast 12.19.05_Power Costs - Comparison bx Rbtl-Staff-Jt-PC_Electric Rev Req Model (2009 GRC) Revised 01-18-2010 3" xfId="1968"/>
    <cellStyle name="_Chelan Debt Forecast 12.19.05_Power Costs - Comparison bx Rbtl-Staff-Jt-PC_Electric Rev Req Model (2009 GRC) Revised 01-18-2010 3 2" xfId="17206"/>
    <cellStyle name="_Chelan Debt Forecast 12.19.05_Power Costs - Comparison bx Rbtl-Staff-Jt-PC_Electric Rev Req Model (2009 GRC) Revised 01-18-2010 4" xfId="17207"/>
    <cellStyle name="_Chelan Debt Forecast 12.19.05_Power Costs - Comparison bx Rbtl-Staff-Jt-PC_Electric Rev Req Model (2009 GRC) Revised 01-18-2010_DEM-WP(C) ENERG10C--ctn Mid-C_042010 2010GRC" xfId="1969"/>
    <cellStyle name="_Chelan Debt Forecast 12.19.05_Power Costs - Comparison bx Rbtl-Staff-Jt-PC_Final Order Electric EXHIBIT A-1" xfId="1970"/>
    <cellStyle name="_Chelan Debt Forecast 12.19.05_Power Costs - Comparison bx Rbtl-Staff-Jt-PC_Final Order Electric EXHIBIT A-1 2" xfId="1971"/>
    <cellStyle name="_Chelan Debt Forecast 12.19.05_Power Costs - Comparison bx Rbtl-Staff-Jt-PC_Final Order Electric EXHIBIT A-1 2 2" xfId="1972"/>
    <cellStyle name="_Chelan Debt Forecast 12.19.05_Power Costs - Comparison bx Rbtl-Staff-Jt-PC_Final Order Electric EXHIBIT A-1 2 2 2" xfId="17208"/>
    <cellStyle name="_Chelan Debt Forecast 12.19.05_Power Costs - Comparison bx Rbtl-Staff-Jt-PC_Final Order Electric EXHIBIT A-1 2 3" xfId="17209"/>
    <cellStyle name="_Chelan Debt Forecast 12.19.05_Power Costs - Comparison bx Rbtl-Staff-Jt-PC_Final Order Electric EXHIBIT A-1 3" xfId="1973"/>
    <cellStyle name="_Chelan Debt Forecast 12.19.05_Power Costs - Comparison bx Rbtl-Staff-Jt-PC_Final Order Electric EXHIBIT A-1 3 2" xfId="17210"/>
    <cellStyle name="_Chelan Debt Forecast 12.19.05_Power Costs - Comparison bx Rbtl-Staff-Jt-PC_Final Order Electric EXHIBIT A-1 4" xfId="17211"/>
    <cellStyle name="_Chelan Debt Forecast 12.19.05_Production Adj 4.37" xfId="1974"/>
    <cellStyle name="_Chelan Debt Forecast 12.19.05_Production Adj 4.37 2" xfId="1975"/>
    <cellStyle name="_Chelan Debt Forecast 12.19.05_Production Adj 4.37 2 2" xfId="1976"/>
    <cellStyle name="_Chelan Debt Forecast 12.19.05_Production Adj 4.37 2 2 2" xfId="17212"/>
    <cellStyle name="_Chelan Debt Forecast 12.19.05_Production Adj 4.37 2 3" xfId="17213"/>
    <cellStyle name="_Chelan Debt Forecast 12.19.05_Production Adj 4.37 3" xfId="1977"/>
    <cellStyle name="_Chelan Debt Forecast 12.19.05_Production Adj 4.37 3 2" xfId="17214"/>
    <cellStyle name="_Chelan Debt Forecast 12.19.05_Production Adj 4.37 4" xfId="17215"/>
    <cellStyle name="_Chelan Debt Forecast 12.19.05_Purchased Power Adj 4.03" xfId="1978"/>
    <cellStyle name="_Chelan Debt Forecast 12.19.05_Purchased Power Adj 4.03 2" xfId="1979"/>
    <cellStyle name="_Chelan Debt Forecast 12.19.05_Purchased Power Adj 4.03 2 2" xfId="1980"/>
    <cellStyle name="_Chelan Debt Forecast 12.19.05_Purchased Power Adj 4.03 2 2 2" xfId="17216"/>
    <cellStyle name="_Chelan Debt Forecast 12.19.05_Purchased Power Adj 4.03 2 3" xfId="17217"/>
    <cellStyle name="_Chelan Debt Forecast 12.19.05_Purchased Power Adj 4.03 3" xfId="1981"/>
    <cellStyle name="_Chelan Debt Forecast 12.19.05_Purchased Power Adj 4.03 3 2" xfId="17218"/>
    <cellStyle name="_Chelan Debt Forecast 12.19.05_Purchased Power Adj 4.03 4" xfId="17219"/>
    <cellStyle name="_Chelan Debt Forecast 12.19.05_Rebuttal Power Costs" xfId="1982"/>
    <cellStyle name="_Chelan Debt Forecast 12.19.05_Rebuttal Power Costs 2" xfId="1983"/>
    <cellStyle name="_Chelan Debt Forecast 12.19.05_Rebuttal Power Costs 2 2" xfId="1984"/>
    <cellStyle name="_Chelan Debt Forecast 12.19.05_Rebuttal Power Costs 2 2 2" xfId="17220"/>
    <cellStyle name="_Chelan Debt Forecast 12.19.05_Rebuttal Power Costs 2 3" xfId="17221"/>
    <cellStyle name="_Chelan Debt Forecast 12.19.05_Rebuttal Power Costs 3" xfId="1985"/>
    <cellStyle name="_Chelan Debt Forecast 12.19.05_Rebuttal Power Costs 3 2" xfId="17222"/>
    <cellStyle name="_Chelan Debt Forecast 12.19.05_Rebuttal Power Costs 4" xfId="17223"/>
    <cellStyle name="_Chelan Debt Forecast 12.19.05_Rebuttal Power Costs_Adj Bench DR 3 for Initial Briefs (Electric)" xfId="1986"/>
    <cellStyle name="_Chelan Debt Forecast 12.19.05_Rebuttal Power Costs_Adj Bench DR 3 for Initial Briefs (Electric) 2" xfId="1987"/>
    <cellStyle name="_Chelan Debt Forecast 12.19.05_Rebuttal Power Costs_Adj Bench DR 3 for Initial Briefs (Electric) 2 2" xfId="1988"/>
    <cellStyle name="_Chelan Debt Forecast 12.19.05_Rebuttal Power Costs_Adj Bench DR 3 for Initial Briefs (Electric) 2 2 2" xfId="17224"/>
    <cellStyle name="_Chelan Debt Forecast 12.19.05_Rebuttal Power Costs_Adj Bench DR 3 for Initial Briefs (Electric) 2 3" xfId="17225"/>
    <cellStyle name="_Chelan Debt Forecast 12.19.05_Rebuttal Power Costs_Adj Bench DR 3 for Initial Briefs (Electric) 3" xfId="1989"/>
    <cellStyle name="_Chelan Debt Forecast 12.19.05_Rebuttal Power Costs_Adj Bench DR 3 for Initial Briefs (Electric) 3 2" xfId="17226"/>
    <cellStyle name="_Chelan Debt Forecast 12.19.05_Rebuttal Power Costs_Adj Bench DR 3 for Initial Briefs (Electric) 4" xfId="17227"/>
    <cellStyle name="_Chelan Debt Forecast 12.19.05_Rebuttal Power Costs_Adj Bench DR 3 for Initial Briefs (Electric)_DEM-WP(C) ENERG10C--ctn Mid-C_042010 2010GRC" xfId="1990"/>
    <cellStyle name="_Chelan Debt Forecast 12.19.05_Rebuttal Power Costs_DEM-WP(C) ENERG10C--ctn Mid-C_042010 2010GRC" xfId="1991"/>
    <cellStyle name="_Chelan Debt Forecast 12.19.05_Rebuttal Power Costs_Electric Rev Req Model (2009 GRC) Rebuttal" xfId="1992"/>
    <cellStyle name="_Chelan Debt Forecast 12.19.05_Rebuttal Power Costs_Electric Rev Req Model (2009 GRC) Rebuttal 2" xfId="1993"/>
    <cellStyle name="_Chelan Debt Forecast 12.19.05_Rebuttal Power Costs_Electric Rev Req Model (2009 GRC) Rebuttal 2 2" xfId="1994"/>
    <cellStyle name="_Chelan Debt Forecast 12.19.05_Rebuttal Power Costs_Electric Rev Req Model (2009 GRC) Rebuttal 2 2 2" xfId="17228"/>
    <cellStyle name="_Chelan Debt Forecast 12.19.05_Rebuttal Power Costs_Electric Rev Req Model (2009 GRC) Rebuttal 2 3" xfId="17229"/>
    <cellStyle name="_Chelan Debt Forecast 12.19.05_Rebuttal Power Costs_Electric Rev Req Model (2009 GRC) Rebuttal 3" xfId="1995"/>
    <cellStyle name="_Chelan Debt Forecast 12.19.05_Rebuttal Power Costs_Electric Rev Req Model (2009 GRC) Rebuttal 3 2" xfId="17230"/>
    <cellStyle name="_Chelan Debt Forecast 12.19.05_Rebuttal Power Costs_Electric Rev Req Model (2009 GRC) Rebuttal 4" xfId="17231"/>
    <cellStyle name="_Chelan Debt Forecast 12.19.05_Rebuttal Power Costs_Electric Rev Req Model (2009 GRC) Rebuttal REmoval of New  WH Solar AdjustMI" xfId="1996"/>
    <cellStyle name="_Chelan Debt Forecast 12.19.05_Rebuttal Power Costs_Electric Rev Req Model (2009 GRC) Rebuttal REmoval of New  WH Solar AdjustMI 2" xfId="1997"/>
    <cellStyle name="_Chelan Debt Forecast 12.19.05_Rebuttal Power Costs_Electric Rev Req Model (2009 GRC) Rebuttal REmoval of New  WH Solar AdjustMI 2 2" xfId="1998"/>
    <cellStyle name="_Chelan Debt Forecast 12.19.05_Rebuttal Power Costs_Electric Rev Req Model (2009 GRC) Rebuttal REmoval of New  WH Solar AdjustMI 2 2 2" xfId="17232"/>
    <cellStyle name="_Chelan Debt Forecast 12.19.05_Rebuttal Power Costs_Electric Rev Req Model (2009 GRC) Rebuttal REmoval of New  WH Solar AdjustMI 2 3" xfId="17233"/>
    <cellStyle name="_Chelan Debt Forecast 12.19.05_Rebuttal Power Costs_Electric Rev Req Model (2009 GRC) Rebuttal REmoval of New  WH Solar AdjustMI 3" xfId="1999"/>
    <cellStyle name="_Chelan Debt Forecast 12.19.05_Rebuttal Power Costs_Electric Rev Req Model (2009 GRC) Rebuttal REmoval of New  WH Solar AdjustMI 3 2" xfId="17234"/>
    <cellStyle name="_Chelan Debt Forecast 12.19.05_Rebuttal Power Costs_Electric Rev Req Model (2009 GRC) Rebuttal REmoval of New  WH Solar AdjustMI 4" xfId="17235"/>
    <cellStyle name="_Chelan Debt Forecast 12.19.05_Rebuttal Power Costs_Electric Rev Req Model (2009 GRC) Rebuttal REmoval of New  WH Solar AdjustMI_DEM-WP(C) ENERG10C--ctn Mid-C_042010 2010GRC" xfId="2000"/>
    <cellStyle name="_Chelan Debt Forecast 12.19.05_Rebuttal Power Costs_Electric Rev Req Model (2009 GRC) Revised 01-18-2010" xfId="2001"/>
    <cellStyle name="_Chelan Debt Forecast 12.19.05_Rebuttal Power Costs_Electric Rev Req Model (2009 GRC) Revised 01-18-2010 2" xfId="2002"/>
    <cellStyle name="_Chelan Debt Forecast 12.19.05_Rebuttal Power Costs_Electric Rev Req Model (2009 GRC) Revised 01-18-2010 2 2" xfId="2003"/>
    <cellStyle name="_Chelan Debt Forecast 12.19.05_Rebuttal Power Costs_Electric Rev Req Model (2009 GRC) Revised 01-18-2010 2 2 2" xfId="17236"/>
    <cellStyle name="_Chelan Debt Forecast 12.19.05_Rebuttal Power Costs_Electric Rev Req Model (2009 GRC) Revised 01-18-2010 2 3" xfId="17237"/>
    <cellStyle name="_Chelan Debt Forecast 12.19.05_Rebuttal Power Costs_Electric Rev Req Model (2009 GRC) Revised 01-18-2010 3" xfId="2004"/>
    <cellStyle name="_Chelan Debt Forecast 12.19.05_Rebuttal Power Costs_Electric Rev Req Model (2009 GRC) Revised 01-18-2010 3 2" xfId="17238"/>
    <cellStyle name="_Chelan Debt Forecast 12.19.05_Rebuttal Power Costs_Electric Rev Req Model (2009 GRC) Revised 01-18-2010 4" xfId="17239"/>
    <cellStyle name="_Chelan Debt Forecast 12.19.05_Rebuttal Power Costs_Electric Rev Req Model (2009 GRC) Revised 01-18-2010_DEM-WP(C) ENERG10C--ctn Mid-C_042010 2010GRC" xfId="2005"/>
    <cellStyle name="_Chelan Debt Forecast 12.19.05_Rebuttal Power Costs_Final Order Electric EXHIBIT A-1" xfId="2006"/>
    <cellStyle name="_Chelan Debt Forecast 12.19.05_Rebuttal Power Costs_Final Order Electric EXHIBIT A-1 2" xfId="2007"/>
    <cellStyle name="_Chelan Debt Forecast 12.19.05_Rebuttal Power Costs_Final Order Electric EXHIBIT A-1 2 2" xfId="2008"/>
    <cellStyle name="_Chelan Debt Forecast 12.19.05_Rebuttal Power Costs_Final Order Electric EXHIBIT A-1 2 2 2" xfId="17240"/>
    <cellStyle name="_Chelan Debt Forecast 12.19.05_Rebuttal Power Costs_Final Order Electric EXHIBIT A-1 2 3" xfId="17241"/>
    <cellStyle name="_Chelan Debt Forecast 12.19.05_Rebuttal Power Costs_Final Order Electric EXHIBIT A-1 3" xfId="2009"/>
    <cellStyle name="_Chelan Debt Forecast 12.19.05_Rebuttal Power Costs_Final Order Electric EXHIBIT A-1 3 2" xfId="17242"/>
    <cellStyle name="_Chelan Debt Forecast 12.19.05_Rebuttal Power Costs_Final Order Electric EXHIBIT A-1 4" xfId="17243"/>
    <cellStyle name="_Chelan Debt Forecast 12.19.05_RECS vs PTC's w Interest 6-28-10" xfId="17244"/>
    <cellStyle name="_Chelan Debt Forecast 12.19.05_ROR &amp; CONV FACTOR" xfId="2010"/>
    <cellStyle name="_Chelan Debt Forecast 12.19.05_ROR &amp; CONV FACTOR 2" xfId="2011"/>
    <cellStyle name="_Chelan Debt Forecast 12.19.05_ROR &amp; CONV FACTOR 2 2" xfId="2012"/>
    <cellStyle name="_Chelan Debt Forecast 12.19.05_ROR &amp; CONV FACTOR 2 2 2" xfId="17245"/>
    <cellStyle name="_Chelan Debt Forecast 12.19.05_ROR &amp; CONV FACTOR 2 3" xfId="17246"/>
    <cellStyle name="_Chelan Debt Forecast 12.19.05_ROR &amp; CONV FACTOR 3" xfId="2013"/>
    <cellStyle name="_Chelan Debt Forecast 12.19.05_ROR &amp; CONV FACTOR 3 2" xfId="17247"/>
    <cellStyle name="_Chelan Debt Forecast 12.19.05_ROR &amp; CONV FACTOR 4" xfId="17248"/>
    <cellStyle name="_Chelan Debt Forecast 12.19.05_ROR 5.02" xfId="2014"/>
    <cellStyle name="_Chelan Debt Forecast 12.19.05_ROR 5.02 2" xfId="2015"/>
    <cellStyle name="_Chelan Debt Forecast 12.19.05_ROR 5.02 2 2" xfId="2016"/>
    <cellStyle name="_Chelan Debt Forecast 12.19.05_ROR 5.02 2 2 2" xfId="17249"/>
    <cellStyle name="_Chelan Debt Forecast 12.19.05_ROR 5.02 2 3" xfId="17250"/>
    <cellStyle name="_Chelan Debt Forecast 12.19.05_ROR 5.02 3" xfId="2017"/>
    <cellStyle name="_Chelan Debt Forecast 12.19.05_ROR 5.02 3 2" xfId="17251"/>
    <cellStyle name="_Chelan Debt Forecast 12.19.05_ROR 5.02 4" xfId="17252"/>
    <cellStyle name="_Chelan Debt Forecast 12.19.05_Transmission Workbook for May BOD" xfId="2018"/>
    <cellStyle name="_Chelan Debt Forecast 12.19.05_Transmission Workbook for May BOD 2" xfId="2019"/>
    <cellStyle name="_Chelan Debt Forecast 12.19.05_Transmission Workbook for May BOD 2 2" xfId="17253"/>
    <cellStyle name="_Chelan Debt Forecast 12.19.05_Transmission Workbook for May BOD 3" xfId="17254"/>
    <cellStyle name="_Chelan Debt Forecast 12.19.05_Transmission Workbook for May BOD_DEM-WP(C) ENERG10C--ctn Mid-C_042010 2010GRC" xfId="2020"/>
    <cellStyle name="_Chelan Debt Forecast 12.19.05_Typical Residential Impacts 10.27.08" xfId="2021"/>
    <cellStyle name="_Chelan Debt Forecast 12.19.05_Wind Integration 10GRC" xfId="2022"/>
    <cellStyle name="_Chelan Debt Forecast 12.19.05_Wind Integration 10GRC 2" xfId="2023"/>
    <cellStyle name="_Chelan Debt Forecast 12.19.05_Wind Integration 10GRC 2 2" xfId="17255"/>
    <cellStyle name="_Chelan Debt Forecast 12.19.05_Wind Integration 10GRC 3" xfId="17256"/>
    <cellStyle name="_Chelan Debt Forecast 12.19.05_Wind Integration 10GRC_DEM-WP(C) ENERG10C--ctn Mid-C_042010 2010GRC" xfId="2024"/>
    <cellStyle name="_x0013__Colstrip 1&amp;2 Annual O&amp;M Budgets" xfId="17257"/>
    <cellStyle name="_Colstrip FOR - GADS 1990-2009" xfId="2025"/>
    <cellStyle name="_Colstrip FOR - GADS 1990-2009 2" xfId="2026"/>
    <cellStyle name="_Colstrip FOR - GADS 1990-2009 2 2" xfId="17258"/>
    <cellStyle name="_Colstrip FOR - GADS 1990-2009 3" xfId="2027"/>
    <cellStyle name="_Colstrip FOR - GADS 1990-2009 3 2" xfId="17259"/>
    <cellStyle name="_Colstrip FOR - GADS 1990-2009 4" xfId="17260"/>
    <cellStyle name="_Colstrip FOR - GADS 1990-2009 4 2" xfId="17261"/>
    <cellStyle name="_Colstrip FOR - GADS 1990-2009 5" xfId="17262"/>
    <cellStyle name="_Colstrip FOR - GADS 1990-2009 5 2" xfId="17263"/>
    <cellStyle name="_Colstrip FOR - GADS 1990-2009 6" xfId="17264"/>
    <cellStyle name="_Colstrip FOR - GADS 1990-2009 6 2" xfId="17265"/>
    <cellStyle name="_compare wind integration" xfId="17266"/>
    <cellStyle name="_x0013__Confidential Material" xfId="2028"/>
    <cellStyle name="_x0013__Confidential Material 2" xfId="17267"/>
    <cellStyle name="_Copy 11-9 Sumas Proforma - Current" xfId="2029"/>
    <cellStyle name="_Costs not in AURORA 06GRC" xfId="2030"/>
    <cellStyle name="_Costs not in AURORA 06GRC 2" xfId="2031"/>
    <cellStyle name="_Costs not in AURORA 06GRC 2 2" xfId="2032"/>
    <cellStyle name="_Costs not in AURORA 06GRC 2 2 2" xfId="2033"/>
    <cellStyle name="_Costs not in AURORA 06GRC 2 2 2 2" xfId="17268"/>
    <cellStyle name="_Costs not in AURORA 06GRC 2 2 3" xfId="17269"/>
    <cellStyle name="_Costs not in AURORA 06GRC 2 3" xfId="2034"/>
    <cellStyle name="_Costs not in AURORA 06GRC 2 3 2" xfId="17270"/>
    <cellStyle name="_Costs not in AURORA 06GRC 2 4" xfId="17271"/>
    <cellStyle name="_Costs not in AURORA 06GRC 3" xfId="2035"/>
    <cellStyle name="_Costs not in AURORA 06GRC 3 2" xfId="2036"/>
    <cellStyle name="_Costs not in AURORA 06GRC 3 2 2" xfId="2037"/>
    <cellStyle name="_Costs not in AURORA 06GRC 3 2 2 2" xfId="17272"/>
    <cellStyle name="_Costs not in AURORA 06GRC 3 2 3" xfId="17273"/>
    <cellStyle name="_Costs not in AURORA 06GRC 3 3" xfId="2038"/>
    <cellStyle name="_Costs not in AURORA 06GRC 3 3 2" xfId="2039"/>
    <cellStyle name="_Costs not in AURORA 06GRC 3 3 2 2" xfId="17274"/>
    <cellStyle name="_Costs not in AURORA 06GRC 3 3 3" xfId="17275"/>
    <cellStyle name="_Costs not in AURORA 06GRC 3 4" xfId="2040"/>
    <cellStyle name="_Costs not in AURORA 06GRC 3 4 2" xfId="2041"/>
    <cellStyle name="_Costs not in AURORA 06GRC 3 4 2 2" xfId="17276"/>
    <cellStyle name="_Costs not in AURORA 06GRC 3 4 3" xfId="17277"/>
    <cellStyle name="_Costs not in AURORA 06GRC 3 5" xfId="17278"/>
    <cellStyle name="_Costs not in AURORA 06GRC 4" xfId="2042"/>
    <cellStyle name="_Costs not in AURORA 06GRC 4 2" xfId="2043"/>
    <cellStyle name="_Costs not in AURORA 06GRC 4 2 2" xfId="17279"/>
    <cellStyle name="_Costs not in AURORA 06GRC 4 3" xfId="17280"/>
    <cellStyle name="_Costs not in AURORA 06GRC 5" xfId="2044"/>
    <cellStyle name="_Costs not in AURORA 06GRC 5 2" xfId="17281"/>
    <cellStyle name="_Costs not in AURORA 06GRC 5 2 2" xfId="17282"/>
    <cellStyle name="_Costs not in AURORA 06GRC 5 3" xfId="17283"/>
    <cellStyle name="_Costs not in AURORA 06GRC 6" xfId="2045"/>
    <cellStyle name="_Costs not in AURORA 06GRC 6 2" xfId="2046"/>
    <cellStyle name="_Costs not in AURORA 06GRC 7" xfId="2047"/>
    <cellStyle name="_Costs not in AURORA 06GRC 7 2" xfId="2048"/>
    <cellStyle name="_Costs not in AURORA 06GRC 8" xfId="17284"/>
    <cellStyle name="_Costs not in AURORA 06GRC 8 2" xfId="17285"/>
    <cellStyle name="_Costs not in AURORA 06GRC 9" xfId="17286"/>
    <cellStyle name="_Costs not in AURORA 06GRC 9 2" xfId="17287"/>
    <cellStyle name="_Costs not in AURORA 06GRC_04 07E Wild Horse Wind Expansion (C) (2)" xfId="2049"/>
    <cellStyle name="_Costs not in AURORA 06GRC_04 07E Wild Horse Wind Expansion (C) (2) 2" xfId="2050"/>
    <cellStyle name="_Costs not in AURORA 06GRC_04 07E Wild Horse Wind Expansion (C) (2) 2 2" xfId="2051"/>
    <cellStyle name="_Costs not in AURORA 06GRC_04 07E Wild Horse Wind Expansion (C) (2) 2 2 2" xfId="17288"/>
    <cellStyle name="_Costs not in AURORA 06GRC_04 07E Wild Horse Wind Expansion (C) (2) 2 3" xfId="17289"/>
    <cellStyle name="_Costs not in AURORA 06GRC_04 07E Wild Horse Wind Expansion (C) (2) 3" xfId="2052"/>
    <cellStyle name="_Costs not in AURORA 06GRC_04 07E Wild Horse Wind Expansion (C) (2) 3 2" xfId="17290"/>
    <cellStyle name="_Costs not in AURORA 06GRC_04 07E Wild Horse Wind Expansion (C) (2) 4" xfId="17291"/>
    <cellStyle name="_Costs not in AURORA 06GRC_04 07E Wild Horse Wind Expansion (C) (2)_Adj Bench DR 3 for Initial Briefs (Electric)" xfId="2053"/>
    <cellStyle name="_Costs not in AURORA 06GRC_04 07E Wild Horse Wind Expansion (C) (2)_Adj Bench DR 3 for Initial Briefs (Electric) 2" xfId="2054"/>
    <cellStyle name="_Costs not in AURORA 06GRC_04 07E Wild Horse Wind Expansion (C) (2)_Adj Bench DR 3 for Initial Briefs (Electric) 2 2" xfId="2055"/>
    <cellStyle name="_Costs not in AURORA 06GRC_04 07E Wild Horse Wind Expansion (C) (2)_Adj Bench DR 3 for Initial Briefs (Electric) 2 2 2" xfId="17292"/>
    <cellStyle name="_Costs not in AURORA 06GRC_04 07E Wild Horse Wind Expansion (C) (2)_Adj Bench DR 3 for Initial Briefs (Electric) 2 3" xfId="17293"/>
    <cellStyle name="_Costs not in AURORA 06GRC_04 07E Wild Horse Wind Expansion (C) (2)_Adj Bench DR 3 for Initial Briefs (Electric) 3" xfId="2056"/>
    <cellStyle name="_Costs not in AURORA 06GRC_04 07E Wild Horse Wind Expansion (C) (2)_Adj Bench DR 3 for Initial Briefs (Electric) 3 2" xfId="17294"/>
    <cellStyle name="_Costs not in AURORA 06GRC_04 07E Wild Horse Wind Expansion (C) (2)_Adj Bench DR 3 for Initial Briefs (Electric) 4" xfId="17295"/>
    <cellStyle name="_Costs not in AURORA 06GRC_04 07E Wild Horse Wind Expansion (C) (2)_Adj Bench DR 3 for Initial Briefs (Electric)_DEM-WP(C) ENERG10C--ctn Mid-C_042010 2010GRC" xfId="2057"/>
    <cellStyle name="_Costs not in AURORA 06GRC_04 07E Wild Horse Wind Expansion (C) (2)_Book1" xfId="2058"/>
    <cellStyle name="_Costs not in AURORA 06GRC_04 07E Wild Horse Wind Expansion (C) (2)_DEM-WP(C) ENERG10C--ctn Mid-C_042010 2010GRC" xfId="2059"/>
    <cellStyle name="_Costs not in AURORA 06GRC_04 07E Wild Horse Wind Expansion (C) (2)_Electric Rev Req Model (2009 GRC) " xfId="2060"/>
    <cellStyle name="_Costs not in AURORA 06GRC_04 07E Wild Horse Wind Expansion (C) (2)_Electric Rev Req Model (2009 GRC)  2" xfId="2061"/>
    <cellStyle name="_Costs not in AURORA 06GRC_04 07E Wild Horse Wind Expansion (C) (2)_Electric Rev Req Model (2009 GRC)  2 2" xfId="2062"/>
    <cellStyle name="_Costs not in AURORA 06GRC_04 07E Wild Horse Wind Expansion (C) (2)_Electric Rev Req Model (2009 GRC)  2 2 2" xfId="17296"/>
    <cellStyle name="_Costs not in AURORA 06GRC_04 07E Wild Horse Wind Expansion (C) (2)_Electric Rev Req Model (2009 GRC)  2 3" xfId="17297"/>
    <cellStyle name="_Costs not in AURORA 06GRC_04 07E Wild Horse Wind Expansion (C) (2)_Electric Rev Req Model (2009 GRC)  3" xfId="2063"/>
    <cellStyle name="_Costs not in AURORA 06GRC_04 07E Wild Horse Wind Expansion (C) (2)_Electric Rev Req Model (2009 GRC)  3 2" xfId="17298"/>
    <cellStyle name="_Costs not in AURORA 06GRC_04 07E Wild Horse Wind Expansion (C) (2)_Electric Rev Req Model (2009 GRC)  4" xfId="17299"/>
    <cellStyle name="_Costs not in AURORA 06GRC_04 07E Wild Horse Wind Expansion (C) (2)_Electric Rev Req Model (2009 GRC) _DEM-WP(C) ENERG10C--ctn Mid-C_042010 2010GRC" xfId="2064"/>
    <cellStyle name="_Costs not in AURORA 06GRC_04 07E Wild Horse Wind Expansion (C) (2)_Electric Rev Req Model (2009 GRC) Rebuttal" xfId="2065"/>
    <cellStyle name="_Costs not in AURORA 06GRC_04 07E Wild Horse Wind Expansion (C) (2)_Electric Rev Req Model (2009 GRC) Rebuttal 2" xfId="2066"/>
    <cellStyle name="_Costs not in AURORA 06GRC_04 07E Wild Horse Wind Expansion (C) (2)_Electric Rev Req Model (2009 GRC) Rebuttal 2 2" xfId="2067"/>
    <cellStyle name="_Costs not in AURORA 06GRC_04 07E Wild Horse Wind Expansion (C) (2)_Electric Rev Req Model (2009 GRC) Rebuttal 2 2 2" xfId="17300"/>
    <cellStyle name="_Costs not in AURORA 06GRC_04 07E Wild Horse Wind Expansion (C) (2)_Electric Rev Req Model (2009 GRC) Rebuttal 2 3" xfId="17301"/>
    <cellStyle name="_Costs not in AURORA 06GRC_04 07E Wild Horse Wind Expansion (C) (2)_Electric Rev Req Model (2009 GRC) Rebuttal 3" xfId="2068"/>
    <cellStyle name="_Costs not in AURORA 06GRC_04 07E Wild Horse Wind Expansion (C) (2)_Electric Rev Req Model (2009 GRC) Rebuttal 3 2" xfId="17302"/>
    <cellStyle name="_Costs not in AURORA 06GRC_04 07E Wild Horse Wind Expansion (C) (2)_Electric Rev Req Model (2009 GRC) Rebuttal 4" xfId="17303"/>
    <cellStyle name="_Costs not in AURORA 06GRC_04 07E Wild Horse Wind Expansion (C) (2)_Electric Rev Req Model (2009 GRC) Rebuttal REmoval of New  WH Solar AdjustMI" xfId="2069"/>
    <cellStyle name="_Costs not in AURORA 06GRC_04 07E Wild Horse Wind Expansion (C) (2)_Electric Rev Req Model (2009 GRC) Rebuttal REmoval of New  WH Solar AdjustMI 2" xfId="2070"/>
    <cellStyle name="_Costs not in AURORA 06GRC_04 07E Wild Horse Wind Expansion (C) (2)_Electric Rev Req Model (2009 GRC) Rebuttal REmoval of New  WH Solar AdjustMI 2 2" xfId="2071"/>
    <cellStyle name="_Costs not in AURORA 06GRC_04 07E Wild Horse Wind Expansion (C) (2)_Electric Rev Req Model (2009 GRC) Rebuttal REmoval of New  WH Solar AdjustMI 2 2 2" xfId="17304"/>
    <cellStyle name="_Costs not in AURORA 06GRC_04 07E Wild Horse Wind Expansion (C) (2)_Electric Rev Req Model (2009 GRC) Rebuttal REmoval of New  WH Solar AdjustMI 2 3" xfId="17305"/>
    <cellStyle name="_Costs not in AURORA 06GRC_04 07E Wild Horse Wind Expansion (C) (2)_Electric Rev Req Model (2009 GRC) Rebuttal REmoval of New  WH Solar AdjustMI 3" xfId="2072"/>
    <cellStyle name="_Costs not in AURORA 06GRC_04 07E Wild Horse Wind Expansion (C) (2)_Electric Rev Req Model (2009 GRC) Rebuttal REmoval of New  WH Solar AdjustMI 3 2" xfId="17306"/>
    <cellStyle name="_Costs not in AURORA 06GRC_04 07E Wild Horse Wind Expansion (C) (2)_Electric Rev Req Model (2009 GRC) Rebuttal REmoval of New  WH Solar AdjustMI 4" xfId="17307"/>
    <cellStyle name="_Costs not in AURORA 06GRC_04 07E Wild Horse Wind Expansion (C) (2)_Electric Rev Req Model (2009 GRC) Rebuttal REmoval of New  WH Solar AdjustMI_DEM-WP(C) ENERG10C--ctn Mid-C_042010 2010GRC" xfId="2073"/>
    <cellStyle name="_Costs not in AURORA 06GRC_04 07E Wild Horse Wind Expansion (C) (2)_Electric Rev Req Model (2009 GRC) Revised 01-18-2010" xfId="2074"/>
    <cellStyle name="_Costs not in AURORA 06GRC_04 07E Wild Horse Wind Expansion (C) (2)_Electric Rev Req Model (2009 GRC) Revised 01-18-2010 2" xfId="2075"/>
    <cellStyle name="_Costs not in AURORA 06GRC_04 07E Wild Horse Wind Expansion (C) (2)_Electric Rev Req Model (2009 GRC) Revised 01-18-2010 2 2" xfId="2076"/>
    <cellStyle name="_Costs not in AURORA 06GRC_04 07E Wild Horse Wind Expansion (C) (2)_Electric Rev Req Model (2009 GRC) Revised 01-18-2010 2 2 2" xfId="17308"/>
    <cellStyle name="_Costs not in AURORA 06GRC_04 07E Wild Horse Wind Expansion (C) (2)_Electric Rev Req Model (2009 GRC) Revised 01-18-2010 2 3" xfId="17309"/>
    <cellStyle name="_Costs not in AURORA 06GRC_04 07E Wild Horse Wind Expansion (C) (2)_Electric Rev Req Model (2009 GRC) Revised 01-18-2010 3" xfId="2077"/>
    <cellStyle name="_Costs not in AURORA 06GRC_04 07E Wild Horse Wind Expansion (C) (2)_Electric Rev Req Model (2009 GRC) Revised 01-18-2010 3 2" xfId="17310"/>
    <cellStyle name="_Costs not in AURORA 06GRC_04 07E Wild Horse Wind Expansion (C) (2)_Electric Rev Req Model (2009 GRC) Revised 01-18-2010 4" xfId="17311"/>
    <cellStyle name="_Costs not in AURORA 06GRC_04 07E Wild Horse Wind Expansion (C) (2)_Electric Rev Req Model (2009 GRC) Revised 01-18-2010_DEM-WP(C) ENERG10C--ctn Mid-C_042010 2010GRC" xfId="2078"/>
    <cellStyle name="_Costs not in AURORA 06GRC_04 07E Wild Horse Wind Expansion (C) (2)_Electric Rev Req Model (2010 GRC)" xfId="2079"/>
    <cellStyle name="_Costs not in AURORA 06GRC_04 07E Wild Horse Wind Expansion (C) (2)_Electric Rev Req Model (2010 GRC) SF" xfId="2080"/>
    <cellStyle name="_Costs not in AURORA 06GRC_04 07E Wild Horse Wind Expansion (C) (2)_Final Order Electric EXHIBIT A-1" xfId="2081"/>
    <cellStyle name="_Costs not in AURORA 06GRC_04 07E Wild Horse Wind Expansion (C) (2)_Final Order Electric EXHIBIT A-1 2" xfId="2082"/>
    <cellStyle name="_Costs not in AURORA 06GRC_04 07E Wild Horse Wind Expansion (C) (2)_Final Order Electric EXHIBIT A-1 2 2" xfId="2083"/>
    <cellStyle name="_Costs not in AURORA 06GRC_04 07E Wild Horse Wind Expansion (C) (2)_Final Order Electric EXHIBIT A-1 2 2 2" xfId="17312"/>
    <cellStyle name="_Costs not in AURORA 06GRC_04 07E Wild Horse Wind Expansion (C) (2)_Final Order Electric EXHIBIT A-1 2 3" xfId="17313"/>
    <cellStyle name="_Costs not in AURORA 06GRC_04 07E Wild Horse Wind Expansion (C) (2)_Final Order Electric EXHIBIT A-1 3" xfId="2084"/>
    <cellStyle name="_Costs not in AURORA 06GRC_04 07E Wild Horse Wind Expansion (C) (2)_Final Order Electric EXHIBIT A-1 3 2" xfId="17314"/>
    <cellStyle name="_Costs not in AURORA 06GRC_04 07E Wild Horse Wind Expansion (C) (2)_Final Order Electric EXHIBIT A-1 4" xfId="17315"/>
    <cellStyle name="_Costs not in AURORA 06GRC_04 07E Wild Horse Wind Expansion (C) (2)_TENASKA REGULATORY ASSET" xfId="2085"/>
    <cellStyle name="_Costs not in AURORA 06GRC_04 07E Wild Horse Wind Expansion (C) (2)_TENASKA REGULATORY ASSET 2" xfId="2086"/>
    <cellStyle name="_Costs not in AURORA 06GRC_04 07E Wild Horse Wind Expansion (C) (2)_TENASKA REGULATORY ASSET 2 2" xfId="2087"/>
    <cellStyle name="_Costs not in AURORA 06GRC_04 07E Wild Horse Wind Expansion (C) (2)_TENASKA REGULATORY ASSET 2 2 2" xfId="17316"/>
    <cellStyle name="_Costs not in AURORA 06GRC_04 07E Wild Horse Wind Expansion (C) (2)_TENASKA REGULATORY ASSET 2 3" xfId="17317"/>
    <cellStyle name="_Costs not in AURORA 06GRC_04 07E Wild Horse Wind Expansion (C) (2)_TENASKA REGULATORY ASSET 3" xfId="2088"/>
    <cellStyle name="_Costs not in AURORA 06GRC_04 07E Wild Horse Wind Expansion (C) (2)_TENASKA REGULATORY ASSET 3 2" xfId="17318"/>
    <cellStyle name="_Costs not in AURORA 06GRC_04 07E Wild Horse Wind Expansion (C) (2)_TENASKA REGULATORY ASSET 4" xfId="17319"/>
    <cellStyle name="_Costs not in AURORA 06GRC_16.37E Wild Horse Expansion DeferralRevwrkingfile SF" xfId="2089"/>
    <cellStyle name="_Costs not in AURORA 06GRC_16.37E Wild Horse Expansion DeferralRevwrkingfile SF 2" xfId="2090"/>
    <cellStyle name="_Costs not in AURORA 06GRC_16.37E Wild Horse Expansion DeferralRevwrkingfile SF 2 2" xfId="2091"/>
    <cellStyle name="_Costs not in AURORA 06GRC_16.37E Wild Horse Expansion DeferralRevwrkingfile SF 2 2 2" xfId="17320"/>
    <cellStyle name="_Costs not in AURORA 06GRC_16.37E Wild Horse Expansion DeferralRevwrkingfile SF 2 3" xfId="17321"/>
    <cellStyle name="_Costs not in AURORA 06GRC_16.37E Wild Horse Expansion DeferralRevwrkingfile SF 3" xfId="2092"/>
    <cellStyle name="_Costs not in AURORA 06GRC_16.37E Wild Horse Expansion DeferralRevwrkingfile SF 3 2" xfId="17322"/>
    <cellStyle name="_Costs not in AURORA 06GRC_16.37E Wild Horse Expansion DeferralRevwrkingfile SF 4" xfId="17323"/>
    <cellStyle name="_Costs not in AURORA 06GRC_16.37E Wild Horse Expansion DeferralRevwrkingfile SF_DEM-WP(C) ENERG10C--ctn Mid-C_042010 2010GRC" xfId="2093"/>
    <cellStyle name="_Costs not in AURORA 06GRC_2009 Compliance Filing PCA Exhibits for GRC" xfId="2094"/>
    <cellStyle name="_Costs not in AURORA 06GRC_2009 Compliance Filing PCA Exhibits for GRC 2" xfId="17324"/>
    <cellStyle name="_Costs not in AURORA 06GRC_2009 GRC Compl Filing - Exhibit D" xfId="2095"/>
    <cellStyle name="_Costs not in AURORA 06GRC_2009 GRC Compl Filing - Exhibit D 2" xfId="2096"/>
    <cellStyle name="_Costs not in AURORA 06GRC_2009 GRC Compl Filing - Exhibit D 2 2" xfId="17325"/>
    <cellStyle name="_Costs not in AURORA 06GRC_2009 GRC Compl Filing - Exhibit D 3" xfId="17326"/>
    <cellStyle name="_Costs not in AURORA 06GRC_2009 GRC Compl Filing - Exhibit D_DEM-WP(C) ENERG10C--ctn Mid-C_042010 2010GRC" xfId="2097"/>
    <cellStyle name="_Costs not in AURORA 06GRC_2010 PTC's July1_Dec31 2010 " xfId="17327"/>
    <cellStyle name="_Costs not in AURORA 06GRC_2010 PTC's Sept10_Aug11 (Version 4)" xfId="17328"/>
    <cellStyle name="_Costs not in AURORA 06GRC_3.01 Income Statement" xfId="2098"/>
    <cellStyle name="_Costs not in AURORA 06GRC_4 31 Regulatory Assets and Liabilities  7 06- Exhibit D" xfId="2099"/>
    <cellStyle name="_Costs not in AURORA 06GRC_4 31 Regulatory Assets and Liabilities  7 06- Exhibit D 2" xfId="2100"/>
    <cellStyle name="_Costs not in AURORA 06GRC_4 31 Regulatory Assets and Liabilities  7 06- Exhibit D 2 2" xfId="2101"/>
    <cellStyle name="_Costs not in AURORA 06GRC_4 31 Regulatory Assets and Liabilities  7 06- Exhibit D 2 2 2" xfId="17329"/>
    <cellStyle name="_Costs not in AURORA 06GRC_4 31 Regulatory Assets and Liabilities  7 06- Exhibit D 2 3" xfId="17330"/>
    <cellStyle name="_Costs not in AURORA 06GRC_4 31 Regulatory Assets and Liabilities  7 06- Exhibit D 3" xfId="2102"/>
    <cellStyle name="_Costs not in AURORA 06GRC_4 31 Regulatory Assets and Liabilities  7 06- Exhibit D 3 2" xfId="17331"/>
    <cellStyle name="_Costs not in AURORA 06GRC_4 31 Regulatory Assets and Liabilities  7 06- Exhibit D 4" xfId="17332"/>
    <cellStyle name="_Costs not in AURORA 06GRC_4 31 Regulatory Assets and Liabilities  7 06- Exhibit D_DEM-WP(C) ENERG10C--ctn Mid-C_042010 2010GRC" xfId="2103"/>
    <cellStyle name="_Costs not in AURORA 06GRC_4 31 Regulatory Assets and Liabilities  7 06- Exhibit D_NIM Summary" xfId="2104"/>
    <cellStyle name="_Costs not in AURORA 06GRC_4 31 Regulatory Assets and Liabilities  7 06- Exhibit D_NIM Summary 2" xfId="2105"/>
    <cellStyle name="_Costs not in AURORA 06GRC_4 31 Regulatory Assets and Liabilities  7 06- Exhibit D_NIM Summary 2 2" xfId="17333"/>
    <cellStyle name="_Costs not in AURORA 06GRC_4 31 Regulatory Assets and Liabilities  7 06- Exhibit D_NIM Summary 3" xfId="17334"/>
    <cellStyle name="_Costs not in AURORA 06GRC_4 31 Regulatory Assets and Liabilities  7 06- Exhibit D_NIM Summary_DEM-WP(C) ENERG10C--ctn Mid-C_042010 2010GRC" xfId="2106"/>
    <cellStyle name="_Costs not in AURORA 06GRC_4 31E Reg Asset  Liab and EXH D" xfId="2107"/>
    <cellStyle name="_Costs not in AURORA 06GRC_4 31E Reg Asset  Liab and EXH D _ Aug 10 Filing (2)" xfId="2108"/>
    <cellStyle name="_Costs not in AURORA 06GRC_4 31E Reg Asset  Liab and EXH D _ Aug 10 Filing (2) 2" xfId="17335"/>
    <cellStyle name="_Costs not in AURORA 06GRC_4 31E Reg Asset  Liab and EXH D 10" xfId="17336"/>
    <cellStyle name="_Costs not in AURORA 06GRC_4 31E Reg Asset  Liab and EXH D 11" xfId="17337"/>
    <cellStyle name="_Costs not in AURORA 06GRC_4 31E Reg Asset  Liab and EXH D 12" xfId="17338"/>
    <cellStyle name="_Costs not in AURORA 06GRC_4 31E Reg Asset  Liab and EXH D 13" xfId="17339"/>
    <cellStyle name="_Costs not in AURORA 06GRC_4 31E Reg Asset  Liab and EXH D 14" xfId="17340"/>
    <cellStyle name="_Costs not in AURORA 06GRC_4 31E Reg Asset  Liab and EXH D 15" xfId="17341"/>
    <cellStyle name="_Costs not in AURORA 06GRC_4 31E Reg Asset  Liab and EXH D 16" xfId="17342"/>
    <cellStyle name="_Costs not in AURORA 06GRC_4 31E Reg Asset  Liab and EXH D 17" xfId="17343"/>
    <cellStyle name="_Costs not in AURORA 06GRC_4 31E Reg Asset  Liab and EXH D 18" xfId="17344"/>
    <cellStyle name="_Costs not in AURORA 06GRC_4 31E Reg Asset  Liab and EXH D 19" xfId="17345"/>
    <cellStyle name="_Costs not in AURORA 06GRC_4 31E Reg Asset  Liab and EXH D 2" xfId="17346"/>
    <cellStyle name="_Costs not in AURORA 06GRC_4 31E Reg Asset  Liab and EXH D 20" xfId="17347"/>
    <cellStyle name="_Costs not in AURORA 06GRC_4 31E Reg Asset  Liab and EXH D 21" xfId="17348"/>
    <cellStyle name="_Costs not in AURORA 06GRC_4 31E Reg Asset  Liab and EXH D 22" xfId="17349"/>
    <cellStyle name="_Costs not in AURORA 06GRC_4 31E Reg Asset  Liab and EXH D 23" xfId="17350"/>
    <cellStyle name="_Costs not in AURORA 06GRC_4 31E Reg Asset  Liab and EXH D 24" xfId="17351"/>
    <cellStyle name="_Costs not in AURORA 06GRC_4 31E Reg Asset  Liab and EXH D 25" xfId="17352"/>
    <cellStyle name="_Costs not in AURORA 06GRC_4 31E Reg Asset  Liab and EXH D 26" xfId="17353"/>
    <cellStyle name="_Costs not in AURORA 06GRC_4 31E Reg Asset  Liab and EXH D 27" xfId="17354"/>
    <cellStyle name="_Costs not in AURORA 06GRC_4 31E Reg Asset  Liab and EXH D 28" xfId="17355"/>
    <cellStyle name="_Costs not in AURORA 06GRC_4 31E Reg Asset  Liab and EXH D 29" xfId="17356"/>
    <cellStyle name="_Costs not in AURORA 06GRC_4 31E Reg Asset  Liab and EXH D 3" xfId="17357"/>
    <cellStyle name="_Costs not in AURORA 06GRC_4 31E Reg Asset  Liab and EXH D 30" xfId="17358"/>
    <cellStyle name="_Costs not in AURORA 06GRC_4 31E Reg Asset  Liab and EXH D 31" xfId="17359"/>
    <cellStyle name="_Costs not in AURORA 06GRC_4 31E Reg Asset  Liab and EXH D 32" xfId="17360"/>
    <cellStyle name="_Costs not in AURORA 06GRC_4 31E Reg Asset  Liab and EXH D 33" xfId="17361"/>
    <cellStyle name="_Costs not in AURORA 06GRC_4 31E Reg Asset  Liab and EXH D 34" xfId="17362"/>
    <cellStyle name="_Costs not in AURORA 06GRC_4 31E Reg Asset  Liab and EXH D 35" xfId="17363"/>
    <cellStyle name="_Costs not in AURORA 06GRC_4 31E Reg Asset  Liab and EXH D 36" xfId="17364"/>
    <cellStyle name="_Costs not in AURORA 06GRC_4 31E Reg Asset  Liab and EXH D 4" xfId="17365"/>
    <cellStyle name="_Costs not in AURORA 06GRC_4 31E Reg Asset  Liab and EXH D 5" xfId="17366"/>
    <cellStyle name="_Costs not in AURORA 06GRC_4 31E Reg Asset  Liab and EXH D 6" xfId="17367"/>
    <cellStyle name="_Costs not in AURORA 06GRC_4 31E Reg Asset  Liab and EXH D 7" xfId="17368"/>
    <cellStyle name="_Costs not in AURORA 06GRC_4 31E Reg Asset  Liab and EXH D 8" xfId="17369"/>
    <cellStyle name="_Costs not in AURORA 06GRC_4 31E Reg Asset  Liab and EXH D 9" xfId="17370"/>
    <cellStyle name="_Costs not in AURORA 06GRC_4 32 Regulatory Assets and Liabilities  7 06- Exhibit D" xfId="2109"/>
    <cellStyle name="_Costs not in AURORA 06GRC_4 32 Regulatory Assets and Liabilities  7 06- Exhibit D 2" xfId="2110"/>
    <cellStyle name="_Costs not in AURORA 06GRC_4 32 Regulatory Assets and Liabilities  7 06- Exhibit D 2 2" xfId="2111"/>
    <cellStyle name="_Costs not in AURORA 06GRC_4 32 Regulatory Assets and Liabilities  7 06- Exhibit D 2 2 2" xfId="17371"/>
    <cellStyle name="_Costs not in AURORA 06GRC_4 32 Regulatory Assets and Liabilities  7 06- Exhibit D 2 3" xfId="17372"/>
    <cellStyle name="_Costs not in AURORA 06GRC_4 32 Regulatory Assets and Liabilities  7 06- Exhibit D 3" xfId="2112"/>
    <cellStyle name="_Costs not in AURORA 06GRC_4 32 Regulatory Assets and Liabilities  7 06- Exhibit D 3 2" xfId="17373"/>
    <cellStyle name="_Costs not in AURORA 06GRC_4 32 Regulatory Assets and Liabilities  7 06- Exhibit D 4" xfId="17374"/>
    <cellStyle name="_Costs not in AURORA 06GRC_4 32 Regulatory Assets and Liabilities  7 06- Exhibit D_DEM-WP(C) ENERG10C--ctn Mid-C_042010 2010GRC" xfId="2113"/>
    <cellStyle name="_Costs not in AURORA 06GRC_4 32 Regulatory Assets and Liabilities  7 06- Exhibit D_NIM Summary" xfId="2114"/>
    <cellStyle name="_Costs not in AURORA 06GRC_4 32 Regulatory Assets and Liabilities  7 06- Exhibit D_NIM Summary 2" xfId="2115"/>
    <cellStyle name="_Costs not in AURORA 06GRC_4 32 Regulatory Assets and Liabilities  7 06- Exhibit D_NIM Summary 2 2" xfId="17375"/>
    <cellStyle name="_Costs not in AURORA 06GRC_4 32 Regulatory Assets and Liabilities  7 06- Exhibit D_NIM Summary 3" xfId="17376"/>
    <cellStyle name="_Costs not in AURORA 06GRC_4 32 Regulatory Assets and Liabilities  7 06- Exhibit D_NIM Summary_DEM-WP(C) ENERG10C--ctn Mid-C_042010 2010GRC" xfId="2116"/>
    <cellStyle name="_Costs not in AURORA 06GRC_ACCOUNTS" xfId="2117"/>
    <cellStyle name="_Costs not in AURORA 06GRC_Att B to RECs proceeds proposal" xfId="17377"/>
    <cellStyle name="_Costs not in AURORA 06GRC_AURORA Total New" xfId="2118"/>
    <cellStyle name="_Costs not in AURORA 06GRC_AURORA Total New 2" xfId="2119"/>
    <cellStyle name="_Costs not in AURORA 06GRC_AURORA Total New 2 2" xfId="17378"/>
    <cellStyle name="_Costs not in AURORA 06GRC_AURORA Total New 3" xfId="17379"/>
    <cellStyle name="_Costs not in AURORA 06GRC_Backup for Attachment B 2010-09-09" xfId="17380"/>
    <cellStyle name="_Costs not in AURORA 06GRC_Bench Request - Attachment B" xfId="17381"/>
    <cellStyle name="_Costs not in AURORA 06GRC_Book2" xfId="2120"/>
    <cellStyle name="_Costs not in AURORA 06GRC_Book2 2" xfId="2121"/>
    <cellStyle name="_Costs not in AURORA 06GRC_Book2 2 2" xfId="2122"/>
    <cellStyle name="_Costs not in AURORA 06GRC_Book2 2 2 2" xfId="17382"/>
    <cellStyle name="_Costs not in AURORA 06GRC_Book2 2 3" xfId="17383"/>
    <cellStyle name="_Costs not in AURORA 06GRC_Book2 3" xfId="2123"/>
    <cellStyle name="_Costs not in AURORA 06GRC_Book2 3 2" xfId="17384"/>
    <cellStyle name="_Costs not in AURORA 06GRC_Book2 4" xfId="17385"/>
    <cellStyle name="_Costs not in AURORA 06GRC_Book2_Adj Bench DR 3 for Initial Briefs (Electric)" xfId="2124"/>
    <cellStyle name="_Costs not in AURORA 06GRC_Book2_Adj Bench DR 3 for Initial Briefs (Electric) 2" xfId="2125"/>
    <cellStyle name="_Costs not in AURORA 06GRC_Book2_Adj Bench DR 3 for Initial Briefs (Electric) 2 2" xfId="2126"/>
    <cellStyle name="_Costs not in AURORA 06GRC_Book2_Adj Bench DR 3 for Initial Briefs (Electric) 2 2 2" xfId="17386"/>
    <cellStyle name="_Costs not in AURORA 06GRC_Book2_Adj Bench DR 3 for Initial Briefs (Electric) 2 3" xfId="17387"/>
    <cellStyle name="_Costs not in AURORA 06GRC_Book2_Adj Bench DR 3 for Initial Briefs (Electric) 3" xfId="2127"/>
    <cellStyle name="_Costs not in AURORA 06GRC_Book2_Adj Bench DR 3 for Initial Briefs (Electric) 3 2" xfId="17388"/>
    <cellStyle name="_Costs not in AURORA 06GRC_Book2_Adj Bench DR 3 for Initial Briefs (Electric) 4" xfId="17389"/>
    <cellStyle name="_Costs not in AURORA 06GRC_Book2_Adj Bench DR 3 for Initial Briefs (Electric)_DEM-WP(C) ENERG10C--ctn Mid-C_042010 2010GRC" xfId="2128"/>
    <cellStyle name="_Costs not in AURORA 06GRC_Book2_DEM-WP(C) ENERG10C--ctn Mid-C_042010 2010GRC" xfId="2129"/>
    <cellStyle name="_Costs not in AURORA 06GRC_Book2_Electric Rev Req Model (2009 GRC) Rebuttal" xfId="2130"/>
    <cellStyle name="_Costs not in AURORA 06GRC_Book2_Electric Rev Req Model (2009 GRC) Rebuttal 2" xfId="2131"/>
    <cellStyle name="_Costs not in AURORA 06GRC_Book2_Electric Rev Req Model (2009 GRC) Rebuttal 2 2" xfId="2132"/>
    <cellStyle name="_Costs not in AURORA 06GRC_Book2_Electric Rev Req Model (2009 GRC) Rebuttal 2 2 2" xfId="17390"/>
    <cellStyle name="_Costs not in AURORA 06GRC_Book2_Electric Rev Req Model (2009 GRC) Rebuttal 2 3" xfId="17391"/>
    <cellStyle name="_Costs not in AURORA 06GRC_Book2_Electric Rev Req Model (2009 GRC) Rebuttal 3" xfId="2133"/>
    <cellStyle name="_Costs not in AURORA 06GRC_Book2_Electric Rev Req Model (2009 GRC) Rebuttal 3 2" xfId="17392"/>
    <cellStyle name="_Costs not in AURORA 06GRC_Book2_Electric Rev Req Model (2009 GRC) Rebuttal 4" xfId="17393"/>
    <cellStyle name="_Costs not in AURORA 06GRC_Book2_Electric Rev Req Model (2009 GRC) Rebuttal REmoval of New  WH Solar AdjustMI" xfId="2134"/>
    <cellStyle name="_Costs not in AURORA 06GRC_Book2_Electric Rev Req Model (2009 GRC) Rebuttal REmoval of New  WH Solar AdjustMI 2" xfId="2135"/>
    <cellStyle name="_Costs not in AURORA 06GRC_Book2_Electric Rev Req Model (2009 GRC) Rebuttal REmoval of New  WH Solar AdjustMI 2 2" xfId="2136"/>
    <cellStyle name="_Costs not in AURORA 06GRC_Book2_Electric Rev Req Model (2009 GRC) Rebuttal REmoval of New  WH Solar AdjustMI 2 2 2" xfId="17394"/>
    <cellStyle name="_Costs not in AURORA 06GRC_Book2_Electric Rev Req Model (2009 GRC) Rebuttal REmoval of New  WH Solar AdjustMI 2 3" xfId="17395"/>
    <cellStyle name="_Costs not in AURORA 06GRC_Book2_Electric Rev Req Model (2009 GRC) Rebuttal REmoval of New  WH Solar AdjustMI 3" xfId="2137"/>
    <cellStyle name="_Costs not in AURORA 06GRC_Book2_Electric Rev Req Model (2009 GRC) Rebuttal REmoval of New  WH Solar AdjustMI 3 2" xfId="17396"/>
    <cellStyle name="_Costs not in AURORA 06GRC_Book2_Electric Rev Req Model (2009 GRC) Rebuttal REmoval of New  WH Solar AdjustMI 4" xfId="17397"/>
    <cellStyle name="_Costs not in AURORA 06GRC_Book2_Electric Rev Req Model (2009 GRC) Rebuttal REmoval of New  WH Solar AdjustMI_DEM-WP(C) ENERG10C--ctn Mid-C_042010 2010GRC" xfId="2138"/>
    <cellStyle name="_Costs not in AURORA 06GRC_Book2_Electric Rev Req Model (2009 GRC) Revised 01-18-2010" xfId="2139"/>
    <cellStyle name="_Costs not in AURORA 06GRC_Book2_Electric Rev Req Model (2009 GRC) Revised 01-18-2010 2" xfId="2140"/>
    <cellStyle name="_Costs not in AURORA 06GRC_Book2_Electric Rev Req Model (2009 GRC) Revised 01-18-2010 2 2" xfId="2141"/>
    <cellStyle name="_Costs not in AURORA 06GRC_Book2_Electric Rev Req Model (2009 GRC) Revised 01-18-2010 2 2 2" xfId="17398"/>
    <cellStyle name="_Costs not in AURORA 06GRC_Book2_Electric Rev Req Model (2009 GRC) Revised 01-18-2010 2 3" xfId="17399"/>
    <cellStyle name="_Costs not in AURORA 06GRC_Book2_Electric Rev Req Model (2009 GRC) Revised 01-18-2010 3" xfId="2142"/>
    <cellStyle name="_Costs not in AURORA 06GRC_Book2_Electric Rev Req Model (2009 GRC) Revised 01-18-2010 3 2" xfId="17400"/>
    <cellStyle name="_Costs not in AURORA 06GRC_Book2_Electric Rev Req Model (2009 GRC) Revised 01-18-2010 4" xfId="17401"/>
    <cellStyle name="_Costs not in AURORA 06GRC_Book2_Electric Rev Req Model (2009 GRC) Revised 01-18-2010_DEM-WP(C) ENERG10C--ctn Mid-C_042010 2010GRC" xfId="2143"/>
    <cellStyle name="_Costs not in AURORA 06GRC_Book2_Final Order Electric EXHIBIT A-1" xfId="2144"/>
    <cellStyle name="_Costs not in AURORA 06GRC_Book2_Final Order Electric EXHIBIT A-1 2" xfId="2145"/>
    <cellStyle name="_Costs not in AURORA 06GRC_Book2_Final Order Electric EXHIBIT A-1 2 2" xfId="2146"/>
    <cellStyle name="_Costs not in AURORA 06GRC_Book2_Final Order Electric EXHIBIT A-1 2 2 2" xfId="17402"/>
    <cellStyle name="_Costs not in AURORA 06GRC_Book2_Final Order Electric EXHIBIT A-1 2 3" xfId="17403"/>
    <cellStyle name="_Costs not in AURORA 06GRC_Book2_Final Order Electric EXHIBIT A-1 3" xfId="2147"/>
    <cellStyle name="_Costs not in AURORA 06GRC_Book2_Final Order Electric EXHIBIT A-1 3 2" xfId="17404"/>
    <cellStyle name="_Costs not in AURORA 06GRC_Book2_Final Order Electric EXHIBIT A-1 4" xfId="17405"/>
    <cellStyle name="_Costs not in AURORA 06GRC_Book4" xfId="2148"/>
    <cellStyle name="_Costs not in AURORA 06GRC_Book4 2" xfId="2149"/>
    <cellStyle name="_Costs not in AURORA 06GRC_Book4 2 2" xfId="2150"/>
    <cellStyle name="_Costs not in AURORA 06GRC_Book4 2 2 2" xfId="17406"/>
    <cellStyle name="_Costs not in AURORA 06GRC_Book4 2 3" xfId="17407"/>
    <cellStyle name="_Costs not in AURORA 06GRC_Book4 3" xfId="2151"/>
    <cellStyle name="_Costs not in AURORA 06GRC_Book4 3 2" xfId="17408"/>
    <cellStyle name="_Costs not in AURORA 06GRC_Book4 4" xfId="17409"/>
    <cellStyle name="_Costs not in AURORA 06GRC_Book4_DEM-WP(C) ENERG10C--ctn Mid-C_042010 2010GRC" xfId="2152"/>
    <cellStyle name="_Costs not in AURORA 06GRC_Book9" xfId="2153"/>
    <cellStyle name="_Costs not in AURORA 06GRC_Book9 2" xfId="2154"/>
    <cellStyle name="_Costs not in AURORA 06GRC_Book9 2 2" xfId="2155"/>
    <cellStyle name="_Costs not in AURORA 06GRC_Book9 2 2 2" xfId="17410"/>
    <cellStyle name="_Costs not in AURORA 06GRC_Book9 2 3" xfId="17411"/>
    <cellStyle name="_Costs not in AURORA 06GRC_Book9 3" xfId="2156"/>
    <cellStyle name="_Costs not in AURORA 06GRC_Book9 3 2" xfId="17412"/>
    <cellStyle name="_Costs not in AURORA 06GRC_Book9 4" xfId="17413"/>
    <cellStyle name="_Costs not in AURORA 06GRC_Book9_DEM-WP(C) ENERG10C--ctn Mid-C_042010 2010GRC" xfId="2157"/>
    <cellStyle name="_Costs not in AURORA 06GRC_Check the Interest Calculation" xfId="2158"/>
    <cellStyle name="_Costs not in AURORA 06GRC_Check the Interest Calculation_Scenario 1 REC vs PTC Offset" xfId="2159"/>
    <cellStyle name="_Costs not in AURORA 06GRC_Check the Interest Calculation_Scenario 3" xfId="2160"/>
    <cellStyle name="_Costs not in AURORA 06GRC_Chelan PUD Power Costs (8-10)" xfId="2161"/>
    <cellStyle name="_Costs not in AURORA 06GRC_Chelan PUD Power Costs (8-10) 2" xfId="17414"/>
    <cellStyle name="_Costs not in AURORA 06GRC_DEM-WP(C) Chelan Power Costs" xfId="2162"/>
    <cellStyle name="_Costs not in AURORA 06GRC_DEM-WP(C) Chelan Power Costs 2" xfId="17415"/>
    <cellStyle name="_Costs not in AURORA 06GRC_DEM-WP(C) ENERG10C--ctn Mid-C_042010 2010GRC" xfId="2163"/>
    <cellStyle name="_Costs not in AURORA 06GRC_DEM-WP(C) Gas Transport 2010GRC" xfId="2164"/>
    <cellStyle name="_Costs not in AURORA 06GRC_DEM-WP(C) Gas Transport 2010GRC 2" xfId="17416"/>
    <cellStyle name="_Costs not in AURORA 06GRC_DWH-08 (Rate Spread &amp; Design Workpapers)" xfId="2165"/>
    <cellStyle name="_Costs not in AURORA 06GRC_Exh A-1 resulting from UE-112050 effective Jan 1 2012" xfId="17417"/>
    <cellStyle name="_Costs not in AURORA 06GRC_Exh G - Klamath Peaker PPA fr C Locke 2-12" xfId="17418"/>
    <cellStyle name="_Costs not in AURORA 06GRC_Exhibit A-1 effective 4-1-11 fr S Free 12-11" xfId="17419"/>
    <cellStyle name="_Costs not in AURORA 06GRC_Exhibit D fr R Gho 12-31-08" xfId="2166"/>
    <cellStyle name="_Costs not in AURORA 06GRC_Exhibit D fr R Gho 12-31-08 2" xfId="2167"/>
    <cellStyle name="_Costs not in AURORA 06GRC_Exhibit D fr R Gho 12-31-08 2 2" xfId="17420"/>
    <cellStyle name="_Costs not in AURORA 06GRC_Exhibit D fr R Gho 12-31-08 3" xfId="17421"/>
    <cellStyle name="_Costs not in AURORA 06GRC_Exhibit D fr R Gho 12-31-08 v2" xfId="2168"/>
    <cellStyle name="_Costs not in AURORA 06GRC_Exhibit D fr R Gho 12-31-08 v2 2" xfId="2169"/>
    <cellStyle name="_Costs not in AURORA 06GRC_Exhibit D fr R Gho 12-31-08 v2 2 2" xfId="17422"/>
    <cellStyle name="_Costs not in AURORA 06GRC_Exhibit D fr R Gho 12-31-08 v2 3" xfId="17423"/>
    <cellStyle name="_Costs not in AURORA 06GRC_Exhibit D fr R Gho 12-31-08 v2_DEM-WP(C) ENERG10C--ctn Mid-C_042010 2010GRC" xfId="2170"/>
    <cellStyle name="_Costs not in AURORA 06GRC_Exhibit D fr R Gho 12-31-08 v2_NIM Summary" xfId="2171"/>
    <cellStyle name="_Costs not in AURORA 06GRC_Exhibit D fr R Gho 12-31-08 v2_NIM Summary 2" xfId="2172"/>
    <cellStyle name="_Costs not in AURORA 06GRC_Exhibit D fr R Gho 12-31-08 v2_NIM Summary 2 2" xfId="17424"/>
    <cellStyle name="_Costs not in AURORA 06GRC_Exhibit D fr R Gho 12-31-08 v2_NIM Summary 3" xfId="17425"/>
    <cellStyle name="_Costs not in AURORA 06GRC_Exhibit D fr R Gho 12-31-08 v2_NIM Summary_DEM-WP(C) ENERG10C--ctn Mid-C_042010 2010GRC" xfId="2173"/>
    <cellStyle name="_Costs not in AURORA 06GRC_Exhibit D fr R Gho 12-31-08_DEM-WP(C) ENERG10C--ctn Mid-C_042010 2010GRC" xfId="2174"/>
    <cellStyle name="_Costs not in AURORA 06GRC_Exhibit D fr R Gho 12-31-08_NIM Summary" xfId="2175"/>
    <cellStyle name="_Costs not in AURORA 06GRC_Exhibit D fr R Gho 12-31-08_NIM Summary 2" xfId="2176"/>
    <cellStyle name="_Costs not in AURORA 06GRC_Exhibit D fr R Gho 12-31-08_NIM Summary 2 2" xfId="17426"/>
    <cellStyle name="_Costs not in AURORA 06GRC_Exhibit D fr R Gho 12-31-08_NIM Summary 3" xfId="17427"/>
    <cellStyle name="_Costs not in AURORA 06GRC_Exhibit D fr R Gho 12-31-08_NIM Summary_DEM-WP(C) ENERG10C--ctn Mid-C_042010 2010GRC" xfId="2177"/>
    <cellStyle name="_Costs not in AURORA 06GRC_Final 2008 PTC Rate Design Workpapers 10.27.08" xfId="2178"/>
    <cellStyle name="_Costs not in AURORA 06GRC_Final 2009 Electric Low Income Workpapers" xfId="2179"/>
    <cellStyle name="_Costs not in AURORA 06GRC_Gas Rev Req Model (2010 GRC)" xfId="2180"/>
    <cellStyle name="_Costs not in AURORA 06GRC_Hopkins Ridge Prepaid Tran - Interest Earned RY 12ME Feb  '11" xfId="2181"/>
    <cellStyle name="_Costs not in AURORA 06GRC_Hopkins Ridge Prepaid Tran - Interest Earned RY 12ME Feb  '11 2" xfId="2182"/>
    <cellStyle name="_Costs not in AURORA 06GRC_Hopkins Ridge Prepaid Tran - Interest Earned RY 12ME Feb  '11 2 2" xfId="17428"/>
    <cellStyle name="_Costs not in AURORA 06GRC_Hopkins Ridge Prepaid Tran - Interest Earned RY 12ME Feb  '11 3" xfId="17429"/>
    <cellStyle name="_Costs not in AURORA 06GRC_Hopkins Ridge Prepaid Tran - Interest Earned RY 12ME Feb  '11_DEM-WP(C) ENERG10C--ctn Mid-C_042010 2010GRC" xfId="2183"/>
    <cellStyle name="_Costs not in AURORA 06GRC_Hopkins Ridge Prepaid Tran - Interest Earned RY 12ME Feb  '11_NIM Summary" xfId="2184"/>
    <cellStyle name="_Costs not in AURORA 06GRC_Hopkins Ridge Prepaid Tran - Interest Earned RY 12ME Feb  '11_NIM Summary 2" xfId="2185"/>
    <cellStyle name="_Costs not in AURORA 06GRC_Hopkins Ridge Prepaid Tran - Interest Earned RY 12ME Feb  '11_NIM Summary 2 2" xfId="17430"/>
    <cellStyle name="_Costs not in AURORA 06GRC_Hopkins Ridge Prepaid Tran - Interest Earned RY 12ME Feb  '11_NIM Summary 3" xfId="17431"/>
    <cellStyle name="_Costs not in AURORA 06GRC_Hopkins Ridge Prepaid Tran - Interest Earned RY 12ME Feb  '11_NIM Summary_DEM-WP(C) ENERG10C--ctn Mid-C_042010 2010GRC" xfId="2186"/>
    <cellStyle name="_Costs not in AURORA 06GRC_Hopkins Ridge Prepaid Tran - Interest Earned RY 12ME Feb  '11_Transmission Workbook for May BOD" xfId="2187"/>
    <cellStyle name="_Costs not in AURORA 06GRC_Hopkins Ridge Prepaid Tran - Interest Earned RY 12ME Feb  '11_Transmission Workbook for May BOD 2" xfId="2188"/>
    <cellStyle name="_Costs not in AURORA 06GRC_Hopkins Ridge Prepaid Tran - Interest Earned RY 12ME Feb  '11_Transmission Workbook for May BOD 2 2" xfId="17432"/>
    <cellStyle name="_Costs not in AURORA 06GRC_Hopkins Ridge Prepaid Tran - Interest Earned RY 12ME Feb  '11_Transmission Workbook for May BOD 3" xfId="17433"/>
    <cellStyle name="_Costs not in AURORA 06GRC_Hopkins Ridge Prepaid Tran - Interest Earned RY 12ME Feb  '11_Transmission Workbook for May BOD_DEM-WP(C) ENERG10C--ctn Mid-C_042010 2010GRC" xfId="2189"/>
    <cellStyle name="_Costs not in AURORA 06GRC_INPUTS" xfId="2190"/>
    <cellStyle name="_Costs not in AURORA 06GRC_INPUTS 2" xfId="2191"/>
    <cellStyle name="_Costs not in AURORA 06GRC_INPUTS 2 2" xfId="2192"/>
    <cellStyle name="_Costs not in AURORA 06GRC_INPUTS 2 2 2" xfId="17434"/>
    <cellStyle name="_Costs not in AURORA 06GRC_INPUTS 2 3" xfId="17435"/>
    <cellStyle name="_Costs not in AURORA 06GRC_INPUTS 3" xfId="2193"/>
    <cellStyle name="_Costs not in AURORA 06GRC_INPUTS 3 2" xfId="17436"/>
    <cellStyle name="_Costs not in AURORA 06GRC_INPUTS 4" xfId="17437"/>
    <cellStyle name="_Costs not in AURORA 06GRC_Mint Farm Generation BPA" xfId="17438"/>
    <cellStyle name="_Costs not in AURORA 06GRC_NIM Summary" xfId="2194"/>
    <cellStyle name="_Costs not in AURORA 06GRC_NIM Summary 09GRC" xfId="2195"/>
    <cellStyle name="_Costs not in AURORA 06GRC_NIM Summary 09GRC 2" xfId="2196"/>
    <cellStyle name="_Costs not in AURORA 06GRC_NIM Summary 09GRC 2 2" xfId="17439"/>
    <cellStyle name="_Costs not in AURORA 06GRC_NIM Summary 09GRC 3" xfId="17440"/>
    <cellStyle name="_Costs not in AURORA 06GRC_NIM Summary 09GRC_DEM-WP(C) ENERG10C--ctn Mid-C_042010 2010GRC" xfId="2197"/>
    <cellStyle name="_Costs not in AURORA 06GRC_NIM Summary 10" xfId="17441"/>
    <cellStyle name="_Costs not in AURORA 06GRC_NIM Summary 11" xfId="17442"/>
    <cellStyle name="_Costs not in AURORA 06GRC_NIM Summary 12" xfId="17443"/>
    <cellStyle name="_Costs not in AURORA 06GRC_NIM Summary 13" xfId="17444"/>
    <cellStyle name="_Costs not in AURORA 06GRC_NIM Summary 14" xfId="17445"/>
    <cellStyle name="_Costs not in AURORA 06GRC_NIM Summary 15" xfId="17446"/>
    <cellStyle name="_Costs not in AURORA 06GRC_NIM Summary 16" xfId="17447"/>
    <cellStyle name="_Costs not in AURORA 06GRC_NIM Summary 17" xfId="17448"/>
    <cellStyle name="_Costs not in AURORA 06GRC_NIM Summary 18" xfId="17449"/>
    <cellStyle name="_Costs not in AURORA 06GRC_NIM Summary 19" xfId="17450"/>
    <cellStyle name="_Costs not in AURORA 06GRC_NIM Summary 2" xfId="2198"/>
    <cellStyle name="_Costs not in AURORA 06GRC_NIM Summary 2 2" xfId="17451"/>
    <cellStyle name="_Costs not in AURORA 06GRC_NIM Summary 20" xfId="17452"/>
    <cellStyle name="_Costs not in AURORA 06GRC_NIM Summary 21" xfId="17453"/>
    <cellStyle name="_Costs not in AURORA 06GRC_NIM Summary 22" xfId="17454"/>
    <cellStyle name="_Costs not in AURORA 06GRC_NIM Summary 23" xfId="17455"/>
    <cellStyle name="_Costs not in AURORA 06GRC_NIM Summary 24" xfId="17456"/>
    <cellStyle name="_Costs not in AURORA 06GRC_NIM Summary 25" xfId="17457"/>
    <cellStyle name="_Costs not in AURORA 06GRC_NIM Summary 26" xfId="17458"/>
    <cellStyle name="_Costs not in AURORA 06GRC_NIM Summary 27" xfId="17459"/>
    <cellStyle name="_Costs not in AURORA 06GRC_NIM Summary 28" xfId="17460"/>
    <cellStyle name="_Costs not in AURORA 06GRC_NIM Summary 29" xfId="17461"/>
    <cellStyle name="_Costs not in AURORA 06GRC_NIM Summary 3" xfId="2199"/>
    <cellStyle name="_Costs not in AURORA 06GRC_NIM Summary 3 2" xfId="17462"/>
    <cellStyle name="_Costs not in AURORA 06GRC_NIM Summary 30" xfId="17463"/>
    <cellStyle name="_Costs not in AURORA 06GRC_NIM Summary 31" xfId="17464"/>
    <cellStyle name="_Costs not in AURORA 06GRC_NIM Summary 32" xfId="17465"/>
    <cellStyle name="_Costs not in AURORA 06GRC_NIM Summary 33" xfId="17466"/>
    <cellStyle name="_Costs not in AURORA 06GRC_NIM Summary 34" xfId="17467"/>
    <cellStyle name="_Costs not in AURORA 06GRC_NIM Summary 35" xfId="17468"/>
    <cellStyle name="_Costs not in AURORA 06GRC_NIM Summary 36" xfId="17469"/>
    <cellStyle name="_Costs not in AURORA 06GRC_NIM Summary 37" xfId="17470"/>
    <cellStyle name="_Costs not in AURORA 06GRC_NIM Summary 38" xfId="17471"/>
    <cellStyle name="_Costs not in AURORA 06GRC_NIM Summary 39" xfId="17472"/>
    <cellStyle name="_Costs not in AURORA 06GRC_NIM Summary 4" xfId="2200"/>
    <cellStyle name="_Costs not in AURORA 06GRC_NIM Summary 4 2" xfId="17473"/>
    <cellStyle name="_Costs not in AURORA 06GRC_NIM Summary 40" xfId="17474"/>
    <cellStyle name="_Costs not in AURORA 06GRC_NIM Summary 41" xfId="17475"/>
    <cellStyle name="_Costs not in AURORA 06GRC_NIM Summary 42" xfId="17476"/>
    <cellStyle name="_Costs not in AURORA 06GRC_NIM Summary 43" xfId="17477"/>
    <cellStyle name="_Costs not in AURORA 06GRC_NIM Summary 44" xfId="17478"/>
    <cellStyle name="_Costs not in AURORA 06GRC_NIM Summary 45" xfId="17479"/>
    <cellStyle name="_Costs not in AURORA 06GRC_NIM Summary 46" xfId="17480"/>
    <cellStyle name="_Costs not in AURORA 06GRC_NIM Summary 47" xfId="17481"/>
    <cellStyle name="_Costs not in AURORA 06GRC_NIM Summary 48" xfId="17482"/>
    <cellStyle name="_Costs not in AURORA 06GRC_NIM Summary 49" xfId="17483"/>
    <cellStyle name="_Costs not in AURORA 06GRC_NIM Summary 5" xfId="2201"/>
    <cellStyle name="_Costs not in AURORA 06GRC_NIM Summary 5 2" xfId="17484"/>
    <cellStyle name="_Costs not in AURORA 06GRC_NIM Summary 50" xfId="17485"/>
    <cellStyle name="_Costs not in AURORA 06GRC_NIM Summary 51" xfId="17486"/>
    <cellStyle name="_Costs not in AURORA 06GRC_NIM Summary 6" xfId="2202"/>
    <cellStyle name="_Costs not in AURORA 06GRC_NIM Summary 6 2" xfId="17487"/>
    <cellStyle name="_Costs not in AURORA 06GRC_NIM Summary 7" xfId="2203"/>
    <cellStyle name="_Costs not in AURORA 06GRC_NIM Summary 7 2" xfId="17488"/>
    <cellStyle name="_Costs not in AURORA 06GRC_NIM Summary 8" xfId="2204"/>
    <cellStyle name="_Costs not in AURORA 06GRC_NIM Summary 8 2" xfId="17489"/>
    <cellStyle name="_Costs not in AURORA 06GRC_NIM Summary 9" xfId="2205"/>
    <cellStyle name="_Costs not in AURORA 06GRC_NIM Summary 9 2" xfId="17490"/>
    <cellStyle name="_Costs not in AURORA 06GRC_NIM Summary_DEM-WP(C) ENERG10C--ctn Mid-C_042010 2010GRC" xfId="2206"/>
    <cellStyle name="_Costs not in AURORA 06GRC_PCA 10 -  Exhibit D Dec 2011" xfId="17491"/>
    <cellStyle name="_Costs not in AURORA 06GRC_PCA 10 -  Exhibit D from A Kellogg Jan 2011" xfId="2207"/>
    <cellStyle name="_Costs not in AURORA 06GRC_PCA 10 -  Exhibit D from A Kellogg July 2011" xfId="2208"/>
    <cellStyle name="_Costs not in AURORA 06GRC_PCA 10 -  Exhibit D from S Free Rcv'd 12-11" xfId="2209"/>
    <cellStyle name="_Costs not in AURORA 06GRC_PCA 11 -  Exhibit D Jan 2012 fr A Kellogg" xfId="17492"/>
    <cellStyle name="_Costs not in AURORA 06GRC_PCA 11 -  Exhibit D Jan 2012 WF" xfId="17493"/>
    <cellStyle name="_Costs not in AURORA 06GRC_PCA 7 - Exhibit D update 11_30_08 (2)" xfId="2210"/>
    <cellStyle name="_Costs not in AURORA 06GRC_PCA 7 - Exhibit D update 11_30_08 (2) 2" xfId="2211"/>
    <cellStyle name="_Costs not in AURORA 06GRC_PCA 7 - Exhibit D update 11_30_08 (2) 2 2" xfId="2212"/>
    <cellStyle name="_Costs not in AURORA 06GRC_PCA 7 - Exhibit D update 11_30_08 (2) 2 2 2" xfId="17494"/>
    <cellStyle name="_Costs not in AURORA 06GRC_PCA 7 - Exhibit D update 11_30_08 (2) 2 3" xfId="17495"/>
    <cellStyle name="_Costs not in AURORA 06GRC_PCA 7 - Exhibit D update 11_30_08 (2) 3" xfId="2213"/>
    <cellStyle name="_Costs not in AURORA 06GRC_PCA 7 - Exhibit D update 11_30_08 (2) 3 2" xfId="17496"/>
    <cellStyle name="_Costs not in AURORA 06GRC_PCA 7 - Exhibit D update 11_30_08 (2) 4" xfId="17497"/>
    <cellStyle name="_Costs not in AURORA 06GRC_PCA 7 - Exhibit D update 11_30_08 (2)_DEM-WP(C) ENERG10C--ctn Mid-C_042010 2010GRC" xfId="2214"/>
    <cellStyle name="_Costs not in AURORA 06GRC_PCA 7 - Exhibit D update 11_30_08 (2)_NIM Summary" xfId="2215"/>
    <cellStyle name="_Costs not in AURORA 06GRC_PCA 7 - Exhibit D update 11_30_08 (2)_NIM Summary 2" xfId="2216"/>
    <cellStyle name="_Costs not in AURORA 06GRC_PCA 7 - Exhibit D update 11_30_08 (2)_NIM Summary 2 2" xfId="17498"/>
    <cellStyle name="_Costs not in AURORA 06GRC_PCA 7 - Exhibit D update 11_30_08 (2)_NIM Summary 3" xfId="17499"/>
    <cellStyle name="_Costs not in AURORA 06GRC_PCA 7 - Exhibit D update 11_30_08 (2)_NIM Summary_DEM-WP(C) ENERG10C--ctn Mid-C_042010 2010GRC" xfId="2217"/>
    <cellStyle name="_Costs not in AURORA 06GRC_PCA 8 - Exhibit D update 12_31_09" xfId="2218"/>
    <cellStyle name="_Costs not in AURORA 06GRC_PCA 8 - Exhibit D update 12_31_09 2" xfId="17500"/>
    <cellStyle name="_Costs not in AURORA 06GRC_PCA 9 -  Exhibit D April 2010" xfId="2219"/>
    <cellStyle name="_Costs not in AURORA 06GRC_PCA 9 -  Exhibit D April 2010 (3)" xfId="2220"/>
    <cellStyle name="_Costs not in AURORA 06GRC_PCA 9 -  Exhibit D April 2010 (3) 2" xfId="2221"/>
    <cellStyle name="_Costs not in AURORA 06GRC_PCA 9 -  Exhibit D April 2010 (3) 2 2" xfId="17501"/>
    <cellStyle name="_Costs not in AURORA 06GRC_PCA 9 -  Exhibit D April 2010 (3) 3" xfId="17502"/>
    <cellStyle name="_Costs not in AURORA 06GRC_PCA 9 -  Exhibit D April 2010 (3)_DEM-WP(C) ENERG10C--ctn Mid-C_042010 2010GRC" xfId="2222"/>
    <cellStyle name="_Costs not in AURORA 06GRC_PCA 9 -  Exhibit D April 2010 2" xfId="17503"/>
    <cellStyle name="_Costs not in AURORA 06GRC_PCA 9 -  Exhibit D April 2010 3" xfId="17504"/>
    <cellStyle name="_Costs not in AURORA 06GRC_PCA 9 -  Exhibit D April 2010 4" xfId="17505"/>
    <cellStyle name="_Costs not in AURORA 06GRC_PCA 9 -  Exhibit D April 2010 5" xfId="17506"/>
    <cellStyle name="_Costs not in AURORA 06GRC_PCA 9 -  Exhibit D April 2010 6" xfId="17507"/>
    <cellStyle name="_Costs not in AURORA 06GRC_PCA 9 -  Exhibit D Feb 2010" xfId="2223"/>
    <cellStyle name="_Costs not in AURORA 06GRC_PCA 9 -  Exhibit D Feb 2010 2" xfId="17508"/>
    <cellStyle name="_Costs not in AURORA 06GRC_PCA 9 -  Exhibit D Feb 2010 v2" xfId="2224"/>
    <cellStyle name="_Costs not in AURORA 06GRC_PCA 9 -  Exhibit D Feb 2010 v2 2" xfId="17509"/>
    <cellStyle name="_Costs not in AURORA 06GRC_PCA 9 -  Exhibit D Feb 2010 WF" xfId="2225"/>
    <cellStyle name="_Costs not in AURORA 06GRC_PCA 9 -  Exhibit D Feb 2010 WF 2" xfId="17510"/>
    <cellStyle name="_Costs not in AURORA 06GRC_PCA 9 -  Exhibit D Jan 2010" xfId="2226"/>
    <cellStyle name="_Costs not in AURORA 06GRC_PCA 9 -  Exhibit D Jan 2010 2" xfId="17511"/>
    <cellStyle name="_Costs not in AURORA 06GRC_PCA 9 -  Exhibit D March 2010 (2)" xfId="2227"/>
    <cellStyle name="_Costs not in AURORA 06GRC_PCA 9 -  Exhibit D March 2010 (2) 2" xfId="17512"/>
    <cellStyle name="_Costs not in AURORA 06GRC_PCA 9 -  Exhibit D Nov 2010" xfId="2228"/>
    <cellStyle name="_Costs not in AURORA 06GRC_PCA 9 -  Exhibit D Nov 2010 2" xfId="17513"/>
    <cellStyle name="_Costs not in AURORA 06GRC_PCA 9 - Exhibit D at August 2010" xfId="2229"/>
    <cellStyle name="_Costs not in AURORA 06GRC_PCA 9 - Exhibit D at August 2010 2" xfId="17514"/>
    <cellStyle name="_Costs not in AURORA 06GRC_PCA 9 - Exhibit D June 2010 GRC" xfId="2230"/>
    <cellStyle name="_Costs not in AURORA 06GRC_PCA 9 - Exhibit D June 2010 GRC 2" xfId="17515"/>
    <cellStyle name="_Costs not in AURORA 06GRC_Power Costs - Comparison bx Rbtl-Staff-Jt-PC" xfId="2231"/>
    <cellStyle name="_Costs not in AURORA 06GRC_Power Costs - Comparison bx Rbtl-Staff-Jt-PC 2" xfId="2232"/>
    <cellStyle name="_Costs not in AURORA 06GRC_Power Costs - Comparison bx Rbtl-Staff-Jt-PC 2 2" xfId="2233"/>
    <cellStyle name="_Costs not in AURORA 06GRC_Power Costs - Comparison bx Rbtl-Staff-Jt-PC 2 2 2" xfId="17516"/>
    <cellStyle name="_Costs not in AURORA 06GRC_Power Costs - Comparison bx Rbtl-Staff-Jt-PC 2 3" xfId="17517"/>
    <cellStyle name="_Costs not in AURORA 06GRC_Power Costs - Comparison bx Rbtl-Staff-Jt-PC 3" xfId="2234"/>
    <cellStyle name="_Costs not in AURORA 06GRC_Power Costs - Comparison bx Rbtl-Staff-Jt-PC 3 2" xfId="17518"/>
    <cellStyle name="_Costs not in AURORA 06GRC_Power Costs - Comparison bx Rbtl-Staff-Jt-PC 4" xfId="17519"/>
    <cellStyle name="_Costs not in AURORA 06GRC_Power Costs - Comparison bx Rbtl-Staff-Jt-PC_Adj Bench DR 3 for Initial Briefs (Electric)" xfId="2235"/>
    <cellStyle name="_Costs not in AURORA 06GRC_Power Costs - Comparison bx Rbtl-Staff-Jt-PC_Adj Bench DR 3 for Initial Briefs (Electric) 2" xfId="2236"/>
    <cellStyle name="_Costs not in AURORA 06GRC_Power Costs - Comparison bx Rbtl-Staff-Jt-PC_Adj Bench DR 3 for Initial Briefs (Electric) 2 2" xfId="2237"/>
    <cellStyle name="_Costs not in AURORA 06GRC_Power Costs - Comparison bx Rbtl-Staff-Jt-PC_Adj Bench DR 3 for Initial Briefs (Electric) 2 2 2" xfId="17520"/>
    <cellStyle name="_Costs not in AURORA 06GRC_Power Costs - Comparison bx Rbtl-Staff-Jt-PC_Adj Bench DR 3 for Initial Briefs (Electric) 2 3" xfId="17521"/>
    <cellStyle name="_Costs not in AURORA 06GRC_Power Costs - Comparison bx Rbtl-Staff-Jt-PC_Adj Bench DR 3 for Initial Briefs (Electric) 3" xfId="2238"/>
    <cellStyle name="_Costs not in AURORA 06GRC_Power Costs - Comparison bx Rbtl-Staff-Jt-PC_Adj Bench DR 3 for Initial Briefs (Electric) 3 2" xfId="17522"/>
    <cellStyle name="_Costs not in AURORA 06GRC_Power Costs - Comparison bx Rbtl-Staff-Jt-PC_Adj Bench DR 3 for Initial Briefs (Electric) 4" xfId="17523"/>
    <cellStyle name="_Costs not in AURORA 06GRC_Power Costs - Comparison bx Rbtl-Staff-Jt-PC_Adj Bench DR 3 for Initial Briefs (Electric)_DEM-WP(C) ENERG10C--ctn Mid-C_042010 2010GRC" xfId="2239"/>
    <cellStyle name="_Costs not in AURORA 06GRC_Power Costs - Comparison bx Rbtl-Staff-Jt-PC_DEM-WP(C) ENERG10C--ctn Mid-C_042010 2010GRC" xfId="2240"/>
    <cellStyle name="_Costs not in AURORA 06GRC_Power Costs - Comparison bx Rbtl-Staff-Jt-PC_Electric Rev Req Model (2009 GRC) Rebuttal" xfId="2241"/>
    <cellStyle name="_Costs not in AURORA 06GRC_Power Costs - Comparison bx Rbtl-Staff-Jt-PC_Electric Rev Req Model (2009 GRC) Rebuttal 2" xfId="2242"/>
    <cellStyle name="_Costs not in AURORA 06GRC_Power Costs - Comparison bx Rbtl-Staff-Jt-PC_Electric Rev Req Model (2009 GRC) Rebuttal 2 2" xfId="2243"/>
    <cellStyle name="_Costs not in AURORA 06GRC_Power Costs - Comparison bx Rbtl-Staff-Jt-PC_Electric Rev Req Model (2009 GRC) Rebuttal 2 2 2" xfId="17524"/>
    <cellStyle name="_Costs not in AURORA 06GRC_Power Costs - Comparison bx Rbtl-Staff-Jt-PC_Electric Rev Req Model (2009 GRC) Rebuttal 2 3" xfId="17525"/>
    <cellStyle name="_Costs not in AURORA 06GRC_Power Costs - Comparison bx Rbtl-Staff-Jt-PC_Electric Rev Req Model (2009 GRC) Rebuttal 3" xfId="2244"/>
    <cellStyle name="_Costs not in AURORA 06GRC_Power Costs - Comparison bx Rbtl-Staff-Jt-PC_Electric Rev Req Model (2009 GRC) Rebuttal 3 2" xfId="17526"/>
    <cellStyle name="_Costs not in AURORA 06GRC_Power Costs - Comparison bx Rbtl-Staff-Jt-PC_Electric Rev Req Model (2009 GRC) Rebuttal 4" xfId="17527"/>
    <cellStyle name="_Costs not in AURORA 06GRC_Power Costs - Comparison bx Rbtl-Staff-Jt-PC_Electric Rev Req Model (2009 GRC) Rebuttal REmoval of New  WH Solar AdjustMI" xfId="2245"/>
    <cellStyle name="_Costs not in AURORA 06GRC_Power Costs - Comparison bx Rbtl-Staff-Jt-PC_Electric Rev Req Model (2009 GRC) Rebuttal REmoval of New  WH Solar AdjustMI 2" xfId="2246"/>
    <cellStyle name="_Costs not in AURORA 06GRC_Power Costs - Comparison bx Rbtl-Staff-Jt-PC_Electric Rev Req Model (2009 GRC) Rebuttal REmoval of New  WH Solar AdjustMI 2 2" xfId="2247"/>
    <cellStyle name="_Costs not in AURORA 06GRC_Power Costs - Comparison bx Rbtl-Staff-Jt-PC_Electric Rev Req Model (2009 GRC) Rebuttal REmoval of New  WH Solar AdjustMI 2 2 2" xfId="17528"/>
    <cellStyle name="_Costs not in AURORA 06GRC_Power Costs - Comparison bx Rbtl-Staff-Jt-PC_Electric Rev Req Model (2009 GRC) Rebuttal REmoval of New  WH Solar AdjustMI 2 3" xfId="17529"/>
    <cellStyle name="_Costs not in AURORA 06GRC_Power Costs - Comparison bx Rbtl-Staff-Jt-PC_Electric Rev Req Model (2009 GRC) Rebuttal REmoval of New  WH Solar AdjustMI 3" xfId="2248"/>
    <cellStyle name="_Costs not in AURORA 06GRC_Power Costs - Comparison bx Rbtl-Staff-Jt-PC_Electric Rev Req Model (2009 GRC) Rebuttal REmoval of New  WH Solar AdjustMI 3 2" xfId="17530"/>
    <cellStyle name="_Costs not in AURORA 06GRC_Power Costs - Comparison bx Rbtl-Staff-Jt-PC_Electric Rev Req Model (2009 GRC) Rebuttal REmoval of New  WH Solar AdjustMI 4" xfId="17531"/>
    <cellStyle name="_Costs not in AURORA 06GRC_Power Costs - Comparison bx Rbtl-Staff-Jt-PC_Electric Rev Req Model (2009 GRC) Rebuttal REmoval of New  WH Solar AdjustMI_DEM-WP(C) ENERG10C--ctn Mid-C_042010 2010GRC" xfId="2249"/>
    <cellStyle name="_Costs not in AURORA 06GRC_Power Costs - Comparison bx Rbtl-Staff-Jt-PC_Electric Rev Req Model (2009 GRC) Revised 01-18-2010" xfId="2250"/>
    <cellStyle name="_Costs not in AURORA 06GRC_Power Costs - Comparison bx Rbtl-Staff-Jt-PC_Electric Rev Req Model (2009 GRC) Revised 01-18-2010 2" xfId="2251"/>
    <cellStyle name="_Costs not in AURORA 06GRC_Power Costs - Comparison bx Rbtl-Staff-Jt-PC_Electric Rev Req Model (2009 GRC) Revised 01-18-2010 2 2" xfId="2252"/>
    <cellStyle name="_Costs not in AURORA 06GRC_Power Costs - Comparison bx Rbtl-Staff-Jt-PC_Electric Rev Req Model (2009 GRC) Revised 01-18-2010 2 2 2" xfId="17532"/>
    <cellStyle name="_Costs not in AURORA 06GRC_Power Costs - Comparison bx Rbtl-Staff-Jt-PC_Electric Rev Req Model (2009 GRC) Revised 01-18-2010 2 3" xfId="17533"/>
    <cellStyle name="_Costs not in AURORA 06GRC_Power Costs - Comparison bx Rbtl-Staff-Jt-PC_Electric Rev Req Model (2009 GRC) Revised 01-18-2010 3" xfId="2253"/>
    <cellStyle name="_Costs not in AURORA 06GRC_Power Costs - Comparison bx Rbtl-Staff-Jt-PC_Electric Rev Req Model (2009 GRC) Revised 01-18-2010 3 2" xfId="17534"/>
    <cellStyle name="_Costs not in AURORA 06GRC_Power Costs - Comparison bx Rbtl-Staff-Jt-PC_Electric Rev Req Model (2009 GRC) Revised 01-18-2010 4" xfId="17535"/>
    <cellStyle name="_Costs not in AURORA 06GRC_Power Costs - Comparison bx Rbtl-Staff-Jt-PC_Electric Rev Req Model (2009 GRC) Revised 01-18-2010_DEM-WP(C) ENERG10C--ctn Mid-C_042010 2010GRC" xfId="2254"/>
    <cellStyle name="_Costs not in AURORA 06GRC_Power Costs - Comparison bx Rbtl-Staff-Jt-PC_Final Order Electric EXHIBIT A-1" xfId="2255"/>
    <cellStyle name="_Costs not in AURORA 06GRC_Power Costs - Comparison bx Rbtl-Staff-Jt-PC_Final Order Electric EXHIBIT A-1 2" xfId="2256"/>
    <cellStyle name="_Costs not in AURORA 06GRC_Power Costs - Comparison bx Rbtl-Staff-Jt-PC_Final Order Electric EXHIBIT A-1 2 2" xfId="2257"/>
    <cellStyle name="_Costs not in AURORA 06GRC_Power Costs - Comparison bx Rbtl-Staff-Jt-PC_Final Order Electric EXHIBIT A-1 2 2 2" xfId="17536"/>
    <cellStyle name="_Costs not in AURORA 06GRC_Power Costs - Comparison bx Rbtl-Staff-Jt-PC_Final Order Electric EXHIBIT A-1 2 3" xfId="17537"/>
    <cellStyle name="_Costs not in AURORA 06GRC_Power Costs - Comparison bx Rbtl-Staff-Jt-PC_Final Order Electric EXHIBIT A-1 3" xfId="2258"/>
    <cellStyle name="_Costs not in AURORA 06GRC_Power Costs - Comparison bx Rbtl-Staff-Jt-PC_Final Order Electric EXHIBIT A-1 3 2" xfId="17538"/>
    <cellStyle name="_Costs not in AURORA 06GRC_Power Costs - Comparison bx Rbtl-Staff-Jt-PC_Final Order Electric EXHIBIT A-1 4" xfId="17539"/>
    <cellStyle name="_Costs not in AURORA 06GRC_Production Adj 4.37" xfId="2259"/>
    <cellStyle name="_Costs not in AURORA 06GRC_Production Adj 4.37 2" xfId="2260"/>
    <cellStyle name="_Costs not in AURORA 06GRC_Production Adj 4.37 2 2" xfId="2261"/>
    <cellStyle name="_Costs not in AURORA 06GRC_Production Adj 4.37 2 2 2" xfId="17540"/>
    <cellStyle name="_Costs not in AURORA 06GRC_Production Adj 4.37 2 3" xfId="17541"/>
    <cellStyle name="_Costs not in AURORA 06GRC_Production Adj 4.37 3" xfId="2262"/>
    <cellStyle name="_Costs not in AURORA 06GRC_Production Adj 4.37 3 2" xfId="17542"/>
    <cellStyle name="_Costs not in AURORA 06GRC_Production Adj 4.37 4" xfId="17543"/>
    <cellStyle name="_Costs not in AURORA 06GRC_Purchased Power Adj 4.03" xfId="2263"/>
    <cellStyle name="_Costs not in AURORA 06GRC_Purchased Power Adj 4.03 2" xfId="2264"/>
    <cellStyle name="_Costs not in AURORA 06GRC_Purchased Power Adj 4.03 2 2" xfId="2265"/>
    <cellStyle name="_Costs not in AURORA 06GRC_Purchased Power Adj 4.03 2 2 2" xfId="17544"/>
    <cellStyle name="_Costs not in AURORA 06GRC_Purchased Power Adj 4.03 2 3" xfId="17545"/>
    <cellStyle name="_Costs not in AURORA 06GRC_Purchased Power Adj 4.03 3" xfId="2266"/>
    <cellStyle name="_Costs not in AURORA 06GRC_Purchased Power Adj 4.03 3 2" xfId="17546"/>
    <cellStyle name="_Costs not in AURORA 06GRC_Purchased Power Adj 4.03 4" xfId="17547"/>
    <cellStyle name="_Costs not in AURORA 06GRC_Rebuttal Power Costs" xfId="2267"/>
    <cellStyle name="_Costs not in AURORA 06GRC_Rebuttal Power Costs 2" xfId="2268"/>
    <cellStyle name="_Costs not in AURORA 06GRC_Rebuttal Power Costs 2 2" xfId="2269"/>
    <cellStyle name="_Costs not in AURORA 06GRC_Rebuttal Power Costs 2 2 2" xfId="17548"/>
    <cellStyle name="_Costs not in AURORA 06GRC_Rebuttal Power Costs 2 3" xfId="17549"/>
    <cellStyle name="_Costs not in AURORA 06GRC_Rebuttal Power Costs 3" xfId="2270"/>
    <cellStyle name="_Costs not in AURORA 06GRC_Rebuttal Power Costs 3 2" xfId="17550"/>
    <cellStyle name="_Costs not in AURORA 06GRC_Rebuttal Power Costs 4" xfId="17551"/>
    <cellStyle name="_Costs not in AURORA 06GRC_Rebuttal Power Costs_Adj Bench DR 3 for Initial Briefs (Electric)" xfId="2271"/>
    <cellStyle name="_Costs not in AURORA 06GRC_Rebuttal Power Costs_Adj Bench DR 3 for Initial Briefs (Electric) 2" xfId="2272"/>
    <cellStyle name="_Costs not in AURORA 06GRC_Rebuttal Power Costs_Adj Bench DR 3 for Initial Briefs (Electric) 2 2" xfId="2273"/>
    <cellStyle name="_Costs not in AURORA 06GRC_Rebuttal Power Costs_Adj Bench DR 3 for Initial Briefs (Electric) 2 2 2" xfId="17552"/>
    <cellStyle name="_Costs not in AURORA 06GRC_Rebuttal Power Costs_Adj Bench DR 3 for Initial Briefs (Electric) 2 3" xfId="17553"/>
    <cellStyle name="_Costs not in AURORA 06GRC_Rebuttal Power Costs_Adj Bench DR 3 for Initial Briefs (Electric) 3" xfId="2274"/>
    <cellStyle name="_Costs not in AURORA 06GRC_Rebuttal Power Costs_Adj Bench DR 3 for Initial Briefs (Electric) 3 2" xfId="17554"/>
    <cellStyle name="_Costs not in AURORA 06GRC_Rebuttal Power Costs_Adj Bench DR 3 for Initial Briefs (Electric) 4" xfId="17555"/>
    <cellStyle name="_Costs not in AURORA 06GRC_Rebuttal Power Costs_Adj Bench DR 3 for Initial Briefs (Electric)_DEM-WP(C) ENERG10C--ctn Mid-C_042010 2010GRC" xfId="2275"/>
    <cellStyle name="_Costs not in AURORA 06GRC_Rebuttal Power Costs_DEM-WP(C) ENERG10C--ctn Mid-C_042010 2010GRC" xfId="2276"/>
    <cellStyle name="_Costs not in AURORA 06GRC_Rebuttal Power Costs_Electric Rev Req Model (2009 GRC) Rebuttal" xfId="2277"/>
    <cellStyle name="_Costs not in AURORA 06GRC_Rebuttal Power Costs_Electric Rev Req Model (2009 GRC) Rebuttal 2" xfId="2278"/>
    <cellStyle name="_Costs not in AURORA 06GRC_Rebuttal Power Costs_Electric Rev Req Model (2009 GRC) Rebuttal 2 2" xfId="2279"/>
    <cellStyle name="_Costs not in AURORA 06GRC_Rebuttal Power Costs_Electric Rev Req Model (2009 GRC) Rebuttal 2 2 2" xfId="17556"/>
    <cellStyle name="_Costs not in AURORA 06GRC_Rebuttal Power Costs_Electric Rev Req Model (2009 GRC) Rebuttal 2 3" xfId="17557"/>
    <cellStyle name="_Costs not in AURORA 06GRC_Rebuttal Power Costs_Electric Rev Req Model (2009 GRC) Rebuttal 3" xfId="2280"/>
    <cellStyle name="_Costs not in AURORA 06GRC_Rebuttal Power Costs_Electric Rev Req Model (2009 GRC) Rebuttal 3 2" xfId="17558"/>
    <cellStyle name="_Costs not in AURORA 06GRC_Rebuttal Power Costs_Electric Rev Req Model (2009 GRC) Rebuttal 4" xfId="17559"/>
    <cellStyle name="_Costs not in AURORA 06GRC_Rebuttal Power Costs_Electric Rev Req Model (2009 GRC) Rebuttal REmoval of New  WH Solar AdjustMI" xfId="2281"/>
    <cellStyle name="_Costs not in AURORA 06GRC_Rebuttal Power Costs_Electric Rev Req Model (2009 GRC) Rebuttal REmoval of New  WH Solar AdjustMI 2" xfId="2282"/>
    <cellStyle name="_Costs not in AURORA 06GRC_Rebuttal Power Costs_Electric Rev Req Model (2009 GRC) Rebuttal REmoval of New  WH Solar AdjustMI 2 2" xfId="2283"/>
    <cellStyle name="_Costs not in AURORA 06GRC_Rebuttal Power Costs_Electric Rev Req Model (2009 GRC) Rebuttal REmoval of New  WH Solar AdjustMI 2 2 2" xfId="17560"/>
    <cellStyle name="_Costs not in AURORA 06GRC_Rebuttal Power Costs_Electric Rev Req Model (2009 GRC) Rebuttal REmoval of New  WH Solar AdjustMI 2 3" xfId="17561"/>
    <cellStyle name="_Costs not in AURORA 06GRC_Rebuttal Power Costs_Electric Rev Req Model (2009 GRC) Rebuttal REmoval of New  WH Solar AdjustMI 3" xfId="2284"/>
    <cellStyle name="_Costs not in AURORA 06GRC_Rebuttal Power Costs_Electric Rev Req Model (2009 GRC) Rebuttal REmoval of New  WH Solar AdjustMI 3 2" xfId="17562"/>
    <cellStyle name="_Costs not in AURORA 06GRC_Rebuttal Power Costs_Electric Rev Req Model (2009 GRC) Rebuttal REmoval of New  WH Solar AdjustMI 4" xfId="17563"/>
    <cellStyle name="_Costs not in AURORA 06GRC_Rebuttal Power Costs_Electric Rev Req Model (2009 GRC) Rebuttal REmoval of New  WH Solar AdjustMI_DEM-WP(C) ENERG10C--ctn Mid-C_042010 2010GRC" xfId="2285"/>
    <cellStyle name="_Costs not in AURORA 06GRC_Rebuttal Power Costs_Electric Rev Req Model (2009 GRC) Revised 01-18-2010" xfId="2286"/>
    <cellStyle name="_Costs not in AURORA 06GRC_Rebuttal Power Costs_Electric Rev Req Model (2009 GRC) Revised 01-18-2010 2" xfId="2287"/>
    <cellStyle name="_Costs not in AURORA 06GRC_Rebuttal Power Costs_Electric Rev Req Model (2009 GRC) Revised 01-18-2010 2 2" xfId="2288"/>
    <cellStyle name="_Costs not in AURORA 06GRC_Rebuttal Power Costs_Electric Rev Req Model (2009 GRC) Revised 01-18-2010 2 2 2" xfId="17564"/>
    <cellStyle name="_Costs not in AURORA 06GRC_Rebuttal Power Costs_Electric Rev Req Model (2009 GRC) Revised 01-18-2010 2 3" xfId="17565"/>
    <cellStyle name="_Costs not in AURORA 06GRC_Rebuttal Power Costs_Electric Rev Req Model (2009 GRC) Revised 01-18-2010 3" xfId="2289"/>
    <cellStyle name="_Costs not in AURORA 06GRC_Rebuttal Power Costs_Electric Rev Req Model (2009 GRC) Revised 01-18-2010 3 2" xfId="17566"/>
    <cellStyle name="_Costs not in AURORA 06GRC_Rebuttal Power Costs_Electric Rev Req Model (2009 GRC) Revised 01-18-2010 4" xfId="17567"/>
    <cellStyle name="_Costs not in AURORA 06GRC_Rebuttal Power Costs_Electric Rev Req Model (2009 GRC) Revised 01-18-2010_DEM-WP(C) ENERG10C--ctn Mid-C_042010 2010GRC" xfId="2290"/>
    <cellStyle name="_Costs not in AURORA 06GRC_Rebuttal Power Costs_Final Order Electric EXHIBIT A-1" xfId="2291"/>
    <cellStyle name="_Costs not in AURORA 06GRC_Rebuttal Power Costs_Final Order Electric EXHIBIT A-1 2" xfId="2292"/>
    <cellStyle name="_Costs not in AURORA 06GRC_Rebuttal Power Costs_Final Order Electric EXHIBIT A-1 2 2" xfId="2293"/>
    <cellStyle name="_Costs not in AURORA 06GRC_Rebuttal Power Costs_Final Order Electric EXHIBIT A-1 2 2 2" xfId="17568"/>
    <cellStyle name="_Costs not in AURORA 06GRC_Rebuttal Power Costs_Final Order Electric EXHIBIT A-1 2 3" xfId="17569"/>
    <cellStyle name="_Costs not in AURORA 06GRC_Rebuttal Power Costs_Final Order Electric EXHIBIT A-1 3" xfId="2294"/>
    <cellStyle name="_Costs not in AURORA 06GRC_Rebuttal Power Costs_Final Order Electric EXHIBIT A-1 3 2" xfId="17570"/>
    <cellStyle name="_Costs not in AURORA 06GRC_Rebuttal Power Costs_Final Order Electric EXHIBIT A-1 4" xfId="17571"/>
    <cellStyle name="_Costs not in AURORA 06GRC_RECS vs PTC's w Interest 6-28-10" xfId="17572"/>
    <cellStyle name="_Costs not in AURORA 06GRC_ROR &amp; CONV FACTOR" xfId="2295"/>
    <cellStyle name="_Costs not in AURORA 06GRC_ROR &amp; CONV FACTOR 2" xfId="2296"/>
    <cellStyle name="_Costs not in AURORA 06GRC_ROR &amp; CONV FACTOR 2 2" xfId="2297"/>
    <cellStyle name="_Costs not in AURORA 06GRC_ROR &amp; CONV FACTOR 2 2 2" xfId="17573"/>
    <cellStyle name="_Costs not in AURORA 06GRC_ROR &amp; CONV FACTOR 2 3" xfId="17574"/>
    <cellStyle name="_Costs not in AURORA 06GRC_ROR &amp; CONV FACTOR 3" xfId="2298"/>
    <cellStyle name="_Costs not in AURORA 06GRC_ROR &amp; CONV FACTOR 3 2" xfId="17575"/>
    <cellStyle name="_Costs not in AURORA 06GRC_ROR &amp; CONV FACTOR 4" xfId="17576"/>
    <cellStyle name="_Costs not in AURORA 06GRC_ROR 5.02" xfId="2299"/>
    <cellStyle name="_Costs not in AURORA 06GRC_ROR 5.02 2" xfId="2300"/>
    <cellStyle name="_Costs not in AURORA 06GRC_ROR 5.02 2 2" xfId="2301"/>
    <cellStyle name="_Costs not in AURORA 06GRC_ROR 5.02 2 2 2" xfId="17577"/>
    <cellStyle name="_Costs not in AURORA 06GRC_ROR 5.02 2 3" xfId="17578"/>
    <cellStyle name="_Costs not in AURORA 06GRC_ROR 5.02 3" xfId="2302"/>
    <cellStyle name="_Costs not in AURORA 06GRC_ROR 5.02 3 2" xfId="17579"/>
    <cellStyle name="_Costs not in AURORA 06GRC_ROR 5.02 4" xfId="17580"/>
    <cellStyle name="_Costs not in AURORA 06GRC_Transmission Workbook for May BOD" xfId="2303"/>
    <cellStyle name="_Costs not in AURORA 06GRC_Transmission Workbook for May BOD 2" xfId="2304"/>
    <cellStyle name="_Costs not in AURORA 06GRC_Transmission Workbook for May BOD 2 2" xfId="17581"/>
    <cellStyle name="_Costs not in AURORA 06GRC_Transmission Workbook for May BOD 3" xfId="17582"/>
    <cellStyle name="_Costs not in AURORA 06GRC_Transmission Workbook for May BOD_DEM-WP(C) ENERG10C--ctn Mid-C_042010 2010GRC" xfId="2305"/>
    <cellStyle name="_Costs not in AURORA 06GRC_Typical Residential Impacts 10.27.08" xfId="2306"/>
    <cellStyle name="_Costs not in AURORA 06GRC_Wind Integration 10GRC" xfId="2307"/>
    <cellStyle name="_Costs not in AURORA 06GRC_Wind Integration 10GRC 2" xfId="2308"/>
    <cellStyle name="_Costs not in AURORA 06GRC_Wind Integration 10GRC 2 2" xfId="17583"/>
    <cellStyle name="_Costs not in AURORA 06GRC_Wind Integration 10GRC 3" xfId="17584"/>
    <cellStyle name="_Costs not in AURORA 06GRC_Wind Integration 10GRC_DEM-WP(C) ENERG10C--ctn Mid-C_042010 2010GRC" xfId="2309"/>
    <cellStyle name="_Costs not in AURORA 2006GRC 6.15.06" xfId="2310"/>
    <cellStyle name="_Costs not in AURORA 2006GRC 6.15.06 2" xfId="2311"/>
    <cellStyle name="_Costs not in AURORA 2006GRC 6.15.06 2 2" xfId="2312"/>
    <cellStyle name="_Costs not in AURORA 2006GRC 6.15.06 2 2 2" xfId="2313"/>
    <cellStyle name="_Costs not in AURORA 2006GRC 6.15.06 2 2 2 2" xfId="17585"/>
    <cellStyle name="_Costs not in AURORA 2006GRC 6.15.06 2 2 3" xfId="17586"/>
    <cellStyle name="_Costs not in AURORA 2006GRC 6.15.06 2 3" xfId="2314"/>
    <cellStyle name="_Costs not in AURORA 2006GRC 6.15.06 2 3 2" xfId="17587"/>
    <cellStyle name="_Costs not in AURORA 2006GRC 6.15.06 2 4" xfId="17588"/>
    <cellStyle name="_Costs not in AURORA 2006GRC 6.15.06 3" xfId="2315"/>
    <cellStyle name="_Costs not in AURORA 2006GRC 6.15.06 3 2" xfId="2316"/>
    <cellStyle name="_Costs not in AURORA 2006GRC 6.15.06 3 2 2" xfId="2317"/>
    <cellStyle name="_Costs not in AURORA 2006GRC 6.15.06 3 2 2 2" xfId="17589"/>
    <cellStyle name="_Costs not in AURORA 2006GRC 6.15.06 3 2 3" xfId="17590"/>
    <cellStyle name="_Costs not in AURORA 2006GRC 6.15.06 3 3" xfId="2318"/>
    <cellStyle name="_Costs not in AURORA 2006GRC 6.15.06 3 3 2" xfId="2319"/>
    <cellStyle name="_Costs not in AURORA 2006GRC 6.15.06 3 3 2 2" xfId="17591"/>
    <cellStyle name="_Costs not in AURORA 2006GRC 6.15.06 3 3 3" xfId="17592"/>
    <cellStyle name="_Costs not in AURORA 2006GRC 6.15.06 3 4" xfId="2320"/>
    <cellStyle name="_Costs not in AURORA 2006GRC 6.15.06 3 4 2" xfId="2321"/>
    <cellStyle name="_Costs not in AURORA 2006GRC 6.15.06 3 4 2 2" xfId="17593"/>
    <cellStyle name="_Costs not in AURORA 2006GRC 6.15.06 3 4 3" xfId="17594"/>
    <cellStyle name="_Costs not in AURORA 2006GRC 6.15.06 3 5" xfId="17595"/>
    <cellStyle name="_Costs not in AURORA 2006GRC 6.15.06 4" xfId="2322"/>
    <cellStyle name="_Costs not in AURORA 2006GRC 6.15.06 4 2" xfId="2323"/>
    <cellStyle name="_Costs not in AURORA 2006GRC 6.15.06 4 2 2" xfId="17596"/>
    <cellStyle name="_Costs not in AURORA 2006GRC 6.15.06 4 3" xfId="17597"/>
    <cellStyle name="_Costs not in AURORA 2006GRC 6.15.06 5" xfId="2324"/>
    <cellStyle name="_Costs not in AURORA 2006GRC 6.15.06 5 2" xfId="17598"/>
    <cellStyle name="_Costs not in AURORA 2006GRC 6.15.06 5 2 2" xfId="17599"/>
    <cellStyle name="_Costs not in AURORA 2006GRC 6.15.06 5 3" xfId="17600"/>
    <cellStyle name="_Costs not in AURORA 2006GRC 6.15.06 6" xfId="2325"/>
    <cellStyle name="_Costs not in AURORA 2006GRC 6.15.06 6 2" xfId="2326"/>
    <cellStyle name="_Costs not in AURORA 2006GRC 6.15.06 7" xfId="2327"/>
    <cellStyle name="_Costs not in AURORA 2006GRC 6.15.06 7 2" xfId="2328"/>
    <cellStyle name="_Costs not in AURORA 2006GRC 6.15.06 8" xfId="17601"/>
    <cellStyle name="_Costs not in AURORA 2006GRC 6.15.06 8 2" xfId="17602"/>
    <cellStyle name="_Costs not in AURORA 2006GRC 6.15.06 9" xfId="17603"/>
    <cellStyle name="_Costs not in AURORA 2006GRC 6.15.06 9 2" xfId="17604"/>
    <cellStyle name="_Costs not in AURORA 2006GRC 6.15.06_04 07E Wild Horse Wind Expansion (C) (2)" xfId="2329"/>
    <cellStyle name="_Costs not in AURORA 2006GRC 6.15.06_04 07E Wild Horse Wind Expansion (C) (2) 2" xfId="2330"/>
    <cellStyle name="_Costs not in AURORA 2006GRC 6.15.06_04 07E Wild Horse Wind Expansion (C) (2) 2 2" xfId="2331"/>
    <cellStyle name="_Costs not in AURORA 2006GRC 6.15.06_04 07E Wild Horse Wind Expansion (C) (2) 2 2 2" xfId="17605"/>
    <cellStyle name="_Costs not in AURORA 2006GRC 6.15.06_04 07E Wild Horse Wind Expansion (C) (2) 2 3" xfId="17606"/>
    <cellStyle name="_Costs not in AURORA 2006GRC 6.15.06_04 07E Wild Horse Wind Expansion (C) (2) 3" xfId="2332"/>
    <cellStyle name="_Costs not in AURORA 2006GRC 6.15.06_04 07E Wild Horse Wind Expansion (C) (2) 3 2" xfId="17607"/>
    <cellStyle name="_Costs not in AURORA 2006GRC 6.15.06_04 07E Wild Horse Wind Expansion (C) (2) 4" xfId="17608"/>
    <cellStyle name="_Costs not in AURORA 2006GRC 6.15.06_04 07E Wild Horse Wind Expansion (C) (2)_Adj Bench DR 3 for Initial Briefs (Electric)" xfId="2333"/>
    <cellStyle name="_Costs not in AURORA 2006GRC 6.15.06_04 07E Wild Horse Wind Expansion (C) (2)_Adj Bench DR 3 for Initial Briefs (Electric) 2" xfId="2334"/>
    <cellStyle name="_Costs not in AURORA 2006GRC 6.15.06_04 07E Wild Horse Wind Expansion (C) (2)_Adj Bench DR 3 for Initial Briefs (Electric) 2 2" xfId="2335"/>
    <cellStyle name="_Costs not in AURORA 2006GRC 6.15.06_04 07E Wild Horse Wind Expansion (C) (2)_Adj Bench DR 3 for Initial Briefs (Electric) 2 2 2" xfId="17609"/>
    <cellStyle name="_Costs not in AURORA 2006GRC 6.15.06_04 07E Wild Horse Wind Expansion (C) (2)_Adj Bench DR 3 for Initial Briefs (Electric) 2 3" xfId="17610"/>
    <cellStyle name="_Costs not in AURORA 2006GRC 6.15.06_04 07E Wild Horse Wind Expansion (C) (2)_Adj Bench DR 3 for Initial Briefs (Electric) 3" xfId="2336"/>
    <cellStyle name="_Costs not in AURORA 2006GRC 6.15.06_04 07E Wild Horse Wind Expansion (C) (2)_Adj Bench DR 3 for Initial Briefs (Electric) 3 2" xfId="17611"/>
    <cellStyle name="_Costs not in AURORA 2006GRC 6.15.06_04 07E Wild Horse Wind Expansion (C) (2)_Adj Bench DR 3 for Initial Briefs (Electric) 4" xfId="17612"/>
    <cellStyle name="_Costs not in AURORA 2006GRC 6.15.06_04 07E Wild Horse Wind Expansion (C) (2)_Adj Bench DR 3 for Initial Briefs (Electric)_DEM-WP(C) ENERG10C--ctn Mid-C_042010 2010GRC" xfId="2337"/>
    <cellStyle name="_Costs not in AURORA 2006GRC 6.15.06_04 07E Wild Horse Wind Expansion (C) (2)_Book1" xfId="2338"/>
    <cellStyle name="_Costs not in AURORA 2006GRC 6.15.06_04 07E Wild Horse Wind Expansion (C) (2)_DEM-WP(C) ENERG10C--ctn Mid-C_042010 2010GRC" xfId="2339"/>
    <cellStyle name="_Costs not in AURORA 2006GRC 6.15.06_04 07E Wild Horse Wind Expansion (C) (2)_Electric Rev Req Model (2009 GRC) " xfId="2340"/>
    <cellStyle name="_Costs not in AURORA 2006GRC 6.15.06_04 07E Wild Horse Wind Expansion (C) (2)_Electric Rev Req Model (2009 GRC)  2" xfId="2341"/>
    <cellStyle name="_Costs not in AURORA 2006GRC 6.15.06_04 07E Wild Horse Wind Expansion (C) (2)_Electric Rev Req Model (2009 GRC)  2 2" xfId="2342"/>
    <cellStyle name="_Costs not in AURORA 2006GRC 6.15.06_04 07E Wild Horse Wind Expansion (C) (2)_Electric Rev Req Model (2009 GRC)  2 2 2" xfId="17613"/>
    <cellStyle name="_Costs not in AURORA 2006GRC 6.15.06_04 07E Wild Horse Wind Expansion (C) (2)_Electric Rev Req Model (2009 GRC)  2 3" xfId="17614"/>
    <cellStyle name="_Costs not in AURORA 2006GRC 6.15.06_04 07E Wild Horse Wind Expansion (C) (2)_Electric Rev Req Model (2009 GRC)  3" xfId="2343"/>
    <cellStyle name="_Costs not in AURORA 2006GRC 6.15.06_04 07E Wild Horse Wind Expansion (C) (2)_Electric Rev Req Model (2009 GRC)  3 2" xfId="17615"/>
    <cellStyle name="_Costs not in AURORA 2006GRC 6.15.06_04 07E Wild Horse Wind Expansion (C) (2)_Electric Rev Req Model (2009 GRC)  4" xfId="17616"/>
    <cellStyle name="_Costs not in AURORA 2006GRC 6.15.06_04 07E Wild Horse Wind Expansion (C) (2)_Electric Rev Req Model (2009 GRC) _DEM-WP(C) ENERG10C--ctn Mid-C_042010 2010GRC" xfId="2344"/>
    <cellStyle name="_Costs not in AURORA 2006GRC 6.15.06_04 07E Wild Horse Wind Expansion (C) (2)_Electric Rev Req Model (2009 GRC) Rebuttal" xfId="2345"/>
    <cellStyle name="_Costs not in AURORA 2006GRC 6.15.06_04 07E Wild Horse Wind Expansion (C) (2)_Electric Rev Req Model (2009 GRC) Rebuttal 2" xfId="2346"/>
    <cellStyle name="_Costs not in AURORA 2006GRC 6.15.06_04 07E Wild Horse Wind Expansion (C) (2)_Electric Rev Req Model (2009 GRC) Rebuttal 2 2" xfId="2347"/>
    <cellStyle name="_Costs not in AURORA 2006GRC 6.15.06_04 07E Wild Horse Wind Expansion (C) (2)_Electric Rev Req Model (2009 GRC) Rebuttal 2 2 2" xfId="17617"/>
    <cellStyle name="_Costs not in AURORA 2006GRC 6.15.06_04 07E Wild Horse Wind Expansion (C) (2)_Electric Rev Req Model (2009 GRC) Rebuttal 2 3" xfId="17618"/>
    <cellStyle name="_Costs not in AURORA 2006GRC 6.15.06_04 07E Wild Horse Wind Expansion (C) (2)_Electric Rev Req Model (2009 GRC) Rebuttal 3" xfId="2348"/>
    <cellStyle name="_Costs not in AURORA 2006GRC 6.15.06_04 07E Wild Horse Wind Expansion (C) (2)_Electric Rev Req Model (2009 GRC) Rebuttal 3 2" xfId="17619"/>
    <cellStyle name="_Costs not in AURORA 2006GRC 6.15.06_04 07E Wild Horse Wind Expansion (C) (2)_Electric Rev Req Model (2009 GRC) Rebuttal 4" xfId="17620"/>
    <cellStyle name="_Costs not in AURORA 2006GRC 6.15.06_04 07E Wild Horse Wind Expansion (C) (2)_Electric Rev Req Model (2009 GRC) Rebuttal REmoval of New  WH Solar AdjustMI" xfId="2349"/>
    <cellStyle name="_Costs not in AURORA 2006GRC 6.15.06_04 07E Wild Horse Wind Expansion (C) (2)_Electric Rev Req Model (2009 GRC) Rebuttal REmoval of New  WH Solar AdjustMI 2" xfId="2350"/>
    <cellStyle name="_Costs not in AURORA 2006GRC 6.15.06_04 07E Wild Horse Wind Expansion (C) (2)_Electric Rev Req Model (2009 GRC) Rebuttal REmoval of New  WH Solar AdjustMI 2 2" xfId="2351"/>
    <cellStyle name="_Costs not in AURORA 2006GRC 6.15.06_04 07E Wild Horse Wind Expansion (C) (2)_Electric Rev Req Model (2009 GRC) Rebuttal REmoval of New  WH Solar AdjustMI 2 2 2" xfId="17621"/>
    <cellStyle name="_Costs not in AURORA 2006GRC 6.15.06_04 07E Wild Horse Wind Expansion (C) (2)_Electric Rev Req Model (2009 GRC) Rebuttal REmoval of New  WH Solar AdjustMI 2 3" xfId="17622"/>
    <cellStyle name="_Costs not in AURORA 2006GRC 6.15.06_04 07E Wild Horse Wind Expansion (C) (2)_Electric Rev Req Model (2009 GRC) Rebuttal REmoval of New  WH Solar AdjustMI 3" xfId="2352"/>
    <cellStyle name="_Costs not in AURORA 2006GRC 6.15.06_04 07E Wild Horse Wind Expansion (C) (2)_Electric Rev Req Model (2009 GRC) Rebuttal REmoval of New  WH Solar AdjustMI 3 2" xfId="17623"/>
    <cellStyle name="_Costs not in AURORA 2006GRC 6.15.06_04 07E Wild Horse Wind Expansion (C) (2)_Electric Rev Req Model (2009 GRC) Rebuttal REmoval of New  WH Solar AdjustMI 4" xfId="17624"/>
    <cellStyle name="_Costs not in AURORA 2006GRC 6.15.06_04 07E Wild Horse Wind Expansion (C) (2)_Electric Rev Req Model (2009 GRC) Rebuttal REmoval of New  WH Solar AdjustMI_DEM-WP(C) ENERG10C--ctn Mid-C_042010 2010GRC" xfId="2353"/>
    <cellStyle name="_Costs not in AURORA 2006GRC 6.15.06_04 07E Wild Horse Wind Expansion (C) (2)_Electric Rev Req Model (2009 GRC) Revised 01-18-2010" xfId="2354"/>
    <cellStyle name="_Costs not in AURORA 2006GRC 6.15.06_04 07E Wild Horse Wind Expansion (C) (2)_Electric Rev Req Model (2009 GRC) Revised 01-18-2010 2" xfId="2355"/>
    <cellStyle name="_Costs not in AURORA 2006GRC 6.15.06_04 07E Wild Horse Wind Expansion (C) (2)_Electric Rev Req Model (2009 GRC) Revised 01-18-2010 2 2" xfId="2356"/>
    <cellStyle name="_Costs not in AURORA 2006GRC 6.15.06_04 07E Wild Horse Wind Expansion (C) (2)_Electric Rev Req Model (2009 GRC) Revised 01-18-2010 2 2 2" xfId="17625"/>
    <cellStyle name="_Costs not in AURORA 2006GRC 6.15.06_04 07E Wild Horse Wind Expansion (C) (2)_Electric Rev Req Model (2009 GRC) Revised 01-18-2010 2 3" xfId="17626"/>
    <cellStyle name="_Costs not in AURORA 2006GRC 6.15.06_04 07E Wild Horse Wind Expansion (C) (2)_Electric Rev Req Model (2009 GRC) Revised 01-18-2010 3" xfId="2357"/>
    <cellStyle name="_Costs not in AURORA 2006GRC 6.15.06_04 07E Wild Horse Wind Expansion (C) (2)_Electric Rev Req Model (2009 GRC) Revised 01-18-2010 3 2" xfId="17627"/>
    <cellStyle name="_Costs not in AURORA 2006GRC 6.15.06_04 07E Wild Horse Wind Expansion (C) (2)_Electric Rev Req Model (2009 GRC) Revised 01-18-2010 4" xfId="17628"/>
    <cellStyle name="_Costs not in AURORA 2006GRC 6.15.06_04 07E Wild Horse Wind Expansion (C) (2)_Electric Rev Req Model (2009 GRC) Revised 01-18-2010_DEM-WP(C) ENERG10C--ctn Mid-C_042010 2010GRC" xfId="2358"/>
    <cellStyle name="_Costs not in AURORA 2006GRC 6.15.06_04 07E Wild Horse Wind Expansion (C) (2)_Electric Rev Req Model (2010 GRC)" xfId="2359"/>
    <cellStyle name="_Costs not in AURORA 2006GRC 6.15.06_04 07E Wild Horse Wind Expansion (C) (2)_Electric Rev Req Model (2010 GRC) SF" xfId="2360"/>
    <cellStyle name="_Costs not in AURORA 2006GRC 6.15.06_04 07E Wild Horse Wind Expansion (C) (2)_Final Order Electric EXHIBIT A-1" xfId="2361"/>
    <cellStyle name="_Costs not in AURORA 2006GRC 6.15.06_04 07E Wild Horse Wind Expansion (C) (2)_Final Order Electric EXHIBIT A-1 2" xfId="2362"/>
    <cellStyle name="_Costs not in AURORA 2006GRC 6.15.06_04 07E Wild Horse Wind Expansion (C) (2)_Final Order Electric EXHIBIT A-1 2 2" xfId="2363"/>
    <cellStyle name="_Costs not in AURORA 2006GRC 6.15.06_04 07E Wild Horse Wind Expansion (C) (2)_Final Order Electric EXHIBIT A-1 2 2 2" xfId="17629"/>
    <cellStyle name="_Costs not in AURORA 2006GRC 6.15.06_04 07E Wild Horse Wind Expansion (C) (2)_Final Order Electric EXHIBIT A-1 2 3" xfId="17630"/>
    <cellStyle name="_Costs not in AURORA 2006GRC 6.15.06_04 07E Wild Horse Wind Expansion (C) (2)_Final Order Electric EXHIBIT A-1 3" xfId="2364"/>
    <cellStyle name="_Costs not in AURORA 2006GRC 6.15.06_04 07E Wild Horse Wind Expansion (C) (2)_Final Order Electric EXHIBIT A-1 3 2" xfId="17631"/>
    <cellStyle name="_Costs not in AURORA 2006GRC 6.15.06_04 07E Wild Horse Wind Expansion (C) (2)_Final Order Electric EXHIBIT A-1 4" xfId="17632"/>
    <cellStyle name="_Costs not in AURORA 2006GRC 6.15.06_04 07E Wild Horse Wind Expansion (C) (2)_TENASKA REGULATORY ASSET" xfId="2365"/>
    <cellStyle name="_Costs not in AURORA 2006GRC 6.15.06_04 07E Wild Horse Wind Expansion (C) (2)_TENASKA REGULATORY ASSET 2" xfId="2366"/>
    <cellStyle name="_Costs not in AURORA 2006GRC 6.15.06_04 07E Wild Horse Wind Expansion (C) (2)_TENASKA REGULATORY ASSET 2 2" xfId="2367"/>
    <cellStyle name="_Costs not in AURORA 2006GRC 6.15.06_04 07E Wild Horse Wind Expansion (C) (2)_TENASKA REGULATORY ASSET 2 2 2" xfId="17633"/>
    <cellStyle name="_Costs not in AURORA 2006GRC 6.15.06_04 07E Wild Horse Wind Expansion (C) (2)_TENASKA REGULATORY ASSET 2 3" xfId="17634"/>
    <cellStyle name="_Costs not in AURORA 2006GRC 6.15.06_04 07E Wild Horse Wind Expansion (C) (2)_TENASKA REGULATORY ASSET 3" xfId="2368"/>
    <cellStyle name="_Costs not in AURORA 2006GRC 6.15.06_04 07E Wild Horse Wind Expansion (C) (2)_TENASKA REGULATORY ASSET 3 2" xfId="17635"/>
    <cellStyle name="_Costs not in AURORA 2006GRC 6.15.06_04 07E Wild Horse Wind Expansion (C) (2)_TENASKA REGULATORY ASSET 4" xfId="17636"/>
    <cellStyle name="_Costs not in AURORA 2006GRC 6.15.06_16.37E Wild Horse Expansion DeferralRevwrkingfile SF" xfId="2369"/>
    <cellStyle name="_Costs not in AURORA 2006GRC 6.15.06_16.37E Wild Horse Expansion DeferralRevwrkingfile SF 2" xfId="2370"/>
    <cellStyle name="_Costs not in AURORA 2006GRC 6.15.06_16.37E Wild Horse Expansion DeferralRevwrkingfile SF 2 2" xfId="2371"/>
    <cellStyle name="_Costs not in AURORA 2006GRC 6.15.06_16.37E Wild Horse Expansion DeferralRevwrkingfile SF 2 2 2" xfId="17637"/>
    <cellStyle name="_Costs not in AURORA 2006GRC 6.15.06_16.37E Wild Horse Expansion DeferralRevwrkingfile SF 2 3" xfId="17638"/>
    <cellStyle name="_Costs not in AURORA 2006GRC 6.15.06_16.37E Wild Horse Expansion DeferralRevwrkingfile SF 3" xfId="2372"/>
    <cellStyle name="_Costs not in AURORA 2006GRC 6.15.06_16.37E Wild Horse Expansion DeferralRevwrkingfile SF 3 2" xfId="17639"/>
    <cellStyle name="_Costs not in AURORA 2006GRC 6.15.06_16.37E Wild Horse Expansion DeferralRevwrkingfile SF 4" xfId="17640"/>
    <cellStyle name="_Costs not in AURORA 2006GRC 6.15.06_16.37E Wild Horse Expansion DeferralRevwrkingfile SF_DEM-WP(C) ENERG10C--ctn Mid-C_042010 2010GRC" xfId="2373"/>
    <cellStyle name="_Costs not in AURORA 2006GRC 6.15.06_2009 Compliance Filing PCA Exhibits for GRC" xfId="2374"/>
    <cellStyle name="_Costs not in AURORA 2006GRC 6.15.06_2009 Compliance Filing PCA Exhibits for GRC 2" xfId="17641"/>
    <cellStyle name="_Costs not in AURORA 2006GRC 6.15.06_2009 GRC Compl Filing - Exhibit D" xfId="2375"/>
    <cellStyle name="_Costs not in AURORA 2006GRC 6.15.06_2009 GRC Compl Filing - Exhibit D 2" xfId="2376"/>
    <cellStyle name="_Costs not in AURORA 2006GRC 6.15.06_2009 GRC Compl Filing - Exhibit D 2 2" xfId="17642"/>
    <cellStyle name="_Costs not in AURORA 2006GRC 6.15.06_2009 GRC Compl Filing - Exhibit D 3" xfId="17643"/>
    <cellStyle name="_Costs not in AURORA 2006GRC 6.15.06_2009 GRC Compl Filing - Exhibit D_DEM-WP(C) ENERG10C--ctn Mid-C_042010 2010GRC" xfId="2377"/>
    <cellStyle name="_Costs not in AURORA 2006GRC 6.15.06_2010 PTC's July1_Dec31 2010 " xfId="17644"/>
    <cellStyle name="_Costs not in AURORA 2006GRC 6.15.06_2010 PTC's Sept10_Aug11 (Version 4)" xfId="17645"/>
    <cellStyle name="_Costs not in AURORA 2006GRC 6.15.06_3.01 Income Statement" xfId="2378"/>
    <cellStyle name="_Costs not in AURORA 2006GRC 6.15.06_4 31 Regulatory Assets and Liabilities  7 06- Exhibit D" xfId="2379"/>
    <cellStyle name="_Costs not in AURORA 2006GRC 6.15.06_4 31 Regulatory Assets and Liabilities  7 06- Exhibit D 2" xfId="2380"/>
    <cellStyle name="_Costs not in AURORA 2006GRC 6.15.06_4 31 Regulatory Assets and Liabilities  7 06- Exhibit D 2 2" xfId="2381"/>
    <cellStyle name="_Costs not in AURORA 2006GRC 6.15.06_4 31 Regulatory Assets and Liabilities  7 06- Exhibit D 2 2 2" xfId="17646"/>
    <cellStyle name="_Costs not in AURORA 2006GRC 6.15.06_4 31 Regulatory Assets and Liabilities  7 06- Exhibit D 2 3" xfId="17647"/>
    <cellStyle name="_Costs not in AURORA 2006GRC 6.15.06_4 31 Regulatory Assets and Liabilities  7 06- Exhibit D 3" xfId="2382"/>
    <cellStyle name="_Costs not in AURORA 2006GRC 6.15.06_4 31 Regulatory Assets and Liabilities  7 06- Exhibit D 3 2" xfId="17648"/>
    <cellStyle name="_Costs not in AURORA 2006GRC 6.15.06_4 31 Regulatory Assets and Liabilities  7 06- Exhibit D 4" xfId="17649"/>
    <cellStyle name="_Costs not in AURORA 2006GRC 6.15.06_4 31 Regulatory Assets and Liabilities  7 06- Exhibit D_DEM-WP(C) ENERG10C--ctn Mid-C_042010 2010GRC" xfId="2383"/>
    <cellStyle name="_Costs not in AURORA 2006GRC 6.15.06_4 31 Regulatory Assets and Liabilities  7 06- Exhibit D_NIM Summary" xfId="2384"/>
    <cellStyle name="_Costs not in AURORA 2006GRC 6.15.06_4 31 Regulatory Assets and Liabilities  7 06- Exhibit D_NIM Summary 2" xfId="2385"/>
    <cellStyle name="_Costs not in AURORA 2006GRC 6.15.06_4 31 Regulatory Assets and Liabilities  7 06- Exhibit D_NIM Summary 2 2" xfId="17650"/>
    <cellStyle name="_Costs not in AURORA 2006GRC 6.15.06_4 31 Regulatory Assets and Liabilities  7 06- Exhibit D_NIM Summary 3" xfId="17651"/>
    <cellStyle name="_Costs not in AURORA 2006GRC 6.15.06_4 31 Regulatory Assets and Liabilities  7 06- Exhibit D_NIM Summary_DEM-WP(C) ENERG10C--ctn Mid-C_042010 2010GRC" xfId="2386"/>
    <cellStyle name="_Costs not in AURORA 2006GRC 6.15.06_4 31E Reg Asset  Liab and EXH D" xfId="2387"/>
    <cellStyle name="_Costs not in AURORA 2006GRC 6.15.06_4 31E Reg Asset  Liab and EXH D _ Aug 10 Filing (2)" xfId="2388"/>
    <cellStyle name="_Costs not in AURORA 2006GRC 6.15.06_4 31E Reg Asset  Liab and EXH D _ Aug 10 Filing (2) 2" xfId="17652"/>
    <cellStyle name="_Costs not in AURORA 2006GRC 6.15.06_4 31E Reg Asset  Liab and EXH D 10" xfId="17653"/>
    <cellStyle name="_Costs not in AURORA 2006GRC 6.15.06_4 31E Reg Asset  Liab and EXH D 11" xfId="17654"/>
    <cellStyle name="_Costs not in AURORA 2006GRC 6.15.06_4 31E Reg Asset  Liab and EXH D 12" xfId="17655"/>
    <cellStyle name="_Costs not in AURORA 2006GRC 6.15.06_4 31E Reg Asset  Liab and EXH D 13" xfId="17656"/>
    <cellStyle name="_Costs not in AURORA 2006GRC 6.15.06_4 31E Reg Asset  Liab and EXH D 14" xfId="17657"/>
    <cellStyle name="_Costs not in AURORA 2006GRC 6.15.06_4 31E Reg Asset  Liab and EXH D 15" xfId="17658"/>
    <cellStyle name="_Costs not in AURORA 2006GRC 6.15.06_4 31E Reg Asset  Liab and EXH D 16" xfId="17659"/>
    <cellStyle name="_Costs not in AURORA 2006GRC 6.15.06_4 31E Reg Asset  Liab and EXH D 17" xfId="17660"/>
    <cellStyle name="_Costs not in AURORA 2006GRC 6.15.06_4 31E Reg Asset  Liab and EXH D 18" xfId="17661"/>
    <cellStyle name="_Costs not in AURORA 2006GRC 6.15.06_4 31E Reg Asset  Liab and EXH D 19" xfId="17662"/>
    <cellStyle name="_Costs not in AURORA 2006GRC 6.15.06_4 31E Reg Asset  Liab and EXH D 2" xfId="17663"/>
    <cellStyle name="_Costs not in AURORA 2006GRC 6.15.06_4 31E Reg Asset  Liab and EXH D 20" xfId="17664"/>
    <cellStyle name="_Costs not in AURORA 2006GRC 6.15.06_4 31E Reg Asset  Liab and EXH D 21" xfId="17665"/>
    <cellStyle name="_Costs not in AURORA 2006GRC 6.15.06_4 31E Reg Asset  Liab and EXH D 22" xfId="17666"/>
    <cellStyle name="_Costs not in AURORA 2006GRC 6.15.06_4 31E Reg Asset  Liab and EXH D 23" xfId="17667"/>
    <cellStyle name="_Costs not in AURORA 2006GRC 6.15.06_4 31E Reg Asset  Liab and EXH D 24" xfId="17668"/>
    <cellStyle name="_Costs not in AURORA 2006GRC 6.15.06_4 31E Reg Asset  Liab and EXH D 25" xfId="17669"/>
    <cellStyle name="_Costs not in AURORA 2006GRC 6.15.06_4 31E Reg Asset  Liab and EXH D 26" xfId="17670"/>
    <cellStyle name="_Costs not in AURORA 2006GRC 6.15.06_4 31E Reg Asset  Liab and EXH D 27" xfId="17671"/>
    <cellStyle name="_Costs not in AURORA 2006GRC 6.15.06_4 31E Reg Asset  Liab and EXH D 28" xfId="17672"/>
    <cellStyle name="_Costs not in AURORA 2006GRC 6.15.06_4 31E Reg Asset  Liab and EXH D 29" xfId="17673"/>
    <cellStyle name="_Costs not in AURORA 2006GRC 6.15.06_4 31E Reg Asset  Liab and EXH D 3" xfId="17674"/>
    <cellStyle name="_Costs not in AURORA 2006GRC 6.15.06_4 31E Reg Asset  Liab and EXH D 30" xfId="17675"/>
    <cellStyle name="_Costs not in AURORA 2006GRC 6.15.06_4 31E Reg Asset  Liab and EXH D 31" xfId="17676"/>
    <cellStyle name="_Costs not in AURORA 2006GRC 6.15.06_4 31E Reg Asset  Liab and EXH D 32" xfId="17677"/>
    <cellStyle name="_Costs not in AURORA 2006GRC 6.15.06_4 31E Reg Asset  Liab and EXH D 33" xfId="17678"/>
    <cellStyle name="_Costs not in AURORA 2006GRC 6.15.06_4 31E Reg Asset  Liab and EXH D 34" xfId="17679"/>
    <cellStyle name="_Costs not in AURORA 2006GRC 6.15.06_4 31E Reg Asset  Liab and EXH D 35" xfId="17680"/>
    <cellStyle name="_Costs not in AURORA 2006GRC 6.15.06_4 31E Reg Asset  Liab and EXH D 36" xfId="17681"/>
    <cellStyle name="_Costs not in AURORA 2006GRC 6.15.06_4 31E Reg Asset  Liab and EXH D 4" xfId="17682"/>
    <cellStyle name="_Costs not in AURORA 2006GRC 6.15.06_4 31E Reg Asset  Liab and EXH D 5" xfId="17683"/>
    <cellStyle name="_Costs not in AURORA 2006GRC 6.15.06_4 31E Reg Asset  Liab and EXH D 6" xfId="17684"/>
    <cellStyle name="_Costs not in AURORA 2006GRC 6.15.06_4 31E Reg Asset  Liab and EXH D 7" xfId="17685"/>
    <cellStyle name="_Costs not in AURORA 2006GRC 6.15.06_4 31E Reg Asset  Liab and EXH D 8" xfId="17686"/>
    <cellStyle name="_Costs not in AURORA 2006GRC 6.15.06_4 31E Reg Asset  Liab and EXH D 9" xfId="17687"/>
    <cellStyle name="_Costs not in AURORA 2006GRC 6.15.06_4 32 Regulatory Assets and Liabilities  7 06- Exhibit D" xfId="2389"/>
    <cellStyle name="_Costs not in AURORA 2006GRC 6.15.06_4 32 Regulatory Assets and Liabilities  7 06- Exhibit D 2" xfId="2390"/>
    <cellStyle name="_Costs not in AURORA 2006GRC 6.15.06_4 32 Regulatory Assets and Liabilities  7 06- Exhibit D 2 2" xfId="2391"/>
    <cellStyle name="_Costs not in AURORA 2006GRC 6.15.06_4 32 Regulatory Assets and Liabilities  7 06- Exhibit D 2 2 2" xfId="17688"/>
    <cellStyle name="_Costs not in AURORA 2006GRC 6.15.06_4 32 Regulatory Assets and Liabilities  7 06- Exhibit D 2 3" xfId="17689"/>
    <cellStyle name="_Costs not in AURORA 2006GRC 6.15.06_4 32 Regulatory Assets and Liabilities  7 06- Exhibit D 3" xfId="2392"/>
    <cellStyle name="_Costs not in AURORA 2006GRC 6.15.06_4 32 Regulatory Assets and Liabilities  7 06- Exhibit D 3 2" xfId="17690"/>
    <cellStyle name="_Costs not in AURORA 2006GRC 6.15.06_4 32 Regulatory Assets and Liabilities  7 06- Exhibit D 4" xfId="17691"/>
    <cellStyle name="_Costs not in AURORA 2006GRC 6.15.06_4 32 Regulatory Assets and Liabilities  7 06- Exhibit D_DEM-WP(C) ENERG10C--ctn Mid-C_042010 2010GRC" xfId="2393"/>
    <cellStyle name="_Costs not in AURORA 2006GRC 6.15.06_4 32 Regulatory Assets and Liabilities  7 06- Exhibit D_NIM Summary" xfId="2394"/>
    <cellStyle name="_Costs not in AURORA 2006GRC 6.15.06_4 32 Regulatory Assets and Liabilities  7 06- Exhibit D_NIM Summary 2" xfId="2395"/>
    <cellStyle name="_Costs not in AURORA 2006GRC 6.15.06_4 32 Regulatory Assets and Liabilities  7 06- Exhibit D_NIM Summary 2 2" xfId="17692"/>
    <cellStyle name="_Costs not in AURORA 2006GRC 6.15.06_4 32 Regulatory Assets and Liabilities  7 06- Exhibit D_NIM Summary 3" xfId="17693"/>
    <cellStyle name="_Costs not in AURORA 2006GRC 6.15.06_4 32 Regulatory Assets and Liabilities  7 06- Exhibit D_NIM Summary_DEM-WP(C) ENERG10C--ctn Mid-C_042010 2010GRC" xfId="2396"/>
    <cellStyle name="_Costs not in AURORA 2006GRC 6.15.06_ACCOUNTS" xfId="2397"/>
    <cellStyle name="_Costs not in AURORA 2006GRC 6.15.06_Att B to RECs proceeds proposal" xfId="17694"/>
    <cellStyle name="_Costs not in AURORA 2006GRC 6.15.06_AURORA Total New" xfId="2398"/>
    <cellStyle name="_Costs not in AURORA 2006GRC 6.15.06_AURORA Total New 2" xfId="2399"/>
    <cellStyle name="_Costs not in AURORA 2006GRC 6.15.06_AURORA Total New 2 2" xfId="17695"/>
    <cellStyle name="_Costs not in AURORA 2006GRC 6.15.06_AURORA Total New 3" xfId="17696"/>
    <cellStyle name="_Costs not in AURORA 2006GRC 6.15.06_Backup for Attachment B 2010-09-09" xfId="17697"/>
    <cellStyle name="_Costs not in AURORA 2006GRC 6.15.06_Bench Request - Attachment B" xfId="17698"/>
    <cellStyle name="_Costs not in AURORA 2006GRC 6.15.06_Book2" xfId="2400"/>
    <cellStyle name="_Costs not in AURORA 2006GRC 6.15.06_Book2 2" xfId="2401"/>
    <cellStyle name="_Costs not in AURORA 2006GRC 6.15.06_Book2 2 2" xfId="2402"/>
    <cellStyle name="_Costs not in AURORA 2006GRC 6.15.06_Book2 2 2 2" xfId="17699"/>
    <cellStyle name="_Costs not in AURORA 2006GRC 6.15.06_Book2 2 3" xfId="17700"/>
    <cellStyle name="_Costs not in AURORA 2006GRC 6.15.06_Book2 3" xfId="2403"/>
    <cellStyle name="_Costs not in AURORA 2006GRC 6.15.06_Book2 3 2" xfId="17701"/>
    <cellStyle name="_Costs not in AURORA 2006GRC 6.15.06_Book2 4" xfId="17702"/>
    <cellStyle name="_Costs not in AURORA 2006GRC 6.15.06_Book2_Adj Bench DR 3 for Initial Briefs (Electric)" xfId="2404"/>
    <cellStyle name="_Costs not in AURORA 2006GRC 6.15.06_Book2_Adj Bench DR 3 for Initial Briefs (Electric) 2" xfId="2405"/>
    <cellStyle name="_Costs not in AURORA 2006GRC 6.15.06_Book2_Adj Bench DR 3 for Initial Briefs (Electric) 2 2" xfId="2406"/>
    <cellStyle name="_Costs not in AURORA 2006GRC 6.15.06_Book2_Adj Bench DR 3 for Initial Briefs (Electric) 2 2 2" xfId="17703"/>
    <cellStyle name="_Costs not in AURORA 2006GRC 6.15.06_Book2_Adj Bench DR 3 for Initial Briefs (Electric) 2 3" xfId="17704"/>
    <cellStyle name="_Costs not in AURORA 2006GRC 6.15.06_Book2_Adj Bench DR 3 for Initial Briefs (Electric) 3" xfId="2407"/>
    <cellStyle name="_Costs not in AURORA 2006GRC 6.15.06_Book2_Adj Bench DR 3 for Initial Briefs (Electric) 3 2" xfId="17705"/>
    <cellStyle name="_Costs not in AURORA 2006GRC 6.15.06_Book2_Adj Bench DR 3 for Initial Briefs (Electric) 4" xfId="17706"/>
    <cellStyle name="_Costs not in AURORA 2006GRC 6.15.06_Book2_Adj Bench DR 3 for Initial Briefs (Electric)_DEM-WP(C) ENERG10C--ctn Mid-C_042010 2010GRC" xfId="2408"/>
    <cellStyle name="_Costs not in AURORA 2006GRC 6.15.06_Book2_DEM-WP(C) ENERG10C--ctn Mid-C_042010 2010GRC" xfId="2409"/>
    <cellStyle name="_Costs not in AURORA 2006GRC 6.15.06_Book2_Electric Rev Req Model (2009 GRC) Rebuttal" xfId="2410"/>
    <cellStyle name="_Costs not in AURORA 2006GRC 6.15.06_Book2_Electric Rev Req Model (2009 GRC) Rebuttal 2" xfId="2411"/>
    <cellStyle name="_Costs not in AURORA 2006GRC 6.15.06_Book2_Electric Rev Req Model (2009 GRC) Rebuttal 2 2" xfId="2412"/>
    <cellStyle name="_Costs not in AURORA 2006GRC 6.15.06_Book2_Electric Rev Req Model (2009 GRC) Rebuttal 2 2 2" xfId="17707"/>
    <cellStyle name="_Costs not in AURORA 2006GRC 6.15.06_Book2_Electric Rev Req Model (2009 GRC) Rebuttal 2 3" xfId="17708"/>
    <cellStyle name="_Costs not in AURORA 2006GRC 6.15.06_Book2_Electric Rev Req Model (2009 GRC) Rebuttal 3" xfId="2413"/>
    <cellStyle name="_Costs not in AURORA 2006GRC 6.15.06_Book2_Electric Rev Req Model (2009 GRC) Rebuttal 3 2" xfId="17709"/>
    <cellStyle name="_Costs not in AURORA 2006GRC 6.15.06_Book2_Electric Rev Req Model (2009 GRC) Rebuttal 4" xfId="17710"/>
    <cellStyle name="_Costs not in AURORA 2006GRC 6.15.06_Book2_Electric Rev Req Model (2009 GRC) Rebuttal REmoval of New  WH Solar AdjustMI" xfId="2414"/>
    <cellStyle name="_Costs not in AURORA 2006GRC 6.15.06_Book2_Electric Rev Req Model (2009 GRC) Rebuttal REmoval of New  WH Solar AdjustMI 2" xfId="2415"/>
    <cellStyle name="_Costs not in AURORA 2006GRC 6.15.06_Book2_Electric Rev Req Model (2009 GRC) Rebuttal REmoval of New  WH Solar AdjustMI 2 2" xfId="2416"/>
    <cellStyle name="_Costs not in AURORA 2006GRC 6.15.06_Book2_Electric Rev Req Model (2009 GRC) Rebuttal REmoval of New  WH Solar AdjustMI 2 2 2" xfId="17711"/>
    <cellStyle name="_Costs not in AURORA 2006GRC 6.15.06_Book2_Electric Rev Req Model (2009 GRC) Rebuttal REmoval of New  WH Solar AdjustMI 2 3" xfId="17712"/>
    <cellStyle name="_Costs not in AURORA 2006GRC 6.15.06_Book2_Electric Rev Req Model (2009 GRC) Rebuttal REmoval of New  WH Solar AdjustMI 3" xfId="2417"/>
    <cellStyle name="_Costs not in AURORA 2006GRC 6.15.06_Book2_Electric Rev Req Model (2009 GRC) Rebuttal REmoval of New  WH Solar AdjustMI 3 2" xfId="17713"/>
    <cellStyle name="_Costs not in AURORA 2006GRC 6.15.06_Book2_Electric Rev Req Model (2009 GRC) Rebuttal REmoval of New  WH Solar AdjustMI 4" xfId="17714"/>
    <cellStyle name="_Costs not in AURORA 2006GRC 6.15.06_Book2_Electric Rev Req Model (2009 GRC) Rebuttal REmoval of New  WH Solar AdjustMI_DEM-WP(C) ENERG10C--ctn Mid-C_042010 2010GRC" xfId="2418"/>
    <cellStyle name="_Costs not in AURORA 2006GRC 6.15.06_Book2_Electric Rev Req Model (2009 GRC) Revised 01-18-2010" xfId="2419"/>
    <cellStyle name="_Costs not in AURORA 2006GRC 6.15.06_Book2_Electric Rev Req Model (2009 GRC) Revised 01-18-2010 2" xfId="2420"/>
    <cellStyle name="_Costs not in AURORA 2006GRC 6.15.06_Book2_Electric Rev Req Model (2009 GRC) Revised 01-18-2010 2 2" xfId="2421"/>
    <cellStyle name="_Costs not in AURORA 2006GRC 6.15.06_Book2_Electric Rev Req Model (2009 GRC) Revised 01-18-2010 2 2 2" xfId="17715"/>
    <cellStyle name="_Costs not in AURORA 2006GRC 6.15.06_Book2_Electric Rev Req Model (2009 GRC) Revised 01-18-2010 2 3" xfId="17716"/>
    <cellStyle name="_Costs not in AURORA 2006GRC 6.15.06_Book2_Electric Rev Req Model (2009 GRC) Revised 01-18-2010 3" xfId="2422"/>
    <cellStyle name="_Costs not in AURORA 2006GRC 6.15.06_Book2_Electric Rev Req Model (2009 GRC) Revised 01-18-2010 3 2" xfId="17717"/>
    <cellStyle name="_Costs not in AURORA 2006GRC 6.15.06_Book2_Electric Rev Req Model (2009 GRC) Revised 01-18-2010 4" xfId="17718"/>
    <cellStyle name="_Costs not in AURORA 2006GRC 6.15.06_Book2_Electric Rev Req Model (2009 GRC) Revised 01-18-2010_DEM-WP(C) ENERG10C--ctn Mid-C_042010 2010GRC" xfId="2423"/>
    <cellStyle name="_Costs not in AURORA 2006GRC 6.15.06_Book2_Final Order Electric EXHIBIT A-1" xfId="2424"/>
    <cellStyle name="_Costs not in AURORA 2006GRC 6.15.06_Book2_Final Order Electric EXHIBIT A-1 2" xfId="2425"/>
    <cellStyle name="_Costs not in AURORA 2006GRC 6.15.06_Book2_Final Order Electric EXHIBIT A-1 2 2" xfId="2426"/>
    <cellStyle name="_Costs not in AURORA 2006GRC 6.15.06_Book2_Final Order Electric EXHIBIT A-1 2 2 2" xfId="17719"/>
    <cellStyle name="_Costs not in AURORA 2006GRC 6.15.06_Book2_Final Order Electric EXHIBIT A-1 2 3" xfId="17720"/>
    <cellStyle name="_Costs not in AURORA 2006GRC 6.15.06_Book2_Final Order Electric EXHIBIT A-1 3" xfId="2427"/>
    <cellStyle name="_Costs not in AURORA 2006GRC 6.15.06_Book2_Final Order Electric EXHIBIT A-1 3 2" xfId="17721"/>
    <cellStyle name="_Costs not in AURORA 2006GRC 6.15.06_Book2_Final Order Electric EXHIBIT A-1 4" xfId="17722"/>
    <cellStyle name="_Costs not in AURORA 2006GRC 6.15.06_Book4" xfId="2428"/>
    <cellStyle name="_Costs not in AURORA 2006GRC 6.15.06_Book4 2" xfId="2429"/>
    <cellStyle name="_Costs not in AURORA 2006GRC 6.15.06_Book4 2 2" xfId="2430"/>
    <cellStyle name="_Costs not in AURORA 2006GRC 6.15.06_Book4 2 2 2" xfId="17723"/>
    <cellStyle name="_Costs not in AURORA 2006GRC 6.15.06_Book4 2 3" xfId="17724"/>
    <cellStyle name="_Costs not in AURORA 2006GRC 6.15.06_Book4 3" xfId="2431"/>
    <cellStyle name="_Costs not in AURORA 2006GRC 6.15.06_Book4 3 2" xfId="17725"/>
    <cellStyle name="_Costs not in AURORA 2006GRC 6.15.06_Book4 4" xfId="17726"/>
    <cellStyle name="_Costs not in AURORA 2006GRC 6.15.06_Book4_DEM-WP(C) ENERG10C--ctn Mid-C_042010 2010GRC" xfId="2432"/>
    <cellStyle name="_Costs not in AURORA 2006GRC 6.15.06_Book9" xfId="2433"/>
    <cellStyle name="_Costs not in AURORA 2006GRC 6.15.06_Book9 2" xfId="2434"/>
    <cellStyle name="_Costs not in AURORA 2006GRC 6.15.06_Book9 2 2" xfId="2435"/>
    <cellStyle name="_Costs not in AURORA 2006GRC 6.15.06_Book9 2 2 2" xfId="17727"/>
    <cellStyle name="_Costs not in AURORA 2006GRC 6.15.06_Book9 2 3" xfId="17728"/>
    <cellStyle name="_Costs not in AURORA 2006GRC 6.15.06_Book9 3" xfId="2436"/>
    <cellStyle name="_Costs not in AURORA 2006GRC 6.15.06_Book9 3 2" xfId="17729"/>
    <cellStyle name="_Costs not in AURORA 2006GRC 6.15.06_Book9 4" xfId="17730"/>
    <cellStyle name="_Costs not in AURORA 2006GRC 6.15.06_Book9_DEM-WP(C) ENERG10C--ctn Mid-C_042010 2010GRC" xfId="2437"/>
    <cellStyle name="_Costs not in AURORA 2006GRC 6.15.06_Chelan PUD Power Costs (8-10)" xfId="2438"/>
    <cellStyle name="_Costs not in AURORA 2006GRC 6.15.06_Chelan PUD Power Costs (8-10) 2" xfId="17731"/>
    <cellStyle name="_Costs not in AURORA 2006GRC 6.15.06_DEM-WP(C) Chelan Power Costs" xfId="2439"/>
    <cellStyle name="_Costs not in AURORA 2006GRC 6.15.06_DEM-WP(C) Chelan Power Costs 2" xfId="17732"/>
    <cellStyle name="_Costs not in AURORA 2006GRC 6.15.06_DEM-WP(C) ENERG10C--ctn Mid-C_042010 2010GRC" xfId="2440"/>
    <cellStyle name="_Costs not in AURORA 2006GRC 6.15.06_DEM-WP(C) Gas Transport 2010GRC" xfId="2441"/>
    <cellStyle name="_Costs not in AURORA 2006GRC 6.15.06_DEM-WP(C) Gas Transport 2010GRC 2" xfId="17733"/>
    <cellStyle name="_Costs not in AURORA 2006GRC 6.15.06_DWH-08 (Rate Spread &amp; Design Workpapers)" xfId="2442"/>
    <cellStyle name="_Costs not in AURORA 2006GRC 6.15.06_Exh A-1 resulting from UE-112050 effective Jan 1 2012" xfId="17734"/>
    <cellStyle name="_Costs not in AURORA 2006GRC 6.15.06_Exh G - Klamath Peaker PPA fr C Locke 2-12" xfId="17735"/>
    <cellStyle name="_Costs not in AURORA 2006GRC 6.15.06_Exhibit A-1 effective 4-1-11 fr S Free 12-11" xfId="17736"/>
    <cellStyle name="_Costs not in AURORA 2006GRC 6.15.06_Final 2008 PTC Rate Design Workpapers 10.27.08" xfId="2443"/>
    <cellStyle name="_Costs not in AURORA 2006GRC 6.15.06_Gas Rev Req Model (2010 GRC)" xfId="2444"/>
    <cellStyle name="_Costs not in AURORA 2006GRC 6.15.06_INPUTS" xfId="2445"/>
    <cellStyle name="_Costs not in AURORA 2006GRC 6.15.06_INPUTS 2" xfId="2446"/>
    <cellStyle name="_Costs not in AURORA 2006GRC 6.15.06_INPUTS 2 2" xfId="2447"/>
    <cellStyle name="_Costs not in AURORA 2006GRC 6.15.06_INPUTS 2 2 2" xfId="17737"/>
    <cellStyle name="_Costs not in AURORA 2006GRC 6.15.06_INPUTS 2 3" xfId="17738"/>
    <cellStyle name="_Costs not in AURORA 2006GRC 6.15.06_INPUTS 3" xfId="2448"/>
    <cellStyle name="_Costs not in AURORA 2006GRC 6.15.06_INPUTS 3 2" xfId="17739"/>
    <cellStyle name="_Costs not in AURORA 2006GRC 6.15.06_INPUTS 4" xfId="17740"/>
    <cellStyle name="_Costs not in AURORA 2006GRC 6.15.06_Mint Farm Generation BPA" xfId="17741"/>
    <cellStyle name="_Costs not in AURORA 2006GRC 6.15.06_NIM Summary" xfId="2449"/>
    <cellStyle name="_Costs not in AURORA 2006GRC 6.15.06_NIM Summary 09GRC" xfId="2450"/>
    <cellStyle name="_Costs not in AURORA 2006GRC 6.15.06_NIM Summary 09GRC 2" xfId="2451"/>
    <cellStyle name="_Costs not in AURORA 2006GRC 6.15.06_NIM Summary 09GRC 2 2" xfId="17742"/>
    <cellStyle name="_Costs not in AURORA 2006GRC 6.15.06_NIM Summary 09GRC 3" xfId="17743"/>
    <cellStyle name="_Costs not in AURORA 2006GRC 6.15.06_NIM Summary 09GRC_DEM-WP(C) ENERG10C--ctn Mid-C_042010 2010GRC" xfId="2452"/>
    <cellStyle name="_Costs not in AURORA 2006GRC 6.15.06_NIM Summary 10" xfId="17744"/>
    <cellStyle name="_Costs not in AURORA 2006GRC 6.15.06_NIM Summary 11" xfId="17745"/>
    <cellStyle name="_Costs not in AURORA 2006GRC 6.15.06_NIM Summary 12" xfId="17746"/>
    <cellStyle name="_Costs not in AURORA 2006GRC 6.15.06_NIM Summary 13" xfId="17747"/>
    <cellStyle name="_Costs not in AURORA 2006GRC 6.15.06_NIM Summary 14" xfId="17748"/>
    <cellStyle name="_Costs not in AURORA 2006GRC 6.15.06_NIM Summary 15" xfId="17749"/>
    <cellStyle name="_Costs not in AURORA 2006GRC 6.15.06_NIM Summary 16" xfId="17750"/>
    <cellStyle name="_Costs not in AURORA 2006GRC 6.15.06_NIM Summary 17" xfId="17751"/>
    <cellStyle name="_Costs not in AURORA 2006GRC 6.15.06_NIM Summary 18" xfId="17752"/>
    <cellStyle name="_Costs not in AURORA 2006GRC 6.15.06_NIM Summary 19" xfId="17753"/>
    <cellStyle name="_Costs not in AURORA 2006GRC 6.15.06_NIM Summary 2" xfId="2453"/>
    <cellStyle name="_Costs not in AURORA 2006GRC 6.15.06_NIM Summary 2 2" xfId="17754"/>
    <cellStyle name="_Costs not in AURORA 2006GRC 6.15.06_NIM Summary 20" xfId="17755"/>
    <cellStyle name="_Costs not in AURORA 2006GRC 6.15.06_NIM Summary 21" xfId="17756"/>
    <cellStyle name="_Costs not in AURORA 2006GRC 6.15.06_NIM Summary 22" xfId="17757"/>
    <cellStyle name="_Costs not in AURORA 2006GRC 6.15.06_NIM Summary 23" xfId="17758"/>
    <cellStyle name="_Costs not in AURORA 2006GRC 6.15.06_NIM Summary 24" xfId="17759"/>
    <cellStyle name="_Costs not in AURORA 2006GRC 6.15.06_NIM Summary 25" xfId="17760"/>
    <cellStyle name="_Costs not in AURORA 2006GRC 6.15.06_NIM Summary 26" xfId="17761"/>
    <cellStyle name="_Costs not in AURORA 2006GRC 6.15.06_NIM Summary 27" xfId="17762"/>
    <cellStyle name="_Costs not in AURORA 2006GRC 6.15.06_NIM Summary 28" xfId="17763"/>
    <cellStyle name="_Costs not in AURORA 2006GRC 6.15.06_NIM Summary 29" xfId="17764"/>
    <cellStyle name="_Costs not in AURORA 2006GRC 6.15.06_NIM Summary 3" xfId="2454"/>
    <cellStyle name="_Costs not in AURORA 2006GRC 6.15.06_NIM Summary 3 2" xfId="17765"/>
    <cellStyle name="_Costs not in AURORA 2006GRC 6.15.06_NIM Summary 30" xfId="17766"/>
    <cellStyle name="_Costs not in AURORA 2006GRC 6.15.06_NIM Summary 31" xfId="17767"/>
    <cellStyle name="_Costs not in AURORA 2006GRC 6.15.06_NIM Summary 32" xfId="17768"/>
    <cellStyle name="_Costs not in AURORA 2006GRC 6.15.06_NIM Summary 33" xfId="17769"/>
    <cellStyle name="_Costs not in AURORA 2006GRC 6.15.06_NIM Summary 34" xfId="17770"/>
    <cellStyle name="_Costs not in AURORA 2006GRC 6.15.06_NIM Summary 35" xfId="17771"/>
    <cellStyle name="_Costs not in AURORA 2006GRC 6.15.06_NIM Summary 36" xfId="17772"/>
    <cellStyle name="_Costs not in AURORA 2006GRC 6.15.06_NIM Summary 37" xfId="17773"/>
    <cellStyle name="_Costs not in AURORA 2006GRC 6.15.06_NIM Summary 38" xfId="17774"/>
    <cellStyle name="_Costs not in AURORA 2006GRC 6.15.06_NIM Summary 39" xfId="17775"/>
    <cellStyle name="_Costs not in AURORA 2006GRC 6.15.06_NIM Summary 4" xfId="2455"/>
    <cellStyle name="_Costs not in AURORA 2006GRC 6.15.06_NIM Summary 4 2" xfId="17776"/>
    <cellStyle name="_Costs not in AURORA 2006GRC 6.15.06_NIM Summary 40" xfId="17777"/>
    <cellStyle name="_Costs not in AURORA 2006GRC 6.15.06_NIM Summary 41" xfId="17778"/>
    <cellStyle name="_Costs not in AURORA 2006GRC 6.15.06_NIM Summary 42" xfId="17779"/>
    <cellStyle name="_Costs not in AURORA 2006GRC 6.15.06_NIM Summary 43" xfId="17780"/>
    <cellStyle name="_Costs not in AURORA 2006GRC 6.15.06_NIM Summary 44" xfId="17781"/>
    <cellStyle name="_Costs not in AURORA 2006GRC 6.15.06_NIM Summary 45" xfId="17782"/>
    <cellStyle name="_Costs not in AURORA 2006GRC 6.15.06_NIM Summary 46" xfId="17783"/>
    <cellStyle name="_Costs not in AURORA 2006GRC 6.15.06_NIM Summary 47" xfId="17784"/>
    <cellStyle name="_Costs not in AURORA 2006GRC 6.15.06_NIM Summary 48" xfId="17785"/>
    <cellStyle name="_Costs not in AURORA 2006GRC 6.15.06_NIM Summary 49" xfId="17786"/>
    <cellStyle name="_Costs not in AURORA 2006GRC 6.15.06_NIM Summary 5" xfId="2456"/>
    <cellStyle name="_Costs not in AURORA 2006GRC 6.15.06_NIM Summary 5 2" xfId="17787"/>
    <cellStyle name="_Costs not in AURORA 2006GRC 6.15.06_NIM Summary 50" xfId="17788"/>
    <cellStyle name="_Costs not in AURORA 2006GRC 6.15.06_NIM Summary 51" xfId="17789"/>
    <cellStyle name="_Costs not in AURORA 2006GRC 6.15.06_NIM Summary 6" xfId="2457"/>
    <cellStyle name="_Costs not in AURORA 2006GRC 6.15.06_NIM Summary 6 2" xfId="17790"/>
    <cellStyle name="_Costs not in AURORA 2006GRC 6.15.06_NIM Summary 7" xfId="2458"/>
    <cellStyle name="_Costs not in AURORA 2006GRC 6.15.06_NIM Summary 7 2" xfId="17791"/>
    <cellStyle name="_Costs not in AURORA 2006GRC 6.15.06_NIM Summary 8" xfId="2459"/>
    <cellStyle name="_Costs not in AURORA 2006GRC 6.15.06_NIM Summary 8 2" xfId="17792"/>
    <cellStyle name="_Costs not in AURORA 2006GRC 6.15.06_NIM Summary 9" xfId="2460"/>
    <cellStyle name="_Costs not in AURORA 2006GRC 6.15.06_NIM Summary 9 2" xfId="17793"/>
    <cellStyle name="_Costs not in AURORA 2006GRC 6.15.06_NIM Summary_DEM-WP(C) ENERG10C--ctn Mid-C_042010 2010GRC" xfId="2461"/>
    <cellStyle name="_Costs not in AURORA 2006GRC 6.15.06_PCA 10 -  Exhibit D Dec 2011" xfId="17794"/>
    <cellStyle name="_Costs not in AURORA 2006GRC 6.15.06_PCA 10 -  Exhibit D from A Kellogg Jan 2011" xfId="2462"/>
    <cellStyle name="_Costs not in AURORA 2006GRC 6.15.06_PCA 10 -  Exhibit D from A Kellogg July 2011" xfId="2463"/>
    <cellStyle name="_Costs not in AURORA 2006GRC 6.15.06_PCA 10 -  Exhibit D from S Free Rcv'd 12-11" xfId="2464"/>
    <cellStyle name="_Costs not in AURORA 2006GRC 6.15.06_PCA 11 -  Exhibit D Jan 2012 fr A Kellogg" xfId="17795"/>
    <cellStyle name="_Costs not in AURORA 2006GRC 6.15.06_PCA 11 -  Exhibit D Jan 2012 WF" xfId="17796"/>
    <cellStyle name="_Costs not in AURORA 2006GRC 6.15.06_PCA 9 -  Exhibit D April 2010" xfId="2465"/>
    <cellStyle name="_Costs not in AURORA 2006GRC 6.15.06_PCA 9 -  Exhibit D April 2010 (3)" xfId="2466"/>
    <cellStyle name="_Costs not in AURORA 2006GRC 6.15.06_PCA 9 -  Exhibit D April 2010 (3) 2" xfId="2467"/>
    <cellStyle name="_Costs not in AURORA 2006GRC 6.15.06_PCA 9 -  Exhibit D April 2010 (3) 2 2" xfId="17797"/>
    <cellStyle name="_Costs not in AURORA 2006GRC 6.15.06_PCA 9 -  Exhibit D April 2010 (3) 3" xfId="17798"/>
    <cellStyle name="_Costs not in AURORA 2006GRC 6.15.06_PCA 9 -  Exhibit D April 2010 (3)_DEM-WP(C) ENERG10C--ctn Mid-C_042010 2010GRC" xfId="2468"/>
    <cellStyle name="_Costs not in AURORA 2006GRC 6.15.06_PCA 9 -  Exhibit D April 2010 2" xfId="17799"/>
    <cellStyle name="_Costs not in AURORA 2006GRC 6.15.06_PCA 9 -  Exhibit D April 2010 3" xfId="17800"/>
    <cellStyle name="_Costs not in AURORA 2006GRC 6.15.06_PCA 9 -  Exhibit D April 2010 4" xfId="17801"/>
    <cellStyle name="_Costs not in AURORA 2006GRC 6.15.06_PCA 9 -  Exhibit D April 2010 5" xfId="17802"/>
    <cellStyle name="_Costs not in AURORA 2006GRC 6.15.06_PCA 9 -  Exhibit D April 2010 6" xfId="17803"/>
    <cellStyle name="_Costs not in AURORA 2006GRC 6.15.06_PCA 9 -  Exhibit D Nov 2010" xfId="2469"/>
    <cellStyle name="_Costs not in AURORA 2006GRC 6.15.06_PCA 9 -  Exhibit D Nov 2010 2" xfId="17804"/>
    <cellStyle name="_Costs not in AURORA 2006GRC 6.15.06_PCA 9 - Exhibit D at August 2010" xfId="2470"/>
    <cellStyle name="_Costs not in AURORA 2006GRC 6.15.06_PCA 9 - Exhibit D at August 2010 2" xfId="17805"/>
    <cellStyle name="_Costs not in AURORA 2006GRC 6.15.06_PCA 9 - Exhibit D June 2010 GRC" xfId="2471"/>
    <cellStyle name="_Costs not in AURORA 2006GRC 6.15.06_PCA 9 - Exhibit D June 2010 GRC 2" xfId="17806"/>
    <cellStyle name="_Costs not in AURORA 2006GRC 6.15.06_Power Costs - Comparison bx Rbtl-Staff-Jt-PC" xfId="2472"/>
    <cellStyle name="_Costs not in AURORA 2006GRC 6.15.06_Power Costs - Comparison bx Rbtl-Staff-Jt-PC 2" xfId="2473"/>
    <cellStyle name="_Costs not in AURORA 2006GRC 6.15.06_Power Costs - Comparison bx Rbtl-Staff-Jt-PC 2 2" xfId="2474"/>
    <cellStyle name="_Costs not in AURORA 2006GRC 6.15.06_Power Costs - Comparison bx Rbtl-Staff-Jt-PC 2 2 2" xfId="17807"/>
    <cellStyle name="_Costs not in AURORA 2006GRC 6.15.06_Power Costs - Comparison bx Rbtl-Staff-Jt-PC 2 3" xfId="17808"/>
    <cellStyle name="_Costs not in AURORA 2006GRC 6.15.06_Power Costs - Comparison bx Rbtl-Staff-Jt-PC 3" xfId="2475"/>
    <cellStyle name="_Costs not in AURORA 2006GRC 6.15.06_Power Costs - Comparison bx Rbtl-Staff-Jt-PC 3 2" xfId="17809"/>
    <cellStyle name="_Costs not in AURORA 2006GRC 6.15.06_Power Costs - Comparison bx Rbtl-Staff-Jt-PC 4" xfId="17810"/>
    <cellStyle name="_Costs not in AURORA 2006GRC 6.15.06_Power Costs - Comparison bx Rbtl-Staff-Jt-PC_Adj Bench DR 3 for Initial Briefs (Electric)" xfId="2476"/>
    <cellStyle name="_Costs not in AURORA 2006GRC 6.15.06_Power Costs - Comparison bx Rbtl-Staff-Jt-PC_Adj Bench DR 3 for Initial Briefs (Electric) 2" xfId="2477"/>
    <cellStyle name="_Costs not in AURORA 2006GRC 6.15.06_Power Costs - Comparison bx Rbtl-Staff-Jt-PC_Adj Bench DR 3 for Initial Briefs (Electric) 2 2" xfId="2478"/>
    <cellStyle name="_Costs not in AURORA 2006GRC 6.15.06_Power Costs - Comparison bx Rbtl-Staff-Jt-PC_Adj Bench DR 3 for Initial Briefs (Electric) 2 2 2" xfId="17811"/>
    <cellStyle name="_Costs not in AURORA 2006GRC 6.15.06_Power Costs - Comparison bx Rbtl-Staff-Jt-PC_Adj Bench DR 3 for Initial Briefs (Electric) 2 3" xfId="17812"/>
    <cellStyle name="_Costs not in AURORA 2006GRC 6.15.06_Power Costs - Comparison bx Rbtl-Staff-Jt-PC_Adj Bench DR 3 for Initial Briefs (Electric) 3" xfId="2479"/>
    <cellStyle name="_Costs not in AURORA 2006GRC 6.15.06_Power Costs - Comparison bx Rbtl-Staff-Jt-PC_Adj Bench DR 3 for Initial Briefs (Electric) 3 2" xfId="17813"/>
    <cellStyle name="_Costs not in AURORA 2006GRC 6.15.06_Power Costs - Comparison bx Rbtl-Staff-Jt-PC_Adj Bench DR 3 for Initial Briefs (Electric) 4" xfId="17814"/>
    <cellStyle name="_Costs not in AURORA 2006GRC 6.15.06_Power Costs - Comparison bx Rbtl-Staff-Jt-PC_Adj Bench DR 3 for Initial Briefs (Electric)_DEM-WP(C) ENERG10C--ctn Mid-C_042010 2010GRC" xfId="2480"/>
    <cellStyle name="_Costs not in AURORA 2006GRC 6.15.06_Power Costs - Comparison bx Rbtl-Staff-Jt-PC_DEM-WP(C) ENERG10C--ctn Mid-C_042010 2010GRC" xfId="2481"/>
    <cellStyle name="_Costs not in AURORA 2006GRC 6.15.06_Power Costs - Comparison bx Rbtl-Staff-Jt-PC_Electric Rev Req Model (2009 GRC) Rebuttal" xfId="2482"/>
    <cellStyle name="_Costs not in AURORA 2006GRC 6.15.06_Power Costs - Comparison bx Rbtl-Staff-Jt-PC_Electric Rev Req Model (2009 GRC) Rebuttal 2" xfId="2483"/>
    <cellStyle name="_Costs not in AURORA 2006GRC 6.15.06_Power Costs - Comparison bx Rbtl-Staff-Jt-PC_Electric Rev Req Model (2009 GRC) Rebuttal 2 2" xfId="2484"/>
    <cellStyle name="_Costs not in AURORA 2006GRC 6.15.06_Power Costs - Comparison bx Rbtl-Staff-Jt-PC_Electric Rev Req Model (2009 GRC) Rebuttal 2 2 2" xfId="17815"/>
    <cellStyle name="_Costs not in AURORA 2006GRC 6.15.06_Power Costs - Comparison bx Rbtl-Staff-Jt-PC_Electric Rev Req Model (2009 GRC) Rebuttal 2 3" xfId="17816"/>
    <cellStyle name="_Costs not in AURORA 2006GRC 6.15.06_Power Costs - Comparison bx Rbtl-Staff-Jt-PC_Electric Rev Req Model (2009 GRC) Rebuttal 3" xfId="2485"/>
    <cellStyle name="_Costs not in AURORA 2006GRC 6.15.06_Power Costs - Comparison bx Rbtl-Staff-Jt-PC_Electric Rev Req Model (2009 GRC) Rebuttal 3 2" xfId="17817"/>
    <cellStyle name="_Costs not in AURORA 2006GRC 6.15.06_Power Costs - Comparison bx Rbtl-Staff-Jt-PC_Electric Rev Req Model (2009 GRC) Rebuttal 4" xfId="17818"/>
    <cellStyle name="_Costs not in AURORA 2006GRC 6.15.06_Power Costs - Comparison bx Rbtl-Staff-Jt-PC_Electric Rev Req Model (2009 GRC) Rebuttal REmoval of New  WH Solar AdjustMI" xfId="2486"/>
    <cellStyle name="_Costs not in AURORA 2006GRC 6.15.06_Power Costs - Comparison bx Rbtl-Staff-Jt-PC_Electric Rev Req Model (2009 GRC) Rebuttal REmoval of New  WH Solar AdjustMI 2" xfId="2487"/>
    <cellStyle name="_Costs not in AURORA 2006GRC 6.15.06_Power Costs - Comparison bx Rbtl-Staff-Jt-PC_Electric Rev Req Model (2009 GRC) Rebuttal REmoval of New  WH Solar AdjustMI 2 2" xfId="2488"/>
    <cellStyle name="_Costs not in AURORA 2006GRC 6.15.06_Power Costs - Comparison bx Rbtl-Staff-Jt-PC_Electric Rev Req Model (2009 GRC) Rebuttal REmoval of New  WH Solar AdjustMI 2 2 2" xfId="17819"/>
    <cellStyle name="_Costs not in AURORA 2006GRC 6.15.06_Power Costs - Comparison bx Rbtl-Staff-Jt-PC_Electric Rev Req Model (2009 GRC) Rebuttal REmoval of New  WH Solar AdjustMI 2 3" xfId="17820"/>
    <cellStyle name="_Costs not in AURORA 2006GRC 6.15.06_Power Costs - Comparison bx Rbtl-Staff-Jt-PC_Electric Rev Req Model (2009 GRC) Rebuttal REmoval of New  WH Solar AdjustMI 3" xfId="2489"/>
    <cellStyle name="_Costs not in AURORA 2006GRC 6.15.06_Power Costs - Comparison bx Rbtl-Staff-Jt-PC_Electric Rev Req Model (2009 GRC) Rebuttal REmoval of New  WH Solar AdjustMI 3 2" xfId="17821"/>
    <cellStyle name="_Costs not in AURORA 2006GRC 6.15.06_Power Costs - Comparison bx Rbtl-Staff-Jt-PC_Electric Rev Req Model (2009 GRC) Rebuttal REmoval of New  WH Solar AdjustMI 4" xfId="17822"/>
    <cellStyle name="_Costs not in AURORA 2006GRC 6.15.06_Power Costs - Comparison bx Rbtl-Staff-Jt-PC_Electric Rev Req Model (2009 GRC) Rebuttal REmoval of New  WH Solar AdjustMI_DEM-WP(C) ENERG10C--ctn Mid-C_042010 2010GRC" xfId="2490"/>
    <cellStyle name="_Costs not in AURORA 2006GRC 6.15.06_Power Costs - Comparison bx Rbtl-Staff-Jt-PC_Electric Rev Req Model (2009 GRC) Revised 01-18-2010" xfId="2491"/>
    <cellStyle name="_Costs not in AURORA 2006GRC 6.15.06_Power Costs - Comparison bx Rbtl-Staff-Jt-PC_Electric Rev Req Model (2009 GRC) Revised 01-18-2010 2" xfId="2492"/>
    <cellStyle name="_Costs not in AURORA 2006GRC 6.15.06_Power Costs - Comparison bx Rbtl-Staff-Jt-PC_Electric Rev Req Model (2009 GRC) Revised 01-18-2010 2 2" xfId="2493"/>
    <cellStyle name="_Costs not in AURORA 2006GRC 6.15.06_Power Costs - Comparison bx Rbtl-Staff-Jt-PC_Electric Rev Req Model (2009 GRC) Revised 01-18-2010 2 2 2" xfId="17823"/>
    <cellStyle name="_Costs not in AURORA 2006GRC 6.15.06_Power Costs - Comparison bx Rbtl-Staff-Jt-PC_Electric Rev Req Model (2009 GRC) Revised 01-18-2010 2 3" xfId="17824"/>
    <cellStyle name="_Costs not in AURORA 2006GRC 6.15.06_Power Costs - Comparison bx Rbtl-Staff-Jt-PC_Electric Rev Req Model (2009 GRC) Revised 01-18-2010 3" xfId="2494"/>
    <cellStyle name="_Costs not in AURORA 2006GRC 6.15.06_Power Costs - Comparison bx Rbtl-Staff-Jt-PC_Electric Rev Req Model (2009 GRC) Revised 01-18-2010 3 2" xfId="17825"/>
    <cellStyle name="_Costs not in AURORA 2006GRC 6.15.06_Power Costs - Comparison bx Rbtl-Staff-Jt-PC_Electric Rev Req Model (2009 GRC) Revised 01-18-2010 4" xfId="17826"/>
    <cellStyle name="_Costs not in AURORA 2006GRC 6.15.06_Power Costs - Comparison bx Rbtl-Staff-Jt-PC_Electric Rev Req Model (2009 GRC) Revised 01-18-2010_DEM-WP(C) ENERG10C--ctn Mid-C_042010 2010GRC" xfId="2495"/>
    <cellStyle name="_Costs not in AURORA 2006GRC 6.15.06_Power Costs - Comparison bx Rbtl-Staff-Jt-PC_Final Order Electric EXHIBIT A-1" xfId="2496"/>
    <cellStyle name="_Costs not in AURORA 2006GRC 6.15.06_Power Costs - Comparison bx Rbtl-Staff-Jt-PC_Final Order Electric EXHIBIT A-1 2" xfId="2497"/>
    <cellStyle name="_Costs not in AURORA 2006GRC 6.15.06_Power Costs - Comparison bx Rbtl-Staff-Jt-PC_Final Order Electric EXHIBIT A-1 2 2" xfId="2498"/>
    <cellStyle name="_Costs not in AURORA 2006GRC 6.15.06_Power Costs - Comparison bx Rbtl-Staff-Jt-PC_Final Order Electric EXHIBIT A-1 2 2 2" xfId="17827"/>
    <cellStyle name="_Costs not in AURORA 2006GRC 6.15.06_Power Costs - Comparison bx Rbtl-Staff-Jt-PC_Final Order Electric EXHIBIT A-1 2 3" xfId="17828"/>
    <cellStyle name="_Costs not in AURORA 2006GRC 6.15.06_Power Costs - Comparison bx Rbtl-Staff-Jt-PC_Final Order Electric EXHIBIT A-1 3" xfId="2499"/>
    <cellStyle name="_Costs not in AURORA 2006GRC 6.15.06_Power Costs - Comparison bx Rbtl-Staff-Jt-PC_Final Order Electric EXHIBIT A-1 3 2" xfId="17829"/>
    <cellStyle name="_Costs not in AURORA 2006GRC 6.15.06_Power Costs - Comparison bx Rbtl-Staff-Jt-PC_Final Order Electric EXHIBIT A-1 4" xfId="17830"/>
    <cellStyle name="_Costs not in AURORA 2006GRC 6.15.06_Production Adj 4.37" xfId="2500"/>
    <cellStyle name="_Costs not in AURORA 2006GRC 6.15.06_Production Adj 4.37 2" xfId="2501"/>
    <cellStyle name="_Costs not in AURORA 2006GRC 6.15.06_Production Adj 4.37 2 2" xfId="2502"/>
    <cellStyle name="_Costs not in AURORA 2006GRC 6.15.06_Production Adj 4.37 2 2 2" xfId="17831"/>
    <cellStyle name="_Costs not in AURORA 2006GRC 6.15.06_Production Adj 4.37 2 3" xfId="17832"/>
    <cellStyle name="_Costs not in AURORA 2006GRC 6.15.06_Production Adj 4.37 3" xfId="2503"/>
    <cellStyle name="_Costs not in AURORA 2006GRC 6.15.06_Production Adj 4.37 3 2" xfId="17833"/>
    <cellStyle name="_Costs not in AURORA 2006GRC 6.15.06_Production Adj 4.37 4" xfId="17834"/>
    <cellStyle name="_Costs not in AURORA 2006GRC 6.15.06_Purchased Power Adj 4.03" xfId="2504"/>
    <cellStyle name="_Costs not in AURORA 2006GRC 6.15.06_Purchased Power Adj 4.03 2" xfId="2505"/>
    <cellStyle name="_Costs not in AURORA 2006GRC 6.15.06_Purchased Power Adj 4.03 2 2" xfId="2506"/>
    <cellStyle name="_Costs not in AURORA 2006GRC 6.15.06_Purchased Power Adj 4.03 2 2 2" xfId="17835"/>
    <cellStyle name="_Costs not in AURORA 2006GRC 6.15.06_Purchased Power Adj 4.03 2 3" xfId="17836"/>
    <cellStyle name="_Costs not in AURORA 2006GRC 6.15.06_Purchased Power Adj 4.03 3" xfId="2507"/>
    <cellStyle name="_Costs not in AURORA 2006GRC 6.15.06_Purchased Power Adj 4.03 3 2" xfId="17837"/>
    <cellStyle name="_Costs not in AURORA 2006GRC 6.15.06_Purchased Power Adj 4.03 4" xfId="17838"/>
    <cellStyle name="_Costs not in AURORA 2006GRC 6.15.06_Rebuttal Power Costs" xfId="2508"/>
    <cellStyle name="_Costs not in AURORA 2006GRC 6.15.06_Rebuttal Power Costs 2" xfId="2509"/>
    <cellStyle name="_Costs not in AURORA 2006GRC 6.15.06_Rebuttal Power Costs 2 2" xfId="2510"/>
    <cellStyle name="_Costs not in AURORA 2006GRC 6.15.06_Rebuttal Power Costs 2 2 2" xfId="17839"/>
    <cellStyle name="_Costs not in AURORA 2006GRC 6.15.06_Rebuttal Power Costs 2 3" xfId="17840"/>
    <cellStyle name="_Costs not in AURORA 2006GRC 6.15.06_Rebuttal Power Costs 3" xfId="2511"/>
    <cellStyle name="_Costs not in AURORA 2006GRC 6.15.06_Rebuttal Power Costs 3 2" xfId="17841"/>
    <cellStyle name="_Costs not in AURORA 2006GRC 6.15.06_Rebuttal Power Costs 4" xfId="17842"/>
    <cellStyle name="_Costs not in AURORA 2006GRC 6.15.06_Rebuttal Power Costs_Adj Bench DR 3 for Initial Briefs (Electric)" xfId="2512"/>
    <cellStyle name="_Costs not in AURORA 2006GRC 6.15.06_Rebuttal Power Costs_Adj Bench DR 3 for Initial Briefs (Electric) 2" xfId="2513"/>
    <cellStyle name="_Costs not in AURORA 2006GRC 6.15.06_Rebuttal Power Costs_Adj Bench DR 3 for Initial Briefs (Electric) 2 2" xfId="2514"/>
    <cellStyle name="_Costs not in AURORA 2006GRC 6.15.06_Rebuttal Power Costs_Adj Bench DR 3 for Initial Briefs (Electric) 2 2 2" xfId="17843"/>
    <cellStyle name="_Costs not in AURORA 2006GRC 6.15.06_Rebuttal Power Costs_Adj Bench DR 3 for Initial Briefs (Electric) 2 3" xfId="17844"/>
    <cellStyle name="_Costs not in AURORA 2006GRC 6.15.06_Rebuttal Power Costs_Adj Bench DR 3 for Initial Briefs (Electric) 3" xfId="2515"/>
    <cellStyle name="_Costs not in AURORA 2006GRC 6.15.06_Rebuttal Power Costs_Adj Bench DR 3 for Initial Briefs (Electric) 3 2" xfId="17845"/>
    <cellStyle name="_Costs not in AURORA 2006GRC 6.15.06_Rebuttal Power Costs_Adj Bench DR 3 for Initial Briefs (Electric) 4" xfId="17846"/>
    <cellStyle name="_Costs not in AURORA 2006GRC 6.15.06_Rebuttal Power Costs_Adj Bench DR 3 for Initial Briefs (Electric)_DEM-WP(C) ENERG10C--ctn Mid-C_042010 2010GRC" xfId="2516"/>
    <cellStyle name="_Costs not in AURORA 2006GRC 6.15.06_Rebuttal Power Costs_DEM-WP(C) ENERG10C--ctn Mid-C_042010 2010GRC" xfId="2517"/>
    <cellStyle name="_Costs not in AURORA 2006GRC 6.15.06_Rebuttal Power Costs_Electric Rev Req Model (2009 GRC) Rebuttal" xfId="2518"/>
    <cellStyle name="_Costs not in AURORA 2006GRC 6.15.06_Rebuttal Power Costs_Electric Rev Req Model (2009 GRC) Rebuttal 2" xfId="2519"/>
    <cellStyle name="_Costs not in AURORA 2006GRC 6.15.06_Rebuttal Power Costs_Electric Rev Req Model (2009 GRC) Rebuttal 2 2" xfId="2520"/>
    <cellStyle name="_Costs not in AURORA 2006GRC 6.15.06_Rebuttal Power Costs_Electric Rev Req Model (2009 GRC) Rebuttal 2 2 2" xfId="17847"/>
    <cellStyle name="_Costs not in AURORA 2006GRC 6.15.06_Rebuttal Power Costs_Electric Rev Req Model (2009 GRC) Rebuttal 2 3" xfId="17848"/>
    <cellStyle name="_Costs not in AURORA 2006GRC 6.15.06_Rebuttal Power Costs_Electric Rev Req Model (2009 GRC) Rebuttal 3" xfId="2521"/>
    <cellStyle name="_Costs not in AURORA 2006GRC 6.15.06_Rebuttal Power Costs_Electric Rev Req Model (2009 GRC) Rebuttal 3 2" xfId="17849"/>
    <cellStyle name="_Costs not in AURORA 2006GRC 6.15.06_Rebuttal Power Costs_Electric Rev Req Model (2009 GRC) Rebuttal 4" xfId="17850"/>
    <cellStyle name="_Costs not in AURORA 2006GRC 6.15.06_Rebuttal Power Costs_Electric Rev Req Model (2009 GRC) Rebuttal REmoval of New  WH Solar AdjustMI" xfId="2522"/>
    <cellStyle name="_Costs not in AURORA 2006GRC 6.15.06_Rebuttal Power Costs_Electric Rev Req Model (2009 GRC) Rebuttal REmoval of New  WH Solar AdjustMI 2" xfId="2523"/>
    <cellStyle name="_Costs not in AURORA 2006GRC 6.15.06_Rebuttal Power Costs_Electric Rev Req Model (2009 GRC) Rebuttal REmoval of New  WH Solar AdjustMI 2 2" xfId="2524"/>
    <cellStyle name="_Costs not in AURORA 2006GRC 6.15.06_Rebuttal Power Costs_Electric Rev Req Model (2009 GRC) Rebuttal REmoval of New  WH Solar AdjustMI 2 2 2" xfId="17851"/>
    <cellStyle name="_Costs not in AURORA 2006GRC 6.15.06_Rebuttal Power Costs_Electric Rev Req Model (2009 GRC) Rebuttal REmoval of New  WH Solar AdjustMI 2 3" xfId="17852"/>
    <cellStyle name="_Costs not in AURORA 2006GRC 6.15.06_Rebuttal Power Costs_Electric Rev Req Model (2009 GRC) Rebuttal REmoval of New  WH Solar AdjustMI 3" xfId="2525"/>
    <cellStyle name="_Costs not in AURORA 2006GRC 6.15.06_Rebuttal Power Costs_Electric Rev Req Model (2009 GRC) Rebuttal REmoval of New  WH Solar AdjustMI 3 2" xfId="17853"/>
    <cellStyle name="_Costs not in AURORA 2006GRC 6.15.06_Rebuttal Power Costs_Electric Rev Req Model (2009 GRC) Rebuttal REmoval of New  WH Solar AdjustMI 4" xfId="17854"/>
    <cellStyle name="_Costs not in AURORA 2006GRC 6.15.06_Rebuttal Power Costs_Electric Rev Req Model (2009 GRC) Rebuttal REmoval of New  WH Solar AdjustMI_DEM-WP(C) ENERG10C--ctn Mid-C_042010 2010GRC" xfId="2526"/>
    <cellStyle name="_Costs not in AURORA 2006GRC 6.15.06_Rebuttal Power Costs_Electric Rev Req Model (2009 GRC) Revised 01-18-2010" xfId="2527"/>
    <cellStyle name="_Costs not in AURORA 2006GRC 6.15.06_Rebuttal Power Costs_Electric Rev Req Model (2009 GRC) Revised 01-18-2010 2" xfId="2528"/>
    <cellStyle name="_Costs not in AURORA 2006GRC 6.15.06_Rebuttal Power Costs_Electric Rev Req Model (2009 GRC) Revised 01-18-2010 2 2" xfId="2529"/>
    <cellStyle name="_Costs not in AURORA 2006GRC 6.15.06_Rebuttal Power Costs_Electric Rev Req Model (2009 GRC) Revised 01-18-2010 2 2 2" xfId="17855"/>
    <cellStyle name="_Costs not in AURORA 2006GRC 6.15.06_Rebuttal Power Costs_Electric Rev Req Model (2009 GRC) Revised 01-18-2010 2 3" xfId="17856"/>
    <cellStyle name="_Costs not in AURORA 2006GRC 6.15.06_Rebuttal Power Costs_Electric Rev Req Model (2009 GRC) Revised 01-18-2010 3" xfId="2530"/>
    <cellStyle name="_Costs not in AURORA 2006GRC 6.15.06_Rebuttal Power Costs_Electric Rev Req Model (2009 GRC) Revised 01-18-2010 3 2" xfId="17857"/>
    <cellStyle name="_Costs not in AURORA 2006GRC 6.15.06_Rebuttal Power Costs_Electric Rev Req Model (2009 GRC) Revised 01-18-2010 4" xfId="17858"/>
    <cellStyle name="_Costs not in AURORA 2006GRC 6.15.06_Rebuttal Power Costs_Electric Rev Req Model (2009 GRC) Revised 01-18-2010_DEM-WP(C) ENERG10C--ctn Mid-C_042010 2010GRC" xfId="2531"/>
    <cellStyle name="_Costs not in AURORA 2006GRC 6.15.06_Rebuttal Power Costs_Final Order Electric EXHIBIT A-1" xfId="2532"/>
    <cellStyle name="_Costs not in AURORA 2006GRC 6.15.06_Rebuttal Power Costs_Final Order Electric EXHIBIT A-1 2" xfId="2533"/>
    <cellStyle name="_Costs not in AURORA 2006GRC 6.15.06_Rebuttal Power Costs_Final Order Electric EXHIBIT A-1 2 2" xfId="2534"/>
    <cellStyle name="_Costs not in AURORA 2006GRC 6.15.06_Rebuttal Power Costs_Final Order Electric EXHIBIT A-1 2 2 2" xfId="17859"/>
    <cellStyle name="_Costs not in AURORA 2006GRC 6.15.06_Rebuttal Power Costs_Final Order Electric EXHIBIT A-1 2 3" xfId="17860"/>
    <cellStyle name="_Costs not in AURORA 2006GRC 6.15.06_Rebuttal Power Costs_Final Order Electric EXHIBIT A-1 3" xfId="2535"/>
    <cellStyle name="_Costs not in AURORA 2006GRC 6.15.06_Rebuttal Power Costs_Final Order Electric EXHIBIT A-1 3 2" xfId="17861"/>
    <cellStyle name="_Costs not in AURORA 2006GRC 6.15.06_Rebuttal Power Costs_Final Order Electric EXHIBIT A-1 4" xfId="17862"/>
    <cellStyle name="_Costs not in AURORA 2006GRC 6.15.06_RECS vs PTC's w Interest 6-28-10" xfId="17863"/>
    <cellStyle name="_Costs not in AURORA 2006GRC 6.15.06_ROR &amp; CONV FACTOR" xfId="2536"/>
    <cellStyle name="_Costs not in AURORA 2006GRC 6.15.06_ROR &amp; CONV FACTOR 2" xfId="2537"/>
    <cellStyle name="_Costs not in AURORA 2006GRC 6.15.06_ROR &amp; CONV FACTOR 2 2" xfId="2538"/>
    <cellStyle name="_Costs not in AURORA 2006GRC 6.15.06_ROR &amp; CONV FACTOR 2 2 2" xfId="17864"/>
    <cellStyle name="_Costs not in AURORA 2006GRC 6.15.06_ROR &amp; CONV FACTOR 2 3" xfId="17865"/>
    <cellStyle name="_Costs not in AURORA 2006GRC 6.15.06_ROR &amp; CONV FACTOR 3" xfId="2539"/>
    <cellStyle name="_Costs not in AURORA 2006GRC 6.15.06_ROR &amp; CONV FACTOR 3 2" xfId="17866"/>
    <cellStyle name="_Costs not in AURORA 2006GRC 6.15.06_ROR &amp; CONV FACTOR 4" xfId="17867"/>
    <cellStyle name="_Costs not in AURORA 2006GRC 6.15.06_ROR 5.02" xfId="2540"/>
    <cellStyle name="_Costs not in AURORA 2006GRC 6.15.06_ROR 5.02 2" xfId="2541"/>
    <cellStyle name="_Costs not in AURORA 2006GRC 6.15.06_ROR 5.02 2 2" xfId="2542"/>
    <cellStyle name="_Costs not in AURORA 2006GRC 6.15.06_ROR 5.02 2 2 2" xfId="17868"/>
    <cellStyle name="_Costs not in AURORA 2006GRC 6.15.06_ROR 5.02 2 3" xfId="17869"/>
    <cellStyle name="_Costs not in AURORA 2006GRC 6.15.06_ROR 5.02 3" xfId="2543"/>
    <cellStyle name="_Costs not in AURORA 2006GRC 6.15.06_ROR 5.02 3 2" xfId="17870"/>
    <cellStyle name="_Costs not in AURORA 2006GRC 6.15.06_ROR 5.02 4" xfId="17871"/>
    <cellStyle name="_Costs not in AURORA 2006GRC 6.15.06_Wind Integration 10GRC" xfId="2544"/>
    <cellStyle name="_Costs not in AURORA 2006GRC 6.15.06_Wind Integration 10GRC 2" xfId="2545"/>
    <cellStyle name="_Costs not in AURORA 2006GRC 6.15.06_Wind Integration 10GRC 2 2" xfId="17872"/>
    <cellStyle name="_Costs not in AURORA 2006GRC 6.15.06_Wind Integration 10GRC 3" xfId="17873"/>
    <cellStyle name="_Costs not in AURORA 2006GRC 6.15.06_Wind Integration 10GRC_DEM-WP(C) ENERG10C--ctn Mid-C_042010 2010GRC" xfId="2546"/>
    <cellStyle name="_Costs not in AURORA 2006GRC w gas price updated" xfId="2547"/>
    <cellStyle name="_Costs not in AURORA 2006GRC w gas price updated 2" xfId="2548"/>
    <cellStyle name="_Costs not in AURORA 2006GRC w gas price updated 2 2" xfId="2549"/>
    <cellStyle name="_Costs not in AURORA 2006GRC w gas price updated 2 2 2" xfId="17874"/>
    <cellStyle name="_Costs not in AURORA 2006GRC w gas price updated 2 3" xfId="17875"/>
    <cellStyle name="_Costs not in AURORA 2006GRC w gas price updated 3" xfId="2550"/>
    <cellStyle name="_Costs not in AURORA 2006GRC w gas price updated 3 2" xfId="17876"/>
    <cellStyle name="_Costs not in AURORA 2006GRC w gas price updated 4" xfId="17877"/>
    <cellStyle name="_Costs not in AURORA 2006GRC w gas price updated 4 2" xfId="17878"/>
    <cellStyle name="_Costs not in AURORA 2006GRC w gas price updated 5" xfId="17879"/>
    <cellStyle name="_Costs not in AURORA 2006GRC w gas price updated 5 2" xfId="17880"/>
    <cellStyle name="_Costs not in AURORA 2006GRC w gas price updated 6" xfId="17881"/>
    <cellStyle name="_Costs not in AURORA 2006GRC w gas price updated 6 2" xfId="17882"/>
    <cellStyle name="_Costs not in AURORA 2006GRC w gas price updated_Adj Bench DR 3 for Initial Briefs (Electric)" xfId="2551"/>
    <cellStyle name="_Costs not in AURORA 2006GRC w gas price updated_Adj Bench DR 3 for Initial Briefs (Electric) 2" xfId="2552"/>
    <cellStyle name="_Costs not in AURORA 2006GRC w gas price updated_Adj Bench DR 3 for Initial Briefs (Electric) 2 2" xfId="2553"/>
    <cellStyle name="_Costs not in AURORA 2006GRC w gas price updated_Adj Bench DR 3 for Initial Briefs (Electric) 2 2 2" xfId="17883"/>
    <cellStyle name="_Costs not in AURORA 2006GRC w gas price updated_Adj Bench DR 3 for Initial Briefs (Electric) 2 3" xfId="17884"/>
    <cellStyle name="_Costs not in AURORA 2006GRC w gas price updated_Adj Bench DR 3 for Initial Briefs (Electric) 3" xfId="2554"/>
    <cellStyle name="_Costs not in AURORA 2006GRC w gas price updated_Adj Bench DR 3 for Initial Briefs (Electric) 3 2" xfId="17885"/>
    <cellStyle name="_Costs not in AURORA 2006GRC w gas price updated_Adj Bench DR 3 for Initial Briefs (Electric) 4" xfId="17886"/>
    <cellStyle name="_Costs not in AURORA 2006GRC w gas price updated_Adj Bench DR 3 for Initial Briefs (Electric)_DEM-WP(C) ENERG10C--ctn Mid-C_042010 2010GRC" xfId="2555"/>
    <cellStyle name="_Costs not in AURORA 2006GRC w gas price updated_Book1" xfId="2556"/>
    <cellStyle name="_Costs not in AURORA 2006GRC w gas price updated_Book2" xfId="2557"/>
    <cellStyle name="_Costs not in AURORA 2006GRC w gas price updated_Book2 2" xfId="2558"/>
    <cellStyle name="_Costs not in AURORA 2006GRC w gas price updated_Book2 2 2" xfId="2559"/>
    <cellStyle name="_Costs not in AURORA 2006GRC w gas price updated_Book2 2 2 2" xfId="17887"/>
    <cellStyle name="_Costs not in AURORA 2006GRC w gas price updated_Book2 2 3" xfId="17888"/>
    <cellStyle name="_Costs not in AURORA 2006GRC w gas price updated_Book2 3" xfId="2560"/>
    <cellStyle name="_Costs not in AURORA 2006GRC w gas price updated_Book2 3 2" xfId="17889"/>
    <cellStyle name="_Costs not in AURORA 2006GRC w gas price updated_Book2 4" xfId="17890"/>
    <cellStyle name="_Costs not in AURORA 2006GRC w gas price updated_Book2_Adj Bench DR 3 for Initial Briefs (Electric)" xfId="2561"/>
    <cellStyle name="_Costs not in AURORA 2006GRC w gas price updated_Book2_Adj Bench DR 3 for Initial Briefs (Electric) 2" xfId="2562"/>
    <cellStyle name="_Costs not in AURORA 2006GRC w gas price updated_Book2_Adj Bench DR 3 for Initial Briefs (Electric) 2 2" xfId="2563"/>
    <cellStyle name="_Costs not in AURORA 2006GRC w gas price updated_Book2_Adj Bench DR 3 for Initial Briefs (Electric) 2 2 2" xfId="17891"/>
    <cellStyle name="_Costs not in AURORA 2006GRC w gas price updated_Book2_Adj Bench DR 3 for Initial Briefs (Electric) 2 3" xfId="17892"/>
    <cellStyle name="_Costs not in AURORA 2006GRC w gas price updated_Book2_Adj Bench DR 3 for Initial Briefs (Electric) 3" xfId="2564"/>
    <cellStyle name="_Costs not in AURORA 2006GRC w gas price updated_Book2_Adj Bench DR 3 for Initial Briefs (Electric) 3 2" xfId="17893"/>
    <cellStyle name="_Costs not in AURORA 2006GRC w gas price updated_Book2_Adj Bench DR 3 for Initial Briefs (Electric) 4" xfId="17894"/>
    <cellStyle name="_Costs not in AURORA 2006GRC w gas price updated_Book2_Adj Bench DR 3 for Initial Briefs (Electric)_DEM-WP(C) ENERG10C--ctn Mid-C_042010 2010GRC" xfId="2565"/>
    <cellStyle name="_Costs not in AURORA 2006GRC w gas price updated_Book2_DEM-WP(C) ENERG10C--ctn Mid-C_042010 2010GRC" xfId="2566"/>
    <cellStyle name="_Costs not in AURORA 2006GRC w gas price updated_Book2_Electric Rev Req Model (2009 GRC) Rebuttal" xfId="2567"/>
    <cellStyle name="_Costs not in AURORA 2006GRC w gas price updated_Book2_Electric Rev Req Model (2009 GRC) Rebuttal 2" xfId="2568"/>
    <cellStyle name="_Costs not in AURORA 2006GRC w gas price updated_Book2_Electric Rev Req Model (2009 GRC) Rebuttal 2 2" xfId="2569"/>
    <cellStyle name="_Costs not in AURORA 2006GRC w gas price updated_Book2_Electric Rev Req Model (2009 GRC) Rebuttal 2 2 2" xfId="17895"/>
    <cellStyle name="_Costs not in AURORA 2006GRC w gas price updated_Book2_Electric Rev Req Model (2009 GRC) Rebuttal 2 3" xfId="17896"/>
    <cellStyle name="_Costs not in AURORA 2006GRC w gas price updated_Book2_Electric Rev Req Model (2009 GRC) Rebuttal 3" xfId="2570"/>
    <cellStyle name="_Costs not in AURORA 2006GRC w gas price updated_Book2_Electric Rev Req Model (2009 GRC) Rebuttal 3 2" xfId="17897"/>
    <cellStyle name="_Costs not in AURORA 2006GRC w gas price updated_Book2_Electric Rev Req Model (2009 GRC) Rebuttal 4" xfId="17898"/>
    <cellStyle name="_Costs not in AURORA 2006GRC w gas price updated_Book2_Electric Rev Req Model (2009 GRC) Rebuttal REmoval of New  WH Solar AdjustMI" xfId="2571"/>
    <cellStyle name="_Costs not in AURORA 2006GRC w gas price updated_Book2_Electric Rev Req Model (2009 GRC) Rebuttal REmoval of New  WH Solar AdjustMI 2" xfId="2572"/>
    <cellStyle name="_Costs not in AURORA 2006GRC w gas price updated_Book2_Electric Rev Req Model (2009 GRC) Rebuttal REmoval of New  WH Solar AdjustMI 2 2" xfId="2573"/>
    <cellStyle name="_Costs not in AURORA 2006GRC w gas price updated_Book2_Electric Rev Req Model (2009 GRC) Rebuttal REmoval of New  WH Solar AdjustMI 2 2 2" xfId="17899"/>
    <cellStyle name="_Costs not in AURORA 2006GRC w gas price updated_Book2_Electric Rev Req Model (2009 GRC) Rebuttal REmoval of New  WH Solar AdjustMI 2 3" xfId="17900"/>
    <cellStyle name="_Costs not in AURORA 2006GRC w gas price updated_Book2_Electric Rev Req Model (2009 GRC) Rebuttal REmoval of New  WH Solar AdjustMI 3" xfId="2574"/>
    <cellStyle name="_Costs not in AURORA 2006GRC w gas price updated_Book2_Electric Rev Req Model (2009 GRC) Rebuttal REmoval of New  WH Solar AdjustMI 3 2" xfId="17901"/>
    <cellStyle name="_Costs not in AURORA 2006GRC w gas price updated_Book2_Electric Rev Req Model (2009 GRC) Rebuttal REmoval of New  WH Solar AdjustMI 4" xfId="17902"/>
    <cellStyle name="_Costs not in AURORA 2006GRC w gas price updated_Book2_Electric Rev Req Model (2009 GRC) Rebuttal REmoval of New  WH Solar AdjustMI_DEM-WP(C) ENERG10C--ctn Mid-C_042010 2010GRC" xfId="2575"/>
    <cellStyle name="_Costs not in AURORA 2006GRC w gas price updated_Book2_Electric Rev Req Model (2009 GRC) Revised 01-18-2010" xfId="2576"/>
    <cellStyle name="_Costs not in AURORA 2006GRC w gas price updated_Book2_Electric Rev Req Model (2009 GRC) Revised 01-18-2010 2" xfId="2577"/>
    <cellStyle name="_Costs not in AURORA 2006GRC w gas price updated_Book2_Electric Rev Req Model (2009 GRC) Revised 01-18-2010 2 2" xfId="2578"/>
    <cellStyle name="_Costs not in AURORA 2006GRC w gas price updated_Book2_Electric Rev Req Model (2009 GRC) Revised 01-18-2010 2 2 2" xfId="17903"/>
    <cellStyle name="_Costs not in AURORA 2006GRC w gas price updated_Book2_Electric Rev Req Model (2009 GRC) Revised 01-18-2010 2 3" xfId="17904"/>
    <cellStyle name="_Costs not in AURORA 2006GRC w gas price updated_Book2_Electric Rev Req Model (2009 GRC) Revised 01-18-2010 3" xfId="2579"/>
    <cellStyle name="_Costs not in AURORA 2006GRC w gas price updated_Book2_Electric Rev Req Model (2009 GRC) Revised 01-18-2010 3 2" xfId="17905"/>
    <cellStyle name="_Costs not in AURORA 2006GRC w gas price updated_Book2_Electric Rev Req Model (2009 GRC) Revised 01-18-2010 4" xfId="17906"/>
    <cellStyle name="_Costs not in AURORA 2006GRC w gas price updated_Book2_Electric Rev Req Model (2009 GRC) Revised 01-18-2010_DEM-WP(C) ENERG10C--ctn Mid-C_042010 2010GRC" xfId="2580"/>
    <cellStyle name="_Costs not in AURORA 2006GRC w gas price updated_Book2_Final Order Electric EXHIBIT A-1" xfId="2581"/>
    <cellStyle name="_Costs not in AURORA 2006GRC w gas price updated_Book2_Final Order Electric EXHIBIT A-1 2" xfId="2582"/>
    <cellStyle name="_Costs not in AURORA 2006GRC w gas price updated_Book2_Final Order Electric EXHIBIT A-1 2 2" xfId="2583"/>
    <cellStyle name="_Costs not in AURORA 2006GRC w gas price updated_Book2_Final Order Electric EXHIBIT A-1 2 2 2" xfId="17907"/>
    <cellStyle name="_Costs not in AURORA 2006GRC w gas price updated_Book2_Final Order Electric EXHIBIT A-1 2 3" xfId="17908"/>
    <cellStyle name="_Costs not in AURORA 2006GRC w gas price updated_Book2_Final Order Electric EXHIBIT A-1 3" xfId="2584"/>
    <cellStyle name="_Costs not in AURORA 2006GRC w gas price updated_Book2_Final Order Electric EXHIBIT A-1 3 2" xfId="17909"/>
    <cellStyle name="_Costs not in AURORA 2006GRC w gas price updated_Book2_Final Order Electric EXHIBIT A-1 4" xfId="17910"/>
    <cellStyle name="_Costs not in AURORA 2006GRC w gas price updated_Chelan PUD Power Costs (8-10)" xfId="2585"/>
    <cellStyle name="_Costs not in AURORA 2006GRC w gas price updated_Chelan PUD Power Costs (8-10) 2" xfId="17911"/>
    <cellStyle name="_Costs not in AURORA 2006GRC w gas price updated_Colstrip 1&amp;2 Annual O&amp;M Budgets" xfId="17912"/>
    <cellStyle name="_Costs not in AURORA 2006GRC w gas price updated_Confidential Material" xfId="2586"/>
    <cellStyle name="_Costs not in AURORA 2006GRC w gas price updated_Confidential Material 2" xfId="17913"/>
    <cellStyle name="_Costs not in AURORA 2006GRC w gas price updated_DEM-WP(C) Colstrip 12 Coal Cost Forecast 2010GRC" xfId="2587"/>
    <cellStyle name="_Costs not in AURORA 2006GRC w gas price updated_DEM-WP(C) Colstrip 12 Coal Cost Forecast 2010GRC 2" xfId="17914"/>
    <cellStyle name="_Costs not in AURORA 2006GRC w gas price updated_DEM-WP(C) ENERG10C--ctn Mid-C_042010 2010GRC" xfId="2588"/>
    <cellStyle name="_Costs not in AURORA 2006GRC w gas price updated_DEM-WP(C) Production O&amp;M 2010GRC As-Filed" xfId="2589"/>
    <cellStyle name="_Costs not in AURORA 2006GRC w gas price updated_DEM-WP(C) Production O&amp;M 2010GRC As-Filed 2" xfId="2590"/>
    <cellStyle name="_Costs not in AURORA 2006GRC w gas price updated_DEM-WP(C) Production O&amp;M 2010GRC As-Filed 2 2" xfId="17915"/>
    <cellStyle name="_Costs not in AURORA 2006GRC w gas price updated_DEM-WP(C) Production O&amp;M 2010GRC As-Filed 3" xfId="2591"/>
    <cellStyle name="_Costs not in AURORA 2006GRC w gas price updated_DEM-WP(C) Production O&amp;M 2010GRC As-Filed 3 2" xfId="17916"/>
    <cellStyle name="_Costs not in AURORA 2006GRC w gas price updated_DEM-WP(C) Production O&amp;M 2010GRC As-Filed 4" xfId="17917"/>
    <cellStyle name="_Costs not in AURORA 2006GRC w gas price updated_DEM-WP(C) Production O&amp;M 2010GRC As-Filed 4 2" xfId="17918"/>
    <cellStyle name="_Costs not in AURORA 2006GRC w gas price updated_DEM-WP(C) Production O&amp;M 2010GRC As-Filed 5" xfId="17919"/>
    <cellStyle name="_Costs not in AURORA 2006GRC w gas price updated_DEM-WP(C) Production O&amp;M 2010GRC As-Filed 5 2" xfId="17920"/>
    <cellStyle name="_Costs not in AURORA 2006GRC w gas price updated_DEM-WP(C) Production O&amp;M 2010GRC As-Filed 6" xfId="17921"/>
    <cellStyle name="_Costs not in AURORA 2006GRC w gas price updated_DEM-WP(C) Production O&amp;M 2010GRC As-Filed 6 2" xfId="17922"/>
    <cellStyle name="_Costs not in AURORA 2006GRC w gas price updated_Electric Rev Req Model (2009 GRC) " xfId="2592"/>
    <cellStyle name="_Costs not in AURORA 2006GRC w gas price updated_Electric Rev Req Model (2009 GRC)  2" xfId="2593"/>
    <cellStyle name="_Costs not in AURORA 2006GRC w gas price updated_Electric Rev Req Model (2009 GRC)  2 2" xfId="2594"/>
    <cellStyle name="_Costs not in AURORA 2006GRC w gas price updated_Electric Rev Req Model (2009 GRC)  2 2 2" xfId="17923"/>
    <cellStyle name="_Costs not in AURORA 2006GRC w gas price updated_Electric Rev Req Model (2009 GRC)  2 3" xfId="17924"/>
    <cellStyle name="_Costs not in AURORA 2006GRC w gas price updated_Electric Rev Req Model (2009 GRC)  3" xfId="2595"/>
    <cellStyle name="_Costs not in AURORA 2006GRC w gas price updated_Electric Rev Req Model (2009 GRC)  3 2" xfId="17925"/>
    <cellStyle name="_Costs not in AURORA 2006GRC w gas price updated_Electric Rev Req Model (2009 GRC)  4" xfId="17926"/>
    <cellStyle name="_Costs not in AURORA 2006GRC w gas price updated_Electric Rev Req Model (2009 GRC) _DEM-WP(C) ENERG10C--ctn Mid-C_042010 2010GRC" xfId="2596"/>
    <cellStyle name="_Costs not in AURORA 2006GRC w gas price updated_Electric Rev Req Model (2009 GRC) Rebuttal" xfId="2597"/>
    <cellStyle name="_Costs not in AURORA 2006GRC w gas price updated_Electric Rev Req Model (2009 GRC) Rebuttal 2" xfId="2598"/>
    <cellStyle name="_Costs not in AURORA 2006GRC w gas price updated_Electric Rev Req Model (2009 GRC) Rebuttal 2 2" xfId="2599"/>
    <cellStyle name="_Costs not in AURORA 2006GRC w gas price updated_Electric Rev Req Model (2009 GRC) Rebuttal 2 2 2" xfId="17927"/>
    <cellStyle name="_Costs not in AURORA 2006GRC w gas price updated_Electric Rev Req Model (2009 GRC) Rebuttal 2 3" xfId="17928"/>
    <cellStyle name="_Costs not in AURORA 2006GRC w gas price updated_Electric Rev Req Model (2009 GRC) Rebuttal 3" xfId="2600"/>
    <cellStyle name="_Costs not in AURORA 2006GRC w gas price updated_Electric Rev Req Model (2009 GRC) Rebuttal 3 2" xfId="17929"/>
    <cellStyle name="_Costs not in AURORA 2006GRC w gas price updated_Electric Rev Req Model (2009 GRC) Rebuttal 4" xfId="17930"/>
    <cellStyle name="_Costs not in AURORA 2006GRC w gas price updated_Electric Rev Req Model (2009 GRC) Rebuttal REmoval of New  WH Solar AdjustMI" xfId="2601"/>
    <cellStyle name="_Costs not in AURORA 2006GRC w gas price updated_Electric Rev Req Model (2009 GRC) Rebuttal REmoval of New  WH Solar AdjustMI 2" xfId="2602"/>
    <cellStyle name="_Costs not in AURORA 2006GRC w gas price updated_Electric Rev Req Model (2009 GRC) Rebuttal REmoval of New  WH Solar AdjustMI 2 2" xfId="2603"/>
    <cellStyle name="_Costs not in AURORA 2006GRC w gas price updated_Electric Rev Req Model (2009 GRC) Rebuttal REmoval of New  WH Solar AdjustMI 2 2 2" xfId="17931"/>
    <cellStyle name="_Costs not in AURORA 2006GRC w gas price updated_Electric Rev Req Model (2009 GRC) Rebuttal REmoval of New  WH Solar AdjustMI 2 3" xfId="17932"/>
    <cellStyle name="_Costs not in AURORA 2006GRC w gas price updated_Electric Rev Req Model (2009 GRC) Rebuttal REmoval of New  WH Solar AdjustMI 3" xfId="2604"/>
    <cellStyle name="_Costs not in AURORA 2006GRC w gas price updated_Electric Rev Req Model (2009 GRC) Rebuttal REmoval of New  WH Solar AdjustMI 3 2" xfId="17933"/>
    <cellStyle name="_Costs not in AURORA 2006GRC w gas price updated_Electric Rev Req Model (2009 GRC) Rebuttal REmoval of New  WH Solar AdjustMI 4" xfId="17934"/>
    <cellStyle name="_Costs not in AURORA 2006GRC w gas price updated_Electric Rev Req Model (2009 GRC) Rebuttal REmoval of New  WH Solar AdjustMI_DEM-WP(C) ENERG10C--ctn Mid-C_042010 2010GRC" xfId="2605"/>
    <cellStyle name="_Costs not in AURORA 2006GRC w gas price updated_Electric Rev Req Model (2009 GRC) Revised 01-18-2010" xfId="2606"/>
    <cellStyle name="_Costs not in AURORA 2006GRC w gas price updated_Electric Rev Req Model (2009 GRC) Revised 01-18-2010 2" xfId="2607"/>
    <cellStyle name="_Costs not in AURORA 2006GRC w gas price updated_Electric Rev Req Model (2009 GRC) Revised 01-18-2010 2 2" xfId="2608"/>
    <cellStyle name="_Costs not in AURORA 2006GRC w gas price updated_Electric Rev Req Model (2009 GRC) Revised 01-18-2010 2 2 2" xfId="17935"/>
    <cellStyle name="_Costs not in AURORA 2006GRC w gas price updated_Electric Rev Req Model (2009 GRC) Revised 01-18-2010 2 3" xfId="17936"/>
    <cellStyle name="_Costs not in AURORA 2006GRC w gas price updated_Electric Rev Req Model (2009 GRC) Revised 01-18-2010 3" xfId="2609"/>
    <cellStyle name="_Costs not in AURORA 2006GRC w gas price updated_Electric Rev Req Model (2009 GRC) Revised 01-18-2010 3 2" xfId="17937"/>
    <cellStyle name="_Costs not in AURORA 2006GRC w gas price updated_Electric Rev Req Model (2009 GRC) Revised 01-18-2010 4" xfId="17938"/>
    <cellStyle name="_Costs not in AURORA 2006GRC w gas price updated_Electric Rev Req Model (2009 GRC) Revised 01-18-2010_DEM-WP(C) ENERG10C--ctn Mid-C_042010 2010GRC" xfId="2610"/>
    <cellStyle name="_Costs not in AURORA 2006GRC w gas price updated_Electric Rev Req Model (2010 GRC)" xfId="2611"/>
    <cellStyle name="_Costs not in AURORA 2006GRC w gas price updated_Electric Rev Req Model (2010 GRC) SF" xfId="2612"/>
    <cellStyle name="_Costs not in AURORA 2006GRC w gas price updated_Final Order Electric EXHIBIT A-1" xfId="2613"/>
    <cellStyle name="_Costs not in AURORA 2006GRC w gas price updated_Final Order Electric EXHIBIT A-1 2" xfId="2614"/>
    <cellStyle name="_Costs not in AURORA 2006GRC w gas price updated_Final Order Electric EXHIBIT A-1 2 2" xfId="2615"/>
    <cellStyle name="_Costs not in AURORA 2006GRC w gas price updated_Final Order Electric EXHIBIT A-1 2 2 2" xfId="17939"/>
    <cellStyle name="_Costs not in AURORA 2006GRC w gas price updated_Final Order Electric EXHIBIT A-1 2 3" xfId="17940"/>
    <cellStyle name="_Costs not in AURORA 2006GRC w gas price updated_Final Order Electric EXHIBIT A-1 3" xfId="2616"/>
    <cellStyle name="_Costs not in AURORA 2006GRC w gas price updated_Final Order Electric EXHIBIT A-1 3 2" xfId="17941"/>
    <cellStyle name="_Costs not in AURORA 2006GRC w gas price updated_Final Order Electric EXHIBIT A-1 4" xfId="17942"/>
    <cellStyle name="_Costs not in AURORA 2006GRC w gas price updated_NIM Summary" xfId="2617"/>
    <cellStyle name="_Costs not in AURORA 2006GRC w gas price updated_NIM Summary 2" xfId="2618"/>
    <cellStyle name="_Costs not in AURORA 2006GRC w gas price updated_NIM Summary 2 2" xfId="17943"/>
    <cellStyle name="_Costs not in AURORA 2006GRC w gas price updated_NIM Summary 3" xfId="17944"/>
    <cellStyle name="_Costs not in AURORA 2006GRC w gas price updated_NIM Summary_DEM-WP(C) ENERG10C--ctn Mid-C_042010 2010GRC" xfId="2619"/>
    <cellStyle name="_Costs not in AURORA 2006GRC w gas price updated_Rebuttal Power Costs" xfId="2620"/>
    <cellStyle name="_Costs not in AURORA 2006GRC w gas price updated_Rebuttal Power Costs 2" xfId="2621"/>
    <cellStyle name="_Costs not in AURORA 2006GRC w gas price updated_Rebuttal Power Costs 2 2" xfId="2622"/>
    <cellStyle name="_Costs not in AURORA 2006GRC w gas price updated_Rebuttal Power Costs 2 2 2" xfId="17945"/>
    <cellStyle name="_Costs not in AURORA 2006GRC w gas price updated_Rebuttal Power Costs 2 3" xfId="17946"/>
    <cellStyle name="_Costs not in AURORA 2006GRC w gas price updated_Rebuttal Power Costs 3" xfId="2623"/>
    <cellStyle name="_Costs not in AURORA 2006GRC w gas price updated_Rebuttal Power Costs 3 2" xfId="17947"/>
    <cellStyle name="_Costs not in AURORA 2006GRC w gas price updated_Rebuttal Power Costs 4" xfId="17948"/>
    <cellStyle name="_Costs not in AURORA 2006GRC w gas price updated_Rebuttal Power Costs_Adj Bench DR 3 for Initial Briefs (Electric)" xfId="2624"/>
    <cellStyle name="_Costs not in AURORA 2006GRC w gas price updated_Rebuttal Power Costs_Adj Bench DR 3 for Initial Briefs (Electric) 2" xfId="2625"/>
    <cellStyle name="_Costs not in AURORA 2006GRC w gas price updated_Rebuttal Power Costs_Adj Bench DR 3 for Initial Briefs (Electric) 2 2" xfId="2626"/>
    <cellStyle name="_Costs not in AURORA 2006GRC w gas price updated_Rebuttal Power Costs_Adj Bench DR 3 for Initial Briefs (Electric) 2 2 2" xfId="17949"/>
    <cellStyle name="_Costs not in AURORA 2006GRC w gas price updated_Rebuttal Power Costs_Adj Bench DR 3 for Initial Briefs (Electric) 2 3" xfId="17950"/>
    <cellStyle name="_Costs not in AURORA 2006GRC w gas price updated_Rebuttal Power Costs_Adj Bench DR 3 for Initial Briefs (Electric) 3" xfId="2627"/>
    <cellStyle name="_Costs not in AURORA 2006GRC w gas price updated_Rebuttal Power Costs_Adj Bench DR 3 for Initial Briefs (Electric) 3 2" xfId="17951"/>
    <cellStyle name="_Costs not in AURORA 2006GRC w gas price updated_Rebuttal Power Costs_Adj Bench DR 3 for Initial Briefs (Electric) 4" xfId="17952"/>
    <cellStyle name="_Costs not in AURORA 2006GRC w gas price updated_Rebuttal Power Costs_Adj Bench DR 3 for Initial Briefs (Electric)_DEM-WP(C) ENERG10C--ctn Mid-C_042010 2010GRC" xfId="2628"/>
    <cellStyle name="_Costs not in AURORA 2006GRC w gas price updated_Rebuttal Power Costs_DEM-WP(C) ENERG10C--ctn Mid-C_042010 2010GRC" xfId="2629"/>
    <cellStyle name="_Costs not in AURORA 2006GRC w gas price updated_Rebuttal Power Costs_Electric Rev Req Model (2009 GRC) Rebuttal" xfId="2630"/>
    <cellStyle name="_Costs not in AURORA 2006GRC w gas price updated_Rebuttal Power Costs_Electric Rev Req Model (2009 GRC) Rebuttal 2" xfId="2631"/>
    <cellStyle name="_Costs not in AURORA 2006GRC w gas price updated_Rebuttal Power Costs_Electric Rev Req Model (2009 GRC) Rebuttal 2 2" xfId="2632"/>
    <cellStyle name="_Costs not in AURORA 2006GRC w gas price updated_Rebuttal Power Costs_Electric Rev Req Model (2009 GRC) Rebuttal 2 2 2" xfId="17953"/>
    <cellStyle name="_Costs not in AURORA 2006GRC w gas price updated_Rebuttal Power Costs_Electric Rev Req Model (2009 GRC) Rebuttal 2 3" xfId="17954"/>
    <cellStyle name="_Costs not in AURORA 2006GRC w gas price updated_Rebuttal Power Costs_Electric Rev Req Model (2009 GRC) Rebuttal 3" xfId="2633"/>
    <cellStyle name="_Costs not in AURORA 2006GRC w gas price updated_Rebuttal Power Costs_Electric Rev Req Model (2009 GRC) Rebuttal 3 2" xfId="17955"/>
    <cellStyle name="_Costs not in AURORA 2006GRC w gas price updated_Rebuttal Power Costs_Electric Rev Req Model (2009 GRC) Rebuttal 4" xfId="17956"/>
    <cellStyle name="_Costs not in AURORA 2006GRC w gas price updated_Rebuttal Power Costs_Electric Rev Req Model (2009 GRC) Rebuttal REmoval of New  WH Solar AdjustMI" xfId="2634"/>
    <cellStyle name="_Costs not in AURORA 2006GRC w gas price updated_Rebuttal Power Costs_Electric Rev Req Model (2009 GRC) Rebuttal REmoval of New  WH Solar AdjustMI 2" xfId="2635"/>
    <cellStyle name="_Costs not in AURORA 2006GRC w gas price updated_Rebuttal Power Costs_Electric Rev Req Model (2009 GRC) Rebuttal REmoval of New  WH Solar AdjustMI 2 2" xfId="2636"/>
    <cellStyle name="_Costs not in AURORA 2006GRC w gas price updated_Rebuttal Power Costs_Electric Rev Req Model (2009 GRC) Rebuttal REmoval of New  WH Solar AdjustMI 2 2 2" xfId="17957"/>
    <cellStyle name="_Costs not in AURORA 2006GRC w gas price updated_Rebuttal Power Costs_Electric Rev Req Model (2009 GRC) Rebuttal REmoval of New  WH Solar AdjustMI 2 3" xfId="17958"/>
    <cellStyle name="_Costs not in AURORA 2006GRC w gas price updated_Rebuttal Power Costs_Electric Rev Req Model (2009 GRC) Rebuttal REmoval of New  WH Solar AdjustMI 3" xfId="2637"/>
    <cellStyle name="_Costs not in AURORA 2006GRC w gas price updated_Rebuttal Power Costs_Electric Rev Req Model (2009 GRC) Rebuttal REmoval of New  WH Solar AdjustMI 3 2" xfId="17959"/>
    <cellStyle name="_Costs not in AURORA 2006GRC w gas price updated_Rebuttal Power Costs_Electric Rev Req Model (2009 GRC) Rebuttal REmoval of New  WH Solar AdjustMI 4" xfId="17960"/>
    <cellStyle name="_Costs not in AURORA 2006GRC w gas price updated_Rebuttal Power Costs_Electric Rev Req Model (2009 GRC) Rebuttal REmoval of New  WH Solar AdjustMI_DEM-WP(C) ENERG10C--ctn Mid-C_042010 2010GRC" xfId="2638"/>
    <cellStyle name="_Costs not in AURORA 2006GRC w gas price updated_Rebuttal Power Costs_Electric Rev Req Model (2009 GRC) Revised 01-18-2010" xfId="2639"/>
    <cellStyle name="_Costs not in AURORA 2006GRC w gas price updated_Rebuttal Power Costs_Electric Rev Req Model (2009 GRC) Revised 01-18-2010 2" xfId="2640"/>
    <cellStyle name="_Costs not in AURORA 2006GRC w gas price updated_Rebuttal Power Costs_Electric Rev Req Model (2009 GRC) Revised 01-18-2010 2 2" xfId="2641"/>
    <cellStyle name="_Costs not in AURORA 2006GRC w gas price updated_Rebuttal Power Costs_Electric Rev Req Model (2009 GRC) Revised 01-18-2010 2 2 2" xfId="17961"/>
    <cellStyle name="_Costs not in AURORA 2006GRC w gas price updated_Rebuttal Power Costs_Electric Rev Req Model (2009 GRC) Revised 01-18-2010 2 3" xfId="17962"/>
    <cellStyle name="_Costs not in AURORA 2006GRC w gas price updated_Rebuttal Power Costs_Electric Rev Req Model (2009 GRC) Revised 01-18-2010 3" xfId="2642"/>
    <cellStyle name="_Costs not in AURORA 2006GRC w gas price updated_Rebuttal Power Costs_Electric Rev Req Model (2009 GRC) Revised 01-18-2010 3 2" xfId="17963"/>
    <cellStyle name="_Costs not in AURORA 2006GRC w gas price updated_Rebuttal Power Costs_Electric Rev Req Model (2009 GRC) Revised 01-18-2010 4" xfId="17964"/>
    <cellStyle name="_Costs not in AURORA 2006GRC w gas price updated_Rebuttal Power Costs_Electric Rev Req Model (2009 GRC) Revised 01-18-2010_DEM-WP(C) ENERG10C--ctn Mid-C_042010 2010GRC" xfId="2643"/>
    <cellStyle name="_Costs not in AURORA 2006GRC w gas price updated_Rebuttal Power Costs_Final Order Electric EXHIBIT A-1" xfId="2644"/>
    <cellStyle name="_Costs not in AURORA 2006GRC w gas price updated_Rebuttal Power Costs_Final Order Electric EXHIBIT A-1 2" xfId="2645"/>
    <cellStyle name="_Costs not in AURORA 2006GRC w gas price updated_Rebuttal Power Costs_Final Order Electric EXHIBIT A-1 2 2" xfId="2646"/>
    <cellStyle name="_Costs not in AURORA 2006GRC w gas price updated_Rebuttal Power Costs_Final Order Electric EXHIBIT A-1 2 2 2" xfId="17965"/>
    <cellStyle name="_Costs not in AURORA 2006GRC w gas price updated_Rebuttal Power Costs_Final Order Electric EXHIBIT A-1 2 3" xfId="17966"/>
    <cellStyle name="_Costs not in AURORA 2006GRC w gas price updated_Rebuttal Power Costs_Final Order Electric EXHIBIT A-1 3" xfId="2647"/>
    <cellStyle name="_Costs not in AURORA 2006GRC w gas price updated_Rebuttal Power Costs_Final Order Electric EXHIBIT A-1 3 2" xfId="17967"/>
    <cellStyle name="_Costs not in AURORA 2006GRC w gas price updated_Rebuttal Power Costs_Final Order Electric EXHIBIT A-1 4" xfId="17968"/>
    <cellStyle name="_Costs not in AURORA 2006GRC w gas price updated_TENASKA REGULATORY ASSET" xfId="2648"/>
    <cellStyle name="_Costs not in AURORA 2006GRC w gas price updated_TENASKA REGULATORY ASSET 2" xfId="2649"/>
    <cellStyle name="_Costs not in AURORA 2006GRC w gas price updated_TENASKA REGULATORY ASSET 2 2" xfId="2650"/>
    <cellStyle name="_Costs not in AURORA 2006GRC w gas price updated_TENASKA REGULATORY ASSET 2 2 2" xfId="17969"/>
    <cellStyle name="_Costs not in AURORA 2006GRC w gas price updated_TENASKA REGULATORY ASSET 2 3" xfId="17970"/>
    <cellStyle name="_Costs not in AURORA 2006GRC w gas price updated_TENASKA REGULATORY ASSET 3" xfId="2651"/>
    <cellStyle name="_Costs not in AURORA 2006GRC w gas price updated_TENASKA REGULATORY ASSET 3 2" xfId="17971"/>
    <cellStyle name="_Costs not in AURORA 2006GRC w gas price updated_TENASKA REGULATORY ASSET 4" xfId="17972"/>
    <cellStyle name="_Costs not in AURORA 2007 Rate Case" xfId="2652"/>
    <cellStyle name="_Costs not in AURORA 2007 Rate Case 2" xfId="2653"/>
    <cellStyle name="_Costs not in AURORA 2007 Rate Case 2 2" xfId="2654"/>
    <cellStyle name="_Costs not in AURORA 2007 Rate Case 2 2 2" xfId="2655"/>
    <cellStyle name="_Costs not in AURORA 2007 Rate Case 2 2 2 2" xfId="17973"/>
    <cellStyle name="_Costs not in AURORA 2007 Rate Case 2 2 3" xfId="17974"/>
    <cellStyle name="_Costs not in AURORA 2007 Rate Case 2 3" xfId="2656"/>
    <cellStyle name="_Costs not in AURORA 2007 Rate Case 2 3 2" xfId="17975"/>
    <cellStyle name="_Costs not in AURORA 2007 Rate Case 2 4" xfId="17976"/>
    <cellStyle name="_Costs not in AURORA 2007 Rate Case 3" xfId="2657"/>
    <cellStyle name="_Costs not in AURORA 2007 Rate Case 3 2" xfId="2658"/>
    <cellStyle name="_Costs not in AURORA 2007 Rate Case 3 2 2" xfId="17977"/>
    <cellStyle name="_Costs not in AURORA 2007 Rate Case 3 3" xfId="17978"/>
    <cellStyle name="_Costs not in AURORA 2007 Rate Case 4" xfId="2659"/>
    <cellStyle name="_Costs not in AURORA 2007 Rate Case 4 2" xfId="2660"/>
    <cellStyle name="_Costs not in AURORA 2007 Rate Case 4 2 2" xfId="17979"/>
    <cellStyle name="_Costs not in AURORA 2007 Rate Case 4 3" xfId="17980"/>
    <cellStyle name="_Costs not in AURORA 2007 Rate Case 5" xfId="2661"/>
    <cellStyle name="_Costs not in AURORA 2007 Rate Case 5 2" xfId="17981"/>
    <cellStyle name="_Costs not in AURORA 2007 Rate Case 5 2 2" xfId="17982"/>
    <cellStyle name="_Costs not in AURORA 2007 Rate Case 5 3" xfId="17983"/>
    <cellStyle name="_Costs not in AURORA 2007 Rate Case 6" xfId="2662"/>
    <cellStyle name="_Costs not in AURORA 2007 Rate Case 6 2" xfId="2663"/>
    <cellStyle name="_Costs not in AURORA 2007 Rate Case 7" xfId="2664"/>
    <cellStyle name="_Costs not in AURORA 2007 Rate Case 7 2" xfId="2665"/>
    <cellStyle name="_Costs not in AURORA 2007 Rate Case 8" xfId="17984"/>
    <cellStyle name="_Costs not in AURORA 2007 Rate Case 8 2" xfId="17985"/>
    <cellStyle name="_Costs not in AURORA 2007 Rate Case 9" xfId="17986"/>
    <cellStyle name="_Costs not in AURORA 2007 Rate Case 9 2" xfId="17987"/>
    <cellStyle name="_Costs not in AURORA 2007 Rate Case_(C) WHE Proforma with ITC cash grant 10 Yr Amort_for deferral_102809" xfId="2666"/>
    <cellStyle name="_Costs not in AURORA 2007 Rate Case_(C) WHE Proforma with ITC cash grant 10 Yr Amort_for deferral_102809 2" xfId="2667"/>
    <cellStyle name="_Costs not in AURORA 2007 Rate Case_(C) WHE Proforma with ITC cash grant 10 Yr Amort_for deferral_102809 2 2" xfId="2668"/>
    <cellStyle name="_Costs not in AURORA 2007 Rate Case_(C) WHE Proforma with ITC cash grant 10 Yr Amort_for deferral_102809 2 2 2" xfId="17988"/>
    <cellStyle name="_Costs not in AURORA 2007 Rate Case_(C) WHE Proforma with ITC cash grant 10 Yr Amort_for deferral_102809 2 3" xfId="17989"/>
    <cellStyle name="_Costs not in AURORA 2007 Rate Case_(C) WHE Proforma with ITC cash grant 10 Yr Amort_for deferral_102809 3" xfId="2669"/>
    <cellStyle name="_Costs not in AURORA 2007 Rate Case_(C) WHE Proforma with ITC cash grant 10 Yr Amort_for deferral_102809 3 2" xfId="17990"/>
    <cellStyle name="_Costs not in AURORA 2007 Rate Case_(C) WHE Proforma with ITC cash grant 10 Yr Amort_for deferral_102809 4" xfId="17991"/>
    <cellStyle name="_Costs not in AURORA 2007 Rate Case_(C) WHE Proforma with ITC cash grant 10 Yr Amort_for deferral_102809_16.07E Wild Horse Wind Expansionwrkingfile" xfId="2670"/>
    <cellStyle name="_Costs not in AURORA 2007 Rate Case_(C) WHE Proforma with ITC cash grant 10 Yr Amort_for deferral_102809_16.07E Wild Horse Wind Expansionwrkingfile 2" xfId="2671"/>
    <cellStyle name="_Costs not in AURORA 2007 Rate Case_(C) WHE Proforma with ITC cash grant 10 Yr Amort_for deferral_102809_16.07E Wild Horse Wind Expansionwrkingfile 2 2" xfId="2672"/>
    <cellStyle name="_Costs not in AURORA 2007 Rate Case_(C) WHE Proforma with ITC cash grant 10 Yr Amort_for deferral_102809_16.07E Wild Horse Wind Expansionwrkingfile 2 2 2" xfId="17992"/>
    <cellStyle name="_Costs not in AURORA 2007 Rate Case_(C) WHE Proforma with ITC cash grant 10 Yr Amort_for deferral_102809_16.07E Wild Horse Wind Expansionwrkingfile 2 3" xfId="17993"/>
    <cellStyle name="_Costs not in AURORA 2007 Rate Case_(C) WHE Proforma with ITC cash grant 10 Yr Amort_for deferral_102809_16.07E Wild Horse Wind Expansionwrkingfile 3" xfId="2673"/>
    <cellStyle name="_Costs not in AURORA 2007 Rate Case_(C) WHE Proforma with ITC cash grant 10 Yr Amort_for deferral_102809_16.07E Wild Horse Wind Expansionwrkingfile 3 2" xfId="17994"/>
    <cellStyle name="_Costs not in AURORA 2007 Rate Case_(C) WHE Proforma with ITC cash grant 10 Yr Amort_for deferral_102809_16.07E Wild Horse Wind Expansionwrkingfile 4" xfId="17995"/>
    <cellStyle name="_Costs not in AURORA 2007 Rate Case_(C) WHE Proforma with ITC cash grant 10 Yr Amort_for deferral_102809_16.07E Wild Horse Wind Expansionwrkingfile SF" xfId="2674"/>
    <cellStyle name="_Costs not in AURORA 2007 Rate Case_(C) WHE Proforma with ITC cash grant 10 Yr Amort_for deferral_102809_16.07E Wild Horse Wind Expansionwrkingfile SF 2" xfId="2675"/>
    <cellStyle name="_Costs not in AURORA 2007 Rate Case_(C) WHE Proforma with ITC cash grant 10 Yr Amort_for deferral_102809_16.07E Wild Horse Wind Expansionwrkingfile SF 2 2" xfId="2676"/>
    <cellStyle name="_Costs not in AURORA 2007 Rate Case_(C) WHE Proforma with ITC cash grant 10 Yr Amort_for deferral_102809_16.07E Wild Horse Wind Expansionwrkingfile SF 2 2 2" xfId="17996"/>
    <cellStyle name="_Costs not in AURORA 2007 Rate Case_(C) WHE Proforma with ITC cash grant 10 Yr Amort_for deferral_102809_16.07E Wild Horse Wind Expansionwrkingfile SF 2 3" xfId="17997"/>
    <cellStyle name="_Costs not in AURORA 2007 Rate Case_(C) WHE Proforma with ITC cash grant 10 Yr Amort_for deferral_102809_16.07E Wild Horse Wind Expansionwrkingfile SF 3" xfId="2677"/>
    <cellStyle name="_Costs not in AURORA 2007 Rate Case_(C) WHE Proforma with ITC cash grant 10 Yr Amort_for deferral_102809_16.07E Wild Horse Wind Expansionwrkingfile SF 3 2" xfId="17998"/>
    <cellStyle name="_Costs not in AURORA 2007 Rate Case_(C) WHE Proforma with ITC cash grant 10 Yr Amort_for deferral_102809_16.07E Wild Horse Wind Expansionwrkingfile SF 4" xfId="17999"/>
    <cellStyle name="_Costs not in AURORA 2007 Rate Case_(C) WHE Proforma with ITC cash grant 10 Yr Amort_for deferral_102809_16.07E Wild Horse Wind Expansionwrkingfile SF_DEM-WP(C) ENERG10C--ctn Mid-C_042010 2010GRC" xfId="2678"/>
    <cellStyle name="_Costs not in AURORA 2007 Rate Case_(C) WHE Proforma with ITC cash grant 10 Yr Amort_for deferral_102809_16.07E Wild Horse Wind Expansionwrkingfile_DEM-WP(C) ENERG10C--ctn Mid-C_042010 2010GRC" xfId="2679"/>
    <cellStyle name="_Costs not in AURORA 2007 Rate Case_(C) WHE Proforma with ITC cash grant 10 Yr Amort_for deferral_102809_16.37E Wild Horse Expansion DeferralRevwrkingfile SF" xfId="2680"/>
    <cellStyle name="_Costs not in AURORA 2007 Rate Case_(C) WHE Proforma with ITC cash grant 10 Yr Amort_for deferral_102809_16.37E Wild Horse Expansion DeferralRevwrkingfile SF 2" xfId="2681"/>
    <cellStyle name="_Costs not in AURORA 2007 Rate Case_(C) WHE Proforma with ITC cash grant 10 Yr Amort_for deferral_102809_16.37E Wild Horse Expansion DeferralRevwrkingfile SF 2 2" xfId="2682"/>
    <cellStyle name="_Costs not in AURORA 2007 Rate Case_(C) WHE Proforma with ITC cash grant 10 Yr Amort_for deferral_102809_16.37E Wild Horse Expansion DeferralRevwrkingfile SF 2 2 2" xfId="18000"/>
    <cellStyle name="_Costs not in AURORA 2007 Rate Case_(C) WHE Proforma with ITC cash grant 10 Yr Amort_for deferral_102809_16.37E Wild Horse Expansion DeferralRevwrkingfile SF 2 3" xfId="18001"/>
    <cellStyle name="_Costs not in AURORA 2007 Rate Case_(C) WHE Proforma with ITC cash grant 10 Yr Amort_for deferral_102809_16.37E Wild Horse Expansion DeferralRevwrkingfile SF 3" xfId="2683"/>
    <cellStyle name="_Costs not in AURORA 2007 Rate Case_(C) WHE Proforma with ITC cash grant 10 Yr Amort_for deferral_102809_16.37E Wild Horse Expansion DeferralRevwrkingfile SF 3 2" xfId="18002"/>
    <cellStyle name="_Costs not in AURORA 2007 Rate Case_(C) WHE Proforma with ITC cash grant 10 Yr Amort_for deferral_102809_16.37E Wild Horse Expansion DeferralRevwrkingfile SF 4" xfId="18003"/>
    <cellStyle name="_Costs not in AURORA 2007 Rate Case_(C) WHE Proforma with ITC cash grant 10 Yr Amort_for deferral_102809_16.37E Wild Horse Expansion DeferralRevwrkingfile SF_DEM-WP(C) ENERG10C--ctn Mid-C_042010 2010GRC" xfId="2684"/>
    <cellStyle name="_Costs not in AURORA 2007 Rate Case_(C) WHE Proforma with ITC cash grant 10 Yr Amort_for deferral_102809_DEM-WP(C) ENERG10C--ctn Mid-C_042010 2010GRC" xfId="2685"/>
    <cellStyle name="_Costs not in AURORA 2007 Rate Case_(C) WHE Proforma with ITC cash grant 10 Yr Amort_for rebuttal_120709" xfId="2686"/>
    <cellStyle name="_Costs not in AURORA 2007 Rate Case_(C) WHE Proforma with ITC cash grant 10 Yr Amort_for rebuttal_120709 2" xfId="2687"/>
    <cellStyle name="_Costs not in AURORA 2007 Rate Case_(C) WHE Proforma with ITC cash grant 10 Yr Amort_for rebuttal_120709 2 2" xfId="2688"/>
    <cellStyle name="_Costs not in AURORA 2007 Rate Case_(C) WHE Proforma with ITC cash grant 10 Yr Amort_for rebuttal_120709 2 2 2" xfId="18004"/>
    <cellStyle name="_Costs not in AURORA 2007 Rate Case_(C) WHE Proforma with ITC cash grant 10 Yr Amort_for rebuttal_120709 2 3" xfId="18005"/>
    <cellStyle name="_Costs not in AURORA 2007 Rate Case_(C) WHE Proforma with ITC cash grant 10 Yr Amort_for rebuttal_120709 3" xfId="2689"/>
    <cellStyle name="_Costs not in AURORA 2007 Rate Case_(C) WHE Proforma with ITC cash grant 10 Yr Amort_for rebuttal_120709 3 2" xfId="18006"/>
    <cellStyle name="_Costs not in AURORA 2007 Rate Case_(C) WHE Proforma with ITC cash grant 10 Yr Amort_for rebuttal_120709 4" xfId="18007"/>
    <cellStyle name="_Costs not in AURORA 2007 Rate Case_(C) WHE Proforma with ITC cash grant 10 Yr Amort_for rebuttal_120709_DEM-WP(C) ENERG10C--ctn Mid-C_042010 2010GRC" xfId="2690"/>
    <cellStyle name="_Costs not in AURORA 2007 Rate Case_04.07E Wild Horse Wind Expansion" xfId="2691"/>
    <cellStyle name="_Costs not in AURORA 2007 Rate Case_04.07E Wild Horse Wind Expansion 2" xfId="2692"/>
    <cellStyle name="_Costs not in AURORA 2007 Rate Case_04.07E Wild Horse Wind Expansion 2 2" xfId="2693"/>
    <cellStyle name="_Costs not in AURORA 2007 Rate Case_04.07E Wild Horse Wind Expansion 2 2 2" xfId="18008"/>
    <cellStyle name="_Costs not in AURORA 2007 Rate Case_04.07E Wild Horse Wind Expansion 2 3" xfId="18009"/>
    <cellStyle name="_Costs not in AURORA 2007 Rate Case_04.07E Wild Horse Wind Expansion 3" xfId="2694"/>
    <cellStyle name="_Costs not in AURORA 2007 Rate Case_04.07E Wild Horse Wind Expansion 3 2" xfId="18010"/>
    <cellStyle name="_Costs not in AURORA 2007 Rate Case_04.07E Wild Horse Wind Expansion 4" xfId="18011"/>
    <cellStyle name="_Costs not in AURORA 2007 Rate Case_04.07E Wild Horse Wind Expansion_16.07E Wild Horse Wind Expansionwrkingfile" xfId="2695"/>
    <cellStyle name="_Costs not in AURORA 2007 Rate Case_04.07E Wild Horse Wind Expansion_16.07E Wild Horse Wind Expansionwrkingfile 2" xfId="2696"/>
    <cellStyle name="_Costs not in AURORA 2007 Rate Case_04.07E Wild Horse Wind Expansion_16.07E Wild Horse Wind Expansionwrkingfile 2 2" xfId="2697"/>
    <cellStyle name="_Costs not in AURORA 2007 Rate Case_04.07E Wild Horse Wind Expansion_16.07E Wild Horse Wind Expansionwrkingfile 2 2 2" xfId="18012"/>
    <cellStyle name="_Costs not in AURORA 2007 Rate Case_04.07E Wild Horse Wind Expansion_16.07E Wild Horse Wind Expansionwrkingfile 2 3" xfId="18013"/>
    <cellStyle name="_Costs not in AURORA 2007 Rate Case_04.07E Wild Horse Wind Expansion_16.07E Wild Horse Wind Expansionwrkingfile 3" xfId="2698"/>
    <cellStyle name="_Costs not in AURORA 2007 Rate Case_04.07E Wild Horse Wind Expansion_16.07E Wild Horse Wind Expansionwrkingfile 3 2" xfId="18014"/>
    <cellStyle name="_Costs not in AURORA 2007 Rate Case_04.07E Wild Horse Wind Expansion_16.07E Wild Horse Wind Expansionwrkingfile 4" xfId="18015"/>
    <cellStyle name="_Costs not in AURORA 2007 Rate Case_04.07E Wild Horse Wind Expansion_16.07E Wild Horse Wind Expansionwrkingfile SF" xfId="2699"/>
    <cellStyle name="_Costs not in AURORA 2007 Rate Case_04.07E Wild Horse Wind Expansion_16.07E Wild Horse Wind Expansionwrkingfile SF 2" xfId="2700"/>
    <cellStyle name="_Costs not in AURORA 2007 Rate Case_04.07E Wild Horse Wind Expansion_16.07E Wild Horse Wind Expansionwrkingfile SF 2 2" xfId="2701"/>
    <cellStyle name="_Costs not in AURORA 2007 Rate Case_04.07E Wild Horse Wind Expansion_16.07E Wild Horse Wind Expansionwrkingfile SF 2 2 2" xfId="18016"/>
    <cellStyle name="_Costs not in AURORA 2007 Rate Case_04.07E Wild Horse Wind Expansion_16.07E Wild Horse Wind Expansionwrkingfile SF 2 3" xfId="18017"/>
    <cellStyle name="_Costs not in AURORA 2007 Rate Case_04.07E Wild Horse Wind Expansion_16.07E Wild Horse Wind Expansionwrkingfile SF 3" xfId="2702"/>
    <cellStyle name="_Costs not in AURORA 2007 Rate Case_04.07E Wild Horse Wind Expansion_16.07E Wild Horse Wind Expansionwrkingfile SF 3 2" xfId="18018"/>
    <cellStyle name="_Costs not in AURORA 2007 Rate Case_04.07E Wild Horse Wind Expansion_16.07E Wild Horse Wind Expansionwrkingfile SF 4" xfId="18019"/>
    <cellStyle name="_Costs not in AURORA 2007 Rate Case_04.07E Wild Horse Wind Expansion_16.07E Wild Horse Wind Expansionwrkingfile SF_DEM-WP(C) ENERG10C--ctn Mid-C_042010 2010GRC" xfId="2703"/>
    <cellStyle name="_Costs not in AURORA 2007 Rate Case_04.07E Wild Horse Wind Expansion_16.07E Wild Horse Wind Expansionwrkingfile_DEM-WP(C) ENERG10C--ctn Mid-C_042010 2010GRC" xfId="2704"/>
    <cellStyle name="_Costs not in AURORA 2007 Rate Case_04.07E Wild Horse Wind Expansion_16.37E Wild Horse Expansion DeferralRevwrkingfile SF" xfId="2705"/>
    <cellStyle name="_Costs not in AURORA 2007 Rate Case_04.07E Wild Horse Wind Expansion_16.37E Wild Horse Expansion DeferralRevwrkingfile SF 2" xfId="2706"/>
    <cellStyle name="_Costs not in AURORA 2007 Rate Case_04.07E Wild Horse Wind Expansion_16.37E Wild Horse Expansion DeferralRevwrkingfile SF 2 2" xfId="2707"/>
    <cellStyle name="_Costs not in AURORA 2007 Rate Case_04.07E Wild Horse Wind Expansion_16.37E Wild Horse Expansion DeferralRevwrkingfile SF 2 2 2" xfId="18020"/>
    <cellStyle name="_Costs not in AURORA 2007 Rate Case_04.07E Wild Horse Wind Expansion_16.37E Wild Horse Expansion DeferralRevwrkingfile SF 2 3" xfId="18021"/>
    <cellStyle name="_Costs not in AURORA 2007 Rate Case_04.07E Wild Horse Wind Expansion_16.37E Wild Horse Expansion DeferralRevwrkingfile SF 3" xfId="2708"/>
    <cellStyle name="_Costs not in AURORA 2007 Rate Case_04.07E Wild Horse Wind Expansion_16.37E Wild Horse Expansion DeferralRevwrkingfile SF 3 2" xfId="18022"/>
    <cellStyle name="_Costs not in AURORA 2007 Rate Case_04.07E Wild Horse Wind Expansion_16.37E Wild Horse Expansion DeferralRevwrkingfile SF 4" xfId="18023"/>
    <cellStyle name="_Costs not in AURORA 2007 Rate Case_04.07E Wild Horse Wind Expansion_16.37E Wild Horse Expansion DeferralRevwrkingfile SF_DEM-WP(C) ENERG10C--ctn Mid-C_042010 2010GRC" xfId="2709"/>
    <cellStyle name="_Costs not in AURORA 2007 Rate Case_04.07E Wild Horse Wind Expansion_DEM-WP(C) ENERG10C--ctn Mid-C_042010 2010GRC" xfId="2710"/>
    <cellStyle name="_Costs not in AURORA 2007 Rate Case_16.07E Wild Horse Wind Expansionwrkingfile" xfId="2711"/>
    <cellStyle name="_Costs not in AURORA 2007 Rate Case_16.07E Wild Horse Wind Expansionwrkingfile 2" xfId="2712"/>
    <cellStyle name="_Costs not in AURORA 2007 Rate Case_16.07E Wild Horse Wind Expansionwrkingfile 2 2" xfId="2713"/>
    <cellStyle name="_Costs not in AURORA 2007 Rate Case_16.07E Wild Horse Wind Expansionwrkingfile 2 2 2" xfId="18024"/>
    <cellStyle name="_Costs not in AURORA 2007 Rate Case_16.07E Wild Horse Wind Expansionwrkingfile 2 3" xfId="18025"/>
    <cellStyle name="_Costs not in AURORA 2007 Rate Case_16.07E Wild Horse Wind Expansionwrkingfile 3" xfId="2714"/>
    <cellStyle name="_Costs not in AURORA 2007 Rate Case_16.07E Wild Horse Wind Expansionwrkingfile 3 2" xfId="18026"/>
    <cellStyle name="_Costs not in AURORA 2007 Rate Case_16.07E Wild Horse Wind Expansionwrkingfile 4" xfId="18027"/>
    <cellStyle name="_Costs not in AURORA 2007 Rate Case_16.07E Wild Horse Wind Expansionwrkingfile SF" xfId="2715"/>
    <cellStyle name="_Costs not in AURORA 2007 Rate Case_16.07E Wild Horse Wind Expansionwrkingfile SF 2" xfId="2716"/>
    <cellStyle name="_Costs not in AURORA 2007 Rate Case_16.07E Wild Horse Wind Expansionwrkingfile SF 2 2" xfId="2717"/>
    <cellStyle name="_Costs not in AURORA 2007 Rate Case_16.07E Wild Horse Wind Expansionwrkingfile SF 2 2 2" xfId="18028"/>
    <cellStyle name="_Costs not in AURORA 2007 Rate Case_16.07E Wild Horse Wind Expansionwrkingfile SF 2 3" xfId="18029"/>
    <cellStyle name="_Costs not in AURORA 2007 Rate Case_16.07E Wild Horse Wind Expansionwrkingfile SF 3" xfId="2718"/>
    <cellStyle name="_Costs not in AURORA 2007 Rate Case_16.07E Wild Horse Wind Expansionwrkingfile SF 3 2" xfId="18030"/>
    <cellStyle name="_Costs not in AURORA 2007 Rate Case_16.07E Wild Horse Wind Expansionwrkingfile SF 4" xfId="18031"/>
    <cellStyle name="_Costs not in AURORA 2007 Rate Case_16.07E Wild Horse Wind Expansionwrkingfile SF_DEM-WP(C) ENERG10C--ctn Mid-C_042010 2010GRC" xfId="2719"/>
    <cellStyle name="_Costs not in AURORA 2007 Rate Case_16.07E Wild Horse Wind Expansionwrkingfile_DEM-WP(C) ENERG10C--ctn Mid-C_042010 2010GRC" xfId="2720"/>
    <cellStyle name="_Costs not in AURORA 2007 Rate Case_16.37E Wild Horse Expansion DeferralRevwrkingfile SF" xfId="2721"/>
    <cellStyle name="_Costs not in AURORA 2007 Rate Case_16.37E Wild Horse Expansion DeferralRevwrkingfile SF 2" xfId="2722"/>
    <cellStyle name="_Costs not in AURORA 2007 Rate Case_16.37E Wild Horse Expansion DeferralRevwrkingfile SF 2 2" xfId="2723"/>
    <cellStyle name="_Costs not in AURORA 2007 Rate Case_16.37E Wild Horse Expansion DeferralRevwrkingfile SF 2 2 2" xfId="18032"/>
    <cellStyle name="_Costs not in AURORA 2007 Rate Case_16.37E Wild Horse Expansion DeferralRevwrkingfile SF 2 3" xfId="18033"/>
    <cellStyle name="_Costs not in AURORA 2007 Rate Case_16.37E Wild Horse Expansion DeferralRevwrkingfile SF 3" xfId="2724"/>
    <cellStyle name="_Costs not in AURORA 2007 Rate Case_16.37E Wild Horse Expansion DeferralRevwrkingfile SF 3 2" xfId="18034"/>
    <cellStyle name="_Costs not in AURORA 2007 Rate Case_16.37E Wild Horse Expansion DeferralRevwrkingfile SF 4" xfId="18035"/>
    <cellStyle name="_Costs not in AURORA 2007 Rate Case_16.37E Wild Horse Expansion DeferralRevwrkingfile SF_DEM-WP(C) ENERG10C--ctn Mid-C_042010 2010GRC" xfId="2725"/>
    <cellStyle name="_Costs not in AURORA 2007 Rate Case_2009 Compliance Filing PCA Exhibits for GRC" xfId="2726"/>
    <cellStyle name="_Costs not in AURORA 2007 Rate Case_2009 Compliance Filing PCA Exhibits for GRC 2" xfId="18036"/>
    <cellStyle name="_Costs not in AURORA 2007 Rate Case_2009 GRC Compl Filing - Exhibit D" xfId="2727"/>
    <cellStyle name="_Costs not in AURORA 2007 Rate Case_2009 GRC Compl Filing - Exhibit D 2" xfId="2728"/>
    <cellStyle name="_Costs not in AURORA 2007 Rate Case_2009 GRC Compl Filing - Exhibit D 2 2" xfId="18037"/>
    <cellStyle name="_Costs not in AURORA 2007 Rate Case_2009 GRC Compl Filing - Exhibit D 3" xfId="18038"/>
    <cellStyle name="_Costs not in AURORA 2007 Rate Case_2009 GRC Compl Filing - Exhibit D_DEM-WP(C) ENERG10C--ctn Mid-C_042010 2010GRC" xfId="2729"/>
    <cellStyle name="_Costs not in AURORA 2007 Rate Case_3.01 Income Statement" xfId="2730"/>
    <cellStyle name="_Costs not in AURORA 2007 Rate Case_4 31 Regulatory Assets and Liabilities  7 06- Exhibit D" xfId="2731"/>
    <cellStyle name="_Costs not in AURORA 2007 Rate Case_4 31 Regulatory Assets and Liabilities  7 06- Exhibit D 2" xfId="2732"/>
    <cellStyle name="_Costs not in AURORA 2007 Rate Case_4 31 Regulatory Assets and Liabilities  7 06- Exhibit D 2 2" xfId="2733"/>
    <cellStyle name="_Costs not in AURORA 2007 Rate Case_4 31 Regulatory Assets and Liabilities  7 06- Exhibit D 2 2 2" xfId="18039"/>
    <cellStyle name="_Costs not in AURORA 2007 Rate Case_4 31 Regulatory Assets and Liabilities  7 06- Exhibit D 2 3" xfId="18040"/>
    <cellStyle name="_Costs not in AURORA 2007 Rate Case_4 31 Regulatory Assets and Liabilities  7 06- Exhibit D 3" xfId="2734"/>
    <cellStyle name="_Costs not in AURORA 2007 Rate Case_4 31 Regulatory Assets and Liabilities  7 06- Exhibit D 3 2" xfId="18041"/>
    <cellStyle name="_Costs not in AURORA 2007 Rate Case_4 31 Regulatory Assets and Liabilities  7 06- Exhibit D 4" xfId="18042"/>
    <cellStyle name="_Costs not in AURORA 2007 Rate Case_4 31 Regulatory Assets and Liabilities  7 06- Exhibit D_DEM-WP(C) ENERG10C--ctn Mid-C_042010 2010GRC" xfId="2735"/>
    <cellStyle name="_Costs not in AURORA 2007 Rate Case_4 31 Regulatory Assets and Liabilities  7 06- Exhibit D_NIM Summary" xfId="2736"/>
    <cellStyle name="_Costs not in AURORA 2007 Rate Case_4 31 Regulatory Assets and Liabilities  7 06- Exhibit D_NIM Summary 2" xfId="2737"/>
    <cellStyle name="_Costs not in AURORA 2007 Rate Case_4 31 Regulatory Assets and Liabilities  7 06- Exhibit D_NIM Summary 2 2" xfId="18043"/>
    <cellStyle name="_Costs not in AURORA 2007 Rate Case_4 31 Regulatory Assets and Liabilities  7 06- Exhibit D_NIM Summary 3" xfId="18044"/>
    <cellStyle name="_Costs not in AURORA 2007 Rate Case_4 31 Regulatory Assets and Liabilities  7 06- Exhibit D_NIM Summary_DEM-WP(C) ENERG10C--ctn Mid-C_042010 2010GRC" xfId="2738"/>
    <cellStyle name="_Costs not in AURORA 2007 Rate Case_4 31E Reg Asset  Liab and EXH D" xfId="2739"/>
    <cellStyle name="_Costs not in AURORA 2007 Rate Case_4 31E Reg Asset  Liab and EXH D _ Aug 10 Filing (2)" xfId="2740"/>
    <cellStyle name="_Costs not in AURORA 2007 Rate Case_4 31E Reg Asset  Liab and EXH D _ Aug 10 Filing (2) 2" xfId="18045"/>
    <cellStyle name="_Costs not in AURORA 2007 Rate Case_4 31E Reg Asset  Liab and EXH D 10" xfId="18046"/>
    <cellStyle name="_Costs not in AURORA 2007 Rate Case_4 31E Reg Asset  Liab and EXH D 11" xfId="18047"/>
    <cellStyle name="_Costs not in AURORA 2007 Rate Case_4 31E Reg Asset  Liab and EXH D 12" xfId="18048"/>
    <cellStyle name="_Costs not in AURORA 2007 Rate Case_4 31E Reg Asset  Liab and EXH D 13" xfId="18049"/>
    <cellStyle name="_Costs not in AURORA 2007 Rate Case_4 31E Reg Asset  Liab and EXH D 14" xfId="18050"/>
    <cellStyle name="_Costs not in AURORA 2007 Rate Case_4 31E Reg Asset  Liab and EXH D 15" xfId="18051"/>
    <cellStyle name="_Costs not in AURORA 2007 Rate Case_4 31E Reg Asset  Liab and EXH D 16" xfId="18052"/>
    <cellStyle name="_Costs not in AURORA 2007 Rate Case_4 31E Reg Asset  Liab and EXH D 17" xfId="18053"/>
    <cellStyle name="_Costs not in AURORA 2007 Rate Case_4 31E Reg Asset  Liab and EXH D 18" xfId="18054"/>
    <cellStyle name="_Costs not in AURORA 2007 Rate Case_4 31E Reg Asset  Liab and EXH D 19" xfId="18055"/>
    <cellStyle name="_Costs not in AURORA 2007 Rate Case_4 31E Reg Asset  Liab and EXH D 2" xfId="18056"/>
    <cellStyle name="_Costs not in AURORA 2007 Rate Case_4 31E Reg Asset  Liab and EXH D 20" xfId="18057"/>
    <cellStyle name="_Costs not in AURORA 2007 Rate Case_4 31E Reg Asset  Liab and EXH D 21" xfId="18058"/>
    <cellStyle name="_Costs not in AURORA 2007 Rate Case_4 31E Reg Asset  Liab and EXH D 22" xfId="18059"/>
    <cellStyle name="_Costs not in AURORA 2007 Rate Case_4 31E Reg Asset  Liab and EXH D 23" xfId="18060"/>
    <cellStyle name="_Costs not in AURORA 2007 Rate Case_4 31E Reg Asset  Liab and EXH D 24" xfId="18061"/>
    <cellStyle name="_Costs not in AURORA 2007 Rate Case_4 31E Reg Asset  Liab and EXH D 25" xfId="18062"/>
    <cellStyle name="_Costs not in AURORA 2007 Rate Case_4 31E Reg Asset  Liab and EXH D 26" xfId="18063"/>
    <cellStyle name="_Costs not in AURORA 2007 Rate Case_4 31E Reg Asset  Liab and EXH D 27" xfId="18064"/>
    <cellStyle name="_Costs not in AURORA 2007 Rate Case_4 31E Reg Asset  Liab and EXH D 28" xfId="18065"/>
    <cellStyle name="_Costs not in AURORA 2007 Rate Case_4 31E Reg Asset  Liab and EXH D 29" xfId="18066"/>
    <cellStyle name="_Costs not in AURORA 2007 Rate Case_4 31E Reg Asset  Liab and EXH D 3" xfId="18067"/>
    <cellStyle name="_Costs not in AURORA 2007 Rate Case_4 31E Reg Asset  Liab and EXH D 30" xfId="18068"/>
    <cellStyle name="_Costs not in AURORA 2007 Rate Case_4 31E Reg Asset  Liab and EXH D 31" xfId="18069"/>
    <cellStyle name="_Costs not in AURORA 2007 Rate Case_4 31E Reg Asset  Liab and EXH D 32" xfId="18070"/>
    <cellStyle name="_Costs not in AURORA 2007 Rate Case_4 31E Reg Asset  Liab and EXH D 33" xfId="18071"/>
    <cellStyle name="_Costs not in AURORA 2007 Rate Case_4 31E Reg Asset  Liab and EXH D 34" xfId="18072"/>
    <cellStyle name="_Costs not in AURORA 2007 Rate Case_4 31E Reg Asset  Liab and EXH D 35" xfId="18073"/>
    <cellStyle name="_Costs not in AURORA 2007 Rate Case_4 31E Reg Asset  Liab and EXH D 36" xfId="18074"/>
    <cellStyle name="_Costs not in AURORA 2007 Rate Case_4 31E Reg Asset  Liab and EXH D 4" xfId="18075"/>
    <cellStyle name="_Costs not in AURORA 2007 Rate Case_4 31E Reg Asset  Liab and EXH D 5" xfId="18076"/>
    <cellStyle name="_Costs not in AURORA 2007 Rate Case_4 31E Reg Asset  Liab and EXH D 6" xfId="18077"/>
    <cellStyle name="_Costs not in AURORA 2007 Rate Case_4 31E Reg Asset  Liab and EXH D 7" xfId="18078"/>
    <cellStyle name="_Costs not in AURORA 2007 Rate Case_4 31E Reg Asset  Liab and EXH D 8" xfId="18079"/>
    <cellStyle name="_Costs not in AURORA 2007 Rate Case_4 31E Reg Asset  Liab and EXH D 9" xfId="18080"/>
    <cellStyle name="_Costs not in AURORA 2007 Rate Case_4 32 Regulatory Assets and Liabilities  7 06- Exhibit D" xfId="2741"/>
    <cellStyle name="_Costs not in AURORA 2007 Rate Case_4 32 Regulatory Assets and Liabilities  7 06- Exhibit D 2" xfId="2742"/>
    <cellStyle name="_Costs not in AURORA 2007 Rate Case_4 32 Regulatory Assets and Liabilities  7 06- Exhibit D 2 2" xfId="2743"/>
    <cellStyle name="_Costs not in AURORA 2007 Rate Case_4 32 Regulatory Assets and Liabilities  7 06- Exhibit D 2 2 2" xfId="18081"/>
    <cellStyle name="_Costs not in AURORA 2007 Rate Case_4 32 Regulatory Assets and Liabilities  7 06- Exhibit D 2 3" xfId="18082"/>
    <cellStyle name="_Costs not in AURORA 2007 Rate Case_4 32 Regulatory Assets and Liabilities  7 06- Exhibit D 3" xfId="2744"/>
    <cellStyle name="_Costs not in AURORA 2007 Rate Case_4 32 Regulatory Assets and Liabilities  7 06- Exhibit D 3 2" xfId="18083"/>
    <cellStyle name="_Costs not in AURORA 2007 Rate Case_4 32 Regulatory Assets and Liabilities  7 06- Exhibit D 4" xfId="18084"/>
    <cellStyle name="_Costs not in AURORA 2007 Rate Case_4 32 Regulatory Assets and Liabilities  7 06- Exhibit D_DEM-WP(C) ENERG10C--ctn Mid-C_042010 2010GRC" xfId="2745"/>
    <cellStyle name="_Costs not in AURORA 2007 Rate Case_4 32 Regulatory Assets and Liabilities  7 06- Exhibit D_NIM Summary" xfId="2746"/>
    <cellStyle name="_Costs not in AURORA 2007 Rate Case_4 32 Regulatory Assets and Liabilities  7 06- Exhibit D_NIM Summary 2" xfId="2747"/>
    <cellStyle name="_Costs not in AURORA 2007 Rate Case_4 32 Regulatory Assets and Liabilities  7 06- Exhibit D_NIM Summary 2 2" xfId="18085"/>
    <cellStyle name="_Costs not in AURORA 2007 Rate Case_4 32 Regulatory Assets and Liabilities  7 06- Exhibit D_NIM Summary 3" xfId="18086"/>
    <cellStyle name="_Costs not in AURORA 2007 Rate Case_4 32 Regulatory Assets and Liabilities  7 06- Exhibit D_NIM Summary_DEM-WP(C) ENERG10C--ctn Mid-C_042010 2010GRC" xfId="2748"/>
    <cellStyle name="_Costs not in AURORA 2007 Rate Case_AURORA Total New" xfId="2749"/>
    <cellStyle name="_Costs not in AURORA 2007 Rate Case_AURORA Total New 2" xfId="2750"/>
    <cellStyle name="_Costs not in AURORA 2007 Rate Case_AURORA Total New 2 2" xfId="18087"/>
    <cellStyle name="_Costs not in AURORA 2007 Rate Case_AURORA Total New 3" xfId="18088"/>
    <cellStyle name="_Costs not in AURORA 2007 Rate Case_Book1" xfId="18089"/>
    <cellStyle name="_Costs not in AURORA 2007 Rate Case_Book2" xfId="2751"/>
    <cellStyle name="_Costs not in AURORA 2007 Rate Case_Book2 2" xfId="2752"/>
    <cellStyle name="_Costs not in AURORA 2007 Rate Case_Book2 2 2" xfId="2753"/>
    <cellStyle name="_Costs not in AURORA 2007 Rate Case_Book2 2 2 2" xfId="18090"/>
    <cellStyle name="_Costs not in AURORA 2007 Rate Case_Book2 2 3" xfId="18091"/>
    <cellStyle name="_Costs not in AURORA 2007 Rate Case_Book2 3" xfId="2754"/>
    <cellStyle name="_Costs not in AURORA 2007 Rate Case_Book2 3 2" xfId="18092"/>
    <cellStyle name="_Costs not in AURORA 2007 Rate Case_Book2 4" xfId="18093"/>
    <cellStyle name="_Costs not in AURORA 2007 Rate Case_Book2_Adj Bench DR 3 for Initial Briefs (Electric)" xfId="2755"/>
    <cellStyle name="_Costs not in AURORA 2007 Rate Case_Book2_Adj Bench DR 3 for Initial Briefs (Electric) 2" xfId="2756"/>
    <cellStyle name="_Costs not in AURORA 2007 Rate Case_Book2_Adj Bench DR 3 for Initial Briefs (Electric) 2 2" xfId="2757"/>
    <cellStyle name="_Costs not in AURORA 2007 Rate Case_Book2_Adj Bench DR 3 for Initial Briefs (Electric) 2 2 2" xfId="18094"/>
    <cellStyle name="_Costs not in AURORA 2007 Rate Case_Book2_Adj Bench DR 3 for Initial Briefs (Electric) 2 3" xfId="18095"/>
    <cellStyle name="_Costs not in AURORA 2007 Rate Case_Book2_Adj Bench DR 3 for Initial Briefs (Electric) 3" xfId="2758"/>
    <cellStyle name="_Costs not in AURORA 2007 Rate Case_Book2_Adj Bench DR 3 for Initial Briefs (Electric) 3 2" xfId="18096"/>
    <cellStyle name="_Costs not in AURORA 2007 Rate Case_Book2_Adj Bench DR 3 for Initial Briefs (Electric) 4" xfId="18097"/>
    <cellStyle name="_Costs not in AURORA 2007 Rate Case_Book2_Adj Bench DR 3 for Initial Briefs (Electric)_DEM-WP(C) ENERG10C--ctn Mid-C_042010 2010GRC" xfId="2759"/>
    <cellStyle name="_Costs not in AURORA 2007 Rate Case_Book2_DEM-WP(C) ENERG10C--ctn Mid-C_042010 2010GRC" xfId="2760"/>
    <cellStyle name="_Costs not in AURORA 2007 Rate Case_Book2_Electric Rev Req Model (2009 GRC) Rebuttal" xfId="2761"/>
    <cellStyle name="_Costs not in AURORA 2007 Rate Case_Book2_Electric Rev Req Model (2009 GRC) Rebuttal 2" xfId="2762"/>
    <cellStyle name="_Costs not in AURORA 2007 Rate Case_Book2_Electric Rev Req Model (2009 GRC) Rebuttal 2 2" xfId="2763"/>
    <cellStyle name="_Costs not in AURORA 2007 Rate Case_Book2_Electric Rev Req Model (2009 GRC) Rebuttal 2 2 2" xfId="18098"/>
    <cellStyle name="_Costs not in AURORA 2007 Rate Case_Book2_Electric Rev Req Model (2009 GRC) Rebuttal 2 3" xfId="18099"/>
    <cellStyle name="_Costs not in AURORA 2007 Rate Case_Book2_Electric Rev Req Model (2009 GRC) Rebuttal 3" xfId="2764"/>
    <cellStyle name="_Costs not in AURORA 2007 Rate Case_Book2_Electric Rev Req Model (2009 GRC) Rebuttal 3 2" xfId="18100"/>
    <cellStyle name="_Costs not in AURORA 2007 Rate Case_Book2_Electric Rev Req Model (2009 GRC) Rebuttal 4" xfId="18101"/>
    <cellStyle name="_Costs not in AURORA 2007 Rate Case_Book2_Electric Rev Req Model (2009 GRC) Rebuttal REmoval of New  WH Solar AdjustMI" xfId="2765"/>
    <cellStyle name="_Costs not in AURORA 2007 Rate Case_Book2_Electric Rev Req Model (2009 GRC) Rebuttal REmoval of New  WH Solar AdjustMI 2" xfId="2766"/>
    <cellStyle name="_Costs not in AURORA 2007 Rate Case_Book2_Electric Rev Req Model (2009 GRC) Rebuttal REmoval of New  WH Solar AdjustMI 2 2" xfId="2767"/>
    <cellStyle name="_Costs not in AURORA 2007 Rate Case_Book2_Electric Rev Req Model (2009 GRC) Rebuttal REmoval of New  WH Solar AdjustMI 2 2 2" xfId="18102"/>
    <cellStyle name="_Costs not in AURORA 2007 Rate Case_Book2_Electric Rev Req Model (2009 GRC) Rebuttal REmoval of New  WH Solar AdjustMI 2 3" xfId="18103"/>
    <cellStyle name="_Costs not in AURORA 2007 Rate Case_Book2_Electric Rev Req Model (2009 GRC) Rebuttal REmoval of New  WH Solar AdjustMI 3" xfId="2768"/>
    <cellStyle name="_Costs not in AURORA 2007 Rate Case_Book2_Electric Rev Req Model (2009 GRC) Rebuttal REmoval of New  WH Solar AdjustMI 3 2" xfId="18104"/>
    <cellStyle name="_Costs not in AURORA 2007 Rate Case_Book2_Electric Rev Req Model (2009 GRC) Rebuttal REmoval of New  WH Solar AdjustMI 4" xfId="18105"/>
    <cellStyle name="_Costs not in AURORA 2007 Rate Case_Book2_Electric Rev Req Model (2009 GRC) Rebuttal REmoval of New  WH Solar AdjustMI_DEM-WP(C) ENERG10C--ctn Mid-C_042010 2010GRC" xfId="2769"/>
    <cellStyle name="_Costs not in AURORA 2007 Rate Case_Book2_Electric Rev Req Model (2009 GRC) Revised 01-18-2010" xfId="2770"/>
    <cellStyle name="_Costs not in AURORA 2007 Rate Case_Book2_Electric Rev Req Model (2009 GRC) Revised 01-18-2010 2" xfId="2771"/>
    <cellStyle name="_Costs not in AURORA 2007 Rate Case_Book2_Electric Rev Req Model (2009 GRC) Revised 01-18-2010 2 2" xfId="2772"/>
    <cellStyle name="_Costs not in AURORA 2007 Rate Case_Book2_Electric Rev Req Model (2009 GRC) Revised 01-18-2010 2 2 2" xfId="18106"/>
    <cellStyle name="_Costs not in AURORA 2007 Rate Case_Book2_Electric Rev Req Model (2009 GRC) Revised 01-18-2010 2 3" xfId="18107"/>
    <cellStyle name="_Costs not in AURORA 2007 Rate Case_Book2_Electric Rev Req Model (2009 GRC) Revised 01-18-2010 3" xfId="2773"/>
    <cellStyle name="_Costs not in AURORA 2007 Rate Case_Book2_Electric Rev Req Model (2009 GRC) Revised 01-18-2010 3 2" xfId="18108"/>
    <cellStyle name="_Costs not in AURORA 2007 Rate Case_Book2_Electric Rev Req Model (2009 GRC) Revised 01-18-2010 4" xfId="18109"/>
    <cellStyle name="_Costs not in AURORA 2007 Rate Case_Book2_Electric Rev Req Model (2009 GRC) Revised 01-18-2010_DEM-WP(C) ENERG10C--ctn Mid-C_042010 2010GRC" xfId="2774"/>
    <cellStyle name="_Costs not in AURORA 2007 Rate Case_Book2_Final Order Electric EXHIBIT A-1" xfId="2775"/>
    <cellStyle name="_Costs not in AURORA 2007 Rate Case_Book2_Final Order Electric EXHIBIT A-1 2" xfId="2776"/>
    <cellStyle name="_Costs not in AURORA 2007 Rate Case_Book2_Final Order Electric EXHIBIT A-1 2 2" xfId="2777"/>
    <cellStyle name="_Costs not in AURORA 2007 Rate Case_Book2_Final Order Electric EXHIBIT A-1 2 2 2" xfId="18110"/>
    <cellStyle name="_Costs not in AURORA 2007 Rate Case_Book2_Final Order Electric EXHIBIT A-1 2 3" xfId="18111"/>
    <cellStyle name="_Costs not in AURORA 2007 Rate Case_Book2_Final Order Electric EXHIBIT A-1 3" xfId="2778"/>
    <cellStyle name="_Costs not in AURORA 2007 Rate Case_Book2_Final Order Electric EXHIBIT A-1 3 2" xfId="18112"/>
    <cellStyle name="_Costs not in AURORA 2007 Rate Case_Book2_Final Order Electric EXHIBIT A-1 4" xfId="18113"/>
    <cellStyle name="_Costs not in AURORA 2007 Rate Case_Book4" xfId="2779"/>
    <cellStyle name="_Costs not in AURORA 2007 Rate Case_Book4 2" xfId="2780"/>
    <cellStyle name="_Costs not in AURORA 2007 Rate Case_Book4 2 2" xfId="2781"/>
    <cellStyle name="_Costs not in AURORA 2007 Rate Case_Book4 2 2 2" xfId="18114"/>
    <cellStyle name="_Costs not in AURORA 2007 Rate Case_Book4 2 3" xfId="18115"/>
    <cellStyle name="_Costs not in AURORA 2007 Rate Case_Book4 3" xfId="2782"/>
    <cellStyle name="_Costs not in AURORA 2007 Rate Case_Book4 3 2" xfId="18116"/>
    <cellStyle name="_Costs not in AURORA 2007 Rate Case_Book4 4" xfId="18117"/>
    <cellStyle name="_Costs not in AURORA 2007 Rate Case_Book4_DEM-WP(C) ENERG10C--ctn Mid-C_042010 2010GRC" xfId="2783"/>
    <cellStyle name="_Costs not in AURORA 2007 Rate Case_Book9" xfId="2784"/>
    <cellStyle name="_Costs not in AURORA 2007 Rate Case_Book9 2" xfId="2785"/>
    <cellStyle name="_Costs not in AURORA 2007 Rate Case_Book9 2 2" xfId="2786"/>
    <cellStyle name="_Costs not in AURORA 2007 Rate Case_Book9 2 2 2" xfId="18118"/>
    <cellStyle name="_Costs not in AURORA 2007 Rate Case_Book9 2 3" xfId="18119"/>
    <cellStyle name="_Costs not in AURORA 2007 Rate Case_Book9 3" xfId="2787"/>
    <cellStyle name="_Costs not in AURORA 2007 Rate Case_Book9 3 2" xfId="18120"/>
    <cellStyle name="_Costs not in AURORA 2007 Rate Case_Book9 4" xfId="18121"/>
    <cellStyle name="_Costs not in AURORA 2007 Rate Case_Book9_DEM-WP(C) ENERG10C--ctn Mid-C_042010 2010GRC" xfId="2788"/>
    <cellStyle name="_Costs not in AURORA 2007 Rate Case_Chelan PUD Power Costs (8-10)" xfId="2789"/>
    <cellStyle name="_Costs not in AURORA 2007 Rate Case_Chelan PUD Power Costs (8-10) 2" xfId="18122"/>
    <cellStyle name="_Costs not in AURORA 2007 Rate Case_DEM-WP(C) Chelan Power Costs" xfId="2790"/>
    <cellStyle name="_Costs not in AURORA 2007 Rate Case_DEM-WP(C) Chelan Power Costs 2" xfId="18123"/>
    <cellStyle name="_Costs not in AURORA 2007 Rate Case_DEM-WP(C) ENERG10C--ctn Mid-C_042010 2010GRC" xfId="2791"/>
    <cellStyle name="_Costs not in AURORA 2007 Rate Case_DEM-WP(C) Gas Transport 2010GRC" xfId="2792"/>
    <cellStyle name="_Costs not in AURORA 2007 Rate Case_DEM-WP(C) Gas Transport 2010GRC 2" xfId="18124"/>
    <cellStyle name="_Costs not in AURORA 2007 Rate Case_Electric COS Inputs" xfId="2793"/>
    <cellStyle name="_Costs not in AURORA 2007 Rate Case_Electric COS Inputs 2" xfId="2794"/>
    <cellStyle name="_Costs not in AURORA 2007 Rate Case_Electric COS Inputs 2 2" xfId="2795"/>
    <cellStyle name="_Costs not in AURORA 2007 Rate Case_Electric COS Inputs 2 2 2" xfId="2796"/>
    <cellStyle name="_Costs not in AURORA 2007 Rate Case_Electric COS Inputs 2 2 2 2" xfId="18125"/>
    <cellStyle name="_Costs not in AURORA 2007 Rate Case_Electric COS Inputs 2 2 3" xfId="18126"/>
    <cellStyle name="_Costs not in AURORA 2007 Rate Case_Electric COS Inputs 2 3" xfId="2797"/>
    <cellStyle name="_Costs not in AURORA 2007 Rate Case_Electric COS Inputs 2 3 2" xfId="2798"/>
    <cellStyle name="_Costs not in AURORA 2007 Rate Case_Electric COS Inputs 2 3 2 2" xfId="18127"/>
    <cellStyle name="_Costs not in AURORA 2007 Rate Case_Electric COS Inputs 2 3 3" xfId="18128"/>
    <cellStyle name="_Costs not in AURORA 2007 Rate Case_Electric COS Inputs 2 4" xfId="2799"/>
    <cellStyle name="_Costs not in AURORA 2007 Rate Case_Electric COS Inputs 2 4 2" xfId="2800"/>
    <cellStyle name="_Costs not in AURORA 2007 Rate Case_Electric COS Inputs 2 4 2 2" xfId="18129"/>
    <cellStyle name="_Costs not in AURORA 2007 Rate Case_Electric COS Inputs 2 4 3" xfId="18130"/>
    <cellStyle name="_Costs not in AURORA 2007 Rate Case_Electric COS Inputs 2 5" xfId="18131"/>
    <cellStyle name="_Costs not in AURORA 2007 Rate Case_Electric COS Inputs 3" xfId="2801"/>
    <cellStyle name="_Costs not in AURORA 2007 Rate Case_Electric COS Inputs 3 2" xfId="2802"/>
    <cellStyle name="_Costs not in AURORA 2007 Rate Case_Electric COS Inputs 3 2 2" xfId="18132"/>
    <cellStyle name="_Costs not in AURORA 2007 Rate Case_Electric COS Inputs 3 3" xfId="18133"/>
    <cellStyle name="_Costs not in AURORA 2007 Rate Case_Electric COS Inputs 4" xfId="2803"/>
    <cellStyle name="_Costs not in AURORA 2007 Rate Case_Electric COS Inputs 4 2" xfId="2804"/>
    <cellStyle name="_Costs not in AURORA 2007 Rate Case_Electric COS Inputs 4 2 2" xfId="18134"/>
    <cellStyle name="_Costs not in AURORA 2007 Rate Case_Electric COS Inputs 4 3" xfId="18135"/>
    <cellStyle name="_Costs not in AURORA 2007 Rate Case_Electric COS Inputs 5" xfId="2805"/>
    <cellStyle name="_Costs not in AURORA 2007 Rate Case_Electric COS Inputs 5 2" xfId="18136"/>
    <cellStyle name="_Costs not in AURORA 2007 Rate Case_Electric COS Inputs 6" xfId="2806"/>
    <cellStyle name="_Costs not in AURORA 2007 Rate Case_Exh A-1 resulting from UE-112050 effective Jan 1 2012" xfId="18137"/>
    <cellStyle name="_Costs not in AURORA 2007 Rate Case_Exh G - Klamath Peaker PPA fr C Locke 2-12" xfId="18138"/>
    <cellStyle name="_Costs not in AURORA 2007 Rate Case_Exhibit A-1 effective 4-1-11 fr S Free 12-11" xfId="18139"/>
    <cellStyle name="_Costs not in AURORA 2007 Rate Case_LSRWEP LGIA like Acctg Petition Aug 2010" xfId="2807"/>
    <cellStyle name="_Costs not in AURORA 2007 Rate Case_LSRWEP LGIA like Acctg Petition Aug 2010 2" xfId="18140"/>
    <cellStyle name="_Costs not in AURORA 2007 Rate Case_Mint Farm Generation BPA" xfId="18141"/>
    <cellStyle name="_Costs not in AURORA 2007 Rate Case_NIM Summary" xfId="2808"/>
    <cellStyle name="_Costs not in AURORA 2007 Rate Case_NIM Summary 09GRC" xfId="2809"/>
    <cellStyle name="_Costs not in AURORA 2007 Rate Case_NIM Summary 09GRC 2" xfId="2810"/>
    <cellStyle name="_Costs not in AURORA 2007 Rate Case_NIM Summary 09GRC 2 2" xfId="18142"/>
    <cellStyle name="_Costs not in AURORA 2007 Rate Case_NIM Summary 09GRC 3" xfId="18143"/>
    <cellStyle name="_Costs not in AURORA 2007 Rate Case_NIM Summary 09GRC_DEM-WP(C) ENERG10C--ctn Mid-C_042010 2010GRC" xfId="2811"/>
    <cellStyle name="_Costs not in AURORA 2007 Rate Case_NIM Summary 10" xfId="18144"/>
    <cellStyle name="_Costs not in AURORA 2007 Rate Case_NIM Summary 11" xfId="18145"/>
    <cellStyle name="_Costs not in AURORA 2007 Rate Case_NIM Summary 12" xfId="18146"/>
    <cellStyle name="_Costs not in AURORA 2007 Rate Case_NIM Summary 13" xfId="18147"/>
    <cellStyle name="_Costs not in AURORA 2007 Rate Case_NIM Summary 14" xfId="18148"/>
    <cellStyle name="_Costs not in AURORA 2007 Rate Case_NIM Summary 15" xfId="18149"/>
    <cellStyle name="_Costs not in AURORA 2007 Rate Case_NIM Summary 16" xfId="18150"/>
    <cellStyle name="_Costs not in AURORA 2007 Rate Case_NIM Summary 17" xfId="18151"/>
    <cellStyle name="_Costs not in AURORA 2007 Rate Case_NIM Summary 18" xfId="18152"/>
    <cellStyle name="_Costs not in AURORA 2007 Rate Case_NIM Summary 19" xfId="18153"/>
    <cellStyle name="_Costs not in AURORA 2007 Rate Case_NIM Summary 2" xfId="2812"/>
    <cellStyle name="_Costs not in AURORA 2007 Rate Case_NIM Summary 2 2" xfId="18154"/>
    <cellStyle name="_Costs not in AURORA 2007 Rate Case_NIM Summary 20" xfId="18155"/>
    <cellStyle name="_Costs not in AURORA 2007 Rate Case_NIM Summary 21" xfId="18156"/>
    <cellStyle name="_Costs not in AURORA 2007 Rate Case_NIM Summary 22" xfId="18157"/>
    <cellStyle name="_Costs not in AURORA 2007 Rate Case_NIM Summary 23" xfId="18158"/>
    <cellStyle name="_Costs not in AURORA 2007 Rate Case_NIM Summary 24" xfId="18159"/>
    <cellStyle name="_Costs not in AURORA 2007 Rate Case_NIM Summary 25" xfId="18160"/>
    <cellStyle name="_Costs not in AURORA 2007 Rate Case_NIM Summary 26" xfId="18161"/>
    <cellStyle name="_Costs not in AURORA 2007 Rate Case_NIM Summary 27" xfId="18162"/>
    <cellStyle name="_Costs not in AURORA 2007 Rate Case_NIM Summary 28" xfId="18163"/>
    <cellStyle name="_Costs not in AURORA 2007 Rate Case_NIM Summary 29" xfId="18164"/>
    <cellStyle name="_Costs not in AURORA 2007 Rate Case_NIM Summary 3" xfId="2813"/>
    <cellStyle name="_Costs not in AURORA 2007 Rate Case_NIM Summary 3 2" xfId="18165"/>
    <cellStyle name="_Costs not in AURORA 2007 Rate Case_NIM Summary 30" xfId="18166"/>
    <cellStyle name="_Costs not in AURORA 2007 Rate Case_NIM Summary 31" xfId="18167"/>
    <cellStyle name="_Costs not in AURORA 2007 Rate Case_NIM Summary 32" xfId="18168"/>
    <cellStyle name="_Costs not in AURORA 2007 Rate Case_NIM Summary 33" xfId="18169"/>
    <cellStyle name="_Costs not in AURORA 2007 Rate Case_NIM Summary 34" xfId="18170"/>
    <cellStyle name="_Costs not in AURORA 2007 Rate Case_NIM Summary 35" xfId="18171"/>
    <cellStyle name="_Costs not in AURORA 2007 Rate Case_NIM Summary 36" xfId="18172"/>
    <cellStyle name="_Costs not in AURORA 2007 Rate Case_NIM Summary 37" xfId="18173"/>
    <cellStyle name="_Costs not in AURORA 2007 Rate Case_NIM Summary 38" xfId="18174"/>
    <cellStyle name="_Costs not in AURORA 2007 Rate Case_NIM Summary 39" xfId="18175"/>
    <cellStyle name="_Costs not in AURORA 2007 Rate Case_NIM Summary 4" xfId="2814"/>
    <cellStyle name="_Costs not in AURORA 2007 Rate Case_NIM Summary 4 2" xfId="18176"/>
    <cellStyle name="_Costs not in AURORA 2007 Rate Case_NIM Summary 40" xfId="18177"/>
    <cellStyle name="_Costs not in AURORA 2007 Rate Case_NIM Summary 41" xfId="18178"/>
    <cellStyle name="_Costs not in AURORA 2007 Rate Case_NIM Summary 42" xfId="18179"/>
    <cellStyle name="_Costs not in AURORA 2007 Rate Case_NIM Summary 43" xfId="18180"/>
    <cellStyle name="_Costs not in AURORA 2007 Rate Case_NIM Summary 44" xfId="18181"/>
    <cellStyle name="_Costs not in AURORA 2007 Rate Case_NIM Summary 45" xfId="18182"/>
    <cellStyle name="_Costs not in AURORA 2007 Rate Case_NIM Summary 46" xfId="18183"/>
    <cellStyle name="_Costs not in AURORA 2007 Rate Case_NIM Summary 47" xfId="18184"/>
    <cellStyle name="_Costs not in AURORA 2007 Rate Case_NIM Summary 48" xfId="18185"/>
    <cellStyle name="_Costs not in AURORA 2007 Rate Case_NIM Summary 49" xfId="18186"/>
    <cellStyle name="_Costs not in AURORA 2007 Rate Case_NIM Summary 5" xfId="2815"/>
    <cellStyle name="_Costs not in AURORA 2007 Rate Case_NIM Summary 5 2" xfId="18187"/>
    <cellStyle name="_Costs not in AURORA 2007 Rate Case_NIM Summary 50" xfId="18188"/>
    <cellStyle name="_Costs not in AURORA 2007 Rate Case_NIM Summary 51" xfId="18189"/>
    <cellStyle name="_Costs not in AURORA 2007 Rate Case_NIM Summary 6" xfId="2816"/>
    <cellStyle name="_Costs not in AURORA 2007 Rate Case_NIM Summary 6 2" xfId="18190"/>
    <cellStyle name="_Costs not in AURORA 2007 Rate Case_NIM Summary 7" xfId="2817"/>
    <cellStyle name="_Costs not in AURORA 2007 Rate Case_NIM Summary 7 2" xfId="18191"/>
    <cellStyle name="_Costs not in AURORA 2007 Rate Case_NIM Summary 8" xfId="2818"/>
    <cellStyle name="_Costs not in AURORA 2007 Rate Case_NIM Summary 8 2" xfId="18192"/>
    <cellStyle name="_Costs not in AURORA 2007 Rate Case_NIM Summary 9" xfId="2819"/>
    <cellStyle name="_Costs not in AURORA 2007 Rate Case_NIM Summary 9 2" xfId="18193"/>
    <cellStyle name="_Costs not in AURORA 2007 Rate Case_NIM Summary_DEM-WP(C) ENERG10C--ctn Mid-C_042010 2010GRC" xfId="2820"/>
    <cellStyle name="_Costs not in AURORA 2007 Rate Case_PCA 10 -  Exhibit D Dec 2011" xfId="18194"/>
    <cellStyle name="_Costs not in AURORA 2007 Rate Case_PCA 10 -  Exhibit D from A Kellogg Jan 2011" xfId="2821"/>
    <cellStyle name="_Costs not in AURORA 2007 Rate Case_PCA 10 -  Exhibit D from A Kellogg July 2011" xfId="2822"/>
    <cellStyle name="_Costs not in AURORA 2007 Rate Case_PCA 10 -  Exhibit D from S Free Rcv'd 12-11" xfId="2823"/>
    <cellStyle name="_Costs not in AURORA 2007 Rate Case_PCA 11 -  Exhibit D Jan 2012 fr A Kellogg" xfId="18195"/>
    <cellStyle name="_Costs not in AURORA 2007 Rate Case_PCA 11 -  Exhibit D Jan 2012 WF" xfId="18196"/>
    <cellStyle name="_Costs not in AURORA 2007 Rate Case_PCA 9 -  Exhibit D April 2010" xfId="2824"/>
    <cellStyle name="_Costs not in AURORA 2007 Rate Case_PCA 9 -  Exhibit D April 2010 (3)" xfId="2825"/>
    <cellStyle name="_Costs not in AURORA 2007 Rate Case_PCA 9 -  Exhibit D April 2010 (3) 2" xfId="2826"/>
    <cellStyle name="_Costs not in AURORA 2007 Rate Case_PCA 9 -  Exhibit D April 2010 (3) 2 2" xfId="18197"/>
    <cellStyle name="_Costs not in AURORA 2007 Rate Case_PCA 9 -  Exhibit D April 2010 (3) 3" xfId="18198"/>
    <cellStyle name="_Costs not in AURORA 2007 Rate Case_PCA 9 -  Exhibit D April 2010 (3)_DEM-WP(C) ENERG10C--ctn Mid-C_042010 2010GRC" xfId="2827"/>
    <cellStyle name="_Costs not in AURORA 2007 Rate Case_PCA 9 -  Exhibit D April 2010 2" xfId="18199"/>
    <cellStyle name="_Costs not in AURORA 2007 Rate Case_PCA 9 -  Exhibit D April 2010 3" xfId="18200"/>
    <cellStyle name="_Costs not in AURORA 2007 Rate Case_PCA 9 -  Exhibit D April 2010 4" xfId="18201"/>
    <cellStyle name="_Costs not in AURORA 2007 Rate Case_PCA 9 -  Exhibit D April 2010 5" xfId="18202"/>
    <cellStyle name="_Costs not in AURORA 2007 Rate Case_PCA 9 -  Exhibit D April 2010 6" xfId="18203"/>
    <cellStyle name="_Costs not in AURORA 2007 Rate Case_PCA 9 -  Exhibit D Nov 2010" xfId="2828"/>
    <cellStyle name="_Costs not in AURORA 2007 Rate Case_PCA 9 -  Exhibit D Nov 2010 2" xfId="18204"/>
    <cellStyle name="_Costs not in AURORA 2007 Rate Case_PCA 9 - Exhibit D at August 2010" xfId="2829"/>
    <cellStyle name="_Costs not in AURORA 2007 Rate Case_PCA 9 - Exhibit D at August 2010 2" xfId="18205"/>
    <cellStyle name="_Costs not in AURORA 2007 Rate Case_PCA 9 - Exhibit D June 2010 GRC" xfId="2830"/>
    <cellStyle name="_Costs not in AURORA 2007 Rate Case_PCA 9 - Exhibit D June 2010 GRC 2" xfId="18206"/>
    <cellStyle name="_Costs not in AURORA 2007 Rate Case_Power Costs - Comparison bx Rbtl-Staff-Jt-PC" xfId="2831"/>
    <cellStyle name="_Costs not in AURORA 2007 Rate Case_Power Costs - Comparison bx Rbtl-Staff-Jt-PC 2" xfId="2832"/>
    <cellStyle name="_Costs not in AURORA 2007 Rate Case_Power Costs - Comparison bx Rbtl-Staff-Jt-PC 2 2" xfId="2833"/>
    <cellStyle name="_Costs not in AURORA 2007 Rate Case_Power Costs - Comparison bx Rbtl-Staff-Jt-PC 2 2 2" xfId="18207"/>
    <cellStyle name="_Costs not in AURORA 2007 Rate Case_Power Costs - Comparison bx Rbtl-Staff-Jt-PC 2 3" xfId="18208"/>
    <cellStyle name="_Costs not in AURORA 2007 Rate Case_Power Costs - Comparison bx Rbtl-Staff-Jt-PC 3" xfId="2834"/>
    <cellStyle name="_Costs not in AURORA 2007 Rate Case_Power Costs - Comparison bx Rbtl-Staff-Jt-PC 3 2" xfId="18209"/>
    <cellStyle name="_Costs not in AURORA 2007 Rate Case_Power Costs - Comparison bx Rbtl-Staff-Jt-PC 4" xfId="18210"/>
    <cellStyle name="_Costs not in AURORA 2007 Rate Case_Power Costs - Comparison bx Rbtl-Staff-Jt-PC_Adj Bench DR 3 for Initial Briefs (Electric)" xfId="2835"/>
    <cellStyle name="_Costs not in AURORA 2007 Rate Case_Power Costs - Comparison bx Rbtl-Staff-Jt-PC_Adj Bench DR 3 for Initial Briefs (Electric) 2" xfId="2836"/>
    <cellStyle name="_Costs not in AURORA 2007 Rate Case_Power Costs - Comparison bx Rbtl-Staff-Jt-PC_Adj Bench DR 3 for Initial Briefs (Electric) 2 2" xfId="2837"/>
    <cellStyle name="_Costs not in AURORA 2007 Rate Case_Power Costs - Comparison bx Rbtl-Staff-Jt-PC_Adj Bench DR 3 for Initial Briefs (Electric) 2 2 2" xfId="18211"/>
    <cellStyle name="_Costs not in AURORA 2007 Rate Case_Power Costs - Comparison bx Rbtl-Staff-Jt-PC_Adj Bench DR 3 for Initial Briefs (Electric) 2 3" xfId="18212"/>
    <cellStyle name="_Costs not in AURORA 2007 Rate Case_Power Costs - Comparison bx Rbtl-Staff-Jt-PC_Adj Bench DR 3 for Initial Briefs (Electric) 3" xfId="2838"/>
    <cellStyle name="_Costs not in AURORA 2007 Rate Case_Power Costs - Comparison bx Rbtl-Staff-Jt-PC_Adj Bench DR 3 for Initial Briefs (Electric) 3 2" xfId="18213"/>
    <cellStyle name="_Costs not in AURORA 2007 Rate Case_Power Costs - Comparison bx Rbtl-Staff-Jt-PC_Adj Bench DR 3 for Initial Briefs (Electric) 4" xfId="18214"/>
    <cellStyle name="_Costs not in AURORA 2007 Rate Case_Power Costs - Comparison bx Rbtl-Staff-Jt-PC_Adj Bench DR 3 for Initial Briefs (Electric)_DEM-WP(C) ENERG10C--ctn Mid-C_042010 2010GRC" xfId="2839"/>
    <cellStyle name="_Costs not in AURORA 2007 Rate Case_Power Costs - Comparison bx Rbtl-Staff-Jt-PC_DEM-WP(C) ENERG10C--ctn Mid-C_042010 2010GRC" xfId="2840"/>
    <cellStyle name="_Costs not in AURORA 2007 Rate Case_Power Costs - Comparison bx Rbtl-Staff-Jt-PC_Electric Rev Req Model (2009 GRC) Rebuttal" xfId="2841"/>
    <cellStyle name="_Costs not in AURORA 2007 Rate Case_Power Costs - Comparison bx Rbtl-Staff-Jt-PC_Electric Rev Req Model (2009 GRC) Rebuttal 2" xfId="2842"/>
    <cellStyle name="_Costs not in AURORA 2007 Rate Case_Power Costs - Comparison bx Rbtl-Staff-Jt-PC_Electric Rev Req Model (2009 GRC) Rebuttal 2 2" xfId="2843"/>
    <cellStyle name="_Costs not in AURORA 2007 Rate Case_Power Costs - Comparison bx Rbtl-Staff-Jt-PC_Electric Rev Req Model (2009 GRC) Rebuttal 2 2 2" xfId="18215"/>
    <cellStyle name="_Costs not in AURORA 2007 Rate Case_Power Costs - Comparison bx Rbtl-Staff-Jt-PC_Electric Rev Req Model (2009 GRC) Rebuttal 2 3" xfId="18216"/>
    <cellStyle name="_Costs not in AURORA 2007 Rate Case_Power Costs - Comparison bx Rbtl-Staff-Jt-PC_Electric Rev Req Model (2009 GRC) Rebuttal 3" xfId="2844"/>
    <cellStyle name="_Costs not in AURORA 2007 Rate Case_Power Costs - Comparison bx Rbtl-Staff-Jt-PC_Electric Rev Req Model (2009 GRC) Rebuttal 3 2" xfId="18217"/>
    <cellStyle name="_Costs not in AURORA 2007 Rate Case_Power Costs - Comparison bx Rbtl-Staff-Jt-PC_Electric Rev Req Model (2009 GRC) Rebuttal 4" xfId="18218"/>
    <cellStyle name="_Costs not in AURORA 2007 Rate Case_Power Costs - Comparison bx Rbtl-Staff-Jt-PC_Electric Rev Req Model (2009 GRC) Rebuttal REmoval of New  WH Solar AdjustMI" xfId="2845"/>
    <cellStyle name="_Costs not in AURORA 2007 Rate Case_Power Costs - Comparison bx Rbtl-Staff-Jt-PC_Electric Rev Req Model (2009 GRC) Rebuttal REmoval of New  WH Solar AdjustMI 2" xfId="2846"/>
    <cellStyle name="_Costs not in AURORA 2007 Rate Case_Power Costs - Comparison bx Rbtl-Staff-Jt-PC_Electric Rev Req Model (2009 GRC) Rebuttal REmoval of New  WH Solar AdjustMI 2 2" xfId="2847"/>
    <cellStyle name="_Costs not in AURORA 2007 Rate Case_Power Costs - Comparison bx Rbtl-Staff-Jt-PC_Electric Rev Req Model (2009 GRC) Rebuttal REmoval of New  WH Solar AdjustMI 2 2 2" xfId="18219"/>
    <cellStyle name="_Costs not in AURORA 2007 Rate Case_Power Costs - Comparison bx Rbtl-Staff-Jt-PC_Electric Rev Req Model (2009 GRC) Rebuttal REmoval of New  WH Solar AdjustMI 2 3" xfId="18220"/>
    <cellStyle name="_Costs not in AURORA 2007 Rate Case_Power Costs - Comparison bx Rbtl-Staff-Jt-PC_Electric Rev Req Model (2009 GRC) Rebuttal REmoval of New  WH Solar AdjustMI 3" xfId="2848"/>
    <cellStyle name="_Costs not in AURORA 2007 Rate Case_Power Costs - Comparison bx Rbtl-Staff-Jt-PC_Electric Rev Req Model (2009 GRC) Rebuttal REmoval of New  WH Solar AdjustMI 3 2" xfId="18221"/>
    <cellStyle name="_Costs not in AURORA 2007 Rate Case_Power Costs - Comparison bx Rbtl-Staff-Jt-PC_Electric Rev Req Model (2009 GRC) Rebuttal REmoval of New  WH Solar AdjustMI 4" xfId="18222"/>
    <cellStyle name="_Costs not in AURORA 2007 Rate Case_Power Costs - Comparison bx Rbtl-Staff-Jt-PC_Electric Rev Req Model (2009 GRC) Rebuttal REmoval of New  WH Solar AdjustMI_DEM-WP(C) ENERG10C--ctn Mid-C_042010 2010GRC" xfId="2849"/>
    <cellStyle name="_Costs not in AURORA 2007 Rate Case_Power Costs - Comparison bx Rbtl-Staff-Jt-PC_Electric Rev Req Model (2009 GRC) Revised 01-18-2010" xfId="2850"/>
    <cellStyle name="_Costs not in AURORA 2007 Rate Case_Power Costs - Comparison bx Rbtl-Staff-Jt-PC_Electric Rev Req Model (2009 GRC) Revised 01-18-2010 2" xfId="2851"/>
    <cellStyle name="_Costs not in AURORA 2007 Rate Case_Power Costs - Comparison bx Rbtl-Staff-Jt-PC_Electric Rev Req Model (2009 GRC) Revised 01-18-2010 2 2" xfId="2852"/>
    <cellStyle name="_Costs not in AURORA 2007 Rate Case_Power Costs - Comparison bx Rbtl-Staff-Jt-PC_Electric Rev Req Model (2009 GRC) Revised 01-18-2010 2 2 2" xfId="18223"/>
    <cellStyle name="_Costs not in AURORA 2007 Rate Case_Power Costs - Comparison bx Rbtl-Staff-Jt-PC_Electric Rev Req Model (2009 GRC) Revised 01-18-2010 2 3" xfId="18224"/>
    <cellStyle name="_Costs not in AURORA 2007 Rate Case_Power Costs - Comparison bx Rbtl-Staff-Jt-PC_Electric Rev Req Model (2009 GRC) Revised 01-18-2010 3" xfId="2853"/>
    <cellStyle name="_Costs not in AURORA 2007 Rate Case_Power Costs - Comparison bx Rbtl-Staff-Jt-PC_Electric Rev Req Model (2009 GRC) Revised 01-18-2010 3 2" xfId="18225"/>
    <cellStyle name="_Costs not in AURORA 2007 Rate Case_Power Costs - Comparison bx Rbtl-Staff-Jt-PC_Electric Rev Req Model (2009 GRC) Revised 01-18-2010 4" xfId="18226"/>
    <cellStyle name="_Costs not in AURORA 2007 Rate Case_Power Costs - Comparison bx Rbtl-Staff-Jt-PC_Electric Rev Req Model (2009 GRC) Revised 01-18-2010_DEM-WP(C) ENERG10C--ctn Mid-C_042010 2010GRC" xfId="2854"/>
    <cellStyle name="_Costs not in AURORA 2007 Rate Case_Power Costs - Comparison bx Rbtl-Staff-Jt-PC_Final Order Electric EXHIBIT A-1" xfId="2855"/>
    <cellStyle name="_Costs not in AURORA 2007 Rate Case_Power Costs - Comparison bx Rbtl-Staff-Jt-PC_Final Order Electric EXHIBIT A-1 2" xfId="2856"/>
    <cellStyle name="_Costs not in AURORA 2007 Rate Case_Power Costs - Comparison bx Rbtl-Staff-Jt-PC_Final Order Electric EXHIBIT A-1 2 2" xfId="2857"/>
    <cellStyle name="_Costs not in AURORA 2007 Rate Case_Power Costs - Comparison bx Rbtl-Staff-Jt-PC_Final Order Electric EXHIBIT A-1 2 2 2" xfId="18227"/>
    <cellStyle name="_Costs not in AURORA 2007 Rate Case_Power Costs - Comparison bx Rbtl-Staff-Jt-PC_Final Order Electric EXHIBIT A-1 2 3" xfId="18228"/>
    <cellStyle name="_Costs not in AURORA 2007 Rate Case_Power Costs - Comparison bx Rbtl-Staff-Jt-PC_Final Order Electric EXHIBIT A-1 3" xfId="2858"/>
    <cellStyle name="_Costs not in AURORA 2007 Rate Case_Power Costs - Comparison bx Rbtl-Staff-Jt-PC_Final Order Electric EXHIBIT A-1 3 2" xfId="18229"/>
    <cellStyle name="_Costs not in AURORA 2007 Rate Case_Power Costs - Comparison bx Rbtl-Staff-Jt-PC_Final Order Electric EXHIBIT A-1 4" xfId="18230"/>
    <cellStyle name="_Costs not in AURORA 2007 Rate Case_Production Adj 4.37" xfId="2859"/>
    <cellStyle name="_Costs not in AURORA 2007 Rate Case_Production Adj 4.37 2" xfId="2860"/>
    <cellStyle name="_Costs not in AURORA 2007 Rate Case_Production Adj 4.37 2 2" xfId="2861"/>
    <cellStyle name="_Costs not in AURORA 2007 Rate Case_Production Adj 4.37 2 2 2" xfId="18231"/>
    <cellStyle name="_Costs not in AURORA 2007 Rate Case_Production Adj 4.37 2 3" xfId="18232"/>
    <cellStyle name="_Costs not in AURORA 2007 Rate Case_Production Adj 4.37 3" xfId="2862"/>
    <cellStyle name="_Costs not in AURORA 2007 Rate Case_Production Adj 4.37 3 2" xfId="18233"/>
    <cellStyle name="_Costs not in AURORA 2007 Rate Case_Production Adj 4.37 4" xfId="18234"/>
    <cellStyle name="_Costs not in AURORA 2007 Rate Case_Purchased Power Adj 4.03" xfId="2863"/>
    <cellStyle name="_Costs not in AURORA 2007 Rate Case_Purchased Power Adj 4.03 2" xfId="2864"/>
    <cellStyle name="_Costs not in AURORA 2007 Rate Case_Purchased Power Adj 4.03 2 2" xfId="2865"/>
    <cellStyle name="_Costs not in AURORA 2007 Rate Case_Purchased Power Adj 4.03 2 2 2" xfId="18235"/>
    <cellStyle name="_Costs not in AURORA 2007 Rate Case_Purchased Power Adj 4.03 2 3" xfId="18236"/>
    <cellStyle name="_Costs not in AURORA 2007 Rate Case_Purchased Power Adj 4.03 3" xfId="2866"/>
    <cellStyle name="_Costs not in AURORA 2007 Rate Case_Purchased Power Adj 4.03 3 2" xfId="18237"/>
    <cellStyle name="_Costs not in AURORA 2007 Rate Case_Purchased Power Adj 4.03 4" xfId="18238"/>
    <cellStyle name="_Costs not in AURORA 2007 Rate Case_Rebuttal Power Costs" xfId="2867"/>
    <cellStyle name="_Costs not in AURORA 2007 Rate Case_Rebuttal Power Costs 2" xfId="2868"/>
    <cellStyle name="_Costs not in AURORA 2007 Rate Case_Rebuttal Power Costs 2 2" xfId="2869"/>
    <cellStyle name="_Costs not in AURORA 2007 Rate Case_Rebuttal Power Costs 2 2 2" xfId="18239"/>
    <cellStyle name="_Costs not in AURORA 2007 Rate Case_Rebuttal Power Costs 2 3" xfId="18240"/>
    <cellStyle name="_Costs not in AURORA 2007 Rate Case_Rebuttal Power Costs 3" xfId="2870"/>
    <cellStyle name="_Costs not in AURORA 2007 Rate Case_Rebuttal Power Costs 3 2" xfId="18241"/>
    <cellStyle name="_Costs not in AURORA 2007 Rate Case_Rebuttal Power Costs 4" xfId="18242"/>
    <cellStyle name="_Costs not in AURORA 2007 Rate Case_Rebuttal Power Costs_Adj Bench DR 3 for Initial Briefs (Electric)" xfId="2871"/>
    <cellStyle name="_Costs not in AURORA 2007 Rate Case_Rebuttal Power Costs_Adj Bench DR 3 for Initial Briefs (Electric) 2" xfId="2872"/>
    <cellStyle name="_Costs not in AURORA 2007 Rate Case_Rebuttal Power Costs_Adj Bench DR 3 for Initial Briefs (Electric) 2 2" xfId="2873"/>
    <cellStyle name="_Costs not in AURORA 2007 Rate Case_Rebuttal Power Costs_Adj Bench DR 3 for Initial Briefs (Electric) 2 2 2" xfId="18243"/>
    <cellStyle name="_Costs not in AURORA 2007 Rate Case_Rebuttal Power Costs_Adj Bench DR 3 for Initial Briefs (Electric) 2 3" xfId="18244"/>
    <cellStyle name="_Costs not in AURORA 2007 Rate Case_Rebuttal Power Costs_Adj Bench DR 3 for Initial Briefs (Electric) 3" xfId="2874"/>
    <cellStyle name="_Costs not in AURORA 2007 Rate Case_Rebuttal Power Costs_Adj Bench DR 3 for Initial Briefs (Electric) 3 2" xfId="18245"/>
    <cellStyle name="_Costs not in AURORA 2007 Rate Case_Rebuttal Power Costs_Adj Bench DR 3 for Initial Briefs (Electric) 4" xfId="18246"/>
    <cellStyle name="_Costs not in AURORA 2007 Rate Case_Rebuttal Power Costs_Adj Bench DR 3 for Initial Briefs (Electric)_DEM-WP(C) ENERG10C--ctn Mid-C_042010 2010GRC" xfId="2875"/>
    <cellStyle name="_Costs not in AURORA 2007 Rate Case_Rebuttal Power Costs_DEM-WP(C) ENERG10C--ctn Mid-C_042010 2010GRC" xfId="2876"/>
    <cellStyle name="_Costs not in AURORA 2007 Rate Case_Rebuttal Power Costs_Electric Rev Req Model (2009 GRC) Rebuttal" xfId="2877"/>
    <cellStyle name="_Costs not in AURORA 2007 Rate Case_Rebuttal Power Costs_Electric Rev Req Model (2009 GRC) Rebuttal 2" xfId="2878"/>
    <cellStyle name="_Costs not in AURORA 2007 Rate Case_Rebuttal Power Costs_Electric Rev Req Model (2009 GRC) Rebuttal 2 2" xfId="2879"/>
    <cellStyle name="_Costs not in AURORA 2007 Rate Case_Rebuttal Power Costs_Electric Rev Req Model (2009 GRC) Rebuttal 2 2 2" xfId="18247"/>
    <cellStyle name="_Costs not in AURORA 2007 Rate Case_Rebuttal Power Costs_Electric Rev Req Model (2009 GRC) Rebuttal 2 3" xfId="18248"/>
    <cellStyle name="_Costs not in AURORA 2007 Rate Case_Rebuttal Power Costs_Electric Rev Req Model (2009 GRC) Rebuttal 3" xfId="2880"/>
    <cellStyle name="_Costs not in AURORA 2007 Rate Case_Rebuttal Power Costs_Electric Rev Req Model (2009 GRC) Rebuttal 3 2" xfId="18249"/>
    <cellStyle name="_Costs not in AURORA 2007 Rate Case_Rebuttal Power Costs_Electric Rev Req Model (2009 GRC) Rebuttal 4" xfId="18250"/>
    <cellStyle name="_Costs not in AURORA 2007 Rate Case_Rebuttal Power Costs_Electric Rev Req Model (2009 GRC) Rebuttal REmoval of New  WH Solar AdjustMI" xfId="2881"/>
    <cellStyle name="_Costs not in AURORA 2007 Rate Case_Rebuttal Power Costs_Electric Rev Req Model (2009 GRC) Rebuttal REmoval of New  WH Solar AdjustMI 2" xfId="2882"/>
    <cellStyle name="_Costs not in AURORA 2007 Rate Case_Rebuttal Power Costs_Electric Rev Req Model (2009 GRC) Rebuttal REmoval of New  WH Solar AdjustMI 2 2" xfId="2883"/>
    <cellStyle name="_Costs not in AURORA 2007 Rate Case_Rebuttal Power Costs_Electric Rev Req Model (2009 GRC) Rebuttal REmoval of New  WH Solar AdjustMI 2 2 2" xfId="18251"/>
    <cellStyle name="_Costs not in AURORA 2007 Rate Case_Rebuttal Power Costs_Electric Rev Req Model (2009 GRC) Rebuttal REmoval of New  WH Solar AdjustMI 2 3" xfId="18252"/>
    <cellStyle name="_Costs not in AURORA 2007 Rate Case_Rebuttal Power Costs_Electric Rev Req Model (2009 GRC) Rebuttal REmoval of New  WH Solar AdjustMI 3" xfId="2884"/>
    <cellStyle name="_Costs not in AURORA 2007 Rate Case_Rebuttal Power Costs_Electric Rev Req Model (2009 GRC) Rebuttal REmoval of New  WH Solar AdjustMI 3 2" xfId="18253"/>
    <cellStyle name="_Costs not in AURORA 2007 Rate Case_Rebuttal Power Costs_Electric Rev Req Model (2009 GRC) Rebuttal REmoval of New  WH Solar AdjustMI 4" xfId="18254"/>
    <cellStyle name="_Costs not in AURORA 2007 Rate Case_Rebuttal Power Costs_Electric Rev Req Model (2009 GRC) Rebuttal REmoval of New  WH Solar AdjustMI_DEM-WP(C) ENERG10C--ctn Mid-C_042010 2010GRC" xfId="2885"/>
    <cellStyle name="_Costs not in AURORA 2007 Rate Case_Rebuttal Power Costs_Electric Rev Req Model (2009 GRC) Revised 01-18-2010" xfId="2886"/>
    <cellStyle name="_Costs not in AURORA 2007 Rate Case_Rebuttal Power Costs_Electric Rev Req Model (2009 GRC) Revised 01-18-2010 2" xfId="2887"/>
    <cellStyle name="_Costs not in AURORA 2007 Rate Case_Rebuttal Power Costs_Electric Rev Req Model (2009 GRC) Revised 01-18-2010 2 2" xfId="2888"/>
    <cellStyle name="_Costs not in AURORA 2007 Rate Case_Rebuttal Power Costs_Electric Rev Req Model (2009 GRC) Revised 01-18-2010 2 2 2" xfId="18255"/>
    <cellStyle name="_Costs not in AURORA 2007 Rate Case_Rebuttal Power Costs_Electric Rev Req Model (2009 GRC) Revised 01-18-2010 2 3" xfId="18256"/>
    <cellStyle name="_Costs not in AURORA 2007 Rate Case_Rebuttal Power Costs_Electric Rev Req Model (2009 GRC) Revised 01-18-2010 3" xfId="2889"/>
    <cellStyle name="_Costs not in AURORA 2007 Rate Case_Rebuttal Power Costs_Electric Rev Req Model (2009 GRC) Revised 01-18-2010 3 2" xfId="18257"/>
    <cellStyle name="_Costs not in AURORA 2007 Rate Case_Rebuttal Power Costs_Electric Rev Req Model (2009 GRC) Revised 01-18-2010 4" xfId="18258"/>
    <cellStyle name="_Costs not in AURORA 2007 Rate Case_Rebuttal Power Costs_Electric Rev Req Model (2009 GRC) Revised 01-18-2010_DEM-WP(C) ENERG10C--ctn Mid-C_042010 2010GRC" xfId="2890"/>
    <cellStyle name="_Costs not in AURORA 2007 Rate Case_Rebuttal Power Costs_Final Order Electric EXHIBIT A-1" xfId="2891"/>
    <cellStyle name="_Costs not in AURORA 2007 Rate Case_Rebuttal Power Costs_Final Order Electric EXHIBIT A-1 2" xfId="2892"/>
    <cellStyle name="_Costs not in AURORA 2007 Rate Case_Rebuttal Power Costs_Final Order Electric EXHIBIT A-1 2 2" xfId="2893"/>
    <cellStyle name="_Costs not in AURORA 2007 Rate Case_Rebuttal Power Costs_Final Order Electric EXHIBIT A-1 2 2 2" xfId="18259"/>
    <cellStyle name="_Costs not in AURORA 2007 Rate Case_Rebuttal Power Costs_Final Order Electric EXHIBIT A-1 2 3" xfId="18260"/>
    <cellStyle name="_Costs not in AURORA 2007 Rate Case_Rebuttal Power Costs_Final Order Electric EXHIBIT A-1 3" xfId="2894"/>
    <cellStyle name="_Costs not in AURORA 2007 Rate Case_Rebuttal Power Costs_Final Order Electric EXHIBIT A-1 3 2" xfId="18261"/>
    <cellStyle name="_Costs not in AURORA 2007 Rate Case_Rebuttal Power Costs_Final Order Electric EXHIBIT A-1 4" xfId="18262"/>
    <cellStyle name="_Costs not in AURORA 2007 Rate Case_ROR 5.02" xfId="2895"/>
    <cellStyle name="_Costs not in AURORA 2007 Rate Case_ROR 5.02 2" xfId="2896"/>
    <cellStyle name="_Costs not in AURORA 2007 Rate Case_ROR 5.02 2 2" xfId="2897"/>
    <cellStyle name="_Costs not in AURORA 2007 Rate Case_ROR 5.02 2 2 2" xfId="18263"/>
    <cellStyle name="_Costs not in AURORA 2007 Rate Case_ROR 5.02 2 3" xfId="18264"/>
    <cellStyle name="_Costs not in AURORA 2007 Rate Case_ROR 5.02 3" xfId="2898"/>
    <cellStyle name="_Costs not in AURORA 2007 Rate Case_ROR 5.02 3 2" xfId="18265"/>
    <cellStyle name="_Costs not in AURORA 2007 Rate Case_ROR 5.02 4" xfId="18266"/>
    <cellStyle name="_Costs not in AURORA 2007 Rate Case_Transmission Workbook for May BOD" xfId="2899"/>
    <cellStyle name="_Costs not in AURORA 2007 Rate Case_Transmission Workbook for May BOD 2" xfId="2900"/>
    <cellStyle name="_Costs not in AURORA 2007 Rate Case_Transmission Workbook for May BOD 2 2" xfId="18267"/>
    <cellStyle name="_Costs not in AURORA 2007 Rate Case_Transmission Workbook for May BOD 3" xfId="18268"/>
    <cellStyle name="_Costs not in AURORA 2007 Rate Case_Transmission Workbook for May BOD_DEM-WP(C) ENERG10C--ctn Mid-C_042010 2010GRC" xfId="2901"/>
    <cellStyle name="_Costs not in AURORA 2007 Rate Case_Wind Integration 10GRC" xfId="2902"/>
    <cellStyle name="_Costs not in AURORA 2007 Rate Case_Wind Integration 10GRC 2" xfId="2903"/>
    <cellStyle name="_Costs not in AURORA 2007 Rate Case_Wind Integration 10GRC 2 2" xfId="18269"/>
    <cellStyle name="_Costs not in AURORA 2007 Rate Case_Wind Integration 10GRC 3" xfId="18270"/>
    <cellStyle name="_Costs not in AURORA 2007 Rate Case_Wind Integration 10GRC_DEM-WP(C) ENERG10C--ctn Mid-C_042010 2010GRC" xfId="2904"/>
    <cellStyle name="_Costs not in KWI3000 '06Budget" xfId="2905"/>
    <cellStyle name="_Costs not in KWI3000 '06Budget 10" xfId="18271"/>
    <cellStyle name="_Costs not in KWI3000 '06Budget 10 2" xfId="18272"/>
    <cellStyle name="_Costs not in KWI3000 '06Budget 2" xfId="2906"/>
    <cellStyle name="_Costs not in KWI3000 '06Budget 2 2" xfId="2907"/>
    <cellStyle name="_Costs not in KWI3000 '06Budget 2 2 2" xfId="2908"/>
    <cellStyle name="_Costs not in KWI3000 '06Budget 2 2 2 2" xfId="18273"/>
    <cellStyle name="_Costs not in KWI3000 '06Budget 2 2 3" xfId="18274"/>
    <cellStyle name="_Costs not in KWI3000 '06Budget 2 3" xfId="2909"/>
    <cellStyle name="_Costs not in KWI3000 '06Budget 2 3 2" xfId="18275"/>
    <cellStyle name="_Costs not in KWI3000 '06Budget 2 4" xfId="18276"/>
    <cellStyle name="_Costs not in KWI3000 '06Budget 3" xfId="2910"/>
    <cellStyle name="_Costs not in KWI3000 '06Budget 3 2" xfId="2911"/>
    <cellStyle name="_Costs not in KWI3000 '06Budget 3 2 2" xfId="2912"/>
    <cellStyle name="_Costs not in KWI3000 '06Budget 3 2 2 2" xfId="18277"/>
    <cellStyle name="_Costs not in KWI3000 '06Budget 3 2 3" xfId="18278"/>
    <cellStyle name="_Costs not in KWI3000 '06Budget 3 3" xfId="2913"/>
    <cellStyle name="_Costs not in KWI3000 '06Budget 3 3 2" xfId="2914"/>
    <cellStyle name="_Costs not in KWI3000 '06Budget 3 3 2 2" xfId="18279"/>
    <cellStyle name="_Costs not in KWI3000 '06Budget 3 3 3" xfId="18280"/>
    <cellStyle name="_Costs not in KWI3000 '06Budget 3 4" xfId="2915"/>
    <cellStyle name="_Costs not in KWI3000 '06Budget 3 4 2" xfId="2916"/>
    <cellStyle name="_Costs not in KWI3000 '06Budget 3 4 2 2" xfId="18281"/>
    <cellStyle name="_Costs not in KWI3000 '06Budget 3 4 3" xfId="18282"/>
    <cellStyle name="_Costs not in KWI3000 '06Budget 3 5" xfId="18283"/>
    <cellStyle name="_Costs not in KWI3000 '06Budget 4" xfId="2917"/>
    <cellStyle name="_Costs not in KWI3000 '06Budget 4 2" xfId="2918"/>
    <cellStyle name="_Costs not in KWI3000 '06Budget 4 2 2" xfId="18284"/>
    <cellStyle name="_Costs not in KWI3000 '06Budget 4 3" xfId="18285"/>
    <cellStyle name="_Costs not in KWI3000 '06Budget 5" xfId="2919"/>
    <cellStyle name="_Costs not in KWI3000 '06Budget 5 2" xfId="2920"/>
    <cellStyle name="_Costs not in KWI3000 '06Budget 5 2 2" xfId="18286"/>
    <cellStyle name="_Costs not in KWI3000 '06Budget 5 2 3" xfId="18287"/>
    <cellStyle name="_Costs not in KWI3000 '06Budget 5 3" xfId="18288"/>
    <cellStyle name="_Costs not in KWI3000 '06Budget 5 3 2" xfId="18289"/>
    <cellStyle name="_Costs not in KWI3000 '06Budget 6" xfId="2921"/>
    <cellStyle name="_Costs not in KWI3000 '06Budget 6 2" xfId="18290"/>
    <cellStyle name="_Costs not in KWI3000 '06Budget 6 2 2" xfId="18291"/>
    <cellStyle name="_Costs not in KWI3000 '06Budget 6 3" xfId="18292"/>
    <cellStyle name="_Costs not in KWI3000 '06Budget 7" xfId="2922"/>
    <cellStyle name="_Costs not in KWI3000 '06Budget 7 2" xfId="2923"/>
    <cellStyle name="_Costs not in KWI3000 '06Budget 8" xfId="2924"/>
    <cellStyle name="_Costs not in KWI3000 '06Budget 8 2" xfId="2925"/>
    <cellStyle name="_Costs not in KWI3000 '06Budget 9" xfId="18293"/>
    <cellStyle name="_Costs not in KWI3000 '06Budget 9 2" xfId="18294"/>
    <cellStyle name="_Costs not in KWI3000 '06Budget_(C) WHE Proforma with ITC cash grant 10 Yr Amort_for deferral_102809" xfId="2926"/>
    <cellStyle name="_Costs not in KWI3000 '06Budget_(C) WHE Proforma with ITC cash grant 10 Yr Amort_for deferral_102809 2" xfId="2927"/>
    <cellStyle name="_Costs not in KWI3000 '06Budget_(C) WHE Proforma with ITC cash grant 10 Yr Amort_for deferral_102809 2 2" xfId="2928"/>
    <cellStyle name="_Costs not in KWI3000 '06Budget_(C) WHE Proforma with ITC cash grant 10 Yr Amort_for deferral_102809 2 2 2" xfId="18295"/>
    <cellStyle name="_Costs not in KWI3000 '06Budget_(C) WHE Proforma with ITC cash grant 10 Yr Amort_for deferral_102809 2 3" xfId="18296"/>
    <cellStyle name="_Costs not in KWI3000 '06Budget_(C) WHE Proforma with ITC cash grant 10 Yr Amort_for deferral_102809 3" xfId="2929"/>
    <cellStyle name="_Costs not in KWI3000 '06Budget_(C) WHE Proforma with ITC cash grant 10 Yr Amort_for deferral_102809 3 2" xfId="18297"/>
    <cellStyle name="_Costs not in KWI3000 '06Budget_(C) WHE Proforma with ITC cash grant 10 Yr Amort_for deferral_102809 4" xfId="18298"/>
    <cellStyle name="_Costs not in KWI3000 '06Budget_(C) WHE Proforma with ITC cash grant 10 Yr Amort_for deferral_102809_16.07E Wild Horse Wind Expansionwrkingfile" xfId="2930"/>
    <cellStyle name="_Costs not in KWI3000 '06Budget_(C) WHE Proforma with ITC cash grant 10 Yr Amort_for deferral_102809_16.07E Wild Horse Wind Expansionwrkingfile 2" xfId="2931"/>
    <cellStyle name="_Costs not in KWI3000 '06Budget_(C) WHE Proforma with ITC cash grant 10 Yr Amort_for deferral_102809_16.07E Wild Horse Wind Expansionwrkingfile 2 2" xfId="2932"/>
    <cellStyle name="_Costs not in KWI3000 '06Budget_(C) WHE Proforma with ITC cash grant 10 Yr Amort_for deferral_102809_16.07E Wild Horse Wind Expansionwrkingfile 2 2 2" xfId="18299"/>
    <cellStyle name="_Costs not in KWI3000 '06Budget_(C) WHE Proforma with ITC cash grant 10 Yr Amort_for deferral_102809_16.07E Wild Horse Wind Expansionwrkingfile 2 3" xfId="18300"/>
    <cellStyle name="_Costs not in KWI3000 '06Budget_(C) WHE Proforma with ITC cash grant 10 Yr Amort_for deferral_102809_16.07E Wild Horse Wind Expansionwrkingfile 3" xfId="2933"/>
    <cellStyle name="_Costs not in KWI3000 '06Budget_(C) WHE Proforma with ITC cash grant 10 Yr Amort_for deferral_102809_16.07E Wild Horse Wind Expansionwrkingfile 3 2" xfId="18301"/>
    <cellStyle name="_Costs not in KWI3000 '06Budget_(C) WHE Proforma with ITC cash grant 10 Yr Amort_for deferral_102809_16.07E Wild Horse Wind Expansionwrkingfile 4" xfId="18302"/>
    <cellStyle name="_Costs not in KWI3000 '06Budget_(C) WHE Proforma with ITC cash grant 10 Yr Amort_for deferral_102809_16.07E Wild Horse Wind Expansionwrkingfile SF" xfId="2934"/>
    <cellStyle name="_Costs not in KWI3000 '06Budget_(C) WHE Proforma with ITC cash grant 10 Yr Amort_for deferral_102809_16.07E Wild Horse Wind Expansionwrkingfile SF 2" xfId="2935"/>
    <cellStyle name="_Costs not in KWI3000 '06Budget_(C) WHE Proforma with ITC cash grant 10 Yr Amort_for deferral_102809_16.07E Wild Horse Wind Expansionwrkingfile SF 2 2" xfId="2936"/>
    <cellStyle name="_Costs not in KWI3000 '06Budget_(C) WHE Proforma with ITC cash grant 10 Yr Amort_for deferral_102809_16.07E Wild Horse Wind Expansionwrkingfile SF 2 2 2" xfId="18303"/>
    <cellStyle name="_Costs not in KWI3000 '06Budget_(C) WHE Proforma with ITC cash grant 10 Yr Amort_for deferral_102809_16.07E Wild Horse Wind Expansionwrkingfile SF 2 3" xfId="18304"/>
    <cellStyle name="_Costs not in KWI3000 '06Budget_(C) WHE Proforma with ITC cash grant 10 Yr Amort_for deferral_102809_16.07E Wild Horse Wind Expansionwrkingfile SF 3" xfId="2937"/>
    <cellStyle name="_Costs not in KWI3000 '06Budget_(C) WHE Proforma with ITC cash grant 10 Yr Amort_for deferral_102809_16.07E Wild Horse Wind Expansionwrkingfile SF 3 2" xfId="18305"/>
    <cellStyle name="_Costs not in KWI3000 '06Budget_(C) WHE Proforma with ITC cash grant 10 Yr Amort_for deferral_102809_16.07E Wild Horse Wind Expansionwrkingfile SF 4" xfId="18306"/>
    <cellStyle name="_Costs not in KWI3000 '06Budget_(C) WHE Proforma with ITC cash grant 10 Yr Amort_for deferral_102809_16.07E Wild Horse Wind Expansionwrkingfile SF_DEM-WP(C) ENERG10C--ctn Mid-C_042010 2010GRC" xfId="2938"/>
    <cellStyle name="_Costs not in KWI3000 '06Budget_(C) WHE Proforma with ITC cash grant 10 Yr Amort_for deferral_102809_16.07E Wild Horse Wind Expansionwrkingfile_DEM-WP(C) ENERG10C--ctn Mid-C_042010 2010GRC" xfId="2939"/>
    <cellStyle name="_Costs not in KWI3000 '06Budget_(C) WHE Proforma with ITC cash grant 10 Yr Amort_for deferral_102809_16.37E Wild Horse Expansion DeferralRevwrkingfile SF" xfId="2940"/>
    <cellStyle name="_Costs not in KWI3000 '06Budget_(C) WHE Proforma with ITC cash grant 10 Yr Amort_for deferral_102809_16.37E Wild Horse Expansion DeferralRevwrkingfile SF 2" xfId="2941"/>
    <cellStyle name="_Costs not in KWI3000 '06Budget_(C) WHE Proforma with ITC cash grant 10 Yr Amort_for deferral_102809_16.37E Wild Horse Expansion DeferralRevwrkingfile SF 2 2" xfId="2942"/>
    <cellStyle name="_Costs not in KWI3000 '06Budget_(C) WHE Proforma with ITC cash grant 10 Yr Amort_for deferral_102809_16.37E Wild Horse Expansion DeferralRevwrkingfile SF 2 2 2" xfId="18307"/>
    <cellStyle name="_Costs not in KWI3000 '06Budget_(C) WHE Proforma with ITC cash grant 10 Yr Amort_for deferral_102809_16.37E Wild Horse Expansion DeferralRevwrkingfile SF 2 3" xfId="18308"/>
    <cellStyle name="_Costs not in KWI3000 '06Budget_(C) WHE Proforma with ITC cash grant 10 Yr Amort_for deferral_102809_16.37E Wild Horse Expansion DeferralRevwrkingfile SF 3" xfId="2943"/>
    <cellStyle name="_Costs not in KWI3000 '06Budget_(C) WHE Proforma with ITC cash grant 10 Yr Amort_for deferral_102809_16.37E Wild Horse Expansion DeferralRevwrkingfile SF 3 2" xfId="18309"/>
    <cellStyle name="_Costs not in KWI3000 '06Budget_(C) WHE Proforma with ITC cash grant 10 Yr Amort_for deferral_102809_16.37E Wild Horse Expansion DeferralRevwrkingfile SF 4" xfId="18310"/>
    <cellStyle name="_Costs not in KWI3000 '06Budget_(C) WHE Proforma with ITC cash grant 10 Yr Amort_for deferral_102809_16.37E Wild Horse Expansion DeferralRevwrkingfile SF_DEM-WP(C) ENERG10C--ctn Mid-C_042010 2010GRC" xfId="2944"/>
    <cellStyle name="_Costs not in KWI3000 '06Budget_(C) WHE Proforma with ITC cash grant 10 Yr Amort_for deferral_102809_DEM-WP(C) ENERG10C--ctn Mid-C_042010 2010GRC" xfId="2945"/>
    <cellStyle name="_Costs not in KWI3000 '06Budget_(C) WHE Proforma with ITC cash grant 10 Yr Amort_for rebuttal_120709" xfId="2946"/>
    <cellStyle name="_Costs not in KWI3000 '06Budget_(C) WHE Proforma with ITC cash grant 10 Yr Amort_for rebuttal_120709 2" xfId="2947"/>
    <cellStyle name="_Costs not in KWI3000 '06Budget_(C) WHE Proforma with ITC cash grant 10 Yr Amort_for rebuttal_120709 2 2" xfId="2948"/>
    <cellStyle name="_Costs not in KWI3000 '06Budget_(C) WHE Proforma with ITC cash grant 10 Yr Amort_for rebuttal_120709 2 2 2" xfId="18311"/>
    <cellStyle name="_Costs not in KWI3000 '06Budget_(C) WHE Proforma with ITC cash grant 10 Yr Amort_for rebuttal_120709 2 3" xfId="18312"/>
    <cellStyle name="_Costs not in KWI3000 '06Budget_(C) WHE Proforma with ITC cash grant 10 Yr Amort_for rebuttal_120709 3" xfId="2949"/>
    <cellStyle name="_Costs not in KWI3000 '06Budget_(C) WHE Proforma with ITC cash grant 10 Yr Amort_for rebuttal_120709 3 2" xfId="18313"/>
    <cellStyle name="_Costs not in KWI3000 '06Budget_(C) WHE Proforma with ITC cash grant 10 Yr Amort_for rebuttal_120709 4" xfId="18314"/>
    <cellStyle name="_Costs not in KWI3000 '06Budget_(C) WHE Proforma with ITC cash grant 10 Yr Amort_for rebuttal_120709_DEM-WP(C) ENERG10C--ctn Mid-C_042010 2010GRC" xfId="2950"/>
    <cellStyle name="_Costs not in KWI3000 '06Budget_04.07E Wild Horse Wind Expansion" xfId="2951"/>
    <cellStyle name="_Costs not in KWI3000 '06Budget_04.07E Wild Horse Wind Expansion 2" xfId="2952"/>
    <cellStyle name="_Costs not in KWI3000 '06Budget_04.07E Wild Horse Wind Expansion 2 2" xfId="2953"/>
    <cellStyle name="_Costs not in KWI3000 '06Budget_04.07E Wild Horse Wind Expansion 2 2 2" xfId="18315"/>
    <cellStyle name="_Costs not in KWI3000 '06Budget_04.07E Wild Horse Wind Expansion 2 3" xfId="18316"/>
    <cellStyle name="_Costs not in KWI3000 '06Budget_04.07E Wild Horse Wind Expansion 3" xfId="2954"/>
    <cellStyle name="_Costs not in KWI3000 '06Budget_04.07E Wild Horse Wind Expansion 3 2" xfId="18317"/>
    <cellStyle name="_Costs not in KWI3000 '06Budget_04.07E Wild Horse Wind Expansion 4" xfId="18318"/>
    <cellStyle name="_Costs not in KWI3000 '06Budget_04.07E Wild Horse Wind Expansion_16.07E Wild Horse Wind Expansionwrkingfile" xfId="2955"/>
    <cellStyle name="_Costs not in KWI3000 '06Budget_04.07E Wild Horse Wind Expansion_16.07E Wild Horse Wind Expansionwrkingfile 2" xfId="2956"/>
    <cellStyle name="_Costs not in KWI3000 '06Budget_04.07E Wild Horse Wind Expansion_16.07E Wild Horse Wind Expansionwrkingfile 2 2" xfId="2957"/>
    <cellStyle name="_Costs not in KWI3000 '06Budget_04.07E Wild Horse Wind Expansion_16.07E Wild Horse Wind Expansionwrkingfile 2 2 2" xfId="18319"/>
    <cellStyle name="_Costs not in KWI3000 '06Budget_04.07E Wild Horse Wind Expansion_16.07E Wild Horse Wind Expansionwrkingfile 2 3" xfId="18320"/>
    <cellStyle name="_Costs not in KWI3000 '06Budget_04.07E Wild Horse Wind Expansion_16.07E Wild Horse Wind Expansionwrkingfile 3" xfId="2958"/>
    <cellStyle name="_Costs not in KWI3000 '06Budget_04.07E Wild Horse Wind Expansion_16.07E Wild Horse Wind Expansionwrkingfile 3 2" xfId="18321"/>
    <cellStyle name="_Costs not in KWI3000 '06Budget_04.07E Wild Horse Wind Expansion_16.07E Wild Horse Wind Expansionwrkingfile 4" xfId="18322"/>
    <cellStyle name="_Costs not in KWI3000 '06Budget_04.07E Wild Horse Wind Expansion_16.07E Wild Horse Wind Expansionwrkingfile SF" xfId="2959"/>
    <cellStyle name="_Costs not in KWI3000 '06Budget_04.07E Wild Horse Wind Expansion_16.07E Wild Horse Wind Expansionwrkingfile SF 2" xfId="2960"/>
    <cellStyle name="_Costs not in KWI3000 '06Budget_04.07E Wild Horse Wind Expansion_16.07E Wild Horse Wind Expansionwrkingfile SF 2 2" xfId="2961"/>
    <cellStyle name="_Costs not in KWI3000 '06Budget_04.07E Wild Horse Wind Expansion_16.07E Wild Horse Wind Expansionwrkingfile SF 2 2 2" xfId="18323"/>
    <cellStyle name="_Costs not in KWI3000 '06Budget_04.07E Wild Horse Wind Expansion_16.07E Wild Horse Wind Expansionwrkingfile SF 2 3" xfId="18324"/>
    <cellStyle name="_Costs not in KWI3000 '06Budget_04.07E Wild Horse Wind Expansion_16.07E Wild Horse Wind Expansionwrkingfile SF 3" xfId="2962"/>
    <cellStyle name="_Costs not in KWI3000 '06Budget_04.07E Wild Horse Wind Expansion_16.07E Wild Horse Wind Expansionwrkingfile SF 3 2" xfId="18325"/>
    <cellStyle name="_Costs not in KWI3000 '06Budget_04.07E Wild Horse Wind Expansion_16.07E Wild Horse Wind Expansionwrkingfile SF 4" xfId="18326"/>
    <cellStyle name="_Costs not in KWI3000 '06Budget_04.07E Wild Horse Wind Expansion_16.07E Wild Horse Wind Expansionwrkingfile SF_DEM-WP(C) ENERG10C--ctn Mid-C_042010 2010GRC" xfId="2963"/>
    <cellStyle name="_Costs not in KWI3000 '06Budget_04.07E Wild Horse Wind Expansion_16.07E Wild Horse Wind Expansionwrkingfile_DEM-WP(C) ENERG10C--ctn Mid-C_042010 2010GRC" xfId="2964"/>
    <cellStyle name="_Costs not in KWI3000 '06Budget_04.07E Wild Horse Wind Expansion_16.37E Wild Horse Expansion DeferralRevwrkingfile SF" xfId="2965"/>
    <cellStyle name="_Costs not in KWI3000 '06Budget_04.07E Wild Horse Wind Expansion_16.37E Wild Horse Expansion DeferralRevwrkingfile SF 2" xfId="2966"/>
    <cellStyle name="_Costs not in KWI3000 '06Budget_04.07E Wild Horse Wind Expansion_16.37E Wild Horse Expansion DeferralRevwrkingfile SF 2 2" xfId="2967"/>
    <cellStyle name="_Costs not in KWI3000 '06Budget_04.07E Wild Horse Wind Expansion_16.37E Wild Horse Expansion DeferralRevwrkingfile SF 2 2 2" xfId="18327"/>
    <cellStyle name="_Costs not in KWI3000 '06Budget_04.07E Wild Horse Wind Expansion_16.37E Wild Horse Expansion DeferralRevwrkingfile SF 2 3" xfId="18328"/>
    <cellStyle name="_Costs not in KWI3000 '06Budget_04.07E Wild Horse Wind Expansion_16.37E Wild Horse Expansion DeferralRevwrkingfile SF 3" xfId="2968"/>
    <cellStyle name="_Costs not in KWI3000 '06Budget_04.07E Wild Horse Wind Expansion_16.37E Wild Horse Expansion DeferralRevwrkingfile SF 3 2" xfId="18329"/>
    <cellStyle name="_Costs not in KWI3000 '06Budget_04.07E Wild Horse Wind Expansion_16.37E Wild Horse Expansion DeferralRevwrkingfile SF 4" xfId="18330"/>
    <cellStyle name="_Costs not in KWI3000 '06Budget_04.07E Wild Horse Wind Expansion_16.37E Wild Horse Expansion DeferralRevwrkingfile SF_DEM-WP(C) ENERG10C--ctn Mid-C_042010 2010GRC" xfId="2969"/>
    <cellStyle name="_Costs not in KWI3000 '06Budget_04.07E Wild Horse Wind Expansion_DEM-WP(C) ENERG10C--ctn Mid-C_042010 2010GRC" xfId="2970"/>
    <cellStyle name="_Costs not in KWI3000 '06Budget_16.07E Wild Horse Wind Expansionwrkingfile" xfId="2971"/>
    <cellStyle name="_Costs not in KWI3000 '06Budget_16.07E Wild Horse Wind Expansionwrkingfile 2" xfId="2972"/>
    <cellStyle name="_Costs not in KWI3000 '06Budget_16.07E Wild Horse Wind Expansionwrkingfile 2 2" xfId="2973"/>
    <cellStyle name="_Costs not in KWI3000 '06Budget_16.07E Wild Horse Wind Expansionwrkingfile 2 2 2" xfId="18331"/>
    <cellStyle name="_Costs not in KWI3000 '06Budget_16.07E Wild Horse Wind Expansionwrkingfile 2 3" xfId="18332"/>
    <cellStyle name="_Costs not in KWI3000 '06Budget_16.07E Wild Horse Wind Expansionwrkingfile 3" xfId="2974"/>
    <cellStyle name="_Costs not in KWI3000 '06Budget_16.07E Wild Horse Wind Expansionwrkingfile 3 2" xfId="18333"/>
    <cellStyle name="_Costs not in KWI3000 '06Budget_16.07E Wild Horse Wind Expansionwrkingfile 4" xfId="18334"/>
    <cellStyle name="_Costs not in KWI3000 '06Budget_16.07E Wild Horse Wind Expansionwrkingfile SF" xfId="2975"/>
    <cellStyle name="_Costs not in KWI3000 '06Budget_16.07E Wild Horse Wind Expansionwrkingfile SF 2" xfId="2976"/>
    <cellStyle name="_Costs not in KWI3000 '06Budget_16.07E Wild Horse Wind Expansionwrkingfile SF 2 2" xfId="2977"/>
    <cellStyle name="_Costs not in KWI3000 '06Budget_16.07E Wild Horse Wind Expansionwrkingfile SF 2 2 2" xfId="18335"/>
    <cellStyle name="_Costs not in KWI3000 '06Budget_16.07E Wild Horse Wind Expansionwrkingfile SF 2 3" xfId="18336"/>
    <cellStyle name="_Costs not in KWI3000 '06Budget_16.07E Wild Horse Wind Expansionwrkingfile SF 3" xfId="2978"/>
    <cellStyle name="_Costs not in KWI3000 '06Budget_16.07E Wild Horse Wind Expansionwrkingfile SF 3 2" xfId="18337"/>
    <cellStyle name="_Costs not in KWI3000 '06Budget_16.07E Wild Horse Wind Expansionwrkingfile SF 4" xfId="18338"/>
    <cellStyle name="_Costs not in KWI3000 '06Budget_16.07E Wild Horse Wind Expansionwrkingfile SF_DEM-WP(C) ENERG10C--ctn Mid-C_042010 2010GRC" xfId="2979"/>
    <cellStyle name="_Costs not in KWI3000 '06Budget_16.07E Wild Horse Wind Expansionwrkingfile_DEM-WP(C) ENERG10C--ctn Mid-C_042010 2010GRC" xfId="2980"/>
    <cellStyle name="_Costs not in KWI3000 '06Budget_16.37E Wild Horse Expansion DeferralRevwrkingfile SF" xfId="2981"/>
    <cellStyle name="_Costs not in KWI3000 '06Budget_16.37E Wild Horse Expansion DeferralRevwrkingfile SF 2" xfId="2982"/>
    <cellStyle name="_Costs not in KWI3000 '06Budget_16.37E Wild Horse Expansion DeferralRevwrkingfile SF 2 2" xfId="2983"/>
    <cellStyle name="_Costs not in KWI3000 '06Budget_16.37E Wild Horse Expansion DeferralRevwrkingfile SF 2 2 2" xfId="18339"/>
    <cellStyle name="_Costs not in KWI3000 '06Budget_16.37E Wild Horse Expansion DeferralRevwrkingfile SF 2 3" xfId="18340"/>
    <cellStyle name="_Costs not in KWI3000 '06Budget_16.37E Wild Horse Expansion DeferralRevwrkingfile SF 3" xfId="2984"/>
    <cellStyle name="_Costs not in KWI3000 '06Budget_16.37E Wild Horse Expansion DeferralRevwrkingfile SF 3 2" xfId="18341"/>
    <cellStyle name="_Costs not in KWI3000 '06Budget_16.37E Wild Horse Expansion DeferralRevwrkingfile SF 4" xfId="18342"/>
    <cellStyle name="_Costs not in KWI3000 '06Budget_16.37E Wild Horse Expansion DeferralRevwrkingfile SF_DEM-WP(C) ENERG10C--ctn Mid-C_042010 2010GRC" xfId="2985"/>
    <cellStyle name="_Costs not in KWI3000 '06Budget_2009 Compliance Filing PCA Exhibits for GRC" xfId="2986"/>
    <cellStyle name="_Costs not in KWI3000 '06Budget_2009 Compliance Filing PCA Exhibits for GRC 2" xfId="18343"/>
    <cellStyle name="_Costs not in KWI3000 '06Budget_2009 GRC Compl Filing - Exhibit D" xfId="2987"/>
    <cellStyle name="_Costs not in KWI3000 '06Budget_2009 GRC Compl Filing - Exhibit D 2" xfId="2988"/>
    <cellStyle name="_Costs not in KWI3000 '06Budget_2009 GRC Compl Filing - Exhibit D 2 2" xfId="18344"/>
    <cellStyle name="_Costs not in KWI3000 '06Budget_2009 GRC Compl Filing - Exhibit D 3" xfId="18345"/>
    <cellStyle name="_Costs not in KWI3000 '06Budget_2009 GRC Compl Filing - Exhibit D_DEM-WP(C) ENERG10C--ctn Mid-C_042010 2010GRC" xfId="2989"/>
    <cellStyle name="_Costs not in KWI3000 '06Budget_2010 PTC's July1_Dec31 2010 " xfId="18346"/>
    <cellStyle name="_Costs not in KWI3000 '06Budget_2010 PTC's Sept10_Aug11 (Version 4)" xfId="18347"/>
    <cellStyle name="_Costs not in KWI3000 '06Budget_3.01 Income Statement" xfId="2990"/>
    <cellStyle name="_Costs not in KWI3000 '06Budget_4 31 Regulatory Assets and Liabilities  7 06- Exhibit D" xfId="2991"/>
    <cellStyle name="_Costs not in KWI3000 '06Budget_4 31 Regulatory Assets and Liabilities  7 06- Exhibit D 2" xfId="2992"/>
    <cellStyle name="_Costs not in KWI3000 '06Budget_4 31 Regulatory Assets and Liabilities  7 06- Exhibit D 2 2" xfId="2993"/>
    <cellStyle name="_Costs not in KWI3000 '06Budget_4 31 Regulatory Assets and Liabilities  7 06- Exhibit D 2 2 2" xfId="18348"/>
    <cellStyle name="_Costs not in KWI3000 '06Budget_4 31 Regulatory Assets and Liabilities  7 06- Exhibit D 3" xfId="2994"/>
    <cellStyle name="_Costs not in KWI3000 '06Budget_4 31 Regulatory Assets and Liabilities  7 06- Exhibit D 3 2" xfId="18349"/>
    <cellStyle name="_Costs not in KWI3000 '06Budget_4 31 Regulatory Assets and Liabilities  7 06- Exhibit D_DEM-WP(C) ENERG10C--ctn Mid-C_042010 2010GRC" xfId="2995"/>
    <cellStyle name="_Costs not in KWI3000 '06Budget_4 31 Regulatory Assets and Liabilities  7 06- Exhibit D_NIM Summary" xfId="2996"/>
    <cellStyle name="_Costs not in KWI3000 '06Budget_4 31 Regulatory Assets and Liabilities  7 06- Exhibit D_NIM Summary 2" xfId="2997"/>
    <cellStyle name="_Costs not in KWI3000 '06Budget_4 31 Regulatory Assets and Liabilities  7 06- Exhibit D_NIM Summary 2 2" xfId="18350"/>
    <cellStyle name="_Costs not in KWI3000 '06Budget_4 31 Regulatory Assets and Liabilities  7 06- Exhibit D_NIM Summary 3" xfId="18351"/>
    <cellStyle name="_Costs not in KWI3000 '06Budget_4 31 Regulatory Assets and Liabilities  7 06- Exhibit D_NIM Summary_DEM-WP(C) ENERG10C--ctn Mid-C_042010 2010GRC" xfId="2998"/>
    <cellStyle name="_Costs not in KWI3000 '06Budget_4 31 Regulatory Assets and Liabilities  7 06- Exhibit D_NIM+O&amp;M" xfId="2999"/>
    <cellStyle name="_Costs not in KWI3000 '06Budget_4 31 Regulatory Assets and Liabilities  7 06- Exhibit D_NIM+O&amp;M 2" xfId="18352"/>
    <cellStyle name="_Costs not in KWI3000 '06Budget_4 31 Regulatory Assets and Liabilities  7 06- Exhibit D_NIM+O&amp;M Monthly" xfId="3000"/>
    <cellStyle name="_Costs not in KWI3000 '06Budget_4 31 Regulatory Assets and Liabilities  7 06- Exhibit D_NIM+O&amp;M Monthly 2" xfId="18353"/>
    <cellStyle name="_Costs not in KWI3000 '06Budget_4 31E Reg Asset  Liab and EXH D" xfId="3001"/>
    <cellStyle name="_Costs not in KWI3000 '06Budget_4 31E Reg Asset  Liab and EXH D _ Aug 10 Filing (2)" xfId="3002"/>
    <cellStyle name="_Costs not in KWI3000 '06Budget_4 31E Reg Asset  Liab and EXH D _ Aug 10 Filing (2) 2" xfId="18354"/>
    <cellStyle name="_Costs not in KWI3000 '06Budget_4 31E Reg Asset  Liab and EXH D 10" xfId="18355"/>
    <cellStyle name="_Costs not in KWI3000 '06Budget_4 31E Reg Asset  Liab and EXH D 11" xfId="18356"/>
    <cellStyle name="_Costs not in KWI3000 '06Budget_4 31E Reg Asset  Liab and EXH D 12" xfId="18357"/>
    <cellStyle name="_Costs not in KWI3000 '06Budget_4 31E Reg Asset  Liab and EXH D 13" xfId="18358"/>
    <cellStyle name="_Costs not in KWI3000 '06Budget_4 31E Reg Asset  Liab and EXH D 14" xfId="18359"/>
    <cellStyle name="_Costs not in KWI3000 '06Budget_4 31E Reg Asset  Liab and EXH D 15" xfId="18360"/>
    <cellStyle name="_Costs not in KWI3000 '06Budget_4 31E Reg Asset  Liab and EXH D 16" xfId="18361"/>
    <cellStyle name="_Costs not in KWI3000 '06Budget_4 31E Reg Asset  Liab and EXH D 17" xfId="18362"/>
    <cellStyle name="_Costs not in KWI3000 '06Budget_4 31E Reg Asset  Liab and EXH D 18" xfId="18363"/>
    <cellStyle name="_Costs not in KWI3000 '06Budget_4 31E Reg Asset  Liab and EXH D 19" xfId="18364"/>
    <cellStyle name="_Costs not in KWI3000 '06Budget_4 31E Reg Asset  Liab and EXH D 2" xfId="18365"/>
    <cellStyle name="_Costs not in KWI3000 '06Budget_4 31E Reg Asset  Liab and EXH D 20" xfId="18366"/>
    <cellStyle name="_Costs not in KWI3000 '06Budget_4 31E Reg Asset  Liab and EXH D 21" xfId="18367"/>
    <cellStyle name="_Costs not in KWI3000 '06Budget_4 31E Reg Asset  Liab and EXH D 22" xfId="18368"/>
    <cellStyle name="_Costs not in KWI3000 '06Budget_4 31E Reg Asset  Liab and EXH D 23" xfId="18369"/>
    <cellStyle name="_Costs not in KWI3000 '06Budget_4 31E Reg Asset  Liab and EXH D 24" xfId="18370"/>
    <cellStyle name="_Costs not in KWI3000 '06Budget_4 31E Reg Asset  Liab and EXH D 25" xfId="18371"/>
    <cellStyle name="_Costs not in KWI3000 '06Budget_4 31E Reg Asset  Liab and EXH D 26" xfId="18372"/>
    <cellStyle name="_Costs not in KWI3000 '06Budget_4 31E Reg Asset  Liab and EXH D 27" xfId="18373"/>
    <cellStyle name="_Costs not in KWI3000 '06Budget_4 31E Reg Asset  Liab and EXH D 28" xfId="18374"/>
    <cellStyle name="_Costs not in KWI3000 '06Budget_4 31E Reg Asset  Liab and EXH D 29" xfId="18375"/>
    <cellStyle name="_Costs not in KWI3000 '06Budget_4 31E Reg Asset  Liab and EXH D 3" xfId="18376"/>
    <cellStyle name="_Costs not in KWI3000 '06Budget_4 31E Reg Asset  Liab and EXH D 30" xfId="18377"/>
    <cellStyle name="_Costs not in KWI3000 '06Budget_4 31E Reg Asset  Liab and EXH D 31" xfId="18378"/>
    <cellStyle name="_Costs not in KWI3000 '06Budget_4 31E Reg Asset  Liab and EXH D 32" xfId="18379"/>
    <cellStyle name="_Costs not in KWI3000 '06Budget_4 31E Reg Asset  Liab and EXH D 33" xfId="18380"/>
    <cellStyle name="_Costs not in KWI3000 '06Budget_4 31E Reg Asset  Liab and EXH D 34" xfId="18381"/>
    <cellStyle name="_Costs not in KWI3000 '06Budget_4 31E Reg Asset  Liab and EXH D 35" xfId="18382"/>
    <cellStyle name="_Costs not in KWI3000 '06Budget_4 31E Reg Asset  Liab and EXH D 36" xfId="18383"/>
    <cellStyle name="_Costs not in KWI3000 '06Budget_4 31E Reg Asset  Liab and EXH D 4" xfId="18384"/>
    <cellStyle name="_Costs not in KWI3000 '06Budget_4 31E Reg Asset  Liab and EXH D 5" xfId="18385"/>
    <cellStyle name="_Costs not in KWI3000 '06Budget_4 31E Reg Asset  Liab and EXH D 6" xfId="18386"/>
    <cellStyle name="_Costs not in KWI3000 '06Budget_4 31E Reg Asset  Liab and EXH D 7" xfId="18387"/>
    <cellStyle name="_Costs not in KWI3000 '06Budget_4 31E Reg Asset  Liab and EXH D 8" xfId="18388"/>
    <cellStyle name="_Costs not in KWI3000 '06Budget_4 31E Reg Asset  Liab and EXH D 9" xfId="18389"/>
    <cellStyle name="_Costs not in KWI3000 '06Budget_4 32 Regulatory Assets and Liabilities  7 06- Exhibit D" xfId="3003"/>
    <cellStyle name="_Costs not in KWI3000 '06Budget_4 32 Regulatory Assets and Liabilities  7 06- Exhibit D 2" xfId="3004"/>
    <cellStyle name="_Costs not in KWI3000 '06Budget_4 32 Regulatory Assets and Liabilities  7 06- Exhibit D 2 2" xfId="3005"/>
    <cellStyle name="_Costs not in KWI3000 '06Budget_4 32 Regulatory Assets and Liabilities  7 06- Exhibit D 2 2 2" xfId="18390"/>
    <cellStyle name="_Costs not in KWI3000 '06Budget_4 32 Regulatory Assets and Liabilities  7 06- Exhibit D 3" xfId="3006"/>
    <cellStyle name="_Costs not in KWI3000 '06Budget_4 32 Regulatory Assets and Liabilities  7 06- Exhibit D 3 2" xfId="18391"/>
    <cellStyle name="_Costs not in KWI3000 '06Budget_4 32 Regulatory Assets and Liabilities  7 06- Exhibit D_DEM-WP(C) ENERG10C--ctn Mid-C_042010 2010GRC" xfId="3007"/>
    <cellStyle name="_Costs not in KWI3000 '06Budget_4 32 Regulatory Assets and Liabilities  7 06- Exhibit D_NIM Summary" xfId="3008"/>
    <cellStyle name="_Costs not in KWI3000 '06Budget_4 32 Regulatory Assets and Liabilities  7 06- Exhibit D_NIM Summary 2" xfId="3009"/>
    <cellStyle name="_Costs not in KWI3000 '06Budget_4 32 Regulatory Assets and Liabilities  7 06- Exhibit D_NIM Summary 2 2" xfId="18392"/>
    <cellStyle name="_Costs not in KWI3000 '06Budget_4 32 Regulatory Assets and Liabilities  7 06- Exhibit D_NIM Summary 3" xfId="18393"/>
    <cellStyle name="_Costs not in KWI3000 '06Budget_4 32 Regulatory Assets and Liabilities  7 06- Exhibit D_NIM Summary_DEM-WP(C) ENERG10C--ctn Mid-C_042010 2010GRC" xfId="3010"/>
    <cellStyle name="_Costs not in KWI3000 '06Budget_4 32 Regulatory Assets and Liabilities  7 06- Exhibit D_NIM+O&amp;M" xfId="3011"/>
    <cellStyle name="_Costs not in KWI3000 '06Budget_4 32 Regulatory Assets and Liabilities  7 06- Exhibit D_NIM+O&amp;M 2" xfId="18394"/>
    <cellStyle name="_Costs not in KWI3000 '06Budget_4 32 Regulatory Assets and Liabilities  7 06- Exhibit D_NIM+O&amp;M Monthly" xfId="3012"/>
    <cellStyle name="_Costs not in KWI3000 '06Budget_4 32 Regulatory Assets and Liabilities  7 06- Exhibit D_NIM+O&amp;M Monthly 2" xfId="18395"/>
    <cellStyle name="_Costs not in KWI3000 '06Budget_ACCOUNTS" xfId="3013"/>
    <cellStyle name="_Costs not in KWI3000 '06Budget_Att B to RECs proceeds proposal" xfId="18396"/>
    <cellStyle name="_Costs not in KWI3000 '06Budget_AURORA Total New" xfId="3014"/>
    <cellStyle name="_Costs not in KWI3000 '06Budget_AURORA Total New 2" xfId="3015"/>
    <cellStyle name="_Costs not in KWI3000 '06Budget_AURORA Total New 2 2" xfId="18397"/>
    <cellStyle name="_Costs not in KWI3000 '06Budget_AURORA Total New 3" xfId="18398"/>
    <cellStyle name="_Costs not in KWI3000 '06Budget_Backup for Attachment B 2010-09-09" xfId="18399"/>
    <cellStyle name="_Costs not in KWI3000 '06Budget_Bench Request - Attachment B" xfId="18400"/>
    <cellStyle name="_Costs not in KWI3000 '06Budget_Book1" xfId="18401"/>
    <cellStyle name="_Costs not in KWI3000 '06Budget_Book2" xfId="3016"/>
    <cellStyle name="_Costs not in KWI3000 '06Budget_Book2 2" xfId="3017"/>
    <cellStyle name="_Costs not in KWI3000 '06Budget_Book2 2 2" xfId="3018"/>
    <cellStyle name="_Costs not in KWI3000 '06Budget_Book2 2 2 2" xfId="18402"/>
    <cellStyle name="_Costs not in KWI3000 '06Budget_Book2 2 3" xfId="18403"/>
    <cellStyle name="_Costs not in KWI3000 '06Budget_Book2 3" xfId="3019"/>
    <cellStyle name="_Costs not in KWI3000 '06Budget_Book2 3 2" xfId="18404"/>
    <cellStyle name="_Costs not in KWI3000 '06Budget_Book2 4" xfId="18405"/>
    <cellStyle name="_Costs not in KWI3000 '06Budget_Book2_Adj Bench DR 3 for Initial Briefs (Electric)" xfId="3020"/>
    <cellStyle name="_Costs not in KWI3000 '06Budget_Book2_Adj Bench DR 3 for Initial Briefs (Electric) 2" xfId="3021"/>
    <cellStyle name="_Costs not in KWI3000 '06Budget_Book2_Adj Bench DR 3 for Initial Briefs (Electric) 2 2" xfId="3022"/>
    <cellStyle name="_Costs not in KWI3000 '06Budget_Book2_Adj Bench DR 3 for Initial Briefs (Electric) 2 2 2" xfId="18406"/>
    <cellStyle name="_Costs not in KWI3000 '06Budget_Book2_Adj Bench DR 3 for Initial Briefs (Electric) 2 3" xfId="18407"/>
    <cellStyle name="_Costs not in KWI3000 '06Budget_Book2_Adj Bench DR 3 for Initial Briefs (Electric) 3" xfId="3023"/>
    <cellStyle name="_Costs not in KWI3000 '06Budget_Book2_Adj Bench DR 3 for Initial Briefs (Electric) 3 2" xfId="18408"/>
    <cellStyle name="_Costs not in KWI3000 '06Budget_Book2_Adj Bench DR 3 for Initial Briefs (Electric) 4" xfId="18409"/>
    <cellStyle name="_Costs not in KWI3000 '06Budget_Book2_Adj Bench DR 3 for Initial Briefs (Electric)_DEM-WP(C) ENERG10C--ctn Mid-C_042010 2010GRC" xfId="3024"/>
    <cellStyle name="_Costs not in KWI3000 '06Budget_Book2_DEM-WP(C) ENERG10C--ctn Mid-C_042010 2010GRC" xfId="3025"/>
    <cellStyle name="_Costs not in KWI3000 '06Budget_Book2_Electric Rev Req Model (2009 GRC) Rebuttal" xfId="3026"/>
    <cellStyle name="_Costs not in KWI3000 '06Budget_Book2_Electric Rev Req Model (2009 GRC) Rebuttal 2" xfId="3027"/>
    <cellStyle name="_Costs not in KWI3000 '06Budget_Book2_Electric Rev Req Model (2009 GRC) Rebuttal 2 2" xfId="3028"/>
    <cellStyle name="_Costs not in KWI3000 '06Budget_Book2_Electric Rev Req Model (2009 GRC) Rebuttal 2 2 2" xfId="18410"/>
    <cellStyle name="_Costs not in KWI3000 '06Budget_Book2_Electric Rev Req Model (2009 GRC) Rebuttal 2 3" xfId="18411"/>
    <cellStyle name="_Costs not in KWI3000 '06Budget_Book2_Electric Rev Req Model (2009 GRC) Rebuttal 3" xfId="3029"/>
    <cellStyle name="_Costs not in KWI3000 '06Budget_Book2_Electric Rev Req Model (2009 GRC) Rebuttal 3 2" xfId="18412"/>
    <cellStyle name="_Costs not in KWI3000 '06Budget_Book2_Electric Rev Req Model (2009 GRC) Rebuttal 4" xfId="18413"/>
    <cellStyle name="_Costs not in KWI3000 '06Budget_Book2_Electric Rev Req Model (2009 GRC) Rebuttal REmoval of New  WH Solar AdjustMI" xfId="3030"/>
    <cellStyle name="_Costs not in KWI3000 '06Budget_Book2_Electric Rev Req Model (2009 GRC) Rebuttal REmoval of New  WH Solar AdjustMI 2" xfId="3031"/>
    <cellStyle name="_Costs not in KWI3000 '06Budget_Book2_Electric Rev Req Model (2009 GRC) Rebuttal REmoval of New  WH Solar AdjustMI 2 2" xfId="3032"/>
    <cellStyle name="_Costs not in KWI3000 '06Budget_Book2_Electric Rev Req Model (2009 GRC) Rebuttal REmoval of New  WH Solar AdjustMI 2 2 2" xfId="18414"/>
    <cellStyle name="_Costs not in KWI3000 '06Budget_Book2_Electric Rev Req Model (2009 GRC) Rebuttal REmoval of New  WH Solar AdjustMI 2 3" xfId="18415"/>
    <cellStyle name="_Costs not in KWI3000 '06Budget_Book2_Electric Rev Req Model (2009 GRC) Rebuttal REmoval of New  WH Solar AdjustMI 3" xfId="3033"/>
    <cellStyle name="_Costs not in KWI3000 '06Budget_Book2_Electric Rev Req Model (2009 GRC) Rebuttal REmoval of New  WH Solar AdjustMI 3 2" xfId="18416"/>
    <cellStyle name="_Costs not in KWI3000 '06Budget_Book2_Electric Rev Req Model (2009 GRC) Rebuttal REmoval of New  WH Solar AdjustMI 4" xfId="18417"/>
    <cellStyle name="_Costs not in KWI3000 '06Budget_Book2_Electric Rev Req Model (2009 GRC) Rebuttal REmoval of New  WH Solar AdjustMI_DEM-WP(C) ENERG10C--ctn Mid-C_042010 2010GRC" xfId="3034"/>
    <cellStyle name="_Costs not in KWI3000 '06Budget_Book2_Electric Rev Req Model (2009 GRC) Revised 01-18-2010" xfId="3035"/>
    <cellStyle name="_Costs not in KWI3000 '06Budget_Book2_Electric Rev Req Model (2009 GRC) Revised 01-18-2010 2" xfId="3036"/>
    <cellStyle name="_Costs not in KWI3000 '06Budget_Book2_Electric Rev Req Model (2009 GRC) Revised 01-18-2010 2 2" xfId="3037"/>
    <cellStyle name="_Costs not in KWI3000 '06Budget_Book2_Electric Rev Req Model (2009 GRC) Revised 01-18-2010 2 2 2" xfId="18418"/>
    <cellStyle name="_Costs not in KWI3000 '06Budget_Book2_Electric Rev Req Model (2009 GRC) Revised 01-18-2010 2 3" xfId="18419"/>
    <cellStyle name="_Costs not in KWI3000 '06Budget_Book2_Electric Rev Req Model (2009 GRC) Revised 01-18-2010 3" xfId="3038"/>
    <cellStyle name="_Costs not in KWI3000 '06Budget_Book2_Electric Rev Req Model (2009 GRC) Revised 01-18-2010 3 2" xfId="18420"/>
    <cellStyle name="_Costs not in KWI3000 '06Budget_Book2_Electric Rev Req Model (2009 GRC) Revised 01-18-2010 4" xfId="18421"/>
    <cellStyle name="_Costs not in KWI3000 '06Budget_Book2_Electric Rev Req Model (2009 GRC) Revised 01-18-2010_DEM-WP(C) ENERG10C--ctn Mid-C_042010 2010GRC" xfId="3039"/>
    <cellStyle name="_Costs not in KWI3000 '06Budget_Book2_Final Order Electric EXHIBIT A-1" xfId="3040"/>
    <cellStyle name="_Costs not in KWI3000 '06Budget_Book2_Final Order Electric EXHIBIT A-1 2" xfId="3041"/>
    <cellStyle name="_Costs not in KWI3000 '06Budget_Book2_Final Order Electric EXHIBIT A-1 2 2" xfId="3042"/>
    <cellStyle name="_Costs not in KWI3000 '06Budget_Book2_Final Order Electric EXHIBIT A-1 2 2 2" xfId="18422"/>
    <cellStyle name="_Costs not in KWI3000 '06Budget_Book2_Final Order Electric EXHIBIT A-1 2 3" xfId="18423"/>
    <cellStyle name="_Costs not in KWI3000 '06Budget_Book2_Final Order Electric EXHIBIT A-1 3" xfId="3043"/>
    <cellStyle name="_Costs not in KWI3000 '06Budget_Book2_Final Order Electric EXHIBIT A-1 3 2" xfId="18424"/>
    <cellStyle name="_Costs not in KWI3000 '06Budget_Book2_Final Order Electric EXHIBIT A-1 4" xfId="18425"/>
    <cellStyle name="_Costs not in KWI3000 '06Budget_Book4" xfId="3044"/>
    <cellStyle name="_Costs not in KWI3000 '06Budget_Book4 2" xfId="3045"/>
    <cellStyle name="_Costs not in KWI3000 '06Budget_Book4 2 2" xfId="3046"/>
    <cellStyle name="_Costs not in KWI3000 '06Budget_Book4 2 2 2" xfId="18426"/>
    <cellStyle name="_Costs not in KWI3000 '06Budget_Book4 2 3" xfId="18427"/>
    <cellStyle name="_Costs not in KWI3000 '06Budget_Book4 3" xfId="3047"/>
    <cellStyle name="_Costs not in KWI3000 '06Budget_Book4 3 2" xfId="18428"/>
    <cellStyle name="_Costs not in KWI3000 '06Budget_Book4 4" xfId="18429"/>
    <cellStyle name="_Costs not in KWI3000 '06Budget_Book4_DEM-WP(C) ENERG10C--ctn Mid-C_042010 2010GRC" xfId="3048"/>
    <cellStyle name="_Costs not in KWI3000 '06Budget_Book9" xfId="3049"/>
    <cellStyle name="_Costs not in KWI3000 '06Budget_Book9 2" xfId="3050"/>
    <cellStyle name="_Costs not in KWI3000 '06Budget_Book9 2 2" xfId="3051"/>
    <cellStyle name="_Costs not in KWI3000 '06Budget_Book9 2 2 2" xfId="18430"/>
    <cellStyle name="_Costs not in KWI3000 '06Budget_Book9 2 3" xfId="18431"/>
    <cellStyle name="_Costs not in KWI3000 '06Budget_Book9 3" xfId="3052"/>
    <cellStyle name="_Costs not in KWI3000 '06Budget_Book9 3 2" xfId="18432"/>
    <cellStyle name="_Costs not in KWI3000 '06Budget_Book9 4" xfId="18433"/>
    <cellStyle name="_Costs not in KWI3000 '06Budget_Book9_DEM-WP(C) ENERG10C--ctn Mid-C_042010 2010GRC" xfId="3053"/>
    <cellStyle name="_Costs not in KWI3000 '06Budget_Check the Interest Calculation" xfId="3054"/>
    <cellStyle name="_Costs not in KWI3000 '06Budget_Check the Interest Calculation_Scenario 1 REC vs PTC Offset" xfId="3055"/>
    <cellStyle name="_Costs not in KWI3000 '06Budget_Check the Interest Calculation_Scenario 3" xfId="3056"/>
    <cellStyle name="_Costs not in KWI3000 '06Budget_Chelan PUD Power Costs (8-10)" xfId="3057"/>
    <cellStyle name="_Costs not in KWI3000 '06Budget_Chelan PUD Power Costs (8-10) 2" xfId="18434"/>
    <cellStyle name="_Costs not in KWI3000 '06Budget_DEM-WP(C) Chelan Power Costs" xfId="3058"/>
    <cellStyle name="_Costs not in KWI3000 '06Budget_DEM-WP(C) Chelan Power Costs 2" xfId="18435"/>
    <cellStyle name="_Costs not in KWI3000 '06Budget_DEM-WP(C) ENERG10C--ctn Mid-C_042010 2010GRC" xfId="3059"/>
    <cellStyle name="_Costs not in KWI3000 '06Budget_DEM-WP(C) Gas Transport 2010GRC" xfId="3060"/>
    <cellStyle name="_Costs not in KWI3000 '06Budget_DEM-WP(C) Gas Transport 2010GRC 2" xfId="18436"/>
    <cellStyle name="_Costs not in KWI3000 '06Budget_DWH-08 (Rate Spread &amp; Design Workpapers)" xfId="3061"/>
    <cellStyle name="_Costs not in KWI3000 '06Budget_Exh A-1 resulting from UE-112050 effective Jan 1 2012" xfId="18437"/>
    <cellStyle name="_Costs not in KWI3000 '06Budget_Exh G - Klamath Peaker PPA fr C Locke 2-12" xfId="18438"/>
    <cellStyle name="_Costs not in KWI3000 '06Budget_Exhibit A-1 effective 4-1-11 fr S Free 12-11" xfId="18439"/>
    <cellStyle name="_Costs not in KWI3000 '06Budget_Exhibit D fr R Gho 12-31-08" xfId="3062"/>
    <cellStyle name="_Costs not in KWI3000 '06Budget_Exhibit D fr R Gho 12-31-08 2" xfId="3063"/>
    <cellStyle name="_Costs not in KWI3000 '06Budget_Exhibit D fr R Gho 12-31-08 2 2" xfId="18440"/>
    <cellStyle name="_Costs not in KWI3000 '06Budget_Exhibit D fr R Gho 12-31-08 3" xfId="18441"/>
    <cellStyle name="_Costs not in KWI3000 '06Budget_Exhibit D fr R Gho 12-31-08 v2" xfId="3064"/>
    <cellStyle name="_Costs not in KWI3000 '06Budget_Exhibit D fr R Gho 12-31-08 v2 2" xfId="3065"/>
    <cellStyle name="_Costs not in KWI3000 '06Budget_Exhibit D fr R Gho 12-31-08 v2 2 2" xfId="18442"/>
    <cellStyle name="_Costs not in KWI3000 '06Budget_Exhibit D fr R Gho 12-31-08 v2 3" xfId="18443"/>
    <cellStyle name="_Costs not in KWI3000 '06Budget_Exhibit D fr R Gho 12-31-08 v2_DEM-WP(C) ENERG10C--ctn Mid-C_042010 2010GRC" xfId="3066"/>
    <cellStyle name="_Costs not in KWI3000 '06Budget_Exhibit D fr R Gho 12-31-08 v2_NIM Summary" xfId="3067"/>
    <cellStyle name="_Costs not in KWI3000 '06Budget_Exhibit D fr R Gho 12-31-08 v2_NIM Summary 2" xfId="3068"/>
    <cellStyle name="_Costs not in KWI3000 '06Budget_Exhibit D fr R Gho 12-31-08 v2_NIM Summary 2 2" xfId="18444"/>
    <cellStyle name="_Costs not in KWI3000 '06Budget_Exhibit D fr R Gho 12-31-08 v2_NIM Summary 3" xfId="18445"/>
    <cellStyle name="_Costs not in KWI3000 '06Budget_Exhibit D fr R Gho 12-31-08 v2_NIM Summary_DEM-WP(C) ENERG10C--ctn Mid-C_042010 2010GRC" xfId="3069"/>
    <cellStyle name="_Costs not in KWI3000 '06Budget_Exhibit D fr R Gho 12-31-08_DEM-WP(C) ENERG10C--ctn Mid-C_042010 2010GRC" xfId="3070"/>
    <cellStyle name="_Costs not in KWI3000 '06Budget_Exhibit D fr R Gho 12-31-08_NIM Summary" xfId="3071"/>
    <cellStyle name="_Costs not in KWI3000 '06Budget_Exhibit D fr R Gho 12-31-08_NIM Summary 2" xfId="3072"/>
    <cellStyle name="_Costs not in KWI3000 '06Budget_Exhibit D fr R Gho 12-31-08_NIM Summary 2 2" xfId="18446"/>
    <cellStyle name="_Costs not in KWI3000 '06Budget_Exhibit D fr R Gho 12-31-08_NIM Summary 3" xfId="18447"/>
    <cellStyle name="_Costs not in KWI3000 '06Budget_Exhibit D fr R Gho 12-31-08_NIM Summary_DEM-WP(C) ENERG10C--ctn Mid-C_042010 2010GRC" xfId="3073"/>
    <cellStyle name="_Costs not in KWI3000 '06Budget_Final 2008 PTC Rate Design Workpapers 10.27.08" xfId="3074"/>
    <cellStyle name="_Costs not in KWI3000 '06Budget_Final 2009 Electric Low Income Workpapers" xfId="3075"/>
    <cellStyle name="_Costs not in KWI3000 '06Budget_Gas Rev Req Model (2010 GRC)" xfId="3076"/>
    <cellStyle name="_Costs not in KWI3000 '06Budget_Hopkins Ridge Prepaid Tran - Interest Earned RY 12ME Feb  '11" xfId="3077"/>
    <cellStyle name="_Costs not in KWI3000 '06Budget_Hopkins Ridge Prepaid Tran - Interest Earned RY 12ME Feb  '11 2" xfId="3078"/>
    <cellStyle name="_Costs not in KWI3000 '06Budget_Hopkins Ridge Prepaid Tran - Interest Earned RY 12ME Feb  '11 2 2" xfId="18448"/>
    <cellStyle name="_Costs not in KWI3000 '06Budget_Hopkins Ridge Prepaid Tran - Interest Earned RY 12ME Feb  '11 3" xfId="18449"/>
    <cellStyle name="_Costs not in KWI3000 '06Budget_Hopkins Ridge Prepaid Tran - Interest Earned RY 12ME Feb  '11_DEM-WP(C) ENERG10C--ctn Mid-C_042010 2010GRC" xfId="3079"/>
    <cellStyle name="_Costs not in KWI3000 '06Budget_Hopkins Ridge Prepaid Tran - Interest Earned RY 12ME Feb  '11_NIM Summary" xfId="3080"/>
    <cellStyle name="_Costs not in KWI3000 '06Budget_Hopkins Ridge Prepaid Tran - Interest Earned RY 12ME Feb  '11_NIM Summary 2" xfId="3081"/>
    <cellStyle name="_Costs not in KWI3000 '06Budget_Hopkins Ridge Prepaid Tran - Interest Earned RY 12ME Feb  '11_NIM Summary 2 2" xfId="18450"/>
    <cellStyle name="_Costs not in KWI3000 '06Budget_Hopkins Ridge Prepaid Tran - Interest Earned RY 12ME Feb  '11_NIM Summary 3" xfId="18451"/>
    <cellStyle name="_Costs not in KWI3000 '06Budget_Hopkins Ridge Prepaid Tran - Interest Earned RY 12ME Feb  '11_NIM Summary_DEM-WP(C) ENERG10C--ctn Mid-C_042010 2010GRC" xfId="3082"/>
    <cellStyle name="_Costs not in KWI3000 '06Budget_Hopkins Ridge Prepaid Tran - Interest Earned RY 12ME Feb  '11_Transmission Workbook for May BOD" xfId="3083"/>
    <cellStyle name="_Costs not in KWI3000 '06Budget_Hopkins Ridge Prepaid Tran - Interest Earned RY 12ME Feb  '11_Transmission Workbook for May BOD 2" xfId="3084"/>
    <cellStyle name="_Costs not in KWI3000 '06Budget_Hopkins Ridge Prepaid Tran - Interest Earned RY 12ME Feb  '11_Transmission Workbook for May BOD 2 2" xfId="18452"/>
    <cellStyle name="_Costs not in KWI3000 '06Budget_Hopkins Ridge Prepaid Tran - Interest Earned RY 12ME Feb  '11_Transmission Workbook for May BOD 3" xfId="18453"/>
    <cellStyle name="_Costs not in KWI3000 '06Budget_Hopkins Ridge Prepaid Tran - Interest Earned RY 12ME Feb  '11_Transmission Workbook for May BOD_DEM-WP(C) ENERG10C--ctn Mid-C_042010 2010GRC" xfId="3085"/>
    <cellStyle name="_Costs not in KWI3000 '06Budget_INPUTS" xfId="3086"/>
    <cellStyle name="_Costs not in KWI3000 '06Budget_INPUTS 2" xfId="3087"/>
    <cellStyle name="_Costs not in KWI3000 '06Budget_INPUTS 2 2" xfId="3088"/>
    <cellStyle name="_Costs not in KWI3000 '06Budget_INPUTS 2 2 2" xfId="18454"/>
    <cellStyle name="_Costs not in KWI3000 '06Budget_INPUTS 2 3" xfId="18455"/>
    <cellStyle name="_Costs not in KWI3000 '06Budget_INPUTS 3" xfId="3089"/>
    <cellStyle name="_Costs not in KWI3000 '06Budget_INPUTS 3 2" xfId="18456"/>
    <cellStyle name="_Costs not in KWI3000 '06Budget_INPUTS 4" xfId="18457"/>
    <cellStyle name="_Costs not in KWI3000 '06Budget_LSRWEP LGIA like Acctg Petition Aug 2010" xfId="3090"/>
    <cellStyle name="_Costs not in KWI3000 '06Budget_LSRWEP LGIA like Acctg Petition Aug 2010 2" xfId="18458"/>
    <cellStyle name="_Costs not in KWI3000 '06Budget_Mint Farm Generation BPA" xfId="18459"/>
    <cellStyle name="_Costs not in KWI3000 '06Budget_NIM Summary" xfId="3091"/>
    <cellStyle name="_Costs not in KWI3000 '06Budget_NIM Summary 09GRC" xfId="3092"/>
    <cellStyle name="_Costs not in KWI3000 '06Budget_NIM Summary 09GRC 2" xfId="3093"/>
    <cellStyle name="_Costs not in KWI3000 '06Budget_NIM Summary 09GRC 2 2" xfId="18460"/>
    <cellStyle name="_Costs not in KWI3000 '06Budget_NIM Summary 09GRC 3" xfId="18461"/>
    <cellStyle name="_Costs not in KWI3000 '06Budget_NIM Summary 09GRC_DEM-WP(C) ENERG10C--ctn Mid-C_042010 2010GRC" xfId="3094"/>
    <cellStyle name="_Costs not in KWI3000 '06Budget_NIM Summary 10" xfId="18462"/>
    <cellStyle name="_Costs not in KWI3000 '06Budget_NIM Summary 11" xfId="18463"/>
    <cellStyle name="_Costs not in KWI3000 '06Budget_NIM Summary 12" xfId="18464"/>
    <cellStyle name="_Costs not in KWI3000 '06Budget_NIM Summary 13" xfId="18465"/>
    <cellStyle name="_Costs not in KWI3000 '06Budget_NIM Summary 14" xfId="18466"/>
    <cellStyle name="_Costs not in KWI3000 '06Budget_NIM Summary 15" xfId="18467"/>
    <cellStyle name="_Costs not in KWI3000 '06Budget_NIM Summary 16" xfId="18468"/>
    <cellStyle name="_Costs not in KWI3000 '06Budget_NIM Summary 17" xfId="18469"/>
    <cellStyle name="_Costs not in KWI3000 '06Budget_NIM Summary 18" xfId="18470"/>
    <cellStyle name="_Costs not in KWI3000 '06Budget_NIM Summary 19" xfId="18471"/>
    <cellStyle name="_Costs not in KWI3000 '06Budget_NIM Summary 2" xfId="3095"/>
    <cellStyle name="_Costs not in KWI3000 '06Budget_NIM Summary 2 2" xfId="18472"/>
    <cellStyle name="_Costs not in KWI3000 '06Budget_NIM Summary 20" xfId="18473"/>
    <cellStyle name="_Costs not in KWI3000 '06Budget_NIM Summary 21" xfId="18474"/>
    <cellStyle name="_Costs not in KWI3000 '06Budget_NIM Summary 22" xfId="18475"/>
    <cellStyle name="_Costs not in KWI3000 '06Budget_NIM Summary 23" xfId="18476"/>
    <cellStyle name="_Costs not in KWI3000 '06Budget_NIM Summary 24" xfId="18477"/>
    <cellStyle name="_Costs not in KWI3000 '06Budget_NIM Summary 25" xfId="18478"/>
    <cellStyle name="_Costs not in KWI3000 '06Budget_NIM Summary 26" xfId="18479"/>
    <cellStyle name="_Costs not in KWI3000 '06Budget_NIM Summary 27" xfId="18480"/>
    <cellStyle name="_Costs not in KWI3000 '06Budget_NIM Summary 28" xfId="18481"/>
    <cellStyle name="_Costs not in KWI3000 '06Budget_NIM Summary 29" xfId="18482"/>
    <cellStyle name="_Costs not in KWI3000 '06Budget_NIM Summary 3" xfId="3096"/>
    <cellStyle name="_Costs not in KWI3000 '06Budget_NIM Summary 3 2" xfId="18483"/>
    <cellStyle name="_Costs not in KWI3000 '06Budget_NIM Summary 30" xfId="18484"/>
    <cellStyle name="_Costs not in KWI3000 '06Budget_NIM Summary 31" xfId="18485"/>
    <cellStyle name="_Costs not in KWI3000 '06Budget_NIM Summary 32" xfId="18486"/>
    <cellStyle name="_Costs not in KWI3000 '06Budget_NIM Summary 33" xfId="18487"/>
    <cellStyle name="_Costs not in KWI3000 '06Budget_NIM Summary 34" xfId="18488"/>
    <cellStyle name="_Costs not in KWI3000 '06Budget_NIM Summary 35" xfId="18489"/>
    <cellStyle name="_Costs not in KWI3000 '06Budget_NIM Summary 36" xfId="18490"/>
    <cellStyle name="_Costs not in KWI3000 '06Budget_NIM Summary 37" xfId="18491"/>
    <cellStyle name="_Costs not in KWI3000 '06Budget_NIM Summary 38" xfId="18492"/>
    <cellStyle name="_Costs not in KWI3000 '06Budget_NIM Summary 39" xfId="18493"/>
    <cellStyle name="_Costs not in KWI3000 '06Budget_NIM Summary 4" xfId="3097"/>
    <cellStyle name="_Costs not in KWI3000 '06Budget_NIM Summary 4 2" xfId="18494"/>
    <cellStyle name="_Costs not in KWI3000 '06Budget_NIM Summary 40" xfId="18495"/>
    <cellStyle name="_Costs not in KWI3000 '06Budget_NIM Summary 41" xfId="18496"/>
    <cellStyle name="_Costs not in KWI3000 '06Budget_NIM Summary 42" xfId="18497"/>
    <cellStyle name="_Costs not in KWI3000 '06Budget_NIM Summary 43" xfId="18498"/>
    <cellStyle name="_Costs not in KWI3000 '06Budget_NIM Summary 44" xfId="18499"/>
    <cellStyle name="_Costs not in KWI3000 '06Budget_NIM Summary 45" xfId="18500"/>
    <cellStyle name="_Costs not in KWI3000 '06Budget_NIM Summary 46" xfId="18501"/>
    <cellStyle name="_Costs not in KWI3000 '06Budget_NIM Summary 47" xfId="18502"/>
    <cellStyle name="_Costs not in KWI3000 '06Budget_NIM Summary 48" xfId="18503"/>
    <cellStyle name="_Costs not in KWI3000 '06Budget_NIM Summary 49" xfId="18504"/>
    <cellStyle name="_Costs not in KWI3000 '06Budget_NIM Summary 5" xfId="3098"/>
    <cellStyle name="_Costs not in KWI3000 '06Budget_NIM Summary 5 2" xfId="18505"/>
    <cellStyle name="_Costs not in KWI3000 '06Budget_NIM Summary 50" xfId="18506"/>
    <cellStyle name="_Costs not in KWI3000 '06Budget_NIM Summary 51" xfId="18507"/>
    <cellStyle name="_Costs not in KWI3000 '06Budget_NIM Summary 6" xfId="3099"/>
    <cellStyle name="_Costs not in KWI3000 '06Budget_NIM Summary 6 2" xfId="18508"/>
    <cellStyle name="_Costs not in KWI3000 '06Budget_NIM Summary 7" xfId="3100"/>
    <cellStyle name="_Costs not in KWI3000 '06Budget_NIM Summary 7 2" xfId="18509"/>
    <cellStyle name="_Costs not in KWI3000 '06Budget_NIM Summary 8" xfId="3101"/>
    <cellStyle name="_Costs not in KWI3000 '06Budget_NIM Summary 8 2" xfId="18510"/>
    <cellStyle name="_Costs not in KWI3000 '06Budget_NIM Summary 9" xfId="3102"/>
    <cellStyle name="_Costs not in KWI3000 '06Budget_NIM Summary 9 2" xfId="18511"/>
    <cellStyle name="_Costs not in KWI3000 '06Budget_NIM Summary_DEM-WP(C) ENERG10C--ctn Mid-C_042010 2010GRC" xfId="3103"/>
    <cellStyle name="_Costs not in KWI3000 '06Budget_NIM+O&amp;M" xfId="3104"/>
    <cellStyle name="_Costs not in KWI3000 '06Budget_NIM+O&amp;M 2" xfId="3105"/>
    <cellStyle name="_Costs not in KWI3000 '06Budget_NIM+O&amp;M 2 2" xfId="18512"/>
    <cellStyle name="_Costs not in KWI3000 '06Budget_NIM+O&amp;M 3" xfId="18513"/>
    <cellStyle name="_Costs not in KWI3000 '06Budget_NIM+O&amp;M Monthly" xfId="3106"/>
    <cellStyle name="_Costs not in KWI3000 '06Budget_NIM+O&amp;M Monthly 2" xfId="3107"/>
    <cellStyle name="_Costs not in KWI3000 '06Budget_NIM+O&amp;M Monthly 2 2" xfId="18514"/>
    <cellStyle name="_Costs not in KWI3000 '06Budget_NIM+O&amp;M Monthly 3" xfId="18515"/>
    <cellStyle name="_Costs not in KWI3000 '06Budget_PCA 10 -  Exhibit D Dec 2011" xfId="18516"/>
    <cellStyle name="_Costs not in KWI3000 '06Budget_PCA 10 -  Exhibit D from A Kellogg Jan 2011" xfId="3108"/>
    <cellStyle name="_Costs not in KWI3000 '06Budget_PCA 10 -  Exhibit D from A Kellogg July 2011" xfId="3109"/>
    <cellStyle name="_Costs not in KWI3000 '06Budget_PCA 10 -  Exhibit D from S Free Rcv'd 12-11" xfId="3110"/>
    <cellStyle name="_Costs not in KWI3000 '06Budget_PCA 11 -  Exhibit D Jan 2012 fr A Kellogg" xfId="18517"/>
    <cellStyle name="_Costs not in KWI3000 '06Budget_PCA 11 -  Exhibit D Jan 2012 WF" xfId="18518"/>
    <cellStyle name="_Costs not in KWI3000 '06Budget_PCA 7 - Exhibit D update 11_30_08 (2)" xfId="3111"/>
    <cellStyle name="_Costs not in KWI3000 '06Budget_PCA 7 - Exhibit D update 11_30_08 (2) 2" xfId="3112"/>
    <cellStyle name="_Costs not in KWI3000 '06Budget_PCA 7 - Exhibit D update 11_30_08 (2) 2 2" xfId="3113"/>
    <cellStyle name="_Costs not in KWI3000 '06Budget_PCA 7 - Exhibit D update 11_30_08 (2) 2 2 2" xfId="18519"/>
    <cellStyle name="_Costs not in KWI3000 '06Budget_PCA 7 - Exhibit D update 11_30_08 (2) 2 3" xfId="18520"/>
    <cellStyle name="_Costs not in KWI3000 '06Budget_PCA 7 - Exhibit D update 11_30_08 (2) 3" xfId="3114"/>
    <cellStyle name="_Costs not in KWI3000 '06Budget_PCA 7 - Exhibit D update 11_30_08 (2) 3 2" xfId="18521"/>
    <cellStyle name="_Costs not in KWI3000 '06Budget_PCA 7 - Exhibit D update 11_30_08 (2) 4" xfId="18522"/>
    <cellStyle name="_Costs not in KWI3000 '06Budget_PCA 7 - Exhibit D update 11_30_08 (2)_DEM-WP(C) ENERG10C--ctn Mid-C_042010 2010GRC" xfId="3115"/>
    <cellStyle name="_Costs not in KWI3000 '06Budget_PCA 7 - Exhibit D update 11_30_08 (2)_NIM Summary" xfId="3116"/>
    <cellStyle name="_Costs not in KWI3000 '06Budget_PCA 7 - Exhibit D update 11_30_08 (2)_NIM Summary 2" xfId="3117"/>
    <cellStyle name="_Costs not in KWI3000 '06Budget_PCA 7 - Exhibit D update 11_30_08 (2)_NIM Summary 2 2" xfId="18523"/>
    <cellStyle name="_Costs not in KWI3000 '06Budget_PCA 7 - Exhibit D update 11_30_08 (2)_NIM Summary 3" xfId="18524"/>
    <cellStyle name="_Costs not in KWI3000 '06Budget_PCA 7 - Exhibit D update 11_30_08 (2)_NIM Summary_DEM-WP(C) ENERG10C--ctn Mid-C_042010 2010GRC" xfId="3118"/>
    <cellStyle name="_Costs not in KWI3000 '06Budget_PCA 8 - Exhibit D update 12_31_09" xfId="3119"/>
    <cellStyle name="_Costs not in KWI3000 '06Budget_PCA 8 - Exhibit D update 12_31_09 2" xfId="18525"/>
    <cellStyle name="_Costs not in KWI3000 '06Budget_PCA 9 -  Exhibit D April 2010" xfId="3120"/>
    <cellStyle name="_Costs not in KWI3000 '06Budget_PCA 9 -  Exhibit D April 2010 (3)" xfId="3121"/>
    <cellStyle name="_Costs not in KWI3000 '06Budget_PCA 9 -  Exhibit D April 2010 (3) 2" xfId="3122"/>
    <cellStyle name="_Costs not in KWI3000 '06Budget_PCA 9 -  Exhibit D April 2010 (3) 2 2" xfId="18526"/>
    <cellStyle name="_Costs not in KWI3000 '06Budget_PCA 9 -  Exhibit D April 2010 (3) 3" xfId="18527"/>
    <cellStyle name="_Costs not in KWI3000 '06Budget_PCA 9 -  Exhibit D April 2010 (3)_DEM-WP(C) ENERG10C--ctn Mid-C_042010 2010GRC" xfId="3123"/>
    <cellStyle name="_Costs not in KWI3000 '06Budget_PCA 9 -  Exhibit D April 2010 2" xfId="18528"/>
    <cellStyle name="_Costs not in KWI3000 '06Budget_PCA 9 -  Exhibit D April 2010 3" xfId="18529"/>
    <cellStyle name="_Costs not in KWI3000 '06Budget_PCA 9 -  Exhibit D April 2010 4" xfId="18530"/>
    <cellStyle name="_Costs not in KWI3000 '06Budget_PCA 9 -  Exhibit D April 2010 5" xfId="18531"/>
    <cellStyle name="_Costs not in KWI3000 '06Budget_PCA 9 -  Exhibit D April 2010 6" xfId="18532"/>
    <cellStyle name="_Costs not in KWI3000 '06Budget_PCA 9 -  Exhibit D Feb 2010" xfId="3124"/>
    <cellStyle name="_Costs not in KWI3000 '06Budget_PCA 9 -  Exhibit D Feb 2010 2" xfId="18533"/>
    <cellStyle name="_Costs not in KWI3000 '06Budget_PCA 9 -  Exhibit D Feb 2010 v2" xfId="3125"/>
    <cellStyle name="_Costs not in KWI3000 '06Budget_PCA 9 -  Exhibit D Feb 2010 v2 2" xfId="18534"/>
    <cellStyle name="_Costs not in KWI3000 '06Budget_PCA 9 -  Exhibit D Feb 2010 WF" xfId="3126"/>
    <cellStyle name="_Costs not in KWI3000 '06Budget_PCA 9 -  Exhibit D Feb 2010 WF 2" xfId="18535"/>
    <cellStyle name="_Costs not in KWI3000 '06Budget_PCA 9 -  Exhibit D Jan 2010" xfId="3127"/>
    <cellStyle name="_Costs not in KWI3000 '06Budget_PCA 9 -  Exhibit D Jan 2010 2" xfId="18536"/>
    <cellStyle name="_Costs not in KWI3000 '06Budget_PCA 9 -  Exhibit D March 2010 (2)" xfId="3128"/>
    <cellStyle name="_Costs not in KWI3000 '06Budget_PCA 9 -  Exhibit D March 2010 (2) 2" xfId="18537"/>
    <cellStyle name="_Costs not in KWI3000 '06Budget_PCA 9 -  Exhibit D Nov 2010" xfId="3129"/>
    <cellStyle name="_Costs not in KWI3000 '06Budget_PCA 9 -  Exhibit D Nov 2010 2" xfId="18538"/>
    <cellStyle name="_Costs not in KWI3000 '06Budget_PCA 9 - Exhibit D at August 2010" xfId="3130"/>
    <cellStyle name="_Costs not in KWI3000 '06Budget_PCA 9 - Exhibit D at August 2010 2" xfId="18539"/>
    <cellStyle name="_Costs not in KWI3000 '06Budget_PCA 9 - Exhibit D June 2010 GRC" xfId="3131"/>
    <cellStyle name="_Costs not in KWI3000 '06Budget_PCA 9 - Exhibit D June 2010 GRC 2" xfId="18540"/>
    <cellStyle name="_Costs not in KWI3000 '06Budget_Power Costs - Comparison bx Rbtl-Staff-Jt-PC" xfId="3132"/>
    <cellStyle name="_Costs not in KWI3000 '06Budget_Power Costs - Comparison bx Rbtl-Staff-Jt-PC 2" xfId="3133"/>
    <cellStyle name="_Costs not in KWI3000 '06Budget_Power Costs - Comparison bx Rbtl-Staff-Jt-PC 2 2" xfId="3134"/>
    <cellStyle name="_Costs not in KWI3000 '06Budget_Power Costs - Comparison bx Rbtl-Staff-Jt-PC 2 2 2" xfId="18541"/>
    <cellStyle name="_Costs not in KWI3000 '06Budget_Power Costs - Comparison bx Rbtl-Staff-Jt-PC 2 3" xfId="18542"/>
    <cellStyle name="_Costs not in KWI3000 '06Budget_Power Costs - Comparison bx Rbtl-Staff-Jt-PC 3" xfId="3135"/>
    <cellStyle name="_Costs not in KWI3000 '06Budget_Power Costs - Comparison bx Rbtl-Staff-Jt-PC 3 2" xfId="18543"/>
    <cellStyle name="_Costs not in KWI3000 '06Budget_Power Costs - Comparison bx Rbtl-Staff-Jt-PC 4" xfId="18544"/>
    <cellStyle name="_Costs not in KWI3000 '06Budget_Power Costs - Comparison bx Rbtl-Staff-Jt-PC_Adj Bench DR 3 for Initial Briefs (Electric)" xfId="3136"/>
    <cellStyle name="_Costs not in KWI3000 '06Budget_Power Costs - Comparison bx Rbtl-Staff-Jt-PC_Adj Bench DR 3 for Initial Briefs (Electric) 2" xfId="3137"/>
    <cellStyle name="_Costs not in KWI3000 '06Budget_Power Costs - Comparison bx Rbtl-Staff-Jt-PC_Adj Bench DR 3 for Initial Briefs (Electric) 2 2" xfId="3138"/>
    <cellStyle name="_Costs not in KWI3000 '06Budget_Power Costs - Comparison bx Rbtl-Staff-Jt-PC_Adj Bench DR 3 for Initial Briefs (Electric) 2 2 2" xfId="18545"/>
    <cellStyle name="_Costs not in KWI3000 '06Budget_Power Costs - Comparison bx Rbtl-Staff-Jt-PC_Adj Bench DR 3 for Initial Briefs (Electric) 2 3" xfId="18546"/>
    <cellStyle name="_Costs not in KWI3000 '06Budget_Power Costs - Comparison bx Rbtl-Staff-Jt-PC_Adj Bench DR 3 for Initial Briefs (Electric) 3" xfId="3139"/>
    <cellStyle name="_Costs not in KWI3000 '06Budget_Power Costs - Comparison bx Rbtl-Staff-Jt-PC_Adj Bench DR 3 for Initial Briefs (Electric) 3 2" xfId="18547"/>
    <cellStyle name="_Costs not in KWI3000 '06Budget_Power Costs - Comparison bx Rbtl-Staff-Jt-PC_Adj Bench DR 3 for Initial Briefs (Electric) 4" xfId="18548"/>
    <cellStyle name="_Costs not in KWI3000 '06Budget_Power Costs - Comparison bx Rbtl-Staff-Jt-PC_Adj Bench DR 3 for Initial Briefs (Electric)_DEM-WP(C) ENERG10C--ctn Mid-C_042010 2010GRC" xfId="3140"/>
    <cellStyle name="_Costs not in KWI3000 '06Budget_Power Costs - Comparison bx Rbtl-Staff-Jt-PC_DEM-WP(C) ENERG10C--ctn Mid-C_042010 2010GRC" xfId="3141"/>
    <cellStyle name="_Costs not in KWI3000 '06Budget_Power Costs - Comparison bx Rbtl-Staff-Jt-PC_Electric Rev Req Model (2009 GRC) Rebuttal" xfId="3142"/>
    <cellStyle name="_Costs not in KWI3000 '06Budget_Power Costs - Comparison bx Rbtl-Staff-Jt-PC_Electric Rev Req Model (2009 GRC) Rebuttal 2" xfId="3143"/>
    <cellStyle name="_Costs not in KWI3000 '06Budget_Power Costs - Comparison bx Rbtl-Staff-Jt-PC_Electric Rev Req Model (2009 GRC) Rebuttal 2 2" xfId="3144"/>
    <cellStyle name="_Costs not in KWI3000 '06Budget_Power Costs - Comparison bx Rbtl-Staff-Jt-PC_Electric Rev Req Model (2009 GRC) Rebuttal 2 2 2" xfId="18549"/>
    <cellStyle name="_Costs not in KWI3000 '06Budget_Power Costs - Comparison bx Rbtl-Staff-Jt-PC_Electric Rev Req Model (2009 GRC) Rebuttal 2 3" xfId="18550"/>
    <cellStyle name="_Costs not in KWI3000 '06Budget_Power Costs - Comparison bx Rbtl-Staff-Jt-PC_Electric Rev Req Model (2009 GRC) Rebuttal 3" xfId="3145"/>
    <cellStyle name="_Costs not in KWI3000 '06Budget_Power Costs - Comparison bx Rbtl-Staff-Jt-PC_Electric Rev Req Model (2009 GRC) Rebuttal 3 2" xfId="18551"/>
    <cellStyle name="_Costs not in KWI3000 '06Budget_Power Costs - Comparison bx Rbtl-Staff-Jt-PC_Electric Rev Req Model (2009 GRC) Rebuttal 4" xfId="18552"/>
    <cellStyle name="_Costs not in KWI3000 '06Budget_Power Costs - Comparison bx Rbtl-Staff-Jt-PC_Electric Rev Req Model (2009 GRC) Rebuttal REmoval of New  WH Solar AdjustMI" xfId="3146"/>
    <cellStyle name="_Costs not in KWI3000 '06Budget_Power Costs - Comparison bx Rbtl-Staff-Jt-PC_Electric Rev Req Model (2009 GRC) Rebuttal REmoval of New  WH Solar AdjustMI 2" xfId="3147"/>
    <cellStyle name="_Costs not in KWI3000 '06Budget_Power Costs - Comparison bx Rbtl-Staff-Jt-PC_Electric Rev Req Model (2009 GRC) Rebuttal REmoval of New  WH Solar AdjustMI 2 2" xfId="3148"/>
    <cellStyle name="_Costs not in KWI3000 '06Budget_Power Costs - Comparison bx Rbtl-Staff-Jt-PC_Electric Rev Req Model (2009 GRC) Rebuttal REmoval of New  WH Solar AdjustMI 2 2 2" xfId="18553"/>
    <cellStyle name="_Costs not in KWI3000 '06Budget_Power Costs - Comparison bx Rbtl-Staff-Jt-PC_Electric Rev Req Model (2009 GRC) Rebuttal REmoval of New  WH Solar AdjustMI 2 3" xfId="18554"/>
    <cellStyle name="_Costs not in KWI3000 '06Budget_Power Costs - Comparison bx Rbtl-Staff-Jt-PC_Electric Rev Req Model (2009 GRC) Rebuttal REmoval of New  WH Solar AdjustMI 3" xfId="3149"/>
    <cellStyle name="_Costs not in KWI3000 '06Budget_Power Costs - Comparison bx Rbtl-Staff-Jt-PC_Electric Rev Req Model (2009 GRC) Rebuttal REmoval of New  WH Solar AdjustMI 3 2" xfId="18555"/>
    <cellStyle name="_Costs not in KWI3000 '06Budget_Power Costs - Comparison bx Rbtl-Staff-Jt-PC_Electric Rev Req Model (2009 GRC) Rebuttal REmoval of New  WH Solar AdjustMI 4" xfId="18556"/>
    <cellStyle name="_Costs not in KWI3000 '06Budget_Power Costs - Comparison bx Rbtl-Staff-Jt-PC_Electric Rev Req Model (2009 GRC) Rebuttal REmoval of New  WH Solar AdjustMI_DEM-WP(C) ENERG10C--ctn Mid-C_042010 2010GRC" xfId="3150"/>
    <cellStyle name="_Costs not in KWI3000 '06Budget_Power Costs - Comparison bx Rbtl-Staff-Jt-PC_Electric Rev Req Model (2009 GRC) Revised 01-18-2010" xfId="3151"/>
    <cellStyle name="_Costs not in KWI3000 '06Budget_Power Costs - Comparison bx Rbtl-Staff-Jt-PC_Electric Rev Req Model (2009 GRC) Revised 01-18-2010 2" xfId="3152"/>
    <cellStyle name="_Costs not in KWI3000 '06Budget_Power Costs - Comparison bx Rbtl-Staff-Jt-PC_Electric Rev Req Model (2009 GRC) Revised 01-18-2010 2 2" xfId="3153"/>
    <cellStyle name="_Costs not in KWI3000 '06Budget_Power Costs - Comparison bx Rbtl-Staff-Jt-PC_Electric Rev Req Model (2009 GRC) Revised 01-18-2010 2 2 2" xfId="18557"/>
    <cellStyle name="_Costs not in KWI3000 '06Budget_Power Costs - Comparison bx Rbtl-Staff-Jt-PC_Electric Rev Req Model (2009 GRC) Revised 01-18-2010 2 3" xfId="18558"/>
    <cellStyle name="_Costs not in KWI3000 '06Budget_Power Costs - Comparison bx Rbtl-Staff-Jt-PC_Electric Rev Req Model (2009 GRC) Revised 01-18-2010 3" xfId="3154"/>
    <cellStyle name="_Costs not in KWI3000 '06Budget_Power Costs - Comparison bx Rbtl-Staff-Jt-PC_Electric Rev Req Model (2009 GRC) Revised 01-18-2010 3 2" xfId="18559"/>
    <cellStyle name="_Costs not in KWI3000 '06Budget_Power Costs - Comparison bx Rbtl-Staff-Jt-PC_Electric Rev Req Model (2009 GRC) Revised 01-18-2010 4" xfId="18560"/>
    <cellStyle name="_Costs not in KWI3000 '06Budget_Power Costs - Comparison bx Rbtl-Staff-Jt-PC_Electric Rev Req Model (2009 GRC) Revised 01-18-2010_DEM-WP(C) ENERG10C--ctn Mid-C_042010 2010GRC" xfId="3155"/>
    <cellStyle name="_Costs not in KWI3000 '06Budget_Power Costs - Comparison bx Rbtl-Staff-Jt-PC_Final Order Electric EXHIBIT A-1" xfId="3156"/>
    <cellStyle name="_Costs not in KWI3000 '06Budget_Power Costs - Comparison bx Rbtl-Staff-Jt-PC_Final Order Electric EXHIBIT A-1 2" xfId="3157"/>
    <cellStyle name="_Costs not in KWI3000 '06Budget_Power Costs - Comparison bx Rbtl-Staff-Jt-PC_Final Order Electric EXHIBIT A-1 2 2" xfId="3158"/>
    <cellStyle name="_Costs not in KWI3000 '06Budget_Power Costs - Comparison bx Rbtl-Staff-Jt-PC_Final Order Electric EXHIBIT A-1 2 2 2" xfId="18561"/>
    <cellStyle name="_Costs not in KWI3000 '06Budget_Power Costs - Comparison bx Rbtl-Staff-Jt-PC_Final Order Electric EXHIBIT A-1 2 3" xfId="18562"/>
    <cellStyle name="_Costs not in KWI3000 '06Budget_Power Costs - Comparison bx Rbtl-Staff-Jt-PC_Final Order Electric EXHIBIT A-1 3" xfId="3159"/>
    <cellStyle name="_Costs not in KWI3000 '06Budget_Power Costs - Comparison bx Rbtl-Staff-Jt-PC_Final Order Electric EXHIBIT A-1 3 2" xfId="18563"/>
    <cellStyle name="_Costs not in KWI3000 '06Budget_Power Costs - Comparison bx Rbtl-Staff-Jt-PC_Final Order Electric EXHIBIT A-1 4" xfId="18564"/>
    <cellStyle name="_Costs not in KWI3000 '06Budget_Production Adj 4.37" xfId="3160"/>
    <cellStyle name="_Costs not in KWI3000 '06Budget_Production Adj 4.37 2" xfId="3161"/>
    <cellStyle name="_Costs not in KWI3000 '06Budget_Production Adj 4.37 2 2" xfId="3162"/>
    <cellStyle name="_Costs not in KWI3000 '06Budget_Production Adj 4.37 2 2 2" xfId="18565"/>
    <cellStyle name="_Costs not in KWI3000 '06Budget_Production Adj 4.37 2 3" xfId="18566"/>
    <cellStyle name="_Costs not in KWI3000 '06Budget_Production Adj 4.37 3" xfId="3163"/>
    <cellStyle name="_Costs not in KWI3000 '06Budget_Production Adj 4.37 3 2" xfId="18567"/>
    <cellStyle name="_Costs not in KWI3000 '06Budget_Production Adj 4.37 4" xfId="18568"/>
    <cellStyle name="_Costs not in KWI3000 '06Budget_Purchased Power Adj 4.03" xfId="3164"/>
    <cellStyle name="_Costs not in KWI3000 '06Budget_Purchased Power Adj 4.03 2" xfId="3165"/>
    <cellStyle name="_Costs not in KWI3000 '06Budget_Purchased Power Adj 4.03 2 2" xfId="3166"/>
    <cellStyle name="_Costs not in KWI3000 '06Budget_Purchased Power Adj 4.03 2 2 2" xfId="18569"/>
    <cellStyle name="_Costs not in KWI3000 '06Budget_Purchased Power Adj 4.03 2 3" xfId="18570"/>
    <cellStyle name="_Costs not in KWI3000 '06Budget_Purchased Power Adj 4.03 3" xfId="3167"/>
    <cellStyle name="_Costs not in KWI3000 '06Budget_Purchased Power Adj 4.03 3 2" xfId="18571"/>
    <cellStyle name="_Costs not in KWI3000 '06Budget_Purchased Power Adj 4.03 4" xfId="18572"/>
    <cellStyle name="_Costs not in KWI3000 '06Budget_Rebuttal Power Costs" xfId="3168"/>
    <cellStyle name="_Costs not in KWI3000 '06Budget_Rebuttal Power Costs 2" xfId="3169"/>
    <cellStyle name="_Costs not in KWI3000 '06Budget_Rebuttal Power Costs 2 2" xfId="3170"/>
    <cellStyle name="_Costs not in KWI3000 '06Budget_Rebuttal Power Costs 2 2 2" xfId="18573"/>
    <cellStyle name="_Costs not in KWI3000 '06Budget_Rebuttal Power Costs 2 3" xfId="18574"/>
    <cellStyle name="_Costs not in KWI3000 '06Budget_Rebuttal Power Costs 3" xfId="3171"/>
    <cellStyle name="_Costs not in KWI3000 '06Budget_Rebuttal Power Costs 3 2" xfId="18575"/>
    <cellStyle name="_Costs not in KWI3000 '06Budget_Rebuttal Power Costs 4" xfId="18576"/>
    <cellStyle name="_Costs not in KWI3000 '06Budget_Rebuttal Power Costs_Adj Bench DR 3 for Initial Briefs (Electric)" xfId="3172"/>
    <cellStyle name="_Costs not in KWI3000 '06Budget_Rebuttal Power Costs_Adj Bench DR 3 for Initial Briefs (Electric) 2" xfId="3173"/>
    <cellStyle name="_Costs not in KWI3000 '06Budget_Rebuttal Power Costs_Adj Bench DR 3 for Initial Briefs (Electric) 2 2" xfId="3174"/>
    <cellStyle name="_Costs not in KWI3000 '06Budget_Rebuttal Power Costs_Adj Bench DR 3 for Initial Briefs (Electric) 2 2 2" xfId="18577"/>
    <cellStyle name="_Costs not in KWI3000 '06Budget_Rebuttal Power Costs_Adj Bench DR 3 for Initial Briefs (Electric) 2 3" xfId="18578"/>
    <cellStyle name="_Costs not in KWI3000 '06Budget_Rebuttal Power Costs_Adj Bench DR 3 for Initial Briefs (Electric) 3" xfId="3175"/>
    <cellStyle name="_Costs not in KWI3000 '06Budget_Rebuttal Power Costs_Adj Bench DR 3 for Initial Briefs (Electric) 3 2" xfId="18579"/>
    <cellStyle name="_Costs not in KWI3000 '06Budget_Rebuttal Power Costs_Adj Bench DR 3 for Initial Briefs (Electric) 4" xfId="18580"/>
    <cellStyle name="_Costs not in KWI3000 '06Budget_Rebuttal Power Costs_Adj Bench DR 3 for Initial Briefs (Electric)_DEM-WP(C) ENERG10C--ctn Mid-C_042010 2010GRC" xfId="3176"/>
    <cellStyle name="_Costs not in KWI3000 '06Budget_Rebuttal Power Costs_DEM-WP(C) ENERG10C--ctn Mid-C_042010 2010GRC" xfId="3177"/>
    <cellStyle name="_Costs not in KWI3000 '06Budget_Rebuttal Power Costs_Electric Rev Req Model (2009 GRC) Rebuttal" xfId="3178"/>
    <cellStyle name="_Costs not in KWI3000 '06Budget_Rebuttal Power Costs_Electric Rev Req Model (2009 GRC) Rebuttal 2" xfId="3179"/>
    <cellStyle name="_Costs not in KWI3000 '06Budget_Rebuttal Power Costs_Electric Rev Req Model (2009 GRC) Rebuttal 2 2" xfId="3180"/>
    <cellStyle name="_Costs not in KWI3000 '06Budget_Rebuttal Power Costs_Electric Rev Req Model (2009 GRC) Rebuttal 2 2 2" xfId="18581"/>
    <cellStyle name="_Costs not in KWI3000 '06Budget_Rebuttal Power Costs_Electric Rev Req Model (2009 GRC) Rebuttal 2 3" xfId="18582"/>
    <cellStyle name="_Costs not in KWI3000 '06Budget_Rebuttal Power Costs_Electric Rev Req Model (2009 GRC) Rebuttal 3" xfId="3181"/>
    <cellStyle name="_Costs not in KWI3000 '06Budget_Rebuttal Power Costs_Electric Rev Req Model (2009 GRC) Rebuttal 3 2" xfId="18583"/>
    <cellStyle name="_Costs not in KWI3000 '06Budget_Rebuttal Power Costs_Electric Rev Req Model (2009 GRC) Rebuttal 4" xfId="18584"/>
    <cellStyle name="_Costs not in KWI3000 '06Budget_Rebuttal Power Costs_Electric Rev Req Model (2009 GRC) Rebuttal REmoval of New  WH Solar AdjustMI" xfId="3182"/>
    <cellStyle name="_Costs not in KWI3000 '06Budget_Rebuttal Power Costs_Electric Rev Req Model (2009 GRC) Rebuttal REmoval of New  WH Solar AdjustMI 2" xfId="3183"/>
    <cellStyle name="_Costs not in KWI3000 '06Budget_Rebuttal Power Costs_Electric Rev Req Model (2009 GRC) Rebuttal REmoval of New  WH Solar AdjustMI 2 2" xfId="3184"/>
    <cellStyle name="_Costs not in KWI3000 '06Budget_Rebuttal Power Costs_Electric Rev Req Model (2009 GRC) Rebuttal REmoval of New  WH Solar AdjustMI 2 2 2" xfId="18585"/>
    <cellStyle name="_Costs not in KWI3000 '06Budget_Rebuttal Power Costs_Electric Rev Req Model (2009 GRC) Rebuttal REmoval of New  WH Solar AdjustMI 2 3" xfId="18586"/>
    <cellStyle name="_Costs not in KWI3000 '06Budget_Rebuttal Power Costs_Electric Rev Req Model (2009 GRC) Rebuttal REmoval of New  WH Solar AdjustMI 3" xfId="3185"/>
    <cellStyle name="_Costs not in KWI3000 '06Budget_Rebuttal Power Costs_Electric Rev Req Model (2009 GRC) Rebuttal REmoval of New  WH Solar AdjustMI 3 2" xfId="18587"/>
    <cellStyle name="_Costs not in KWI3000 '06Budget_Rebuttal Power Costs_Electric Rev Req Model (2009 GRC) Rebuttal REmoval of New  WH Solar AdjustMI 4" xfId="18588"/>
    <cellStyle name="_Costs not in KWI3000 '06Budget_Rebuttal Power Costs_Electric Rev Req Model (2009 GRC) Rebuttal REmoval of New  WH Solar AdjustMI_DEM-WP(C) ENERG10C--ctn Mid-C_042010 2010GRC" xfId="3186"/>
    <cellStyle name="_Costs not in KWI3000 '06Budget_Rebuttal Power Costs_Electric Rev Req Model (2009 GRC) Revised 01-18-2010" xfId="3187"/>
    <cellStyle name="_Costs not in KWI3000 '06Budget_Rebuttal Power Costs_Electric Rev Req Model (2009 GRC) Revised 01-18-2010 2" xfId="3188"/>
    <cellStyle name="_Costs not in KWI3000 '06Budget_Rebuttal Power Costs_Electric Rev Req Model (2009 GRC) Revised 01-18-2010 2 2" xfId="3189"/>
    <cellStyle name="_Costs not in KWI3000 '06Budget_Rebuttal Power Costs_Electric Rev Req Model (2009 GRC) Revised 01-18-2010 2 2 2" xfId="18589"/>
    <cellStyle name="_Costs not in KWI3000 '06Budget_Rebuttal Power Costs_Electric Rev Req Model (2009 GRC) Revised 01-18-2010 2 3" xfId="18590"/>
    <cellStyle name="_Costs not in KWI3000 '06Budget_Rebuttal Power Costs_Electric Rev Req Model (2009 GRC) Revised 01-18-2010 3" xfId="3190"/>
    <cellStyle name="_Costs not in KWI3000 '06Budget_Rebuttal Power Costs_Electric Rev Req Model (2009 GRC) Revised 01-18-2010 3 2" xfId="18591"/>
    <cellStyle name="_Costs not in KWI3000 '06Budget_Rebuttal Power Costs_Electric Rev Req Model (2009 GRC) Revised 01-18-2010 4" xfId="18592"/>
    <cellStyle name="_Costs not in KWI3000 '06Budget_Rebuttal Power Costs_Electric Rev Req Model (2009 GRC) Revised 01-18-2010_DEM-WP(C) ENERG10C--ctn Mid-C_042010 2010GRC" xfId="3191"/>
    <cellStyle name="_Costs not in KWI3000 '06Budget_Rebuttal Power Costs_Final Order Electric EXHIBIT A-1" xfId="3192"/>
    <cellStyle name="_Costs not in KWI3000 '06Budget_Rebuttal Power Costs_Final Order Electric EXHIBIT A-1 2" xfId="3193"/>
    <cellStyle name="_Costs not in KWI3000 '06Budget_Rebuttal Power Costs_Final Order Electric EXHIBIT A-1 2 2" xfId="3194"/>
    <cellStyle name="_Costs not in KWI3000 '06Budget_Rebuttal Power Costs_Final Order Electric EXHIBIT A-1 2 2 2" xfId="18593"/>
    <cellStyle name="_Costs not in KWI3000 '06Budget_Rebuttal Power Costs_Final Order Electric EXHIBIT A-1 2 3" xfId="18594"/>
    <cellStyle name="_Costs not in KWI3000 '06Budget_Rebuttal Power Costs_Final Order Electric EXHIBIT A-1 3" xfId="3195"/>
    <cellStyle name="_Costs not in KWI3000 '06Budget_Rebuttal Power Costs_Final Order Electric EXHIBIT A-1 3 2" xfId="18595"/>
    <cellStyle name="_Costs not in KWI3000 '06Budget_Rebuttal Power Costs_Final Order Electric EXHIBIT A-1 4" xfId="18596"/>
    <cellStyle name="_Costs not in KWI3000 '06Budget_RECS vs PTC's w Interest 6-28-10" xfId="18597"/>
    <cellStyle name="_Costs not in KWI3000 '06Budget_ROR &amp; CONV FACTOR" xfId="3196"/>
    <cellStyle name="_Costs not in KWI3000 '06Budget_ROR &amp; CONV FACTOR 2" xfId="3197"/>
    <cellStyle name="_Costs not in KWI3000 '06Budget_ROR &amp; CONV FACTOR 2 2" xfId="3198"/>
    <cellStyle name="_Costs not in KWI3000 '06Budget_ROR &amp; CONV FACTOR 2 2 2" xfId="18598"/>
    <cellStyle name="_Costs not in KWI3000 '06Budget_ROR &amp; CONV FACTOR 2 3" xfId="18599"/>
    <cellStyle name="_Costs not in KWI3000 '06Budget_ROR &amp; CONV FACTOR 3" xfId="3199"/>
    <cellStyle name="_Costs not in KWI3000 '06Budget_ROR &amp; CONV FACTOR 3 2" xfId="18600"/>
    <cellStyle name="_Costs not in KWI3000 '06Budget_ROR &amp; CONV FACTOR 4" xfId="18601"/>
    <cellStyle name="_Costs not in KWI3000 '06Budget_ROR 5.02" xfId="3200"/>
    <cellStyle name="_Costs not in KWI3000 '06Budget_ROR 5.02 2" xfId="3201"/>
    <cellStyle name="_Costs not in KWI3000 '06Budget_ROR 5.02 2 2" xfId="3202"/>
    <cellStyle name="_Costs not in KWI3000 '06Budget_ROR 5.02 2 2 2" xfId="18602"/>
    <cellStyle name="_Costs not in KWI3000 '06Budget_ROR 5.02 2 3" xfId="18603"/>
    <cellStyle name="_Costs not in KWI3000 '06Budget_ROR 5.02 3" xfId="3203"/>
    <cellStyle name="_Costs not in KWI3000 '06Budget_ROR 5.02 3 2" xfId="18604"/>
    <cellStyle name="_Costs not in KWI3000 '06Budget_ROR 5.02 4" xfId="18605"/>
    <cellStyle name="_Costs not in KWI3000 '06Budget_Transmission Workbook for May BOD" xfId="3204"/>
    <cellStyle name="_Costs not in KWI3000 '06Budget_Transmission Workbook for May BOD 2" xfId="3205"/>
    <cellStyle name="_Costs not in KWI3000 '06Budget_Transmission Workbook for May BOD 2 2" xfId="18606"/>
    <cellStyle name="_Costs not in KWI3000 '06Budget_Transmission Workbook for May BOD 3" xfId="18607"/>
    <cellStyle name="_Costs not in KWI3000 '06Budget_Transmission Workbook for May BOD_DEM-WP(C) ENERG10C--ctn Mid-C_042010 2010GRC" xfId="3206"/>
    <cellStyle name="_Costs not in KWI3000 '06Budget_Typical Residential Impacts 10.27.08" xfId="3207"/>
    <cellStyle name="_Costs not in KWI3000 '06Budget_Wind Integration 10GRC" xfId="3208"/>
    <cellStyle name="_Costs not in KWI3000 '06Budget_Wind Integration 10GRC 2" xfId="3209"/>
    <cellStyle name="_Costs not in KWI3000 '06Budget_Wind Integration 10GRC 2 2" xfId="18608"/>
    <cellStyle name="_Costs not in KWI3000 '06Budget_Wind Integration 10GRC 3" xfId="18609"/>
    <cellStyle name="_Costs not in KWI3000 '06Budget_Wind Integration 10GRC_DEM-WP(C) ENERG10C--ctn Mid-C_042010 2010GRC" xfId="3210"/>
    <cellStyle name="_DEM-08C Power Cost Comparison" xfId="3211"/>
    <cellStyle name="_DEM-08C Power Cost Comparison 2" xfId="18610"/>
    <cellStyle name="_DEM-WP (C) Costs not in AURORA 2006GRC Order 11.30.06 Gas" xfId="3212"/>
    <cellStyle name="_DEM-WP (C) Costs not in AURORA 2006GRC Order 11.30.06 Gas 2" xfId="3213"/>
    <cellStyle name="_DEM-WP (C) Costs not in AURORA 2006GRC Order 11.30.06 Gas 2 2" xfId="18611"/>
    <cellStyle name="_DEM-WP (C) Costs not in AURORA 2006GRC Order 11.30.06 Gas 3" xfId="18612"/>
    <cellStyle name="_DEM-WP (C) Costs not in AURORA 2006GRC Order 11.30.06 Gas_Chelan PUD Power Costs (8-10)" xfId="3214"/>
    <cellStyle name="_DEM-WP (C) Costs not in AURORA 2006GRC Order 11.30.06 Gas_Chelan PUD Power Costs (8-10) 2" xfId="18613"/>
    <cellStyle name="_DEM-WP (C) Costs not in AURORA 2006GRC Order 11.30.06 Gas_DEM-WP(C) ENERG10C--ctn Mid-C_042010 2010GRC" xfId="3215"/>
    <cellStyle name="_DEM-WP (C) Costs not in AURORA 2006GRC Order 11.30.06 Gas_NIM Summary" xfId="3216"/>
    <cellStyle name="_DEM-WP (C) Costs not in AURORA 2006GRC Order 11.30.06 Gas_NIM Summary 2" xfId="3217"/>
    <cellStyle name="_DEM-WP (C) Costs not in AURORA 2006GRC Order 11.30.06 Gas_NIM Summary 2 2" xfId="18614"/>
    <cellStyle name="_DEM-WP (C) Costs not in AURORA 2006GRC Order 11.30.06 Gas_NIM Summary 3" xfId="18615"/>
    <cellStyle name="_DEM-WP (C) Costs not in AURORA 2006GRC Order 11.30.06 Gas_NIM Summary_DEM-WP(C) ENERG10C--ctn Mid-C_042010 2010GRC" xfId="3218"/>
    <cellStyle name="_DEM-WP (C) Power Cost 2006GRC Order" xfId="3219"/>
    <cellStyle name="_DEM-WP (C) Power Cost 2006GRC Order 10" xfId="18616"/>
    <cellStyle name="_DEM-WP (C) Power Cost 2006GRC Order 10 2" xfId="18617"/>
    <cellStyle name="_DEM-WP (C) Power Cost 2006GRC Order 2" xfId="3220"/>
    <cellStyle name="_DEM-WP (C) Power Cost 2006GRC Order 2 2" xfId="3221"/>
    <cellStyle name="_DEM-WP (C) Power Cost 2006GRC Order 2 2 2" xfId="3222"/>
    <cellStyle name="_DEM-WP (C) Power Cost 2006GRC Order 2 2 2 2" xfId="18618"/>
    <cellStyle name="_DEM-WP (C) Power Cost 2006GRC Order 2 2 3" xfId="18619"/>
    <cellStyle name="_DEM-WP (C) Power Cost 2006GRC Order 2 3" xfId="3223"/>
    <cellStyle name="_DEM-WP (C) Power Cost 2006GRC Order 2 3 2" xfId="18620"/>
    <cellStyle name="_DEM-WP (C) Power Cost 2006GRC Order 2 4" xfId="18621"/>
    <cellStyle name="_DEM-WP (C) Power Cost 2006GRC Order 3" xfId="3224"/>
    <cellStyle name="_DEM-WP (C) Power Cost 2006GRC Order 3 2" xfId="3225"/>
    <cellStyle name="_DEM-WP (C) Power Cost 2006GRC Order 3 2 2" xfId="18622"/>
    <cellStyle name="_DEM-WP (C) Power Cost 2006GRC Order 3 3" xfId="18623"/>
    <cellStyle name="_DEM-WP (C) Power Cost 2006GRC Order 4" xfId="3226"/>
    <cellStyle name="_DEM-WP (C) Power Cost 2006GRC Order 4 2" xfId="3227"/>
    <cellStyle name="_DEM-WP (C) Power Cost 2006GRC Order 4 2 2" xfId="18624"/>
    <cellStyle name="_DEM-WP (C) Power Cost 2006GRC Order 4 3" xfId="18625"/>
    <cellStyle name="_DEM-WP (C) Power Cost 2006GRC Order 5" xfId="3228"/>
    <cellStyle name="_DEM-WP (C) Power Cost 2006GRC Order 5 2" xfId="3229"/>
    <cellStyle name="_DEM-WP (C) Power Cost 2006GRC Order 5 2 2" xfId="18626"/>
    <cellStyle name="_DEM-WP (C) Power Cost 2006GRC Order 5 2 3" xfId="18627"/>
    <cellStyle name="_DEM-WP (C) Power Cost 2006GRC Order 5 3" xfId="18628"/>
    <cellStyle name="_DEM-WP (C) Power Cost 2006GRC Order 5 3 2" xfId="18629"/>
    <cellStyle name="_DEM-WP (C) Power Cost 2006GRC Order 6" xfId="3230"/>
    <cellStyle name="_DEM-WP (C) Power Cost 2006GRC Order 6 2" xfId="18630"/>
    <cellStyle name="_DEM-WP (C) Power Cost 2006GRC Order 6 2 2" xfId="18631"/>
    <cellStyle name="_DEM-WP (C) Power Cost 2006GRC Order 6 3" xfId="18632"/>
    <cellStyle name="_DEM-WP (C) Power Cost 2006GRC Order 7" xfId="3231"/>
    <cellStyle name="_DEM-WP (C) Power Cost 2006GRC Order 7 2" xfId="3232"/>
    <cellStyle name="_DEM-WP (C) Power Cost 2006GRC Order 8" xfId="3233"/>
    <cellStyle name="_DEM-WP (C) Power Cost 2006GRC Order 8 2" xfId="3234"/>
    <cellStyle name="_DEM-WP (C) Power Cost 2006GRC Order 9" xfId="18633"/>
    <cellStyle name="_DEM-WP (C) Power Cost 2006GRC Order 9 2" xfId="18634"/>
    <cellStyle name="_DEM-WP (C) Power Cost 2006GRC Order_04 07E Wild Horse Wind Expansion (C) (2)" xfId="3235"/>
    <cellStyle name="_DEM-WP (C) Power Cost 2006GRC Order_04 07E Wild Horse Wind Expansion (C) (2) 2" xfId="3236"/>
    <cellStyle name="_DEM-WP (C) Power Cost 2006GRC Order_04 07E Wild Horse Wind Expansion (C) (2) 2 2" xfId="3237"/>
    <cellStyle name="_DEM-WP (C) Power Cost 2006GRC Order_04 07E Wild Horse Wind Expansion (C) (2) 2 2 2" xfId="18635"/>
    <cellStyle name="_DEM-WP (C) Power Cost 2006GRC Order_04 07E Wild Horse Wind Expansion (C) (2) 2 3" xfId="18636"/>
    <cellStyle name="_DEM-WP (C) Power Cost 2006GRC Order_04 07E Wild Horse Wind Expansion (C) (2) 3" xfId="3238"/>
    <cellStyle name="_DEM-WP (C) Power Cost 2006GRC Order_04 07E Wild Horse Wind Expansion (C) (2) 3 2" xfId="18637"/>
    <cellStyle name="_DEM-WP (C) Power Cost 2006GRC Order_04 07E Wild Horse Wind Expansion (C) (2) 4" xfId="18638"/>
    <cellStyle name="_DEM-WP (C) Power Cost 2006GRC Order_04 07E Wild Horse Wind Expansion (C) (2)_Adj Bench DR 3 for Initial Briefs (Electric)" xfId="3239"/>
    <cellStyle name="_DEM-WP (C) Power Cost 2006GRC Order_04 07E Wild Horse Wind Expansion (C) (2)_Adj Bench DR 3 for Initial Briefs (Electric) 2" xfId="3240"/>
    <cellStyle name="_DEM-WP (C) Power Cost 2006GRC Order_04 07E Wild Horse Wind Expansion (C) (2)_Adj Bench DR 3 for Initial Briefs (Electric) 2 2" xfId="3241"/>
    <cellStyle name="_DEM-WP (C) Power Cost 2006GRC Order_04 07E Wild Horse Wind Expansion (C) (2)_Adj Bench DR 3 for Initial Briefs (Electric) 2 2 2" xfId="18639"/>
    <cellStyle name="_DEM-WP (C) Power Cost 2006GRC Order_04 07E Wild Horse Wind Expansion (C) (2)_Adj Bench DR 3 for Initial Briefs (Electric) 2 3" xfId="18640"/>
    <cellStyle name="_DEM-WP (C) Power Cost 2006GRC Order_04 07E Wild Horse Wind Expansion (C) (2)_Adj Bench DR 3 for Initial Briefs (Electric) 3" xfId="3242"/>
    <cellStyle name="_DEM-WP (C) Power Cost 2006GRC Order_04 07E Wild Horse Wind Expansion (C) (2)_Adj Bench DR 3 for Initial Briefs (Electric) 3 2" xfId="18641"/>
    <cellStyle name="_DEM-WP (C) Power Cost 2006GRC Order_04 07E Wild Horse Wind Expansion (C) (2)_Adj Bench DR 3 for Initial Briefs (Electric) 4" xfId="18642"/>
    <cellStyle name="_DEM-WP (C) Power Cost 2006GRC Order_04 07E Wild Horse Wind Expansion (C) (2)_Adj Bench DR 3 for Initial Briefs (Electric)_DEM-WP(C) ENERG10C--ctn Mid-C_042010 2010GRC" xfId="3243"/>
    <cellStyle name="_DEM-WP (C) Power Cost 2006GRC Order_04 07E Wild Horse Wind Expansion (C) (2)_Book1" xfId="3244"/>
    <cellStyle name="_DEM-WP (C) Power Cost 2006GRC Order_04 07E Wild Horse Wind Expansion (C) (2)_DEM-WP(C) ENERG10C--ctn Mid-C_042010 2010GRC" xfId="3245"/>
    <cellStyle name="_DEM-WP (C) Power Cost 2006GRC Order_04 07E Wild Horse Wind Expansion (C) (2)_Electric Rev Req Model (2009 GRC) " xfId="3246"/>
    <cellStyle name="_DEM-WP (C) Power Cost 2006GRC Order_04 07E Wild Horse Wind Expansion (C) (2)_Electric Rev Req Model (2009 GRC)  2" xfId="3247"/>
    <cellStyle name="_DEM-WP (C) Power Cost 2006GRC Order_04 07E Wild Horse Wind Expansion (C) (2)_Electric Rev Req Model (2009 GRC)  2 2" xfId="3248"/>
    <cellStyle name="_DEM-WP (C) Power Cost 2006GRC Order_04 07E Wild Horse Wind Expansion (C) (2)_Electric Rev Req Model (2009 GRC)  2 2 2" xfId="18643"/>
    <cellStyle name="_DEM-WP (C) Power Cost 2006GRC Order_04 07E Wild Horse Wind Expansion (C) (2)_Electric Rev Req Model (2009 GRC)  2 3" xfId="18644"/>
    <cellStyle name="_DEM-WP (C) Power Cost 2006GRC Order_04 07E Wild Horse Wind Expansion (C) (2)_Electric Rev Req Model (2009 GRC)  3" xfId="3249"/>
    <cellStyle name="_DEM-WP (C) Power Cost 2006GRC Order_04 07E Wild Horse Wind Expansion (C) (2)_Electric Rev Req Model (2009 GRC)  3 2" xfId="18645"/>
    <cellStyle name="_DEM-WP (C) Power Cost 2006GRC Order_04 07E Wild Horse Wind Expansion (C) (2)_Electric Rev Req Model (2009 GRC)  4" xfId="18646"/>
    <cellStyle name="_DEM-WP (C) Power Cost 2006GRC Order_04 07E Wild Horse Wind Expansion (C) (2)_Electric Rev Req Model (2009 GRC) _DEM-WP(C) ENERG10C--ctn Mid-C_042010 2010GRC" xfId="3250"/>
    <cellStyle name="_DEM-WP (C) Power Cost 2006GRC Order_04 07E Wild Horse Wind Expansion (C) (2)_Electric Rev Req Model (2009 GRC) Rebuttal" xfId="3251"/>
    <cellStyle name="_DEM-WP (C) Power Cost 2006GRC Order_04 07E Wild Horse Wind Expansion (C) (2)_Electric Rev Req Model (2009 GRC) Rebuttal 2" xfId="3252"/>
    <cellStyle name="_DEM-WP (C) Power Cost 2006GRC Order_04 07E Wild Horse Wind Expansion (C) (2)_Electric Rev Req Model (2009 GRC) Rebuttal 2 2" xfId="3253"/>
    <cellStyle name="_DEM-WP (C) Power Cost 2006GRC Order_04 07E Wild Horse Wind Expansion (C) (2)_Electric Rev Req Model (2009 GRC) Rebuttal 2 2 2" xfId="18647"/>
    <cellStyle name="_DEM-WP (C) Power Cost 2006GRC Order_04 07E Wild Horse Wind Expansion (C) (2)_Electric Rev Req Model (2009 GRC) Rebuttal 2 3" xfId="18648"/>
    <cellStyle name="_DEM-WP (C) Power Cost 2006GRC Order_04 07E Wild Horse Wind Expansion (C) (2)_Electric Rev Req Model (2009 GRC) Rebuttal 3" xfId="3254"/>
    <cellStyle name="_DEM-WP (C) Power Cost 2006GRC Order_04 07E Wild Horse Wind Expansion (C) (2)_Electric Rev Req Model (2009 GRC) Rebuttal 3 2" xfId="18649"/>
    <cellStyle name="_DEM-WP (C) Power Cost 2006GRC Order_04 07E Wild Horse Wind Expansion (C) (2)_Electric Rev Req Model (2009 GRC) Rebuttal 4" xfId="18650"/>
    <cellStyle name="_DEM-WP (C) Power Cost 2006GRC Order_04 07E Wild Horse Wind Expansion (C) (2)_Electric Rev Req Model (2009 GRC) Rebuttal REmoval of New  WH Solar AdjustMI" xfId="3255"/>
    <cellStyle name="_DEM-WP (C) Power Cost 2006GRC Order_04 07E Wild Horse Wind Expansion (C) (2)_Electric Rev Req Model (2009 GRC) Rebuttal REmoval of New  WH Solar AdjustMI 2" xfId="3256"/>
    <cellStyle name="_DEM-WP (C) Power Cost 2006GRC Order_04 07E Wild Horse Wind Expansion (C) (2)_Electric Rev Req Model (2009 GRC) Rebuttal REmoval of New  WH Solar AdjustMI 2 2" xfId="3257"/>
    <cellStyle name="_DEM-WP (C) Power Cost 2006GRC Order_04 07E Wild Horse Wind Expansion (C) (2)_Electric Rev Req Model (2009 GRC) Rebuttal REmoval of New  WH Solar AdjustMI 2 2 2" xfId="18651"/>
    <cellStyle name="_DEM-WP (C) Power Cost 2006GRC Order_04 07E Wild Horse Wind Expansion (C) (2)_Electric Rev Req Model (2009 GRC) Rebuttal REmoval of New  WH Solar AdjustMI 2 3" xfId="18652"/>
    <cellStyle name="_DEM-WP (C) Power Cost 2006GRC Order_04 07E Wild Horse Wind Expansion (C) (2)_Electric Rev Req Model (2009 GRC) Rebuttal REmoval of New  WH Solar AdjustMI 3" xfId="3258"/>
    <cellStyle name="_DEM-WP (C) Power Cost 2006GRC Order_04 07E Wild Horse Wind Expansion (C) (2)_Electric Rev Req Model (2009 GRC) Rebuttal REmoval of New  WH Solar AdjustMI 3 2" xfId="18653"/>
    <cellStyle name="_DEM-WP (C) Power Cost 2006GRC Order_04 07E Wild Horse Wind Expansion (C) (2)_Electric Rev Req Model (2009 GRC) Rebuttal REmoval of New  WH Solar AdjustMI 4" xfId="18654"/>
    <cellStyle name="_DEM-WP (C) Power Cost 2006GRC Order_04 07E Wild Horse Wind Expansion (C) (2)_Electric Rev Req Model (2009 GRC) Rebuttal REmoval of New  WH Solar AdjustMI_DEM-WP(C) ENERG10C--ctn Mid-C_042010 2010GRC" xfId="3259"/>
    <cellStyle name="_DEM-WP (C) Power Cost 2006GRC Order_04 07E Wild Horse Wind Expansion (C) (2)_Electric Rev Req Model (2009 GRC) Revised 01-18-2010" xfId="3260"/>
    <cellStyle name="_DEM-WP (C) Power Cost 2006GRC Order_04 07E Wild Horse Wind Expansion (C) (2)_Electric Rev Req Model (2009 GRC) Revised 01-18-2010 2" xfId="3261"/>
    <cellStyle name="_DEM-WP (C) Power Cost 2006GRC Order_04 07E Wild Horse Wind Expansion (C) (2)_Electric Rev Req Model (2009 GRC) Revised 01-18-2010 2 2" xfId="3262"/>
    <cellStyle name="_DEM-WP (C) Power Cost 2006GRC Order_04 07E Wild Horse Wind Expansion (C) (2)_Electric Rev Req Model (2009 GRC) Revised 01-18-2010 2 2 2" xfId="18655"/>
    <cellStyle name="_DEM-WP (C) Power Cost 2006GRC Order_04 07E Wild Horse Wind Expansion (C) (2)_Electric Rev Req Model (2009 GRC) Revised 01-18-2010 2 3" xfId="18656"/>
    <cellStyle name="_DEM-WP (C) Power Cost 2006GRC Order_04 07E Wild Horse Wind Expansion (C) (2)_Electric Rev Req Model (2009 GRC) Revised 01-18-2010 3" xfId="3263"/>
    <cellStyle name="_DEM-WP (C) Power Cost 2006GRC Order_04 07E Wild Horse Wind Expansion (C) (2)_Electric Rev Req Model (2009 GRC) Revised 01-18-2010 3 2" xfId="18657"/>
    <cellStyle name="_DEM-WP (C) Power Cost 2006GRC Order_04 07E Wild Horse Wind Expansion (C) (2)_Electric Rev Req Model (2009 GRC) Revised 01-18-2010 4" xfId="18658"/>
    <cellStyle name="_DEM-WP (C) Power Cost 2006GRC Order_04 07E Wild Horse Wind Expansion (C) (2)_Electric Rev Req Model (2009 GRC) Revised 01-18-2010_DEM-WP(C) ENERG10C--ctn Mid-C_042010 2010GRC" xfId="3264"/>
    <cellStyle name="_DEM-WP (C) Power Cost 2006GRC Order_04 07E Wild Horse Wind Expansion (C) (2)_Electric Rev Req Model (2010 GRC)" xfId="3265"/>
    <cellStyle name="_DEM-WP (C) Power Cost 2006GRC Order_04 07E Wild Horse Wind Expansion (C) (2)_Electric Rev Req Model (2010 GRC) SF" xfId="3266"/>
    <cellStyle name="_DEM-WP (C) Power Cost 2006GRC Order_04 07E Wild Horse Wind Expansion (C) (2)_Final Order Electric EXHIBIT A-1" xfId="3267"/>
    <cellStyle name="_DEM-WP (C) Power Cost 2006GRC Order_04 07E Wild Horse Wind Expansion (C) (2)_Final Order Electric EXHIBIT A-1 2" xfId="3268"/>
    <cellStyle name="_DEM-WP (C) Power Cost 2006GRC Order_04 07E Wild Horse Wind Expansion (C) (2)_Final Order Electric EXHIBIT A-1 2 2" xfId="3269"/>
    <cellStyle name="_DEM-WP (C) Power Cost 2006GRC Order_04 07E Wild Horse Wind Expansion (C) (2)_Final Order Electric EXHIBIT A-1 2 2 2" xfId="18659"/>
    <cellStyle name="_DEM-WP (C) Power Cost 2006GRC Order_04 07E Wild Horse Wind Expansion (C) (2)_Final Order Electric EXHIBIT A-1 2 3" xfId="18660"/>
    <cellStyle name="_DEM-WP (C) Power Cost 2006GRC Order_04 07E Wild Horse Wind Expansion (C) (2)_Final Order Electric EXHIBIT A-1 3" xfId="3270"/>
    <cellStyle name="_DEM-WP (C) Power Cost 2006GRC Order_04 07E Wild Horse Wind Expansion (C) (2)_Final Order Electric EXHIBIT A-1 3 2" xfId="18661"/>
    <cellStyle name="_DEM-WP (C) Power Cost 2006GRC Order_04 07E Wild Horse Wind Expansion (C) (2)_Final Order Electric EXHIBIT A-1 4" xfId="18662"/>
    <cellStyle name="_DEM-WP (C) Power Cost 2006GRC Order_04 07E Wild Horse Wind Expansion (C) (2)_TENASKA REGULATORY ASSET" xfId="3271"/>
    <cellStyle name="_DEM-WP (C) Power Cost 2006GRC Order_04 07E Wild Horse Wind Expansion (C) (2)_TENASKA REGULATORY ASSET 2" xfId="3272"/>
    <cellStyle name="_DEM-WP (C) Power Cost 2006GRC Order_04 07E Wild Horse Wind Expansion (C) (2)_TENASKA REGULATORY ASSET 2 2" xfId="3273"/>
    <cellStyle name="_DEM-WP (C) Power Cost 2006GRC Order_04 07E Wild Horse Wind Expansion (C) (2)_TENASKA REGULATORY ASSET 2 2 2" xfId="18663"/>
    <cellStyle name="_DEM-WP (C) Power Cost 2006GRC Order_04 07E Wild Horse Wind Expansion (C) (2)_TENASKA REGULATORY ASSET 2 3" xfId="18664"/>
    <cellStyle name="_DEM-WP (C) Power Cost 2006GRC Order_04 07E Wild Horse Wind Expansion (C) (2)_TENASKA REGULATORY ASSET 3" xfId="3274"/>
    <cellStyle name="_DEM-WP (C) Power Cost 2006GRC Order_04 07E Wild Horse Wind Expansion (C) (2)_TENASKA REGULATORY ASSET 3 2" xfId="18665"/>
    <cellStyle name="_DEM-WP (C) Power Cost 2006GRC Order_04 07E Wild Horse Wind Expansion (C) (2)_TENASKA REGULATORY ASSET 4" xfId="18666"/>
    <cellStyle name="_DEM-WP (C) Power Cost 2006GRC Order_16.37E Wild Horse Expansion DeferralRevwrkingfile SF" xfId="3275"/>
    <cellStyle name="_DEM-WP (C) Power Cost 2006GRC Order_16.37E Wild Horse Expansion DeferralRevwrkingfile SF 2" xfId="3276"/>
    <cellStyle name="_DEM-WP (C) Power Cost 2006GRC Order_16.37E Wild Horse Expansion DeferralRevwrkingfile SF 2 2" xfId="3277"/>
    <cellStyle name="_DEM-WP (C) Power Cost 2006GRC Order_16.37E Wild Horse Expansion DeferralRevwrkingfile SF 2 2 2" xfId="18667"/>
    <cellStyle name="_DEM-WP (C) Power Cost 2006GRC Order_16.37E Wild Horse Expansion DeferralRevwrkingfile SF 2 3" xfId="18668"/>
    <cellStyle name="_DEM-WP (C) Power Cost 2006GRC Order_16.37E Wild Horse Expansion DeferralRevwrkingfile SF 3" xfId="3278"/>
    <cellStyle name="_DEM-WP (C) Power Cost 2006GRC Order_16.37E Wild Horse Expansion DeferralRevwrkingfile SF 3 2" xfId="18669"/>
    <cellStyle name="_DEM-WP (C) Power Cost 2006GRC Order_16.37E Wild Horse Expansion DeferralRevwrkingfile SF 4" xfId="18670"/>
    <cellStyle name="_DEM-WP (C) Power Cost 2006GRC Order_16.37E Wild Horse Expansion DeferralRevwrkingfile SF_DEM-WP(C) ENERG10C--ctn Mid-C_042010 2010GRC" xfId="3279"/>
    <cellStyle name="_DEM-WP (C) Power Cost 2006GRC Order_2009 Compliance Filing PCA Exhibits for GRC" xfId="3280"/>
    <cellStyle name="_DEM-WP (C) Power Cost 2006GRC Order_2009 Compliance Filing PCA Exhibits for GRC 2" xfId="18671"/>
    <cellStyle name="_DEM-WP (C) Power Cost 2006GRC Order_2009 GRC Compl Filing - Exhibit D" xfId="3281"/>
    <cellStyle name="_DEM-WP (C) Power Cost 2006GRC Order_2009 GRC Compl Filing - Exhibit D 2" xfId="3282"/>
    <cellStyle name="_DEM-WP (C) Power Cost 2006GRC Order_2009 GRC Compl Filing - Exhibit D 2 2" xfId="18672"/>
    <cellStyle name="_DEM-WP (C) Power Cost 2006GRC Order_2009 GRC Compl Filing - Exhibit D 3" xfId="18673"/>
    <cellStyle name="_DEM-WP (C) Power Cost 2006GRC Order_2009 GRC Compl Filing - Exhibit D_DEM-WP(C) ENERG10C--ctn Mid-C_042010 2010GRC" xfId="3283"/>
    <cellStyle name="_DEM-WP (C) Power Cost 2006GRC Order_3.01 Income Statement" xfId="3284"/>
    <cellStyle name="_DEM-WP (C) Power Cost 2006GRC Order_4 31 Regulatory Assets and Liabilities  7 06- Exhibit D" xfId="3285"/>
    <cellStyle name="_DEM-WP (C) Power Cost 2006GRC Order_4 31 Regulatory Assets and Liabilities  7 06- Exhibit D 2" xfId="3286"/>
    <cellStyle name="_DEM-WP (C) Power Cost 2006GRC Order_4 31 Regulatory Assets and Liabilities  7 06- Exhibit D 2 2" xfId="3287"/>
    <cellStyle name="_DEM-WP (C) Power Cost 2006GRC Order_4 31 Regulatory Assets and Liabilities  7 06- Exhibit D 2 2 2" xfId="18674"/>
    <cellStyle name="_DEM-WP (C) Power Cost 2006GRC Order_4 31 Regulatory Assets and Liabilities  7 06- Exhibit D 3" xfId="3288"/>
    <cellStyle name="_DEM-WP (C) Power Cost 2006GRC Order_4 31 Regulatory Assets and Liabilities  7 06- Exhibit D 3 2" xfId="18675"/>
    <cellStyle name="_DEM-WP (C) Power Cost 2006GRC Order_4 31 Regulatory Assets and Liabilities  7 06- Exhibit D_DEM-WP(C) ENERG10C--ctn Mid-C_042010 2010GRC" xfId="3289"/>
    <cellStyle name="_DEM-WP (C) Power Cost 2006GRC Order_4 31 Regulatory Assets and Liabilities  7 06- Exhibit D_NIM Summary" xfId="3290"/>
    <cellStyle name="_DEM-WP (C) Power Cost 2006GRC Order_4 31 Regulatory Assets and Liabilities  7 06- Exhibit D_NIM Summary 2" xfId="3291"/>
    <cellStyle name="_DEM-WP (C) Power Cost 2006GRC Order_4 31 Regulatory Assets and Liabilities  7 06- Exhibit D_NIM Summary 2 2" xfId="18676"/>
    <cellStyle name="_DEM-WP (C) Power Cost 2006GRC Order_4 31 Regulatory Assets and Liabilities  7 06- Exhibit D_NIM Summary 3" xfId="18677"/>
    <cellStyle name="_DEM-WP (C) Power Cost 2006GRC Order_4 31 Regulatory Assets and Liabilities  7 06- Exhibit D_NIM Summary_DEM-WP(C) ENERG10C--ctn Mid-C_042010 2010GRC" xfId="3292"/>
    <cellStyle name="_DEM-WP (C) Power Cost 2006GRC Order_4 31 Regulatory Assets and Liabilities  7 06- Exhibit D_NIM+O&amp;M" xfId="3293"/>
    <cellStyle name="_DEM-WP (C) Power Cost 2006GRC Order_4 31 Regulatory Assets and Liabilities  7 06- Exhibit D_NIM+O&amp;M 2" xfId="18678"/>
    <cellStyle name="_DEM-WP (C) Power Cost 2006GRC Order_4 31 Regulatory Assets and Liabilities  7 06- Exhibit D_NIM+O&amp;M Monthly" xfId="3294"/>
    <cellStyle name="_DEM-WP (C) Power Cost 2006GRC Order_4 31 Regulatory Assets and Liabilities  7 06- Exhibit D_NIM+O&amp;M Monthly 2" xfId="18679"/>
    <cellStyle name="_DEM-WP (C) Power Cost 2006GRC Order_4 31E Reg Asset  Liab and EXH D" xfId="3295"/>
    <cellStyle name="_DEM-WP (C) Power Cost 2006GRC Order_4 31E Reg Asset  Liab and EXH D _ Aug 10 Filing (2)" xfId="3296"/>
    <cellStyle name="_DEM-WP (C) Power Cost 2006GRC Order_4 31E Reg Asset  Liab and EXH D _ Aug 10 Filing (2) 2" xfId="18680"/>
    <cellStyle name="_DEM-WP (C) Power Cost 2006GRC Order_4 31E Reg Asset  Liab and EXH D 10" xfId="18681"/>
    <cellStyle name="_DEM-WP (C) Power Cost 2006GRC Order_4 31E Reg Asset  Liab and EXH D 11" xfId="18682"/>
    <cellStyle name="_DEM-WP (C) Power Cost 2006GRC Order_4 31E Reg Asset  Liab and EXH D 12" xfId="18683"/>
    <cellStyle name="_DEM-WP (C) Power Cost 2006GRC Order_4 31E Reg Asset  Liab and EXH D 13" xfId="18684"/>
    <cellStyle name="_DEM-WP (C) Power Cost 2006GRC Order_4 31E Reg Asset  Liab and EXH D 14" xfId="18685"/>
    <cellStyle name="_DEM-WP (C) Power Cost 2006GRC Order_4 31E Reg Asset  Liab and EXH D 15" xfId="18686"/>
    <cellStyle name="_DEM-WP (C) Power Cost 2006GRC Order_4 31E Reg Asset  Liab and EXH D 16" xfId="18687"/>
    <cellStyle name="_DEM-WP (C) Power Cost 2006GRC Order_4 31E Reg Asset  Liab and EXH D 17" xfId="18688"/>
    <cellStyle name="_DEM-WP (C) Power Cost 2006GRC Order_4 31E Reg Asset  Liab and EXH D 18" xfId="18689"/>
    <cellStyle name="_DEM-WP (C) Power Cost 2006GRC Order_4 31E Reg Asset  Liab and EXH D 19" xfId="18690"/>
    <cellStyle name="_DEM-WP (C) Power Cost 2006GRC Order_4 31E Reg Asset  Liab and EXH D 2" xfId="18691"/>
    <cellStyle name="_DEM-WP (C) Power Cost 2006GRC Order_4 31E Reg Asset  Liab and EXH D 20" xfId="18692"/>
    <cellStyle name="_DEM-WP (C) Power Cost 2006GRC Order_4 31E Reg Asset  Liab and EXH D 21" xfId="18693"/>
    <cellStyle name="_DEM-WP (C) Power Cost 2006GRC Order_4 31E Reg Asset  Liab and EXH D 22" xfId="18694"/>
    <cellStyle name="_DEM-WP (C) Power Cost 2006GRC Order_4 31E Reg Asset  Liab and EXH D 23" xfId="18695"/>
    <cellStyle name="_DEM-WP (C) Power Cost 2006GRC Order_4 31E Reg Asset  Liab and EXH D 24" xfId="18696"/>
    <cellStyle name="_DEM-WP (C) Power Cost 2006GRC Order_4 31E Reg Asset  Liab and EXH D 25" xfId="18697"/>
    <cellStyle name="_DEM-WP (C) Power Cost 2006GRC Order_4 31E Reg Asset  Liab and EXH D 26" xfId="18698"/>
    <cellStyle name="_DEM-WP (C) Power Cost 2006GRC Order_4 31E Reg Asset  Liab and EXH D 27" xfId="18699"/>
    <cellStyle name="_DEM-WP (C) Power Cost 2006GRC Order_4 31E Reg Asset  Liab and EXH D 28" xfId="18700"/>
    <cellStyle name="_DEM-WP (C) Power Cost 2006GRC Order_4 31E Reg Asset  Liab and EXH D 29" xfId="18701"/>
    <cellStyle name="_DEM-WP (C) Power Cost 2006GRC Order_4 31E Reg Asset  Liab and EXH D 3" xfId="18702"/>
    <cellStyle name="_DEM-WP (C) Power Cost 2006GRC Order_4 31E Reg Asset  Liab and EXH D 30" xfId="18703"/>
    <cellStyle name="_DEM-WP (C) Power Cost 2006GRC Order_4 31E Reg Asset  Liab and EXH D 31" xfId="18704"/>
    <cellStyle name="_DEM-WP (C) Power Cost 2006GRC Order_4 31E Reg Asset  Liab and EXH D 32" xfId="18705"/>
    <cellStyle name="_DEM-WP (C) Power Cost 2006GRC Order_4 31E Reg Asset  Liab and EXH D 33" xfId="18706"/>
    <cellStyle name="_DEM-WP (C) Power Cost 2006GRC Order_4 31E Reg Asset  Liab and EXH D 34" xfId="18707"/>
    <cellStyle name="_DEM-WP (C) Power Cost 2006GRC Order_4 31E Reg Asset  Liab and EXH D 35" xfId="18708"/>
    <cellStyle name="_DEM-WP (C) Power Cost 2006GRC Order_4 31E Reg Asset  Liab and EXH D 36" xfId="18709"/>
    <cellStyle name="_DEM-WP (C) Power Cost 2006GRC Order_4 31E Reg Asset  Liab and EXH D 4" xfId="18710"/>
    <cellStyle name="_DEM-WP (C) Power Cost 2006GRC Order_4 31E Reg Asset  Liab and EXH D 5" xfId="18711"/>
    <cellStyle name="_DEM-WP (C) Power Cost 2006GRC Order_4 31E Reg Asset  Liab and EXH D 6" xfId="18712"/>
    <cellStyle name="_DEM-WP (C) Power Cost 2006GRC Order_4 31E Reg Asset  Liab and EXH D 7" xfId="18713"/>
    <cellStyle name="_DEM-WP (C) Power Cost 2006GRC Order_4 31E Reg Asset  Liab and EXH D 8" xfId="18714"/>
    <cellStyle name="_DEM-WP (C) Power Cost 2006GRC Order_4 31E Reg Asset  Liab and EXH D 9" xfId="18715"/>
    <cellStyle name="_DEM-WP (C) Power Cost 2006GRC Order_4 32 Regulatory Assets and Liabilities  7 06- Exhibit D" xfId="3297"/>
    <cellStyle name="_DEM-WP (C) Power Cost 2006GRC Order_4 32 Regulatory Assets and Liabilities  7 06- Exhibit D 2" xfId="3298"/>
    <cellStyle name="_DEM-WP (C) Power Cost 2006GRC Order_4 32 Regulatory Assets and Liabilities  7 06- Exhibit D 2 2" xfId="3299"/>
    <cellStyle name="_DEM-WP (C) Power Cost 2006GRC Order_4 32 Regulatory Assets and Liabilities  7 06- Exhibit D 2 2 2" xfId="18716"/>
    <cellStyle name="_DEM-WP (C) Power Cost 2006GRC Order_4 32 Regulatory Assets and Liabilities  7 06- Exhibit D 3" xfId="3300"/>
    <cellStyle name="_DEM-WP (C) Power Cost 2006GRC Order_4 32 Regulatory Assets and Liabilities  7 06- Exhibit D 3 2" xfId="18717"/>
    <cellStyle name="_DEM-WP (C) Power Cost 2006GRC Order_4 32 Regulatory Assets and Liabilities  7 06- Exhibit D_DEM-WP(C) ENERG10C--ctn Mid-C_042010 2010GRC" xfId="3301"/>
    <cellStyle name="_DEM-WP (C) Power Cost 2006GRC Order_4 32 Regulatory Assets and Liabilities  7 06- Exhibit D_NIM Summary" xfId="3302"/>
    <cellStyle name="_DEM-WP (C) Power Cost 2006GRC Order_4 32 Regulatory Assets and Liabilities  7 06- Exhibit D_NIM Summary 2" xfId="3303"/>
    <cellStyle name="_DEM-WP (C) Power Cost 2006GRC Order_4 32 Regulatory Assets and Liabilities  7 06- Exhibit D_NIM Summary 2 2" xfId="18718"/>
    <cellStyle name="_DEM-WP (C) Power Cost 2006GRC Order_4 32 Regulatory Assets and Liabilities  7 06- Exhibit D_NIM Summary 3" xfId="18719"/>
    <cellStyle name="_DEM-WP (C) Power Cost 2006GRC Order_4 32 Regulatory Assets and Liabilities  7 06- Exhibit D_NIM Summary_DEM-WP(C) ENERG10C--ctn Mid-C_042010 2010GRC" xfId="3304"/>
    <cellStyle name="_DEM-WP (C) Power Cost 2006GRC Order_4 32 Regulatory Assets and Liabilities  7 06- Exhibit D_NIM+O&amp;M" xfId="3305"/>
    <cellStyle name="_DEM-WP (C) Power Cost 2006GRC Order_4 32 Regulatory Assets and Liabilities  7 06- Exhibit D_NIM+O&amp;M 2" xfId="18720"/>
    <cellStyle name="_DEM-WP (C) Power Cost 2006GRC Order_4 32 Regulatory Assets and Liabilities  7 06- Exhibit D_NIM+O&amp;M Monthly" xfId="3306"/>
    <cellStyle name="_DEM-WP (C) Power Cost 2006GRC Order_4 32 Regulatory Assets and Liabilities  7 06- Exhibit D_NIM+O&amp;M Monthly 2" xfId="18721"/>
    <cellStyle name="_DEM-WP (C) Power Cost 2006GRC Order_AURORA Total New" xfId="3307"/>
    <cellStyle name="_DEM-WP (C) Power Cost 2006GRC Order_AURORA Total New 2" xfId="3308"/>
    <cellStyle name="_DEM-WP (C) Power Cost 2006GRC Order_AURORA Total New 2 2" xfId="18722"/>
    <cellStyle name="_DEM-WP (C) Power Cost 2006GRC Order_AURORA Total New 3" xfId="18723"/>
    <cellStyle name="_DEM-WP (C) Power Cost 2006GRC Order_Book2" xfId="3309"/>
    <cellStyle name="_DEM-WP (C) Power Cost 2006GRC Order_Book2 2" xfId="3310"/>
    <cellStyle name="_DEM-WP (C) Power Cost 2006GRC Order_Book2 2 2" xfId="3311"/>
    <cellStyle name="_DEM-WP (C) Power Cost 2006GRC Order_Book2 2 2 2" xfId="18724"/>
    <cellStyle name="_DEM-WP (C) Power Cost 2006GRC Order_Book2 2 3" xfId="18725"/>
    <cellStyle name="_DEM-WP (C) Power Cost 2006GRC Order_Book2 3" xfId="3312"/>
    <cellStyle name="_DEM-WP (C) Power Cost 2006GRC Order_Book2 3 2" xfId="18726"/>
    <cellStyle name="_DEM-WP (C) Power Cost 2006GRC Order_Book2 4" xfId="18727"/>
    <cellStyle name="_DEM-WP (C) Power Cost 2006GRC Order_Book2_Adj Bench DR 3 for Initial Briefs (Electric)" xfId="3313"/>
    <cellStyle name="_DEM-WP (C) Power Cost 2006GRC Order_Book2_Adj Bench DR 3 for Initial Briefs (Electric) 2" xfId="3314"/>
    <cellStyle name="_DEM-WP (C) Power Cost 2006GRC Order_Book2_Adj Bench DR 3 for Initial Briefs (Electric) 2 2" xfId="3315"/>
    <cellStyle name="_DEM-WP (C) Power Cost 2006GRC Order_Book2_Adj Bench DR 3 for Initial Briefs (Electric) 2 2 2" xfId="18728"/>
    <cellStyle name="_DEM-WP (C) Power Cost 2006GRC Order_Book2_Adj Bench DR 3 for Initial Briefs (Electric) 2 3" xfId="18729"/>
    <cellStyle name="_DEM-WP (C) Power Cost 2006GRC Order_Book2_Adj Bench DR 3 for Initial Briefs (Electric) 3" xfId="3316"/>
    <cellStyle name="_DEM-WP (C) Power Cost 2006GRC Order_Book2_Adj Bench DR 3 for Initial Briefs (Electric) 3 2" xfId="18730"/>
    <cellStyle name="_DEM-WP (C) Power Cost 2006GRC Order_Book2_Adj Bench DR 3 for Initial Briefs (Electric) 4" xfId="18731"/>
    <cellStyle name="_DEM-WP (C) Power Cost 2006GRC Order_Book2_Adj Bench DR 3 for Initial Briefs (Electric)_DEM-WP(C) ENERG10C--ctn Mid-C_042010 2010GRC" xfId="3317"/>
    <cellStyle name="_DEM-WP (C) Power Cost 2006GRC Order_Book2_DEM-WP(C) ENERG10C--ctn Mid-C_042010 2010GRC" xfId="3318"/>
    <cellStyle name="_DEM-WP (C) Power Cost 2006GRC Order_Book2_Electric Rev Req Model (2009 GRC) Rebuttal" xfId="3319"/>
    <cellStyle name="_DEM-WP (C) Power Cost 2006GRC Order_Book2_Electric Rev Req Model (2009 GRC) Rebuttal 2" xfId="3320"/>
    <cellStyle name="_DEM-WP (C) Power Cost 2006GRC Order_Book2_Electric Rev Req Model (2009 GRC) Rebuttal 2 2" xfId="3321"/>
    <cellStyle name="_DEM-WP (C) Power Cost 2006GRC Order_Book2_Electric Rev Req Model (2009 GRC) Rebuttal 2 2 2" xfId="18732"/>
    <cellStyle name="_DEM-WP (C) Power Cost 2006GRC Order_Book2_Electric Rev Req Model (2009 GRC) Rebuttal 2 3" xfId="18733"/>
    <cellStyle name="_DEM-WP (C) Power Cost 2006GRC Order_Book2_Electric Rev Req Model (2009 GRC) Rebuttal 3" xfId="3322"/>
    <cellStyle name="_DEM-WP (C) Power Cost 2006GRC Order_Book2_Electric Rev Req Model (2009 GRC) Rebuttal 3 2" xfId="18734"/>
    <cellStyle name="_DEM-WP (C) Power Cost 2006GRC Order_Book2_Electric Rev Req Model (2009 GRC) Rebuttal 4" xfId="18735"/>
    <cellStyle name="_DEM-WP (C) Power Cost 2006GRC Order_Book2_Electric Rev Req Model (2009 GRC) Rebuttal REmoval of New  WH Solar AdjustMI" xfId="3323"/>
    <cellStyle name="_DEM-WP (C) Power Cost 2006GRC Order_Book2_Electric Rev Req Model (2009 GRC) Rebuttal REmoval of New  WH Solar AdjustMI 2" xfId="3324"/>
    <cellStyle name="_DEM-WP (C) Power Cost 2006GRC Order_Book2_Electric Rev Req Model (2009 GRC) Rebuttal REmoval of New  WH Solar AdjustMI 2 2" xfId="3325"/>
    <cellStyle name="_DEM-WP (C) Power Cost 2006GRC Order_Book2_Electric Rev Req Model (2009 GRC) Rebuttal REmoval of New  WH Solar AdjustMI 2 2 2" xfId="18736"/>
    <cellStyle name="_DEM-WP (C) Power Cost 2006GRC Order_Book2_Electric Rev Req Model (2009 GRC) Rebuttal REmoval of New  WH Solar AdjustMI 2 3" xfId="18737"/>
    <cellStyle name="_DEM-WP (C) Power Cost 2006GRC Order_Book2_Electric Rev Req Model (2009 GRC) Rebuttal REmoval of New  WH Solar AdjustMI 3" xfId="3326"/>
    <cellStyle name="_DEM-WP (C) Power Cost 2006GRC Order_Book2_Electric Rev Req Model (2009 GRC) Rebuttal REmoval of New  WH Solar AdjustMI 3 2" xfId="18738"/>
    <cellStyle name="_DEM-WP (C) Power Cost 2006GRC Order_Book2_Electric Rev Req Model (2009 GRC) Rebuttal REmoval of New  WH Solar AdjustMI 4" xfId="18739"/>
    <cellStyle name="_DEM-WP (C) Power Cost 2006GRC Order_Book2_Electric Rev Req Model (2009 GRC) Rebuttal REmoval of New  WH Solar AdjustMI_DEM-WP(C) ENERG10C--ctn Mid-C_042010 2010GRC" xfId="3327"/>
    <cellStyle name="_DEM-WP (C) Power Cost 2006GRC Order_Book2_Electric Rev Req Model (2009 GRC) Revised 01-18-2010" xfId="3328"/>
    <cellStyle name="_DEM-WP (C) Power Cost 2006GRC Order_Book2_Electric Rev Req Model (2009 GRC) Revised 01-18-2010 2" xfId="3329"/>
    <cellStyle name="_DEM-WP (C) Power Cost 2006GRC Order_Book2_Electric Rev Req Model (2009 GRC) Revised 01-18-2010 2 2" xfId="3330"/>
    <cellStyle name="_DEM-WP (C) Power Cost 2006GRC Order_Book2_Electric Rev Req Model (2009 GRC) Revised 01-18-2010 2 2 2" xfId="18740"/>
    <cellStyle name="_DEM-WP (C) Power Cost 2006GRC Order_Book2_Electric Rev Req Model (2009 GRC) Revised 01-18-2010 2 3" xfId="18741"/>
    <cellStyle name="_DEM-WP (C) Power Cost 2006GRC Order_Book2_Electric Rev Req Model (2009 GRC) Revised 01-18-2010 3" xfId="3331"/>
    <cellStyle name="_DEM-WP (C) Power Cost 2006GRC Order_Book2_Electric Rev Req Model (2009 GRC) Revised 01-18-2010 3 2" xfId="18742"/>
    <cellStyle name="_DEM-WP (C) Power Cost 2006GRC Order_Book2_Electric Rev Req Model (2009 GRC) Revised 01-18-2010 4" xfId="18743"/>
    <cellStyle name="_DEM-WP (C) Power Cost 2006GRC Order_Book2_Electric Rev Req Model (2009 GRC) Revised 01-18-2010_DEM-WP(C) ENERG10C--ctn Mid-C_042010 2010GRC" xfId="3332"/>
    <cellStyle name="_DEM-WP (C) Power Cost 2006GRC Order_Book2_Final Order Electric EXHIBIT A-1" xfId="3333"/>
    <cellStyle name="_DEM-WP (C) Power Cost 2006GRC Order_Book2_Final Order Electric EXHIBIT A-1 2" xfId="3334"/>
    <cellStyle name="_DEM-WP (C) Power Cost 2006GRC Order_Book2_Final Order Electric EXHIBIT A-1 2 2" xfId="3335"/>
    <cellStyle name="_DEM-WP (C) Power Cost 2006GRC Order_Book2_Final Order Electric EXHIBIT A-1 2 2 2" xfId="18744"/>
    <cellStyle name="_DEM-WP (C) Power Cost 2006GRC Order_Book2_Final Order Electric EXHIBIT A-1 2 3" xfId="18745"/>
    <cellStyle name="_DEM-WP (C) Power Cost 2006GRC Order_Book2_Final Order Electric EXHIBIT A-1 3" xfId="3336"/>
    <cellStyle name="_DEM-WP (C) Power Cost 2006GRC Order_Book2_Final Order Electric EXHIBIT A-1 3 2" xfId="18746"/>
    <cellStyle name="_DEM-WP (C) Power Cost 2006GRC Order_Book2_Final Order Electric EXHIBIT A-1 4" xfId="18747"/>
    <cellStyle name="_DEM-WP (C) Power Cost 2006GRC Order_Book4" xfId="3337"/>
    <cellStyle name="_DEM-WP (C) Power Cost 2006GRC Order_Book4 2" xfId="3338"/>
    <cellStyle name="_DEM-WP (C) Power Cost 2006GRC Order_Book4 2 2" xfId="3339"/>
    <cellStyle name="_DEM-WP (C) Power Cost 2006GRC Order_Book4 2 2 2" xfId="18748"/>
    <cellStyle name="_DEM-WP (C) Power Cost 2006GRC Order_Book4 2 3" xfId="18749"/>
    <cellStyle name="_DEM-WP (C) Power Cost 2006GRC Order_Book4 3" xfId="3340"/>
    <cellStyle name="_DEM-WP (C) Power Cost 2006GRC Order_Book4 3 2" xfId="18750"/>
    <cellStyle name="_DEM-WP (C) Power Cost 2006GRC Order_Book4 4" xfId="18751"/>
    <cellStyle name="_DEM-WP (C) Power Cost 2006GRC Order_Book4_DEM-WP(C) ENERG10C--ctn Mid-C_042010 2010GRC" xfId="3341"/>
    <cellStyle name="_DEM-WP (C) Power Cost 2006GRC Order_Book9" xfId="3342"/>
    <cellStyle name="_DEM-WP (C) Power Cost 2006GRC Order_Book9 2" xfId="3343"/>
    <cellStyle name="_DEM-WP (C) Power Cost 2006GRC Order_Book9 2 2" xfId="3344"/>
    <cellStyle name="_DEM-WP (C) Power Cost 2006GRC Order_Book9 2 2 2" xfId="18752"/>
    <cellStyle name="_DEM-WP (C) Power Cost 2006GRC Order_Book9 2 3" xfId="18753"/>
    <cellStyle name="_DEM-WP (C) Power Cost 2006GRC Order_Book9 3" xfId="3345"/>
    <cellStyle name="_DEM-WP (C) Power Cost 2006GRC Order_Book9 3 2" xfId="18754"/>
    <cellStyle name="_DEM-WP (C) Power Cost 2006GRC Order_Book9 4" xfId="18755"/>
    <cellStyle name="_DEM-WP (C) Power Cost 2006GRC Order_Book9_DEM-WP(C) ENERG10C--ctn Mid-C_042010 2010GRC" xfId="3346"/>
    <cellStyle name="_DEM-WP (C) Power Cost 2006GRC Order_Chelan PUD Power Costs (8-10)" xfId="3347"/>
    <cellStyle name="_DEM-WP (C) Power Cost 2006GRC Order_Chelan PUD Power Costs (8-10) 2" xfId="18756"/>
    <cellStyle name="_DEM-WP (C) Power Cost 2006GRC Order_DEM-WP(C) Chelan Power Costs" xfId="3348"/>
    <cellStyle name="_DEM-WP (C) Power Cost 2006GRC Order_DEM-WP(C) Chelan Power Costs 2" xfId="18757"/>
    <cellStyle name="_DEM-WP (C) Power Cost 2006GRC Order_DEM-WP(C) ENERG10C--ctn Mid-C_042010 2010GRC" xfId="3349"/>
    <cellStyle name="_DEM-WP (C) Power Cost 2006GRC Order_DEM-WP(C) Gas Transport 2010GRC" xfId="3350"/>
    <cellStyle name="_DEM-WP (C) Power Cost 2006GRC Order_DEM-WP(C) Gas Transport 2010GRC 2" xfId="18758"/>
    <cellStyle name="_DEM-WP (C) Power Cost 2006GRC Order_Electric COS Inputs" xfId="3351"/>
    <cellStyle name="_DEM-WP (C) Power Cost 2006GRC Order_Electric COS Inputs 2" xfId="3352"/>
    <cellStyle name="_DEM-WP (C) Power Cost 2006GRC Order_Electric COS Inputs 2 2" xfId="3353"/>
    <cellStyle name="_DEM-WP (C) Power Cost 2006GRC Order_Electric COS Inputs 2 2 2" xfId="3354"/>
    <cellStyle name="_DEM-WP (C) Power Cost 2006GRC Order_Electric COS Inputs 2 2 2 2" xfId="18759"/>
    <cellStyle name="_DEM-WP (C) Power Cost 2006GRC Order_Electric COS Inputs 2 2 3" xfId="18760"/>
    <cellStyle name="_DEM-WP (C) Power Cost 2006GRC Order_Electric COS Inputs 2 3" xfId="3355"/>
    <cellStyle name="_DEM-WP (C) Power Cost 2006GRC Order_Electric COS Inputs 2 3 2" xfId="3356"/>
    <cellStyle name="_DEM-WP (C) Power Cost 2006GRC Order_Electric COS Inputs 2 3 2 2" xfId="18761"/>
    <cellStyle name="_DEM-WP (C) Power Cost 2006GRC Order_Electric COS Inputs 2 3 3" xfId="18762"/>
    <cellStyle name="_DEM-WP (C) Power Cost 2006GRC Order_Electric COS Inputs 2 4" xfId="3357"/>
    <cellStyle name="_DEM-WP (C) Power Cost 2006GRC Order_Electric COS Inputs 2 4 2" xfId="3358"/>
    <cellStyle name="_DEM-WP (C) Power Cost 2006GRC Order_Electric COS Inputs 2 4 2 2" xfId="18763"/>
    <cellStyle name="_DEM-WP (C) Power Cost 2006GRC Order_Electric COS Inputs 2 4 3" xfId="18764"/>
    <cellStyle name="_DEM-WP (C) Power Cost 2006GRC Order_Electric COS Inputs 2 5" xfId="18765"/>
    <cellStyle name="_DEM-WP (C) Power Cost 2006GRC Order_Electric COS Inputs 3" xfId="3359"/>
    <cellStyle name="_DEM-WP (C) Power Cost 2006GRC Order_Electric COS Inputs 3 2" xfId="3360"/>
    <cellStyle name="_DEM-WP (C) Power Cost 2006GRC Order_Electric COS Inputs 3 2 2" xfId="18766"/>
    <cellStyle name="_DEM-WP (C) Power Cost 2006GRC Order_Electric COS Inputs 3 3" xfId="18767"/>
    <cellStyle name="_DEM-WP (C) Power Cost 2006GRC Order_Electric COS Inputs 4" xfId="3361"/>
    <cellStyle name="_DEM-WP (C) Power Cost 2006GRC Order_Electric COS Inputs 4 2" xfId="3362"/>
    <cellStyle name="_DEM-WP (C) Power Cost 2006GRC Order_Electric COS Inputs 4 2 2" xfId="18768"/>
    <cellStyle name="_DEM-WP (C) Power Cost 2006GRC Order_Electric COS Inputs 4 3" xfId="18769"/>
    <cellStyle name="_DEM-WP (C) Power Cost 2006GRC Order_Electric COS Inputs 5" xfId="3363"/>
    <cellStyle name="_DEM-WP (C) Power Cost 2006GRC Order_Electric COS Inputs 5 2" xfId="18770"/>
    <cellStyle name="_DEM-WP (C) Power Cost 2006GRC Order_Electric COS Inputs 6" xfId="3364"/>
    <cellStyle name="_DEM-WP (C) Power Cost 2006GRC Order_Exh A-1 resulting from UE-112050 effective Jan 1 2012" xfId="18771"/>
    <cellStyle name="_DEM-WP (C) Power Cost 2006GRC Order_Exh G - Klamath Peaker PPA fr C Locke 2-12" xfId="18772"/>
    <cellStyle name="_DEM-WP (C) Power Cost 2006GRC Order_Exhibit A-1 effective 4-1-11 fr S Free 12-11" xfId="18773"/>
    <cellStyle name="_DEM-WP (C) Power Cost 2006GRC Order_Mint Farm Generation BPA" xfId="18774"/>
    <cellStyle name="_DEM-WP (C) Power Cost 2006GRC Order_NIM Summary" xfId="3365"/>
    <cellStyle name="_DEM-WP (C) Power Cost 2006GRC Order_NIM Summary 09GRC" xfId="3366"/>
    <cellStyle name="_DEM-WP (C) Power Cost 2006GRC Order_NIM Summary 09GRC 2" xfId="3367"/>
    <cellStyle name="_DEM-WP (C) Power Cost 2006GRC Order_NIM Summary 09GRC 2 2" xfId="18775"/>
    <cellStyle name="_DEM-WP (C) Power Cost 2006GRC Order_NIM Summary 09GRC 3" xfId="18776"/>
    <cellStyle name="_DEM-WP (C) Power Cost 2006GRC Order_NIM Summary 09GRC_DEM-WP(C) ENERG10C--ctn Mid-C_042010 2010GRC" xfId="3368"/>
    <cellStyle name="_DEM-WP (C) Power Cost 2006GRC Order_NIM Summary 10" xfId="18777"/>
    <cellStyle name="_DEM-WP (C) Power Cost 2006GRC Order_NIM Summary 11" xfId="18778"/>
    <cellStyle name="_DEM-WP (C) Power Cost 2006GRC Order_NIM Summary 12" xfId="18779"/>
    <cellStyle name="_DEM-WP (C) Power Cost 2006GRC Order_NIM Summary 13" xfId="18780"/>
    <cellStyle name="_DEM-WP (C) Power Cost 2006GRC Order_NIM Summary 14" xfId="18781"/>
    <cellStyle name="_DEM-WP (C) Power Cost 2006GRC Order_NIM Summary 15" xfId="18782"/>
    <cellStyle name="_DEM-WP (C) Power Cost 2006GRC Order_NIM Summary 16" xfId="18783"/>
    <cellStyle name="_DEM-WP (C) Power Cost 2006GRC Order_NIM Summary 17" xfId="18784"/>
    <cellStyle name="_DEM-WP (C) Power Cost 2006GRC Order_NIM Summary 18" xfId="18785"/>
    <cellStyle name="_DEM-WP (C) Power Cost 2006GRC Order_NIM Summary 19" xfId="18786"/>
    <cellStyle name="_DEM-WP (C) Power Cost 2006GRC Order_NIM Summary 2" xfId="3369"/>
    <cellStyle name="_DEM-WP (C) Power Cost 2006GRC Order_NIM Summary 2 2" xfId="18787"/>
    <cellStyle name="_DEM-WP (C) Power Cost 2006GRC Order_NIM Summary 20" xfId="18788"/>
    <cellStyle name="_DEM-WP (C) Power Cost 2006GRC Order_NIM Summary 21" xfId="18789"/>
    <cellStyle name="_DEM-WP (C) Power Cost 2006GRC Order_NIM Summary 22" xfId="18790"/>
    <cellStyle name="_DEM-WP (C) Power Cost 2006GRC Order_NIM Summary 23" xfId="18791"/>
    <cellStyle name="_DEM-WP (C) Power Cost 2006GRC Order_NIM Summary 24" xfId="18792"/>
    <cellStyle name="_DEM-WP (C) Power Cost 2006GRC Order_NIM Summary 25" xfId="18793"/>
    <cellStyle name="_DEM-WP (C) Power Cost 2006GRC Order_NIM Summary 26" xfId="18794"/>
    <cellStyle name="_DEM-WP (C) Power Cost 2006GRC Order_NIM Summary 27" xfId="18795"/>
    <cellStyle name="_DEM-WP (C) Power Cost 2006GRC Order_NIM Summary 28" xfId="18796"/>
    <cellStyle name="_DEM-WP (C) Power Cost 2006GRC Order_NIM Summary 29" xfId="18797"/>
    <cellStyle name="_DEM-WP (C) Power Cost 2006GRC Order_NIM Summary 3" xfId="3370"/>
    <cellStyle name="_DEM-WP (C) Power Cost 2006GRC Order_NIM Summary 3 2" xfId="18798"/>
    <cellStyle name="_DEM-WP (C) Power Cost 2006GRC Order_NIM Summary 30" xfId="18799"/>
    <cellStyle name="_DEM-WP (C) Power Cost 2006GRC Order_NIM Summary 31" xfId="18800"/>
    <cellStyle name="_DEM-WP (C) Power Cost 2006GRC Order_NIM Summary 32" xfId="18801"/>
    <cellStyle name="_DEM-WP (C) Power Cost 2006GRC Order_NIM Summary 33" xfId="18802"/>
    <cellStyle name="_DEM-WP (C) Power Cost 2006GRC Order_NIM Summary 34" xfId="18803"/>
    <cellStyle name="_DEM-WP (C) Power Cost 2006GRC Order_NIM Summary 35" xfId="18804"/>
    <cellStyle name="_DEM-WP (C) Power Cost 2006GRC Order_NIM Summary 36" xfId="18805"/>
    <cellStyle name="_DEM-WP (C) Power Cost 2006GRC Order_NIM Summary 37" xfId="18806"/>
    <cellStyle name="_DEM-WP (C) Power Cost 2006GRC Order_NIM Summary 38" xfId="18807"/>
    <cellStyle name="_DEM-WP (C) Power Cost 2006GRC Order_NIM Summary 39" xfId="18808"/>
    <cellStyle name="_DEM-WP (C) Power Cost 2006GRC Order_NIM Summary 4" xfId="3371"/>
    <cellStyle name="_DEM-WP (C) Power Cost 2006GRC Order_NIM Summary 4 2" xfId="18809"/>
    <cellStyle name="_DEM-WP (C) Power Cost 2006GRC Order_NIM Summary 40" xfId="18810"/>
    <cellStyle name="_DEM-WP (C) Power Cost 2006GRC Order_NIM Summary 41" xfId="18811"/>
    <cellStyle name="_DEM-WP (C) Power Cost 2006GRC Order_NIM Summary 42" xfId="18812"/>
    <cellStyle name="_DEM-WP (C) Power Cost 2006GRC Order_NIM Summary 43" xfId="18813"/>
    <cellStyle name="_DEM-WP (C) Power Cost 2006GRC Order_NIM Summary 44" xfId="18814"/>
    <cellStyle name="_DEM-WP (C) Power Cost 2006GRC Order_NIM Summary 45" xfId="18815"/>
    <cellStyle name="_DEM-WP (C) Power Cost 2006GRC Order_NIM Summary 46" xfId="18816"/>
    <cellStyle name="_DEM-WP (C) Power Cost 2006GRC Order_NIM Summary 47" xfId="18817"/>
    <cellStyle name="_DEM-WP (C) Power Cost 2006GRC Order_NIM Summary 48" xfId="18818"/>
    <cellStyle name="_DEM-WP (C) Power Cost 2006GRC Order_NIM Summary 49" xfId="18819"/>
    <cellStyle name="_DEM-WP (C) Power Cost 2006GRC Order_NIM Summary 5" xfId="3372"/>
    <cellStyle name="_DEM-WP (C) Power Cost 2006GRC Order_NIM Summary 5 2" xfId="18820"/>
    <cellStyle name="_DEM-WP (C) Power Cost 2006GRC Order_NIM Summary 50" xfId="18821"/>
    <cellStyle name="_DEM-WP (C) Power Cost 2006GRC Order_NIM Summary 51" xfId="18822"/>
    <cellStyle name="_DEM-WP (C) Power Cost 2006GRC Order_NIM Summary 6" xfId="3373"/>
    <cellStyle name="_DEM-WP (C) Power Cost 2006GRC Order_NIM Summary 6 2" xfId="18823"/>
    <cellStyle name="_DEM-WP (C) Power Cost 2006GRC Order_NIM Summary 7" xfId="3374"/>
    <cellStyle name="_DEM-WP (C) Power Cost 2006GRC Order_NIM Summary 7 2" xfId="18824"/>
    <cellStyle name="_DEM-WP (C) Power Cost 2006GRC Order_NIM Summary 8" xfId="3375"/>
    <cellStyle name="_DEM-WP (C) Power Cost 2006GRC Order_NIM Summary 8 2" xfId="18825"/>
    <cellStyle name="_DEM-WP (C) Power Cost 2006GRC Order_NIM Summary 9" xfId="3376"/>
    <cellStyle name="_DEM-WP (C) Power Cost 2006GRC Order_NIM Summary 9 2" xfId="18826"/>
    <cellStyle name="_DEM-WP (C) Power Cost 2006GRC Order_NIM Summary_DEM-WP(C) ENERG10C--ctn Mid-C_042010 2010GRC" xfId="3377"/>
    <cellStyle name="_DEM-WP (C) Power Cost 2006GRC Order_NIM+O&amp;M" xfId="3378"/>
    <cellStyle name="_DEM-WP (C) Power Cost 2006GRC Order_NIM+O&amp;M 2" xfId="3379"/>
    <cellStyle name="_DEM-WP (C) Power Cost 2006GRC Order_NIM+O&amp;M 2 2" xfId="18827"/>
    <cellStyle name="_DEM-WP (C) Power Cost 2006GRC Order_NIM+O&amp;M 3" xfId="18828"/>
    <cellStyle name="_DEM-WP (C) Power Cost 2006GRC Order_NIM+O&amp;M Monthly" xfId="3380"/>
    <cellStyle name="_DEM-WP (C) Power Cost 2006GRC Order_NIM+O&amp;M Monthly 2" xfId="3381"/>
    <cellStyle name="_DEM-WP (C) Power Cost 2006GRC Order_NIM+O&amp;M Monthly 2 2" xfId="18829"/>
    <cellStyle name="_DEM-WP (C) Power Cost 2006GRC Order_NIM+O&amp;M Monthly 3" xfId="18830"/>
    <cellStyle name="_DEM-WP (C) Power Cost 2006GRC Order_PCA 10 -  Exhibit D Dec 2011" xfId="18831"/>
    <cellStyle name="_DEM-WP (C) Power Cost 2006GRC Order_PCA 10 -  Exhibit D from A Kellogg Jan 2011" xfId="3382"/>
    <cellStyle name="_DEM-WP (C) Power Cost 2006GRC Order_PCA 10 -  Exhibit D from A Kellogg July 2011" xfId="3383"/>
    <cellStyle name="_DEM-WP (C) Power Cost 2006GRC Order_PCA 10 -  Exhibit D from S Free Rcv'd 12-11" xfId="3384"/>
    <cellStyle name="_DEM-WP (C) Power Cost 2006GRC Order_PCA 11 -  Exhibit D Jan 2012 fr A Kellogg" xfId="18832"/>
    <cellStyle name="_DEM-WP (C) Power Cost 2006GRC Order_PCA 11 -  Exhibit D Jan 2012 WF" xfId="18833"/>
    <cellStyle name="_DEM-WP (C) Power Cost 2006GRC Order_PCA 9 -  Exhibit D April 2010" xfId="3385"/>
    <cellStyle name="_DEM-WP (C) Power Cost 2006GRC Order_PCA 9 -  Exhibit D April 2010 (3)" xfId="3386"/>
    <cellStyle name="_DEM-WP (C) Power Cost 2006GRC Order_PCA 9 -  Exhibit D April 2010 (3) 2" xfId="3387"/>
    <cellStyle name="_DEM-WP (C) Power Cost 2006GRC Order_PCA 9 -  Exhibit D April 2010 (3) 2 2" xfId="18834"/>
    <cellStyle name="_DEM-WP (C) Power Cost 2006GRC Order_PCA 9 -  Exhibit D April 2010 (3) 3" xfId="18835"/>
    <cellStyle name="_DEM-WP (C) Power Cost 2006GRC Order_PCA 9 -  Exhibit D April 2010 (3)_DEM-WP(C) ENERG10C--ctn Mid-C_042010 2010GRC" xfId="3388"/>
    <cellStyle name="_DEM-WP (C) Power Cost 2006GRC Order_PCA 9 -  Exhibit D April 2010 2" xfId="18836"/>
    <cellStyle name="_DEM-WP (C) Power Cost 2006GRC Order_PCA 9 -  Exhibit D April 2010 3" xfId="18837"/>
    <cellStyle name="_DEM-WP (C) Power Cost 2006GRC Order_PCA 9 -  Exhibit D April 2010 4" xfId="18838"/>
    <cellStyle name="_DEM-WP (C) Power Cost 2006GRC Order_PCA 9 -  Exhibit D April 2010 5" xfId="18839"/>
    <cellStyle name="_DEM-WP (C) Power Cost 2006GRC Order_PCA 9 -  Exhibit D April 2010 6" xfId="18840"/>
    <cellStyle name="_DEM-WP (C) Power Cost 2006GRC Order_PCA 9 -  Exhibit D Nov 2010" xfId="3389"/>
    <cellStyle name="_DEM-WP (C) Power Cost 2006GRC Order_PCA 9 -  Exhibit D Nov 2010 2" xfId="18841"/>
    <cellStyle name="_DEM-WP (C) Power Cost 2006GRC Order_PCA 9 - Exhibit D at August 2010" xfId="3390"/>
    <cellStyle name="_DEM-WP (C) Power Cost 2006GRC Order_PCA 9 - Exhibit D at August 2010 2" xfId="18842"/>
    <cellStyle name="_DEM-WP (C) Power Cost 2006GRC Order_PCA 9 - Exhibit D June 2010 GRC" xfId="3391"/>
    <cellStyle name="_DEM-WP (C) Power Cost 2006GRC Order_PCA 9 - Exhibit D June 2010 GRC 2" xfId="18843"/>
    <cellStyle name="_DEM-WP (C) Power Cost 2006GRC Order_Power Costs - Comparison bx Rbtl-Staff-Jt-PC" xfId="3392"/>
    <cellStyle name="_DEM-WP (C) Power Cost 2006GRC Order_Power Costs - Comparison bx Rbtl-Staff-Jt-PC 2" xfId="3393"/>
    <cellStyle name="_DEM-WP (C) Power Cost 2006GRC Order_Power Costs - Comparison bx Rbtl-Staff-Jt-PC 2 2" xfId="3394"/>
    <cellStyle name="_DEM-WP (C) Power Cost 2006GRC Order_Power Costs - Comparison bx Rbtl-Staff-Jt-PC 2 2 2" xfId="18844"/>
    <cellStyle name="_DEM-WP (C) Power Cost 2006GRC Order_Power Costs - Comparison bx Rbtl-Staff-Jt-PC 2 3" xfId="18845"/>
    <cellStyle name="_DEM-WP (C) Power Cost 2006GRC Order_Power Costs - Comparison bx Rbtl-Staff-Jt-PC 3" xfId="3395"/>
    <cellStyle name="_DEM-WP (C) Power Cost 2006GRC Order_Power Costs - Comparison bx Rbtl-Staff-Jt-PC 3 2" xfId="18846"/>
    <cellStyle name="_DEM-WP (C) Power Cost 2006GRC Order_Power Costs - Comparison bx Rbtl-Staff-Jt-PC 4" xfId="18847"/>
    <cellStyle name="_DEM-WP (C) Power Cost 2006GRC Order_Power Costs - Comparison bx Rbtl-Staff-Jt-PC_Adj Bench DR 3 for Initial Briefs (Electric)" xfId="3396"/>
    <cellStyle name="_DEM-WP (C) Power Cost 2006GRC Order_Power Costs - Comparison bx Rbtl-Staff-Jt-PC_Adj Bench DR 3 for Initial Briefs (Electric) 2" xfId="3397"/>
    <cellStyle name="_DEM-WP (C) Power Cost 2006GRC Order_Power Costs - Comparison bx Rbtl-Staff-Jt-PC_Adj Bench DR 3 for Initial Briefs (Electric) 2 2" xfId="3398"/>
    <cellStyle name="_DEM-WP (C) Power Cost 2006GRC Order_Power Costs - Comparison bx Rbtl-Staff-Jt-PC_Adj Bench DR 3 for Initial Briefs (Electric) 2 2 2" xfId="18848"/>
    <cellStyle name="_DEM-WP (C) Power Cost 2006GRC Order_Power Costs - Comparison bx Rbtl-Staff-Jt-PC_Adj Bench DR 3 for Initial Briefs (Electric) 2 3" xfId="18849"/>
    <cellStyle name="_DEM-WP (C) Power Cost 2006GRC Order_Power Costs - Comparison bx Rbtl-Staff-Jt-PC_Adj Bench DR 3 for Initial Briefs (Electric) 3" xfId="3399"/>
    <cellStyle name="_DEM-WP (C) Power Cost 2006GRC Order_Power Costs - Comparison bx Rbtl-Staff-Jt-PC_Adj Bench DR 3 for Initial Briefs (Electric) 3 2" xfId="18850"/>
    <cellStyle name="_DEM-WP (C) Power Cost 2006GRC Order_Power Costs - Comparison bx Rbtl-Staff-Jt-PC_Adj Bench DR 3 for Initial Briefs (Electric) 4" xfId="18851"/>
    <cellStyle name="_DEM-WP (C) Power Cost 2006GRC Order_Power Costs - Comparison bx Rbtl-Staff-Jt-PC_Adj Bench DR 3 for Initial Briefs (Electric)_DEM-WP(C) ENERG10C--ctn Mid-C_042010 2010GRC" xfId="3400"/>
    <cellStyle name="_DEM-WP (C) Power Cost 2006GRC Order_Power Costs - Comparison bx Rbtl-Staff-Jt-PC_DEM-WP(C) ENERG10C--ctn Mid-C_042010 2010GRC" xfId="3401"/>
    <cellStyle name="_DEM-WP (C) Power Cost 2006GRC Order_Power Costs - Comparison bx Rbtl-Staff-Jt-PC_Electric Rev Req Model (2009 GRC) Rebuttal" xfId="3402"/>
    <cellStyle name="_DEM-WP (C) Power Cost 2006GRC Order_Power Costs - Comparison bx Rbtl-Staff-Jt-PC_Electric Rev Req Model (2009 GRC) Rebuttal 2" xfId="3403"/>
    <cellStyle name="_DEM-WP (C) Power Cost 2006GRC Order_Power Costs - Comparison bx Rbtl-Staff-Jt-PC_Electric Rev Req Model (2009 GRC) Rebuttal 2 2" xfId="3404"/>
    <cellStyle name="_DEM-WP (C) Power Cost 2006GRC Order_Power Costs - Comparison bx Rbtl-Staff-Jt-PC_Electric Rev Req Model (2009 GRC) Rebuttal 2 2 2" xfId="18852"/>
    <cellStyle name="_DEM-WP (C) Power Cost 2006GRC Order_Power Costs - Comparison bx Rbtl-Staff-Jt-PC_Electric Rev Req Model (2009 GRC) Rebuttal 2 3" xfId="18853"/>
    <cellStyle name="_DEM-WP (C) Power Cost 2006GRC Order_Power Costs - Comparison bx Rbtl-Staff-Jt-PC_Electric Rev Req Model (2009 GRC) Rebuttal 3" xfId="3405"/>
    <cellStyle name="_DEM-WP (C) Power Cost 2006GRC Order_Power Costs - Comparison bx Rbtl-Staff-Jt-PC_Electric Rev Req Model (2009 GRC) Rebuttal 3 2" xfId="18854"/>
    <cellStyle name="_DEM-WP (C) Power Cost 2006GRC Order_Power Costs - Comparison bx Rbtl-Staff-Jt-PC_Electric Rev Req Model (2009 GRC) Rebuttal 4" xfId="18855"/>
    <cellStyle name="_DEM-WP (C) Power Cost 2006GRC Order_Power Costs - Comparison bx Rbtl-Staff-Jt-PC_Electric Rev Req Model (2009 GRC) Rebuttal REmoval of New  WH Solar AdjustMI" xfId="3406"/>
    <cellStyle name="_DEM-WP (C) Power Cost 2006GRC Order_Power Costs - Comparison bx Rbtl-Staff-Jt-PC_Electric Rev Req Model (2009 GRC) Rebuttal REmoval of New  WH Solar AdjustMI 2" xfId="3407"/>
    <cellStyle name="_DEM-WP (C) Power Cost 2006GRC Order_Power Costs - Comparison bx Rbtl-Staff-Jt-PC_Electric Rev Req Model (2009 GRC) Rebuttal REmoval of New  WH Solar AdjustMI 2 2" xfId="3408"/>
    <cellStyle name="_DEM-WP (C) Power Cost 2006GRC Order_Power Costs - Comparison bx Rbtl-Staff-Jt-PC_Electric Rev Req Model (2009 GRC) Rebuttal REmoval of New  WH Solar AdjustMI 2 2 2" xfId="18856"/>
    <cellStyle name="_DEM-WP (C) Power Cost 2006GRC Order_Power Costs - Comparison bx Rbtl-Staff-Jt-PC_Electric Rev Req Model (2009 GRC) Rebuttal REmoval of New  WH Solar AdjustMI 2 3" xfId="18857"/>
    <cellStyle name="_DEM-WP (C) Power Cost 2006GRC Order_Power Costs - Comparison bx Rbtl-Staff-Jt-PC_Electric Rev Req Model (2009 GRC) Rebuttal REmoval of New  WH Solar AdjustMI 3" xfId="3409"/>
    <cellStyle name="_DEM-WP (C) Power Cost 2006GRC Order_Power Costs - Comparison bx Rbtl-Staff-Jt-PC_Electric Rev Req Model (2009 GRC) Rebuttal REmoval of New  WH Solar AdjustMI 3 2" xfId="18858"/>
    <cellStyle name="_DEM-WP (C) Power Cost 2006GRC Order_Power Costs - Comparison bx Rbtl-Staff-Jt-PC_Electric Rev Req Model (2009 GRC) Rebuttal REmoval of New  WH Solar AdjustMI 4" xfId="18859"/>
    <cellStyle name="_DEM-WP (C) Power Cost 2006GRC Order_Power Costs - Comparison bx Rbtl-Staff-Jt-PC_Electric Rev Req Model (2009 GRC) Rebuttal REmoval of New  WH Solar AdjustMI_DEM-WP(C) ENERG10C--ctn Mid-C_042010 2010GRC" xfId="3410"/>
    <cellStyle name="_DEM-WP (C) Power Cost 2006GRC Order_Power Costs - Comparison bx Rbtl-Staff-Jt-PC_Electric Rev Req Model (2009 GRC) Revised 01-18-2010" xfId="3411"/>
    <cellStyle name="_DEM-WP (C) Power Cost 2006GRC Order_Power Costs - Comparison bx Rbtl-Staff-Jt-PC_Electric Rev Req Model (2009 GRC) Revised 01-18-2010 2" xfId="3412"/>
    <cellStyle name="_DEM-WP (C) Power Cost 2006GRC Order_Power Costs - Comparison bx Rbtl-Staff-Jt-PC_Electric Rev Req Model (2009 GRC) Revised 01-18-2010 2 2" xfId="3413"/>
    <cellStyle name="_DEM-WP (C) Power Cost 2006GRC Order_Power Costs - Comparison bx Rbtl-Staff-Jt-PC_Electric Rev Req Model (2009 GRC) Revised 01-18-2010 2 2 2" xfId="18860"/>
    <cellStyle name="_DEM-WP (C) Power Cost 2006GRC Order_Power Costs - Comparison bx Rbtl-Staff-Jt-PC_Electric Rev Req Model (2009 GRC) Revised 01-18-2010 2 3" xfId="18861"/>
    <cellStyle name="_DEM-WP (C) Power Cost 2006GRC Order_Power Costs - Comparison bx Rbtl-Staff-Jt-PC_Electric Rev Req Model (2009 GRC) Revised 01-18-2010 3" xfId="3414"/>
    <cellStyle name="_DEM-WP (C) Power Cost 2006GRC Order_Power Costs - Comparison bx Rbtl-Staff-Jt-PC_Electric Rev Req Model (2009 GRC) Revised 01-18-2010 3 2" xfId="18862"/>
    <cellStyle name="_DEM-WP (C) Power Cost 2006GRC Order_Power Costs - Comparison bx Rbtl-Staff-Jt-PC_Electric Rev Req Model (2009 GRC) Revised 01-18-2010 4" xfId="18863"/>
    <cellStyle name="_DEM-WP (C) Power Cost 2006GRC Order_Power Costs - Comparison bx Rbtl-Staff-Jt-PC_Electric Rev Req Model (2009 GRC) Revised 01-18-2010_DEM-WP(C) ENERG10C--ctn Mid-C_042010 2010GRC" xfId="3415"/>
    <cellStyle name="_DEM-WP (C) Power Cost 2006GRC Order_Power Costs - Comparison bx Rbtl-Staff-Jt-PC_Final Order Electric EXHIBIT A-1" xfId="3416"/>
    <cellStyle name="_DEM-WP (C) Power Cost 2006GRC Order_Power Costs - Comparison bx Rbtl-Staff-Jt-PC_Final Order Electric EXHIBIT A-1 2" xfId="3417"/>
    <cellStyle name="_DEM-WP (C) Power Cost 2006GRC Order_Power Costs - Comparison bx Rbtl-Staff-Jt-PC_Final Order Electric EXHIBIT A-1 2 2" xfId="3418"/>
    <cellStyle name="_DEM-WP (C) Power Cost 2006GRC Order_Power Costs - Comparison bx Rbtl-Staff-Jt-PC_Final Order Electric EXHIBIT A-1 2 2 2" xfId="18864"/>
    <cellStyle name="_DEM-WP (C) Power Cost 2006GRC Order_Power Costs - Comparison bx Rbtl-Staff-Jt-PC_Final Order Electric EXHIBIT A-1 2 3" xfId="18865"/>
    <cellStyle name="_DEM-WP (C) Power Cost 2006GRC Order_Power Costs - Comparison bx Rbtl-Staff-Jt-PC_Final Order Electric EXHIBIT A-1 3" xfId="3419"/>
    <cellStyle name="_DEM-WP (C) Power Cost 2006GRC Order_Power Costs - Comparison bx Rbtl-Staff-Jt-PC_Final Order Electric EXHIBIT A-1 3 2" xfId="18866"/>
    <cellStyle name="_DEM-WP (C) Power Cost 2006GRC Order_Power Costs - Comparison bx Rbtl-Staff-Jt-PC_Final Order Electric EXHIBIT A-1 4" xfId="18867"/>
    <cellStyle name="_DEM-WP (C) Power Cost 2006GRC Order_Production Adj 4.37" xfId="3420"/>
    <cellStyle name="_DEM-WP (C) Power Cost 2006GRC Order_Production Adj 4.37 2" xfId="3421"/>
    <cellStyle name="_DEM-WP (C) Power Cost 2006GRC Order_Production Adj 4.37 2 2" xfId="3422"/>
    <cellStyle name="_DEM-WP (C) Power Cost 2006GRC Order_Production Adj 4.37 2 2 2" xfId="18868"/>
    <cellStyle name="_DEM-WP (C) Power Cost 2006GRC Order_Production Adj 4.37 2 3" xfId="18869"/>
    <cellStyle name="_DEM-WP (C) Power Cost 2006GRC Order_Production Adj 4.37 3" xfId="3423"/>
    <cellStyle name="_DEM-WP (C) Power Cost 2006GRC Order_Production Adj 4.37 3 2" xfId="18870"/>
    <cellStyle name="_DEM-WP (C) Power Cost 2006GRC Order_Production Adj 4.37 4" xfId="18871"/>
    <cellStyle name="_DEM-WP (C) Power Cost 2006GRC Order_Purchased Power Adj 4.03" xfId="3424"/>
    <cellStyle name="_DEM-WP (C) Power Cost 2006GRC Order_Purchased Power Adj 4.03 2" xfId="3425"/>
    <cellStyle name="_DEM-WP (C) Power Cost 2006GRC Order_Purchased Power Adj 4.03 2 2" xfId="3426"/>
    <cellStyle name="_DEM-WP (C) Power Cost 2006GRC Order_Purchased Power Adj 4.03 2 2 2" xfId="18872"/>
    <cellStyle name="_DEM-WP (C) Power Cost 2006GRC Order_Purchased Power Adj 4.03 2 3" xfId="18873"/>
    <cellStyle name="_DEM-WP (C) Power Cost 2006GRC Order_Purchased Power Adj 4.03 3" xfId="3427"/>
    <cellStyle name="_DEM-WP (C) Power Cost 2006GRC Order_Purchased Power Adj 4.03 3 2" xfId="18874"/>
    <cellStyle name="_DEM-WP (C) Power Cost 2006GRC Order_Purchased Power Adj 4.03 4" xfId="18875"/>
    <cellStyle name="_DEM-WP (C) Power Cost 2006GRC Order_Rebuttal Power Costs" xfId="3428"/>
    <cellStyle name="_DEM-WP (C) Power Cost 2006GRC Order_Rebuttal Power Costs 2" xfId="3429"/>
    <cellStyle name="_DEM-WP (C) Power Cost 2006GRC Order_Rebuttal Power Costs 2 2" xfId="3430"/>
    <cellStyle name="_DEM-WP (C) Power Cost 2006GRC Order_Rebuttal Power Costs 2 2 2" xfId="18876"/>
    <cellStyle name="_DEM-WP (C) Power Cost 2006GRC Order_Rebuttal Power Costs 2 3" xfId="18877"/>
    <cellStyle name="_DEM-WP (C) Power Cost 2006GRC Order_Rebuttal Power Costs 3" xfId="3431"/>
    <cellStyle name="_DEM-WP (C) Power Cost 2006GRC Order_Rebuttal Power Costs 3 2" xfId="18878"/>
    <cellStyle name="_DEM-WP (C) Power Cost 2006GRC Order_Rebuttal Power Costs 4" xfId="18879"/>
    <cellStyle name="_DEM-WP (C) Power Cost 2006GRC Order_Rebuttal Power Costs_Adj Bench DR 3 for Initial Briefs (Electric)" xfId="3432"/>
    <cellStyle name="_DEM-WP (C) Power Cost 2006GRC Order_Rebuttal Power Costs_Adj Bench DR 3 for Initial Briefs (Electric) 2" xfId="3433"/>
    <cellStyle name="_DEM-WP (C) Power Cost 2006GRC Order_Rebuttal Power Costs_Adj Bench DR 3 for Initial Briefs (Electric) 2 2" xfId="3434"/>
    <cellStyle name="_DEM-WP (C) Power Cost 2006GRC Order_Rebuttal Power Costs_Adj Bench DR 3 for Initial Briefs (Electric) 2 2 2" xfId="18880"/>
    <cellStyle name="_DEM-WP (C) Power Cost 2006GRC Order_Rebuttal Power Costs_Adj Bench DR 3 for Initial Briefs (Electric) 2 3" xfId="18881"/>
    <cellStyle name="_DEM-WP (C) Power Cost 2006GRC Order_Rebuttal Power Costs_Adj Bench DR 3 for Initial Briefs (Electric) 3" xfId="3435"/>
    <cellStyle name="_DEM-WP (C) Power Cost 2006GRC Order_Rebuttal Power Costs_Adj Bench DR 3 for Initial Briefs (Electric) 3 2" xfId="18882"/>
    <cellStyle name="_DEM-WP (C) Power Cost 2006GRC Order_Rebuttal Power Costs_Adj Bench DR 3 for Initial Briefs (Electric) 4" xfId="18883"/>
    <cellStyle name="_DEM-WP (C) Power Cost 2006GRC Order_Rebuttal Power Costs_Adj Bench DR 3 for Initial Briefs (Electric)_DEM-WP(C) ENERG10C--ctn Mid-C_042010 2010GRC" xfId="3436"/>
    <cellStyle name="_DEM-WP (C) Power Cost 2006GRC Order_Rebuttal Power Costs_DEM-WP(C) ENERG10C--ctn Mid-C_042010 2010GRC" xfId="3437"/>
    <cellStyle name="_DEM-WP (C) Power Cost 2006GRC Order_Rebuttal Power Costs_Electric Rev Req Model (2009 GRC) Rebuttal" xfId="3438"/>
    <cellStyle name="_DEM-WP (C) Power Cost 2006GRC Order_Rebuttal Power Costs_Electric Rev Req Model (2009 GRC) Rebuttal 2" xfId="3439"/>
    <cellStyle name="_DEM-WP (C) Power Cost 2006GRC Order_Rebuttal Power Costs_Electric Rev Req Model (2009 GRC) Rebuttal 2 2" xfId="3440"/>
    <cellStyle name="_DEM-WP (C) Power Cost 2006GRC Order_Rebuttal Power Costs_Electric Rev Req Model (2009 GRC) Rebuttal 2 2 2" xfId="18884"/>
    <cellStyle name="_DEM-WP (C) Power Cost 2006GRC Order_Rebuttal Power Costs_Electric Rev Req Model (2009 GRC) Rebuttal 2 3" xfId="18885"/>
    <cellStyle name="_DEM-WP (C) Power Cost 2006GRC Order_Rebuttal Power Costs_Electric Rev Req Model (2009 GRC) Rebuttal 3" xfId="3441"/>
    <cellStyle name="_DEM-WP (C) Power Cost 2006GRC Order_Rebuttal Power Costs_Electric Rev Req Model (2009 GRC) Rebuttal 3 2" xfId="18886"/>
    <cellStyle name="_DEM-WP (C) Power Cost 2006GRC Order_Rebuttal Power Costs_Electric Rev Req Model (2009 GRC) Rebuttal 4" xfId="18887"/>
    <cellStyle name="_DEM-WP (C) Power Cost 2006GRC Order_Rebuttal Power Costs_Electric Rev Req Model (2009 GRC) Rebuttal REmoval of New  WH Solar AdjustMI" xfId="3442"/>
    <cellStyle name="_DEM-WP (C) Power Cost 2006GRC Order_Rebuttal Power Costs_Electric Rev Req Model (2009 GRC) Rebuttal REmoval of New  WH Solar AdjustMI 2" xfId="3443"/>
    <cellStyle name="_DEM-WP (C) Power Cost 2006GRC Order_Rebuttal Power Costs_Electric Rev Req Model (2009 GRC) Rebuttal REmoval of New  WH Solar AdjustMI 2 2" xfId="3444"/>
    <cellStyle name="_DEM-WP (C) Power Cost 2006GRC Order_Rebuttal Power Costs_Electric Rev Req Model (2009 GRC) Rebuttal REmoval of New  WH Solar AdjustMI 2 2 2" xfId="18888"/>
    <cellStyle name="_DEM-WP (C) Power Cost 2006GRC Order_Rebuttal Power Costs_Electric Rev Req Model (2009 GRC) Rebuttal REmoval of New  WH Solar AdjustMI 2 3" xfId="18889"/>
    <cellStyle name="_DEM-WP (C) Power Cost 2006GRC Order_Rebuttal Power Costs_Electric Rev Req Model (2009 GRC) Rebuttal REmoval of New  WH Solar AdjustMI 3" xfId="3445"/>
    <cellStyle name="_DEM-WP (C) Power Cost 2006GRC Order_Rebuttal Power Costs_Electric Rev Req Model (2009 GRC) Rebuttal REmoval of New  WH Solar AdjustMI 3 2" xfId="18890"/>
    <cellStyle name="_DEM-WP (C) Power Cost 2006GRC Order_Rebuttal Power Costs_Electric Rev Req Model (2009 GRC) Rebuttal REmoval of New  WH Solar AdjustMI 4" xfId="18891"/>
    <cellStyle name="_DEM-WP (C) Power Cost 2006GRC Order_Rebuttal Power Costs_Electric Rev Req Model (2009 GRC) Rebuttal REmoval of New  WH Solar AdjustMI_DEM-WP(C) ENERG10C--ctn Mid-C_042010 2010GRC" xfId="3446"/>
    <cellStyle name="_DEM-WP (C) Power Cost 2006GRC Order_Rebuttal Power Costs_Electric Rev Req Model (2009 GRC) Revised 01-18-2010" xfId="3447"/>
    <cellStyle name="_DEM-WP (C) Power Cost 2006GRC Order_Rebuttal Power Costs_Electric Rev Req Model (2009 GRC) Revised 01-18-2010 2" xfId="3448"/>
    <cellStyle name="_DEM-WP (C) Power Cost 2006GRC Order_Rebuttal Power Costs_Electric Rev Req Model (2009 GRC) Revised 01-18-2010 2 2" xfId="3449"/>
    <cellStyle name="_DEM-WP (C) Power Cost 2006GRC Order_Rebuttal Power Costs_Electric Rev Req Model (2009 GRC) Revised 01-18-2010 2 2 2" xfId="18892"/>
    <cellStyle name="_DEM-WP (C) Power Cost 2006GRC Order_Rebuttal Power Costs_Electric Rev Req Model (2009 GRC) Revised 01-18-2010 2 3" xfId="18893"/>
    <cellStyle name="_DEM-WP (C) Power Cost 2006GRC Order_Rebuttal Power Costs_Electric Rev Req Model (2009 GRC) Revised 01-18-2010 3" xfId="3450"/>
    <cellStyle name="_DEM-WP (C) Power Cost 2006GRC Order_Rebuttal Power Costs_Electric Rev Req Model (2009 GRC) Revised 01-18-2010 3 2" xfId="18894"/>
    <cellStyle name="_DEM-WP (C) Power Cost 2006GRC Order_Rebuttal Power Costs_Electric Rev Req Model (2009 GRC) Revised 01-18-2010 4" xfId="18895"/>
    <cellStyle name="_DEM-WP (C) Power Cost 2006GRC Order_Rebuttal Power Costs_Electric Rev Req Model (2009 GRC) Revised 01-18-2010_DEM-WP(C) ENERG10C--ctn Mid-C_042010 2010GRC" xfId="3451"/>
    <cellStyle name="_DEM-WP (C) Power Cost 2006GRC Order_Rebuttal Power Costs_Final Order Electric EXHIBIT A-1" xfId="3452"/>
    <cellStyle name="_DEM-WP (C) Power Cost 2006GRC Order_Rebuttal Power Costs_Final Order Electric EXHIBIT A-1 2" xfId="3453"/>
    <cellStyle name="_DEM-WP (C) Power Cost 2006GRC Order_Rebuttal Power Costs_Final Order Electric EXHIBIT A-1 2 2" xfId="3454"/>
    <cellStyle name="_DEM-WP (C) Power Cost 2006GRC Order_Rebuttal Power Costs_Final Order Electric EXHIBIT A-1 2 2 2" xfId="18896"/>
    <cellStyle name="_DEM-WP (C) Power Cost 2006GRC Order_Rebuttal Power Costs_Final Order Electric EXHIBIT A-1 2 3" xfId="18897"/>
    <cellStyle name="_DEM-WP (C) Power Cost 2006GRC Order_Rebuttal Power Costs_Final Order Electric EXHIBIT A-1 3" xfId="3455"/>
    <cellStyle name="_DEM-WP (C) Power Cost 2006GRC Order_Rebuttal Power Costs_Final Order Electric EXHIBIT A-1 3 2" xfId="18898"/>
    <cellStyle name="_DEM-WP (C) Power Cost 2006GRC Order_Rebuttal Power Costs_Final Order Electric EXHIBIT A-1 4" xfId="18899"/>
    <cellStyle name="_DEM-WP (C) Power Cost 2006GRC Order_ROR 5.02" xfId="3456"/>
    <cellStyle name="_DEM-WP (C) Power Cost 2006GRC Order_ROR 5.02 2" xfId="3457"/>
    <cellStyle name="_DEM-WP (C) Power Cost 2006GRC Order_ROR 5.02 2 2" xfId="3458"/>
    <cellStyle name="_DEM-WP (C) Power Cost 2006GRC Order_ROR 5.02 2 2 2" xfId="18900"/>
    <cellStyle name="_DEM-WP (C) Power Cost 2006GRC Order_ROR 5.02 2 3" xfId="18901"/>
    <cellStyle name="_DEM-WP (C) Power Cost 2006GRC Order_ROR 5.02 3" xfId="3459"/>
    <cellStyle name="_DEM-WP (C) Power Cost 2006GRC Order_ROR 5.02 3 2" xfId="18902"/>
    <cellStyle name="_DEM-WP (C) Power Cost 2006GRC Order_ROR 5.02 4" xfId="18903"/>
    <cellStyle name="_DEM-WP (C) Power Cost 2006GRC Order_Scenario 1 REC vs PTC Offset" xfId="3460"/>
    <cellStyle name="_DEM-WP (C) Power Cost 2006GRC Order_Scenario 3" xfId="3461"/>
    <cellStyle name="_DEM-WP (C) Power Cost 2006GRC Order_Wind Integration 10GRC" xfId="3462"/>
    <cellStyle name="_DEM-WP (C) Power Cost 2006GRC Order_Wind Integration 10GRC 2" xfId="3463"/>
    <cellStyle name="_DEM-WP (C) Power Cost 2006GRC Order_Wind Integration 10GRC 2 2" xfId="18904"/>
    <cellStyle name="_DEM-WP (C) Power Cost 2006GRC Order_Wind Integration 10GRC 3" xfId="18905"/>
    <cellStyle name="_DEM-WP (C) Power Cost 2006GRC Order_Wind Integration 10GRC_DEM-WP(C) ENERG10C--ctn Mid-C_042010 2010GRC" xfId="3464"/>
    <cellStyle name="_DEM-WP Revised (HC) Wild Horse 2006GRC" xfId="3465"/>
    <cellStyle name="_DEM-WP Revised (HC) Wild Horse 2006GRC 2" xfId="3466"/>
    <cellStyle name="_DEM-WP Revised (HC) Wild Horse 2006GRC 2 2" xfId="3467"/>
    <cellStyle name="_DEM-WP Revised (HC) Wild Horse 2006GRC 2 2 2" xfId="18906"/>
    <cellStyle name="_DEM-WP Revised (HC) Wild Horse 2006GRC 2 3" xfId="18907"/>
    <cellStyle name="_DEM-WP Revised (HC) Wild Horse 2006GRC 3" xfId="3468"/>
    <cellStyle name="_DEM-WP Revised (HC) Wild Horse 2006GRC 3 2" xfId="18908"/>
    <cellStyle name="_DEM-WP Revised (HC) Wild Horse 2006GRC 4" xfId="18909"/>
    <cellStyle name="_DEM-WP Revised (HC) Wild Horse 2006GRC_16.37E Wild Horse Expansion DeferralRevwrkingfile SF" xfId="3469"/>
    <cellStyle name="_DEM-WP Revised (HC) Wild Horse 2006GRC_16.37E Wild Horse Expansion DeferralRevwrkingfile SF 2" xfId="3470"/>
    <cellStyle name="_DEM-WP Revised (HC) Wild Horse 2006GRC_16.37E Wild Horse Expansion DeferralRevwrkingfile SF 2 2" xfId="3471"/>
    <cellStyle name="_DEM-WP Revised (HC) Wild Horse 2006GRC_16.37E Wild Horse Expansion DeferralRevwrkingfile SF 2 2 2" xfId="18910"/>
    <cellStyle name="_DEM-WP Revised (HC) Wild Horse 2006GRC_16.37E Wild Horse Expansion DeferralRevwrkingfile SF 2 3" xfId="18911"/>
    <cellStyle name="_DEM-WP Revised (HC) Wild Horse 2006GRC_16.37E Wild Horse Expansion DeferralRevwrkingfile SF 3" xfId="3472"/>
    <cellStyle name="_DEM-WP Revised (HC) Wild Horse 2006GRC_16.37E Wild Horse Expansion DeferralRevwrkingfile SF 3 2" xfId="18912"/>
    <cellStyle name="_DEM-WP Revised (HC) Wild Horse 2006GRC_16.37E Wild Horse Expansion DeferralRevwrkingfile SF 4" xfId="18913"/>
    <cellStyle name="_DEM-WP Revised (HC) Wild Horse 2006GRC_16.37E Wild Horse Expansion DeferralRevwrkingfile SF_DEM-WP(C) ENERG10C--ctn Mid-C_042010 2010GRC" xfId="3473"/>
    <cellStyle name="_DEM-WP Revised (HC) Wild Horse 2006GRC_2009 GRC Compl Filing - Exhibit D" xfId="3474"/>
    <cellStyle name="_DEM-WP Revised (HC) Wild Horse 2006GRC_2009 GRC Compl Filing - Exhibit D 2" xfId="3475"/>
    <cellStyle name="_DEM-WP Revised (HC) Wild Horse 2006GRC_2009 GRC Compl Filing - Exhibit D 2 2" xfId="18914"/>
    <cellStyle name="_DEM-WP Revised (HC) Wild Horse 2006GRC_2009 GRC Compl Filing - Exhibit D 3" xfId="18915"/>
    <cellStyle name="_DEM-WP Revised (HC) Wild Horse 2006GRC_2009 GRC Compl Filing - Exhibit D_DEM-WP(C) ENERG10C--ctn Mid-C_042010 2010GRC" xfId="3476"/>
    <cellStyle name="_DEM-WP Revised (HC) Wild Horse 2006GRC_Adj Bench DR 3 for Initial Briefs (Electric)" xfId="3477"/>
    <cellStyle name="_DEM-WP Revised (HC) Wild Horse 2006GRC_Adj Bench DR 3 for Initial Briefs (Electric) 2" xfId="3478"/>
    <cellStyle name="_DEM-WP Revised (HC) Wild Horse 2006GRC_Adj Bench DR 3 for Initial Briefs (Electric) 2 2" xfId="3479"/>
    <cellStyle name="_DEM-WP Revised (HC) Wild Horse 2006GRC_Adj Bench DR 3 for Initial Briefs (Electric) 2 2 2" xfId="18916"/>
    <cellStyle name="_DEM-WP Revised (HC) Wild Horse 2006GRC_Adj Bench DR 3 for Initial Briefs (Electric) 2 3" xfId="18917"/>
    <cellStyle name="_DEM-WP Revised (HC) Wild Horse 2006GRC_Adj Bench DR 3 for Initial Briefs (Electric) 3" xfId="3480"/>
    <cellStyle name="_DEM-WP Revised (HC) Wild Horse 2006GRC_Adj Bench DR 3 for Initial Briefs (Electric) 3 2" xfId="18918"/>
    <cellStyle name="_DEM-WP Revised (HC) Wild Horse 2006GRC_Adj Bench DR 3 for Initial Briefs (Electric) 4" xfId="18919"/>
    <cellStyle name="_DEM-WP Revised (HC) Wild Horse 2006GRC_Adj Bench DR 3 for Initial Briefs (Electric)_DEM-WP(C) ENERG10C--ctn Mid-C_042010 2010GRC" xfId="3481"/>
    <cellStyle name="_DEM-WP Revised (HC) Wild Horse 2006GRC_Book1" xfId="3482"/>
    <cellStyle name="_DEM-WP Revised (HC) Wild Horse 2006GRC_Book2" xfId="3483"/>
    <cellStyle name="_DEM-WP Revised (HC) Wild Horse 2006GRC_Book2 2" xfId="3484"/>
    <cellStyle name="_DEM-WP Revised (HC) Wild Horse 2006GRC_Book2 2 2" xfId="3485"/>
    <cellStyle name="_DEM-WP Revised (HC) Wild Horse 2006GRC_Book2 2 2 2" xfId="18920"/>
    <cellStyle name="_DEM-WP Revised (HC) Wild Horse 2006GRC_Book2 2 3" xfId="18921"/>
    <cellStyle name="_DEM-WP Revised (HC) Wild Horse 2006GRC_Book2 3" xfId="3486"/>
    <cellStyle name="_DEM-WP Revised (HC) Wild Horse 2006GRC_Book2 3 2" xfId="18922"/>
    <cellStyle name="_DEM-WP Revised (HC) Wild Horse 2006GRC_Book2 4" xfId="18923"/>
    <cellStyle name="_DEM-WP Revised (HC) Wild Horse 2006GRC_Book2_DEM-WP(C) ENERG10C--ctn Mid-C_042010 2010GRC" xfId="3487"/>
    <cellStyle name="_DEM-WP Revised (HC) Wild Horse 2006GRC_Book4" xfId="3488"/>
    <cellStyle name="_DEM-WP Revised (HC) Wild Horse 2006GRC_Book4 2" xfId="3489"/>
    <cellStyle name="_DEM-WP Revised (HC) Wild Horse 2006GRC_Book4 2 2" xfId="3490"/>
    <cellStyle name="_DEM-WP Revised (HC) Wild Horse 2006GRC_Book4 2 2 2" xfId="18924"/>
    <cellStyle name="_DEM-WP Revised (HC) Wild Horse 2006GRC_Book4 2 3" xfId="18925"/>
    <cellStyle name="_DEM-WP Revised (HC) Wild Horse 2006GRC_Book4 3" xfId="3491"/>
    <cellStyle name="_DEM-WP Revised (HC) Wild Horse 2006GRC_Book4 3 2" xfId="18926"/>
    <cellStyle name="_DEM-WP Revised (HC) Wild Horse 2006GRC_Book4 4" xfId="18927"/>
    <cellStyle name="_DEM-WP Revised (HC) Wild Horse 2006GRC_Book4_DEM-WP(C) ENERG10C--ctn Mid-C_042010 2010GRC" xfId="3492"/>
    <cellStyle name="_DEM-WP Revised (HC) Wild Horse 2006GRC_DEM-WP(C) ENERG10C--ctn Mid-C_042010 2010GRC" xfId="3493"/>
    <cellStyle name="_DEM-WP Revised (HC) Wild Horse 2006GRC_Electric Rev Req Model (2009 GRC) " xfId="3494"/>
    <cellStyle name="_DEM-WP Revised (HC) Wild Horse 2006GRC_Electric Rev Req Model (2009 GRC)  2" xfId="3495"/>
    <cellStyle name="_DEM-WP Revised (HC) Wild Horse 2006GRC_Electric Rev Req Model (2009 GRC)  2 2" xfId="3496"/>
    <cellStyle name="_DEM-WP Revised (HC) Wild Horse 2006GRC_Electric Rev Req Model (2009 GRC)  2 2 2" xfId="18928"/>
    <cellStyle name="_DEM-WP Revised (HC) Wild Horse 2006GRC_Electric Rev Req Model (2009 GRC)  2 3" xfId="18929"/>
    <cellStyle name="_DEM-WP Revised (HC) Wild Horse 2006GRC_Electric Rev Req Model (2009 GRC)  3" xfId="3497"/>
    <cellStyle name="_DEM-WP Revised (HC) Wild Horse 2006GRC_Electric Rev Req Model (2009 GRC)  3 2" xfId="18930"/>
    <cellStyle name="_DEM-WP Revised (HC) Wild Horse 2006GRC_Electric Rev Req Model (2009 GRC)  4" xfId="18931"/>
    <cellStyle name="_DEM-WP Revised (HC) Wild Horse 2006GRC_Electric Rev Req Model (2009 GRC) _DEM-WP(C) ENERG10C--ctn Mid-C_042010 2010GRC" xfId="3498"/>
    <cellStyle name="_DEM-WP Revised (HC) Wild Horse 2006GRC_Electric Rev Req Model (2009 GRC) Rebuttal" xfId="3499"/>
    <cellStyle name="_DEM-WP Revised (HC) Wild Horse 2006GRC_Electric Rev Req Model (2009 GRC) Rebuttal 2" xfId="3500"/>
    <cellStyle name="_DEM-WP Revised (HC) Wild Horse 2006GRC_Electric Rev Req Model (2009 GRC) Rebuttal 2 2" xfId="3501"/>
    <cellStyle name="_DEM-WP Revised (HC) Wild Horse 2006GRC_Electric Rev Req Model (2009 GRC) Rebuttal 2 2 2" xfId="18932"/>
    <cellStyle name="_DEM-WP Revised (HC) Wild Horse 2006GRC_Electric Rev Req Model (2009 GRC) Rebuttal 2 3" xfId="18933"/>
    <cellStyle name="_DEM-WP Revised (HC) Wild Horse 2006GRC_Electric Rev Req Model (2009 GRC) Rebuttal 3" xfId="3502"/>
    <cellStyle name="_DEM-WP Revised (HC) Wild Horse 2006GRC_Electric Rev Req Model (2009 GRC) Rebuttal 3 2" xfId="18934"/>
    <cellStyle name="_DEM-WP Revised (HC) Wild Horse 2006GRC_Electric Rev Req Model (2009 GRC) Rebuttal 4" xfId="18935"/>
    <cellStyle name="_DEM-WP Revised (HC) Wild Horse 2006GRC_Electric Rev Req Model (2009 GRC) Rebuttal REmoval of New  WH Solar AdjustMI" xfId="3503"/>
    <cellStyle name="_DEM-WP Revised (HC) Wild Horse 2006GRC_Electric Rev Req Model (2009 GRC) Rebuttal REmoval of New  WH Solar AdjustMI 2" xfId="3504"/>
    <cellStyle name="_DEM-WP Revised (HC) Wild Horse 2006GRC_Electric Rev Req Model (2009 GRC) Rebuttal REmoval of New  WH Solar AdjustMI 2 2" xfId="3505"/>
    <cellStyle name="_DEM-WP Revised (HC) Wild Horse 2006GRC_Electric Rev Req Model (2009 GRC) Rebuttal REmoval of New  WH Solar AdjustMI 2 2 2" xfId="18936"/>
    <cellStyle name="_DEM-WP Revised (HC) Wild Horse 2006GRC_Electric Rev Req Model (2009 GRC) Rebuttal REmoval of New  WH Solar AdjustMI 2 3" xfId="18937"/>
    <cellStyle name="_DEM-WP Revised (HC) Wild Horse 2006GRC_Electric Rev Req Model (2009 GRC) Rebuttal REmoval of New  WH Solar AdjustMI 3" xfId="3506"/>
    <cellStyle name="_DEM-WP Revised (HC) Wild Horse 2006GRC_Electric Rev Req Model (2009 GRC) Rebuttal REmoval of New  WH Solar AdjustMI 3 2" xfId="18938"/>
    <cellStyle name="_DEM-WP Revised (HC) Wild Horse 2006GRC_Electric Rev Req Model (2009 GRC) Rebuttal REmoval of New  WH Solar AdjustMI 4" xfId="18939"/>
    <cellStyle name="_DEM-WP Revised (HC) Wild Horse 2006GRC_Electric Rev Req Model (2009 GRC) Rebuttal REmoval of New  WH Solar AdjustMI_DEM-WP(C) ENERG10C--ctn Mid-C_042010 2010GRC" xfId="3507"/>
    <cellStyle name="_DEM-WP Revised (HC) Wild Horse 2006GRC_Electric Rev Req Model (2009 GRC) Revised 01-18-2010" xfId="3508"/>
    <cellStyle name="_DEM-WP Revised (HC) Wild Horse 2006GRC_Electric Rev Req Model (2009 GRC) Revised 01-18-2010 2" xfId="3509"/>
    <cellStyle name="_DEM-WP Revised (HC) Wild Horse 2006GRC_Electric Rev Req Model (2009 GRC) Revised 01-18-2010 2 2" xfId="3510"/>
    <cellStyle name="_DEM-WP Revised (HC) Wild Horse 2006GRC_Electric Rev Req Model (2009 GRC) Revised 01-18-2010 2 2 2" xfId="18940"/>
    <cellStyle name="_DEM-WP Revised (HC) Wild Horse 2006GRC_Electric Rev Req Model (2009 GRC) Revised 01-18-2010 2 3" xfId="18941"/>
    <cellStyle name="_DEM-WP Revised (HC) Wild Horse 2006GRC_Electric Rev Req Model (2009 GRC) Revised 01-18-2010 3" xfId="3511"/>
    <cellStyle name="_DEM-WP Revised (HC) Wild Horse 2006GRC_Electric Rev Req Model (2009 GRC) Revised 01-18-2010 3 2" xfId="18942"/>
    <cellStyle name="_DEM-WP Revised (HC) Wild Horse 2006GRC_Electric Rev Req Model (2009 GRC) Revised 01-18-2010 4" xfId="18943"/>
    <cellStyle name="_DEM-WP Revised (HC) Wild Horse 2006GRC_Electric Rev Req Model (2009 GRC) Revised 01-18-2010_DEM-WP(C) ENERG10C--ctn Mid-C_042010 2010GRC" xfId="3512"/>
    <cellStyle name="_DEM-WP Revised (HC) Wild Horse 2006GRC_Electric Rev Req Model (2010 GRC)" xfId="3513"/>
    <cellStyle name="_DEM-WP Revised (HC) Wild Horse 2006GRC_Electric Rev Req Model (2010 GRC) SF" xfId="3514"/>
    <cellStyle name="_DEM-WP Revised (HC) Wild Horse 2006GRC_Final Order Electric" xfId="3515"/>
    <cellStyle name="_DEM-WP Revised (HC) Wild Horse 2006GRC_Final Order Electric EXHIBIT A-1" xfId="3516"/>
    <cellStyle name="_DEM-WP Revised (HC) Wild Horse 2006GRC_Final Order Electric EXHIBIT A-1 2" xfId="3517"/>
    <cellStyle name="_DEM-WP Revised (HC) Wild Horse 2006GRC_Final Order Electric EXHIBIT A-1 2 2" xfId="3518"/>
    <cellStyle name="_DEM-WP Revised (HC) Wild Horse 2006GRC_Final Order Electric EXHIBIT A-1 2 2 2" xfId="18944"/>
    <cellStyle name="_DEM-WP Revised (HC) Wild Horse 2006GRC_Final Order Electric EXHIBIT A-1 2 3" xfId="18945"/>
    <cellStyle name="_DEM-WP Revised (HC) Wild Horse 2006GRC_Final Order Electric EXHIBIT A-1 3" xfId="3519"/>
    <cellStyle name="_DEM-WP Revised (HC) Wild Horse 2006GRC_Final Order Electric EXHIBIT A-1 3 2" xfId="18946"/>
    <cellStyle name="_DEM-WP Revised (HC) Wild Horse 2006GRC_Final Order Electric EXHIBIT A-1 4" xfId="18947"/>
    <cellStyle name="_DEM-WP Revised (HC) Wild Horse 2006GRC_NIM Summary" xfId="3520"/>
    <cellStyle name="_DEM-WP Revised (HC) Wild Horse 2006GRC_NIM Summary 2" xfId="3521"/>
    <cellStyle name="_DEM-WP Revised (HC) Wild Horse 2006GRC_NIM Summary 2 2" xfId="18948"/>
    <cellStyle name="_DEM-WP Revised (HC) Wild Horse 2006GRC_NIM Summary 3" xfId="18949"/>
    <cellStyle name="_DEM-WP Revised (HC) Wild Horse 2006GRC_NIM Summary_DEM-WP(C) ENERG10C--ctn Mid-C_042010 2010GRC" xfId="3522"/>
    <cellStyle name="_DEM-WP Revised (HC) Wild Horse 2006GRC_Power Costs - Comparison bx Rbtl-Staff-Jt-PC" xfId="3523"/>
    <cellStyle name="_DEM-WP Revised (HC) Wild Horse 2006GRC_Power Costs - Comparison bx Rbtl-Staff-Jt-PC 2" xfId="3524"/>
    <cellStyle name="_DEM-WP Revised (HC) Wild Horse 2006GRC_Power Costs - Comparison bx Rbtl-Staff-Jt-PC 2 2" xfId="3525"/>
    <cellStyle name="_DEM-WP Revised (HC) Wild Horse 2006GRC_Power Costs - Comparison bx Rbtl-Staff-Jt-PC 2 2 2" xfId="18950"/>
    <cellStyle name="_DEM-WP Revised (HC) Wild Horse 2006GRC_Power Costs - Comparison bx Rbtl-Staff-Jt-PC 2 3" xfId="18951"/>
    <cellStyle name="_DEM-WP Revised (HC) Wild Horse 2006GRC_Power Costs - Comparison bx Rbtl-Staff-Jt-PC 3" xfId="3526"/>
    <cellStyle name="_DEM-WP Revised (HC) Wild Horse 2006GRC_Power Costs - Comparison bx Rbtl-Staff-Jt-PC 3 2" xfId="18952"/>
    <cellStyle name="_DEM-WP Revised (HC) Wild Horse 2006GRC_Power Costs - Comparison bx Rbtl-Staff-Jt-PC 4" xfId="18953"/>
    <cellStyle name="_DEM-WP Revised (HC) Wild Horse 2006GRC_Power Costs - Comparison bx Rbtl-Staff-Jt-PC_DEM-WP(C) ENERG10C--ctn Mid-C_042010 2010GRC" xfId="3527"/>
    <cellStyle name="_DEM-WP Revised (HC) Wild Horse 2006GRC_Rebuttal Power Costs" xfId="3528"/>
    <cellStyle name="_DEM-WP Revised (HC) Wild Horse 2006GRC_Rebuttal Power Costs 2" xfId="3529"/>
    <cellStyle name="_DEM-WP Revised (HC) Wild Horse 2006GRC_Rebuttal Power Costs 2 2" xfId="3530"/>
    <cellStyle name="_DEM-WP Revised (HC) Wild Horse 2006GRC_Rebuttal Power Costs 2 2 2" xfId="18954"/>
    <cellStyle name="_DEM-WP Revised (HC) Wild Horse 2006GRC_Rebuttal Power Costs 2 3" xfId="18955"/>
    <cellStyle name="_DEM-WP Revised (HC) Wild Horse 2006GRC_Rebuttal Power Costs 3" xfId="3531"/>
    <cellStyle name="_DEM-WP Revised (HC) Wild Horse 2006GRC_Rebuttal Power Costs 3 2" xfId="18956"/>
    <cellStyle name="_DEM-WP Revised (HC) Wild Horse 2006GRC_Rebuttal Power Costs 4" xfId="18957"/>
    <cellStyle name="_DEM-WP Revised (HC) Wild Horse 2006GRC_Rebuttal Power Costs_DEM-WP(C) ENERG10C--ctn Mid-C_042010 2010GRC" xfId="3532"/>
    <cellStyle name="_DEM-WP Revised (HC) Wild Horse 2006GRC_TENASKA REGULATORY ASSET" xfId="3533"/>
    <cellStyle name="_DEM-WP Revised (HC) Wild Horse 2006GRC_TENASKA REGULATORY ASSET 2" xfId="3534"/>
    <cellStyle name="_DEM-WP Revised (HC) Wild Horse 2006GRC_TENASKA REGULATORY ASSET 2 2" xfId="3535"/>
    <cellStyle name="_DEM-WP Revised (HC) Wild Horse 2006GRC_TENASKA REGULATORY ASSET 2 2 2" xfId="18958"/>
    <cellStyle name="_DEM-WP Revised (HC) Wild Horse 2006GRC_TENASKA REGULATORY ASSET 2 3" xfId="18959"/>
    <cellStyle name="_DEM-WP Revised (HC) Wild Horse 2006GRC_TENASKA REGULATORY ASSET 3" xfId="3536"/>
    <cellStyle name="_DEM-WP Revised (HC) Wild Horse 2006GRC_TENASKA REGULATORY ASSET 3 2" xfId="18960"/>
    <cellStyle name="_DEM-WP Revised (HC) Wild Horse 2006GRC_TENASKA REGULATORY ASSET 4" xfId="18961"/>
    <cellStyle name="_x0013__DEM-WP(C) Colstrip 12 Coal Cost Forecast 2010GRC" xfId="3537"/>
    <cellStyle name="_x0013__DEM-WP(C) Colstrip 12 Coal Cost Forecast 2010GRC 2" xfId="18962"/>
    <cellStyle name="_DEM-WP(C) Colstrip FOR" xfId="3538"/>
    <cellStyle name="_DEM-WP(C) Colstrip FOR 2" xfId="3539"/>
    <cellStyle name="_DEM-WP(C) Colstrip FOR 2 2" xfId="3540"/>
    <cellStyle name="_DEM-WP(C) Colstrip FOR 2 2 2" xfId="18963"/>
    <cellStyle name="_DEM-WP(C) Colstrip FOR 2 3" xfId="18964"/>
    <cellStyle name="_DEM-WP(C) Colstrip FOR 3" xfId="3541"/>
    <cellStyle name="_DEM-WP(C) Colstrip FOR 3 2" xfId="18965"/>
    <cellStyle name="_DEM-WP(C) Colstrip FOR 4" xfId="18966"/>
    <cellStyle name="_DEM-WP(C) Colstrip FOR 4 2" xfId="18967"/>
    <cellStyle name="_DEM-WP(C) Colstrip FOR 5" xfId="18968"/>
    <cellStyle name="_DEM-WP(C) Colstrip FOR 5 2" xfId="18969"/>
    <cellStyle name="_DEM-WP(C) Colstrip FOR 6" xfId="18970"/>
    <cellStyle name="_DEM-WP(C) Colstrip FOR 6 2" xfId="18971"/>
    <cellStyle name="_DEM-WP(C) Colstrip FOR Apr08 update" xfId="3542"/>
    <cellStyle name="_DEM-WP(C) Colstrip FOR_(C) WHE Proforma with ITC cash grant 10 Yr Amort_for rebuttal_120709" xfId="3543"/>
    <cellStyle name="_DEM-WP(C) Colstrip FOR_(C) WHE Proforma with ITC cash grant 10 Yr Amort_for rebuttal_120709 2" xfId="3544"/>
    <cellStyle name="_DEM-WP(C) Colstrip FOR_(C) WHE Proforma with ITC cash grant 10 Yr Amort_for rebuttal_120709 2 2" xfId="3545"/>
    <cellStyle name="_DEM-WP(C) Colstrip FOR_(C) WHE Proforma with ITC cash grant 10 Yr Amort_for rebuttal_120709 2 2 2" xfId="18972"/>
    <cellStyle name="_DEM-WP(C) Colstrip FOR_(C) WHE Proforma with ITC cash grant 10 Yr Amort_for rebuttal_120709 2 3" xfId="18973"/>
    <cellStyle name="_DEM-WP(C) Colstrip FOR_(C) WHE Proforma with ITC cash grant 10 Yr Amort_for rebuttal_120709 3" xfId="3546"/>
    <cellStyle name="_DEM-WP(C) Colstrip FOR_(C) WHE Proforma with ITC cash grant 10 Yr Amort_for rebuttal_120709 3 2" xfId="18974"/>
    <cellStyle name="_DEM-WP(C) Colstrip FOR_(C) WHE Proforma with ITC cash grant 10 Yr Amort_for rebuttal_120709 4" xfId="18975"/>
    <cellStyle name="_DEM-WP(C) Colstrip FOR_(C) WHE Proforma with ITC cash grant 10 Yr Amort_for rebuttal_120709_DEM-WP(C) ENERG10C--ctn Mid-C_042010 2010GRC" xfId="3547"/>
    <cellStyle name="_DEM-WP(C) Colstrip FOR_16.07E Wild Horse Wind Expansionwrkingfile" xfId="3548"/>
    <cellStyle name="_DEM-WP(C) Colstrip FOR_16.07E Wild Horse Wind Expansionwrkingfile 2" xfId="3549"/>
    <cellStyle name="_DEM-WP(C) Colstrip FOR_16.07E Wild Horse Wind Expansionwrkingfile 2 2" xfId="3550"/>
    <cellStyle name="_DEM-WP(C) Colstrip FOR_16.07E Wild Horse Wind Expansionwrkingfile 2 2 2" xfId="18976"/>
    <cellStyle name="_DEM-WP(C) Colstrip FOR_16.07E Wild Horse Wind Expansionwrkingfile 2 3" xfId="18977"/>
    <cellStyle name="_DEM-WP(C) Colstrip FOR_16.07E Wild Horse Wind Expansionwrkingfile 3" xfId="3551"/>
    <cellStyle name="_DEM-WP(C) Colstrip FOR_16.07E Wild Horse Wind Expansionwrkingfile 3 2" xfId="18978"/>
    <cellStyle name="_DEM-WP(C) Colstrip FOR_16.07E Wild Horse Wind Expansionwrkingfile 4" xfId="18979"/>
    <cellStyle name="_DEM-WP(C) Colstrip FOR_16.07E Wild Horse Wind Expansionwrkingfile SF" xfId="3552"/>
    <cellStyle name="_DEM-WP(C) Colstrip FOR_16.07E Wild Horse Wind Expansionwrkingfile SF 2" xfId="3553"/>
    <cellStyle name="_DEM-WP(C) Colstrip FOR_16.07E Wild Horse Wind Expansionwrkingfile SF 2 2" xfId="3554"/>
    <cellStyle name="_DEM-WP(C) Colstrip FOR_16.07E Wild Horse Wind Expansionwrkingfile SF 2 2 2" xfId="18980"/>
    <cellStyle name="_DEM-WP(C) Colstrip FOR_16.07E Wild Horse Wind Expansionwrkingfile SF 2 3" xfId="18981"/>
    <cellStyle name="_DEM-WP(C) Colstrip FOR_16.07E Wild Horse Wind Expansionwrkingfile SF 3" xfId="3555"/>
    <cellStyle name="_DEM-WP(C) Colstrip FOR_16.07E Wild Horse Wind Expansionwrkingfile SF 3 2" xfId="18982"/>
    <cellStyle name="_DEM-WP(C) Colstrip FOR_16.07E Wild Horse Wind Expansionwrkingfile SF 4" xfId="18983"/>
    <cellStyle name="_DEM-WP(C) Colstrip FOR_16.07E Wild Horse Wind Expansionwrkingfile SF_DEM-WP(C) ENERG10C--ctn Mid-C_042010 2010GRC" xfId="3556"/>
    <cellStyle name="_DEM-WP(C) Colstrip FOR_16.07E Wild Horse Wind Expansionwrkingfile_DEM-WP(C) ENERG10C--ctn Mid-C_042010 2010GRC" xfId="3557"/>
    <cellStyle name="_DEM-WP(C) Colstrip FOR_16.37E Wild Horse Expansion DeferralRevwrkingfile SF" xfId="3558"/>
    <cellStyle name="_DEM-WP(C) Colstrip FOR_16.37E Wild Horse Expansion DeferralRevwrkingfile SF 2" xfId="3559"/>
    <cellStyle name="_DEM-WP(C) Colstrip FOR_16.37E Wild Horse Expansion DeferralRevwrkingfile SF 2 2" xfId="3560"/>
    <cellStyle name="_DEM-WP(C) Colstrip FOR_16.37E Wild Horse Expansion DeferralRevwrkingfile SF 2 2 2" xfId="18984"/>
    <cellStyle name="_DEM-WP(C) Colstrip FOR_16.37E Wild Horse Expansion DeferralRevwrkingfile SF 2 3" xfId="18985"/>
    <cellStyle name="_DEM-WP(C) Colstrip FOR_16.37E Wild Horse Expansion DeferralRevwrkingfile SF 3" xfId="3561"/>
    <cellStyle name="_DEM-WP(C) Colstrip FOR_16.37E Wild Horse Expansion DeferralRevwrkingfile SF 3 2" xfId="18986"/>
    <cellStyle name="_DEM-WP(C) Colstrip FOR_16.37E Wild Horse Expansion DeferralRevwrkingfile SF 4" xfId="18987"/>
    <cellStyle name="_DEM-WP(C) Colstrip FOR_16.37E Wild Horse Expansion DeferralRevwrkingfile SF_DEM-WP(C) ENERG10C--ctn Mid-C_042010 2010GRC" xfId="3562"/>
    <cellStyle name="_DEM-WP(C) Colstrip FOR_Adj Bench DR 3 for Initial Briefs (Electric)" xfId="3563"/>
    <cellStyle name="_DEM-WP(C) Colstrip FOR_Adj Bench DR 3 for Initial Briefs (Electric) 2" xfId="3564"/>
    <cellStyle name="_DEM-WP(C) Colstrip FOR_Adj Bench DR 3 for Initial Briefs (Electric) 2 2" xfId="3565"/>
    <cellStyle name="_DEM-WP(C) Colstrip FOR_Adj Bench DR 3 for Initial Briefs (Electric) 2 2 2" xfId="18988"/>
    <cellStyle name="_DEM-WP(C) Colstrip FOR_Adj Bench DR 3 for Initial Briefs (Electric) 2 3" xfId="18989"/>
    <cellStyle name="_DEM-WP(C) Colstrip FOR_Adj Bench DR 3 for Initial Briefs (Electric) 3" xfId="3566"/>
    <cellStyle name="_DEM-WP(C) Colstrip FOR_Adj Bench DR 3 for Initial Briefs (Electric) 3 2" xfId="18990"/>
    <cellStyle name="_DEM-WP(C) Colstrip FOR_Adj Bench DR 3 for Initial Briefs (Electric) 4" xfId="18991"/>
    <cellStyle name="_DEM-WP(C) Colstrip FOR_Adj Bench DR 3 for Initial Briefs (Electric)_DEM-WP(C) ENERG10C--ctn Mid-C_042010 2010GRC" xfId="3567"/>
    <cellStyle name="_DEM-WP(C) Colstrip FOR_Book2" xfId="3568"/>
    <cellStyle name="_DEM-WP(C) Colstrip FOR_Book2 2" xfId="3569"/>
    <cellStyle name="_DEM-WP(C) Colstrip FOR_Book2 2 2" xfId="3570"/>
    <cellStyle name="_DEM-WP(C) Colstrip FOR_Book2 2 2 2" xfId="18992"/>
    <cellStyle name="_DEM-WP(C) Colstrip FOR_Book2 2 3" xfId="18993"/>
    <cellStyle name="_DEM-WP(C) Colstrip FOR_Book2 3" xfId="3571"/>
    <cellStyle name="_DEM-WP(C) Colstrip FOR_Book2 3 2" xfId="18994"/>
    <cellStyle name="_DEM-WP(C) Colstrip FOR_Book2 4" xfId="18995"/>
    <cellStyle name="_DEM-WP(C) Colstrip FOR_Book2_Adj Bench DR 3 for Initial Briefs (Electric)" xfId="3572"/>
    <cellStyle name="_DEM-WP(C) Colstrip FOR_Book2_Adj Bench DR 3 for Initial Briefs (Electric) 2" xfId="3573"/>
    <cellStyle name="_DEM-WP(C) Colstrip FOR_Book2_Adj Bench DR 3 for Initial Briefs (Electric) 2 2" xfId="3574"/>
    <cellStyle name="_DEM-WP(C) Colstrip FOR_Book2_Adj Bench DR 3 for Initial Briefs (Electric) 2 2 2" xfId="18996"/>
    <cellStyle name="_DEM-WP(C) Colstrip FOR_Book2_Adj Bench DR 3 for Initial Briefs (Electric) 2 3" xfId="18997"/>
    <cellStyle name="_DEM-WP(C) Colstrip FOR_Book2_Adj Bench DR 3 for Initial Briefs (Electric) 3" xfId="3575"/>
    <cellStyle name="_DEM-WP(C) Colstrip FOR_Book2_Adj Bench DR 3 for Initial Briefs (Electric) 3 2" xfId="18998"/>
    <cellStyle name="_DEM-WP(C) Colstrip FOR_Book2_Adj Bench DR 3 for Initial Briefs (Electric) 4" xfId="18999"/>
    <cellStyle name="_DEM-WP(C) Colstrip FOR_Book2_Adj Bench DR 3 for Initial Briefs (Electric)_DEM-WP(C) ENERG10C--ctn Mid-C_042010 2010GRC" xfId="3576"/>
    <cellStyle name="_DEM-WP(C) Colstrip FOR_Book2_DEM-WP(C) ENERG10C--ctn Mid-C_042010 2010GRC" xfId="3577"/>
    <cellStyle name="_DEM-WP(C) Colstrip FOR_Book2_Electric Rev Req Model (2009 GRC) Rebuttal" xfId="3578"/>
    <cellStyle name="_DEM-WP(C) Colstrip FOR_Book2_Electric Rev Req Model (2009 GRC) Rebuttal 2" xfId="3579"/>
    <cellStyle name="_DEM-WP(C) Colstrip FOR_Book2_Electric Rev Req Model (2009 GRC) Rebuttal 2 2" xfId="3580"/>
    <cellStyle name="_DEM-WP(C) Colstrip FOR_Book2_Electric Rev Req Model (2009 GRC) Rebuttal 2 2 2" xfId="19000"/>
    <cellStyle name="_DEM-WP(C) Colstrip FOR_Book2_Electric Rev Req Model (2009 GRC) Rebuttal 2 3" xfId="19001"/>
    <cellStyle name="_DEM-WP(C) Colstrip FOR_Book2_Electric Rev Req Model (2009 GRC) Rebuttal 3" xfId="3581"/>
    <cellStyle name="_DEM-WP(C) Colstrip FOR_Book2_Electric Rev Req Model (2009 GRC) Rebuttal 3 2" xfId="19002"/>
    <cellStyle name="_DEM-WP(C) Colstrip FOR_Book2_Electric Rev Req Model (2009 GRC) Rebuttal 4" xfId="19003"/>
    <cellStyle name="_DEM-WP(C) Colstrip FOR_Book2_Electric Rev Req Model (2009 GRC) Rebuttal REmoval of New  WH Solar AdjustMI" xfId="3582"/>
    <cellStyle name="_DEM-WP(C) Colstrip FOR_Book2_Electric Rev Req Model (2009 GRC) Rebuttal REmoval of New  WH Solar AdjustMI 2" xfId="3583"/>
    <cellStyle name="_DEM-WP(C) Colstrip FOR_Book2_Electric Rev Req Model (2009 GRC) Rebuttal REmoval of New  WH Solar AdjustMI 2 2" xfId="3584"/>
    <cellStyle name="_DEM-WP(C) Colstrip FOR_Book2_Electric Rev Req Model (2009 GRC) Rebuttal REmoval of New  WH Solar AdjustMI 2 2 2" xfId="19004"/>
    <cellStyle name="_DEM-WP(C) Colstrip FOR_Book2_Electric Rev Req Model (2009 GRC) Rebuttal REmoval of New  WH Solar AdjustMI 2 3" xfId="19005"/>
    <cellStyle name="_DEM-WP(C) Colstrip FOR_Book2_Electric Rev Req Model (2009 GRC) Rebuttal REmoval of New  WH Solar AdjustMI 3" xfId="3585"/>
    <cellStyle name="_DEM-WP(C) Colstrip FOR_Book2_Electric Rev Req Model (2009 GRC) Rebuttal REmoval of New  WH Solar AdjustMI 3 2" xfId="19006"/>
    <cellStyle name="_DEM-WP(C) Colstrip FOR_Book2_Electric Rev Req Model (2009 GRC) Rebuttal REmoval of New  WH Solar AdjustMI 4" xfId="19007"/>
    <cellStyle name="_DEM-WP(C) Colstrip FOR_Book2_Electric Rev Req Model (2009 GRC) Rebuttal REmoval of New  WH Solar AdjustMI_DEM-WP(C) ENERG10C--ctn Mid-C_042010 2010GRC" xfId="3586"/>
    <cellStyle name="_DEM-WP(C) Colstrip FOR_Book2_Electric Rev Req Model (2009 GRC) Revised 01-18-2010" xfId="3587"/>
    <cellStyle name="_DEM-WP(C) Colstrip FOR_Book2_Electric Rev Req Model (2009 GRC) Revised 01-18-2010 2" xfId="3588"/>
    <cellStyle name="_DEM-WP(C) Colstrip FOR_Book2_Electric Rev Req Model (2009 GRC) Revised 01-18-2010 2 2" xfId="3589"/>
    <cellStyle name="_DEM-WP(C) Colstrip FOR_Book2_Electric Rev Req Model (2009 GRC) Revised 01-18-2010 2 2 2" xfId="19008"/>
    <cellStyle name="_DEM-WP(C) Colstrip FOR_Book2_Electric Rev Req Model (2009 GRC) Revised 01-18-2010 2 3" xfId="19009"/>
    <cellStyle name="_DEM-WP(C) Colstrip FOR_Book2_Electric Rev Req Model (2009 GRC) Revised 01-18-2010 3" xfId="3590"/>
    <cellStyle name="_DEM-WP(C) Colstrip FOR_Book2_Electric Rev Req Model (2009 GRC) Revised 01-18-2010 3 2" xfId="19010"/>
    <cellStyle name="_DEM-WP(C) Colstrip FOR_Book2_Electric Rev Req Model (2009 GRC) Revised 01-18-2010 4" xfId="19011"/>
    <cellStyle name="_DEM-WP(C) Colstrip FOR_Book2_Electric Rev Req Model (2009 GRC) Revised 01-18-2010_DEM-WP(C) ENERG10C--ctn Mid-C_042010 2010GRC" xfId="3591"/>
    <cellStyle name="_DEM-WP(C) Colstrip FOR_Book2_Final Order Electric EXHIBIT A-1" xfId="3592"/>
    <cellStyle name="_DEM-WP(C) Colstrip FOR_Book2_Final Order Electric EXHIBIT A-1 2" xfId="3593"/>
    <cellStyle name="_DEM-WP(C) Colstrip FOR_Book2_Final Order Electric EXHIBIT A-1 2 2" xfId="3594"/>
    <cellStyle name="_DEM-WP(C) Colstrip FOR_Book2_Final Order Electric EXHIBIT A-1 2 2 2" xfId="19012"/>
    <cellStyle name="_DEM-WP(C) Colstrip FOR_Book2_Final Order Electric EXHIBIT A-1 2 3" xfId="19013"/>
    <cellStyle name="_DEM-WP(C) Colstrip FOR_Book2_Final Order Electric EXHIBIT A-1 3" xfId="3595"/>
    <cellStyle name="_DEM-WP(C) Colstrip FOR_Book2_Final Order Electric EXHIBIT A-1 3 2" xfId="19014"/>
    <cellStyle name="_DEM-WP(C) Colstrip FOR_Book2_Final Order Electric EXHIBIT A-1 4" xfId="19015"/>
    <cellStyle name="_DEM-WP(C) Colstrip FOR_Colstrip 1&amp;2 Annual O&amp;M Budgets" xfId="19016"/>
    <cellStyle name="_DEM-WP(C) Colstrip FOR_Confidential Material" xfId="3596"/>
    <cellStyle name="_DEM-WP(C) Colstrip FOR_Confidential Material 2" xfId="19017"/>
    <cellStyle name="_DEM-WP(C) Colstrip FOR_DEM-WP(C) Colstrip 12 Coal Cost Forecast 2010GRC" xfId="3597"/>
    <cellStyle name="_DEM-WP(C) Colstrip FOR_DEM-WP(C) Colstrip 12 Coal Cost Forecast 2010GRC 2" xfId="19018"/>
    <cellStyle name="_DEM-WP(C) Colstrip FOR_DEM-WP(C) ENERG10C--ctn Mid-C_042010 2010GRC" xfId="3598"/>
    <cellStyle name="_DEM-WP(C) Colstrip FOR_DEM-WP(C) Production O&amp;M 2010GRC As-Filed" xfId="3599"/>
    <cellStyle name="_DEM-WP(C) Colstrip FOR_DEM-WP(C) Production O&amp;M 2010GRC As-Filed 2" xfId="3600"/>
    <cellStyle name="_DEM-WP(C) Colstrip FOR_DEM-WP(C) Production O&amp;M 2010GRC As-Filed 2 2" xfId="19019"/>
    <cellStyle name="_DEM-WP(C) Colstrip FOR_DEM-WP(C) Production O&amp;M 2010GRC As-Filed 3" xfId="3601"/>
    <cellStyle name="_DEM-WP(C) Colstrip FOR_DEM-WP(C) Production O&amp;M 2010GRC As-Filed 3 2" xfId="19020"/>
    <cellStyle name="_DEM-WP(C) Colstrip FOR_DEM-WP(C) Production O&amp;M 2010GRC As-Filed 4" xfId="19021"/>
    <cellStyle name="_DEM-WP(C) Colstrip FOR_DEM-WP(C) Production O&amp;M 2010GRC As-Filed 4 2" xfId="19022"/>
    <cellStyle name="_DEM-WP(C) Colstrip FOR_DEM-WP(C) Production O&amp;M 2010GRC As-Filed 5" xfId="19023"/>
    <cellStyle name="_DEM-WP(C) Colstrip FOR_DEM-WP(C) Production O&amp;M 2010GRC As-Filed 5 2" xfId="19024"/>
    <cellStyle name="_DEM-WP(C) Colstrip FOR_DEM-WP(C) Production O&amp;M 2010GRC As-Filed 6" xfId="19025"/>
    <cellStyle name="_DEM-WP(C) Colstrip FOR_DEM-WP(C) Production O&amp;M 2010GRC As-Filed 6 2" xfId="19026"/>
    <cellStyle name="_DEM-WP(C) Colstrip FOR_Electric Rev Req Model (2009 GRC) Rebuttal" xfId="3602"/>
    <cellStyle name="_DEM-WP(C) Colstrip FOR_Electric Rev Req Model (2009 GRC) Rebuttal 2" xfId="3603"/>
    <cellStyle name="_DEM-WP(C) Colstrip FOR_Electric Rev Req Model (2009 GRC) Rebuttal 2 2" xfId="3604"/>
    <cellStyle name="_DEM-WP(C) Colstrip FOR_Electric Rev Req Model (2009 GRC) Rebuttal 2 2 2" xfId="19027"/>
    <cellStyle name="_DEM-WP(C) Colstrip FOR_Electric Rev Req Model (2009 GRC) Rebuttal 2 3" xfId="19028"/>
    <cellStyle name="_DEM-WP(C) Colstrip FOR_Electric Rev Req Model (2009 GRC) Rebuttal 3" xfId="3605"/>
    <cellStyle name="_DEM-WP(C) Colstrip FOR_Electric Rev Req Model (2009 GRC) Rebuttal 3 2" xfId="19029"/>
    <cellStyle name="_DEM-WP(C) Colstrip FOR_Electric Rev Req Model (2009 GRC) Rebuttal 4" xfId="19030"/>
    <cellStyle name="_DEM-WP(C) Colstrip FOR_Electric Rev Req Model (2009 GRC) Rebuttal REmoval of New  WH Solar AdjustMI" xfId="3606"/>
    <cellStyle name="_DEM-WP(C) Colstrip FOR_Electric Rev Req Model (2009 GRC) Rebuttal REmoval of New  WH Solar AdjustMI 2" xfId="3607"/>
    <cellStyle name="_DEM-WP(C) Colstrip FOR_Electric Rev Req Model (2009 GRC) Rebuttal REmoval of New  WH Solar AdjustMI 2 2" xfId="3608"/>
    <cellStyle name="_DEM-WP(C) Colstrip FOR_Electric Rev Req Model (2009 GRC) Rebuttal REmoval of New  WH Solar AdjustMI 2 2 2" xfId="19031"/>
    <cellStyle name="_DEM-WP(C) Colstrip FOR_Electric Rev Req Model (2009 GRC) Rebuttal REmoval of New  WH Solar AdjustMI 2 3" xfId="19032"/>
    <cellStyle name="_DEM-WP(C) Colstrip FOR_Electric Rev Req Model (2009 GRC) Rebuttal REmoval of New  WH Solar AdjustMI 3" xfId="3609"/>
    <cellStyle name="_DEM-WP(C) Colstrip FOR_Electric Rev Req Model (2009 GRC) Rebuttal REmoval of New  WH Solar AdjustMI 3 2" xfId="19033"/>
    <cellStyle name="_DEM-WP(C) Colstrip FOR_Electric Rev Req Model (2009 GRC) Rebuttal REmoval of New  WH Solar AdjustMI 4" xfId="19034"/>
    <cellStyle name="_DEM-WP(C) Colstrip FOR_Electric Rev Req Model (2009 GRC) Rebuttal REmoval of New  WH Solar AdjustMI_DEM-WP(C) ENERG10C--ctn Mid-C_042010 2010GRC" xfId="3610"/>
    <cellStyle name="_DEM-WP(C) Colstrip FOR_Electric Rev Req Model (2009 GRC) Revised 01-18-2010" xfId="3611"/>
    <cellStyle name="_DEM-WP(C) Colstrip FOR_Electric Rev Req Model (2009 GRC) Revised 01-18-2010 2" xfId="3612"/>
    <cellStyle name="_DEM-WP(C) Colstrip FOR_Electric Rev Req Model (2009 GRC) Revised 01-18-2010 2 2" xfId="3613"/>
    <cellStyle name="_DEM-WP(C) Colstrip FOR_Electric Rev Req Model (2009 GRC) Revised 01-18-2010 2 2 2" xfId="19035"/>
    <cellStyle name="_DEM-WP(C) Colstrip FOR_Electric Rev Req Model (2009 GRC) Revised 01-18-2010 2 3" xfId="19036"/>
    <cellStyle name="_DEM-WP(C) Colstrip FOR_Electric Rev Req Model (2009 GRC) Revised 01-18-2010 3" xfId="3614"/>
    <cellStyle name="_DEM-WP(C) Colstrip FOR_Electric Rev Req Model (2009 GRC) Revised 01-18-2010 3 2" xfId="19037"/>
    <cellStyle name="_DEM-WP(C) Colstrip FOR_Electric Rev Req Model (2009 GRC) Revised 01-18-2010 4" xfId="19038"/>
    <cellStyle name="_DEM-WP(C) Colstrip FOR_Electric Rev Req Model (2009 GRC) Revised 01-18-2010_DEM-WP(C) ENERG10C--ctn Mid-C_042010 2010GRC" xfId="3615"/>
    <cellStyle name="_DEM-WP(C) Colstrip FOR_Final Order Electric EXHIBIT A-1" xfId="3616"/>
    <cellStyle name="_DEM-WP(C) Colstrip FOR_Final Order Electric EXHIBIT A-1 2" xfId="3617"/>
    <cellStyle name="_DEM-WP(C) Colstrip FOR_Final Order Electric EXHIBIT A-1 2 2" xfId="3618"/>
    <cellStyle name="_DEM-WP(C) Colstrip FOR_Final Order Electric EXHIBIT A-1 2 2 2" xfId="19039"/>
    <cellStyle name="_DEM-WP(C) Colstrip FOR_Final Order Electric EXHIBIT A-1 2 3" xfId="19040"/>
    <cellStyle name="_DEM-WP(C) Colstrip FOR_Final Order Electric EXHIBIT A-1 3" xfId="3619"/>
    <cellStyle name="_DEM-WP(C) Colstrip FOR_Final Order Electric EXHIBIT A-1 3 2" xfId="19041"/>
    <cellStyle name="_DEM-WP(C) Colstrip FOR_Final Order Electric EXHIBIT A-1 4" xfId="19042"/>
    <cellStyle name="_DEM-WP(C) Colstrip FOR_Rebuttal Power Costs" xfId="3620"/>
    <cellStyle name="_DEM-WP(C) Colstrip FOR_Rebuttal Power Costs 2" xfId="3621"/>
    <cellStyle name="_DEM-WP(C) Colstrip FOR_Rebuttal Power Costs 2 2" xfId="3622"/>
    <cellStyle name="_DEM-WP(C) Colstrip FOR_Rebuttal Power Costs 2 2 2" xfId="19043"/>
    <cellStyle name="_DEM-WP(C) Colstrip FOR_Rebuttal Power Costs 2 3" xfId="19044"/>
    <cellStyle name="_DEM-WP(C) Colstrip FOR_Rebuttal Power Costs 3" xfId="3623"/>
    <cellStyle name="_DEM-WP(C) Colstrip FOR_Rebuttal Power Costs 3 2" xfId="19045"/>
    <cellStyle name="_DEM-WP(C) Colstrip FOR_Rebuttal Power Costs 4" xfId="19046"/>
    <cellStyle name="_DEM-WP(C) Colstrip FOR_Rebuttal Power Costs_Adj Bench DR 3 for Initial Briefs (Electric)" xfId="3624"/>
    <cellStyle name="_DEM-WP(C) Colstrip FOR_Rebuttal Power Costs_Adj Bench DR 3 for Initial Briefs (Electric) 2" xfId="3625"/>
    <cellStyle name="_DEM-WP(C) Colstrip FOR_Rebuttal Power Costs_Adj Bench DR 3 for Initial Briefs (Electric) 2 2" xfId="3626"/>
    <cellStyle name="_DEM-WP(C) Colstrip FOR_Rebuttal Power Costs_Adj Bench DR 3 for Initial Briefs (Electric) 2 2 2" xfId="19047"/>
    <cellStyle name="_DEM-WP(C) Colstrip FOR_Rebuttal Power Costs_Adj Bench DR 3 for Initial Briefs (Electric) 2 3" xfId="19048"/>
    <cellStyle name="_DEM-WP(C) Colstrip FOR_Rebuttal Power Costs_Adj Bench DR 3 for Initial Briefs (Electric) 3" xfId="3627"/>
    <cellStyle name="_DEM-WP(C) Colstrip FOR_Rebuttal Power Costs_Adj Bench DR 3 for Initial Briefs (Electric) 3 2" xfId="19049"/>
    <cellStyle name="_DEM-WP(C) Colstrip FOR_Rebuttal Power Costs_Adj Bench DR 3 for Initial Briefs (Electric) 4" xfId="19050"/>
    <cellStyle name="_DEM-WP(C) Colstrip FOR_Rebuttal Power Costs_Adj Bench DR 3 for Initial Briefs (Electric)_DEM-WP(C) ENERG10C--ctn Mid-C_042010 2010GRC" xfId="3628"/>
    <cellStyle name="_DEM-WP(C) Colstrip FOR_Rebuttal Power Costs_DEM-WP(C) ENERG10C--ctn Mid-C_042010 2010GRC" xfId="3629"/>
    <cellStyle name="_DEM-WP(C) Colstrip FOR_Rebuttal Power Costs_Electric Rev Req Model (2009 GRC) Rebuttal" xfId="3630"/>
    <cellStyle name="_DEM-WP(C) Colstrip FOR_Rebuttal Power Costs_Electric Rev Req Model (2009 GRC) Rebuttal 2" xfId="3631"/>
    <cellStyle name="_DEM-WP(C) Colstrip FOR_Rebuttal Power Costs_Electric Rev Req Model (2009 GRC) Rebuttal 2 2" xfId="3632"/>
    <cellStyle name="_DEM-WP(C) Colstrip FOR_Rebuttal Power Costs_Electric Rev Req Model (2009 GRC) Rebuttal 2 2 2" xfId="19051"/>
    <cellStyle name="_DEM-WP(C) Colstrip FOR_Rebuttal Power Costs_Electric Rev Req Model (2009 GRC) Rebuttal 2 3" xfId="19052"/>
    <cellStyle name="_DEM-WP(C) Colstrip FOR_Rebuttal Power Costs_Electric Rev Req Model (2009 GRC) Rebuttal 3" xfId="3633"/>
    <cellStyle name="_DEM-WP(C) Colstrip FOR_Rebuttal Power Costs_Electric Rev Req Model (2009 GRC) Rebuttal 3 2" xfId="19053"/>
    <cellStyle name="_DEM-WP(C) Colstrip FOR_Rebuttal Power Costs_Electric Rev Req Model (2009 GRC) Rebuttal 4" xfId="19054"/>
    <cellStyle name="_DEM-WP(C) Colstrip FOR_Rebuttal Power Costs_Electric Rev Req Model (2009 GRC) Rebuttal REmoval of New  WH Solar AdjustMI" xfId="3634"/>
    <cellStyle name="_DEM-WP(C) Colstrip FOR_Rebuttal Power Costs_Electric Rev Req Model (2009 GRC) Rebuttal REmoval of New  WH Solar AdjustMI 2" xfId="3635"/>
    <cellStyle name="_DEM-WP(C) Colstrip FOR_Rebuttal Power Costs_Electric Rev Req Model (2009 GRC) Rebuttal REmoval of New  WH Solar AdjustMI 2 2" xfId="3636"/>
    <cellStyle name="_DEM-WP(C) Colstrip FOR_Rebuttal Power Costs_Electric Rev Req Model (2009 GRC) Rebuttal REmoval of New  WH Solar AdjustMI 2 2 2" xfId="19055"/>
    <cellStyle name="_DEM-WP(C) Colstrip FOR_Rebuttal Power Costs_Electric Rev Req Model (2009 GRC) Rebuttal REmoval of New  WH Solar AdjustMI 2 3" xfId="19056"/>
    <cellStyle name="_DEM-WP(C) Colstrip FOR_Rebuttal Power Costs_Electric Rev Req Model (2009 GRC) Rebuttal REmoval of New  WH Solar AdjustMI 3" xfId="3637"/>
    <cellStyle name="_DEM-WP(C) Colstrip FOR_Rebuttal Power Costs_Electric Rev Req Model (2009 GRC) Rebuttal REmoval of New  WH Solar AdjustMI 3 2" xfId="19057"/>
    <cellStyle name="_DEM-WP(C) Colstrip FOR_Rebuttal Power Costs_Electric Rev Req Model (2009 GRC) Rebuttal REmoval of New  WH Solar AdjustMI 4" xfId="19058"/>
    <cellStyle name="_DEM-WP(C) Colstrip FOR_Rebuttal Power Costs_Electric Rev Req Model (2009 GRC) Rebuttal REmoval of New  WH Solar AdjustMI_DEM-WP(C) ENERG10C--ctn Mid-C_042010 2010GRC" xfId="3638"/>
    <cellStyle name="_DEM-WP(C) Colstrip FOR_Rebuttal Power Costs_Electric Rev Req Model (2009 GRC) Revised 01-18-2010" xfId="3639"/>
    <cellStyle name="_DEM-WP(C) Colstrip FOR_Rebuttal Power Costs_Electric Rev Req Model (2009 GRC) Revised 01-18-2010 2" xfId="3640"/>
    <cellStyle name="_DEM-WP(C) Colstrip FOR_Rebuttal Power Costs_Electric Rev Req Model (2009 GRC) Revised 01-18-2010 2 2" xfId="3641"/>
    <cellStyle name="_DEM-WP(C) Colstrip FOR_Rebuttal Power Costs_Electric Rev Req Model (2009 GRC) Revised 01-18-2010 2 2 2" xfId="19059"/>
    <cellStyle name="_DEM-WP(C) Colstrip FOR_Rebuttal Power Costs_Electric Rev Req Model (2009 GRC) Revised 01-18-2010 2 3" xfId="19060"/>
    <cellStyle name="_DEM-WP(C) Colstrip FOR_Rebuttal Power Costs_Electric Rev Req Model (2009 GRC) Revised 01-18-2010 3" xfId="3642"/>
    <cellStyle name="_DEM-WP(C) Colstrip FOR_Rebuttal Power Costs_Electric Rev Req Model (2009 GRC) Revised 01-18-2010 3 2" xfId="19061"/>
    <cellStyle name="_DEM-WP(C) Colstrip FOR_Rebuttal Power Costs_Electric Rev Req Model (2009 GRC) Revised 01-18-2010 4" xfId="19062"/>
    <cellStyle name="_DEM-WP(C) Colstrip FOR_Rebuttal Power Costs_Electric Rev Req Model (2009 GRC) Revised 01-18-2010_DEM-WP(C) ENERG10C--ctn Mid-C_042010 2010GRC" xfId="3643"/>
    <cellStyle name="_DEM-WP(C) Colstrip FOR_Rebuttal Power Costs_Final Order Electric EXHIBIT A-1" xfId="3644"/>
    <cellStyle name="_DEM-WP(C) Colstrip FOR_Rebuttal Power Costs_Final Order Electric EXHIBIT A-1 2" xfId="3645"/>
    <cellStyle name="_DEM-WP(C) Colstrip FOR_Rebuttal Power Costs_Final Order Electric EXHIBIT A-1 2 2" xfId="3646"/>
    <cellStyle name="_DEM-WP(C) Colstrip FOR_Rebuttal Power Costs_Final Order Electric EXHIBIT A-1 2 2 2" xfId="19063"/>
    <cellStyle name="_DEM-WP(C) Colstrip FOR_Rebuttal Power Costs_Final Order Electric EXHIBIT A-1 2 3" xfId="19064"/>
    <cellStyle name="_DEM-WP(C) Colstrip FOR_Rebuttal Power Costs_Final Order Electric EXHIBIT A-1 3" xfId="3647"/>
    <cellStyle name="_DEM-WP(C) Colstrip FOR_Rebuttal Power Costs_Final Order Electric EXHIBIT A-1 3 2" xfId="19065"/>
    <cellStyle name="_DEM-WP(C) Colstrip FOR_Rebuttal Power Costs_Final Order Electric EXHIBIT A-1 4" xfId="19066"/>
    <cellStyle name="_DEM-WP(C) Colstrip FOR_TENASKA REGULATORY ASSET" xfId="3648"/>
    <cellStyle name="_DEM-WP(C) Colstrip FOR_TENASKA REGULATORY ASSET 2" xfId="3649"/>
    <cellStyle name="_DEM-WP(C) Colstrip FOR_TENASKA REGULATORY ASSET 2 2" xfId="3650"/>
    <cellStyle name="_DEM-WP(C) Colstrip FOR_TENASKA REGULATORY ASSET 2 2 2" xfId="19067"/>
    <cellStyle name="_DEM-WP(C) Colstrip FOR_TENASKA REGULATORY ASSET 2 3" xfId="19068"/>
    <cellStyle name="_DEM-WP(C) Colstrip FOR_TENASKA REGULATORY ASSET 3" xfId="3651"/>
    <cellStyle name="_DEM-WP(C) Colstrip FOR_TENASKA REGULATORY ASSET 3 2" xfId="19069"/>
    <cellStyle name="_DEM-WP(C) Colstrip FOR_TENASKA REGULATORY ASSET 4" xfId="19070"/>
    <cellStyle name="_DEM-WP(C) Costs not in AURORA 2006GRC" xfId="3652"/>
    <cellStyle name="_DEM-WP(C) Costs not in AURORA 2006GRC 2" xfId="3653"/>
    <cellStyle name="_DEM-WP(C) Costs not in AURORA 2006GRC 2 2" xfId="3654"/>
    <cellStyle name="_DEM-WP(C) Costs not in AURORA 2006GRC 2 2 2" xfId="3655"/>
    <cellStyle name="_DEM-WP(C) Costs not in AURORA 2006GRC 2 2 2 2" xfId="19071"/>
    <cellStyle name="_DEM-WP(C) Costs not in AURORA 2006GRC 2 2 3" xfId="19072"/>
    <cellStyle name="_DEM-WP(C) Costs not in AURORA 2006GRC 2 3" xfId="3656"/>
    <cellStyle name="_DEM-WP(C) Costs not in AURORA 2006GRC 2 3 2" xfId="19073"/>
    <cellStyle name="_DEM-WP(C) Costs not in AURORA 2006GRC 2 4" xfId="19074"/>
    <cellStyle name="_DEM-WP(C) Costs not in AURORA 2006GRC 3" xfId="3657"/>
    <cellStyle name="_DEM-WP(C) Costs not in AURORA 2006GRC 3 2" xfId="3658"/>
    <cellStyle name="_DEM-WP(C) Costs not in AURORA 2006GRC 3 2 2" xfId="19075"/>
    <cellStyle name="_DEM-WP(C) Costs not in AURORA 2006GRC 3 3" xfId="19076"/>
    <cellStyle name="_DEM-WP(C) Costs not in AURORA 2006GRC 4" xfId="3659"/>
    <cellStyle name="_DEM-WP(C) Costs not in AURORA 2006GRC 4 2" xfId="3660"/>
    <cellStyle name="_DEM-WP(C) Costs not in AURORA 2006GRC 4 2 2" xfId="19077"/>
    <cellStyle name="_DEM-WP(C) Costs not in AURORA 2006GRC 4 3" xfId="19078"/>
    <cellStyle name="_DEM-WP(C) Costs not in AURORA 2006GRC 5" xfId="3661"/>
    <cellStyle name="_DEM-WP(C) Costs not in AURORA 2006GRC 5 2" xfId="19079"/>
    <cellStyle name="_DEM-WP(C) Costs not in AURORA 2006GRC 5 2 2" xfId="19080"/>
    <cellStyle name="_DEM-WP(C) Costs not in AURORA 2006GRC 5 3" xfId="19081"/>
    <cellStyle name="_DEM-WP(C) Costs not in AURORA 2006GRC 6" xfId="3662"/>
    <cellStyle name="_DEM-WP(C) Costs not in AURORA 2006GRC 6 2" xfId="3663"/>
    <cellStyle name="_DEM-WP(C) Costs not in AURORA 2006GRC 7" xfId="3664"/>
    <cellStyle name="_DEM-WP(C) Costs not in AURORA 2006GRC 7 2" xfId="3665"/>
    <cellStyle name="_DEM-WP(C) Costs not in AURORA 2006GRC 8" xfId="19082"/>
    <cellStyle name="_DEM-WP(C) Costs not in AURORA 2006GRC 8 2" xfId="19083"/>
    <cellStyle name="_DEM-WP(C) Costs not in AURORA 2006GRC 9" xfId="19084"/>
    <cellStyle name="_DEM-WP(C) Costs not in AURORA 2006GRC 9 2" xfId="19085"/>
    <cellStyle name="_DEM-WP(C) Costs not in AURORA 2006GRC_(C) WHE Proforma with ITC cash grant 10 Yr Amort_for deferral_102809" xfId="3666"/>
    <cellStyle name="_DEM-WP(C) Costs not in AURORA 2006GRC_(C) WHE Proforma with ITC cash grant 10 Yr Amort_for deferral_102809 2" xfId="3667"/>
    <cellStyle name="_DEM-WP(C) Costs not in AURORA 2006GRC_(C) WHE Proforma with ITC cash grant 10 Yr Amort_for deferral_102809 2 2" xfId="3668"/>
    <cellStyle name="_DEM-WP(C) Costs not in AURORA 2006GRC_(C) WHE Proforma with ITC cash grant 10 Yr Amort_for deferral_102809 2 2 2" xfId="19086"/>
    <cellStyle name="_DEM-WP(C) Costs not in AURORA 2006GRC_(C) WHE Proforma with ITC cash grant 10 Yr Amort_for deferral_102809 2 3" xfId="19087"/>
    <cellStyle name="_DEM-WP(C) Costs not in AURORA 2006GRC_(C) WHE Proforma with ITC cash grant 10 Yr Amort_for deferral_102809 3" xfId="3669"/>
    <cellStyle name="_DEM-WP(C) Costs not in AURORA 2006GRC_(C) WHE Proforma with ITC cash grant 10 Yr Amort_for deferral_102809 3 2" xfId="19088"/>
    <cellStyle name="_DEM-WP(C) Costs not in AURORA 2006GRC_(C) WHE Proforma with ITC cash grant 10 Yr Amort_for deferral_102809 4" xfId="19089"/>
    <cellStyle name="_DEM-WP(C) Costs not in AURORA 2006GRC_(C) WHE Proforma with ITC cash grant 10 Yr Amort_for deferral_102809_16.07E Wild Horse Wind Expansionwrkingfile" xfId="3670"/>
    <cellStyle name="_DEM-WP(C) Costs not in AURORA 2006GRC_(C) WHE Proforma with ITC cash grant 10 Yr Amort_for deferral_102809_16.07E Wild Horse Wind Expansionwrkingfile 2" xfId="3671"/>
    <cellStyle name="_DEM-WP(C) Costs not in AURORA 2006GRC_(C) WHE Proforma with ITC cash grant 10 Yr Amort_for deferral_102809_16.07E Wild Horse Wind Expansionwrkingfile 2 2" xfId="3672"/>
    <cellStyle name="_DEM-WP(C) Costs not in AURORA 2006GRC_(C) WHE Proforma with ITC cash grant 10 Yr Amort_for deferral_102809_16.07E Wild Horse Wind Expansionwrkingfile 2 2 2" xfId="19090"/>
    <cellStyle name="_DEM-WP(C) Costs not in AURORA 2006GRC_(C) WHE Proforma with ITC cash grant 10 Yr Amort_for deferral_102809_16.07E Wild Horse Wind Expansionwrkingfile 2 3" xfId="19091"/>
    <cellStyle name="_DEM-WP(C) Costs not in AURORA 2006GRC_(C) WHE Proforma with ITC cash grant 10 Yr Amort_for deferral_102809_16.07E Wild Horse Wind Expansionwrkingfile 3" xfId="3673"/>
    <cellStyle name="_DEM-WP(C) Costs not in AURORA 2006GRC_(C) WHE Proforma with ITC cash grant 10 Yr Amort_for deferral_102809_16.07E Wild Horse Wind Expansionwrkingfile 3 2" xfId="19092"/>
    <cellStyle name="_DEM-WP(C) Costs not in AURORA 2006GRC_(C) WHE Proforma with ITC cash grant 10 Yr Amort_for deferral_102809_16.07E Wild Horse Wind Expansionwrkingfile 4" xfId="19093"/>
    <cellStyle name="_DEM-WP(C) Costs not in AURORA 2006GRC_(C) WHE Proforma with ITC cash grant 10 Yr Amort_for deferral_102809_16.07E Wild Horse Wind Expansionwrkingfile SF" xfId="3674"/>
    <cellStyle name="_DEM-WP(C) Costs not in AURORA 2006GRC_(C) WHE Proforma with ITC cash grant 10 Yr Amort_for deferral_102809_16.07E Wild Horse Wind Expansionwrkingfile SF 2" xfId="3675"/>
    <cellStyle name="_DEM-WP(C) Costs not in AURORA 2006GRC_(C) WHE Proforma with ITC cash grant 10 Yr Amort_for deferral_102809_16.07E Wild Horse Wind Expansionwrkingfile SF 2 2" xfId="3676"/>
    <cellStyle name="_DEM-WP(C) Costs not in AURORA 2006GRC_(C) WHE Proforma with ITC cash grant 10 Yr Amort_for deferral_102809_16.07E Wild Horse Wind Expansionwrkingfile SF 2 2 2" xfId="19094"/>
    <cellStyle name="_DEM-WP(C) Costs not in AURORA 2006GRC_(C) WHE Proforma with ITC cash grant 10 Yr Amort_for deferral_102809_16.07E Wild Horse Wind Expansionwrkingfile SF 2 3" xfId="19095"/>
    <cellStyle name="_DEM-WP(C) Costs not in AURORA 2006GRC_(C) WHE Proforma with ITC cash grant 10 Yr Amort_for deferral_102809_16.07E Wild Horse Wind Expansionwrkingfile SF 3" xfId="3677"/>
    <cellStyle name="_DEM-WP(C) Costs not in AURORA 2006GRC_(C) WHE Proforma with ITC cash grant 10 Yr Amort_for deferral_102809_16.07E Wild Horse Wind Expansionwrkingfile SF 3 2" xfId="19096"/>
    <cellStyle name="_DEM-WP(C) Costs not in AURORA 2006GRC_(C) WHE Proforma with ITC cash grant 10 Yr Amort_for deferral_102809_16.07E Wild Horse Wind Expansionwrkingfile SF 4" xfId="19097"/>
    <cellStyle name="_DEM-WP(C) Costs not in AURORA 2006GRC_(C) WHE Proforma with ITC cash grant 10 Yr Amort_for deferral_102809_16.07E Wild Horse Wind Expansionwrkingfile SF_DEM-WP(C) ENERG10C--ctn Mid-C_042010 2010GRC" xfId="3678"/>
    <cellStyle name="_DEM-WP(C) Costs not in AURORA 2006GRC_(C) WHE Proforma with ITC cash grant 10 Yr Amort_for deferral_102809_16.07E Wild Horse Wind Expansionwrkingfile_DEM-WP(C) ENERG10C--ctn Mid-C_042010 2010GRC" xfId="3679"/>
    <cellStyle name="_DEM-WP(C) Costs not in AURORA 2006GRC_(C) WHE Proforma with ITC cash grant 10 Yr Amort_for deferral_102809_16.37E Wild Horse Expansion DeferralRevwrkingfile SF" xfId="3680"/>
    <cellStyle name="_DEM-WP(C) Costs not in AURORA 2006GRC_(C) WHE Proforma with ITC cash grant 10 Yr Amort_for deferral_102809_16.37E Wild Horse Expansion DeferralRevwrkingfile SF 2" xfId="3681"/>
    <cellStyle name="_DEM-WP(C) Costs not in AURORA 2006GRC_(C) WHE Proforma with ITC cash grant 10 Yr Amort_for deferral_102809_16.37E Wild Horse Expansion DeferralRevwrkingfile SF 2 2" xfId="3682"/>
    <cellStyle name="_DEM-WP(C) Costs not in AURORA 2006GRC_(C) WHE Proforma with ITC cash grant 10 Yr Amort_for deferral_102809_16.37E Wild Horse Expansion DeferralRevwrkingfile SF 2 2 2" xfId="19098"/>
    <cellStyle name="_DEM-WP(C) Costs not in AURORA 2006GRC_(C) WHE Proforma with ITC cash grant 10 Yr Amort_for deferral_102809_16.37E Wild Horse Expansion DeferralRevwrkingfile SF 2 3" xfId="19099"/>
    <cellStyle name="_DEM-WP(C) Costs not in AURORA 2006GRC_(C) WHE Proforma with ITC cash grant 10 Yr Amort_for deferral_102809_16.37E Wild Horse Expansion DeferralRevwrkingfile SF 3" xfId="3683"/>
    <cellStyle name="_DEM-WP(C) Costs not in AURORA 2006GRC_(C) WHE Proforma with ITC cash grant 10 Yr Amort_for deferral_102809_16.37E Wild Horse Expansion DeferralRevwrkingfile SF 3 2" xfId="19100"/>
    <cellStyle name="_DEM-WP(C) Costs not in AURORA 2006GRC_(C) WHE Proforma with ITC cash grant 10 Yr Amort_for deferral_102809_16.37E Wild Horse Expansion DeferralRevwrkingfile SF 4" xfId="19101"/>
    <cellStyle name="_DEM-WP(C) Costs not in AURORA 2006GRC_(C) WHE Proforma with ITC cash grant 10 Yr Amort_for deferral_102809_16.37E Wild Horse Expansion DeferralRevwrkingfile SF_DEM-WP(C) ENERG10C--ctn Mid-C_042010 2010GRC" xfId="3684"/>
    <cellStyle name="_DEM-WP(C) Costs not in AURORA 2006GRC_(C) WHE Proforma with ITC cash grant 10 Yr Amort_for deferral_102809_DEM-WP(C) ENERG10C--ctn Mid-C_042010 2010GRC" xfId="3685"/>
    <cellStyle name="_DEM-WP(C) Costs not in AURORA 2006GRC_(C) WHE Proforma with ITC cash grant 10 Yr Amort_for rebuttal_120709" xfId="3686"/>
    <cellStyle name="_DEM-WP(C) Costs not in AURORA 2006GRC_(C) WHE Proforma with ITC cash grant 10 Yr Amort_for rebuttal_120709 2" xfId="3687"/>
    <cellStyle name="_DEM-WP(C) Costs not in AURORA 2006GRC_(C) WHE Proforma with ITC cash grant 10 Yr Amort_for rebuttal_120709 2 2" xfId="3688"/>
    <cellStyle name="_DEM-WP(C) Costs not in AURORA 2006GRC_(C) WHE Proforma with ITC cash grant 10 Yr Amort_for rebuttal_120709 2 2 2" xfId="19102"/>
    <cellStyle name="_DEM-WP(C) Costs not in AURORA 2006GRC_(C) WHE Proforma with ITC cash grant 10 Yr Amort_for rebuttal_120709 2 3" xfId="19103"/>
    <cellStyle name="_DEM-WP(C) Costs not in AURORA 2006GRC_(C) WHE Proforma with ITC cash grant 10 Yr Amort_for rebuttal_120709 3" xfId="3689"/>
    <cellStyle name="_DEM-WP(C) Costs not in AURORA 2006GRC_(C) WHE Proforma with ITC cash grant 10 Yr Amort_for rebuttal_120709 3 2" xfId="19104"/>
    <cellStyle name="_DEM-WP(C) Costs not in AURORA 2006GRC_(C) WHE Proforma with ITC cash grant 10 Yr Amort_for rebuttal_120709 4" xfId="19105"/>
    <cellStyle name="_DEM-WP(C) Costs not in AURORA 2006GRC_(C) WHE Proforma with ITC cash grant 10 Yr Amort_for rebuttal_120709_DEM-WP(C) ENERG10C--ctn Mid-C_042010 2010GRC" xfId="3690"/>
    <cellStyle name="_DEM-WP(C) Costs not in AURORA 2006GRC_04.07E Wild Horse Wind Expansion" xfId="3691"/>
    <cellStyle name="_DEM-WP(C) Costs not in AURORA 2006GRC_04.07E Wild Horse Wind Expansion 2" xfId="3692"/>
    <cellStyle name="_DEM-WP(C) Costs not in AURORA 2006GRC_04.07E Wild Horse Wind Expansion 2 2" xfId="3693"/>
    <cellStyle name="_DEM-WP(C) Costs not in AURORA 2006GRC_04.07E Wild Horse Wind Expansion 2 2 2" xfId="19106"/>
    <cellStyle name="_DEM-WP(C) Costs not in AURORA 2006GRC_04.07E Wild Horse Wind Expansion 2 3" xfId="19107"/>
    <cellStyle name="_DEM-WP(C) Costs not in AURORA 2006GRC_04.07E Wild Horse Wind Expansion 3" xfId="3694"/>
    <cellStyle name="_DEM-WP(C) Costs not in AURORA 2006GRC_04.07E Wild Horse Wind Expansion 3 2" xfId="19108"/>
    <cellStyle name="_DEM-WP(C) Costs not in AURORA 2006GRC_04.07E Wild Horse Wind Expansion 4" xfId="19109"/>
    <cellStyle name="_DEM-WP(C) Costs not in AURORA 2006GRC_04.07E Wild Horse Wind Expansion_16.07E Wild Horse Wind Expansionwrkingfile" xfId="3695"/>
    <cellStyle name="_DEM-WP(C) Costs not in AURORA 2006GRC_04.07E Wild Horse Wind Expansion_16.07E Wild Horse Wind Expansionwrkingfile 2" xfId="3696"/>
    <cellStyle name="_DEM-WP(C) Costs not in AURORA 2006GRC_04.07E Wild Horse Wind Expansion_16.07E Wild Horse Wind Expansionwrkingfile 2 2" xfId="3697"/>
    <cellStyle name="_DEM-WP(C) Costs not in AURORA 2006GRC_04.07E Wild Horse Wind Expansion_16.07E Wild Horse Wind Expansionwrkingfile 2 2 2" xfId="19110"/>
    <cellStyle name="_DEM-WP(C) Costs not in AURORA 2006GRC_04.07E Wild Horse Wind Expansion_16.07E Wild Horse Wind Expansionwrkingfile 2 3" xfId="19111"/>
    <cellStyle name="_DEM-WP(C) Costs not in AURORA 2006GRC_04.07E Wild Horse Wind Expansion_16.07E Wild Horse Wind Expansionwrkingfile 3" xfId="3698"/>
    <cellStyle name="_DEM-WP(C) Costs not in AURORA 2006GRC_04.07E Wild Horse Wind Expansion_16.07E Wild Horse Wind Expansionwrkingfile 3 2" xfId="19112"/>
    <cellStyle name="_DEM-WP(C) Costs not in AURORA 2006GRC_04.07E Wild Horse Wind Expansion_16.07E Wild Horse Wind Expansionwrkingfile 4" xfId="19113"/>
    <cellStyle name="_DEM-WP(C) Costs not in AURORA 2006GRC_04.07E Wild Horse Wind Expansion_16.07E Wild Horse Wind Expansionwrkingfile SF" xfId="3699"/>
    <cellStyle name="_DEM-WP(C) Costs not in AURORA 2006GRC_04.07E Wild Horse Wind Expansion_16.07E Wild Horse Wind Expansionwrkingfile SF 2" xfId="3700"/>
    <cellStyle name="_DEM-WP(C) Costs not in AURORA 2006GRC_04.07E Wild Horse Wind Expansion_16.07E Wild Horse Wind Expansionwrkingfile SF 2 2" xfId="3701"/>
    <cellStyle name="_DEM-WP(C) Costs not in AURORA 2006GRC_04.07E Wild Horse Wind Expansion_16.07E Wild Horse Wind Expansionwrkingfile SF 2 2 2" xfId="19114"/>
    <cellStyle name="_DEM-WP(C) Costs not in AURORA 2006GRC_04.07E Wild Horse Wind Expansion_16.07E Wild Horse Wind Expansionwrkingfile SF 2 3" xfId="19115"/>
    <cellStyle name="_DEM-WP(C) Costs not in AURORA 2006GRC_04.07E Wild Horse Wind Expansion_16.07E Wild Horse Wind Expansionwrkingfile SF 3" xfId="3702"/>
    <cellStyle name="_DEM-WP(C) Costs not in AURORA 2006GRC_04.07E Wild Horse Wind Expansion_16.07E Wild Horse Wind Expansionwrkingfile SF 3 2" xfId="19116"/>
    <cellStyle name="_DEM-WP(C) Costs not in AURORA 2006GRC_04.07E Wild Horse Wind Expansion_16.07E Wild Horse Wind Expansionwrkingfile SF 4" xfId="19117"/>
    <cellStyle name="_DEM-WP(C) Costs not in AURORA 2006GRC_04.07E Wild Horse Wind Expansion_16.07E Wild Horse Wind Expansionwrkingfile SF_DEM-WP(C) ENERG10C--ctn Mid-C_042010 2010GRC" xfId="3703"/>
    <cellStyle name="_DEM-WP(C) Costs not in AURORA 2006GRC_04.07E Wild Horse Wind Expansion_16.07E Wild Horse Wind Expansionwrkingfile_DEM-WP(C) ENERG10C--ctn Mid-C_042010 2010GRC" xfId="3704"/>
    <cellStyle name="_DEM-WP(C) Costs not in AURORA 2006GRC_04.07E Wild Horse Wind Expansion_16.37E Wild Horse Expansion DeferralRevwrkingfile SF" xfId="3705"/>
    <cellStyle name="_DEM-WP(C) Costs not in AURORA 2006GRC_04.07E Wild Horse Wind Expansion_16.37E Wild Horse Expansion DeferralRevwrkingfile SF 2" xfId="3706"/>
    <cellStyle name="_DEM-WP(C) Costs not in AURORA 2006GRC_04.07E Wild Horse Wind Expansion_16.37E Wild Horse Expansion DeferralRevwrkingfile SF 2 2" xfId="3707"/>
    <cellStyle name="_DEM-WP(C) Costs not in AURORA 2006GRC_04.07E Wild Horse Wind Expansion_16.37E Wild Horse Expansion DeferralRevwrkingfile SF 2 2 2" xfId="19118"/>
    <cellStyle name="_DEM-WP(C) Costs not in AURORA 2006GRC_04.07E Wild Horse Wind Expansion_16.37E Wild Horse Expansion DeferralRevwrkingfile SF 2 3" xfId="19119"/>
    <cellStyle name="_DEM-WP(C) Costs not in AURORA 2006GRC_04.07E Wild Horse Wind Expansion_16.37E Wild Horse Expansion DeferralRevwrkingfile SF 3" xfId="3708"/>
    <cellStyle name="_DEM-WP(C) Costs not in AURORA 2006GRC_04.07E Wild Horse Wind Expansion_16.37E Wild Horse Expansion DeferralRevwrkingfile SF 3 2" xfId="19120"/>
    <cellStyle name="_DEM-WP(C) Costs not in AURORA 2006GRC_04.07E Wild Horse Wind Expansion_16.37E Wild Horse Expansion DeferralRevwrkingfile SF 4" xfId="19121"/>
    <cellStyle name="_DEM-WP(C) Costs not in AURORA 2006GRC_04.07E Wild Horse Wind Expansion_16.37E Wild Horse Expansion DeferralRevwrkingfile SF_DEM-WP(C) ENERG10C--ctn Mid-C_042010 2010GRC" xfId="3709"/>
    <cellStyle name="_DEM-WP(C) Costs not in AURORA 2006GRC_04.07E Wild Horse Wind Expansion_DEM-WP(C) ENERG10C--ctn Mid-C_042010 2010GRC" xfId="3710"/>
    <cellStyle name="_DEM-WP(C) Costs not in AURORA 2006GRC_16.07E Wild Horse Wind Expansionwrkingfile" xfId="3711"/>
    <cellStyle name="_DEM-WP(C) Costs not in AURORA 2006GRC_16.07E Wild Horse Wind Expansionwrkingfile 2" xfId="3712"/>
    <cellStyle name="_DEM-WP(C) Costs not in AURORA 2006GRC_16.07E Wild Horse Wind Expansionwrkingfile 2 2" xfId="3713"/>
    <cellStyle name="_DEM-WP(C) Costs not in AURORA 2006GRC_16.07E Wild Horse Wind Expansionwrkingfile 2 2 2" xfId="19122"/>
    <cellStyle name="_DEM-WP(C) Costs not in AURORA 2006GRC_16.07E Wild Horse Wind Expansionwrkingfile 2 3" xfId="19123"/>
    <cellStyle name="_DEM-WP(C) Costs not in AURORA 2006GRC_16.07E Wild Horse Wind Expansionwrkingfile 3" xfId="3714"/>
    <cellStyle name="_DEM-WP(C) Costs not in AURORA 2006GRC_16.07E Wild Horse Wind Expansionwrkingfile 3 2" xfId="19124"/>
    <cellStyle name="_DEM-WP(C) Costs not in AURORA 2006GRC_16.07E Wild Horse Wind Expansionwrkingfile 4" xfId="19125"/>
    <cellStyle name="_DEM-WP(C) Costs not in AURORA 2006GRC_16.07E Wild Horse Wind Expansionwrkingfile SF" xfId="3715"/>
    <cellStyle name="_DEM-WP(C) Costs not in AURORA 2006GRC_16.07E Wild Horse Wind Expansionwrkingfile SF 2" xfId="3716"/>
    <cellStyle name="_DEM-WP(C) Costs not in AURORA 2006GRC_16.07E Wild Horse Wind Expansionwrkingfile SF 2 2" xfId="3717"/>
    <cellStyle name="_DEM-WP(C) Costs not in AURORA 2006GRC_16.07E Wild Horse Wind Expansionwrkingfile SF 2 2 2" xfId="19126"/>
    <cellStyle name="_DEM-WP(C) Costs not in AURORA 2006GRC_16.07E Wild Horse Wind Expansionwrkingfile SF 2 3" xfId="19127"/>
    <cellStyle name="_DEM-WP(C) Costs not in AURORA 2006GRC_16.07E Wild Horse Wind Expansionwrkingfile SF 3" xfId="3718"/>
    <cellStyle name="_DEM-WP(C) Costs not in AURORA 2006GRC_16.07E Wild Horse Wind Expansionwrkingfile SF 3 2" xfId="19128"/>
    <cellStyle name="_DEM-WP(C) Costs not in AURORA 2006GRC_16.07E Wild Horse Wind Expansionwrkingfile SF 4" xfId="19129"/>
    <cellStyle name="_DEM-WP(C) Costs not in AURORA 2006GRC_16.07E Wild Horse Wind Expansionwrkingfile SF_DEM-WP(C) ENERG10C--ctn Mid-C_042010 2010GRC" xfId="3719"/>
    <cellStyle name="_DEM-WP(C) Costs not in AURORA 2006GRC_16.07E Wild Horse Wind Expansionwrkingfile_DEM-WP(C) ENERG10C--ctn Mid-C_042010 2010GRC" xfId="3720"/>
    <cellStyle name="_DEM-WP(C) Costs not in AURORA 2006GRC_16.37E Wild Horse Expansion DeferralRevwrkingfile SF" xfId="3721"/>
    <cellStyle name="_DEM-WP(C) Costs not in AURORA 2006GRC_16.37E Wild Horse Expansion DeferralRevwrkingfile SF 2" xfId="3722"/>
    <cellStyle name="_DEM-WP(C) Costs not in AURORA 2006GRC_16.37E Wild Horse Expansion DeferralRevwrkingfile SF 2 2" xfId="3723"/>
    <cellStyle name="_DEM-WP(C) Costs not in AURORA 2006GRC_16.37E Wild Horse Expansion DeferralRevwrkingfile SF 2 2 2" xfId="19130"/>
    <cellStyle name="_DEM-WP(C) Costs not in AURORA 2006GRC_16.37E Wild Horse Expansion DeferralRevwrkingfile SF 2 3" xfId="19131"/>
    <cellStyle name="_DEM-WP(C) Costs not in AURORA 2006GRC_16.37E Wild Horse Expansion DeferralRevwrkingfile SF 3" xfId="3724"/>
    <cellStyle name="_DEM-WP(C) Costs not in AURORA 2006GRC_16.37E Wild Horse Expansion DeferralRevwrkingfile SF 3 2" xfId="19132"/>
    <cellStyle name="_DEM-WP(C) Costs not in AURORA 2006GRC_16.37E Wild Horse Expansion DeferralRevwrkingfile SF 4" xfId="19133"/>
    <cellStyle name="_DEM-WP(C) Costs not in AURORA 2006GRC_16.37E Wild Horse Expansion DeferralRevwrkingfile SF_DEM-WP(C) ENERG10C--ctn Mid-C_042010 2010GRC" xfId="3725"/>
    <cellStyle name="_DEM-WP(C) Costs not in AURORA 2006GRC_2009 Compliance Filing PCA Exhibits for GRC" xfId="3726"/>
    <cellStyle name="_DEM-WP(C) Costs not in AURORA 2006GRC_2009 Compliance Filing PCA Exhibits for GRC 2" xfId="19134"/>
    <cellStyle name="_DEM-WP(C) Costs not in AURORA 2006GRC_2009 GRC Compl Filing - Exhibit D" xfId="3727"/>
    <cellStyle name="_DEM-WP(C) Costs not in AURORA 2006GRC_2009 GRC Compl Filing - Exhibit D 2" xfId="3728"/>
    <cellStyle name="_DEM-WP(C) Costs not in AURORA 2006GRC_2009 GRC Compl Filing - Exhibit D 2 2" xfId="19135"/>
    <cellStyle name="_DEM-WP(C) Costs not in AURORA 2006GRC_2009 GRC Compl Filing - Exhibit D 3" xfId="19136"/>
    <cellStyle name="_DEM-WP(C) Costs not in AURORA 2006GRC_2009 GRC Compl Filing - Exhibit D_DEM-WP(C) ENERG10C--ctn Mid-C_042010 2010GRC" xfId="3729"/>
    <cellStyle name="_DEM-WP(C) Costs not in AURORA 2006GRC_3.01 Income Statement" xfId="3730"/>
    <cellStyle name="_DEM-WP(C) Costs not in AURORA 2006GRC_4 31 Regulatory Assets and Liabilities  7 06- Exhibit D" xfId="3731"/>
    <cellStyle name="_DEM-WP(C) Costs not in AURORA 2006GRC_4 31 Regulatory Assets and Liabilities  7 06- Exhibit D 2" xfId="3732"/>
    <cellStyle name="_DEM-WP(C) Costs not in AURORA 2006GRC_4 31 Regulatory Assets and Liabilities  7 06- Exhibit D 2 2" xfId="3733"/>
    <cellStyle name="_DEM-WP(C) Costs not in AURORA 2006GRC_4 31 Regulatory Assets and Liabilities  7 06- Exhibit D 2 2 2" xfId="19137"/>
    <cellStyle name="_DEM-WP(C) Costs not in AURORA 2006GRC_4 31 Regulatory Assets and Liabilities  7 06- Exhibit D 2 3" xfId="19138"/>
    <cellStyle name="_DEM-WP(C) Costs not in AURORA 2006GRC_4 31 Regulatory Assets and Liabilities  7 06- Exhibit D 3" xfId="3734"/>
    <cellStyle name="_DEM-WP(C) Costs not in AURORA 2006GRC_4 31 Regulatory Assets and Liabilities  7 06- Exhibit D 3 2" xfId="19139"/>
    <cellStyle name="_DEM-WP(C) Costs not in AURORA 2006GRC_4 31 Regulatory Assets and Liabilities  7 06- Exhibit D 4" xfId="19140"/>
    <cellStyle name="_DEM-WP(C) Costs not in AURORA 2006GRC_4 31 Regulatory Assets and Liabilities  7 06- Exhibit D_DEM-WP(C) ENERG10C--ctn Mid-C_042010 2010GRC" xfId="3735"/>
    <cellStyle name="_DEM-WP(C) Costs not in AURORA 2006GRC_4 31 Regulatory Assets and Liabilities  7 06- Exhibit D_NIM Summary" xfId="3736"/>
    <cellStyle name="_DEM-WP(C) Costs not in AURORA 2006GRC_4 31 Regulatory Assets and Liabilities  7 06- Exhibit D_NIM Summary 2" xfId="3737"/>
    <cellStyle name="_DEM-WP(C) Costs not in AURORA 2006GRC_4 31 Regulatory Assets and Liabilities  7 06- Exhibit D_NIM Summary 2 2" xfId="19141"/>
    <cellStyle name="_DEM-WP(C) Costs not in AURORA 2006GRC_4 31 Regulatory Assets and Liabilities  7 06- Exhibit D_NIM Summary 3" xfId="19142"/>
    <cellStyle name="_DEM-WP(C) Costs not in AURORA 2006GRC_4 31 Regulatory Assets and Liabilities  7 06- Exhibit D_NIM Summary_DEM-WP(C) ENERG10C--ctn Mid-C_042010 2010GRC" xfId="3738"/>
    <cellStyle name="_DEM-WP(C) Costs not in AURORA 2006GRC_4 31E Reg Asset  Liab and EXH D" xfId="3739"/>
    <cellStyle name="_DEM-WP(C) Costs not in AURORA 2006GRC_4 31E Reg Asset  Liab and EXH D _ Aug 10 Filing (2)" xfId="3740"/>
    <cellStyle name="_DEM-WP(C) Costs not in AURORA 2006GRC_4 31E Reg Asset  Liab and EXH D _ Aug 10 Filing (2) 2" xfId="19143"/>
    <cellStyle name="_DEM-WP(C) Costs not in AURORA 2006GRC_4 31E Reg Asset  Liab and EXH D 10" xfId="19144"/>
    <cellStyle name="_DEM-WP(C) Costs not in AURORA 2006GRC_4 31E Reg Asset  Liab and EXH D 11" xfId="19145"/>
    <cellStyle name="_DEM-WP(C) Costs not in AURORA 2006GRC_4 31E Reg Asset  Liab and EXH D 12" xfId="19146"/>
    <cellStyle name="_DEM-WP(C) Costs not in AURORA 2006GRC_4 31E Reg Asset  Liab and EXH D 13" xfId="19147"/>
    <cellStyle name="_DEM-WP(C) Costs not in AURORA 2006GRC_4 31E Reg Asset  Liab and EXH D 14" xfId="19148"/>
    <cellStyle name="_DEM-WP(C) Costs not in AURORA 2006GRC_4 31E Reg Asset  Liab and EXH D 15" xfId="19149"/>
    <cellStyle name="_DEM-WP(C) Costs not in AURORA 2006GRC_4 31E Reg Asset  Liab and EXH D 16" xfId="19150"/>
    <cellStyle name="_DEM-WP(C) Costs not in AURORA 2006GRC_4 31E Reg Asset  Liab and EXH D 17" xfId="19151"/>
    <cellStyle name="_DEM-WP(C) Costs not in AURORA 2006GRC_4 31E Reg Asset  Liab and EXH D 18" xfId="19152"/>
    <cellStyle name="_DEM-WP(C) Costs not in AURORA 2006GRC_4 31E Reg Asset  Liab and EXH D 19" xfId="19153"/>
    <cellStyle name="_DEM-WP(C) Costs not in AURORA 2006GRC_4 31E Reg Asset  Liab and EXH D 2" xfId="19154"/>
    <cellStyle name="_DEM-WP(C) Costs not in AURORA 2006GRC_4 31E Reg Asset  Liab and EXH D 20" xfId="19155"/>
    <cellStyle name="_DEM-WP(C) Costs not in AURORA 2006GRC_4 31E Reg Asset  Liab and EXH D 21" xfId="19156"/>
    <cellStyle name="_DEM-WP(C) Costs not in AURORA 2006GRC_4 31E Reg Asset  Liab and EXH D 22" xfId="19157"/>
    <cellStyle name="_DEM-WP(C) Costs not in AURORA 2006GRC_4 31E Reg Asset  Liab and EXH D 23" xfId="19158"/>
    <cellStyle name="_DEM-WP(C) Costs not in AURORA 2006GRC_4 31E Reg Asset  Liab and EXH D 24" xfId="19159"/>
    <cellStyle name="_DEM-WP(C) Costs not in AURORA 2006GRC_4 31E Reg Asset  Liab and EXH D 25" xfId="19160"/>
    <cellStyle name="_DEM-WP(C) Costs not in AURORA 2006GRC_4 31E Reg Asset  Liab and EXH D 26" xfId="19161"/>
    <cellStyle name="_DEM-WP(C) Costs not in AURORA 2006GRC_4 31E Reg Asset  Liab and EXH D 27" xfId="19162"/>
    <cellStyle name="_DEM-WP(C) Costs not in AURORA 2006GRC_4 31E Reg Asset  Liab and EXH D 28" xfId="19163"/>
    <cellStyle name="_DEM-WP(C) Costs not in AURORA 2006GRC_4 31E Reg Asset  Liab and EXH D 29" xfId="19164"/>
    <cellStyle name="_DEM-WP(C) Costs not in AURORA 2006GRC_4 31E Reg Asset  Liab and EXH D 3" xfId="19165"/>
    <cellStyle name="_DEM-WP(C) Costs not in AURORA 2006GRC_4 31E Reg Asset  Liab and EXH D 30" xfId="19166"/>
    <cellStyle name="_DEM-WP(C) Costs not in AURORA 2006GRC_4 31E Reg Asset  Liab and EXH D 31" xfId="19167"/>
    <cellStyle name="_DEM-WP(C) Costs not in AURORA 2006GRC_4 31E Reg Asset  Liab and EXH D 32" xfId="19168"/>
    <cellStyle name="_DEM-WP(C) Costs not in AURORA 2006GRC_4 31E Reg Asset  Liab and EXH D 33" xfId="19169"/>
    <cellStyle name="_DEM-WP(C) Costs not in AURORA 2006GRC_4 31E Reg Asset  Liab and EXH D 34" xfId="19170"/>
    <cellStyle name="_DEM-WP(C) Costs not in AURORA 2006GRC_4 31E Reg Asset  Liab and EXH D 35" xfId="19171"/>
    <cellStyle name="_DEM-WP(C) Costs not in AURORA 2006GRC_4 31E Reg Asset  Liab and EXH D 36" xfId="19172"/>
    <cellStyle name="_DEM-WP(C) Costs not in AURORA 2006GRC_4 31E Reg Asset  Liab and EXH D 4" xfId="19173"/>
    <cellStyle name="_DEM-WP(C) Costs not in AURORA 2006GRC_4 31E Reg Asset  Liab and EXH D 5" xfId="19174"/>
    <cellStyle name="_DEM-WP(C) Costs not in AURORA 2006GRC_4 31E Reg Asset  Liab and EXH D 6" xfId="19175"/>
    <cellStyle name="_DEM-WP(C) Costs not in AURORA 2006GRC_4 31E Reg Asset  Liab and EXH D 7" xfId="19176"/>
    <cellStyle name="_DEM-WP(C) Costs not in AURORA 2006GRC_4 31E Reg Asset  Liab and EXH D 8" xfId="19177"/>
    <cellStyle name="_DEM-WP(C) Costs not in AURORA 2006GRC_4 31E Reg Asset  Liab and EXH D 9" xfId="19178"/>
    <cellStyle name="_DEM-WP(C) Costs not in AURORA 2006GRC_4 32 Regulatory Assets and Liabilities  7 06- Exhibit D" xfId="3741"/>
    <cellStyle name="_DEM-WP(C) Costs not in AURORA 2006GRC_4 32 Regulatory Assets and Liabilities  7 06- Exhibit D 2" xfId="3742"/>
    <cellStyle name="_DEM-WP(C) Costs not in AURORA 2006GRC_4 32 Regulatory Assets and Liabilities  7 06- Exhibit D 2 2" xfId="3743"/>
    <cellStyle name="_DEM-WP(C) Costs not in AURORA 2006GRC_4 32 Regulatory Assets and Liabilities  7 06- Exhibit D 2 2 2" xfId="19179"/>
    <cellStyle name="_DEM-WP(C) Costs not in AURORA 2006GRC_4 32 Regulatory Assets and Liabilities  7 06- Exhibit D 2 3" xfId="19180"/>
    <cellStyle name="_DEM-WP(C) Costs not in AURORA 2006GRC_4 32 Regulatory Assets and Liabilities  7 06- Exhibit D 3" xfId="3744"/>
    <cellStyle name="_DEM-WP(C) Costs not in AURORA 2006GRC_4 32 Regulatory Assets and Liabilities  7 06- Exhibit D 3 2" xfId="19181"/>
    <cellStyle name="_DEM-WP(C) Costs not in AURORA 2006GRC_4 32 Regulatory Assets and Liabilities  7 06- Exhibit D 4" xfId="19182"/>
    <cellStyle name="_DEM-WP(C) Costs not in AURORA 2006GRC_4 32 Regulatory Assets and Liabilities  7 06- Exhibit D_DEM-WP(C) ENERG10C--ctn Mid-C_042010 2010GRC" xfId="3745"/>
    <cellStyle name="_DEM-WP(C) Costs not in AURORA 2006GRC_4 32 Regulatory Assets and Liabilities  7 06- Exhibit D_DEM-WP(C) ENERG10C--ctn Mid-C_042010 2010GRC 2" xfId="19183"/>
    <cellStyle name="_DEM-WP(C) Costs not in AURORA 2006GRC_4 32 Regulatory Assets and Liabilities  7 06- Exhibit D_NIM Summary" xfId="3746"/>
    <cellStyle name="_DEM-WP(C) Costs not in AURORA 2006GRC_4 32 Regulatory Assets and Liabilities  7 06- Exhibit D_NIM Summary 2" xfId="3747"/>
    <cellStyle name="_DEM-WP(C) Costs not in AURORA 2006GRC_4 32 Regulatory Assets and Liabilities  7 06- Exhibit D_NIM Summary 2 2" xfId="19184"/>
    <cellStyle name="_DEM-WP(C) Costs not in AURORA 2006GRC_4 32 Regulatory Assets and Liabilities  7 06- Exhibit D_NIM Summary 2 2 2" xfId="19185"/>
    <cellStyle name="_DEM-WP(C) Costs not in AURORA 2006GRC_4 32 Regulatory Assets and Liabilities  7 06- Exhibit D_NIM Summary 2 3" xfId="19186"/>
    <cellStyle name="_DEM-WP(C) Costs not in AURORA 2006GRC_4 32 Regulatory Assets and Liabilities  7 06- Exhibit D_NIM Summary 3" xfId="19187"/>
    <cellStyle name="_DEM-WP(C) Costs not in AURORA 2006GRC_4 32 Regulatory Assets and Liabilities  7 06- Exhibit D_NIM Summary 3 2" xfId="19188"/>
    <cellStyle name="_DEM-WP(C) Costs not in AURORA 2006GRC_4 32 Regulatory Assets and Liabilities  7 06- Exhibit D_NIM Summary 4" xfId="19189"/>
    <cellStyle name="_DEM-WP(C) Costs not in AURORA 2006GRC_4 32 Regulatory Assets and Liabilities  7 06- Exhibit D_NIM Summary_DEM-WP(C) ENERG10C--ctn Mid-C_042010 2010GRC" xfId="3748"/>
    <cellStyle name="_DEM-WP(C) Costs not in AURORA 2006GRC_4 32 Regulatory Assets and Liabilities  7 06- Exhibit D_NIM Summary_DEM-WP(C) ENERG10C--ctn Mid-C_042010 2010GRC 2" xfId="19190"/>
    <cellStyle name="_DEM-WP(C) Costs not in AURORA 2006GRC_AURORA Total New" xfId="3749"/>
    <cellStyle name="_DEM-WP(C) Costs not in AURORA 2006GRC_AURORA Total New 2" xfId="3750"/>
    <cellStyle name="_DEM-WP(C) Costs not in AURORA 2006GRC_AURORA Total New 2 2" xfId="19191"/>
    <cellStyle name="_DEM-WP(C) Costs not in AURORA 2006GRC_AURORA Total New 2 2 2" xfId="19192"/>
    <cellStyle name="_DEM-WP(C) Costs not in AURORA 2006GRC_AURORA Total New 2 3" xfId="19193"/>
    <cellStyle name="_DEM-WP(C) Costs not in AURORA 2006GRC_AURORA Total New 3" xfId="19194"/>
    <cellStyle name="_DEM-WP(C) Costs not in AURORA 2006GRC_AURORA Total New 3 2" xfId="19195"/>
    <cellStyle name="_DEM-WP(C) Costs not in AURORA 2006GRC_AURORA Total New 4" xfId="19196"/>
    <cellStyle name="_DEM-WP(C) Costs not in AURORA 2006GRC_Book1" xfId="19197"/>
    <cellStyle name="_DEM-WP(C) Costs not in AURORA 2006GRC_Book2" xfId="3751"/>
    <cellStyle name="_DEM-WP(C) Costs not in AURORA 2006GRC_Book2 2" xfId="3752"/>
    <cellStyle name="_DEM-WP(C) Costs not in AURORA 2006GRC_Book2 2 2" xfId="3753"/>
    <cellStyle name="_DEM-WP(C) Costs not in AURORA 2006GRC_Book2 2 2 2" xfId="19198"/>
    <cellStyle name="_DEM-WP(C) Costs not in AURORA 2006GRC_Book2 2 3" xfId="19199"/>
    <cellStyle name="_DEM-WP(C) Costs not in AURORA 2006GRC_Book2 3" xfId="3754"/>
    <cellStyle name="_DEM-WP(C) Costs not in AURORA 2006GRC_Book2 3 2" xfId="19200"/>
    <cellStyle name="_DEM-WP(C) Costs not in AURORA 2006GRC_Book2 4" xfId="19201"/>
    <cellStyle name="_DEM-WP(C) Costs not in AURORA 2006GRC_Book2_Adj Bench DR 3 for Initial Briefs (Electric)" xfId="3755"/>
    <cellStyle name="_DEM-WP(C) Costs not in AURORA 2006GRC_Book2_Adj Bench DR 3 for Initial Briefs (Electric) 2" xfId="3756"/>
    <cellStyle name="_DEM-WP(C) Costs not in AURORA 2006GRC_Book2_Adj Bench DR 3 for Initial Briefs (Electric) 2 2" xfId="3757"/>
    <cellStyle name="_DEM-WP(C) Costs not in AURORA 2006GRC_Book2_Adj Bench DR 3 for Initial Briefs (Electric) 2 2 2" xfId="19202"/>
    <cellStyle name="_DEM-WP(C) Costs not in AURORA 2006GRC_Book2_Adj Bench DR 3 for Initial Briefs (Electric) 2 3" xfId="19203"/>
    <cellStyle name="_DEM-WP(C) Costs not in AURORA 2006GRC_Book2_Adj Bench DR 3 for Initial Briefs (Electric) 3" xfId="3758"/>
    <cellStyle name="_DEM-WP(C) Costs not in AURORA 2006GRC_Book2_Adj Bench DR 3 for Initial Briefs (Electric) 3 2" xfId="19204"/>
    <cellStyle name="_DEM-WP(C) Costs not in AURORA 2006GRC_Book2_Adj Bench DR 3 for Initial Briefs (Electric) 4" xfId="19205"/>
    <cellStyle name="_DEM-WP(C) Costs not in AURORA 2006GRC_Book2_Adj Bench DR 3 for Initial Briefs (Electric)_DEM-WP(C) ENERG10C--ctn Mid-C_042010 2010GRC" xfId="3759"/>
    <cellStyle name="_DEM-WP(C) Costs not in AURORA 2006GRC_Book2_Adj Bench DR 3 for Initial Briefs (Electric)_DEM-WP(C) ENERG10C--ctn Mid-C_042010 2010GRC 2" xfId="19206"/>
    <cellStyle name="_DEM-WP(C) Costs not in AURORA 2006GRC_Book2_DEM-WP(C) ENERG10C--ctn Mid-C_042010 2010GRC" xfId="3760"/>
    <cellStyle name="_DEM-WP(C) Costs not in AURORA 2006GRC_Book2_DEM-WP(C) ENERG10C--ctn Mid-C_042010 2010GRC 2" xfId="19207"/>
    <cellStyle name="_DEM-WP(C) Costs not in AURORA 2006GRC_Book2_Electric Rev Req Model (2009 GRC) Rebuttal" xfId="3761"/>
    <cellStyle name="_DEM-WP(C) Costs not in AURORA 2006GRC_Book2_Electric Rev Req Model (2009 GRC) Rebuttal 2" xfId="3762"/>
    <cellStyle name="_DEM-WP(C) Costs not in AURORA 2006GRC_Book2_Electric Rev Req Model (2009 GRC) Rebuttal 2 2" xfId="3763"/>
    <cellStyle name="_DEM-WP(C) Costs not in AURORA 2006GRC_Book2_Electric Rev Req Model (2009 GRC) Rebuttal 2 2 2" xfId="19208"/>
    <cellStyle name="_DEM-WP(C) Costs not in AURORA 2006GRC_Book2_Electric Rev Req Model (2009 GRC) Rebuttal 2 3" xfId="19209"/>
    <cellStyle name="_DEM-WP(C) Costs not in AURORA 2006GRC_Book2_Electric Rev Req Model (2009 GRC) Rebuttal 3" xfId="3764"/>
    <cellStyle name="_DEM-WP(C) Costs not in AURORA 2006GRC_Book2_Electric Rev Req Model (2009 GRC) Rebuttal 3 2" xfId="19210"/>
    <cellStyle name="_DEM-WP(C) Costs not in AURORA 2006GRC_Book2_Electric Rev Req Model (2009 GRC) Rebuttal 4" xfId="19211"/>
    <cellStyle name="_DEM-WP(C) Costs not in AURORA 2006GRC_Book2_Electric Rev Req Model (2009 GRC) Rebuttal REmoval of New  WH Solar AdjustMI" xfId="3765"/>
    <cellStyle name="_DEM-WP(C) Costs not in AURORA 2006GRC_Book2_Electric Rev Req Model (2009 GRC) Rebuttal REmoval of New  WH Solar AdjustMI 2" xfId="3766"/>
    <cellStyle name="_DEM-WP(C) Costs not in AURORA 2006GRC_Book2_Electric Rev Req Model (2009 GRC) Rebuttal REmoval of New  WH Solar AdjustMI 2 2" xfId="3767"/>
    <cellStyle name="_DEM-WP(C) Costs not in AURORA 2006GRC_Book2_Electric Rev Req Model (2009 GRC) Rebuttal REmoval of New  WH Solar AdjustMI 2 2 2" xfId="19212"/>
    <cellStyle name="_DEM-WP(C) Costs not in AURORA 2006GRC_Book2_Electric Rev Req Model (2009 GRC) Rebuttal REmoval of New  WH Solar AdjustMI 2 3" xfId="19213"/>
    <cellStyle name="_DEM-WP(C) Costs not in AURORA 2006GRC_Book2_Electric Rev Req Model (2009 GRC) Rebuttal REmoval of New  WH Solar AdjustMI 3" xfId="3768"/>
    <cellStyle name="_DEM-WP(C) Costs not in AURORA 2006GRC_Book2_Electric Rev Req Model (2009 GRC) Rebuttal REmoval of New  WH Solar AdjustMI 3 2" xfId="19214"/>
    <cellStyle name="_DEM-WP(C) Costs not in AURORA 2006GRC_Book2_Electric Rev Req Model (2009 GRC) Rebuttal REmoval of New  WH Solar AdjustMI 4" xfId="19215"/>
    <cellStyle name="_DEM-WP(C) Costs not in AURORA 2006GRC_Book2_Electric Rev Req Model (2009 GRC) Rebuttal REmoval of New  WH Solar AdjustMI_DEM-WP(C) ENERG10C--ctn Mid-C_042010 2010GRC" xfId="3769"/>
    <cellStyle name="_DEM-WP(C) Costs not in AURORA 2006GRC_Book2_Electric Rev Req Model (2009 GRC) Rebuttal REmoval of New  WH Solar AdjustMI_DEM-WP(C) ENERG10C--ctn Mid-C_042010 2010GRC 2" xfId="19216"/>
    <cellStyle name="_DEM-WP(C) Costs not in AURORA 2006GRC_Book2_Electric Rev Req Model (2009 GRC) Revised 01-18-2010" xfId="3770"/>
    <cellStyle name="_DEM-WP(C) Costs not in AURORA 2006GRC_Book2_Electric Rev Req Model (2009 GRC) Revised 01-18-2010 2" xfId="3771"/>
    <cellStyle name="_DEM-WP(C) Costs not in AURORA 2006GRC_Book2_Electric Rev Req Model (2009 GRC) Revised 01-18-2010 2 2" xfId="3772"/>
    <cellStyle name="_DEM-WP(C) Costs not in AURORA 2006GRC_Book2_Electric Rev Req Model (2009 GRC) Revised 01-18-2010 2 2 2" xfId="19217"/>
    <cellStyle name="_DEM-WP(C) Costs not in AURORA 2006GRC_Book2_Electric Rev Req Model (2009 GRC) Revised 01-18-2010 2 3" xfId="19218"/>
    <cellStyle name="_DEM-WP(C) Costs not in AURORA 2006GRC_Book2_Electric Rev Req Model (2009 GRC) Revised 01-18-2010 3" xfId="3773"/>
    <cellStyle name="_DEM-WP(C) Costs not in AURORA 2006GRC_Book2_Electric Rev Req Model (2009 GRC) Revised 01-18-2010 3 2" xfId="19219"/>
    <cellStyle name="_DEM-WP(C) Costs not in AURORA 2006GRC_Book2_Electric Rev Req Model (2009 GRC) Revised 01-18-2010 4" xfId="19220"/>
    <cellStyle name="_DEM-WP(C) Costs not in AURORA 2006GRC_Book2_Electric Rev Req Model (2009 GRC) Revised 01-18-2010_DEM-WP(C) ENERG10C--ctn Mid-C_042010 2010GRC" xfId="3774"/>
    <cellStyle name="_DEM-WP(C) Costs not in AURORA 2006GRC_Book2_Electric Rev Req Model (2009 GRC) Revised 01-18-2010_DEM-WP(C) ENERG10C--ctn Mid-C_042010 2010GRC 2" xfId="19221"/>
    <cellStyle name="_DEM-WP(C) Costs not in AURORA 2006GRC_Book2_Final Order Electric EXHIBIT A-1" xfId="3775"/>
    <cellStyle name="_DEM-WP(C) Costs not in AURORA 2006GRC_Book2_Final Order Electric EXHIBIT A-1 2" xfId="3776"/>
    <cellStyle name="_DEM-WP(C) Costs not in AURORA 2006GRC_Book2_Final Order Electric EXHIBIT A-1 2 2" xfId="3777"/>
    <cellStyle name="_DEM-WP(C) Costs not in AURORA 2006GRC_Book2_Final Order Electric EXHIBIT A-1 2 2 2" xfId="19222"/>
    <cellStyle name="_DEM-WP(C) Costs not in AURORA 2006GRC_Book2_Final Order Electric EXHIBIT A-1 2 3" xfId="19223"/>
    <cellStyle name="_DEM-WP(C) Costs not in AURORA 2006GRC_Book2_Final Order Electric EXHIBIT A-1 3" xfId="3778"/>
    <cellStyle name="_DEM-WP(C) Costs not in AURORA 2006GRC_Book2_Final Order Electric EXHIBIT A-1 3 2" xfId="19224"/>
    <cellStyle name="_DEM-WP(C) Costs not in AURORA 2006GRC_Book2_Final Order Electric EXHIBIT A-1 4" xfId="19225"/>
    <cellStyle name="_DEM-WP(C) Costs not in AURORA 2006GRC_Book4" xfId="3779"/>
    <cellStyle name="_DEM-WP(C) Costs not in AURORA 2006GRC_Book4 2" xfId="3780"/>
    <cellStyle name="_DEM-WP(C) Costs not in AURORA 2006GRC_Book4 2 2" xfId="3781"/>
    <cellStyle name="_DEM-WP(C) Costs not in AURORA 2006GRC_Book4 2 2 2" xfId="19226"/>
    <cellStyle name="_DEM-WP(C) Costs not in AURORA 2006GRC_Book4 2 3" xfId="19227"/>
    <cellStyle name="_DEM-WP(C) Costs not in AURORA 2006GRC_Book4 3" xfId="3782"/>
    <cellStyle name="_DEM-WP(C) Costs not in AURORA 2006GRC_Book4 3 2" xfId="19228"/>
    <cellStyle name="_DEM-WP(C) Costs not in AURORA 2006GRC_Book4 4" xfId="19229"/>
    <cellStyle name="_DEM-WP(C) Costs not in AURORA 2006GRC_Book4_DEM-WP(C) ENERG10C--ctn Mid-C_042010 2010GRC" xfId="3783"/>
    <cellStyle name="_DEM-WP(C) Costs not in AURORA 2006GRC_Book4_DEM-WP(C) ENERG10C--ctn Mid-C_042010 2010GRC 2" xfId="19230"/>
    <cellStyle name="_DEM-WP(C) Costs not in AURORA 2006GRC_Book9" xfId="3784"/>
    <cellStyle name="_DEM-WP(C) Costs not in AURORA 2006GRC_Book9 2" xfId="3785"/>
    <cellStyle name="_DEM-WP(C) Costs not in AURORA 2006GRC_Book9 2 2" xfId="3786"/>
    <cellStyle name="_DEM-WP(C) Costs not in AURORA 2006GRC_Book9 2 2 2" xfId="19231"/>
    <cellStyle name="_DEM-WP(C) Costs not in AURORA 2006GRC_Book9 2 3" xfId="19232"/>
    <cellStyle name="_DEM-WP(C) Costs not in AURORA 2006GRC_Book9 3" xfId="3787"/>
    <cellStyle name="_DEM-WP(C) Costs not in AURORA 2006GRC_Book9 3 2" xfId="19233"/>
    <cellStyle name="_DEM-WP(C) Costs not in AURORA 2006GRC_Book9 4" xfId="19234"/>
    <cellStyle name="_DEM-WP(C) Costs not in AURORA 2006GRC_Book9_DEM-WP(C) ENERG10C--ctn Mid-C_042010 2010GRC" xfId="3788"/>
    <cellStyle name="_DEM-WP(C) Costs not in AURORA 2006GRC_Book9_DEM-WP(C) ENERG10C--ctn Mid-C_042010 2010GRC 2" xfId="19235"/>
    <cellStyle name="_DEM-WP(C) Costs not in AURORA 2006GRC_Chelan PUD Power Costs (8-10)" xfId="3789"/>
    <cellStyle name="_DEM-WP(C) Costs not in AURORA 2006GRC_Chelan PUD Power Costs (8-10) 2" xfId="19236"/>
    <cellStyle name="_DEM-WP(C) Costs not in AURORA 2006GRC_DEM-WP(C) Chelan Power Costs" xfId="3790"/>
    <cellStyle name="_DEM-WP(C) Costs not in AURORA 2006GRC_DEM-WP(C) Chelan Power Costs 2" xfId="19237"/>
    <cellStyle name="_DEM-WP(C) Costs not in AURORA 2006GRC_DEM-WP(C) ENERG10C--ctn Mid-C_042010 2010GRC" xfId="3791"/>
    <cellStyle name="_DEM-WP(C) Costs not in AURORA 2006GRC_DEM-WP(C) ENERG10C--ctn Mid-C_042010 2010GRC 2" xfId="19238"/>
    <cellStyle name="_DEM-WP(C) Costs not in AURORA 2006GRC_DEM-WP(C) Gas Transport 2010GRC" xfId="3792"/>
    <cellStyle name="_DEM-WP(C) Costs not in AURORA 2006GRC_DEM-WP(C) Gas Transport 2010GRC 2" xfId="19239"/>
    <cellStyle name="_DEM-WP(C) Costs not in AURORA 2006GRC_Electric COS Inputs" xfId="3793"/>
    <cellStyle name="_DEM-WP(C) Costs not in AURORA 2006GRC_Electric COS Inputs 2" xfId="3794"/>
    <cellStyle name="_DEM-WP(C) Costs not in AURORA 2006GRC_Electric COS Inputs 2 2" xfId="3795"/>
    <cellStyle name="_DEM-WP(C) Costs not in AURORA 2006GRC_Electric COS Inputs 2 2 2" xfId="3796"/>
    <cellStyle name="_DEM-WP(C) Costs not in AURORA 2006GRC_Electric COS Inputs 2 2 2 2" xfId="19240"/>
    <cellStyle name="_DEM-WP(C) Costs not in AURORA 2006GRC_Electric COS Inputs 2 2 3" xfId="19241"/>
    <cellStyle name="_DEM-WP(C) Costs not in AURORA 2006GRC_Electric COS Inputs 2 3" xfId="3797"/>
    <cellStyle name="_DEM-WP(C) Costs not in AURORA 2006GRC_Electric COS Inputs 2 3 2" xfId="3798"/>
    <cellStyle name="_DEM-WP(C) Costs not in AURORA 2006GRC_Electric COS Inputs 2 3 2 2" xfId="19242"/>
    <cellStyle name="_DEM-WP(C) Costs not in AURORA 2006GRC_Electric COS Inputs 2 3 3" xfId="19243"/>
    <cellStyle name="_DEM-WP(C) Costs not in AURORA 2006GRC_Electric COS Inputs 2 4" xfId="3799"/>
    <cellStyle name="_DEM-WP(C) Costs not in AURORA 2006GRC_Electric COS Inputs 2 4 2" xfId="3800"/>
    <cellStyle name="_DEM-WP(C) Costs not in AURORA 2006GRC_Electric COS Inputs 2 4 2 2" xfId="19244"/>
    <cellStyle name="_DEM-WP(C) Costs not in AURORA 2006GRC_Electric COS Inputs 2 4 3" xfId="19245"/>
    <cellStyle name="_DEM-WP(C) Costs not in AURORA 2006GRC_Electric COS Inputs 2 5" xfId="19246"/>
    <cellStyle name="_DEM-WP(C) Costs not in AURORA 2006GRC_Electric COS Inputs 3" xfId="3801"/>
    <cellStyle name="_DEM-WP(C) Costs not in AURORA 2006GRC_Electric COS Inputs 3 2" xfId="3802"/>
    <cellStyle name="_DEM-WP(C) Costs not in AURORA 2006GRC_Electric COS Inputs 3 2 2" xfId="19247"/>
    <cellStyle name="_DEM-WP(C) Costs not in AURORA 2006GRC_Electric COS Inputs 3 3" xfId="19248"/>
    <cellStyle name="_DEM-WP(C) Costs not in AURORA 2006GRC_Electric COS Inputs 4" xfId="3803"/>
    <cellStyle name="_DEM-WP(C) Costs not in AURORA 2006GRC_Electric COS Inputs 4 2" xfId="3804"/>
    <cellStyle name="_DEM-WP(C) Costs not in AURORA 2006GRC_Electric COS Inputs 4 2 2" xfId="19249"/>
    <cellStyle name="_DEM-WP(C) Costs not in AURORA 2006GRC_Electric COS Inputs 4 3" xfId="19250"/>
    <cellStyle name="_DEM-WP(C) Costs not in AURORA 2006GRC_Electric COS Inputs 5" xfId="3805"/>
    <cellStyle name="_DEM-WP(C) Costs not in AURORA 2006GRC_Electric COS Inputs 5 2" xfId="19251"/>
    <cellStyle name="_DEM-WP(C) Costs not in AURORA 2006GRC_Electric COS Inputs 6" xfId="3806"/>
    <cellStyle name="_DEM-WP(C) Costs not in AURORA 2006GRC_Exh A-1 resulting from UE-112050 effective Jan 1 2012" xfId="19252"/>
    <cellStyle name="_DEM-WP(C) Costs not in AURORA 2006GRC_Exh A-1 resulting from UE-112050 effective Jan 1 2012 2" xfId="19253"/>
    <cellStyle name="_DEM-WP(C) Costs not in AURORA 2006GRC_Exh G - Klamath Peaker PPA fr C Locke 2-12" xfId="19254"/>
    <cellStyle name="_DEM-WP(C) Costs not in AURORA 2006GRC_Exh G - Klamath Peaker PPA fr C Locke 2-12 2" xfId="19255"/>
    <cellStyle name="_DEM-WP(C) Costs not in AURORA 2006GRC_Exhibit A-1 effective 4-1-11 fr S Free 12-11" xfId="19256"/>
    <cellStyle name="_DEM-WP(C) Costs not in AURORA 2006GRC_Exhibit A-1 effective 4-1-11 fr S Free 12-11 2" xfId="19257"/>
    <cellStyle name="_DEM-WP(C) Costs not in AURORA 2006GRC_LSRWEP LGIA like Acctg Petition Aug 2010" xfId="3807"/>
    <cellStyle name="_DEM-WP(C) Costs not in AURORA 2006GRC_LSRWEP LGIA like Acctg Petition Aug 2010 2" xfId="19258"/>
    <cellStyle name="_DEM-WP(C) Costs not in AURORA 2006GRC_Mint Farm Generation BPA" xfId="19259"/>
    <cellStyle name="_DEM-WP(C) Costs not in AURORA 2006GRC_NIM Summary" xfId="3808"/>
    <cellStyle name="_DEM-WP(C) Costs not in AURORA 2006GRC_NIM Summary 09GRC" xfId="3809"/>
    <cellStyle name="_DEM-WP(C) Costs not in AURORA 2006GRC_NIM Summary 09GRC 2" xfId="3810"/>
    <cellStyle name="_DEM-WP(C) Costs not in AURORA 2006GRC_NIM Summary 09GRC 2 2" xfId="19260"/>
    <cellStyle name="_DEM-WP(C) Costs not in AURORA 2006GRC_NIM Summary 09GRC 2 2 2" xfId="19261"/>
    <cellStyle name="_DEM-WP(C) Costs not in AURORA 2006GRC_NIM Summary 09GRC 2 3" xfId="19262"/>
    <cellStyle name="_DEM-WP(C) Costs not in AURORA 2006GRC_NIM Summary 09GRC 3" xfId="19263"/>
    <cellStyle name="_DEM-WP(C) Costs not in AURORA 2006GRC_NIM Summary 09GRC 3 2" xfId="19264"/>
    <cellStyle name="_DEM-WP(C) Costs not in AURORA 2006GRC_NIM Summary 09GRC 4" xfId="19265"/>
    <cellStyle name="_DEM-WP(C) Costs not in AURORA 2006GRC_NIM Summary 09GRC_DEM-WP(C) ENERG10C--ctn Mid-C_042010 2010GRC" xfId="3811"/>
    <cellStyle name="_DEM-WP(C) Costs not in AURORA 2006GRC_NIM Summary 09GRC_DEM-WP(C) ENERG10C--ctn Mid-C_042010 2010GRC 2" xfId="19266"/>
    <cellStyle name="_DEM-WP(C) Costs not in AURORA 2006GRC_NIM Summary 10" xfId="19267"/>
    <cellStyle name="_DEM-WP(C) Costs not in AURORA 2006GRC_NIM Summary 10 2" xfId="19268"/>
    <cellStyle name="_DEM-WP(C) Costs not in AURORA 2006GRC_NIM Summary 11" xfId="19269"/>
    <cellStyle name="_DEM-WP(C) Costs not in AURORA 2006GRC_NIM Summary 11 2" xfId="19270"/>
    <cellStyle name="_DEM-WP(C) Costs not in AURORA 2006GRC_NIM Summary 12" xfId="19271"/>
    <cellStyle name="_DEM-WP(C) Costs not in AURORA 2006GRC_NIM Summary 12 2" xfId="19272"/>
    <cellStyle name="_DEM-WP(C) Costs not in AURORA 2006GRC_NIM Summary 13" xfId="19273"/>
    <cellStyle name="_DEM-WP(C) Costs not in AURORA 2006GRC_NIM Summary 13 2" xfId="19274"/>
    <cellStyle name="_DEM-WP(C) Costs not in AURORA 2006GRC_NIM Summary 14" xfId="19275"/>
    <cellStyle name="_DEM-WP(C) Costs not in AURORA 2006GRC_NIM Summary 14 2" xfId="19276"/>
    <cellStyle name="_DEM-WP(C) Costs not in AURORA 2006GRC_NIM Summary 15" xfId="19277"/>
    <cellStyle name="_DEM-WP(C) Costs not in AURORA 2006GRC_NIM Summary 15 2" xfId="19278"/>
    <cellStyle name="_DEM-WP(C) Costs not in AURORA 2006GRC_NIM Summary 16" xfId="19279"/>
    <cellStyle name="_DEM-WP(C) Costs not in AURORA 2006GRC_NIM Summary 16 2" xfId="19280"/>
    <cellStyle name="_DEM-WP(C) Costs not in AURORA 2006GRC_NIM Summary 17" xfId="19281"/>
    <cellStyle name="_DEM-WP(C) Costs not in AURORA 2006GRC_NIM Summary 17 2" xfId="19282"/>
    <cellStyle name="_DEM-WP(C) Costs not in AURORA 2006GRC_NIM Summary 18" xfId="19283"/>
    <cellStyle name="_DEM-WP(C) Costs not in AURORA 2006GRC_NIM Summary 18 2" xfId="19284"/>
    <cellStyle name="_DEM-WP(C) Costs not in AURORA 2006GRC_NIM Summary 19" xfId="19285"/>
    <cellStyle name="_DEM-WP(C) Costs not in AURORA 2006GRC_NIM Summary 19 2" xfId="19286"/>
    <cellStyle name="_DEM-WP(C) Costs not in AURORA 2006GRC_NIM Summary 2" xfId="3812"/>
    <cellStyle name="_DEM-WP(C) Costs not in AURORA 2006GRC_NIM Summary 2 2" xfId="19287"/>
    <cellStyle name="_DEM-WP(C) Costs not in AURORA 2006GRC_NIM Summary 2 2 2" xfId="19288"/>
    <cellStyle name="_DEM-WP(C) Costs not in AURORA 2006GRC_NIM Summary 2 3" xfId="19289"/>
    <cellStyle name="_DEM-WP(C) Costs not in AURORA 2006GRC_NIM Summary 20" xfId="19290"/>
    <cellStyle name="_DEM-WP(C) Costs not in AURORA 2006GRC_NIM Summary 20 2" xfId="19291"/>
    <cellStyle name="_DEM-WP(C) Costs not in AURORA 2006GRC_NIM Summary 21" xfId="19292"/>
    <cellStyle name="_DEM-WP(C) Costs not in AURORA 2006GRC_NIM Summary 21 2" xfId="19293"/>
    <cellStyle name="_DEM-WP(C) Costs not in AURORA 2006GRC_NIM Summary 22" xfId="19294"/>
    <cellStyle name="_DEM-WP(C) Costs not in AURORA 2006GRC_NIM Summary 22 2" xfId="19295"/>
    <cellStyle name="_DEM-WP(C) Costs not in AURORA 2006GRC_NIM Summary 23" xfId="19296"/>
    <cellStyle name="_DEM-WP(C) Costs not in AURORA 2006GRC_NIM Summary 23 2" xfId="19297"/>
    <cellStyle name="_DEM-WP(C) Costs not in AURORA 2006GRC_NIM Summary 24" xfId="19298"/>
    <cellStyle name="_DEM-WP(C) Costs not in AURORA 2006GRC_NIM Summary 24 2" xfId="19299"/>
    <cellStyle name="_DEM-WP(C) Costs not in AURORA 2006GRC_NIM Summary 25" xfId="19300"/>
    <cellStyle name="_DEM-WP(C) Costs not in AURORA 2006GRC_NIM Summary 25 2" xfId="19301"/>
    <cellStyle name="_DEM-WP(C) Costs not in AURORA 2006GRC_NIM Summary 26" xfId="19302"/>
    <cellStyle name="_DEM-WP(C) Costs not in AURORA 2006GRC_NIM Summary 26 2" xfId="19303"/>
    <cellStyle name="_DEM-WP(C) Costs not in AURORA 2006GRC_NIM Summary 27" xfId="19304"/>
    <cellStyle name="_DEM-WP(C) Costs not in AURORA 2006GRC_NIM Summary 27 2" xfId="19305"/>
    <cellStyle name="_DEM-WP(C) Costs not in AURORA 2006GRC_NIM Summary 28" xfId="19306"/>
    <cellStyle name="_DEM-WP(C) Costs not in AURORA 2006GRC_NIM Summary 28 2" xfId="19307"/>
    <cellStyle name="_DEM-WP(C) Costs not in AURORA 2006GRC_NIM Summary 29" xfId="19308"/>
    <cellStyle name="_DEM-WP(C) Costs not in AURORA 2006GRC_NIM Summary 29 2" xfId="19309"/>
    <cellStyle name="_DEM-WP(C) Costs not in AURORA 2006GRC_NIM Summary 3" xfId="3813"/>
    <cellStyle name="_DEM-WP(C) Costs not in AURORA 2006GRC_NIM Summary 3 2" xfId="19310"/>
    <cellStyle name="_DEM-WP(C) Costs not in AURORA 2006GRC_NIM Summary 30" xfId="19311"/>
    <cellStyle name="_DEM-WP(C) Costs not in AURORA 2006GRC_NIM Summary 30 2" xfId="19312"/>
    <cellStyle name="_DEM-WP(C) Costs not in AURORA 2006GRC_NIM Summary 31" xfId="19313"/>
    <cellStyle name="_DEM-WP(C) Costs not in AURORA 2006GRC_NIM Summary 31 2" xfId="19314"/>
    <cellStyle name="_DEM-WP(C) Costs not in AURORA 2006GRC_NIM Summary 32" xfId="19315"/>
    <cellStyle name="_DEM-WP(C) Costs not in AURORA 2006GRC_NIM Summary 32 2" xfId="19316"/>
    <cellStyle name="_DEM-WP(C) Costs not in AURORA 2006GRC_NIM Summary 33" xfId="19317"/>
    <cellStyle name="_DEM-WP(C) Costs not in AURORA 2006GRC_NIM Summary 33 2" xfId="19318"/>
    <cellStyle name="_DEM-WP(C) Costs not in AURORA 2006GRC_NIM Summary 34" xfId="19319"/>
    <cellStyle name="_DEM-WP(C) Costs not in AURORA 2006GRC_NIM Summary 34 2" xfId="19320"/>
    <cellStyle name="_DEM-WP(C) Costs not in AURORA 2006GRC_NIM Summary 35" xfId="19321"/>
    <cellStyle name="_DEM-WP(C) Costs not in AURORA 2006GRC_NIM Summary 35 2" xfId="19322"/>
    <cellStyle name="_DEM-WP(C) Costs not in AURORA 2006GRC_NIM Summary 36" xfId="19323"/>
    <cellStyle name="_DEM-WP(C) Costs not in AURORA 2006GRC_NIM Summary 36 2" xfId="19324"/>
    <cellStyle name="_DEM-WP(C) Costs not in AURORA 2006GRC_NIM Summary 37" xfId="19325"/>
    <cellStyle name="_DEM-WP(C) Costs not in AURORA 2006GRC_NIM Summary 37 2" xfId="19326"/>
    <cellStyle name="_DEM-WP(C) Costs not in AURORA 2006GRC_NIM Summary 38" xfId="19327"/>
    <cellStyle name="_DEM-WP(C) Costs not in AURORA 2006GRC_NIM Summary 38 2" xfId="19328"/>
    <cellStyle name="_DEM-WP(C) Costs not in AURORA 2006GRC_NIM Summary 39" xfId="19329"/>
    <cellStyle name="_DEM-WP(C) Costs not in AURORA 2006GRC_NIM Summary 39 2" xfId="19330"/>
    <cellStyle name="_DEM-WP(C) Costs not in AURORA 2006GRC_NIM Summary 4" xfId="3814"/>
    <cellStyle name="_DEM-WP(C) Costs not in AURORA 2006GRC_NIM Summary 4 2" xfId="19331"/>
    <cellStyle name="_DEM-WP(C) Costs not in AURORA 2006GRC_NIM Summary 40" xfId="19332"/>
    <cellStyle name="_DEM-WP(C) Costs not in AURORA 2006GRC_NIM Summary 40 2" xfId="19333"/>
    <cellStyle name="_DEM-WP(C) Costs not in AURORA 2006GRC_NIM Summary 41" xfId="19334"/>
    <cellStyle name="_DEM-WP(C) Costs not in AURORA 2006GRC_NIM Summary 41 2" xfId="19335"/>
    <cellStyle name="_DEM-WP(C) Costs not in AURORA 2006GRC_NIM Summary 42" xfId="19336"/>
    <cellStyle name="_DEM-WP(C) Costs not in AURORA 2006GRC_NIM Summary 42 2" xfId="19337"/>
    <cellStyle name="_DEM-WP(C) Costs not in AURORA 2006GRC_NIM Summary 43" xfId="19338"/>
    <cellStyle name="_DEM-WP(C) Costs not in AURORA 2006GRC_NIM Summary 43 2" xfId="19339"/>
    <cellStyle name="_DEM-WP(C) Costs not in AURORA 2006GRC_NIM Summary 44" xfId="19340"/>
    <cellStyle name="_DEM-WP(C) Costs not in AURORA 2006GRC_NIM Summary 44 2" xfId="19341"/>
    <cellStyle name="_DEM-WP(C) Costs not in AURORA 2006GRC_NIM Summary 45" xfId="19342"/>
    <cellStyle name="_DEM-WP(C) Costs not in AURORA 2006GRC_NIM Summary 45 2" xfId="19343"/>
    <cellStyle name="_DEM-WP(C) Costs not in AURORA 2006GRC_NIM Summary 46" xfId="19344"/>
    <cellStyle name="_DEM-WP(C) Costs not in AURORA 2006GRC_NIM Summary 46 2" xfId="19345"/>
    <cellStyle name="_DEM-WP(C) Costs not in AURORA 2006GRC_NIM Summary 47" xfId="19346"/>
    <cellStyle name="_DEM-WP(C) Costs not in AURORA 2006GRC_NIM Summary 47 2" xfId="19347"/>
    <cellStyle name="_DEM-WP(C) Costs not in AURORA 2006GRC_NIM Summary 48" xfId="19348"/>
    <cellStyle name="_DEM-WP(C) Costs not in AURORA 2006GRC_NIM Summary 49" xfId="19349"/>
    <cellStyle name="_DEM-WP(C) Costs not in AURORA 2006GRC_NIM Summary 5" xfId="3815"/>
    <cellStyle name="_DEM-WP(C) Costs not in AURORA 2006GRC_NIM Summary 5 2" xfId="19350"/>
    <cellStyle name="_DEM-WP(C) Costs not in AURORA 2006GRC_NIM Summary 50" xfId="19351"/>
    <cellStyle name="_DEM-WP(C) Costs not in AURORA 2006GRC_NIM Summary 51" xfId="19352"/>
    <cellStyle name="_DEM-WP(C) Costs not in AURORA 2006GRC_NIM Summary 6" xfId="3816"/>
    <cellStyle name="_DEM-WP(C) Costs not in AURORA 2006GRC_NIM Summary 6 2" xfId="19353"/>
    <cellStyle name="_DEM-WP(C) Costs not in AURORA 2006GRC_NIM Summary 7" xfId="3817"/>
    <cellStyle name="_DEM-WP(C) Costs not in AURORA 2006GRC_NIM Summary 7 2" xfId="19354"/>
    <cellStyle name="_DEM-WP(C) Costs not in AURORA 2006GRC_NIM Summary 8" xfId="3818"/>
    <cellStyle name="_DEM-WP(C) Costs not in AURORA 2006GRC_NIM Summary 8 2" xfId="19355"/>
    <cellStyle name="_DEM-WP(C) Costs not in AURORA 2006GRC_NIM Summary 9" xfId="3819"/>
    <cellStyle name="_DEM-WP(C) Costs not in AURORA 2006GRC_NIM Summary 9 2" xfId="19356"/>
    <cellStyle name="_DEM-WP(C) Costs not in AURORA 2006GRC_NIM Summary_DEM-WP(C) ENERG10C--ctn Mid-C_042010 2010GRC" xfId="3820"/>
    <cellStyle name="_DEM-WP(C) Costs not in AURORA 2006GRC_NIM Summary_DEM-WP(C) ENERG10C--ctn Mid-C_042010 2010GRC 2" xfId="19357"/>
    <cellStyle name="_DEM-WP(C) Costs not in AURORA 2006GRC_PCA 10 -  Exhibit D Dec 2011" xfId="19358"/>
    <cellStyle name="_DEM-WP(C) Costs not in AURORA 2006GRC_PCA 10 -  Exhibit D Dec 2011 2" xfId="19359"/>
    <cellStyle name="_DEM-WP(C) Costs not in AURORA 2006GRC_PCA 10 -  Exhibit D from A Kellogg Jan 2011" xfId="3821"/>
    <cellStyle name="_DEM-WP(C) Costs not in AURORA 2006GRC_PCA 10 -  Exhibit D from A Kellogg Jan 2011 2" xfId="19360"/>
    <cellStyle name="_DEM-WP(C) Costs not in AURORA 2006GRC_PCA 10 -  Exhibit D from A Kellogg July 2011" xfId="3822"/>
    <cellStyle name="_DEM-WP(C) Costs not in AURORA 2006GRC_PCA 10 -  Exhibit D from A Kellogg July 2011 2" xfId="19361"/>
    <cellStyle name="_DEM-WP(C) Costs not in AURORA 2006GRC_PCA 10 -  Exhibit D from S Free Rcv'd 12-11" xfId="3823"/>
    <cellStyle name="_DEM-WP(C) Costs not in AURORA 2006GRC_PCA 10 -  Exhibit D from S Free Rcv'd 12-11 2" xfId="19362"/>
    <cellStyle name="_DEM-WP(C) Costs not in AURORA 2006GRC_PCA 11 -  Exhibit D Jan 2012 fr A Kellogg" xfId="19363"/>
    <cellStyle name="_DEM-WP(C) Costs not in AURORA 2006GRC_PCA 11 -  Exhibit D Jan 2012 fr A Kellogg 2" xfId="19364"/>
    <cellStyle name="_DEM-WP(C) Costs not in AURORA 2006GRC_PCA 11 -  Exhibit D Jan 2012 WF" xfId="19365"/>
    <cellStyle name="_DEM-WP(C) Costs not in AURORA 2006GRC_PCA 11 -  Exhibit D Jan 2012 WF 2" xfId="19366"/>
    <cellStyle name="_DEM-WP(C) Costs not in AURORA 2006GRC_PCA 9 -  Exhibit D April 2010" xfId="3824"/>
    <cellStyle name="_DEM-WP(C) Costs not in AURORA 2006GRC_PCA 9 -  Exhibit D April 2010 (3)" xfId="3825"/>
    <cellStyle name="_DEM-WP(C) Costs not in AURORA 2006GRC_PCA 9 -  Exhibit D April 2010 (3) 2" xfId="3826"/>
    <cellStyle name="_DEM-WP(C) Costs not in AURORA 2006GRC_PCA 9 -  Exhibit D April 2010 (3) 2 2" xfId="19367"/>
    <cellStyle name="_DEM-WP(C) Costs not in AURORA 2006GRC_PCA 9 -  Exhibit D April 2010 (3) 2 2 2" xfId="19368"/>
    <cellStyle name="_DEM-WP(C) Costs not in AURORA 2006GRC_PCA 9 -  Exhibit D April 2010 (3) 2 3" xfId="19369"/>
    <cellStyle name="_DEM-WP(C) Costs not in AURORA 2006GRC_PCA 9 -  Exhibit D April 2010 (3) 3" xfId="19370"/>
    <cellStyle name="_DEM-WP(C) Costs not in AURORA 2006GRC_PCA 9 -  Exhibit D April 2010 (3) 3 2" xfId="19371"/>
    <cellStyle name="_DEM-WP(C) Costs not in AURORA 2006GRC_PCA 9 -  Exhibit D April 2010 (3) 4" xfId="19372"/>
    <cellStyle name="_DEM-WP(C) Costs not in AURORA 2006GRC_PCA 9 -  Exhibit D April 2010 (3)_DEM-WP(C) ENERG10C--ctn Mid-C_042010 2010GRC" xfId="3827"/>
    <cellStyle name="_DEM-WP(C) Costs not in AURORA 2006GRC_PCA 9 -  Exhibit D April 2010 (3)_DEM-WP(C) ENERG10C--ctn Mid-C_042010 2010GRC 2" xfId="19373"/>
    <cellStyle name="_DEM-WP(C) Costs not in AURORA 2006GRC_PCA 9 -  Exhibit D April 2010 2" xfId="19374"/>
    <cellStyle name="_DEM-WP(C) Costs not in AURORA 2006GRC_PCA 9 -  Exhibit D April 2010 2 2" xfId="19375"/>
    <cellStyle name="_DEM-WP(C) Costs not in AURORA 2006GRC_PCA 9 -  Exhibit D April 2010 3" xfId="19376"/>
    <cellStyle name="_DEM-WP(C) Costs not in AURORA 2006GRC_PCA 9 -  Exhibit D April 2010 3 2" xfId="19377"/>
    <cellStyle name="_DEM-WP(C) Costs not in AURORA 2006GRC_PCA 9 -  Exhibit D April 2010 4" xfId="19378"/>
    <cellStyle name="_DEM-WP(C) Costs not in AURORA 2006GRC_PCA 9 -  Exhibit D April 2010 4 2" xfId="19379"/>
    <cellStyle name="_DEM-WP(C) Costs not in AURORA 2006GRC_PCA 9 -  Exhibit D April 2010 5" xfId="19380"/>
    <cellStyle name="_DEM-WP(C) Costs not in AURORA 2006GRC_PCA 9 -  Exhibit D April 2010 5 2" xfId="19381"/>
    <cellStyle name="_DEM-WP(C) Costs not in AURORA 2006GRC_PCA 9 -  Exhibit D April 2010 6" xfId="19382"/>
    <cellStyle name="_DEM-WP(C) Costs not in AURORA 2006GRC_PCA 9 -  Exhibit D April 2010 6 2" xfId="19383"/>
    <cellStyle name="_DEM-WP(C) Costs not in AURORA 2006GRC_PCA 9 -  Exhibit D April 2010 7" xfId="19384"/>
    <cellStyle name="_DEM-WP(C) Costs not in AURORA 2006GRC_PCA 9 -  Exhibit D Nov 2010" xfId="3828"/>
    <cellStyle name="_DEM-WP(C) Costs not in AURORA 2006GRC_PCA 9 -  Exhibit D Nov 2010 2" xfId="19385"/>
    <cellStyle name="_DEM-WP(C) Costs not in AURORA 2006GRC_PCA 9 -  Exhibit D Nov 2010 2 2" xfId="19386"/>
    <cellStyle name="_DEM-WP(C) Costs not in AURORA 2006GRC_PCA 9 -  Exhibit D Nov 2010 3" xfId="19387"/>
    <cellStyle name="_DEM-WP(C) Costs not in AURORA 2006GRC_PCA 9 - Exhibit D at August 2010" xfId="3829"/>
    <cellStyle name="_DEM-WP(C) Costs not in AURORA 2006GRC_PCA 9 - Exhibit D at August 2010 2" xfId="19388"/>
    <cellStyle name="_DEM-WP(C) Costs not in AURORA 2006GRC_PCA 9 - Exhibit D at August 2010 2 2" xfId="19389"/>
    <cellStyle name="_DEM-WP(C) Costs not in AURORA 2006GRC_PCA 9 - Exhibit D at August 2010 3" xfId="19390"/>
    <cellStyle name="_DEM-WP(C) Costs not in AURORA 2006GRC_PCA 9 - Exhibit D June 2010 GRC" xfId="3830"/>
    <cellStyle name="_DEM-WP(C) Costs not in AURORA 2006GRC_PCA 9 - Exhibit D June 2010 GRC 2" xfId="19391"/>
    <cellStyle name="_DEM-WP(C) Costs not in AURORA 2006GRC_PCA 9 - Exhibit D June 2010 GRC 2 2" xfId="19392"/>
    <cellStyle name="_DEM-WP(C) Costs not in AURORA 2006GRC_PCA 9 - Exhibit D June 2010 GRC 3" xfId="19393"/>
    <cellStyle name="_DEM-WP(C) Costs not in AURORA 2006GRC_Power Costs - Comparison bx Rbtl-Staff-Jt-PC" xfId="3831"/>
    <cellStyle name="_DEM-WP(C) Costs not in AURORA 2006GRC_Power Costs - Comparison bx Rbtl-Staff-Jt-PC 2" xfId="3832"/>
    <cellStyle name="_DEM-WP(C) Costs not in AURORA 2006GRC_Power Costs - Comparison bx Rbtl-Staff-Jt-PC 2 2" xfId="3833"/>
    <cellStyle name="_DEM-WP(C) Costs not in AURORA 2006GRC_Power Costs - Comparison bx Rbtl-Staff-Jt-PC 2 2 2" xfId="19394"/>
    <cellStyle name="_DEM-WP(C) Costs not in AURORA 2006GRC_Power Costs - Comparison bx Rbtl-Staff-Jt-PC 2 3" xfId="19395"/>
    <cellStyle name="_DEM-WP(C) Costs not in AURORA 2006GRC_Power Costs - Comparison bx Rbtl-Staff-Jt-PC 3" xfId="3834"/>
    <cellStyle name="_DEM-WP(C) Costs not in AURORA 2006GRC_Power Costs - Comparison bx Rbtl-Staff-Jt-PC 3 2" xfId="19396"/>
    <cellStyle name="_DEM-WP(C) Costs not in AURORA 2006GRC_Power Costs - Comparison bx Rbtl-Staff-Jt-PC 4" xfId="19397"/>
    <cellStyle name="_DEM-WP(C) Costs not in AURORA 2006GRC_Power Costs - Comparison bx Rbtl-Staff-Jt-PC_Adj Bench DR 3 for Initial Briefs (Electric)" xfId="3835"/>
    <cellStyle name="_DEM-WP(C) Costs not in AURORA 2006GRC_Power Costs - Comparison bx Rbtl-Staff-Jt-PC_Adj Bench DR 3 for Initial Briefs (Electric) 2" xfId="3836"/>
    <cellStyle name="_DEM-WP(C) Costs not in AURORA 2006GRC_Power Costs - Comparison bx Rbtl-Staff-Jt-PC_Adj Bench DR 3 for Initial Briefs (Electric) 2 2" xfId="3837"/>
    <cellStyle name="_DEM-WP(C) Costs not in AURORA 2006GRC_Power Costs - Comparison bx Rbtl-Staff-Jt-PC_Adj Bench DR 3 for Initial Briefs (Electric) 2 2 2" xfId="19398"/>
    <cellStyle name="_DEM-WP(C) Costs not in AURORA 2006GRC_Power Costs - Comparison bx Rbtl-Staff-Jt-PC_Adj Bench DR 3 for Initial Briefs (Electric) 2 3" xfId="19399"/>
    <cellStyle name="_DEM-WP(C) Costs not in AURORA 2006GRC_Power Costs - Comparison bx Rbtl-Staff-Jt-PC_Adj Bench DR 3 for Initial Briefs (Electric) 3" xfId="3838"/>
    <cellStyle name="_DEM-WP(C) Costs not in AURORA 2006GRC_Power Costs - Comparison bx Rbtl-Staff-Jt-PC_Adj Bench DR 3 for Initial Briefs (Electric) 3 2" xfId="19400"/>
    <cellStyle name="_DEM-WP(C) Costs not in AURORA 2006GRC_Power Costs - Comparison bx Rbtl-Staff-Jt-PC_Adj Bench DR 3 for Initial Briefs (Electric) 4" xfId="19401"/>
    <cellStyle name="_DEM-WP(C) Costs not in AURORA 2006GRC_Power Costs - Comparison bx Rbtl-Staff-Jt-PC_Adj Bench DR 3 for Initial Briefs (Electric)_DEM-WP(C) ENERG10C--ctn Mid-C_042010 2010GRC" xfId="3839"/>
    <cellStyle name="_DEM-WP(C) Costs not in AURORA 2006GRC_Power Costs - Comparison bx Rbtl-Staff-Jt-PC_Adj Bench DR 3 for Initial Briefs (Electric)_DEM-WP(C) ENERG10C--ctn Mid-C_042010 2010GRC 2" xfId="19402"/>
    <cellStyle name="_DEM-WP(C) Costs not in AURORA 2006GRC_Power Costs - Comparison bx Rbtl-Staff-Jt-PC_DEM-WP(C) ENERG10C--ctn Mid-C_042010 2010GRC" xfId="3840"/>
    <cellStyle name="_DEM-WP(C) Costs not in AURORA 2006GRC_Power Costs - Comparison bx Rbtl-Staff-Jt-PC_DEM-WP(C) ENERG10C--ctn Mid-C_042010 2010GRC 2" xfId="19403"/>
    <cellStyle name="_DEM-WP(C) Costs not in AURORA 2006GRC_Power Costs - Comparison bx Rbtl-Staff-Jt-PC_Electric Rev Req Model (2009 GRC) Rebuttal" xfId="3841"/>
    <cellStyle name="_DEM-WP(C) Costs not in AURORA 2006GRC_Power Costs - Comparison bx Rbtl-Staff-Jt-PC_Electric Rev Req Model (2009 GRC) Rebuttal 2" xfId="3842"/>
    <cellStyle name="_DEM-WP(C) Costs not in AURORA 2006GRC_Power Costs - Comparison bx Rbtl-Staff-Jt-PC_Electric Rev Req Model (2009 GRC) Rebuttal 2 2" xfId="3843"/>
    <cellStyle name="_DEM-WP(C) Costs not in AURORA 2006GRC_Power Costs - Comparison bx Rbtl-Staff-Jt-PC_Electric Rev Req Model (2009 GRC) Rebuttal 2 2 2" xfId="19404"/>
    <cellStyle name="_DEM-WP(C) Costs not in AURORA 2006GRC_Power Costs - Comparison bx Rbtl-Staff-Jt-PC_Electric Rev Req Model (2009 GRC) Rebuttal 2 3" xfId="19405"/>
    <cellStyle name="_DEM-WP(C) Costs not in AURORA 2006GRC_Power Costs - Comparison bx Rbtl-Staff-Jt-PC_Electric Rev Req Model (2009 GRC) Rebuttal 3" xfId="3844"/>
    <cellStyle name="_DEM-WP(C) Costs not in AURORA 2006GRC_Power Costs - Comparison bx Rbtl-Staff-Jt-PC_Electric Rev Req Model (2009 GRC) Rebuttal 3 2" xfId="19406"/>
    <cellStyle name="_DEM-WP(C) Costs not in AURORA 2006GRC_Power Costs - Comparison bx Rbtl-Staff-Jt-PC_Electric Rev Req Model (2009 GRC) Rebuttal 4" xfId="19407"/>
    <cellStyle name="_DEM-WP(C) Costs not in AURORA 2006GRC_Power Costs - Comparison bx Rbtl-Staff-Jt-PC_Electric Rev Req Model (2009 GRC) Rebuttal REmoval of New  WH Solar AdjustMI" xfId="3845"/>
    <cellStyle name="_DEM-WP(C) Costs not in AURORA 2006GRC_Power Costs - Comparison bx Rbtl-Staff-Jt-PC_Electric Rev Req Model (2009 GRC) Rebuttal REmoval of New  WH Solar AdjustMI 2" xfId="3846"/>
    <cellStyle name="_DEM-WP(C) Costs not in AURORA 2006GRC_Power Costs - Comparison bx Rbtl-Staff-Jt-PC_Electric Rev Req Model (2009 GRC) Rebuttal REmoval of New  WH Solar AdjustMI 2 2" xfId="3847"/>
    <cellStyle name="_DEM-WP(C) Costs not in AURORA 2006GRC_Power Costs - Comparison bx Rbtl-Staff-Jt-PC_Electric Rev Req Model (2009 GRC) Rebuttal REmoval of New  WH Solar AdjustMI 2 2 2" xfId="19408"/>
    <cellStyle name="_DEM-WP(C) Costs not in AURORA 2006GRC_Power Costs - Comparison bx Rbtl-Staff-Jt-PC_Electric Rev Req Model (2009 GRC) Rebuttal REmoval of New  WH Solar AdjustMI 2 3" xfId="19409"/>
    <cellStyle name="_DEM-WP(C) Costs not in AURORA 2006GRC_Power Costs - Comparison bx Rbtl-Staff-Jt-PC_Electric Rev Req Model (2009 GRC) Rebuttal REmoval of New  WH Solar AdjustMI 3" xfId="3848"/>
    <cellStyle name="_DEM-WP(C) Costs not in AURORA 2006GRC_Power Costs - Comparison bx Rbtl-Staff-Jt-PC_Electric Rev Req Model (2009 GRC) Rebuttal REmoval of New  WH Solar AdjustMI 3 2" xfId="19410"/>
    <cellStyle name="_DEM-WP(C) Costs not in AURORA 2006GRC_Power Costs - Comparison bx Rbtl-Staff-Jt-PC_Electric Rev Req Model (2009 GRC) Rebuttal REmoval of New  WH Solar AdjustMI 4" xfId="19411"/>
    <cellStyle name="_DEM-WP(C) Costs not in AURORA 2006GRC_Power Costs - Comparison bx Rbtl-Staff-Jt-PC_Electric Rev Req Model (2009 GRC) Rebuttal REmoval of New  WH Solar AdjustMI_DEM-WP(C) ENERG10C--ctn Mid-C_042010 2010GRC" xfId="3849"/>
    <cellStyle name="_DEM-WP(C) Costs not in AURORA 2006GRC_Power Costs - Comparison bx Rbtl-Staff-Jt-PC_Electric Rev Req Model (2009 GRC) Rebuttal REmoval of New  WH Solar AdjustMI_DEM-WP(C) ENERG10C--ctn Mid-C_042010 2010GRC 2" xfId="19412"/>
    <cellStyle name="_DEM-WP(C) Costs not in AURORA 2006GRC_Power Costs - Comparison bx Rbtl-Staff-Jt-PC_Electric Rev Req Model (2009 GRC) Revised 01-18-2010" xfId="3850"/>
    <cellStyle name="_DEM-WP(C) Costs not in AURORA 2006GRC_Power Costs - Comparison bx Rbtl-Staff-Jt-PC_Electric Rev Req Model (2009 GRC) Revised 01-18-2010 2" xfId="3851"/>
    <cellStyle name="_DEM-WP(C) Costs not in AURORA 2006GRC_Power Costs - Comparison bx Rbtl-Staff-Jt-PC_Electric Rev Req Model (2009 GRC) Revised 01-18-2010 2 2" xfId="3852"/>
    <cellStyle name="_DEM-WP(C) Costs not in AURORA 2006GRC_Power Costs - Comparison bx Rbtl-Staff-Jt-PC_Electric Rev Req Model (2009 GRC) Revised 01-18-2010 2 2 2" xfId="19413"/>
    <cellStyle name="_DEM-WP(C) Costs not in AURORA 2006GRC_Power Costs - Comparison bx Rbtl-Staff-Jt-PC_Electric Rev Req Model (2009 GRC) Revised 01-18-2010 2 3" xfId="19414"/>
    <cellStyle name="_DEM-WP(C) Costs not in AURORA 2006GRC_Power Costs - Comparison bx Rbtl-Staff-Jt-PC_Electric Rev Req Model (2009 GRC) Revised 01-18-2010 3" xfId="3853"/>
    <cellStyle name="_DEM-WP(C) Costs not in AURORA 2006GRC_Power Costs - Comparison bx Rbtl-Staff-Jt-PC_Electric Rev Req Model (2009 GRC) Revised 01-18-2010 3 2" xfId="19415"/>
    <cellStyle name="_DEM-WP(C) Costs not in AURORA 2006GRC_Power Costs - Comparison bx Rbtl-Staff-Jt-PC_Electric Rev Req Model (2009 GRC) Revised 01-18-2010 4" xfId="19416"/>
    <cellStyle name="_DEM-WP(C) Costs not in AURORA 2006GRC_Power Costs - Comparison bx Rbtl-Staff-Jt-PC_Electric Rev Req Model (2009 GRC) Revised 01-18-2010_DEM-WP(C) ENERG10C--ctn Mid-C_042010 2010GRC" xfId="3854"/>
    <cellStyle name="_DEM-WP(C) Costs not in AURORA 2006GRC_Power Costs - Comparison bx Rbtl-Staff-Jt-PC_Electric Rev Req Model (2009 GRC) Revised 01-18-2010_DEM-WP(C) ENERG10C--ctn Mid-C_042010 2010GRC 2" xfId="19417"/>
    <cellStyle name="_DEM-WP(C) Costs not in AURORA 2006GRC_Power Costs - Comparison bx Rbtl-Staff-Jt-PC_Final Order Electric EXHIBIT A-1" xfId="3855"/>
    <cellStyle name="_DEM-WP(C) Costs not in AURORA 2006GRC_Power Costs - Comparison bx Rbtl-Staff-Jt-PC_Final Order Electric EXHIBIT A-1 2" xfId="3856"/>
    <cellStyle name="_DEM-WP(C) Costs not in AURORA 2006GRC_Power Costs - Comparison bx Rbtl-Staff-Jt-PC_Final Order Electric EXHIBIT A-1 2 2" xfId="3857"/>
    <cellStyle name="_DEM-WP(C) Costs not in AURORA 2006GRC_Power Costs - Comparison bx Rbtl-Staff-Jt-PC_Final Order Electric EXHIBIT A-1 2 2 2" xfId="19418"/>
    <cellStyle name="_DEM-WP(C) Costs not in AURORA 2006GRC_Power Costs - Comparison bx Rbtl-Staff-Jt-PC_Final Order Electric EXHIBIT A-1 2 3" xfId="19419"/>
    <cellStyle name="_DEM-WP(C) Costs not in AURORA 2006GRC_Power Costs - Comparison bx Rbtl-Staff-Jt-PC_Final Order Electric EXHIBIT A-1 3" xfId="3858"/>
    <cellStyle name="_DEM-WP(C) Costs not in AURORA 2006GRC_Power Costs - Comparison bx Rbtl-Staff-Jt-PC_Final Order Electric EXHIBIT A-1 3 2" xfId="19420"/>
    <cellStyle name="_DEM-WP(C) Costs not in AURORA 2006GRC_Power Costs - Comparison bx Rbtl-Staff-Jt-PC_Final Order Electric EXHIBIT A-1 4" xfId="19421"/>
    <cellStyle name="_DEM-WP(C) Costs not in AURORA 2006GRC_Production Adj 4.37" xfId="3859"/>
    <cellStyle name="_DEM-WP(C) Costs not in AURORA 2006GRC_Production Adj 4.37 2" xfId="3860"/>
    <cellStyle name="_DEM-WP(C) Costs not in AURORA 2006GRC_Production Adj 4.37 2 2" xfId="3861"/>
    <cellStyle name="_DEM-WP(C) Costs not in AURORA 2006GRC_Production Adj 4.37 2 2 2" xfId="19422"/>
    <cellStyle name="_DEM-WP(C) Costs not in AURORA 2006GRC_Production Adj 4.37 2 3" xfId="19423"/>
    <cellStyle name="_DEM-WP(C) Costs not in AURORA 2006GRC_Production Adj 4.37 3" xfId="3862"/>
    <cellStyle name="_DEM-WP(C) Costs not in AURORA 2006GRC_Production Adj 4.37 3 2" xfId="19424"/>
    <cellStyle name="_DEM-WP(C) Costs not in AURORA 2006GRC_Production Adj 4.37 4" xfId="19425"/>
    <cellStyle name="_DEM-WP(C) Costs not in AURORA 2006GRC_Purchased Power Adj 4.03" xfId="3863"/>
    <cellStyle name="_DEM-WP(C) Costs not in AURORA 2006GRC_Purchased Power Adj 4.03 2" xfId="3864"/>
    <cellStyle name="_DEM-WP(C) Costs not in AURORA 2006GRC_Purchased Power Adj 4.03 2 2" xfId="3865"/>
    <cellStyle name="_DEM-WP(C) Costs not in AURORA 2006GRC_Purchased Power Adj 4.03 2 2 2" xfId="19426"/>
    <cellStyle name="_DEM-WP(C) Costs not in AURORA 2006GRC_Purchased Power Adj 4.03 2 3" xfId="19427"/>
    <cellStyle name="_DEM-WP(C) Costs not in AURORA 2006GRC_Purchased Power Adj 4.03 3" xfId="3866"/>
    <cellStyle name="_DEM-WP(C) Costs not in AURORA 2006GRC_Purchased Power Adj 4.03 3 2" xfId="19428"/>
    <cellStyle name="_DEM-WP(C) Costs not in AURORA 2006GRC_Purchased Power Adj 4.03 4" xfId="19429"/>
    <cellStyle name="_DEM-WP(C) Costs not in AURORA 2006GRC_Rebuttal Power Costs" xfId="3867"/>
    <cellStyle name="_DEM-WP(C) Costs not in AURORA 2006GRC_Rebuttal Power Costs 2" xfId="3868"/>
    <cellStyle name="_DEM-WP(C) Costs not in AURORA 2006GRC_Rebuttal Power Costs 2 2" xfId="3869"/>
    <cellStyle name="_DEM-WP(C) Costs not in AURORA 2006GRC_Rebuttal Power Costs 2 2 2" xfId="19430"/>
    <cellStyle name="_DEM-WP(C) Costs not in AURORA 2006GRC_Rebuttal Power Costs 2 3" xfId="19431"/>
    <cellStyle name="_DEM-WP(C) Costs not in AURORA 2006GRC_Rebuttal Power Costs 3" xfId="3870"/>
    <cellStyle name="_DEM-WP(C) Costs not in AURORA 2006GRC_Rebuttal Power Costs 3 2" xfId="19432"/>
    <cellStyle name="_DEM-WP(C) Costs not in AURORA 2006GRC_Rebuttal Power Costs 4" xfId="19433"/>
    <cellStyle name="_DEM-WP(C) Costs not in AURORA 2006GRC_Rebuttal Power Costs_Adj Bench DR 3 for Initial Briefs (Electric)" xfId="3871"/>
    <cellStyle name="_DEM-WP(C) Costs not in AURORA 2006GRC_Rebuttal Power Costs_Adj Bench DR 3 for Initial Briefs (Electric) 2" xfId="3872"/>
    <cellStyle name="_DEM-WP(C) Costs not in AURORA 2006GRC_Rebuttal Power Costs_Adj Bench DR 3 for Initial Briefs (Electric) 2 2" xfId="3873"/>
    <cellStyle name="_DEM-WP(C) Costs not in AURORA 2006GRC_Rebuttal Power Costs_Adj Bench DR 3 for Initial Briefs (Electric) 2 2 2" xfId="19434"/>
    <cellStyle name="_DEM-WP(C) Costs not in AURORA 2006GRC_Rebuttal Power Costs_Adj Bench DR 3 for Initial Briefs (Electric) 2 3" xfId="19435"/>
    <cellStyle name="_DEM-WP(C) Costs not in AURORA 2006GRC_Rebuttal Power Costs_Adj Bench DR 3 for Initial Briefs (Electric) 3" xfId="3874"/>
    <cellStyle name="_DEM-WP(C) Costs not in AURORA 2006GRC_Rebuttal Power Costs_Adj Bench DR 3 for Initial Briefs (Electric) 3 2" xfId="19436"/>
    <cellStyle name="_DEM-WP(C) Costs not in AURORA 2006GRC_Rebuttal Power Costs_Adj Bench DR 3 for Initial Briefs (Electric) 4" xfId="19437"/>
    <cellStyle name="_DEM-WP(C) Costs not in AURORA 2006GRC_Rebuttal Power Costs_Adj Bench DR 3 for Initial Briefs (Electric)_DEM-WP(C) ENERG10C--ctn Mid-C_042010 2010GRC" xfId="3875"/>
    <cellStyle name="_DEM-WP(C) Costs not in AURORA 2006GRC_Rebuttal Power Costs_Adj Bench DR 3 for Initial Briefs (Electric)_DEM-WP(C) ENERG10C--ctn Mid-C_042010 2010GRC 2" xfId="19438"/>
    <cellStyle name="_DEM-WP(C) Costs not in AURORA 2006GRC_Rebuttal Power Costs_DEM-WP(C) ENERG10C--ctn Mid-C_042010 2010GRC" xfId="3876"/>
    <cellStyle name="_DEM-WP(C) Costs not in AURORA 2006GRC_Rebuttal Power Costs_DEM-WP(C) ENERG10C--ctn Mid-C_042010 2010GRC 2" xfId="19439"/>
    <cellStyle name="_DEM-WP(C) Costs not in AURORA 2006GRC_Rebuttal Power Costs_Electric Rev Req Model (2009 GRC) Rebuttal" xfId="3877"/>
    <cellStyle name="_DEM-WP(C) Costs not in AURORA 2006GRC_Rebuttal Power Costs_Electric Rev Req Model (2009 GRC) Rebuttal 2" xfId="3878"/>
    <cellStyle name="_DEM-WP(C) Costs not in AURORA 2006GRC_Rebuttal Power Costs_Electric Rev Req Model (2009 GRC) Rebuttal 2 2" xfId="3879"/>
    <cellStyle name="_DEM-WP(C) Costs not in AURORA 2006GRC_Rebuttal Power Costs_Electric Rev Req Model (2009 GRC) Rebuttal 2 2 2" xfId="19440"/>
    <cellStyle name="_DEM-WP(C) Costs not in AURORA 2006GRC_Rebuttal Power Costs_Electric Rev Req Model (2009 GRC) Rebuttal 2 3" xfId="19441"/>
    <cellStyle name="_DEM-WP(C) Costs not in AURORA 2006GRC_Rebuttal Power Costs_Electric Rev Req Model (2009 GRC) Rebuttal 3" xfId="3880"/>
    <cellStyle name="_DEM-WP(C) Costs not in AURORA 2006GRC_Rebuttal Power Costs_Electric Rev Req Model (2009 GRC) Rebuttal 3 2" xfId="19442"/>
    <cellStyle name="_DEM-WP(C) Costs not in AURORA 2006GRC_Rebuttal Power Costs_Electric Rev Req Model (2009 GRC) Rebuttal 4" xfId="19443"/>
    <cellStyle name="_DEM-WP(C) Costs not in AURORA 2006GRC_Rebuttal Power Costs_Electric Rev Req Model (2009 GRC) Rebuttal REmoval of New  WH Solar AdjustMI" xfId="3881"/>
    <cellStyle name="_DEM-WP(C) Costs not in AURORA 2006GRC_Rebuttal Power Costs_Electric Rev Req Model (2009 GRC) Rebuttal REmoval of New  WH Solar AdjustMI 2" xfId="3882"/>
    <cellStyle name="_DEM-WP(C) Costs not in AURORA 2006GRC_Rebuttal Power Costs_Electric Rev Req Model (2009 GRC) Rebuttal REmoval of New  WH Solar AdjustMI 2 2" xfId="3883"/>
    <cellStyle name="_DEM-WP(C) Costs not in AURORA 2006GRC_Rebuttal Power Costs_Electric Rev Req Model (2009 GRC) Rebuttal REmoval of New  WH Solar AdjustMI 2 2 2" xfId="19444"/>
    <cellStyle name="_DEM-WP(C) Costs not in AURORA 2006GRC_Rebuttal Power Costs_Electric Rev Req Model (2009 GRC) Rebuttal REmoval of New  WH Solar AdjustMI 2 3" xfId="19445"/>
    <cellStyle name="_DEM-WP(C) Costs not in AURORA 2006GRC_Rebuttal Power Costs_Electric Rev Req Model (2009 GRC) Rebuttal REmoval of New  WH Solar AdjustMI 3" xfId="3884"/>
    <cellStyle name="_DEM-WP(C) Costs not in AURORA 2006GRC_Rebuttal Power Costs_Electric Rev Req Model (2009 GRC) Rebuttal REmoval of New  WH Solar AdjustMI 3 2" xfId="19446"/>
    <cellStyle name="_DEM-WP(C) Costs not in AURORA 2006GRC_Rebuttal Power Costs_Electric Rev Req Model (2009 GRC) Rebuttal REmoval of New  WH Solar AdjustMI 4" xfId="19447"/>
    <cellStyle name="_DEM-WP(C) Costs not in AURORA 2006GRC_Rebuttal Power Costs_Electric Rev Req Model (2009 GRC) Rebuttal REmoval of New  WH Solar AdjustMI_DEM-WP(C) ENERG10C--ctn Mid-C_042010 2010GRC" xfId="3885"/>
    <cellStyle name="_DEM-WP(C) Costs not in AURORA 2006GRC_Rebuttal Power Costs_Electric Rev Req Model (2009 GRC) Rebuttal REmoval of New  WH Solar AdjustMI_DEM-WP(C) ENERG10C--ctn Mid-C_042010 2010GRC 2" xfId="19448"/>
    <cellStyle name="_DEM-WP(C) Costs not in AURORA 2006GRC_Rebuttal Power Costs_Electric Rev Req Model (2009 GRC) Revised 01-18-2010" xfId="3886"/>
    <cellStyle name="_DEM-WP(C) Costs not in AURORA 2006GRC_Rebuttal Power Costs_Electric Rev Req Model (2009 GRC) Revised 01-18-2010 2" xfId="3887"/>
    <cellStyle name="_DEM-WP(C) Costs not in AURORA 2006GRC_Rebuttal Power Costs_Electric Rev Req Model (2009 GRC) Revised 01-18-2010 2 2" xfId="3888"/>
    <cellStyle name="_DEM-WP(C) Costs not in AURORA 2006GRC_Rebuttal Power Costs_Electric Rev Req Model (2009 GRC) Revised 01-18-2010 2 2 2" xfId="19449"/>
    <cellStyle name="_DEM-WP(C) Costs not in AURORA 2006GRC_Rebuttal Power Costs_Electric Rev Req Model (2009 GRC) Revised 01-18-2010 2 3" xfId="19450"/>
    <cellStyle name="_DEM-WP(C) Costs not in AURORA 2006GRC_Rebuttal Power Costs_Electric Rev Req Model (2009 GRC) Revised 01-18-2010 3" xfId="3889"/>
    <cellStyle name="_DEM-WP(C) Costs not in AURORA 2006GRC_Rebuttal Power Costs_Electric Rev Req Model (2009 GRC) Revised 01-18-2010 3 2" xfId="19451"/>
    <cellStyle name="_DEM-WP(C) Costs not in AURORA 2006GRC_Rebuttal Power Costs_Electric Rev Req Model (2009 GRC) Revised 01-18-2010 4" xfId="19452"/>
    <cellStyle name="_DEM-WP(C) Costs not in AURORA 2006GRC_Rebuttal Power Costs_Electric Rev Req Model (2009 GRC) Revised 01-18-2010_DEM-WP(C) ENERG10C--ctn Mid-C_042010 2010GRC" xfId="3890"/>
    <cellStyle name="_DEM-WP(C) Costs not in AURORA 2006GRC_Rebuttal Power Costs_Electric Rev Req Model (2009 GRC) Revised 01-18-2010_DEM-WP(C) ENERG10C--ctn Mid-C_042010 2010GRC 2" xfId="19453"/>
    <cellStyle name="_DEM-WP(C) Costs not in AURORA 2006GRC_Rebuttal Power Costs_Final Order Electric EXHIBIT A-1" xfId="3891"/>
    <cellStyle name="_DEM-WP(C) Costs not in AURORA 2006GRC_Rebuttal Power Costs_Final Order Electric EXHIBIT A-1 2" xfId="3892"/>
    <cellStyle name="_DEM-WP(C) Costs not in AURORA 2006GRC_Rebuttal Power Costs_Final Order Electric EXHIBIT A-1 2 2" xfId="3893"/>
    <cellStyle name="_DEM-WP(C) Costs not in AURORA 2006GRC_Rebuttal Power Costs_Final Order Electric EXHIBIT A-1 2 2 2" xfId="19454"/>
    <cellStyle name="_DEM-WP(C) Costs not in AURORA 2006GRC_Rebuttal Power Costs_Final Order Electric EXHIBIT A-1 2 3" xfId="19455"/>
    <cellStyle name="_DEM-WP(C) Costs not in AURORA 2006GRC_Rebuttal Power Costs_Final Order Electric EXHIBIT A-1 3" xfId="3894"/>
    <cellStyle name="_DEM-WP(C) Costs not in AURORA 2006GRC_Rebuttal Power Costs_Final Order Electric EXHIBIT A-1 3 2" xfId="19456"/>
    <cellStyle name="_DEM-WP(C) Costs not in AURORA 2006GRC_Rebuttal Power Costs_Final Order Electric EXHIBIT A-1 4" xfId="19457"/>
    <cellStyle name="_DEM-WP(C) Costs not in AURORA 2006GRC_ROR 5.02" xfId="3895"/>
    <cellStyle name="_DEM-WP(C) Costs not in AURORA 2006GRC_ROR 5.02 2" xfId="3896"/>
    <cellStyle name="_DEM-WP(C) Costs not in AURORA 2006GRC_ROR 5.02 2 2" xfId="3897"/>
    <cellStyle name="_DEM-WP(C) Costs not in AURORA 2006GRC_ROR 5.02 2 2 2" xfId="19458"/>
    <cellStyle name="_DEM-WP(C) Costs not in AURORA 2006GRC_ROR 5.02 2 3" xfId="19459"/>
    <cellStyle name="_DEM-WP(C) Costs not in AURORA 2006GRC_ROR 5.02 3" xfId="3898"/>
    <cellStyle name="_DEM-WP(C) Costs not in AURORA 2006GRC_ROR 5.02 3 2" xfId="19460"/>
    <cellStyle name="_DEM-WP(C) Costs not in AURORA 2006GRC_ROR 5.02 4" xfId="19461"/>
    <cellStyle name="_DEM-WP(C) Costs not in AURORA 2006GRC_Transmission Workbook for May BOD" xfId="3899"/>
    <cellStyle name="_DEM-WP(C) Costs not in AURORA 2006GRC_Transmission Workbook for May BOD 2" xfId="3900"/>
    <cellStyle name="_DEM-WP(C) Costs not in AURORA 2006GRC_Transmission Workbook for May BOD 2 2" xfId="19462"/>
    <cellStyle name="_DEM-WP(C) Costs not in AURORA 2006GRC_Transmission Workbook for May BOD 2 2 2" xfId="19463"/>
    <cellStyle name="_DEM-WP(C) Costs not in AURORA 2006GRC_Transmission Workbook for May BOD 2 3" xfId="19464"/>
    <cellStyle name="_DEM-WP(C) Costs not in AURORA 2006GRC_Transmission Workbook for May BOD 3" xfId="19465"/>
    <cellStyle name="_DEM-WP(C) Costs not in AURORA 2006GRC_Transmission Workbook for May BOD 3 2" xfId="19466"/>
    <cellStyle name="_DEM-WP(C) Costs not in AURORA 2006GRC_Transmission Workbook for May BOD 4" xfId="19467"/>
    <cellStyle name="_DEM-WP(C) Costs not in AURORA 2006GRC_Transmission Workbook for May BOD_DEM-WP(C) ENERG10C--ctn Mid-C_042010 2010GRC" xfId="3901"/>
    <cellStyle name="_DEM-WP(C) Costs not in AURORA 2006GRC_Transmission Workbook for May BOD_DEM-WP(C) ENERG10C--ctn Mid-C_042010 2010GRC 2" xfId="19468"/>
    <cellStyle name="_DEM-WP(C) Costs not in AURORA 2006GRC_Wind Integration 10GRC" xfId="3902"/>
    <cellStyle name="_DEM-WP(C) Costs not in AURORA 2006GRC_Wind Integration 10GRC 2" xfId="3903"/>
    <cellStyle name="_DEM-WP(C) Costs not in AURORA 2006GRC_Wind Integration 10GRC 2 2" xfId="19469"/>
    <cellStyle name="_DEM-WP(C) Costs not in AURORA 2006GRC_Wind Integration 10GRC 2 2 2" xfId="19470"/>
    <cellStyle name="_DEM-WP(C) Costs not in AURORA 2006GRC_Wind Integration 10GRC 2 3" xfId="19471"/>
    <cellStyle name="_DEM-WP(C) Costs not in AURORA 2006GRC_Wind Integration 10GRC 3" xfId="19472"/>
    <cellStyle name="_DEM-WP(C) Costs not in AURORA 2006GRC_Wind Integration 10GRC 3 2" xfId="19473"/>
    <cellStyle name="_DEM-WP(C) Costs not in AURORA 2006GRC_Wind Integration 10GRC 4" xfId="19474"/>
    <cellStyle name="_DEM-WP(C) Costs not in AURORA 2006GRC_Wind Integration 10GRC_DEM-WP(C) ENERG10C--ctn Mid-C_042010 2010GRC" xfId="3904"/>
    <cellStyle name="_DEM-WP(C) Costs not in AURORA 2006GRC_Wind Integration 10GRC_DEM-WP(C) ENERG10C--ctn Mid-C_042010 2010GRC 2" xfId="19475"/>
    <cellStyle name="_DEM-WP(C) Costs not in AURORA 2007GRC" xfId="3905"/>
    <cellStyle name="_DEM-WP(C) Costs not in AURORA 2007GRC 2" xfId="3906"/>
    <cellStyle name="_DEM-WP(C) Costs not in AURORA 2007GRC 2 2" xfId="3907"/>
    <cellStyle name="_DEM-WP(C) Costs not in AURORA 2007GRC 2 2 2" xfId="19476"/>
    <cellStyle name="_DEM-WP(C) Costs not in AURORA 2007GRC 2 2 2 2" xfId="19477"/>
    <cellStyle name="_DEM-WP(C) Costs not in AURORA 2007GRC 2 2 3" xfId="19478"/>
    <cellStyle name="_DEM-WP(C) Costs not in AURORA 2007GRC 2 3" xfId="19479"/>
    <cellStyle name="_DEM-WP(C) Costs not in AURORA 2007GRC 2 3 2" xfId="19480"/>
    <cellStyle name="_DEM-WP(C) Costs not in AURORA 2007GRC 2 4" xfId="19481"/>
    <cellStyle name="_DEM-WP(C) Costs not in AURORA 2007GRC 3" xfId="3908"/>
    <cellStyle name="_DEM-WP(C) Costs not in AURORA 2007GRC 3 2" xfId="19482"/>
    <cellStyle name="_DEM-WP(C) Costs not in AURORA 2007GRC 4" xfId="19483"/>
    <cellStyle name="_DEM-WP(C) Costs not in AURORA 2007GRC Update" xfId="3909"/>
    <cellStyle name="_DEM-WP(C) Costs not in AURORA 2007GRC Update 2" xfId="3910"/>
    <cellStyle name="_DEM-WP(C) Costs not in AURORA 2007GRC Update 2 2" xfId="19484"/>
    <cellStyle name="_DEM-WP(C) Costs not in AURORA 2007GRC Update 2 2 2" xfId="19485"/>
    <cellStyle name="_DEM-WP(C) Costs not in AURORA 2007GRC Update 2 3" xfId="19486"/>
    <cellStyle name="_DEM-WP(C) Costs not in AURORA 2007GRC Update 3" xfId="19487"/>
    <cellStyle name="_DEM-WP(C) Costs not in AURORA 2007GRC Update 3 2" xfId="19488"/>
    <cellStyle name="_DEM-WP(C) Costs not in AURORA 2007GRC Update 4" xfId="19489"/>
    <cellStyle name="_DEM-WP(C) Costs not in AURORA 2007GRC Update_DEM-WP(C) ENERG10C--ctn Mid-C_042010 2010GRC" xfId="3911"/>
    <cellStyle name="_DEM-WP(C) Costs not in AURORA 2007GRC Update_DEM-WP(C) ENERG10C--ctn Mid-C_042010 2010GRC 2" xfId="19490"/>
    <cellStyle name="_DEM-WP(C) Costs not in AURORA 2007GRC Update_NIM Summary" xfId="3912"/>
    <cellStyle name="_DEM-WP(C) Costs not in AURORA 2007GRC Update_NIM Summary 2" xfId="3913"/>
    <cellStyle name="_DEM-WP(C) Costs not in AURORA 2007GRC Update_NIM Summary 2 2" xfId="19491"/>
    <cellStyle name="_DEM-WP(C) Costs not in AURORA 2007GRC Update_NIM Summary 2 2 2" xfId="19492"/>
    <cellStyle name="_DEM-WP(C) Costs not in AURORA 2007GRC Update_NIM Summary 2 3" xfId="19493"/>
    <cellStyle name="_DEM-WP(C) Costs not in AURORA 2007GRC Update_NIM Summary 3" xfId="19494"/>
    <cellStyle name="_DEM-WP(C) Costs not in AURORA 2007GRC Update_NIM Summary 3 2" xfId="19495"/>
    <cellStyle name="_DEM-WP(C) Costs not in AURORA 2007GRC Update_NIM Summary 4" xfId="19496"/>
    <cellStyle name="_DEM-WP(C) Costs not in AURORA 2007GRC Update_NIM Summary_DEM-WP(C) ENERG10C--ctn Mid-C_042010 2010GRC" xfId="3914"/>
    <cellStyle name="_DEM-WP(C) Costs not in AURORA 2007GRC Update_NIM Summary_DEM-WP(C) ENERG10C--ctn Mid-C_042010 2010GRC 2" xfId="19497"/>
    <cellStyle name="_DEM-WP(C) Costs not in AURORA 2007GRC_16.37E Wild Horse Expansion DeferralRevwrkingfile SF" xfId="3915"/>
    <cellStyle name="_DEM-WP(C) Costs not in AURORA 2007GRC_16.37E Wild Horse Expansion DeferralRevwrkingfile SF 2" xfId="3916"/>
    <cellStyle name="_DEM-WP(C) Costs not in AURORA 2007GRC_16.37E Wild Horse Expansion DeferralRevwrkingfile SF 2 2" xfId="3917"/>
    <cellStyle name="_DEM-WP(C) Costs not in AURORA 2007GRC_16.37E Wild Horse Expansion DeferralRevwrkingfile SF 2 2 2" xfId="19498"/>
    <cellStyle name="_DEM-WP(C) Costs not in AURORA 2007GRC_16.37E Wild Horse Expansion DeferralRevwrkingfile SF 2 3" xfId="19499"/>
    <cellStyle name="_DEM-WP(C) Costs not in AURORA 2007GRC_16.37E Wild Horse Expansion DeferralRevwrkingfile SF 3" xfId="3918"/>
    <cellStyle name="_DEM-WP(C) Costs not in AURORA 2007GRC_16.37E Wild Horse Expansion DeferralRevwrkingfile SF 3 2" xfId="19500"/>
    <cellStyle name="_DEM-WP(C) Costs not in AURORA 2007GRC_16.37E Wild Horse Expansion DeferralRevwrkingfile SF 4" xfId="19501"/>
    <cellStyle name="_DEM-WP(C) Costs not in AURORA 2007GRC_16.37E Wild Horse Expansion DeferralRevwrkingfile SF_DEM-WP(C) ENERG10C--ctn Mid-C_042010 2010GRC" xfId="3919"/>
    <cellStyle name="_DEM-WP(C) Costs not in AURORA 2007GRC_16.37E Wild Horse Expansion DeferralRevwrkingfile SF_DEM-WP(C) ENERG10C--ctn Mid-C_042010 2010GRC 2" xfId="19502"/>
    <cellStyle name="_DEM-WP(C) Costs not in AURORA 2007GRC_2009 GRC Compl Filing - Exhibit D" xfId="3920"/>
    <cellStyle name="_DEM-WP(C) Costs not in AURORA 2007GRC_2009 GRC Compl Filing - Exhibit D 2" xfId="3921"/>
    <cellStyle name="_DEM-WP(C) Costs not in AURORA 2007GRC_2009 GRC Compl Filing - Exhibit D 2 2" xfId="19503"/>
    <cellStyle name="_DEM-WP(C) Costs not in AURORA 2007GRC_2009 GRC Compl Filing - Exhibit D 2 2 2" xfId="19504"/>
    <cellStyle name="_DEM-WP(C) Costs not in AURORA 2007GRC_2009 GRC Compl Filing - Exhibit D 2 3" xfId="19505"/>
    <cellStyle name="_DEM-WP(C) Costs not in AURORA 2007GRC_2009 GRC Compl Filing - Exhibit D 3" xfId="19506"/>
    <cellStyle name="_DEM-WP(C) Costs not in AURORA 2007GRC_2009 GRC Compl Filing - Exhibit D 3 2" xfId="19507"/>
    <cellStyle name="_DEM-WP(C) Costs not in AURORA 2007GRC_2009 GRC Compl Filing - Exhibit D 4" xfId="19508"/>
    <cellStyle name="_DEM-WP(C) Costs not in AURORA 2007GRC_2009 GRC Compl Filing - Exhibit D_DEM-WP(C) ENERG10C--ctn Mid-C_042010 2010GRC" xfId="3922"/>
    <cellStyle name="_DEM-WP(C) Costs not in AURORA 2007GRC_2009 GRC Compl Filing - Exhibit D_DEM-WP(C) ENERG10C--ctn Mid-C_042010 2010GRC 2" xfId="19509"/>
    <cellStyle name="_DEM-WP(C) Costs not in AURORA 2007GRC_Adj Bench DR 3 for Initial Briefs (Electric)" xfId="3923"/>
    <cellStyle name="_DEM-WP(C) Costs not in AURORA 2007GRC_Adj Bench DR 3 for Initial Briefs (Electric) 2" xfId="3924"/>
    <cellStyle name="_DEM-WP(C) Costs not in AURORA 2007GRC_Adj Bench DR 3 for Initial Briefs (Electric) 2 2" xfId="3925"/>
    <cellStyle name="_DEM-WP(C) Costs not in AURORA 2007GRC_Adj Bench DR 3 for Initial Briefs (Electric) 2 2 2" xfId="19510"/>
    <cellStyle name="_DEM-WP(C) Costs not in AURORA 2007GRC_Adj Bench DR 3 for Initial Briefs (Electric) 2 3" xfId="19511"/>
    <cellStyle name="_DEM-WP(C) Costs not in AURORA 2007GRC_Adj Bench DR 3 for Initial Briefs (Electric) 3" xfId="3926"/>
    <cellStyle name="_DEM-WP(C) Costs not in AURORA 2007GRC_Adj Bench DR 3 for Initial Briefs (Electric) 3 2" xfId="19512"/>
    <cellStyle name="_DEM-WP(C) Costs not in AURORA 2007GRC_Adj Bench DR 3 for Initial Briefs (Electric) 4" xfId="19513"/>
    <cellStyle name="_DEM-WP(C) Costs not in AURORA 2007GRC_Adj Bench DR 3 for Initial Briefs (Electric)_DEM-WP(C) ENERG10C--ctn Mid-C_042010 2010GRC" xfId="3927"/>
    <cellStyle name="_DEM-WP(C) Costs not in AURORA 2007GRC_Adj Bench DR 3 for Initial Briefs (Electric)_DEM-WP(C) ENERG10C--ctn Mid-C_042010 2010GRC 2" xfId="19514"/>
    <cellStyle name="_DEM-WP(C) Costs not in AURORA 2007GRC_Book1" xfId="3928"/>
    <cellStyle name="_DEM-WP(C) Costs not in AURORA 2007GRC_Book1 2" xfId="19515"/>
    <cellStyle name="_DEM-WP(C) Costs not in AURORA 2007GRC_Book2" xfId="3929"/>
    <cellStyle name="_DEM-WP(C) Costs not in AURORA 2007GRC_Book2 2" xfId="3930"/>
    <cellStyle name="_DEM-WP(C) Costs not in AURORA 2007GRC_Book2 2 2" xfId="3931"/>
    <cellStyle name="_DEM-WP(C) Costs not in AURORA 2007GRC_Book2 2 2 2" xfId="19516"/>
    <cellStyle name="_DEM-WP(C) Costs not in AURORA 2007GRC_Book2 2 3" xfId="19517"/>
    <cellStyle name="_DEM-WP(C) Costs not in AURORA 2007GRC_Book2 3" xfId="3932"/>
    <cellStyle name="_DEM-WP(C) Costs not in AURORA 2007GRC_Book2 3 2" xfId="19518"/>
    <cellStyle name="_DEM-WP(C) Costs not in AURORA 2007GRC_Book2 4" xfId="19519"/>
    <cellStyle name="_DEM-WP(C) Costs not in AURORA 2007GRC_Book2_DEM-WP(C) ENERG10C--ctn Mid-C_042010 2010GRC" xfId="3933"/>
    <cellStyle name="_DEM-WP(C) Costs not in AURORA 2007GRC_Book2_DEM-WP(C) ENERG10C--ctn Mid-C_042010 2010GRC 2" xfId="19520"/>
    <cellStyle name="_DEM-WP(C) Costs not in AURORA 2007GRC_Book4" xfId="3934"/>
    <cellStyle name="_DEM-WP(C) Costs not in AURORA 2007GRC_Book4 2" xfId="3935"/>
    <cellStyle name="_DEM-WP(C) Costs not in AURORA 2007GRC_Book4 2 2" xfId="3936"/>
    <cellStyle name="_DEM-WP(C) Costs not in AURORA 2007GRC_Book4 2 2 2" xfId="19521"/>
    <cellStyle name="_DEM-WP(C) Costs not in AURORA 2007GRC_Book4 2 3" xfId="19522"/>
    <cellStyle name="_DEM-WP(C) Costs not in AURORA 2007GRC_Book4 3" xfId="3937"/>
    <cellStyle name="_DEM-WP(C) Costs not in AURORA 2007GRC_Book4 3 2" xfId="19523"/>
    <cellStyle name="_DEM-WP(C) Costs not in AURORA 2007GRC_Book4 4" xfId="19524"/>
    <cellStyle name="_DEM-WP(C) Costs not in AURORA 2007GRC_Book4_DEM-WP(C) ENERG10C--ctn Mid-C_042010 2010GRC" xfId="3938"/>
    <cellStyle name="_DEM-WP(C) Costs not in AURORA 2007GRC_Book4_DEM-WP(C) ENERG10C--ctn Mid-C_042010 2010GRC 2" xfId="19525"/>
    <cellStyle name="_DEM-WP(C) Costs not in AURORA 2007GRC_DEM-WP(C) ENERG10C--ctn Mid-C_042010 2010GRC" xfId="3939"/>
    <cellStyle name="_DEM-WP(C) Costs not in AURORA 2007GRC_DEM-WP(C) ENERG10C--ctn Mid-C_042010 2010GRC 2" xfId="19526"/>
    <cellStyle name="_DEM-WP(C) Costs not in AURORA 2007GRC_Electric Rev Req Model (2009 GRC) " xfId="3940"/>
    <cellStyle name="_DEM-WP(C) Costs not in AURORA 2007GRC_Electric Rev Req Model (2009 GRC)  2" xfId="3941"/>
    <cellStyle name="_DEM-WP(C) Costs not in AURORA 2007GRC_Electric Rev Req Model (2009 GRC)  2 2" xfId="3942"/>
    <cellStyle name="_DEM-WP(C) Costs not in AURORA 2007GRC_Electric Rev Req Model (2009 GRC)  2 2 2" xfId="19527"/>
    <cellStyle name="_DEM-WP(C) Costs not in AURORA 2007GRC_Electric Rev Req Model (2009 GRC)  2 3" xfId="19528"/>
    <cellStyle name="_DEM-WP(C) Costs not in AURORA 2007GRC_Electric Rev Req Model (2009 GRC)  3" xfId="3943"/>
    <cellStyle name="_DEM-WP(C) Costs not in AURORA 2007GRC_Electric Rev Req Model (2009 GRC)  3 2" xfId="19529"/>
    <cellStyle name="_DEM-WP(C) Costs not in AURORA 2007GRC_Electric Rev Req Model (2009 GRC)  4" xfId="19530"/>
    <cellStyle name="_DEM-WP(C) Costs not in AURORA 2007GRC_Electric Rev Req Model (2009 GRC) _DEM-WP(C) ENERG10C--ctn Mid-C_042010 2010GRC" xfId="3944"/>
    <cellStyle name="_DEM-WP(C) Costs not in AURORA 2007GRC_Electric Rev Req Model (2009 GRC) _DEM-WP(C) ENERG10C--ctn Mid-C_042010 2010GRC 2" xfId="19531"/>
    <cellStyle name="_DEM-WP(C) Costs not in AURORA 2007GRC_Electric Rev Req Model (2009 GRC) Rebuttal" xfId="3945"/>
    <cellStyle name="_DEM-WP(C) Costs not in AURORA 2007GRC_Electric Rev Req Model (2009 GRC) Rebuttal 2" xfId="3946"/>
    <cellStyle name="_DEM-WP(C) Costs not in AURORA 2007GRC_Electric Rev Req Model (2009 GRC) Rebuttal 2 2" xfId="3947"/>
    <cellStyle name="_DEM-WP(C) Costs not in AURORA 2007GRC_Electric Rev Req Model (2009 GRC) Rebuttal 2 2 2" xfId="19532"/>
    <cellStyle name="_DEM-WP(C) Costs not in AURORA 2007GRC_Electric Rev Req Model (2009 GRC) Rebuttal 2 3" xfId="19533"/>
    <cellStyle name="_DEM-WP(C) Costs not in AURORA 2007GRC_Electric Rev Req Model (2009 GRC) Rebuttal 3" xfId="3948"/>
    <cellStyle name="_DEM-WP(C) Costs not in AURORA 2007GRC_Electric Rev Req Model (2009 GRC) Rebuttal 3 2" xfId="19534"/>
    <cellStyle name="_DEM-WP(C) Costs not in AURORA 2007GRC_Electric Rev Req Model (2009 GRC) Rebuttal 4" xfId="19535"/>
    <cellStyle name="_DEM-WP(C) Costs not in AURORA 2007GRC_Electric Rev Req Model (2009 GRC) Rebuttal REmoval of New  WH Solar AdjustMI" xfId="3949"/>
    <cellStyle name="_DEM-WP(C) Costs not in AURORA 2007GRC_Electric Rev Req Model (2009 GRC) Rebuttal REmoval of New  WH Solar AdjustMI 2" xfId="3950"/>
    <cellStyle name="_DEM-WP(C) Costs not in AURORA 2007GRC_Electric Rev Req Model (2009 GRC) Rebuttal REmoval of New  WH Solar AdjustMI 2 2" xfId="3951"/>
    <cellStyle name="_DEM-WP(C) Costs not in AURORA 2007GRC_Electric Rev Req Model (2009 GRC) Rebuttal REmoval of New  WH Solar AdjustMI 2 2 2" xfId="19536"/>
    <cellStyle name="_DEM-WP(C) Costs not in AURORA 2007GRC_Electric Rev Req Model (2009 GRC) Rebuttal REmoval of New  WH Solar AdjustMI 2 3" xfId="19537"/>
    <cellStyle name="_DEM-WP(C) Costs not in AURORA 2007GRC_Electric Rev Req Model (2009 GRC) Rebuttal REmoval of New  WH Solar AdjustMI 3" xfId="3952"/>
    <cellStyle name="_DEM-WP(C) Costs not in AURORA 2007GRC_Electric Rev Req Model (2009 GRC) Rebuttal REmoval of New  WH Solar AdjustMI 3 2" xfId="19538"/>
    <cellStyle name="_DEM-WP(C) Costs not in AURORA 2007GRC_Electric Rev Req Model (2009 GRC) Rebuttal REmoval of New  WH Solar AdjustMI 4" xfId="19539"/>
    <cellStyle name="_DEM-WP(C) Costs not in AURORA 2007GRC_Electric Rev Req Model (2009 GRC) Rebuttal REmoval of New  WH Solar AdjustMI_DEM-WP(C) ENERG10C--ctn Mid-C_042010 2010GRC" xfId="3953"/>
    <cellStyle name="_DEM-WP(C) Costs not in AURORA 2007GRC_Electric Rev Req Model (2009 GRC) Rebuttal REmoval of New  WH Solar AdjustMI_DEM-WP(C) ENERG10C--ctn Mid-C_042010 2010GRC 2" xfId="19540"/>
    <cellStyle name="_DEM-WP(C) Costs not in AURORA 2007GRC_Electric Rev Req Model (2009 GRC) Revised 01-18-2010" xfId="3954"/>
    <cellStyle name="_DEM-WP(C) Costs not in AURORA 2007GRC_Electric Rev Req Model (2009 GRC) Revised 01-18-2010 2" xfId="3955"/>
    <cellStyle name="_DEM-WP(C) Costs not in AURORA 2007GRC_Electric Rev Req Model (2009 GRC) Revised 01-18-2010 2 2" xfId="3956"/>
    <cellStyle name="_DEM-WP(C) Costs not in AURORA 2007GRC_Electric Rev Req Model (2009 GRC) Revised 01-18-2010 2 2 2" xfId="19541"/>
    <cellStyle name="_DEM-WP(C) Costs not in AURORA 2007GRC_Electric Rev Req Model (2009 GRC) Revised 01-18-2010 2 3" xfId="19542"/>
    <cellStyle name="_DEM-WP(C) Costs not in AURORA 2007GRC_Electric Rev Req Model (2009 GRC) Revised 01-18-2010 3" xfId="3957"/>
    <cellStyle name="_DEM-WP(C) Costs not in AURORA 2007GRC_Electric Rev Req Model (2009 GRC) Revised 01-18-2010 3 2" xfId="19543"/>
    <cellStyle name="_DEM-WP(C) Costs not in AURORA 2007GRC_Electric Rev Req Model (2009 GRC) Revised 01-18-2010 4" xfId="19544"/>
    <cellStyle name="_DEM-WP(C) Costs not in AURORA 2007GRC_Electric Rev Req Model (2009 GRC) Revised 01-18-2010_DEM-WP(C) ENERG10C--ctn Mid-C_042010 2010GRC" xfId="3958"/>
    <cellStyle name="_DEM-WP(C) Costs not in AURORA 2007GRC_Electric Rev Req Model (2009 GRC) Revised 01-18-2010_DEM-WP(C) ENERG10C--ctn Mid-C_042010 2010GRC 2" xfId="19545"/>
    <cellStyle name="_DEM-WP(C) Costs not in AURORA 2007GRC_Electric Rev Req Model (2010 GRC)" xfId="3959"/>
    <cellStyle name="_DEM-WP(C) Costs not in AURORA 2007GRC_Electric Rev Req Model (2010 GRC) 2" xfId="19546"/>
    <cellStyle name="_DEM-WP(C) Costs not in AURORA 2007GRC_Electric Rev Req Model (2010 GRC) SF" xfId="3960"/>
    <cellStyle name="_DEM-WP(C) Costs not in AURORA 2007GRC_Electric Rev Req Model (2010 GRC) SF 2" xfId="19547"/>
    <cellStyle name="_DEM-WP(C) Costs not in AURORA 2007GRC_Final Order Electric" xfId="3961"/>
    <cellStyle name="_DEM-WP(C) Costs not in AURORA 2007GRC_Final Order Electric EXHIBIT A-1" xfId="3962"/>
    <cellStyle name="_DEM-WP(C) Costs not in AURORA 2007GRC_Final Order Electric EXHIBIT A-1 2" xfId="3963"/>
    <cellStyle name="_DEM-WP(C) Costs not in AURORA 2007GRC_Final Order Electric EXHIBIT A-1 2 2" xfId="3964"/>
    <cellStyle name="_DEM-WP(C) Costs not in AURORA 2007GRC_Final Order Electric EXHIBIT A-1 2 2 2" xfId="19548"/>
    <cellStyle name="_DEM-WP(C) Costs not in AURORA 2007GRC_Final Order Electric EXHIBIT A-1 2 3" xfId="19549"/>
    <cellStyle name="_DEM-WP(C) Costs not in AURORA 2007GRC_Final Order Electric EXHIBIT A-1 3" xfId="3965"/>
    <cellStyle name="_DEM-WP(C) Costs not in AURORA 2007GRC_Final Order Electric EXHIBIT A-1 3 2" xfId="19550"/>
    <cellStyle name="_DEM-WP(C) Costs not in AURORA 2007GRC_Final Order Electric EXHIBIT A-1 4" xfId="19551"/>
    <cellStyle name="_DEM-WP(C) Costs not in AURORA 2007GRC_NIM Summary" xfId="3966"/>
    <cellStyle name="_DEM-WP(C) Costs not in AURORA 2007GRC_NIM Summary 2" xfId="3967"/>
    <cellStyle name="_DEM-WP(C) Costs not in AURORA 2007GRC_NIM Summary 2 2" xfId="19552"/>
    <cellStyle name="_DEM-WP(C) Costs not in AURORA 2007GRC_NIM Summary 2 2 2" xfId="19553"/>
    <cellStyle name="_DEM-WP(C) Costs not in AURORA 2007GRC_NIM Summary 2 3" xfId="19554"/>
    <cellStyle name="_DEM-WP(C) Costs not in AURORA 2007GRC_NIM Summary 3" xfId="19555"/>
    <cellStyle name="_DEM-WP(C) Costs not in AURORA 2007GRC_NIM Summary 3 2" xfId="19556"/>
    <cellStyle name="_DEM-WP(C) Costs not in AURORA 2007GRC_NIM Summary 4" xfId="19557"/>
    <cellStyle name="_DEM-WP(C) Costs not in AURORA 2007GRC_NIM Summary_DEM-WP(C) ENERG10C--ctn Mid-C_042010 2010GRC" xfId="3968"/>
    <cellStyle name="_DEM-WP(C) Costs not in AURORA 2007GRC_NIM Summary_DEM-WP(C) ENERG10C--ctn Mid-C_042010 2010GRC 2" xfId="19558"/>
    <cellStyle name="_DEM-WP(C) Costs not in AURORA 2007GRC_NIM+O&amp;M Monthly" xfId="3969"/>
    <cellStyle name="_DEM-WP(C) Costs not in AURORA 2007GRC_NIM+O&amp;M Monthly 2" xfId="19559"/>
    <cellStyle name="_DEM-WP(C) Costs not in AURORA 2007GRC_NIM+O&amp;M Monthly 2 2" xfId="19560"/>
    <cellStyle name="_DEM-WP(C) Costs not in AURORA 2007GRC_NIM+O&amp;M Monthly 3" xfId="19561"/>
    <cellStyle name="_DEM-WP(C) Costs not in AURORA 2007GRC_Power Costs - Comparison bx Rbtl-Staff-Jt-PC" xfId="3970"/>
    <cellStyle name="_DEM-WP(C) Costs not in AURORA 2007GRC_Power Costs - Comparison bx Rbtl-Staff-Jt-PC 2" xfId="3971"/>
    <cellStyle name="_DEM-WP(C) Costs not in AURORA 2007GRC_Power Costs - Comparison bx Rbtl-Staff-Jt-PC 2 2" xfId="3972"/>
    <cellStyle name="_DEM-WP(C) Costs not in AURORA 2007GRC_Power Costs - Comparison bx Rbtl-Staff-Jt-PC 2 2 2" xfId="19562"/>
    <cellStyle name="_DEM-WP(C) Costs not in AURORA 2007GRC_Power Costs - Comparison bx Rbtl-Staff-Jt-PC 2 3" xfId="19563"/>
    <cellStyle name="_DEM-WP(C) Costs not in AURORA 2007GRC_Power Costs - Comparison bx Rbtl-Staff-Jt-PC 3" xfId="3973"/>
    <cellStyle name="_DEM-WP(C) Costs not in AURORA 2007GRC_Power Costs - Comparison bx Rbtl-Staff-Jt-PC 3 2" xfId="19564"/>
    <cellStyle name="_DEM-WP(C) Costs not in AURORA 2007GRC_Power Costs - Comparison bx Rbtl-Staff-Jt-PC 4" xfId="19565"/>
    <cellStyle name="_DEM-WP(C) Costs not in AURORA 2007GRC_Power Costs - Comparison bx Rbtl-Staff-Jt-PC_DEM-WP(C) ENERG10C--ctn Mid-C_042010 2010GRC" xfId="3974"/>
    <cellStyle name="_DEM-WP(C) Costs not in AURORA 2007GRC_Power Costs - Comparison bx Rbtl-Staff-Jt-PC_DEM-WP(C) ENERG10C--ctn Mid-C_042010 2010GRC 2" xfId="19566"/>
    <cellStyle name="_DEM-WP(C) Costs not in AURORA 2007GRC_Rebuttal Power Costs" xfId="3975"/>
    <cellStyle name="_DEM-WP(C) Costs not in AURORA 2007GRC_Rebuttal Power Costs 2" xfId="3976"/>
    <cellStyle name="_DEM-WP(C) Costs not in AURORA 2007GRC_Rebuttal Power Costs 2 2" xfId="3977"/>
    <cellStyle name="_DEM-WP(C) Costs not in AURORA 2007GRC_Rebuttal Power Costs 2 2 2" xfId="19567"/>
    <cellStyle name="_DEM-WP(C) Costs not in AURORA 2007GRC_Rebuttal Power Costs 2 3" xfId="19568"/>
    <cellStyle name="_DEM-WP(C) Costs not in AURORA 2007GRC_Rebuttal Power Costs 3" xfId="3978"/>
    <cellStyle name="_DEM-WP(C) Costs not in AURORA 2007GRC_Rebuttal Power Costs 3 2" xfId="19569"/>
    <cellStyle name="_DEM-WP(C) Costs not in AURORA 2007GRC_Rebuttal Power Costs 4" xfId="19570"/>
    <cellStyle name="_DEM-WP(C) Costs not in AURORA 2007GRC_Rebuttal Power Costs_DEM-WP(C) ENERG10C--ctn Mid-C_042010 2010GRC" xfId="3979"/>
    <cellStyle name="_DEM-WP(C) Costs not in AURORA 2007GRC_Rebuttal Power Costs_DEM-WP(C) ENERG10C--ctn Mid-C_042010 2010GRC 2" xfId="19571"/>
    <cellStyle name="_DEM-WP(C) Costs not in AURORA 2007GRC_TENASKA REGULATORY ASSET" xfId="3980"/>
    <cellStyle name="_DEM-WP(C) Costs not in AURORA 2007GRC_TENASKA REGULATORY ASSET 2" xfId="3981"/>
    <cellStyle name="_DEM-WP(C) Costs not in AURORA 2007GRC_TENASKA REGULATORY ASSET 2 2" xfId="3982"/>
    <cellStyle name="_DEM-WP(C) Costs not in AURORA 2007GRC_TENASKA REGULATORY ASSET 2 2 2" xfId="19572"/>
    <cellStyle name="_DEM-WP(C) Costs not in AURORA 2007GRC_TENASKA REGULATORY ASSET 2 3" xfId="19573"/>
    <cellStyle name="_DEM-WP(C) Costs not in AURORA 2007GRC_TENASKA REGULATORY ASSET 3" xfId="3983"/>
    <cellStyle name="_DEM-WP(C) Costs not in AURORA 2007GRC_TENASKA REGULATORY ASSET 3 2" xfId="19574"/>
    <cellStyle name="_DEM-WP(C) Costs not in AURORA 2007GRC_TENASKA REGULATORY ASSET 4" xfId="19575"/>
    <cellStyle name="_DEM-WP(C) Costs not in AURORA 2007PCORC" xfId="3984"/>
    <cellStyle name="_DEM-WP(C) Costs not in AURORA 2007PCORC 2" xfId="3985"/>
    <cellStyle name="_DEM-WP(C) Costs not in AURORA 2007PCORC 2 2" xfId="19576"/>
    <cellStyle name="_DEM-WP(C) Costs not in AURORA 2007PCORC 2 2 2" xfId="19577"/>
    <cellStyle name="_DEM-WP(C) Costs not in AURORA 2007PCORC 2 3" xfId="19578"/>
    <cellStyle name="_DEM-WP(C) Costs not in AURORA 2007PCORC 3" xfId="19579"/>
    <cellStyle name="_DEM-WP(C) Costs not in AURORA 2007PCORC 3 2" xfId="19580"/>
    <cellStyle name="_DEM-WP(C) Costs not in AURORA 2007PCORC 4" xfId="19581"/>
    <cellStyle name="_DEM-WP(C) Costs not in AURORA 2007PCORC_Chelan PUD Power Costs (8-10)" xfId="3986"/>
    <cellStyle name="_DEM-WP(C) Costs not in AURORA 2007PCORC_Chelan PUD Power Costs (8-10) 2" xfId="19582"/>
    <cellStyle name="_DEM-WP(C) Costs not in AURORA 2007PCORC_DEM-WP(C) ENERG10C--ctn Mid-C_042010 2010GRC" xfId="3987"/>
    <cellStyle name="_DEM-WP(C) Costs not in AURORA 2007PCORC_DEM-WP(C) ENERG10C--ctn Mid-C_042010 2010GRC 2" xfId="19583"/>
    <cellStyle name="_DEM-WP(C) Costs not in AURORA 2007PCORC_NIM Summary" xfId="3988"/>
    <cellStyle name="_DEM-WP(C) Costs not in AURORA 2007PCORC_NIM Summary 2" xfId="3989"/>
    <cellStyle name="_DEM-WP(C) Costs not in AURORA 2007PCORC_NIM Summary 2 2" xfId="19584"/>
    <cellStyle name="_DEM-WP(C) Costs not in AURORA 2007PCORC_NIM Summary 2 2 2" xfId="19585"/>
    <cellStyle name="_DEM-WP(C) Costs not in AURORA 2007PCORC_NIM Summary 2 3" xfId="19586"/>
    <cellStyle name="_DEM-WP(C) Costs not in AURORA 2007PCORC_NIM Summary 3" xfId="19587"/>
    <cellStyle name="_DEM-WP(C) Costs not in AURORA 2007PCORC_NIM Summary 3 2" xfId="19588"/>
    <cellStyle name="_DEM-WP(C) Costs not in AURORA 2007PCORC_NIM Summary 4" xfId="19589"/>
    <cellStyle name="_DEM-WP(C) Costs not in AURORA 2007PCORC_NIM Summary_DEM-WP(C) ENERG10C--ctn Mid-C_042010 2010GRC" xfId="3990"/>
    <cellStyle name="_DEM-WP(C) Costs not in AURORA 2007PCORC_NIM Summary_DEM-WP(C) ENERG10C--ctn Mid-C_042010 2010GRC 2" xfId="19590"/>
    <cellStyle name="_DEM-WP(C) Costs not in AURORA 2007PCORC-5.07Update" xfId="3991"/>
    <cellStyle name="_DEM-WP(C) Costs not in AURORA 2007PCORC-5.07Update 2" xfId="3992"/>
    <cellStyle name="_DEM-WP(C) Costs not in AURORA 2007PCORC-5.07Update 2 2" xfId="3993"/>
    <cellStyle name="_DEM-WP(C) Costs not in AURORA 2007PCORC-5.07Update 2 2 2" xfId="19591"/>
    <cellStyle name="_DEM-WP(C) Costs not in AURORA 2007PCORC-5.07Update 2 2 2 2" xfId="19592"/>
    <cellStyle name="_DEM-WP(C) Costs not in AURORA 2007PCORC-5.07Update 2 2 3" xfId="19593"/>
    <cellStyle name="_DEM-WP(C) Costs not in AURORA 2007PCORC-5.07Update 2 3" xfId="19594"/>
    <cellStyle name="_DEM-WP(C) Costs not in AURORA 2007PCORC-5.07Update 2 3 2" xfId="19595"/>
    <cellStyle name="_DEM-WP(C) Costs not in AURORA 2007PCORC-5.07Update 2 4" xfId="19596"/>
    <cellStyle name="_DEM-WP(C) Costs not in AURORA 2007PCORC-5.07Update 3" xfId="3994"/>
    <cellStyle name="_DEM-WP(C) Costs not in AURORA 2007PCORC-5.07Update 3 2" xfId="19597"/>
    <cellStyle name="_DEM-WP(C) Costs not in AURORA 2007PCORC-5.07Update 3 2 2" xfId="19598"/>
    <cellStyle name="_DEM-WP(C) Costs not in AURORA 2007PCORC-5.07Update 4" xfId="19599"/>
    <cellStyle name="_DEM-WP(C) Costs not in AURORA 2007PCORC-5.07Update 4 2" xfId="19600"/>
    <cellStyle name="_DEM-WP(C) Costs not in AURORA 2007PCORC-5.07Update 4 3" xfId="19601"/>
    <cellStyle name="_DEM-WP(C) Costs not in AURORA 2007PCORC-5.07Update 5" xfId="19602"/>
    <cellStyle name="_DEM-WP(C) Costs not in AURORA 2007PCORC-5.07Update 5 2" xfId="19603"/>
    <cellStyle name="_DEM-WP(C) Costs not in AURORA 2007PCORC-5.07Update 6" xfId="19604"/>
    <cellStyle name="_DEM-WP(C) Costs not in AURORA 2007PCORC-5.07Update 6 2" xfId="19605"/>
    <cellStyle name="_DEM-WP(C) Costs not in AURORA 2007PCORC-5.07Update_16.37E Wild Horse Expansion DeferralRevwrkingfile SF" xfId="3995"/>
    <cellStyle name="_DEM-WP(C) Costs not in AURORA 2007PCORC-5.07Update_16.37E Wild Horse Expansion DeferralRevwrkingfile SF 2" xfId="3996"/>
    <cellStyle name="_DEM-WP(C) Costs not in AURORA 2007PCORC-5.07Update_16.37E Wild Horse Expansion DeferralRevwrkingfile SF 2 2" xfId="3997"/>
    <cellStyle name="_DEM-WP(C) Costs not in AURORA 2007PCORC-5.07Update_16.37E Wild Horse Expansion DeferralRevwrkingfile SF 2 2 2" xfId="19606"/>
    <cellStyle name="_DEM-WP(C) Costs not in AURORA 2007PCORC-5.07Update_16.37E Wild Horse Expansion DeferralRevwrkingfile SF 2 3" xfId="19607"/>
    <cellStyle name="_DEM-WP(C) Costs not in AURORA 2007PCORC-5.07Update_16.37E Wild Horse Expansion DeferralRevwrkingfile SF 3" xfId="3998"/>
    <cellStyle name="_DEM-WP(C) Costs not in AURORA 2007PCORC-5.07Update_16.37E Wild Horse Expansion DeferralRevwrkingfile SF 3 2" xfId="19608"/>
    <cellStyle name="_DEM-WP(C) Costs not in AURORA 2007PCORC-5.07Update_16.37E Wild Horse Expansion DeferralRevwrkingfile SF 4" xfId="19609"/>
    <cellStyle name="_DEM-WP(C) Costs not in AURORA 2007PCORC-5.07Update_16.37E Wild Horse Expansion DeferralRevwrkingfile SF_DEM-WP(C) ENERG10C--ctn Mid-C_042010 2010GRC" xfId="3999"/>
    <cellStyle name="_DEM-WP(C) Costs not in AURORA 2007PCORC-5.07Update_16.37E Wild Horse Expansion DeferralRevwrkingfile SF_DEM-WP(C) ENERG10C--ctn Mid-C_042010 2010GRC 2" xfId="19610"/>
    <cellStyle name="_DEM-WP(C) Costs not in AURORA 2007PCORC-5.07Update_2009 GRC Compl Filing - Exhibit D" xfId="4000"/>
    <cellStyle name="_DEM-WP(C) Costs not in AURORA 2007PCORC-5.07Update_2009 GRC Compl Filing - Exhibit D 2" xfId="4001"/>
    <cellStyle name="_DEM-WP(C) Costs not in AURORA 2007PCORC-5.07Update_2009 GRC Compl Filing - Exhibit D 2 2" xfId="19611"/>
    <cellStyle name="_DEM-WP(C) Costs not in AURORA 2007PCORC-5.07Update_2009 GRC Compl Filing - Exhibit D 2 2 2" xfId="19612"/>
    <cellStyle name="_DEM-WP(C) Costs not in AURORA 2007PCORC-5.07Update_2009 GRC Compl Filing - Exhibit D 2 3" xfId="19613"/>
    <cellStyle name="_DEM-WP(C) Costs not in AURORA 2007PCORC-5.07Update_2009 GRC Compl Filing - Exhibit D 3" xfId="19614"/>
    <cellStyle name="_DEM-WP(C) Costs not in AURORA 2007PCORC-5.07Update_2009 GRC Compl Filing - Exhibit D 3 2" xfId="19615"/>
    <cellStyle name="_DEM-WP(C) Costs not in AURORA 2007PCORC-5.07Update_2009 GRC Compl Filing - Exhibit D 4" xfId="19616"/>
    <cellStyle name="_DEM-WP(C) Costs not in AURORA 2007PCORC-5.07Update_2009 GRC Compl Filing - Exhibit D_DEM-WP(C) ENERG10C--ctn Mid-C_042010 2010GRC" xfId="4002"/>
    <cellStyle name="_DEM-WP(C) Costs not in AURORA 2007PCORC-5.07Update_2009 GRC Compl Filing - Exhibit D_DEM-WP(C) ENERG10C--ctn Mid-C_042010 2010GRC 2" xfId="19617"/>
    <cellStyle name="_DEM-WP(C) Costs not in AURORA 2007PCORC-5.07Update_Adj Bench DR 3 for Initial Briefs (Electric)" xfId="4003"/>
    <cellStyle name="_DEM-WP(C) Costs not in AURORA 2007PCORC-5.07Update_Adj Bench DR 3 for Initial Briefs (Electric) 2" xfId="4004"/>
    <cellStyle name="_DEM-WP(C) Costs not in AURORA 2007PCORC-5.07Update_Adj Bench DR 3 for Initial Briefs (Electric) 2 2" xfId="4005"/>
    <cellStyle name="_DEM-WP(C) Costs not in AURORA 2007PCORC-5.07Update_Adj Bench DR 3 for Initial Briefs (Electric) 2 2 2" xfId="19618"/>
    <cellStyle name="_DEM-WP(C) Costs not in AURORA 2007PCORC-5.07Update_Adj Bench DR 3 for Initial Briefs (Electric) 2 3" xfId="19619"/>
    <cellStyle name="_DEM-WP(C) Costs not in AURORA 2007PCORC-5.07Update_Adj Bench DR 3 for Initial Briefs (Electric) 3" xfId="4006"/>
    <cellStyle name="_DEM-WP(C) Costs not in AURORA 2007PCORC-5.07Update_Adj Bench DR 3 for Initial Briefs (Electric) 3 2" xfId="19620"/>
    <cellStyle name="_DEM-WP(C) Costs not in AURORA 2007PCORC-5.07Update_Adj Bench DR 3 for Initial Briefs (Electric) 4" xfId="19621"/>
    <cellStyle name="_DEM-WP(C) Costs not in AURORA 2007PCORC-5.07Update_Adj Bench DR 3 for Initial Briefs (Electric)_DEM-WP(C) ENERG10C--ctn Mid-C_042010 2010GRC" xfId="4007"/>
    <cellStyle name="_DEM-WP(C) Costs not in AURORA 2007PCORC-5.07Update_Adj Bench DR 3 for Initial Briefs (Electric)_DEM-WP(C) ENERG10C--ctn Mid-C_042010 2010GRC 2" xfId="19622"/>
    <cellStyle name="_DEM-WP(C) Costs not in AURORA 2007PCORC-5.07Update_Book1" xfId="4008"/>
    <cellStyle name="_DEM-WP(C) Costs not in AURORA 2007PCORC-5.07Update_Book1 2" xfId="19623"/>
    <cellStyle name="_DEM-WP(C) Costs not in AURORA 2007PCORC-5.07Update_Book2" xfId="4009"/>
    <cellStyle name="_DEM-WP(C) Costs not in AURORA 2007PCORC-5.07Update_Book2 2" xfId="4010"/>
    <cellStyle name="_DEM-WP(C) Costs not in AURORA 2007PCORC-5.07Update_Book2 2 2" xfId="4011"/>
    <cellStyle name="_DEM-WP(C) Costs not in AURORA 2007PCORC-5.07Update_Book2 2 2 2" xfId="19624"/>
    <cellStyle name="_DEM-WP(C) Costs not in AURORA 2007PCORC-5.07Update_Book2 2 3" xfId="19625"/>
    <cellStyle name="_DEM-WP(C) Costs not in AURORA 2007PCORC-5.07Update_Book2 3" xfId="4012"/>
    <cellStyle name="_DEM-WP(C) Costs not in AURORA 2007PCORC-5.07Update_Book2 3 2" xfId="19626"/>
    <cellStyle name="_DEM-WP(C) Costs not in AURORA 2007PCORC-5.07Update_Book2 4" xfId="19627"/>
    <cellStyle name="_DEM-WP(C) Costs not in AURORA 2007PCORC-5.07Update_Book2_DEM-WP(C) ENERG10C--ctn Mid-C_042010 2010GRC" xfId="4013"/>
    <cellStyle name="_DEM-WP(C) Costs not in AURORA 2007PCORC-5.07Update_Book2_DEM-WP(C) ENERG10C--ctn Mid-C_042010 2010GRC 2" xfId="19628"/>
    <cellStyle name="_DEM-WP(C) Costs not in AURORA 2007PCORC-5.07Update_Book4" xfId="4014"/>
    <cellStyle name="_DEM-WP(C) Costs not in AURORA 2007PCORC-5.07Update_Book4 2" xfId="4015"/>
    <cellStyle name="_DEM-WP(C) Costs not in AURORA 2007PCORC-5.07Update_Book4 2 2" xfId="4016"/>
    <cellStyle name="_DEM-WP(C) Costs not in AURORA 2007PCORC-5.07Update_Book4 2 2 2" xfId="19629"/>
    <cellStyle name="_DEM-WP(C) Costs not in AURORA 2007PCORC-5.07Update_Book4 2 3" xfId="19630"/>
    <cellStyle name="_DEM-WP(C) Costs not in AURORA 2007PCORC-5.07Update_Book4 3" xfId="4017"/>
    <cellStyle name="_DEM-WP(C) Costs not in AURORA 2007PCORC-5.07Update_Book4 3 2" xfId="19631"/>
    <cellStyle name="_DEM-WP(C) Costs not in AURORA 2007PCORC-5.07Update_Book4 4" xfId="19632"/>
    <cellStyle name="_DEM-WP(C) Costs not in AURORA 2007PCORC-5.07Update_Book4_DEM-WP(C) ENERG10C--ctn Mid-C_042010 2010GRC" xfId="4018"/>
    <cellStyle name="_DEM-WP(C) Costs not in AURORA 2007PCORC-5.07Update_Book4_DEM-WP(C) ENERG10C--ctn Mid-C_042010 2010GRC 2" xfId="19633"/>
    <cellStyle name="_DEM-WP(C) Costs not in AURORA 2007PCORC-5.07Update_Chelan PUD Power Costs (8-10)" xfId="4019"/>
    <cellStyle name="_DEM-WP(C) Costs not in AURORA 2007PCORC-5.07Update_Chelan PUD Power Costs (8-10) 2" xfId="19634"/>
    <cellStyle name="_DEM-WP(C) Costs not in AURORA 2007PCORC-5.07Update_Colstrip 1&amp;2 Annual O&amp;M Budgets" xfId="19635"/>
    <cellStyle name="_DEM-WP(C) Costs not in AURORA 2007PCORC-5.07Update_Confidential Material" xfId="4020"/>
    <cellStyle name="_DEM-WP(C) Costs not in AURORA 2007PCORC-5.07Update_Confidential Material 2" xfId="19636"/>
    <cellStyle name="_DEM-WP(C) Costs not in AURORA 2007PCORC-5.07Update_DEM-WP(C) Colstrip 12 Coal Cost Forecast 2010GRC" xfId="4021"/>
    <cellStyle name="_DEM-WP(C) Costs not in AURORA 2007PCORC-5.07Update_DEM-WP(C) Colstrip 12 Coal Cost Forecast 2010GRC 2" xfId="19637"/>
    <cellStyle name="_DEM-WP(C) Costs not in AURORA 2007PCORC-5.07Update_DEM-WP(C) ENERG10C--ctn Mid-C_042010 2010GRC" xfId="4022"/>
    <cellStyle name="_DEM-WP(C) Costs not in AURORA 2007PCORC-5.07Update_DEM-WP(C) ENERG10C--ctn Mid-C_042010 2010GRC 2" xfId="19638"/>
    <cellStyle name="_DEM-WP(C) Costs not in AURORA 2007PCORC-5.07Update_DEM-WP(C) Production O&amp;M 2009GRC Rebuttal" xfId="4023"/>
    <cellStyle name="_DEM-WP(C) Costs not in AURORA 2007PCORC-5.07Update_DEM-WP(C) Production O&amp;M 2009GRC Rebuttal 2" xfId="4024"/>
    <cellStyle name="_DEM-WP(C) Costs not in AURORA 2007PCORC-5.07Update_DEM-WP(C) Production O&amp;M 2009GRC Rebuttal 2 2" xfId="4025"/>
    <cellStyle name="_DEM-WP(C) Costs not in AURORA 2007PCORC-5.07Update_DEM-WP(C) Production O&amp;M 2009GRC Rebuttal 2 2 2" xfId="19639"/>
    <cellStyle name="_DEM-WP(C) Costs not in AURORA 2007PCORC-5.07Update_DEM-WP(C) Production O&amp;M 2009GRC Rebuttal 2 3" xfId="19640"/>
    <cellStyle name="_DEM-WP(C) Costs not in AURORA 2007PCORC-5.07Update_DEM-WP(C) Production O&amp;M 2009GRC Rebuttal 3" xfId="4026"/>
    <cellStyle name="_DEM-WP(C) Costs not in AURORA 2007PCORC-5.07Update_DEM-WP(C) Production O&amp;M 2009GRC Rebuttal 3 2" xfId="19641"/>
    <cellStyle name="_DEM-WP(C) Costs not in AURORA 2007PCORC-5.07Update_DEM-WP(C) Production O&amp;M 2009GRC Rebuttal 4" xfId="19642"/>
    <cellStyle name="_DEM-WP(C) Costs not in AURORA 2007PCORC-5.07Update_DEM-WP(C) Production O&amp;M 2009GRC Rebuttal_Adj Bench DR 3 for Initial Briefs (Electric)" xfId="4027"/>
    <cellStyle name="_DEM-WP(C) Costs not in AURORA 2007PCORC-5.07Update_DEM-WP(C) Production O&amp;M 2009GRC Rebuttal_Adj Bench DR 3 for Initial Briefs (Electric) 2" xfId="4028"/>
    <cellStyle name="_DEM-WP(C) Costs not in AURORA 2007PCORC-5.07Update_DEM-WP(C) Production O&amp;M 2009GRC Rebuttal_Adj Bench DR 3 for Initial Briefs (Electric) 2 2" xfId="4029"/>
    <cellStyle name="_DEM-WP(C) Costs not in AURORA 2007PCORC-5.07Update_DEM-WP(C) Production O&amp;M 2009GRC Rebuttal_Adj Bench DR 3 for Initial Briefs (Electric) 2 2 2" xfId="19643"/>
    <cellStyle name="_DEM-WP(C) Costs not in AURORA 2007PCORC-5.07Update_DEM-WP(C) Production O&amp;M 2009GRC Rebuttal_Adj Bench DR 3 for Initial Briefs (Electric) 2 3" xfId="19644"/>
    <cellStyle name="_DEM-WP(C) Costs not in AURORA 2007PCORC-5.07Update_DEM-WP(C) Production O&amp;M 2009GRC Rebuttal_Adj Bench DR 3 for Initial Briefs (Electric) 3" xfId="4030"/>
    <cellStyle name="_DEM-WP(C) Costs not in AURORA 2007PCORC-5.07Update_DEM-WP(C) Production O&amp;M 2009GRC Rebuttal_Adj Bench DR 3 for Initial Briefs (Electric) 3 2" xfId="19645"/>
    <cellStyle name="_DEM-WP(C) Costs not in AURORA 2007PCORC-5.07Update_DEM-WP(C) Production O&amp;M 2009GRC Rebuttal_Adj Bench DR 3 for Initial Briefs (Electric) 4" xfId="19646"/>
    <cellStyle name="_DEM-WP(C) Costs not in AURORA 2007PCORC-5.07Update_DEM-WP(C) Production O&amp;M 2009GRC Rebuttal_Adj Bench DR 3 for Initial Briefs (Electric)_DEM-WP(C) ENERG10C--ctn Mid-C_042010 2010GRC" xfId="4031"/>
    <cellStyle name="_DEM-WP(C) Costs not in AURORA 2007PCORC-5.07Update_DEM-WP(C) Production O&amp;M 2009GRC Rebuttal_Adj Bench DR 3 for Initial Briefs (Electric)_DEM-WP(C) ENERG10C--ctn Mid-C_042010 2010GRC 2" xfId="19647"/>
    <cellStyle name="_DEM-WP(C) Costs not in AURORA 2007PCORC-5.07Update_DEM-WP(C) Production O&amp;M 2009GRC Rebuttal_Book2" xfId="4032"/>
    <cellStyle name="_DEM-WP(C) Costs not in AURORA 2007PCORC-5.07Update_DEM-WP(C) Production O&amp;M 2009GRC Rebuttal_Book2 2" xfId="4033"/>
    <cellStyle name="_DEM-WP(C) Costs not in AURORA 2007PCORC-5.07Update_DEM-WP(C) Production O&amp;M 2009GRC Rebuttal_Book2 2 2" xfId="4034"/>
    <cellStyle name="_DEM-WP(C) Costs not in AURORA 2007PCORC-5.07Update_DEM-WP(C) Production O&amp;M 2009GRC Rebuttal_Book2 2 2 2" xfId="19648"/>
    <cellStyle name="_DEM-WP(C) Costs not in AURORA 2007PCORC-5.07Update_DEM-WP(C) Production O&amp;M 2009GRC Rebuttal_Book2 2 3" xfId="19649"/>
    <cellStyle name="_DEM-WP(C) Costs not in AURORA 2007PCORC-5.07Update_DEM-WP(C) Production O&amp;M 2009GRC Rebuttal_Book2 3" xfId="4035"/>
    <cellStyle name="_DEM-WP(C) Costs not in AURORA 2007PCORC-5.07Update_DEM-WP(C) Production O&amp;M 2009GRC Rebuttal_Book2 3 2" xfId="19650"/>
    <cellStyle name="_DEM-WP(C) Costs not in AURORA 2007PCORC-5.07Update_DEM-WP(C) Production O&amp;M 2009GRC Rebuttal_Book2 4" xfId="19651"/>
    <cellStyle name="_DEM-WP(C) Costs not in AURORA 2007PCORC-5.07Update_DEM-WP(C) Production O&amp;M 2009GRC Rebuttal_Book2_Adj Bench DR 3 for Initial Briefs (Electric)" xfId="4036"/>
    <cellStyle name="_DEM-WP(C) Costs not in AURORA 2007PCORC-5.07Update_DEM-WP(C) Production O&amp;M 2009GRC Rebuttal_Book2_Adj Bench DR 3 for Initial Briefs (Electric) 2" xfId="4037"/>
    <cellStyle name="_DEM-WP(C) Costs not in AURORA 2007PCORC-5.07Update_DEM-WP(C) Production O&amp;M 2009GRC Rebuttal_Book2_Adj Bench DR 3 for Initial Briefs (Electric) 2 2" xfId="4038"/>
    <cellStyle name="_DEM-WP(C) Costs not in AURORA 2007PCORC-5.07Update_DEM-WP(C) Production O&amp;M 2009GRC Rebuttal_Book2_Adj Bench DR 3 for Initial Briefs (Electric) 2 2 2" xfId="19652"/>
    <cellStyle name="_DEM-WP(C) Costs not in AURORA 2007PCORC-5.07Update_DEM-WP(C) Production O&amp;M 2009GRC Rebuttal_Book2_Adj Bench DR 3 for Initial Briefs (Electric) 2 3" xfId="19653"/>
    <cellStyle name="_DEM-WP(C) Costs not in AURORA 2007PCORC-5.07Update_DEM-WP(C) Production O&amp;M 2009GRC Rebuttal_Book2_Adj Bench DR 3 for Initial Briefs (Electric) 3" xfId="4039"/>
    <cellStyle name="_DEM-WP(C) Costs not in AURORA 2007PCORC-5.07Update_DEM-WP(C) Production O&amp;M 2009GRC Rebuttal_Book2_Adj Bench DR 3 for Initial Briefs (Electric) 3 2" xfId="19654"/>
    <cellStyle name="_DEM-WP(C) Costs not in AURORA 2007PCORC-5.07Update_DEM-WP(C) Production O&amp;M 2009GRC Rebuttal_Book2_Adj Bench DR 3 for Initial Briefs (Electric) 4" xfId="19655"/>
    <cellStyle name="_DEM-WP(C) Costs not in AURORA 2007PCORC-5.07Update_DEM-WP(C) Production O&amp;M 2009GRC Rebuttal_Book2_Adj Bench DR 3 for Initial Briefs (Electric)_DEM-WP(C) ENERG10C--ctn Mid-C_042010 2010GRC" xfId="4040"/>
    <cellStyle name="_DEM-WP(C) Costs not in AURORA 2007PCORC-5.07Update_DEM-WP(C) Production O&amp;M 2009GRC Rebuttal_Book2_Adj Bench DR 3 for Initial Briefs (Electric)_DEM-WP(C) ENERG10C--ctn Mid-C_042010 2010GRC 2" xfId="19656"/>
    <cellStyle name="_DEM-WP(C) Costs not in AURORA 2007PCORC-5.07Update_DEM-WP(C) Production O&amp;M 2009GRC Rebuttal_Book2_DEM-WP(C) ENERG10C--ctn Mid-C_042010 2010GRC" xfId="4041"/>
    <cellStyle name="_DEM-WP(C) Costs not in AURORA 2007PCORC-5.07Update_DEM-WP(C) Production O&amp;M 2009GRC Rebuttal_Book2_DEM-WP(C) ENERG10C--ctn Mid-C_042010 2010GRC 2" xfId="19657"/>
    <cellStyle name="_DEM-WP(C) Costs not in AURORA 2007PCORC-5.07Update_DEM-WP(C) Production O&amp;M 2009GRC Rebuttal_Book2_Electric Rev Req Model (2009 GRC) Rebuttal" xfId="4042"/>
    <cellStyle name="_DEM-WP(C) Costs not in AURORA 2007PCORC-5.07Update_DEM-WP(C) Production O&amp;M 2009GRC Rebuttal_Book2_Electric Rev Req Model (2009 GRC) Rebuttal 2" xfId="4043"/>
    <cellStyle name="_DEM-WP(C) Costs not in AURORA 2007PCORC-5.07Update_DEM-WP(C) Production O&amp;M 2009GRC Rebuttal_Book2_Electric Rev Req Model (2009 GRC) Rebuttal 2 2" xfId="4044"/>
    <cellStyle name="_DEM-WP(C) Costs not in AURORA 2007PCORC-5.07Update_DEM-WP(C) Production O&amp;M 2009GRC Rebuttal_Book2_Electric Rev Req Model (2009 GRC) Rebuttal 2 2 2" xfId="19658"/>
    <cellStyle name="_DEM-WP(C) Costs not in AURORA 2007PCORC-5.07Update_DEM-WP(C) Production O&amp;M 2009GRC Rebuttal_Book2_Electric Rev Req Model (2009 GRC) Rebuttal 2 3" xfId="19659"/>
    <cellStyle name="_DEM-WP(C) Costs not in AURORA 2007PCORC-5.07Update_DEM-WP(C) Production O&amp;M 2009GRC Rebuttal_Book2_Electric Rev Req Model (2009 GRC) Rebuttal 3" xfId="4045"/>
    <cellStyle name="_DEM-WP(C) Costs not in AURORA 2007PCORC-5.07Update_DEM-WP(C) Production O&amp;M 2009GRC Rebuttal_Book2_Electric Rev Req Model (2009 GRC) Rebuttal 3 2" xfId="19660"/>
    <cellStyle name="_DEM-WP(C) Costs not in AURORA 2007PCORC-5.07Update_DEM-WP(C) Production O&amp;M 2009GRC Rebuttal_Book2_Electric Rev Req Model (2009 GRC) Rebuttal 4" xfId="19661"/>
    <cellStyle name="_DEM-WP(C) Costs not in AURORA 2007PCORC-5.07Update_DEM-WP(C) Production O&amp;M 2009GRC Rebuttal_Book2_Electric Rev Req Model (2009 GRC) Rebuttal REmoval of New  WH Solar AdjustMI" xfId="4046"/>
    <cellStyle name="_DEM-WP(C) Costs not in AURORA 2007PCORC-5.07Update_DEM-WP(C) Production O&amp;M 2009GRC Rebuttal_Book2_Electric Rev Req Model (2009 GRC) Rebuttal REmoval of New  WH Solar AdjustMI 2" xfId="4047"/>
    <cellStyle name="_DEM-WP(C) Costs not in AURORA 2007PCORC-5.07Update_DEM-WP(C) Production O&amp;M 2009GRC Rebuttal_Book2_Electric Rev Req Model (2009 GRC) Rebuttal REmoval of New  WH Solar AdjustMI 2 2" xfId="4048"/>
    <cellStyle name="_DEM-WP(C) Costs not in AURORA 2007PCORC-5.07Update_DEM-WP(C) Production O&amp;M 2009GRC Rebuttal_Book2_Electric Rev Req Model (2009 GRC) Rebuttal REmoval of New  WH Solar AdjustMI 2 2 2" xfId="19662"/>
    <cellStyle name="_DEM-WP(C) Costs not in AURORA 2007PCORC-5.07Update_DEM-WP(C) Production O&amp;M 2009GRC Rebuttal_Book2_Electric Rev Req Model (2009 GRC) Rebuttal REmoval of New  WH Solar AdjustMI 2 3" xfId="19663"/>
    <cellStyle name="_DEM-WP(C) Costs not in AURORA 2007PCORC-5.07Update_DEM-WP(C) Production O&amp;M 2009GRC Rebuttal_Book2_Electric Rev Req Model (2009 GRC) Rebuttal REmoval of New  WH Solar AdjustMI 3" xfId="4049"/>
    <cellStyle name="_DEM-WP(C) Costs not in AURORA 2007PCORC-5.07Update_DEM-WP(C) Production O&amp;M 2009GRC Rebuttal_Book2_Electric Rev Req Model (2009 GRC) Rebuttal REmoval of New  WH Solar AdjustMI 3 2" xfId="19664"/>
    <cellStyle name="_DEM-WP(C) Costs not in AURORA 2007PCORC-5.07Update_DEM-WP(C) Production O&amp;M 2009GRC Rebuttal_Book2_Electric Rev Req Model (2009 GRC) Rebuttal REmoval of New  WH Solar AdjustMI 4" xfId="19665"/>
    <cellStyle name="_DEM-WP(C) Costs not in AURORA 2007PCORC-5.07Update_DEM-WP(C) Production O&amp;M 2009GRC Rebuttal_Book2_Electric Rev Req Model (2009 GRC) Rebuttal REmoval of New  WH Solar AdjustMI_DEM-WP(C) ENERG10C--ctn Mid-C_042010 2010GRC" xfId="4050"/>
    <cellStyle name="_DEM-WP(C) Costs not in AURORA 2007PCORC-5.07Update_DEM-WP(C) Production O&amp;M 2009GRC Rebuttal_Book2_Electric Rev Req Model (2009 GRC) Rebuttal REmoval of New  WH Solar AdjustMI_DEM-WP(C) ENERG10C--ctn Mid-C_042010 2010GRC 2" xfId="19666"/>
    <cellStyle name="_DEM-WP(C) Costs not in AURORA 2007PCORC-5.07Update_DEM-WP(C) Production O&amp;M 2009GRC Rebuttal_Book2_Electric Rev Req Model (2009 GRC) Revised 01-18-2010" xfId="4051"/>
    <cellStyle name="_DEM-WP(C) Costs not in AURORA 2007PCORC-5.07Update_DEM-WP(C) Production O&amp;M 2009GRC Rebuttal_Book2_Electric Rev Req Model (2009 GRC) Revised 01-18-2010 2" xfId="4052"/>
    <cellStyle name="_DEM-WP(C) Costs not in AURORA 2007PCORC-5.07Update_DEM-WP(C) Production O&amp;M 2009GRC Rebuttal_Book2_Electric Rev Req Model (2009 GRC) Revised 01-18-2010 2 2" xfId="4053"/>
    <cellStyle name="_DEM-WP(C) Costs not in AURORA 2007PCORC-5.07Update_DEM-WP(C) Production O&amp;M 2009GRC Rebuttal_Book2_Electric Rev Req Model (2009 GRC) Revised 01-18-2010 2 2 2" xfId="19667"/>
    <cellStyle name="_DEM-WP(C) Costs not in AURORA 2007PCORC-5.07Update_DEM-WP(C) Production O&amp;M 2009GRC Rebuttal_Book2_Electric Rev Req Model (2009 GRC) Revised 01-18-2010 2 3" xfId="19668"/>
    <cellStyle name="_DEM-WP(C) Costs not in AURORA 2007PCORC-5.07Update_DEM-WP(C) Production O&amp;M 2009GRC Rebuttal_Book2_Electric Rev Req Model (2009 GRC) Revised 01-18-2010 3" xfId="4054"/>
    <cellStyle name="_DEM-WP(C) Costs not in AURORA 2007PCORC-5.07Update_DEM-WP(C) Production O&amp;M 2009GRC Rebuttal_Book2_Electric Rev Req Model (2009 GRC) Revised 01-18-2010 3 2" xfId="19669"/>
    <cellStyle name="_DEM-WP(C) Costs not in AURORA 2007PCORC-5.07Update_DEM-WP(C) Production O&amp;M 2009GRC Rebuttal_Book2_Electric Rev Req Model (2009 GRC) Revised 01-18-2010 4" xfId="19670"/>
    <cellStyle name="_DEM-WP(C) Costs not in AURORA 2007PCORC-5.07Update_DEM-WP(C) Production O&amp;M 2009GRC Rebuttal_Book2_Electric Rev Req Model (2009 GRC) Revised 01-18-2010_DEM-WP(C) ENERG10C--ctn Mid-C_042010 2010GRC" xfId="4055"/>
    <cellStyle name="_DEM-WP(C) Costs not in AURORA 2007PCORC-5.07Update_DEM-WP(C) Production O&amp;M 2009GRC Rebuttal_Book2_Electric Rev Req Model (2009 GRC) Revised 01-18-2010_DEM-WP(C) ENERG10C--ctn Mid-C_042010 2010GRC 2" xfId="19671"/>
    <cellStyle name="_DEM-WP(C) Costs not in AURORA 2007PCORC-5.07Update_DEM-WP(C) Production O&amp;M 2009GRC Rebuttal_Book2_Final Order Electric EXHIBIT A-1" xfId="4056"/>
    <cellStyle name="_DEM-WP(C) Costs not in AURORA 2007PCORC-5.07Update_DEM-WP(C) Production O&amp;M 2009GRC Rebuttal_Book2_Final Order Electric EXHIBIT A-1 2" xfId="4057"/>
    <cellStyle name="_DEM-WP(C) Costs not in AURORA 2007PCORC-5.07Update_DEM-WP(C) Production O&amp;M 2009GRC Rebuttal_Book2_Final Order Electric EXHIBIT A-1 2 2" xfId="4058"/>
    <cellStyle name="_DEM-WP(C) Costs not in AURORA 2007PCORC-5.07Update_DEM-WP(C) Production O&amp;M 2009GRC Rebuttal_Book2_Final Order Electric EXHIBIT A-1 2 2 2" xfId="19672"/>
    <cellStyle name="_DEM-WP(C) Costs not in AURORA 2007PCORC-5.07Update_DEM-WP(C) Production O&amp;M 2009GRC Rebuttal_Book2_Final Order Electric EXHIBIT A-1 2 3" xfId="19673"/>
    <cellStyle name="_DEM-WP(C) Costs not in AURORA 2007PCORC-5.07Update_DEM-WP(C) Production O&amp;M 2009GRC Rebuttal_Book2_Final Order Electric EXHIBIT A-1 3" xfId="4059"/>
    <cellStyle name="_DEM-WP(C) Costs not in AURORA 2007PCORC-5.07Update_DEM-WP(C) Production O&amp;M 2009GRC Rebuttal_Book2_Final Order Electric EXHIBIT A-1 3 2" xfId="19674"/>
    <cellStyle name="_DEM-WP(C) Costs not in AURORA 2007PCORC-5.07Update_DEM-WP(C) Production O&amp;M 2009GRC Rebuttal_Book2_Final Order Electric EXHIBIT A-1 4" xfId="19675"/>
    <cellStyle name="_DEM-WP(C) Costs not in AURORA 2007PCORC-5.07Update_DEM-WP(C) Production O&amp;M 2009GRC Rebuttal_DEM-WP(C) ENERG10C--ctn Mid-C_042010 2010GRC" xfId="4060"/>
    <cellStyle name="_DEM-WP(C) Costs not in AURORA 2007PCORC-5.07Update_DEM-WP(C) Production O&amp;M 2009GRC Rebuttal_DEM-WP(C) ENERG10C--ctn Mid-C_042010 2010GRC 2" xfId="19676"/>
    <cellStyle name="_DEM-WP(C) Costs not in AURORA 2007PCORC-5.07Update_DEM-WP(C) Production O&amp;M 2009GRC Rebuttal_Electric Rev Req Model (2009 GRC) Rebuttal" xfId="4061"/>
    <cellStyle name="_DEM-WP(C) Costs not in AURORA 2007PCORC-5.07Update_DEM-WP(C) Production O&amp;M 2009GRC Rebuttal_Electric Rev Req Model (2009 GRC) Rebuttal 2" xfId="4062"/>
    <cellStyle name="_DEM-WP(C) Costs not in AURORA 2007PCORC-5.07Update_DEM-WP(C) Production O&amp;M 2009GRC Rebuttal_Electric Rev Req Model (2009 GRC) Rebuttal 2 2" xfId="4063"/>
    <cellStyle name="_DEM-WP(C) Costs not in AURORA 2007PCORC-5.07Update_DEM-WP(C) Production O&amp;M 2009GRC Rebuttal_Electric Rev Req Model (2009 GRC) Rebuttal 2 2 2" xfId="19677"/>
    <cellStyle name="_DEM-WP(C) Costs not in AURORA 2007PCORC-5.07Update_DEM-WP(C) Production O&amp;M 2009GRC Rebuttal_Electric Rev Req Model (2009 GRC) Rebuttal 2 3" xfId="19678"/>
    <cellStyle name="_DEM-WP(C) Costs not in AURORA 2007PCORC-5.07Update_DEM-WP(C) Production O&amp;M 2009GRC Rebuttal_Electric Rev Req Model (2009 GRC) Rebuttal 3" xfId="4064"/>
    <cellStyle name="_DEM-WP(C) Costs not in AURORA 2007PCORC-5.07Update_DEM-WP(C) Production O&amp;M 2009GRC Rebuttal_Electric Rev Req Model (2009 GRC) Rebuttal 3 2" xfId="19679"/>
    <cellStyle name="_DEM-WP(C) Costs not in AURORA 2007PCORC-5.07Update_DEM-WP(C) Production O&amp;M 2009GRC Rebuttal_Electric Rev Req Model (2009 GRC) Rebuttal 4" xfId="19680"/>
    <cellStyle name="_DEM-WP(C) Costs not in AURORA 2007PCORC-5.07Update_DEM-WP(C) Production O&amp;M 2009GRC Rebuttal_Electric Rev Req Model (2009 GRC) Rebuttal REmoval of New  WH Solar AdjustMI" xfId="4065"/>
    <cellStyle name="_DEM-WP(C) Costs not in AURORA 2007PCORC-5.07Update_DEM-WP(C) Production O&amp;M 2009GRC Rebuttal_Electric Rev Req Model (2009 GRC) Rebuttal REmoval of New  WH Solar AdjustMI 2" xfId="4066"/>
    <cellStyle name="_DEM-WP(C) Costs not in AURORA 2007PCORC-5.07Update_DEM-WP(C) Production O&amp;M 2009GRC Rebuttal_Electric Rev Req Model (2009 GRC) Rebuttal REmoval of New  WH Solar AdjustMI 2 2" xfId="4067"/>
    <cellStyle name="_DEM-WP(C) Costs not in AURORA 2007PCORC-5.07Update_DEM-WP(C) Production O&amp;M 2009GRC Rebuttal_Electric Rev Req Model (2009 GRC) Rebuttal REmoval of New  WH Solar AdjustMI 2 2 2" xfId="19681"/>
    <cellStyle name="_DEM-WP(C) Costs not in AURORA 2007PCORC-5.07Update_DEM-WP(C) Production O&amp;M 2009GRC Rebuttal_Electric Rev Req Model (2009 GRC) Rebuttal REmoval of New  WH Solar AdjustMI 2 3" xfId="19682"/>
    <cellStyle name="_DEM-WP(C) Costs not in AURORA 2007PCORC-5.07Update_DEM-WP(C) Production O&amp;M 2009GRC Rebuttal_Electric Rev Req Model (2009 GRC) Rebuttal REmoval of New  WH Solar AdjustMI 3" xfId="4068"/>
    <cellStyle name="_DEM-WP(C) Costs not in AURORA 2007PCORC-5.07Update_DEM-WP(C) Production O&amp;M 2009GRC Rebuttal_Electric Rev Req Model (2009 GRC) Rebuttal REmoval of New  WH Solar AdjustMI 3 2" xfId="19683"/>
    <cellStyle name="_DEM-WP(C) Costs not in AURORA 2007PCORC-5.07Update_DEM-WP(C) Production O&amp;M 2009GRC Rebuttal_Electric Rev Req Model (2009 GRC) Rebuttal REmoval of New  WH Solar AdjustMI 4" xfId="19684"/>
    <cellStyle name="_DEM-WP(C) Costs not in AURORA 2007PCORC-5.07Update_DEM-WP(C) Production O&amp;M 2009GRC Rebuttal_Electric Rev Req Model (2009 GRC) Rebuttal REmoval of New  WH Solar AdjustMI_DEM-WP(C) ENERG10C--ctn Mid-C_042010 2010GRC" xfId="4069"/>
    <cellStyle name="_DEM-WP(C) Costs not in AURORA 2007PCORC-5.07Update_DEM-WP(C) Production O&amp;M 2009GRC Rebuttal_Electric Rev Req Model (2009 GRC) Rebuttal REmoval of New  WH Solar AdjustMI_DEM-WP(C) ENERG10C--ctn Mid-C_042010 2010GRC 2" xfId="19685"/>
    <cellStyle name="_DEM-WP(C) Costs not in AURORA 2007PCORC-5.07Update_DEM-WP(C) Production O&amp;M 2009GRC Rebuttal_Electric Rev Req Model (2009 GRC) Revised 01-18-2010" xfId="4070"/>
    <cellStyle name="_DEM-WP(C) Costs not in AURORA 2007PCORC-5.07Update_DEM-WP(C) Production O&amp;M 2009GRC Rebuttal_Electric Rev Req Model (2009 GRC) Revised 01-18-2010 2" xfId="4071"/>
    <cellStyle name="_DEM-WP(C) Costs not in AURORA 2007PCORC-5.07Update_DEM-WP(C) Production O&amp;M 2009GRC Rebuttal_Electric Rev Req Model (2009 GRC) Revised 01-18-2010 2 2" xfId="4072"/>
    <cellStyle name="_DEM-WP(C) Costs not in AURORA 2007PCORC-5.07Update_DEM-WP(C) Production O&amp;M 2009GRC Rebuttal_Electric Rev Req Model (2009 GRC) Revised 01-18-2010 2 2 2" xfId="19686"/>
    <cellStyle name="_DEM-WP(C) Costs not in AURORA 2007PCORC-5.07Update_DEM-WP(C) Production O&amp;M 2009GRC Rebuttal_Electric Rev Req Model (2009 GRC) Revised 01-18-2010 2 3" xfId="19687"/>
    <cellStyle name="_DEM-WP(C) Costs not in AURORA 2007PCORC-5.07Update_DEM-WP(C) Production O&amp;M 2009GRC Rebuttal_Electric Rev Req Model (2009 GRC) Revised 01-18-2010 3" xfId="4073"/>
    <cellStyle name="_DEM-WP(C) Costs not in AURORA 2007PCORC-5.07Update_DEM-WP(C) Production O&amp;M 2009GRC Rebuttal_Electric Rev Req Model (2009 GRC) Revised 01-18-2010 3 2" xfId="19688"/>
    <cellStyle name="_DEM-WP(C) Costs not in AURORA 2007PCORC-5.07Update_DEM-WP(C) Production O&amp;M 2009GRC Rebuttal_Electric Rev Req Model (2009 GRC) Revised 01-18-2010 4" xfId="19689"/>
    <cellStyle name="_DEM-WP(C) Costs not in AURORA 2007PCORC-5.07Update_DEM-WP(C) Production O&amp;M 2009GRC Rebuttal_Electric Rev Req Model (2009 GRC) Revised 01-18-2010_DEM-WP(C) ENERG10C--ctn Mid-C_042010 2010GRC" xfId="4074"/>
    <cellStyle name="_DEM-WP(C) Costs not in AURORA 2007PCORC-5.07Update_DEM-WP(C) Production O&amp;M 2009GRC Rebuttal_Electric Rev Req Model (2009 GRC) Revised 01-18-2010_DEM-WP(C) ENERG10C--ctn Mid-C_042010 2010GRC 2" xfId="19690"/>
    <cellStyle name="_DEM-WP(C) Costs not in AURORA 2007PCORC-5.07Update_DEM-WP(C) Production O&amp;M 2009GRC Rebuttal_Final Order Electric EXHIBIT A-1" xfId="4075"/>
    <cellStyle name="_DEM-WP(C) Costs not in AURORA 2007PCORC-5.07Update_DEM-WP(C) Production O&amp;M 2009GRC Rebuttal_Final Order Electric EXHIBIT A-1 2" xfId="4076"/>
    <cellStyle name="_DEM-WP(C) Costs not in AURORA 2007PCORC-5.07Update_DEM-WP(C) Production O&amp;M 2009GRC Rebuttal_Final Order Electric EXHIBIT A-1 2 2" xfId="4077"/>
    <cellStyle name="_DEM-WP(C) Costs not in AURORA 2007PCORC-5.07Update_DEM-WP(C) Production O&amp;M 2009GRC Rebuttal_Final Order Electric EXHIBIT A-1 2 2 2" xfId="19691"/>
    <cellStyle name="_DEM-WP(C) Costs not in AURORA 2007PCORC-5.07Update_DEM-WP(C) Production O&amp;M 2009GRC Rebuttal_Final Order Electric EXHIBIT A-1 2 3" xfId="19692"/>
    <cellStyle name="_DEM-WP(C) Costs not in AURORA 2007PCORC-5.07Update_DEM-WP(C) Production O&amp;M 2009GRC Rebuttal_Final Order Electric EXHIBIT A-1 3" xfId="4078"/>
    <cellStyle name="_DEM-WP(C) Costs not in AURORA 2007PCORC-5.07Update_DEM-WP(C) Production O&amp;M 2009GRC Rebuttal_Final Order Electric EXHIBIT A-1 3 2" xfId="19693"/>
    <cellStyle name="_DEM-WP(C) Costs not in AURORA 2007PCORC-5.07Update_DEM-WP(C) Production O&amp;M 2009GRC Rebuttal_Final Order Electric EXHIBIT A-1 4" xfId="19694"/>
    <cellStyle name="_DEM-WP(C) Costs not in AURORA 2007PCORC-5.07Update_DEM-WP(C) Production O&amp;M 2009GRC Rebuttal_Rebuttal Power Costs" xfId="4079"/>
    <cellStyle name="_DEM-WP(C) Costs not in AURORA 2007PCORC-5.07Update_DEM-WP(C) Production O&amp;M 2009GRC Rebuttal_Rebuttal Power Costs 2" xfId="4080"/>
    <cellStyle name="_DEM-WP(C) Costs not in AURORA 2007PCORC-5.07Update_DEM-WP(C) Production O&amp;M 2009GRC Rebuttal_Rebuttal Power Costs 2 2" xfId="4081"/>
    <cellStyle name="_DEM-WP(C) Costs not in AURORA 2007PCORC-5.07Update_DEM-WP(C) Production O&amp;M 2009GRC Rebuttal_Rebuttal Power Costs 2 2 2" xfId="19695"/>
    <cellStyle name="_DEM-WP(C) Costs not in AURORA 2007PCORC-5.07Update_DEM-WP(C) Production O&amp;M 2009GRC Rebuttal_Rebuttal Power Costs 2 3" xfId="19696"/>
    <cellStyle name="_DEM-WP(C) Costs not in AURORA 2007PCORC-5.07Update_DEM-WP(C) Production O&amp;M 2009GRC Rebuttal_Rebuttal Power Costs 3" xfId="4082"/>
    <cellStyle name="_DEM-WP(C) Costs not in AURORA 2007PCORC-5.07Update_DEM-WP(C) Production O&amp;M 2009GRC Rebuttal_Rebuttal Power Costs 3 2" xfId="19697"/>
    <cellStyle name="_DEM-WP(C) Costs not in AURORA 2007PCORC-5.07Update_DEM-WP(C) Production O&amp;M 2009GRC Rebuttal_Rebuttal Power Costs 4" xfId="19698"/>
    <cellStyle name="_DEM-WP(C) Costs not in AURORA 2007PCORC-5.07Update_DEM-WP(C) Production O&amp;M 2009GRC Rebuttal_Rebuttal Power Costs_Adj Bench DR 3 for Initial Briefs (Electric)" xfId="4083"/>
    <cellStyle name="_DEM-WP(C) Costs not in AURORA 2007PCORC-5.07Update_DEM-WP(C) Production O&amp;M 2009GRC Rebuttal_Rebuttal Power Costs_Adj Bench DR 3 for Initial Briefs (Electric) 2" xfId="4084"/>
    <cellStyle name="_DEM-WP(C) Costs not in AURORA 2007PCORC-5.07Update_DEM-WP(C) Production O&amp;M 2009GRC Rebuttal_Rebuttal Power Costs_Adj Bench DR 3 for Initial Briefs (Electric) 2 2" xfId="4085"/>
    <cellStyle name="_DEM-WP(C) Costs not in AURORA 2007PCORC-5.07Update_DEM-WP(C) Production O&amp;M 2009GRC Rebuttal_Rebuttal Power Costs_Adj Bench DR 3 for Initial Briefs (Electric) 2 2 2" xfId="19699"/>
    <cellStyle name="_DEM-WP(C) Costs not in AURORA 2007PCORC-5.07Update_DEM-WP(C) Production O&amp;M 2009GRC Rebuttal_Rebuttal Power Costs_Adj Bench DR 3 for Initial Briefs (Electric) 2 3" xfId="19700"/>
    <cellStyle name="_DEM-WP(C) Costs not in AURORA 2007PCORC-5.07Update_DEM-WP(C) Production O&amp;M 2009GRC Rebuttal_Rebuttal Power Costs_Adj Bench DR 3 for Initial Briefs (Electric) 3" xfId="4086"/>
    <cellStyle name="_DEM-WP(C) Costs not in AURORA 2007PCORC-5.07Update_DEM-WP(C) Production O&amp;M 2009GRC Rebuttal_Rebuttal Power Costs_Adj Bench DR 3 for Initial Briefs (Electric) 3 2" xfId="19701"/>
    <cellStyle name="_DEM-WP(C) Costs not in AURORA 2007PCORC-5.07Update_DEM-WP(C) Production O&amp;M 2009GRC Rebuttal_Rebuttal Power Costs_Adj Bench DR 3 for Initial Briefs (Electric) 4" xfId="19702"/>
    <cellStyle name="_DEM-WP(C) Costs not in AURORA 2007PCORC-5.07Update_DEM-WP(C) Production O&amp;M 2009GRC Rebuttal_Rebuttal Power Costs_Adj Bench DR 3 for Initial Briefs (Electric)_DEM-WP(C) ENERG10C--ctn Mid-C_042010 2010GRC" xfId="4087"/>
    <cellStyle name="_DEM-WP(C) Costs not in AURORA 2007PCORC-5.07Update_DEM-WP(C) Production O&amp;M 2009GRC Rebuttal_Rebuttal Power Costs_Adj Bench DR 3 for Initial Briefs (Electric)_DEM-WP(C) ENERG10C--ctn Mid-C_042010 2010GRC 2" xfId="19703"/>
    <cellStyle name="_DEM-WP(C) Costs not in AURORA 2007PCORC-5.07Update_DEM-WP(C) Production O&amp;M 2009GRC Rebuttal_Rebuttal Power Costs_DEM-WP(C) ENERG10C--ctn Mid-C_042010 2010GRC" xfId="4088"/>
    <cellStyle name="_DEM-WP(C) Costs not in AURORA 2007PCORC-5.07Update_DEM-WP(C) Production O&amp;M 2009GRC Rebuttal_Rebuttal Power Costs_DEM-WP(C) ENERG10C--ctn Mid-C_042010 2010GRC 2" xfId="19704"/>
    <cellStyle name="_DEM-WP(C) Costs not in AURORA 2007PCORC-5.07Update_DEM-WP(C) Production O&amp;M 2009GRC Rebuttal_Rebuttal Power Costs_Electric Rev Req Model (2009 GRC) Rebuttal" xfId="4089"/>
    <cellStyle name="_DEM-WP(C) Costs not in AURORA 2007PCORC-5.07Update_DEM-WP(C) Production O&amp;M 2009GRC Rebuttal_Rebuttal Power Costs_Electric Rev Req Model (2009 GRC) Rebuttal 2" xfId="4090"/>
    <cellStyle name="_DEM-WP(C) Costs not in AURORA 2007PCORC-5.07Update_DEM-WP(C) Production O&amp;M 2009GRC Rebuttal_Rebuttal Power Costs_Electric Rev Req Model (2009 GRC) Rebuttal 2 2" xfId="4091"/>
    <cellStyle name="_DEM-WP(C) Costs not in AURORA 2007PCORC-5.07Update_DEM-WP(C) Production O&amp;M 2009GRC Rebuttal_Rebuttal Power Costs_Electric Rev Req Model (2009 GRC) Rebuttal 2 2 2" xfId="19705"/>
    <cellStyle name="_DEM-WP(C) Costs not in AURORA 2007PCORC-5.07Update_DEM-WP(C) Production O&amp;M 2009GRC Rebuttal_Rebuttal Power Costs_Electric Rev Req Model (2009 GRC) Rebuttal 2 3" xfId="19706"/>
    <cellStyle name="_DEM-WP(C) Costs not in AURORA 2007PCORC-5.07Update_DEM-WP(C) Production O&amp;M 2009GRC Rebuttal_Rebuttal Power Costs_Electric Rev Req Model (2009 GRC) Rebuttal 3" xfId="4092"/>
    <cellStyle name="_DEM-WP(C) Costs not in AURORA 2007PCORC-5.07Update_DEM-WP(C) Production O&amp;M 2009GRC Rebuttal_Rebuttal Power Costs_Electric Rev Req Model (2009 GRC) Rebuttal 3 2" xfId="19707"/>
    <cellStyle name="_DEM-WP(C) Costs not in AURORA 2007PCORC-5.07Update_DEM-WP(C) Production O&amp;M 2009GRC Rebuttal_Rebuttal Power Costs_Electric Rev Req Model (2009 GRC) Rebuttal 4" xfId="19708"/>
    <cellStyle name="_DEM-WP(C) Costs not in AURORA 2007PCORC-5.07Update_DEM-WP(C) Production O&amp;M 2009GRC Rebuttal_Rebuttal Power Costs_Electric Rev Req Model (2009 GRC) Rebuttal REmoval of New  WH Solar AdjustMI" xfId="4093"/>
    <cellStyle name="_DEM-WP(C) Costs not in AURORA 2007PCORC-5.07Update_DEM-WP(C) Production O&amp;M 2009GRC Rebuttal_Rebuttal Power Costs_Electric Rev Req Model (2009 GRC) Rebuttal REmoval of New  WH Solar AdjustMI 2" xfId="4094"/>
    <cellStyle name="_DEM-WP(C) Costs not in AURORA 2007PCORC-5.07Update_DEM-WP(C) Production O&amp;M 2009GRC Rebuttal_Rebuttal Power Costs_Electric Rev Req Model (2009 GRC) Rebuttal REmoval of New  WH Solar AdjustMI 2 2" xfId="4095"/>
    <cellStyle name="_DEM-WP(C) Costs not in AURORA 2007PCORC-5.07Update_DEM-WP(C) Production O&amp;M 2009GRC Rebuttal_Rebuttal Power Costs_Electric Rev Req Model (2009 GRC) Rebuttal REmoval of New  WH Solar AdjustMI 2 2 2" xfId="19709"/>
    <cellStyle name="_DEM-WP(C) Costs not in AURORA 2007PCORC-5.07Update_DEM-WP(C) Production O&amp;M 2009GRC Rebuttal_Rebuttal Power Costs_Electric Rev Req Model (2009 GRC) Rebuttal REmoval of New  WH Solar AdjustMI 2 3" xfId="19710"/>
    <cellStyle name="_DEM-WP(C) Costs not in AURORA 2007PCORC-5.07Update_DEM-WP(C) Production O&amp;M 2009GRC Rebuttal_Rebuttal Power Costs_Electric Rev Req Model (2009 GRC) Rebuttal REmoval of New  WH Solar AdjustMI 3" xfId="4096"/>
    <cellStyle name="_DEM-WP(C) Costs not in AURORA 2007PCORC-5.07Update_DEM-WP(C) Production O&amp;M 2009GRC Rebuttal_Rebuttal Power Costs_Electric Rev Req Model (2009 GRC) Rebuttal REmoval of New  WH Solar AdjustMI 3 2" xfId="19711"/>
    <cellStyle name="_DEM-WP(C) Costs not in AURORA 2007PCORC-5.07Update_DEM-WP(C) Production O&amp;M 2009GRC Rebuttal_Rebuttal Power Costs_Electric Rev Req Model (2009 GRC) Rebuttal REmoval of New  WH Solar AdjustMI 4" xfId="19712"/>
    <cellStyle name="_DEM-WP(C) Costs not in AURORA 2007PCORC-5.07Update_DEM-WP(C) Production O&amp;M 2009GRC Rebuttal_Rebuttal Power Costs_Electric Rev Req Model (2009 GRC) Rebuttal REmoval of New  WH Solar AdjustMI_DEM-WP(C) ENERG10C--ctn Mid-C_042010 2010GRC" xfId="4097"/>
    <cellStyle name="_DEM-WP(C) Costs not in AURORA 2007PCORC-5.07Update_DEM-WP(C) Production O&amp;M 2009GRC Rebuttal_Rebuttal Power Costs_Electric Rev Req Model (2009 GRC) Rebuttal REmoval of New  WH Solar AdjustMI_DEM-WP(C) ENERG10C--ctn Mid-C_042010 2010GRC 2" xfId="19713"/>
    <cellStyle name="_DEM-WP(C) Costs not in AURORA 2007PCORC-5.07Update_DEM-WP(C) Production O&amp;M 2009GRC Rebuttal_Rebuttal Power Costs_Electric Rev Req Model (2009 GRC) Revised 01-18-2010" xfId="4098"/>
    <cellStyle name="_DEM-WP(C) Costs not in AURORA 2007PCORC-5.07Update_DEM-WP(C) Production O&amp;M 2009GRC Rebuttal_Rebuttal Power Costs_Electric Rev Req Model (2009 GRC) Revised 01-18-2010 2" xfId="4099"/>
    <cellStyle name="_DEM-WP(C) Costs not in AURORA 2007PCORC-5.07Update_DEM-WP(C) Production O&amp;M 2009GRC Rebuttal_Rebuttal Power Costs_Electric Rev Req Model (2009 GRC) Revised 01-18-2010 2 2" xfId="4100"/>
    <cellStyle name="_DEM-WP(C) Costs not in AURORA 2007PCORC-5.07Update_DEM-WP(C) Production O&amp;M 2009GRC Rebuttal_Rebuttal Power Costs_Electric Rev Req Model (2009 GRC) Revised 01-18-2010 2 2 2" xfId="19714"/>
    <cellStyle name="_DEM-WP(C) Costs not in AURORA 2007PCORC-5.07Update_DEM-WP(C) Production O&amp;M 2009GRC Rebuttal_Rebuttal Power Costs_Electric Rev Req Model (2009 GRC) Revised 01-18-2010 2 3" xfId="19715"/>
    <cellStyle name="_DEM-WP(C) Costs not in AURORA 2007PCORC-5.07Update_DEM-WP(C) Production O&amp;M 2009GRC Rebuttal_Rebuttal Power Costs_Electric Rev Req Model (2009 GRC) Revised 01-18-2010 3" xfId="4101"/>
    <cellStyle name="_DEM-WP(C) Costs not in AURORA 2007PCORC-5.07Update_DEM-WP(C) Production O&amp;M 2009GRC Rebuttal_Rebuttal Power Costs_Electric Rev Req Model (2009 GRC) Revised 01-18-2010 3 2" xfId="19716"/>
    <cellStyle name="_DEM-WP(C) Costs not in AURORA 2007PCORC-5.07Update_DEM-WP(C) Production O&amp;M 2009GRC Rebuttal_Rebuttal Power Costs_Electric Rev Req Model (2009 GRC) Revised 01-18-2010 4" xfId="19717"/>
    <cellStyle name="_DEM-WP(C) Costs not in AURORA 2007PCORC-5.07Update_DEM-WP(C) Production O&amp;M 2009GRC Rebuttal_Rebuttal Power Costs_Electric Rev Req Model (2009 GRC) Revised 01-18-2010_DEM-WP(C) ENERG10C--ctn Mid-C_042010 2010GRC" xfId="4102"/>
    <cellStyle name="_DEM-WP(C) Costs not in AURORA 2007PCORC-5.07Update_DEM-WP(C) Production O&amp;M 2009GRC Rebuttal_Rebuttal Power Costs_Electric Rev Req Model (2009 GRC) Revised 01-18-2010_DEM-WP(C) ENERG10C--ctn Mid-C_042010 2010GRC 2" xfId="19718"/>
    <cellStyle name="_DEM-WP(C) Costs not in AURORA 2007PCORC-5.07Update_DEM-WP(C) Production O&amp;M 2009GRC Rebuttal_Rebuttal Power Costs_Final Order Electric EXHIBIT A-1" xfId="4103"/>
    <cellStyle name="_DEM-WP(C) Costs not in AURORA 2007PCORC-5.07Update_DEM-WP(C) Production O&amp;M 2009GRC Rebuttal_Rebuttal Power Costs_Final Order Electric EXHIBIT A-1 2" xfId="4104"/>
    <cellStyle name="_DEM-WP(C) Costs not in AURORA 2007PCORC-5.07Update_DEM-WP(C) Production O&amp;M 2009GRC Rebuttal_Rebuttal Power Costs_Final Order Electric EXHIBIT A-1 2 2" xfId="4105"/>
    <cellStyle name="_DEM-WP(C) Costs not in AURORA 2007PCORC-5.07Update_DEM-WP(C) Production O&amp;M 2009GRC Rebuttal_Rebuttal Power Costs_Final Order Electric EXHIBIT A-1 2 2 2" xfId="19719"/>
    <cellStyle name="_DEM-WP(C) Costs not in AURORA 2007PCORC-5.07Update_DEM-WP(C) Production O&amp;M 2009GRC Rebuttal_Rebuttal Power Costs_Final Order Electric EXHIBIT A-1 2 3" xfId="19720"/>
    <cellStyle name="_DEM-WP(C) Costs not in AURORA 2007PCORC-5.07Update_DEM-WP(C) Production O&amp;M 2009GRC Rebuttal_Rebuttal Power Costs_Final Order Electric EXHIBIT A-1 3" xfId="4106"/>
    <cellStyle name="_DEM-WP(C) Costs not in AURORA 2007PCORC-5.07Update_DEM-WP(C) Production O&amp;M 2009GRC Rebuttal_Rebuttal Power Costs_Final Order Electric EXHIBIT A-1 3 2" xfId="19721"/>
    <cellStyle name="_DEM-WP(C) Costs not in AURORA 2007PCORC-5.07Update_DEM-WP(C) Production O&amp;M 2009GRC Rebuttal_Rebuttal Power Costs_Final Order Electric EXHIBIT A-1 4" xfId="19722"/>
    <cellStyle name="_DEM-WP(C) Costs not in AURORA 2007PCORC-5.07Update_DEM-WP(C) Production O&amp;M 2010GRC As-Filed" xfId="4107"/>
    <cellStyle name="_DEM-WP(C) Costs not in AURORA 2007PCORC-5.07Update_DEM-WP(C) Production O&amp;M 2010GRC As-Filed 2" xfId="4108"/>
    <cellStyle name="_DEM-WP(C) Costs not in AURORA 2007PCORC-5.07Update_DEM-WP(C) Production O&amp;M 2010GRC As-Filed 2 2" xfId="19723"/>
    <cellStyle name="_DEM-WP(C) Costs not in AURORA 2007PCORC-5.07Update_DEM-WP(C) Production O&amp;M 2010GRC As-Filed 3" xfId="4109"/>
    <cellStyle name="_DEM-WP(C) Costs not in AURORA 2007PCORC-5.07Update_DEM-WP(C) Production O&amp;M 2010GRC As-Filed 3 2" xfId="19724"/>
    <cellStyle name="_DEM-WP(C) Costs not in AURORA 2007PCORC-5.07Update_DEM-WP(C) Production O&amp;M 2010GRC As-Filed 4" xfId="19725"/>
    <cellStyle name="_DEM-WP(C) Costs not in AURORA 2007PCORC-5.07Update_DEM-WP(C) Production O&amp;M 2010GRC As-Filed 4 2" xfId="19726"/>
    <cellStyle name="_DEM-WP(C) Costs not in AURORA 2007PCORC-5.07Update_DEM-WP(C) Production O&amp;M 2010GRC As-Filed 5" xfId="19727"/>
    <cellStyle name="_DEM-WP(C) Costs not in AURORA 2007PCORC-5.07Update_DEM-WP(C) Production O&amp;M 2010GRC As-Filed 5 2" xfId="19728"/>
    <cellStyle name="_DEM-WP(C) Costs not in AURORA 2007PCORC-5.07Update_DEM-WP(C) Production O&amp;M 2010GRC As-Filed 6" xfId="19729"/>
    <cellStyle name="_DEM-WP(C) Costs not in AURORA 2007PCORC-5.07Update_DEM-WP(C) Production O&amp;M 2010GRC As-Filed 6 2" xfId="19730"/>
    <cellStyle name="_DEM-WP(C) Costs not in AURORA 2007PCORC-5.07Update_Electric Rev Req Model (2009 GRC) " xfId="4110"/>
    <cellStyle name="_DEM-WP(C) Costs not in AURORA 2007PCORC-5.07Update_Electric Rev Req Model (2009 GRC)  2" xfId="4111"/>
    <cellStyle name="_DEM-WP(C) Costs not in AURORA 2007PCORC-5.07Update_Electric Rev Req Model (2009 GRC)  2 2" xfId="4112"/>
    <cellStyle name="_DEM-WP(C) Costs not in AURORA 2007PCORC-5.07Update_Electric Rev Req Model (2009 GRC)  2 2 2" xfId="19731"/>
    <cellStyle name="_DEM-WP(C) Costs not in AURORA 2007PCORC-5.07Update_Electric Rev Req Model (2009 GRC)  2 3" xfId="19732"/>
    <cellStyle name="_DEM-WP(C) Costs not in AURORA 2007PCORC-5.07Update_Electric Rev Req Model (2009 GRC)  3" xfId="4113"/>
    <cellStyle name="_DEM-WP(C) Costs not in AURORA 2007PCORC-5.07Update_Electric Rev Req Model (2009 GRC)  3 2" xfId="19733"/>
    <cellStyle name="_DEM-WP(C) Costs not in AURORA 2007PCORC-5.07Update_Electric Rev Req Model (2009 GRC)  4" xfId="19734"/>
    <cellStyle name="_DEM-WP(C) Costs not in AURORA 2007PCORC-5.07Update_Electric Rev Req Model (2009 GRC) _DEM-WP(C) ENERG10C--ctn Mid-C_042010 2010GRC" xfId="4114"/>
    <cellStyle name="_DEM-WP(C) Costs not in AURORA 2007PCORC-5.07Update_Electric Rev Req Model (2009 GRC) _DEM-WP(C) ENERG10C--ctn Mid-C_042010 2010GRC 2" xfId="19735"/>
    <cellStyle name="_DEM-WP(C) Costs not in AURORA 2007PCORC-5.07Update_Electric Rev Req Model (2009 GRC) Rebuttal" xfId="4115"/>
    <cellStyle name="_DEM-WP(C) Costs not in AURORA 2007PCORC-5.07Update_Electric Rev Req Model (2009 GRC) Rebuttal 2" xfId="4116"/>
    <cellStyle name="_DEM-WP(C) Costs not in AURORA 2007PCORC-5.07Update_Electric Rev Req Model (2009 GRC) Rebuttal 2 2" xfId="4117"/>
    <cellStyle name="_DEM-WP(C) Costs not in AURORA 2007PCORC-5.07Update_Electric Rev Req Model (2009 GRC) Rebuttal 2 2 2" xfId="19736"/>
    <cellStyle name="_DEM-WP(C) Costs not in AURORA 2007PCORC-5.07Update_Electric Rev Req Model (2009 GRC) Rebuttal 2 3" xfId="19737"/>
    <cellStyle name="_DEM-WP(C) Costs not in AURORA 2007PCORC-5.07Update_Electric Rev Req Model (2009 GRC) Rebuttal 3" xfId="4118"/>
    <cellStyle name="_DEM-WP(C) Costs not in AURORA 2007PCORC-5.07Update_Electric Rev Req Model (2009 GRC) Rebuttal 3 2" xfId="19738"/>
    <cellStyle name="_DEM-WP(C) Costs not in AURORA 2007PCORC-5.07Update_Electric Rev Req Model (2009 GRC) Rebuttal 4" xfId="19739"/>
    <cellStyle name="_DEM-WP(C) Costs not in AURORA 2007PCORC-5.07Update_Electric Rev Req Model (2009 GRC) Rebuttal REmoval of New  WH Solar AdjustMI" xfId="4119"/>
    <cellStyle name="_DEM-WP(C) Costs not in AURORA 2007PCORC-5.07Update_Electric Rev Req Model (2009 GRC) Rebuttal REmoval of New  WH Solar AdjustMI 2" xfId="4120"/>
    <cellStyle name="_DEM-WP(C) Costs not in AURORA 2007PCORC-5.07Update_Electric Rev Req Model (2009 GRC) Rebuttal REmoval of New  WH Solar AdjustMI 2 2" xfId="4121"/>
    <cellStyle name="_DEM-WP(C) Costs not in AURORA 2007PCORC-5.07Update_Electric Rev Req Model (2009 GRC) Rebuttal REmoval of New  WH Solar AdjustMI 2 2 2" xfId="19740"/>
    <cellStyle name="_DEM-WP(C) Costs not in AURORA 2007PCORC-5.07Update_Electric Rev Req Model (2009 GRC) Rebuttal REmoval of New  WH Solar AdjustMI 2 3" xfId="19741"/>
    <cellStyle name="_DEM-WP(C) Costs not in AURORA 2007PCORC-5.07Update_Electric Rev Req Model (2009 GRC) Rebuttal REmoval of New  WH Solar AdjustMI 3" xfId="4122"/>
    <cellStyle name="_DEM-WP(C) Costs not in AURORA 2007PCORC-5.07Update_Electric Rev Req Model (2009 GRC) Rebuttal REmoval of New  WH Solar AdjustMI 3 2" xfId="19742"/>
    <cellStyle name="_DEM-WP(C) Costs not in AURORA 2007PCORC-5.07Update_Electric Rev Req Model (2009 GRC) Rebuttal REmoval of New  WH Solar AdjustMI 4" xfId="19743"/>
    <cellStyle name="_DEM-WP(C) Costs not in AURORA 2007PCORC-5.07Update_Electric Rev Req Model (2009 GRC) Rebuttal REmoval of New  WH Solar AdjustMI_DEM-WP(C) ENERG10C--ctn Mid-C_042010 2010GRC" xfId="4123"/>
    <cellStyle name="_DEM-WP(C) Costs not in AURORA 2007PCORC-5.07Update_Electric Rev Req Model (2009 GRC) Rebuttal REmoval of New  WH Solar AdjustMI_DEM-WP(C) ENERG10C--ctn Mid-C_042010 2010GRC 2" xfId="19744"/>
    <cellStyle name="_DEM-WP(C) Costs not in AURORA 2007PCORC-5.07Update_Electric Rev Req Model (2009 GRC) Revised 01-18-2010" xfId="4124"/>
    <cellStyle name="_DEM-WP(C) Costs not in AURORA 2007PCORC-5.07Update_Electric Rev Req Model (2009 GRC) Revised 01-18-2010 2" xfId="4125"/>
    <cellStyle name="_DEM-WP(C) Costs not in AURORA 2007PCORC-5.07Update_Electric Rev Req Model (2009 GRC) Revised 01-18-2010 2 2" xfId="4126"/>
    <cellStyle name="_DEM-WP(C) Costs not in AURORA 2007PCORC-5.07Update_Electric Rev Req Model (2009 GRC) Revised 01-18-2010 2 2 2" xfId="19745"/>
    <cellStyle name="_DEM-WP(C) Costs not in AURORA 2007PCORC-5.07Update_Electric Rev Req Model (2009 GRC) Revised 01-18-2010 2 3" xfId="19746"/>
    <cellStyle name="_DEM-WP(C) Costs not in AURORA 2007PCORC-5.07Update_Electric Rev Req Model (2009 GRC) Revised 01-18-2010 3" xfId="4127"/>
    <cellStyle name="_DEM-WP(C) Costs not in AURORA 2007PCORC-5.07Update_Electric Rev Req Model (2009 GRC) Revised 01-18-2010 3 2" xfId="19747"/>
    <cellStyle name="_DEM-WP(C) Costs not in AURORA 2007PCORC-5.07Update_Electric Rev Req Model (2009 GRC) Revised 01-18-2010 4" xfId="19748"/>
    <cellStyle name="_DEM-WP(C) Costs not in AURORA 2007PCORC-5.07Update_Electric Rev Req Model (2009 GRC) Revised 01-18-2010_DEM-WP(C) ENERG10C--ctn Mid-C_042010 2010GRC" xfId="4128"/>
    <cellStyle name="_DEM-WP(C) Costs not in AURORA 2007PCORC-5.07Update_Electric Rev Req Model (2009 GRC) Revised 01-18-2010_DEM-WP(C) ENERG10C--ctn Mid-C_042010 2010GRC 2" xfId="19749"/>
    <cellStyle name="_DEM-WP(C) Costs not in AURORA 2007PCORC-5.07Update_Electric Rev Req Model (2010 GRC)" xfId="4129"/>
    <cellStyle name="_DEM-WP(C) Costs not in AURORA 2007PCORC-5.07Update_Electric Rev Req Model (2010 GRC) 2" xfId="19750"/>
    <cellStyle name="_DEM-WP(C) Costs not in AURORA 2007PCORC-5.07Update_Electric Rev Req Model (2010 GRC) SF" xfId="4130"/>
    <cellStyle name="_DEM-WP(C) Costs not in AURORA 2007PCORC-5.07Update_Electric Rev Req Model (2010 GRC) SF 2" xfId="19751"/>
    <cellStyle name="_DEM-WP(C) Costs not in AURORA 2007PCORC-5.07Update_Final Order Electric" xfId="4131"/>
    <cellStyle name="_DEM-WP(C) Costs not in AURORA 2007PCORC-5.07Update_Final Order Electric EXHIBIT A-1" xfId="4132"/>
    <cellStyle name="_DEM-WP(C) Costs not in AURORA 2007PCORC-5.07Update_Final Order Electric EXHIBIT A-1 2" xfId="4133"/>
    <cellStyle name="_DEM-WP(C) Costs not in AURORA 2007PCORC-5.07Update_Final Order Electric EXHIBIT A-1 2 2" xfId="4134"/>
    <cellStyle name="_DEM-WP(C) Costs not in AURORA 2007PCORC-5.07Update_Final Order Electric EXHIBIT A-1 2 2 2" xfId="19752"/>
    <cellStyle name="_DEM-WP(C) Costs not in AURORA 2007PCORC-5.07Update_Final Order Electric EXHIBIT A-1 2 3" xfId="19753"/>
    <cellStyle name="_DEM-WP(C) Costs not in AURORA 2007PCORC-5.07Update_Final Order Electric EXHIBIT A-1 3" xfId="4135"/>
    <cellStyle name="_DEM-WP(C) Costs not in AURORA 2007PCORC-5.07Update_Final Order Electric EXHIBIT A-1 3 2" xfId="19754"/>
    <cellStyle name="_DEM-WP(C) Costs not in AURORA 2007PCORC-5.07Update_Final Order Electric EXHIBIT A-1 4" xfId="19755"/>
    <cellStyle name="_DEM-WP(C) Costs not in AURORA 2007PCORC-5.07Update_NIM Summary" xfId="4136"/>
    <cellStyle name="_DEM-WP(C) Costs not in AURORA 2007PCORC-5.07Update_NIM Summary 09GRC" xfId="4137"/>
    <cellStyle name="_DEM-WP(C) Costs not in AURORA 2007PCORC-5.07Update_NIM Summary 09GRC 2" xfId="4138"/>
    <cellStyle name="_DEM-WP(C) Costs not in AURORA 2007PCORC-5.07Update_NIM Summary 09GRC 2 2" xfId="19756"/>
    <cellStyle name="_DEM-WP(C) Costs not in AURORA 2007PCORC-5.07Update_NIM Summary 09GRC 2 2 2" xfId="19757"/>
    <cellStyle name="_DEM-WP(C) Costs not in AURORA 2007PCORC-5.07Update_NIM Summary 09GRC 2 3" xfId="19758"/>
    <cellStyle name="_DEM-WP(C) Costs not in AURORA 2007PCORC-5.07Update_NIM Summary 09GRC 3" xfId="19759"/>
    <cellStyle name="_DEM-WP(C) Costs not in AURORA 2007PCORC-5.07Update_NIM Summary 09GRC 3 2" xfId="19760"/>
    <cellStyle name="_DEM-WP(C) Costs not in AURORA 2007PCORC-5.07Update_NIM Summary 09GRC 4" xfId="19761"/>
    <cellStyle name="_DEM-WP(C) Costs not in AURORA 2007PCORC-5.07Update_NIM Summary 09GRC_DEM-WP(C) ENERG10C--ctn Mid-C_042010 2010GRC" xfId="4139"/>
    <cellStyle name="_DEM-WP(C) Costs not in AURORA 2007PCORC-5.07Update_NIM Summary 09GRC_DEM-WP(C) ENERG10C--ctn Mid-C_042010 2010GRC 2" xfId="19762"/>
    <cellStyle name="_DEM-WP(C) Costs not in AURORA 2007PCORC-5.07Update_NIM Summary 09GRC_NIM Summary" xfId="4140"/>
    <cellStyle name="_DEM-WP(C) Costs not in AURORA 2007PCORC-5.07Update_NIM Summary 09GRC_NIM Summary 2" xfId="4141"/>
    <cellStyle name="_DEM-WP(C) Costs not in AURORA 2007PCORC-5.07Update_NIM Summary 09GRC_NIM Summary 2 2" xfId="19763"/>
    <cellStyle name="_DEM-WP(C) Costs not in AURORA 2007PCORC-5.07Update_NIM Summary 09GRC_NIM Summary 2 2 2" xfId="19764"/>
    <cellStyle name="_DEM-WP(C) Costs not in AURORA 2007PCORC-5.07Update_NIM Summary 09GRC_NIM Summary 2 3" xfId="19765"/>
    <cellStyle name="_DEM-WP(C) Costs not in AURORA 2007PCORC-5.07Update_NIM Summary 09GRC_NIM Summary 3" xfId="19766"/>
    <cellStyle name="_DEM-WP(C) Costs not in AURORA 2007PCORC-5.07Update_NIM Summary 09GRC_NIM Summary 3 2" xfId="19767"/>
    <cellStyle name="_DEM-WP(C) Costs not in AURORA 2007PCORC-5.07Update_NIM Summary 09GRC_NIM Summary 4" xfId="19768"/>
    <cellStyle name="_DEM-WP(C) Costs not in AURORA 2007PCORC-5.07Update_NIM Summary 09GRC_NIM Summary_DEM-WP(C) ENERG10C--ctn Mid-C_042010 2010GRC" xfId="4142"/>
    <cellStyle name="_DEM-WP(C) Costs not in AURORA 2007PCORC-5.07Update_NIM Summary 09GRC_NIM Summary_DEM-WP(C) ENERG10C--ctn Mid-C_042010 2010GRC 2" xfId="19769"/>
    <cellStyle name="_DEM-WP(C) Costs not in AURORA 2007PCORC-5.07Update_NIM Summary 10" xfId="19770"/>
    <cellStyle name="_DEM-WP(C) Costs not in AURORA 2007PCORC-5.07Update_NIM Summary 10 2" xfId="19771"/>
    <cellStyle name="_DEM-WP(C) Costs not in AURORA 2007PCORC-5.07Update_NIM Summary 11" xfId="19772"/>
    <cellStyle name="_DEM-WP(C) Costs not in AURORA 2007PCORC-5.07Update_NIM Summary 11 2" xfId="19773"/>
    <cellStyle name="_DEM-WP(C) Costs not in AURORA 2007PCORC-5.07Update_NIM Summary 12" xfId="19774"/>
    <cellStyle name="_DEM-WP(C) Costs not in AURORA 2007PCORC-5.07Update_NIM Summary 12 2" xfId="19775"/>
    <cellStyle name="_DEM-WP(C) Costs not in AURORA 2007PCORC-5.07Update_NIM Summary 13" xfId="19776"/>
    <cellStyle name="_DEM-WP(C) Costs not in AURORA 2007PCORC-5.07Update_NIM Summary 13 2" xfId="19777"/>
    <cellStyle name="_DEM-WP(C) Costs not in AURORA 2007PCORC-5.07Update_NIM Summary 14" xfId="19778"/>
    <cellStyle name="_DEM-WP(C) Costs not in AURORA 2007PCORC-5.07Update_NIM Summary 14 2" xfId="19779"/>
    <cellStyle name="_DEM-WP(C) Costs not in AURORA 2007PCORC-5.07Update_NIM Summary 15" xfId="19780"/>
    <cellStyle name="_DEM-WP(C) Costs not in AURORA 2007PCORC-5.07Update_NIM Summary 15 2" xfId="19781"/>
    <cellStyle name="_DEM-WP(C) Costs not in AURORA 2007PCORC-5.07Update_NIM Summary 16" xfId="19782"/>
    <cellStyle name="_DEM-WP(C) Costs not in AURORA 2007PCORC-5.07Update_NIM Summary 16 2" xfId="19783"/>
    <cellStyle name="_DEM-WP(C) Costs not in AURORA 2007PCORC-5.07Update_NIM Summary 17" xfId="19784"/>
    <cellStyle name="_DEM-WP(C) Costs not in AURORA 2007PCORC-5.07Update_NIM Summary 17 2" xfId="19785"/>
    <cellStyle name="_DEM-WP(C) Costs not in AURORA 2007PCORC-5.07Update_NIM Summary 18" xfId="19786"/>
    <cellStyle name="_DEM-WP(C) Costs not in AURORA 2007PCORC-5.07Update_NIM Summary 18 2" xfId="19787"/>
    <cellStyle name="_DEM-WP(C) Costs not in AURORA 2007PCORC-5.07Update_NIM Summary 19" xfId="19788"/>
    <cellStyle name="_DEM-WP(C) Costs not in AURORA 2007PCORC-5.07Update_NIM Summary 19 2" xfId="19789"/>
    <cellStyle name="_DEM-WP(C) Costs not in AURORA 2007PCORC-5.07Update_NIM Summary 2" xfId="4143"/>
    <cellStyle name="_DEM-WP(C) Costs not in AURORA 2007PCORC-5.07Update_NIM Summary 2 2" xfId="19790"/>
    <cellStyle name="_DEM-WP(C) Costs not in AURORA 2007PCORC-5.07Update_NIM Summary 2 2 2" xfId="19791"/>
    <cellStyle name="_DEM-WP(C) Costs not in AURORA 2007PCORC-5.07Update_NIM Summary 2 3" xfId="19792"/>
    <cellStyle name="_DEM-WP(C) Costs not in AURORA 2007PCORC-5.07Update_NIM Summary 20" xfId="19793"/>
    <cellStyle name="_DEM-WP(C) Costs not in AURORA 2007PCORC-5.07Update_NIM Summary 20 2" xfId="19794"/>
    <cellStyle name="_DEM-WP(C) Costs not in AURORA 2007PCORC-5.07Update_NIM Summary 21" xfId="19795"/>
    <cellStyle name="_DEM-WP(C) Costs not in AURORA 2007PCORC-5.07Update_NIM Summary 21 2" xfId="19796"/>
    <cellStyle name="_DEM-WP(C) Costs not in AURORA 2007PCORC-5.07Update_NIM Summary 22" xfId="19797"/>
    <cellStyle name="_DEM-WP(C) Costs not in AURORA 2007PCORC-5.07Update_NIM Summary 22 2" xfId="19798"/>
    <cellStyle name="_DEM-WP(C) Costs not in AURORA 2007PCORC-5.07Update_NIM Summary 23" xfId="19799"/>
    <cellStyle name="_DEM-WP(C) Costs not in AURORA 2007PCORC-5.07Update_NIM Summary 23 2" xfId="19800"/>
    <cellStyle name="_DEM-WP(C) Costs not in AURORA 2007PCORC-5.07Update_NIM Summary 24" xfId="19801"/>
    <cellStyle name="_DEM-WP(C) Costs not in AURORA 2007PCORC-5.07Update_NIM Summary 24 2" xfId="19802"/>
    <cellStyle name="_DEM-WP(C) Costs not in AURORA 2007PCORC-5.07Update_NIM Summary 25" xfId="19803"/>
    <cellStyle name="_DEM-WP(C) Costs not in AURORA 2007PCORC-5.07Update_NIM Summary 25 2" xfId="19804"/>
    <cellStyle name="_DEM-WP(C) Costs not in AURORA 2007PCORC-5.07Update_NIM Summary 26" xfId="19805"/>
    <cellStyle name="_DEM-WP(C) Costs not in AURORA 2007PCORC-5.07Update_NIM Summary 26 2" xfId="19806"/>
    <cellStyle name="_DEM-WP(C) Costs not in AURORA 2007PCORC-5.07Update_NIM Summary 27" xfId="19807"/>
    <cellStyle name="_DEM-WP(C) Costs not in AURORA 2007PCORC-5.07Update_NIM Summary 27 2" xfId="19808"/>
    <cellStyle name="_DEM-WP(C) Costs not in AURORA 2007PCORC-5.07Update_NIM Summary 28" xfId="19809"/>
    <cellStyle name="_DEM-WP(C) Costs not in AURORA 2007PCORC-5.07Update_NIM Summary 28 2" xfId="19810"/>
    <cellStyle name="_DEM-WP(C) Costs not in AURORA 2007PCORC-5.07Update_NIM Summary 29" xfId="19811"/>
    <cellStyle name="_DEM-WP(C) Costs not in AURORA 2007PCORC-5.07Update_NIM Summary 29 2" xfId="19812"/>
    <cellStyle name="_DEM-WP(C) Costs not in AURORA 2007PCORC-5.07Update_NIM Summary 3" xfId="4144"/>
    <cellStyle name="_DEM-WP(C) Costs not in AURORA 2007PCORC-5.07Update_NIM Summary 3 2" xfId="19813"/>
    <cellStyle name="_DEM-WP(C) Costs not in AURORA 2007PCORC-5.07Update_NIM Summary 30" xfId="19814"/>
    <cellStyle name="_DEM-WP(C) Costs not in AURORA 2007PCORC-5.07Update_NIM Summary 30 2" xfId="19815"/>
    <cellStyle name="_DEM-WP(C) Costs not in AURORA 2007PCORC-5.07Update_NIM Summary 31" xfId="19816"/>
    <cellStyle name="_DEM-WP(C) Costs not in AURORA 2007PCORC-5.07Update_NIM Summary 31 2" xfId="19817"/>
    <cellStyle name="_DEM-WP(C) Costs not in AURORA 2007PCORC-5.07Update_NIM Summary 32" xfId="19818"/>
    <cellStyle name="_DEM-WP(C) Costs not in AURORA 2007PCORC-5.07Update_NIM Summary 32 2" xfId="19819"/>
    <cellStyle name="_DEM-WP(C) Costs not in AURORA 2007PCORC-5.07Update_NIM Summary 33" xfId="19820"/>
    <cellStyle name="_DEM-WP(C) Costs not in AURORA 2007PCORC-5.07Update_NIM Summary 33 2" xfId="19821"/>
    <cellStyle name="_DEM-WP(C) Costs not in AURORA 2007PCORC-5.07Update_NIM Summary 34" xfId="19822"/>
    <cellStyle name="_DEM-WP(C) Costs not in AURORA 2007PCORC-5.07Update_NIM Summary 34 2" xfId="19823"/>
    <cellStyle name="_DEM-WP(C) Costs not in AURORA 2007PCORC-5.07Update_NIM Summary 35" xfId="19824"/>
    <cellStyle name="_DEM-WP(C) Costs not in AURORA 2007PCORC-5.07Update_NIM Summary 35 2" xfId="19825"/>
    <cellStyle name="_DEM-WP(C) Costs not in AURORA 2007PCORC-5.07Update_NIM Summary 36" xfId="19826"/>
    <cellStyle name="_DEM-WP(C) Costs not in AURORA 2007PCORC-5.07Update_NIM Summary 36 2" xfId="19827"/>
    <cellStyle name="_DEM-WP(C) Costs not in AURORA 2007PCORC-5.07Update_NIM Summary 37" xfId="19828"/>
    <cellStyle name="_DEM-WP(C) Costs not in AURORA 2007PCORC-5.07Update_NIM Summary 37 2" xfId="19829"/>
    <cellStyle name="_DEM-WP(C) Costs not in AURORA 2007PCORC-5.07Update_NIM Summary 38" xfId="19830"/>
    <cellStyle name="_DEM-WP(C) Costs not in AURORA 2007PCORC-5.07Update_NIM Summary 38 2" xfId="19831"/>
    <cellStyle name="_DEM-WP(C) Costs not in AURORA 2007PCORC-5.07Update_NIM Summary 39" xfId="19832"/>
    <cellStyle name="_DEM-WP(C) Costs not in AURORA 2007PCORC-5.07Update_NIM Summary 39 2" xfId="19833"/>
    <cellStyle name="_DEM-WP(C) Costs not in AURORA 2007PCORC-5.07Update_NIM Summary 4" xfId="4145"/>
    <cellStyle name="_DEM-WP(C) Costs not in AURORA 2007PCORC-5.07Update_NIM Summary 4 2" xfId="19834"/>
    <cellStyle name="_DEM-WP(C) Costs not in AURORA 2007PCORC-5.07Update_NIM Summary 40" xfId="19835"/>
    <cellStyle name="_DEM-WP(C) Costs not in AURORA 2007PCORC-5.07Update_NIM Summary 40 2" xfId="19836"/>
    <cellStyle name="_DEM-WP(C) Costs not in AURORA 2007PCORC-5.07Update_NIM Summary 41" xfId="19837"/>
    <cellStyle name="_DEM-WP(C) Costs not in AURORA 2007PCORC-5.07Update_NIM Summary 41 2" xfId="19838"/>
    <cellStyle name="_DEM-WP(C) Costs not in AURORA 2007PCORC-5.07Update_NIM Summary 42" xfId="19839"/>
    <cellStyle name="_DEM-WP(C) Costs not in AURORA 2007PCORC-5.07Update_NIM Summary 42 2" xfId="19840"/>
    <cellStyle name="_DEM-WP(C) Costs not in AURORA 2007PCORC-5.07Update_NIM Summary 43" xfId="19841"/>
    <cellStyle name="_DEM-WP(C) Costs not in AURORA 2007PCORC-5.07Update_NIM Summary 43 2" xfId="19842"/>
    <cellStyle name="_DEM-WP(C) Costs not in AURORA 2007PCORC-5.07Update_NIM Summary 44" xfId="19843"/>
    <cellStyle name="_DEM-WP(C) Costs not in AURORA 2007PCORC-5.07Update_NIM Summary 44 2" xfId="19844"/>
    <cellStyle name="_DEM-WP(C) Costs not in AURORA 2007PCORC-5.07Update_NIM Summary 45" xfId="19845"/>
    <cellStyle name="_DEM-WP(C) Costs not in AURORA 2007PCORC-5.07Update_NIM Summary 45 2" xfId="19846"/>
    <cellStyle name="_DEM-WP(C) Costs not in AURORA 2007PCORC-5.07Update_NIM Summary 46" xfId="19847"/>
    <cellStyle name="_DEM-WP(C) Costs not in AURORA 2007PCORC-5.07Update_NIM Summary 46 2" xfId="19848"/>
    <cellStyle name="_DEM-WP(C) Costs not in AURORA 2007PCORC-5.07Update_NIM Summary 47" xfId="19849"/>
    <cellStyle name="_DEM-WP(C) Costs not in AURORA 2007PCORC-5.07Update_NIM Summary 47 2" xfId="19850"/>
    <cellStyle name="_DEM-WP(C) Costs not in AURORA 2007PCORC-5.07Update_NIM Summary 48" xfId="19851"/>
    <cellStyle name="_DEM-WP(C) Costs not in AURORA 2007PCORC-5.07Update_NIM Summary 49" xfId="19852"/>
    <cellStyle name="_DEM-WP(C) Costs not in AURORA 2007PCORC-5.07Update_NIM Summary 5" xfId="4146"/>
    <cellStyle name="_DEM-WP(C) Costs not in AURORA 2007PCORC-5.07Update_NIM Summary 5 2" xfId="19853"/>
    <cellStyle name="_DEM-WP(C) Costs not in AURORA 2007PCORC-5.07Update_NIM Summary 50" xfId="19854"/>
    <cellStyle name="_DEM-WP(C) Costs not in AURORA 2007PCORC-5.07Update_NIM Summary 51" xfId="19855"/>
    <cellStyle name="_DEM-WP(C) Costs not in AURORA 2007PCORC-5.07Update_NIM Summary 6" xfId="4147"/>
    <cellStyle name="_DEM-WP(C) Costs not in AURORA 2007PCORC-5.07Update_NIM Summary 6 2" xfId="19856"/>
    <cellStyle name="_DEM-WP(C) Costs not in AURORA 2007PCORC-5.07Update_NIM Summary 7" xfId="4148"/>
    <cellStyle name="_DEM-WP(C) Costs not in AURORA 2007PCORC-5.07Update_NIM Summary 7 2" xfId="19857"/>
    <cellStyle name="_DEM-WP(C) Costs not in AURORA 2007PCORC-5.07Update_NIM Summary 8" xfId="4149"/>
    <cellStyle name="_DEM-WP(C) Costs not in AURORA 2007PCORC-5.07Update_NIM Summary 8 2" xfId="19858"/>
    <cellStyle name="_DEM-WP(C) Costs not in AURORA 2007PCORC-5.07Update_NIM Summary 9" xfId="4150"/>
    <cellStyle name="_DEM-WP(C) Costs not in AURORA 2007PCORC-5.07Update_NIM Summary 9 2" xfId="19859"/>
    <cellStyle name="_DEM-WP(C) Costs not in AURORA 2007PCORC-5.07Update_NIM Summary_DEM-WP(C) ENERG10C--ctn Mid-C_042010 2010GRC" xfId="4151"/>
    <cellStyle name="_DEM-WP(C) Costs not in AURORA 2007PCORC-5.07Update_NIM Summary_DEM-WP(C) ENERG10C--ctn Mid-C_042010 2010GRC 2" xfId="19860"/>
    <cellStyle name="_DEM-WP(C) Costs not in AURORA 2007PCORC-5.07Update_NIM+O&amp;M Monthly" xfId="4152"/>
    <cellStyle name="_DEM-WP(C) Costs not in AURORA 2007PCORC-5.07Update_NIM+O&amp;M Monthly 2" xfId="19861"/>
    <cellStyle name="_DEM-WP(C) Costs not in AURORA 2007PCORC-5.07Update_NIM+O&amp;M Monthly 2 2" xfId="19862"/>
    <cellStyle name="_DEM-WP(C) Costs not in AURORA 2007PCORC-5.07Update_NIM+O&amp;M Monthly 3" xfId="19863"/>
    <cellStyle name="_DEM-WP(C) Costs not in AURORA 2007PCORC-5.07Update_Power Costs - Comparison bx Rbtl-Staff-Jt-PC" xfId="4153"/>
    <cellStyle name="_DEM-WP(C) Costs not in AURORA 2007PCORC-5.07Update_Power Costs - Comparison bx Rbtl-Staff-Jt-PC 2" xfId="4154"/>
    <cellStyle name="_DEM-WP(C) Costs not in AURORA 2007PCORC-5.07Update_Power Costs - Comparison bx Rbtl-Staff-Jt-PC 2 2" xfId="4155"/>
    <cellStyle name="_DEM-WP(C) Costs not in AURORA 2007PCORC-5.07Update_Power Costs - Comparison bx Rbtl-Staff-Jt-PC 2 2 2" xfId="19864"/>
    <cellStyle name="_DEM-WP(C) Costs not in AURORA 2007PCORC-5.07Update_Power Costs - Comparison bx Rbtl-Staff-Jt-PC 2 3" xfId="19865"/>
    <cellStyle name="_DEM-WP(C) Costs not in AURORA 2007PCORC-5.07Update_Power Costs - Comparison bx Rbtl-Staff-Jt-PC 3" xfId="4156"/>
    <cellStyle name="_DEM-WP(C) Costs not in AURORA 2007PCORC-5.07Update_Power Costs - Comparison bx Rbtl-Staff-Jt-PC 3 2" xfId="19866"/>
    <cellStyle name="_DEM-WP(C) Costs not in AURORA 2007PCORC-5.07Update_Power Costs - Comparison bx Rbtl-Staff-Jt-PC 4" xfId="19867"/>
    <cellStyle name="_DEM-WP(C) Costs not in AURORA 2007PCORC-5.07Update_Power Costs - Comparison bx Rbtl-Staff-Jt-PC_DEM-WP(C) ENERG10C--ctn Mid-C_042010 2010GRC" xfId="4157"/>
    <cellStyle name="_DEM-WP(C) Costs not in AURORA 2007PCORC-5.07Update_Power Costs - Comparison bx Rbtl-Staff-Jt-PC_DEM-WP(C) ENERG10C--ctn Mid-C_042010 2010GRC 2" xfId="19868"/>
    <cellStyle name="_DEM-WP(C) Costs not in AURORA 2007PCORC-5.07Update_Rebuttal Power Costs" xfId="4158"/>
    <cellStyle name="_DEM-WP(C) Costs not in AURORA 2007PCORC-5.07Update_Rebuttal Power Costs 2" xfId="4159"/>
    <cellStyle name="_DEM-WP(C) Costs not in AURORA 2007PCORC-5.07Update_Rebuttal Power Costs 2 2" xfId="4160"/>
    <cellStyle name="_DEM-WP(C) Costs not in AURORA 2007PCORC-5.07Update_Rebuttal Power Costs 2 2 2" xfId="19869"/>
    <cellStyle name="_DEM-WP(C) Costs not in AURORA 2007PCORC-5.07Update_Rebuttal Power Costs 2 3" xfId="19870"/>
    <cellStyle name="_DEM-WP(C) Costs not in AURORA 2007PCORC-5.07Update_Rebuttal Power Costs 3" xfId="4161"/>
    <cellStyle name="_DEM-WP(C) Costs not in AURORA 2007PCORC-5.07Update_Rebuttal Power Costs 3 2" xfId="19871"/>
    <cellStyle name="_DEM-WP(C) Costs not in AURORA 2007PCORC-5.07Update_Rebuttal Power Costs 4" xfId="19872"/>
    <cellStyle name="_DEM-WP(C) Costs not in AURORA 2007PCORC-5.07Update_Rebuttal Power Costs_DEM-WP(C) ENERG10C--ctn Mid-C_042010 2010GRC" xfId="4162"/>
    <cellStyle name="_DEM-WP(C) Costs not in AURORA 2007PCORC-5.07Update_Rebuttal Power Costs_DEM-WP(C) ENERG10C--ctn Mid-C_042010 2010GRC 2" xfId="19873"/>
    <cellStyle name="_DEM-WP(C) Costs not in AURORA 2007PCORC-5.07Update_TENASKA REGULATORY ASSET" xfId="4163"/>
    <cellStyle name="_DEM-WP(C) Costs not in AURORA 2007PCORC-5.07Update_TENASKA REGULATORY ASSET 2" xfId="4164"/>
    <cellStyle name="_DEM-WP(C) Costs not in AURORA 2007PCORC-5.07Update_TENASKA REGULATORY ASSET 2 2" xfId="4165"/>
    <cellStyle name="_DEM-WP(C) Costs not in AURORA 2007PCORC-5.07Update_TENASKA REGULATORY ASSET 2 2 2" xfId="19874"/>
    <cellStyle name="_DEM-WP(C) Costs not in AURORA 2007PCORC-5.07Update_TENASKA REGULATORY ASSET 2 3" xfId="19875"/>
    <cellStyle name="_DEM-WP(C) Costs not in AURORA 2007PCORC-5.07Update_TENASKA REGULATORY ASSET 3" xfId="4166"/>
    <cellStyle name="_DEM-WP(C) Costs not in AURORA 2007PCORC-5.07Update_TENASKA REGULATORY ASSET 3 2" xfId="19876"/>
    <cellStyle name="_DEM-WP(C) Costs not in AURORA 2007PCORC-5.07Update_TENASKA REGULATORY ASSET 4" xfId="19877"/>
    <cellStyle name="_DEM-WP(C) Costs Not In AURORA 2009GRC" xfId="4167"/>
    <cellStyle name="_DEM-WP(C) Costs Not In AURORA 2009GRC 2" xfId="19878"/>
    <cellStyle name="_x0013__DEM-WP(C) ENERG10C--ctn Mid-C_042010 2010GRC" xfId="4168"/>
    <cellStyle name="_x0013__DEM-WP(C) ENERG10C--ctn Mid-C_042010 2010GRC 2" xfId="19879"/>
    <cellStyle name="_DEM-WP(C) Prod O&amp;M 2007GRC" xfId="4169"/>
    <cellStyle name="_DEM-WP(C) Prod O&amp;M 2007GRC 2" xfId="4170"/>
    <cellStyle name="_DEM-WP(C) Prod O&amp;M 2007GRC 2 2" xfId="4171"/>
    <cellStyle name="_DEM-WP(C) Prod O&amp;M 2007GRC 2 2 2" xfId="19880"/>
    <cellStyle name="_DEM-WP(C) Prod O&amp;M 2007GRC 2 3" xfId="19881"/>
    <cellStyle name="_DEM-WP(C) Prod O&amp;M 2007GRC 3" xfId="4172"/>
    <cellStyle name="_DEM-WP(C) Prod O&amp;M 2007GRC 3 2" xfId="19882"/>
    <cellStyle name="_DEM-WP(C) Prod O&amp;M 2007GRC 3 2 2" xfId="19883"/>
    <cellStyle name="_DEM-WP(C) Prod O&amp;M 2007GRC 4" xfId="19884"/>
    <cellStyle name="_DEM-WP(C) Prod O&amp;M 2007GRC 4 2" xfId="19885"/>
    <cellStyle name="_DEM-WP(C) Prod O&amp;M 2007GRC 4 3" xfId="19886"/>
    <cellStyle name="_DEM-WP(C) Prod O&amp;M 2007GRC 5" xfId="19887"/>
    <cellStyle name="_DEM-WP(C) Prod O&amp;M 2007GRC 5 2" xfId="19888"/>
    <cellStyle name="_DEM-WP(C) Prod O&amp;M 2007GRC 6" xfId="19889"/>
    <cellStyle name="_DEM-WP(C) Prod O&amp;M 2007GRC 6 2" xfId="19890"/>
    <cellStyle name="_DEM-WP(C) Prod O&amp;M 2007GRC_Adj Bench DR 3 for Initial Briefs (Electric)" xfId="4173"/>
    <cellStyle name="_DEM-WP(C) Prod O&amp;M 2007GRC_Adj Bench DR 3 for Initial Briefs (Electric) 2" xfId="4174"/>
    <cellStyle name="_DEM-WP(C) Prod O&amp;M 2007GRC_Adj Bench DR 3 for Initial Briefs (Electric) 2 2" xfId="4175"/>
    <cellStyle name="_DEM-WP(C) Prod O&amp;M 2007GRC_Adj Bench DR 3 for Initial Briefs (Electric) 2 2 2" xfId="19891"/>
    <cellStyle name="_DEM-WP(C) Prod O&amp;M 2007GRC_Adj Bench DR 3 for Initial Briefs (Electric) 2 3" xfId="19892"/>
    <cellStyle name="_DEM-WP(C) Prod O&amp;M 2007GRC_Adj Bench DR 3 for Initial Briefs (Electric) 3" xfId="4176"/>
    <cellStyle name="_DEM-WP(C) Prod O&amp;M 2007GRC_Adj Bench DR 3 for Initial Briefs (Electric) 3 2" xfId="19893"/>
    <cellStyle name="_DEM-WP(C) Prod O&amp;M 2007GRC_Adj Bench DR 3 for Initial Briefs (Electric) 4" xfId="19894"/>
    <cellStyle name="_DEM-WP(C) Prod O&amp;M 2007GRC_Adj Bench DR 3 for Initial Briefs (Electric)_DEM-WP(C) ENERG10C--ctn Mid-C_042010 2010GRC" xfId="4177"/>
    <cellStyle name="_DEM-WP(C) Prod O&amp;M 2007GRC_Adj Bench DR 3 for Initial Briefs (Electric)_DEM-WP(C) ENERG10C--ctn Mid-C_042010 2010GRC 2" xfId="19895"/>
    <cellStyle name="_DEM-WP(C) Prod O&amp;M 2007GRC_Book2" xfId="4178"/>
    <cellStyle name="_DEM-WP(C) Prod O&amp;M 2007GRC_Book2 2" xfId="4179"/>
    <cellStyle name="_DEM-WP(C) Prod O&amp;M 2007GRC_Book2 2 2" xfId="4180"/>
    <cellStyle name="_DEM-WP(C) Prod O&amp;M 2007GRC_Book2 2 2 2" xfId="19896"/>
    <cellStyle name="_DEM-WP(C) Prod O&amp;M 2007GRC_Book2 2 3" xfId="19897"/>
    <cellStyle name="_DEM-WP(C) Prod O&amp;M 2007GRC_Book2 3" xfId="4181"/>
    <cellStyle name="_DEM-WP(C) Prod O&amp;M 2007GRC_Book2 3 2" xfId="19898"/>
    <cellStyle name="_DEM-WP(C) Prod O&amp;M 2007GRC_Book2 4" xfId="19899"/>
    <cellStyle name="_DEM-WP(C) Prod O&amp;M 2007GRC_Book2_Adj Bench DR 3 for Initial Briefs (Electric)" xfId="4182"/>
    <cellStyle name="_DEM-WP(C) Prod O&amp;M 2007GRC_Book2_Adj Bench DR 3 for Initial Briefs (Electric) 2" xfId="4183"/>
    <cellStyle name="_DEM-WP(C) Prod O&amp;M 2007GRC_Book2_Adj Bench DR 3 for Initial Briefs (Electric) 2 2" xfId="4184"/>
    <cellStyle name="_DEM-WP(C) Prod O&amp;M 2007GRC_Book2_Adj Bench DR 3 for Initial Briefs (Electric) 2 2 2" xfId="19900"/>
    <cellStyle name="_DEM-WP(C) Prod O&amp;M 2007GRC_Book2_Adj Bench DR 3 for Initial Briefs (Electric) 2 3" xfId="19901"/>
    <cellStyle name="_DEM-WP(C) Prod O&amp;M 2007GRC_Book2_Adj Bench DR 3 for Initial Briefs (Electric) 3" xfId="4185"/>
    <cellStyle name="_DEM-WP(C) Prod O&amp;M 2007GRC_Book2_Adj Bench DR 3 for Initial Briefs (Electric) 3 2" xfId="19902"/>
    <cellStyle name="_DEM-WP(C) Prod O&amp;M 2007GRC_Book2_Adj Bench DR 3 for Initial Briefs (Electric) 4" xfId="19903"/>
    <cellStyle name="_DEM-WP(C) Prod O&amp;M 2007GRC_Book2_Adj Bench DR 3 for Initial Briefs (Electric)_DEM-WP(C) ENERG10C--ctn Mid-C_042010 2010GRC" xfId="4186"/>
    <cellStyle name="_DEM-WP(C) Prod O&amp;M 2007GRC_Book2_Adj Bench DR 3 for Initial Briefs (Electric)_DEM-WP(C) ENERG10C--ctn Mid-C_042010 2010GRC 2" xfId="19904"/>
    <cellStyle name="_DEM-WP(C) Prod O&amp;M 2007GRC_Book2_DEM-WP(C) ENERG10C--ctn Mid-C_042010 2010GRC" xfId="4187"/>
    <cellStyle name="_DEM-WP(C) Prod O&amp;M 2007GRC_Book2_DEM-WP(C) ENERG10C--ctn Mid-C_042010 2010GRC 2" xfId="19905"/>
    <cellStyle name="_DEM-WP(C) Prod O&amp;M 2007GRC_Book2_Electric Rev Req Model (2009 GRC) Rebuttal" xfId="4188"/>
    <cellStyle name="_DEM-WP(C) Prod O&amp;M 2007GRC_Book2_Electric Rev Req Model (2009 GRC) Rebuttal 2" xfId="4189"/>
    <cellStyle name="_DEM-WP(C) Prod O&amp;M 2007GRC_Book2_Electric Rev Req Model (2009 GRC) Rebuttal 2 2" xfId="4190"/>
    <cellStyle name="_DEM-WP(C) Prod O&amp;M 2007GRC_Book2_Electric Rev Req Model (2009 GRC) Rebuttal 2 2 2" xfId="19906"/>
    <cellStyle name="_DEM-WP(C) Prod O&amp;M 2007GRC_Book2_Electric Rev Req Model (2009 GRC) Rebuttal 2 3" xfId="19907"/>
    <cellStyle name="_DEM-WP(C) Prod O&amp;M 2007GRC_Book2_Electric Rev Req Model (2009 GRC) Rebuttal 3" xfId="4191"/>
    <cellStyle name="_DEM-WP(C) Prod O&amp;M 2007GRC_Book2_Electric Rev Req Model (2009 GRC) Rebuttal 3 2" xfId="19908"/>
    <cellStyle name="_DEM-WP(C) Prod O&amp;M 2007GRC_Book2_Electric Rev Req Model (2009 GRC) Rebuttal 4" xfId="19909"/>
    <cellStyle name="_DEM-WP(C) Prod O&amp;M 2007GRC_Book2_Electric Rev Req Model (2009 GRC) Rebuttal REmoval of New  WH Solar AdjustMI" xfId="4192"/>
    <cellStyle name="_DEM-WP(C) Prod O&amp;M 2007GRC_Book2_Electric Rev Req Model (2009 GRC) Rebuttal REmoval of New  WH Solar AdjustMI 2" xfId="4193"/>
    <cellStyle name="_DEM-WP(C) Prod O&amp;M 2007GRC_Book2_Electric Rev Req Model (2009 GRC) Rebuttal REmoval of New  WH Solar AdjustMI 2 2" xfId="4194"/>
    <cellStyle name="_DEM-WP(C) Prod O&amp;M 2007GRC_Book2_Electric Rev Req Model (2009 GRC) Rebuttal REmoval of New  WH Solar AdjustMI 2 2 2" xfId="19910"/>
    <cellStyle name="_DEM-WP(C) Prod O&amp;M 2007GRC_Book2_Electric Rev Req Model (2009 GRC) Rebuttal REmoval of New  WH Solar AdjustMI 2 3" xfId="19911"/>
    <cellStyle name="_DEM-WP(C) Prod O&amp;M 2007GRC_Book2_Electric Rev Req Model (2009 GRC) Rebuttal REmoval of New  WH Solar AdjustMI 3" xfId="4195"/>
    <cellStyle name="_DEM-WP(C) Prod O&amp;M 2007GRC_Book2_Electric Rev Req Model (2009 GRC) Rebuttal REmoval of New  WH Solar AdjustMI 3 2" xfId="19912"/>
    <cellStyle name="_DEM-WP(C) Prod O&amp;M 2007GRC_Book2_Electric Rev Req Model (2009 GRC) Rebuttal REmoval of New  WH Solar AdjustMI 4" xfId="19913"/>
    <cellStyle name="_DEM-WP(C) Prod O&amp;M 2007GRC_Book2_Electric Rev Req Model (2009 GRC) Rebuttal REmoval of New  WH Solar AdjustMI_DEM-WP(C) ENERG10C--ctn Mid-C_042010 2010GRC" xfId="4196"/>
    <cellStyle name="_DEM-WP(C) Prod O&amp;M 2007GRC_Book2_Electric Rev Req Model (2009 GRC) Rebuttal REmoval of New  WH Solar AdjustMI_DEM-WP(C) ENERG10C--ctn Mid-C_042010 2010GRC 2" xfId="19914"/>
    <cellStyle name="_DEM-WP(C) Prod O&amp;M 2007GRC_Book2_Electric Rev Req Model (2009 GRC) Revised 01-18-2010" xfId="4197"/>
    <cellStyle name="_DEM-WP(C) Prod O&amp;M 2007GRC_Book2_Electric Rev Req Model (2009 GRC) Revised 01-18-2010 2" xfId="4198"/>
    <cellStyle name="_DEM-WP(C) Prod O&amp;M 2007GRC_Book2_Electric Rev Req Model (2009 GRC) Revised 01-18-2010 2 2" xfId="4199"/>
    <cellStyle name="_DEM-WP(C) Prod O&amp;M 2007GRC_Book2_Electric Rev Req Model (2009 GRC) Revised 01-18-2010 2 2 2" xfId="19915"/>
    <cellStyle name="_DEM-WP(C) Prod O&amp;M 2007GRC_Book2_Electric Rev Req Model (2009 GRC) Revised 01-18-2010 2 3" xfId="19916"/>
    <cellStyle name="_DEM-WP(C) Prod O&amp;M 2007GRC_Book2_Electric Rev Req Model (2009 GRC) Revised 01-18-2010 3" xfId="4200"/>
    <cellStyle name="_DEM-WP(C) Prod O&amp;M 2007GRC_Book2_Electric Rev Req Model (2009 GRC) Revised 01-18-2010 3 2" xfId="19917"/>
    <cellStyle name="_DEM-WP(C) Prod O&amp;M 2007GRC_Book2_Electric Rev Req Model (2009 GRC) Revised 01-18-2010 4" xfId="19918"/>
    <cellStyle name="_DEM-WP(C) Prod O&amp;M 2007GRC_Book2_Electric Rev Req Model (2009 GRC) Revised 01-18-2010_DEM-WP(C) ENERG10C--ctn Mid-C_042010 2010GRC" xfId="4201"/>
    <cellStyle name="_DEM-WP(C) Prod O&amp;M 2007GRC_Book2_Electric Rev Req Model (2009 GRC) Revised 01-18-2010_DEM-WP(C) ENERG10C--ctn Mid-C_042010 2010GRC 2" xfId="19919"/>
    <cellStyle name="_DEM-WP(C) Prod O&amp;M 2007GRC_Book2_Final Order Electric EXHIBIT A-1" xfId="4202"/>
    <cellStyle name="_DEM-WP(C) Prod O&amp;M 2007GRC_Book2_Final Order Electric EXHIBIT A-1 2" xfId="4203"/>
    <cellStyle name="_DEM-WP(C) Prod O&amp;M 2007GRC_Book2_Final Order Electric EXHIBIT A-1 2 2" xfId="4204"/>
    <cellStyle name="_DEM-WP(C) Prod O&amp;M 2007GRC_Book2_Final Order Electric EXHIBIT A-1 2 2 2" xfId="19920"/>
    <cellStyle name="_DEM-WP(C) Prod O&amp;M 2007GRC_Book2_Final Order Electric EXHIBIT A-1 2 3" xfId="19921"/>
    <cellStyle name="_DEM-WP(C) Prod O&amp;M 2007GRC_Book2_Final Order Electric EXHIBIT A-1 3" xfId="4205"/>
    <cellStyle name="_DEM-WP(C) Prod O&amp;M 2007GRC_Book2_Final Order Electric EXHIBIT A-1 3 2" xfId="19922"/>
    <cellStyle name="_DEM-WP(C) Prod O&amp;M 2007GRC_Book2_Final Order Electric EXHIBIT A-1 4" xfId="19923"/>
    <cellStyle name="_DEM-WP(C) Prod O&amp;M 2007GRC_Colstrip 1&amp;2 Annual O&amp;M Budgets" xfId="19924"/>
    <cellStyle name="_DEM-WP(C) Prod O&amp;M 2007GRC_Confidential Material" xfId="4206"/>
    <cellStyle name="_DEM-WP(C) Prod O&amp;M 2007GRC_Confidential Material 2" xfId="19925"/>
    <cellStyle name="_DEM-WP(C) Prod O&amp;M 2007GRC_DEM-WP(C) Colstrip 12 Coal Cost Forecast 2010GRC" xfId="4207"/>
    <cellStyle name="_DEM-WP(C) Prod O&amp;M 2007GRC_DEM-WP(C) Colstrip 12 Coal Cost Forecast 2010GRC 2" xfId="19926"/>
    <cellStyle name="_DEM-WP(C) Prod O&amp;M 2007GRC_DEM-WP(C) ENERG10C--ctn Mid-C_042010 2010GRC" xfId="4208"/>
    <cellStyle name="_DEM-WP(C) Prod O&amp;M 2007GRC_DEM-WP(C) ENERG10C--ctn Mid-C_042010 2010GRC 2" xfId="19927"/>
    <cellStyle name="_DEM-WP(C) Prod O&amp;M 2007GRC_DEM-WP(C) Production O&amp;M 2010GRC As-Filed" xfId="4209"/>
    <cellStyle name="_DEM-WP(C) Prod O&amp;M 2007GRC_DEM-WP(C) Production O&amp;M 2010GRC As-Filed 2" xfId="4210"/>
    <cellStyle name="_DEM-WP(C) Prod O&amp;M 2007GRC_DEM-WP(C) Production O&amp;M 2010GRC As-Filed 2 2" xfId="19928"/>
    <cellStyle name="_DEM-WP(C) Prod O&amp;M 2007GRC_DEM-WP(C) Production O&amp;M 2010GRC As-Filed 3" xfId="4211"/>
    <cellStyle name="_DEM-WP(C) Prod O&amp;M 2007GRC_DEM-WP(C) Production O&amp;M 2010GRC As-Filed 3 2" xfId="19929"/>
    <cellStyle name="_DEM-WP(C) Prod O&amp;M 2007GRC_DEM-WP(C) Production O&amp;M 2010GRC As-Filed 4" xfId="19930"/>
    <cellStyle name="_DEM-WP(C) Prod O&amp;M 2007GRC_DEM-WP(C) Production O&amp;M 2010GRC As-Filed 4 2" xfId="19931"/>
    <cellStyle name="_DEM-WP(C) Prod O&amp;M 2007GRC_DEM-WP(C) Production O&amp;M 2010GRC As-Filed 5" xfId="19932"/>
    <cellStyle name="_DEM-WP(C) Prod O&amp;M 2007GRC_DEM-WP(C) Production O&amp;M 2010GRC As-Filed 5 2" xfId="19933"/>
    <cellStyle name="_DEM-WP(C) Prod O&amp;M 2007GRC_DEM-WP(C) Production O&amp;M 2010GRC As-Filed 6" xfId="19934"/>
    <cellStyle name="_DEM-WP(C) Prod O&amp;M 2007GRC_DEM-WP(C) Production O&amp;M 2010GRC As-Filed 6 2" xfId="19935"/>
    <cellStyle name="_DEM-WP(C) Prod O&amp;M 2007GRC_Electric Rev Req Model (2009 GRC) Rebuttal" xfId="4212"/>
    <cellStyle name="_DEM-WP(C) Prod O&amp;M 2007GRC_Electric Rev Req Model (2009 GRC) Rebuttal 2" xfId="4213"/>
    <cellStyle name="_DEM-WP(C) Prod O&amp;M 2007GRC_Electric Rev Req Model (2009 GRC) Rebuttal 2 2" xfId="4214"/>
    <cellStyle name="_DEM-WP(C) Prod O&amp;M 2007GRC_Electric Rev Req Model (2009 GRC) Rebuttal 2 2 2" xfId="19936"/>
    <cellStyle name="_DEM-WP(C) Prod O&amp;M 2007GRC_Electric Rev Req Model (2009 GRC) Rebuttal 2 3" xfId="19937"/>
    <cellStyle name="_DEM-WP(C) Prod O&amp;M 2007GRC_Electric Rev Req Model (2009 GRC) Rebuttal 3" xfId="4215"/>
    <cellStyle name="_DEM-WP(C) Prod O&amp;M 2007GRC_Electric Rev Req Model (2009 GRC) Rebuttal 3 2" xfId="19938"/>
    <cellStyle name="_DEM-WP(C) Prod O&amp;M 2007GRC_Electric Rev Req Model (2009 GRC) Rebuttal 4" xfId="19939"/>
    <cellStyle name="_DEM-WP(C) Prod O&amp;M 2007GRC_Electric Rev Req Model (2009 GRC) Rebuttal REmoval of New  WH Solar AdjustMI" xfId="4216"/>
    <cellStyle name="_DEM-WP(C) Prod O&amp;M 2007GRC_Electric Rev Req Model (2009 GRC) Rebuttal REmoval of New  WH Solar AdjustMI 2" xfId="4217"/>
    <cellStyle name="_DEM-WP(C) Prod O&amp;M 2007GRC_Electric Rev Req Model (2009 GRC) Rebuttal REmoval of New  WH Solar AdjustMI 2 2" xfId="4218"/>
    <cellStyle name="_DEM-WP(C) Prod O&amp;M 2007GRC_Electric Rev Req Model (2009 GRC) Rebuttal REmoval of New  WH Solar AdjustMI 2 2 2" xfId="19940"/>
    <cellStyle name="_DEM-WP(C) Prod O&amp;M 2007GRC_Electric Rev Req Model (2009 GRC) Rebuttal REmoval of New  WH Solar AdjustMI 2 3" xfId="19941"/>
    <cellStyle name="_DEM-WP(C) Prod O&amp;M 2007GRC_Electric Rev Req Model (2009 GRC) Rebuttal REmoval of New  WH Solar AdjustMI 3" xfId="4219"/>
    <cellStyle name="_DEM-WP(C) Prod O&amp;M 2007GRC_Electric Rev Req Model (2009 GRC) Rebuttal REmoval of New  WH Solar AdjustMI 3 2" xfId="19942"/>
    <cellStyle name="_DEM-WP(C) Prod O&amp;M 2007GRC_Electric Rev Req Model (2009 GRC) Rebuttal REmoval of New  WH Solar AdjustMI 4" xfId="19943"/>
    <cellStyle name="_DEM-WP(C) Prod O&amp;M 2007GRC_Electric Rev Req Model (2009 GRC) Rebuttal REmoval of New  WH Solar AdjustMI_DEM-WP(C) ENERG10C--ctn Mid-C_042010 2010GRC" xfId="4220"/>
    <cellStyle name="_DEM-WP(C) Prod O&amp;M 2007GRC_Electric Rev Req Model (2009 GRC) Rebuttal REmoval of New  WH Solar AdjustMI_DEM-WP(C) ENERG10C--ctn Mid-C_042010 2010GRC 2" xfId="19944"/>
    <cellStyle name="_DEM-WP(C) Prod O&amp;M 2007GRC_Electric Rev Req Model (2009 GRC) Revised 01-18-2010" xfId="4221"/>
    <cellStyle name="_DEM-WP(C) Prod O&amp;M 2007GRC_Electric Rev Req Model (2009 GRC) Revised 01-18-2010 2" xfId="4222"/>
    <cellStyle name="_DEM-WP(C) Prod O&amp;M 2007GRC_Electric Rev Req Model (2009 GRC) Revised 01-18-2010 2 2" xfId="4223"/>
    <cellStyle name="_DEM-WP(C) Prod O&amp;M 2007GRC_Electric Rev Req Model (2009 GRC) Revised 01-18-2010 2 2 2" xfId="19945"/>
    <cellStyle name="_DEM-WP(C) Prod O&amp;M 2007GRC_Electric Rev Req Model (2009 GRC) Revised 01-18-2010 2 3" xfId="19946"/>
    <cellStyle name="_DEM-WP(C) Prod O&amp;M 2007GRC_Electric Rev Req Model (2009 GRC) Revised 01-18-2010 3" xfId="4224"/>
    <cellStyle name="_DEM-WP(C) Prod O&amp;M 2007GRC_Electric Rev Req Model (2009 GRC) Revised 01-18-2010 3 2" xfId="19947"/>
    <cellStyle name="_DEM-WP(C) Prod O&amp;M 2007GRC_Electric Rev Req Model (2009 GRC) Revised 01-18-2010 4" xfId="19948"/>
    <cellStyle name="_DEM-WP(C) Prod O&amp;M 2007GRC_Electric Rev Req Model (2009 GRC) Revised 01-18-2010_DEM-WP(C) ENERG10C--ctn Mid-C_042010 2010GRC" xfId="4225"/>
    <cellStyle name="_DEM-WP(C) Prod O&amp;M 2007GRC_Electric Rev Req Model (2009 GRC) Revised 01-18-2010_DEM-WP(C) ENERG10C--ctn Mid-C_042010 2010GRC 2" xfId="19949"/>
    <cellStyle name="_DEM-WP(C) Prod O&amp;M 2007GRC_Final Order Electric EXHIBIT A-1" xfId="4226"/>
    <cellStyle name="_DEM-WP(C) Prod O&amp;M 2007GRC_Final Order Electric EXHIBIT A-1 2" xfId="4227"/>
    <cellStyle name="_DEM-WP(C) Prod O&amp;M 2007GRC_Final Order Electric EXHIBIT A-1 2 2" xfId="4228"/>
    <cellStyle name="_DEM-WP(C) Prod O&amp;M 2007GRC_Final Order Electric EXHIBIT A-1 2 2 2" xfId="19950"/>
    <cellStyle name="_DEM-WP(C) Prod O&amp;M 2007GRC_Final Order Electric EXHIBIT A-1 2 3" xfId="19951"/>
    <cellStyle name="_DEM-WP(C) Prod O&amp;M 2007GRC_Final Order Electric EXHIBIT A-1 3" xfId="4229"/>
    <cellStyle name="_DEM-WP(C) Prod O&amp;M 2007GRC_Final Order Electric EXHIBIT A-1 3 2" xfId="19952"/>
    <cellStyle name="_DEM-WP(C) Prod O&amp;M 2007GRC_Final Order Electric EXHIBIT A-1 4" xfId="19953"/>
    <cellStyle name="_DEM-WP(C) Prod O&amp;M 2007GRC_Rebuttal Power Costs" xfId="4230"/>
    <cellStyle name="_DEM-WP(C) Prod O&amp;M 2007GRC_Rebuttal Power Costs 2" xfId="4231"/>
    <cellStyle name="_DEM-WP(C) Prod O&amp;M 2007GRC_Rebuttal Power Costs 2 2" xfId="4232"/>
    <cellStyle name="_DEM-WP(C) Prod O&amp;M 2007GRC_Rebuttal Power Costs 2 2 2" xfId="19954"/>
    <cellStyle name="_DEM-WP(C) Prod O&amp;M 2007GRC_Rebuttal Power Costs 2 3" xfId="19955"/>
    <cellStyle name="_DEM-WP(C) Prod O&amp;M 2007GRC_Rebuttal Power Costs 3" xfId="4233"/>
    <cellStyle name="_DEM-WP(C) Prod O&amp;M 2007GRC_Rebuttal Power Costs 3 2" xfId="19956"/>
    <cellStyle name="_DEM-WP(C) Prod O&amp;M 2007GRC_Rebuttal Power Costs 4" xfId="19957"/>
    <cellStyle name="_DEM-WP(C) Prod O&amp;M 2007GRC_Rebuttal Power Costs_Adj Bench DR 3 for Initial Briefs (Electric)" xfId="4234"/>
    <cellStyle name="_DEM-WP(C) Prod O&amp;M 2007GRC_Rebuttal Power Costs_Adj Bench DR 3 for Initial Briefs (Electric) 2" xfId="4235"/>
    <cellStyle name="_DEM-WP(C) Prod O&amp;M 2007GRC_Rebuttal Power Costs_Adj Bench DR 3 for Initial Briefs (Electric) 2 2" xfId="4236"/>
    <cellStyle name="_DEM-WP(C) Prod O&amp;M 2007GRC_Rebuttal Power Costs_Adj Bench DR 3 for Initial Briefs (Electric) 2 2 2" xfId="19958"/>
    <cellStyle name="_DEM-WP(C) Prod O&amp;M 2007GRC_Rebuttal Power Costs_Adj Bench DR 3 for Initial Briefs (Electric) 2 3" xfId="19959"/>
    <cellStyle name="_DEM-WP(C) Prod O&amp;M 2007GRC_Rebuttal Power Costs_Adj Bench DR 3 for Initial Briefs (Electric) 3" xfId="4237"/>
    <cellStyle name="_DEM-WP(C) Prod O&amp;M 2007GRC_Rebuttal Power Costs_Adj Bench DR 3 for Initial Briefs (Electric) 3 2" xfId="19960"/>
    <cellStyle name="_DEM-WP(C) Prod O&amp;M 2007GRC_Rebuttal Power Costs_Adj Bench DR 3 for Initial Briefs (Electric) 4" xfId="19961"/>
    <cellStyle name="_DEM-WP(C) Prod O&amp;M 2007GRC_Rebuttal Power Costs_Adj Bench DR 3 for Initial Briefs (Electric)_DEM-WP(C) ENERG10C--ctn Mid-C_042010 2010GRC" xfId="4238"/>
    <cellStyle name="_DEM-WP(C) Prod O&amp;M 2007GRC_Rebuttal Power Costs_Adj Bench DR 3 for Initial Briefs (Electric)_DEM-WP(C) ENERG10C--ctn Mid-C_042010 2010GRC 2" xfId="19962"/>
    <cellStyle name="_DEM-WP(C) Prod O&amp;M 2007GRC_Rebuttal Power Costs_DEM-WP(C) ENERG10C--ctn Mid-C_042010 2010GRC" xfId="4239"/>
    <cellStyle name="_DEM-WP(C) Prod O&amp;M 2007GRC_Rebuttal Power Costs_DEM-WP(C) ENERG10C--ctn Mid-C_042010 2010GRC 2" xfId="19963"/>
    <cellStyle name="_DEM-WP(C) Prod O&amp;M 2007GRC_Rebuttal Power Costs_Electric Rev Req Model (2009 GRC) Rebuttal" xfId="4240"/>
    <cellStyle name="_DEM-WP(C) Prod O&amp;M 2007GRC_Rebuttal Power Costs_Electric Rev Req Model (2009 GRC) Rebuttal 2" xfId="4241"/>
    <cellStyle name="_DEM-WP(C) Prod O&amp;M 2007GRC_Rebuttal Power Costs_Electric Rev Req Model (2009 GRC) Rebuttal 2 2" xfId="4242"/>
    <cellStyle name="_DEM-WP(C) Prod O&amp;M 2007GRC_Rebuttal Power Costs_Electric Rev Req Model (2009 GRC) Rebuttal 2 2 2" xfId="19964"/>
    <cellStyle name="_DEM-WP(C) Prod O&amp;M 2007GRC_Rebuttal Power Costs_Electric Rev Req Model (2009 GRC) Rebuttal 2 3" xfId="19965"/>
    <cellStyle name="_DEM-WP(C) Prod O&amp;M 2007GRC_Rebuttal Power Costs_Electric Rev Req Model (2009 GRC) Rebuttal 3" xfId="4243"/>
    <cellStyle name="_DEM-WP(C) Prod O&amp;M 2007GRC_Rebuttal Power Costs_Electric Rev Req Model (2009 GRC) Rebuttal 3 2" xfId="19966"/>
    <cellStyle name="_DEM-WP(C) Prod O&amp;M 2007GRC_Rebuttal Power Costs_Electric Rev Req Model (2009 GRC) Rebuttal 4" xfId="19967"/>
    <cellStyle name="_DEM-WP(C) Prod O&amp;M 2007GRC_Rebuttal Power Costs_Electric Rev Req Model (2009 GRC) Rebuttal REmoval of New  WH Solar AdjustMI" xfId="4244"/>
    <cellStyle name="_DEM-WP(C) Prod O&amp;M 2007GRC_Rebuttal Power Costs_Electric Rev Req Model (2009 GRC) Rebuttal REmoval of New  WH Solar AdjustMI 2" xfId="4245"/>
    <cellStyle name="_DEM-WP(C) Prod O&amp;M 2007GRC_Rebuttal Power Costs_Electric Rev Req Model (2009 GRC) Rebuttal REmoval of New  WH Solar AdjustMI 2 2" xfId="4246"/>
    <cellStyle name="_DEM-WP(C) Prod O&amp;M 2007GRC_Rebuttal Power Costs_Electric Rev Req Model (2009 GRC) Rebuttal REmoval of New  WH Solar AdjustMI 2 2 2" xfId="19968"/>
    <cellStyle name="_DEM-WP(C) Prod O&amp;M 2007GRC_Rebuttal Power Costs_Electric Rev Req Model (2009 GRC) Rebuttal REmoval of New  WH Solar AdjustMI 2 3" xfId="19969"/>
    <cellStyle name="_DEM-WP(C) Prod O&amp;M 2007GRC_Rebuttal Power Costs_Electric Rev Req Model (2009 GRC) Rebuttal REmoval of New  WH Solar AdjustMI 3" xfId="4247"/>
    <cellStyle name="_DEM-WP(C) Prod O&amp;M 2007GRC_Rebuttal Power Costs_Electric Rev Req Model (2009 GRC) Rebuttal REmoval of New  WH Solar AdjustMI 3 2" xfId="19970"/>
    <cellStyle name="_DEM-WP(C) Prod O&amp;M 2007GRC_Rebuttal Power Costs_Electric Rev Req Model (2009 GRC) Rebuttal REmoval of New  WH Solar AdjustMI 4" xfId="19971"/>
    <cellStyle name="_DEM-WP(C) Prod O&amp;M 2007GRC_Rebuttal Power Costs_Electric Rev Req Model (2009 GRC) Rebuttal REmoval of New  WH Solar AdjustMI_DEM-WP(C) ENERG10C--ctn Mid-C_042010 2010GRC" xfId="4248"/>
    <cellStyle name="_DEM-WP(C) Prod O&amp;M 2007GRC_Rebuttal Power Costs_Electric Rev Req Model (2009 GRC) Rebuttal REmoval of New  WH Solar AdjustMI_DEM-WP(C) ENERG10C--ctn Mid-C_042010 2010GRC 2" xfId="19972"/>
    <cellStyle name="_DEM-WP(C) Prod O&amp;M 2007GRC_Rebuttal Power Costs_Electric Rev Req Model (2009 GRC) Revised 01-18-2010" xfId="4249"/>
    <cellStyle name="_DEM-WP(C) Prod O&amp;M 2007GRC_Rebuttal Power Costs_Electric Rev Req Model (2009 GRC) Revised 01-18-2010 2" xfId="4250"/>
    <cellStyle name="_DEM-WP(C) Prod O&amp;M 2007GRC_Rebuttal Power Costs_Electric Rev Req Model (2009 GRC) Revised 01-18-2010 2 2" xfId="4251"/>
    <cellStyle name="_DEM-WP(C) Prod O&amp;M 2007GRC_Rebuttal Power Costs_Electric Rev Req Model (2009 GRC) Revised 01-18-2010 2 2 2" xfId="19973"/>
    <cellStyle name="_DEM-WP(C) Prod O&amp;M 2007GRC_Rebuttal Power Costs_Electric Rev Req Model (2009 GRC) Revised 01-18-2010 2 3" xfId="19974"/>
    <cellStyle name="_DEM-WP(C) Prod O&amp;M 2007GRC_Rebuttal Power Costs_Electric Rev Req Model (2009 GRC) Revised 01-18-2010 3" xfId="4252"/>
    <cellStyle name="_DEM-WP(C) Prod O&amp;M 2007GRC_Rebuttal Power Costs_Electric Rev Req Model (2009 GRC) Revised 01-18-2010 3 2" xfId="19975"/>
    <cellStyle name="_DEM-WP(C) Prod O&amp;M 2007GRC_Rebuttal Power Costs_Electric Rev Req Model (2009 GRC) Revised 01-18-2010 4" xfId="19976"/>
    <cellStyle name="_DEM-WP(C) Prod O&amp;M 2007GRC_Rebuttal Power Costs_Electric Rev Req Model (2009 GRC) Revised 01-18-2010_DEM-WP(C) ENERG10C--ctn Mid-C_042010 2010GRC" xfId="4253"/>
    <cellStyle name="_DEM-WP(C) Prod O&amp;M 2007GRC_Rebuttal Power Costs_Electric Rev Req Model (2009 GRC) Revised 01-18-2010_DEM-WP(C) ENERG10C--ctn Mid-C_042010 2010GRC 2" xfId="19977"/>
    <cellStyle name="_DEM-WP(C) Prod O&amp;M 2007GRC_Rebuttal Power Costs_Final Order Electric EXHIBIT A-1" xfId="4254"/>
    <cellStyle name="_DEM-WP(C) Prod O&amp;M 2007GRC_Rebuttal Power Costs_Final Order Electric EXHIBIT A-1 2" xfId="4255"/>
    <cellStyle name="_DEM-WP(C) Prod O&amp;M 2007GRC_Rebuttal Power Costs_Final Order Electric EXHIBIT A-1 2 2" xfId="4256"/>
    <cellStyle name="_DEM-WP(C) Prod O&amp;M 2007GRC_Rebuttal Power Costs_Final Order Electric EXHIBIT A-1 2 2 2" xfId="19978"/>
    <cellStyle name="_DEM-WP(C) Prod O&amp;M 2007GRC_Rebuttal Power Costs_Final Order Electric EXHIBIT A-1 2 3" xfId="19979"/>
    <cellStyle name="_DEM-WP(C) Prod O&amp;M 2007GRC_Rebuttal Power Costs_Final Order Electric EXHIBIT A-1 3" xfId="4257"/>
    <cellStyle name="_DEM-WP(C) Prod O&amp;M 2007GRC_Rebuttal Power Costs_Final Order Electric EXHIBIT A-1 3 2" xfId="19980"/>
    <cellStyle name="_DEM-WP(C) Prod O&amp;M 2007GRC_Rebuttal Power Costs_Final Order Electric EXHIBIT A-1 4" xfId="19981"/>
    <cellStyle name="_x0013__DEM-WP(C) Production O&amp;M 2010GRC As-Filed" xfId="4258"/>
    <cellStyle name="_x0013__DEM-WP(C) Production O&amp;M 2010GRC As-Filed 2" xfId="4259"/>
    <cellStyle name="_x0013__DEM-WP(C) Production O&amp;M 2010GRC As-Filed 2 2" xfId="19982"/>
    <cellStyle name="_x0013__DEM-WP(C) Production O&amp;M 2010GRC As-Filed 3" xfId="4260"/>
    <cellStyle name="_x0013__DEM-WP(C) Production O&amp;M 2010GRC As-Filed 3 2" xfId="19983"/>
    <cellStyle name="_x0013__DEM-WP(C) Production O&amp;M 2010GRC As-Filed 4" xfId="19984"/>
    <cellStyle name="_x0013__DEM-WP(C) Production O&amp;M 2010GRC As-Filed 4 2" xfId="19985"/>
    <cellStyle name="_x0013__DEM-WP(C) Production O&amp;M 2010GRC As-Filed 5" xfId="19986"/>
    <cellStyle name="_x0013__DEM-WP(C) Production O&amp;M 2010GRC As-Filed 5 2" xfId="19987"/>
    <cellStyle name="_x0013__DEM-WP(C) Production O&amp;M 2010GRC As-Filed 6" xfId="19988"/>
    <cellStyle name="_x0013__DEM-WP(C) Production O&amp;M 2010GRC As-Filed 6 2" xfId="19989"/>
    <cellStyle name="_DEM-WP(C) Rate Year Sumas by Month Update Corrected" xfId="4261"/>
    <cellStyle name="_DEM-WP(C) Rate Year Sumas by Month Update Corrected 2" xfId="19990"/>
    <cellStyle name="_DEM-WP(C) ST Power Contracts 3102008" xfId="4262"/>
    <cellStyle name="_DEM-WP(C) ST Power Contracts 3102008 2" xfId="4263"/>
    <cellStyle name="_DEM-WP(C) ST Power Contracts 3102008 2 2" xfId="19991"/>
    <cellStyle name="_DEM-WP(C) ST Power Contracts 3102008 2 2 2" xfId="19992"/>
    <cellStyle name="_DEM-WP(C) ST Power Contracts 3102008 2 2 2 2" xfId="19993"/>
    <cellStyle name="_DEM-WP(C) ST Power Contracts 3102008 2 2 3" xfId="19994"/>
    <cellStyle name="_DEM-WP(C) ST Power Contracts 3102008 2 3" xfId="19995"/>
    <cellStyle name="_DEM-WP(C) ST Power Contracts 3102008 2 3 2" xfId="19996"/>
    <cellStyle name="_DEM-WP(C) ST Power Contracts 3102008 2 4" xfId="19997"/>
    <cellStyle name="_DEM-WP(C) ST Power Contracts 3102008 3" xfId="4264"/>
    <cellStyle name="_DEM-WP(C) ST Power Contracts 3102008 3 2" xfId="4265"/>
    <cellStyle name="_DEM-WP(C) ST Power Contracts 3102008 3 2 2" xfId="19998"/>
    <cellStyle name="_DEM-WP(C) ST Power Contracts 3102008 3 3" xfId="19999"/>
    <cellStyle name="_DEM-WP(C) ST Power Contracts 3102008 4" xfId="20000"/>
    <cellStyle name="_DEM-WP(C) ST Power Contracts 3102008 4 2" xfId="20001"/>
    <cellStyle name="_DEM-WP(C) ST Power Contracts 3102008 4 2 2" xfId="20002"/>
    <cellStyle name="_DEM-WP(C) ST Power Contracts 3102008 4 3" xfId="20003"/>
    <cellStyle name="_DEM-WP(C) ST Power Contracts 3102008 5" xfId="20004"/>
    <cellStyle name="_DEM-WP(C) ST Power Contracts 3102008 5 2" xfId="20005"/>
    <cellStyle name="_DEM-WP(C) ST Power Contracts 3102008 5 2 2" xfId="20006"/>
    <cellStyle name="_DEM-WP(C) ST Power Contracts 3102008 5 3" xfId="20007"/>
    <cellStyle name="_DEM-WP(C) ST Power Contracts 3102008 6" xfId="20008"/>
    <cellStyle name="_DEM-WP(C) Sumas Proforma 11.14.07" xfId="4266"/>
    <cellStyle name="_DEM-WP(C) Sumas Proforma 11.14.07 2" xfId="20009"/>
    <cellStyle name="_DEM-WP(C) Sumas Proforma 11.5.07" xfId="4267"/>
    <cellStyle name="_DEM-WP(C) Sumas Proforma 11.5.07 2" xfId="20010"/>
    <cellStyle name="_DEM-WP(C) Wells_Power_Cost" xfId="4268"/>
    <cellStyle name="_DEM-WP(C) Wells_Power_Cost 2" xfId="4269"/>
    <cellStyle name="_DEM-WP(C) Wells_Power_Cost 2 2" xfId="4270"/>
    <cellStyle name="_DEM-WP(C) Wells_Power_Cost 2 2 2" xfId="20011"/>
    <cellStyle name="_DEM-WP(C) Wells_Power_Cost 2 3" xfId="20012"/>
    <cellStyle name="_DEM-WP(C) Wells_Power_Cost 3" xfId="20013"/>
    <cellStyle name="_DEM-WP(C) Wells_Power_Cost 3 2" xfId="20014"/>
    <cellStyle name="_DEM-WP(C) Westside Hydro Data_051007" xfId="4271"/>
    <cellStyle name="_DEM-WP(C) Westside Hydro Data_051007 2" xfId="4272"/>
    <cellStyle name="_DEM-WP(C) Westside Hydro Data_051007 2 2" xfId="4273"/>
    <cellStyle name="_DEM-WP(C) Westside Hydro Data_051007 2 2 2" xfId="20015"/>
    <cellStyle name="_DEM-WP(C) Westside Hydro Data_051007 2 3" xfId="20016"/>
    <cellStyle name="_DEM-WP(C) Westside Hydro Data_051007 3" xfId="4274"/>
    <cellStyle name="_DEM-WP(C) Westside Hydro Data_051007 3 2" xfId="20017"/>
    <cellStyle name="_DEM-WP(C) Westside Hydro Data_051007 4" xfId="20018"/>
    <cellStyle name="_DEM-WP(C) Westside Hydro Data_051007_16.37E Wild Horse Expansion DeferralRevwrkingfile SF" xfId="4275"/>
    <cellStyle name="_DEM-WP(C) Westside Hydro Data_051007_16.37E Wild Horse Expansion DeferralRevwrkingfile SF 2" xfId="4276"/>
    <cellStyle name="_DEM-WP(C) Westside Hydro Data_051007_16.37E Wild Horse Expansion DeferralRevwrkingfile SF 2 2" xfId="4277"/>
    <cellStyle name="_DEM-WP(C) Westside Hydro Data_051007_16.37E Wild Horse Expansion DeferralRevwrkingfile SF 2 2 2" xfId="20019"/>
    <cellStyle name="_DEM-WP(C) Westside Hydro Data_051007_16.37E Wild Horse Expansion DeferralRevwrkingfile SF 2 3" xfId="20020"/>
    <cellStyle name="_DEM-WP(C) Westside Hydro Data_051007_16.37E Wild Horse Expansion DeferralRevwrkingfile SF 3" xfId="4278"/>
    <cellStyle name="_DEM-WP(C) Westside Hydro Data_051007_16.37E Wild Horse Expansion DeferralRevwrkingfile SF 3 2" xfId="20021"/>
    <cellStyle name="_DEM-WP(C) Westside Hydro Data_051007_16.37E Wild Horse Expansion DeferralRevwrkingfile SF 4" xfId="20022"/>
    <cellStyle name="_DEM-WP(C) Westside Hydro Data_051007_16.37E Wild Horse Expansion DeferralRevwrkingfile SF_DEM-WP(C) ENERG10C--ctn Mid-C_042010 2010GRC" xfId="4279"/>
    <cellStyle name="_DEM-WP(C) Westside Hydro Data_051007_16.37E Wild Horse Expansion DeferralRevwrkingfile SF_DEM-WP(C) ENERG10C--ctn Mid-C_042010 2010GRC 2" xfId="20023"/>
    <cellStyle name="_DEM-WP(C) Westside Hydro Data_051007_2009 GRC Compl Filing - Exhibit D" xfId="4280"/>
    <cellStyle name="_DEM-WP(C) Westside Hydro Data_051007_2009 GRC Compl Filing - Exhibit D 2" xfId="4281"/>
    <cellStyle name="_DEM-WP(C) Westside Hydro Data_051007_2009 GRC Compl Filing - Exhibit D 2 2" xfId="20024"/>
    <cellStyle name="_DEM-WP(C) Westside Hydro Data_051007_2009 GRC Compl Filing - Exhibit D 2 2 2" xfId="20025"/>
    <cellStyle name="_DEM-WP(C) Westside Hydro Data_051007_2009 GRC Compl Filing - Exhibit D 2 3" xfId="20026"/>
    <cellStyle name="_DEM-WP(C) Westside Hydro Data_051007_2009 GRC Compl Filing - Exhibit D 3" xfId="20027"/>
    <cellStyle name="_DEM-WP(C) Westside Hydro Data_051007_2009 GRC Compl Filing - Exhibit D 3 2" xfId="20028"/>
    <cellStyle name="_DEM-WP(C) Westside Hydro Data_051007_2009 GRC Compl Filing - Exhibit D 4" xfId="20029"/>
    <cellStyle name="_DEM-WP(C) Westside Hydro Data_051007_2009 GRC Compl Filing - Exhibit D_DEM-WP(C) ENERG10C--ctn Mid-C_042010 2010GRC" xfId="4282"/>
    <cellStyle name="_DEM-WP(C) Westside Hydro Data_051007_2009 GRC Compl Filing - Exhibit D_DEM-WP(C) ENERG10C--ctn Mid-C_042010 2010GRC 2" xfId="20030"/>
    <cellStyle name="_DEM-WP(C) Westside Hydro Data_051007_Adj Bench DR 3 for Initial Briefs (Electric)" xfId="4283"/>
    <cellStyle name="_DEM-WP(C) Westside Hydro Data_051007_Adj Bench DR 3 for Initial Briefs (Electric) 2" xfId="4284"/>
    <cellStyle name="_DEM-WP(C) Westside Hydro Data_051007_Adj Bench DR 3 for Initial Briefs (Electric) 2 2" xfId="4285"/>
    <cellStyle name="_DEM-WP(C) Westside Hydro Data_051007_Adj Bench DR 3 for Initial Briefs (Electric) 2 2 2" xfId="20031"/>
    <cellStyle name="_DEM-WP(C) Westside Hydro Data_051007_Adj Bench DR 3 for Initial Briefs (Electric) 2 3" xfId="20032"/>
    <cellStyle name="_DEM-WP(C) Westside Hydro Data_051007_Adj Bench DR 3 for Initial Briefs (Electric) 3" xfId="4286"/>
    <cellStyle name="_DEM-WP(C) Westside Hydro Data_051007_Adj Bench DR 3 for Initial Briefs (Electric) 3 2" xfId="20033"/>
    <cellStyle name="_DEM-WP(C) Westside Hydro Data_051007_Adj Bench DR 3 for Initial Briefs (Electric) 4" xfId="20034"/>
    <cellStyle name="_DEM-WP(C) Westside Hydro Data_051007_Adj Bench DR 3 for Initial Briefs (Electric)_DEM-WP(C) ENERG10C--ctn Mid-C_042010 2010GRC" xfId="4287"/>
    <cellStyle name="_DEM-WP(C) Westside Hydro Data_051007_Adj Bench DR 3 for Initial Briefs (Electric)_DEM-WP(C) ENERG10C--ctn Mid-C_042010 2010GRC 2" xfId="20035"/>
    <cellStyle name="_DEM-WP(C) Westside Hydro Data_051007_Book1" xfId="4288"/>
    <cellStyle name="_DEM-WP(C) Westside Hydro Data_051007_Book1 2" xfId="20036"/>
    <cellStyle name="_DEM-WP(C) Westside Hydro Data_051007_Book2" xfId="4289"/>
    <cellStyle name="_DEM-WP(C) Westside Hydro Data_051007_Book2 2" xfId="4290"/>
    <cellStyle name="_DEM-WP(C) Westside Hydro Data_051007_Book2 2 2" xfId="4291"/>
    <cellStyle name="_DEM-WP(C) Westside Hydro Data_051007_Book2 2 2 2" xfId="20037"/>
    <cellStyle name="_DEM-WP(C) Westside Hydro Data_051007_Book2 2 3" xfId="20038"/>
    <cellStyle name="_DEM-WP(C) Westside Hydro Data_051007_Book2 3" xfId="4292"/>
    <cellStyle name="_DEM-WP(C) Westside Hydro Data_051007_Book2 3 2" xfId="20039"/>
    <cellStyle name="_DEM-WP(C) Westside Hydro Data_051007_Book2 4" xfId="20040"/>
    <cellStyle name="_DEM-WP(C) Westside Hydro Data_051007_Book2_DEM-WP(C) ENERG10C--ctn Mid-C_042010 2010GRC" xfId="4293"/>
    <cellStyle name="_DEM-WP(C) Westside Hydro Data_051007_Book2_DEM-WP(C) ENERG10C--ctn Mid-C_042010 2010GRC 2" xfId="20041"/>
    <cellStyle name="_DEM-WP(C) Westside Hydro Data_051007_Book4" xfId="4294"/>
    <cellStyle name="_DEM-WP(C) Westside Hydro Data_051007_Book4 2" xfId="4295"/>
    <cellStyle name="_DEM-WP(C) Westside Hydro Data_051007_Book4 2 2" xfId="4296"/>
    <cellStyle name="_DEM-WP(C) Westside Hydro Data_051007_Book4 2 2 2" xfId="20042"/>
    <cellStyle name="_DEM-WP(C) Westside Hydro Data_051007_Book4 2 3" xfId="20043"/>
    <cellStyle name="_DEM-WP(C) Westside Hydro Data_051007_Book4 3" xfId="4297"/>
    <cellStyle name="_DEM-WP(C) Westside Hydro Data_051007_Book4 3 2" xfId="20044"/>
    <cellStyle name="_DEM-WP(C) Westside Hydro Data_051007_Book4 4" xfId="20045"/>
    <cellStyle name="_DEM-WP(C) Westside Hydro Data_051007_Book4_DEM-WP(C) ENERG10C--ctn Mid-C_042010 2010GRC" xfId="4298"/>
    <cellStyle name="_DEM-WP(C) Westside Hydro Data_051007_Book4_DEM-WP(C) ENERG10C--ctn Mid-C_042010 2010GRC 2" xfId="20046"/>
    <cellStyle name="_DEM-WP(C) Westside Hydro Data_051007_DEM-WP(C) ENERG10C--ctn Mid-C_042010 2010GRC" xfId="4299"/>
    <cellStyle name="_DEM-WP(C) Westside Hydro Data_051007_DEM-WP(C) ENERG10C--ctn Mid-C_042010 2010GRC 2" xfId="20047"/>
    <cellStyle name="_DEM-WP(C) Westside Hydro Data_051007_Electric Rev Req Model (2009 GRC) " xfId="4300"/>
    <cellStyle name="_DEM-WP(C) Westside Hydro Data_051007_Electric Rev Req Model (2009 GRC)  2" xfId="4301"/>
    <cellStyle name="_DEM-WP(C) Westside Hydro Data_051007_Electric Rev Req Model (2009 GRC)  2 2" xfId="4302"/>
    <cellStyle name="_DEM-WP(C) Westside Hydro Data_051007_Electric Rev Req Model (2009 GRC)  2 2 2" xfId="20048"/>
    <cellStyle name="_DEM-WP(C) Westside Hydro Data_051007_Electric Rev Req Model (2009 GRC)  2 3" xfId="20049"/>
    <cellStyle name="_DEM-WP(C) Westside Hydro Data_051007_Electric Rev Req Model (2009 GRC)  3" xfId="4303"/>
    <cellStyle name="_DEM-WP(C) Westside Hydro Data_051007_Electric Rev Req Model (2009 GRC)  3 2" xfId="20050"/>
    <cellStyle name="_DEM-WP(C) Westside Hydro Data_051007_Electric Rev Req Model (2009 GRC)  4" xfId="20051"/>
    <cellStyle name="_DEM-WP(C) Westside Hydro Data_051007_Electric Rev Req Model (2009 GRC) _DEM-WP(C) ENERG10C--ctn Mid-C_042010 2010GRC" xfId="4304"/>
    <cellStyle name="_DEM-WP(C) Westside Hydro Data_051007_Electric Rev Req Model (2009 GRC) _DEM-WP(C) ENERG10C--ctn Mid-C_042010 2010GRC 2" xfId="20052"/>
    <cellStyle name="_DEM-WP(C) Westside Hydro Data_051007_Electric Rev Req Model (2009 GRC) Rebuttal" xfId="4305"/>
    <cellStyle name="_DEM-WP(C) Westside Hydro Data_051007_Electric Rev Req Model (2009 GRC) Rebuttal 2" xfId="4306"/>
    <cellStyle name="_DEM-WP(C) Westside Hydro Data_051007_Electric Rev Req Model (2009 GRC) Rebuttal 2 2" xfId="4307"/>
    <cellStyle name="_DEM-WP(C) Westside Hydro Data_051007_Electric Rev Req Model (2009 GRC) Rebuttal 2 2 2" xfId="20053"/>
    <cellStyle name="_DEM-WP(C) Westside Hydro Data_051007_Electric Rev Req Model (2009 GRC) Rebuttal 2 3" xfId="20054"/>
    <cellStyle name="_DEM-WP(C) Westside Hydro Data_051007_Electric Rev Req Model (2009 GRC) Rebuttal 3" xfId="4308"/>
    <cellStyle name="_DEM-WP(C) Westside Hydro Data_051007_Electric Rev Req Model (2009 GRC) Rebuttal 3 2" xfId="20055"/>
    <cellStyle name="_DEM-WP(C) Westside Hydro Data_051007_Electric Rev Req Model (2009 GRC) Rebuttal 4" xfId="20056"/>
    <cellStyle name="_DEM-WP(C) Westside Hydro Data_051007_Electric Rev Req Model (2009 GRC) Rebuttal REmoval of New  WH Solar AdjustMI" xfId="4309"/>
    <cellStyle name="_DEM-WP(C) Westside Hydro Data_051007_Electric Rev Req Model (2009 GRC) Rebuttal REmoval of New  WH Solar AdjustMI 2" xfId="4310"/>
    <cellStyle name="_DEM-WP(C) Westside Hydro Data_051007_Electric Rev Req Model (2009 GRC) Rebuttal REmoval of New  WH Solar AdjustMI 2 2" xfId="4311"/>
    <cellStyle name="_DEM-WP(C) Westside Hydro Data_051007_Electric Rev Req Model (2009 GRC) Rebuttal REmoval of New  WH Solar AdjustMI 2 2 2" xfId="20057"/>
    <cellStyle name="_DEM-WP(C) Westside Hydro Data_051007_Electric Rev Req Model (2009 GRC) Rebuttal REmoval of New  WH Solar AdjustMI 2 3" xfId="20058"/>
    <cellStyle name="_DEM-WP(C) Westside Hydro Data_051007_Electric Rev Req Model (2009 GRC) Rebuttal REmoval of New  WH Solar AdjustMI 3" xfId="4312"/>
    <cellStyle name="_DEM-WP(C) Westside Hydro Data_051007_Electric Rev Req Model (2009 GRC) Rebuttal REmoval of New  WH Solar AdjustMI 3 2" xfId="20059"/>
    <cellStyle name="_DEM-WP(C) Westside Hydro Data_051007_Electric Rev Req Model (2009 GRC) Rebuttal REmoval of New  WH Solar AdjustMI 4" xfId="20060"/>
    <cellStyle name="_DEM-WP(C) Westside Hydro Data_051007_Electric Rev Req Model (2009 GRC) Rebuttal REmoval of New  WH Solar AdjustMI_DEM-WP(C) ENERG10C--ctn Mid-C_042010 2010GRC" xfId="4313"/>
    <cellStyle name="_DEM-WP(C) Westside Hydro Data_051007_Electric Rev Req Model (2009 GRC) Rebuttal REmoval of New  WH Solar AdjustMI_DEM-WP(C) ENERG10C--ctn Mid-C_042010 2010GRC 2" xfId="20061"/>
    <cellStyle name="_DEM-WP(C) Westside Hydro Data_051007_Electric Rev Req Model (2009 GRC) Revised 01-18-2010" xfId="4314"/>
    <cellStyle name="_DEM-WP(C) Westside Hydro Data_051007_Electric Rev Req Model (2009 GRC) Revised 01-18-2010 2" xfId="4315"/>
    <cellStyle name="_DEM-WP(C) Westside Hydro Data_051007_Electric Rev Req Model (2009 GRC) Revised 01-18-2010 2 2" xfId="4316"/>
    <cellStyle name="_DEM-WP(C) Westside Hydro Data_051007_Electric Rev Req Model (2009 GRC) Revised 01-18-2010 2 2 2" xfId="20062"/>
    <cellStyle name="_DEM-WP(C) Westside Hydro Data_051007_Electric Rev Req Model (2009 GRC) Revised 01-18-2010 2 3" xfId="20063"/>
    <cellStyle name="_DEM-WP(C) Westside Hydro Data_051007_Electric Rev Req Model (2009 GRC) Revised 01-18-2010 3" xfId="4317"/>
    <cellStyle name="_DEM-WP(C) Westside Hydro Data_051007_Electric Rev Req Model (2009 GRC) Revised 01-18-2010 3 2" xfId="20064"/>
    <cellStyle name="_DEM-WP(C) Westside Hydro Data_051007_Electric Rev Req Model (2009 GRC) Revised 01-18-2010 4" xfId="20065"/>
    <cellStyle name="_DEM-WP(C) Westside Hydro Data_051007_Electric Rev Req Model (2009 GRC) Revised 01-18-2010_DEM-WP(C) ENERG10C--ctn Mid-C_042010 2010GRC" xfId="4318"/>
    <cellStyle name="_DEM-WP(C) Westside Hydro Data_051007_Electric Rev Req Model (2009 GRC) Revised 01-18-2010_DEM-WP(C) ENERG10C--ctn Mid-C_042010 2010GRC 2" xfId="20066"/>
    <cellStyle name="_DEM-WP(C) Westside Hydro Data_051007_Electric Rev Req Model (2010 GRC)" xfId="4319"/>
    <cellStyle name="_DEM-WP(C) Westside Hydro Data_051007_Electric Rev Req Model (2010 GRC) 2" xfId="20067"/>
    <cellStyle name="_DEM-WP(C) Westside Hydro Data_051007_Electric Rev Req Model (2010 GRC) SF" xfId="4320"/>
    <cellStyle name="_DEM-WP(C) Westside Hydro Data_051007_Electric Rev Req Model (2010 GRC) SF 2" xfId="20068"/>
    <cellStyle name="_DEM-WP(C) Westside Hydro Data_051007_Final Order Electric" xfId="4321"/>
    <cellStyle name="_DEM-WP(C) Westside Hydro Data_051007_Final Order Electric EXHIBIT A-1" xfId="4322"/>
    <cellStyle name="_DEM-WP(C) Westside Hydro Data_051007_Final Order Electric EXHIBIT A-1 2" xfId="4323"/>
    <cellStyle name="_DEM-WP(C) Westside Hydro Data_051007_Final Order Electric EXHIBIT A-1 2 2" xfId="4324"/>
    <cellStyle name="_DEM-WP(C) Westside Hydro Data_051007_Final Order Electric EXHIBIT A-1 2 2 2" xfId="20069"/>
    <cellStyle name="_DEM-WP(C) Westside Hydro Data_051007_Final Order Electric EXHIBIT A-1 2 3" xfId="20070"/>
    <cellStyle name="_DEM-WP(C) Westside Hydro Data_051007_Final Order Electric EXHIBIT A-1 3" xfId="4325"/>
    <cellStyle name="_DEM-WP(C) Westside Hydro Data_051007_Final Order Electric EXHIBIT A-1 3 2" xfId="20071"/>
    <cellStyle name="_DEM-WP(C) Westside Hydro Data_051007_Final Order Electric EXHIBIT A-1 4" xfId="20072"/>
    <cellStyle name="_DEM-WP(C) Westside Hydro Data_051007_NIM Summary" xfId="4326"/>
    <cellStyle name="_DEM-WP(C) Westside Hydro Data_051007_NIM Summary 2" xfId="4327"/>
    <cellStyle name="_DEM-WP(C) Westside Hydro Data_051007_NIM Summary 2 2" xfId="20073"/>
    <cellStyle name="_DEM-WP(C) Westside Hydro Data_051007_NIM Summary 2 2 2" xfId="20074"/>
    <cellStyle name="_DEM-WP(C) Westside Hydro Data_051007_NIM Summary 2 3" xfId="20075"/>
    <cellStyle name="_DEM-WP(C) Westside Hydro Data_051007_NIM Summary 3" xfId="20076"/>
    <cellStyle name="_DEM-WP(C) Westside Hydro Data_051007_NIM Summary 3 2" xfId="20077"/>
    <cellStyle name="_DEM-WP(C) Westside Hydro Data_051007_NIM Summary 4" xfId="20078"/>
    <cellStyle name="_DEM-WP(C) Westside Hydro Data_051007_NIM Summary_DEM-WP(C) ENERG10C--ctn Mid-C_042010 2010GRC" xfId="4328"/>
    <cellStyle name="_DEM-WP(C) Westside Hydro Data_051007_NIM Summary_DEM-WP(C) ENERG10C--ctn Mid-C_042010 2010GRC 2" xfId="20079"/>
    <cellStyle name="_DEM-WP(C) Westside Hydro Data_051007_Power Costs - Comparison bx Rbtl-Staff-Jt-PC" xfId="4329"/>
    <cellStyle name="_DEM-WP(C) Westside Hydro Data_051007_Power Costs - Comparison bx Rbtl-Staff-Jt-PC 2" xfId="4330"/>
    <cellStyle name="_DEM-WP(C) Westside Hydro Data_051007_Power Costs - Comparison bx Rbtl-Staff-Jt-PC 2 2" xfId="4331"/>
    <cellStyle name="_DEM-WP(C) Westside Hydro Data_051007_Power Costs - Comparison bx Rbtl-Staff-Jt-PC 2 2 2" xfId="20080"/>
    <cellStyle name="_DEM-WP(C) Westside Hydro Data_051007_Power Costs - Comparison bx Rbtl-Staff-Jt-PC 2 3" xfId="20081"/>
    <cellStyle name="_DEM-WP(C) Westside Hydro Data_051007_Power Costs - Comparison bx Rbtl-Staff-Jt-PC 3" xfId="4332"/>
    <cellStyle name="_DEM-WP(C) Westside Hydro Data_051007_Power Costs - Comparison bx Rbtl-Staff-Jt-PC 3 2" xfId="20082"/>
    <cellStyle name="_DEM-WP(C) Westside Hydro Data_051007_Power Costs - Comparison bx Rbtl-Staff-Jt-PC 4" xfId="20083"/>
    <cellStyle name="_DEM-WP(C) Westside Hydro Data_051007_Power Costs - Comparison bx Rbtl-Staff-Jt-PC_DEM-WP(C) ENERG10C--ctn Mid-C_042010 2010GRC" xfId="4333"/>
    <cellStyle name="_DEM-WP(C) Westside Hydro Data_051007_Power Costs - Comparison bx Rbtl-Staff-Jt-PC_DEM-WP(C) ENERG10C--ctn Mid-C_042010 2010GRC 2" xfId="20084"/>
    <cellStyle name="_DEM-WP(C) Westside Hydro Data_051007_Rebuttal Power Costs" xfId="4334"/>
    <cellStyle name="_DEM-WP(C) Westside Hydro Data_051007_Rebuttal Power Costs 2" xfId="4335"/>
    <cellStyle name="_DEM-WP(C) Westside Hydro Data_051007_Rebuttal Power Costs 2 2" xfId="4336"/>
    <cellStyle name="_DEM-WP(C) Westside Hydro Data_051007_Rebuttal Power Costs 2 2 2" xfId="20085"/>
    <cellStyle name="_DEM-WP(C) Westside Hydro Data_051007_Rebuttal Power Costs 2 3" xfId="20086"/>
    <cellStyle name="_DEM-WP(C) Westside Hydro Data_051007_Rebuttal Power Costs 3" xfId="4337"/>
    <cellStyle name="_DEM-WP(C) Westside Hydro Data_051007_Rebuttal Power Costs 3 2" xfId="20087"/>
    <cellStyle name="_DEM-WP(C) Westside Hydro Data_051007_Rebuttal Power Costs 4" xfId="20088"/>
    <cellStyle name="_DEM-WP(C) Westside Hydro Data_051007_Rebuttal Power Costs_DEM-WP(C) ENERG10C--ctn Mid-C_042010 2010GRC" xfId="4338"/>
    <cellStyle name="_DEM-WP(C) Westside Hydro Data_051007_Rebuttal Power Costs_DEM-WP(C) ENERG10C--ctn Mid-C_042010 2010GRC 2" xfId="20089"/>
    <cellStyle name="_DEM-WP(C) Westside Hydro Data_051007_TENASKA REGULATORY ASSET" xfId="4339"/>
    <cellStyle name="_DEM-WP(C) Westside Hydro Data_051007_TENASKA REGULATORY ASSET 2" xfId="4340"/>
    <cellStyle name="_DEM-WP(C) Westside Hydro Data_051007_TENASKA REGULATORY ASSET 2 2" xfId="4341"/>
    <cellStyle name="_DEM-WP(C) Westside Hydro Data_051007_TENASKA REGULATORY ASSET 2 2 2" xfId="20090"/>
    <cellStyle name="_DEM-WP(C) Westside Hydro Data_051007_TENASKA REGULATORY ASSET 2 3" xfId="20091"/>
    <cellStyle name="_DEM-WP(C) Westside Hydro Data_051007_TENASKA REGULATORY ASSET 3" xfId="4342"/>
    <cellStyle name="_DEM-WP(C) Westside Hydro Data_051007_TENASKA REGULATORY ASSET 3 2" xfId="20092"/>
    <cellStyle name="_DEM-WP(C) Westside Hydro Data_051007_TENASKA REGULATORY ASSET 4" xfId="20093"/>
    <cellStyle name="_Elec Peak Capacity Need_2008-2029_032709_Wind 5% Cap" xfId="4343"/>
    <cellStyle name="_Elec Peak Capacity Need_2008-2029_032709_Wind 5% Cap 2" xfId="4344"/>
    <cellStyle name="_Elec Peak Capacity Need_2008-2029_032709_Wind 5% Cap 2 2" xfId="4345"/>
    <cellStyle name="_Elec Peak Capacity Need_2008-2029_032709_Wind 5% Cap 2 2 2" xfId="20094"/>
    <cellStyle name="_Elec Peak Capacity Need_2008-2029_032709_Wind 5% Cap 2 2 2 2" xfId="20095"/>
    <cellStyle name="_Elec Peak Capacity Need_2008-2029_032709_Wind 5% Cap 2 2 3" xfId="20096"/>
    <cellStyle name="_Elec Peak Capacity Need_2008-2029_032709_Wind 5% Cap 2 3" xfId="20097"/>
    <cellStyle name="_Elec Peak Capacity Need_2008-2029_032709_Wind 5% Cap 2 3 2" xfId="20098"/>
    <cellStyle name="_Elec Peak Capacity Need_2008-2029_032709_Wind 5% Cap 2 4" xfId="20099"/>
    <cellStyle name="_Elec Peak Capacity Need_2008-2029_032709_Wind 5% Cap 3" xfId="20100"/>
    <cellStyle name="_Elec Peak Capacity Need_2008-2029_032709_Wind 5% Cap 3 2" xfId="20101"/>
    <cellStyle name="_Elec Peak Capacity Need_2008-2029_032709_Wind 5% Cap 4" xfId="20102"/>
    <cellStyle name="_Elec Peak Capacity Need_2008-2029_032709_Wind 5% Cap_DEM-WP(C) ENERG10C--ctn Mid-C_042010 2010GRC" xfId="4346"/>
    <cellStyle name="_Elec Peak Capacity Need_2008-2029_032709_Wind 5% Cap_DEM-WP(C) ENERG10C--ctn Mid-C_042010 2010GRC 2" xfId="20103"/>
    <cellStyle name="_Elec Peak Capacity Need_2008-2029_032709_Wind 5% Cap_NIM Summary" xfId="4347"/>
    <cellStyle name="_Elec Peak Capacity Need_2008-2029_032709_Wind 5% Cap_NIM Summary 2" xfId="4348"/>
    <cellStyle name="_Elec Peak Capacity Need_2008-2029_032709_Wind 5% Cap_NIM Summary 2 2" xfId="20104"/>
    <cellStyle name="_Elec Peak Capacity Need_2008-2029_032709_Wind 5% Cap_NIM Summary 2 2 2" xfId="20105"/>
    <cellStyle name="_Elec Peak Capacity Need_2008-2029_032709_Wind 5% Cap_NIM Summary 2 3" xfId="20106"/>
    <cellStyle name="_Elec Peak Capacity Need_2008-2029_032709_Wind 5% Cap_NIM Summary 3" xfId="20107"/>
    <cellStyle name="_Elec Peak Capacity Need_2008-2029_032709_Wind 5% Cap_NIM Summary 3 2" xfId="20108"/>
    <cellStyle name="_Elec Peak Capacity Need_2008-2029_032709_Wind 5% Cap_NIM Summary 4" xfId="20109"/>
    <cellStyle name="_Elec Peak Capacity Need_2008-2029_032709_Wind 5% Cap_NIM Summary_DEM-WP(C) ENERG10C--ctn Mid-C_042010 2010GRC" xfId="4349"/>
    <cellStyle name="_Elec Peak Capacity Need_2008-2029_032709_Wind 5% Cap_NIM Summary_DEM-WP(C) ENERG10C--ctn Mid-C_042010 2010GRC 2" xfId="20110"/>
    <cellStyle name="_Elec Peak Capacity Need_2008-2029_032709_Wind 5% Cap-ST-Adj-PJP1" xfId="4350"/>
    <cellStyle name="_Elec Peak Capacity Need_2008-2029_032709_Wind 5% Cap-ST-Adj-PJP1 2" xfId="4351"/>
    <cellStyle name="_Elec Peak Capacity Need_2008-2029_032709_Wind 5% Cap-ST-Adj-PJP1 2 2" xfId="4352"/>
    <cellStyle name="_Elec Peak Capacity Need_2008-2029_032709_Wind 5% Cap-ST-Adj-PJP1 2 2 2" xfId="20111"/>
    <cellStyle name="_Elec Peak Capacity Need_2008-2029_032709_Wind 5% Cap-ST-Adj-PJP1 2 2 2 2" xfId="20112"/>
    <cellStyle name="_Elec Peak Capacity Need_2008-2029_032709_Wind 5% Cap-ST-Adj-PJP1 2 2 3" xfId="20113"/>
    <cellStyle name="_Elec Peak Capacity Need_2008-2029_032709_Wind 5% Cap-ST-Adj-PJP1 2 3" xfId="20114"/>
    <cellStyle name="_Elec Peak Capacity Need_2008-2029_032709_Wind 5% Cap-ST-Adj-PJP1 2 3 2" xfId="20115"/>
    <cellStyle name="_Elec Peak Capacity Need_2008-2029_032709_Wind 5% Cap-ST-Adj-PJP1 2 4" xfId="20116"/>
    <cellStyle name="_Elec Peak Capacity Need_2008-2029_032709_Wind 5% Cap-ST-Adj-PJP1 3" xfId="20117"/>
    <cellStyle name="_Elec Peak Capacity Need_2008-2029_032709_Wind 5% Cap-ST-Adj-PJP1 3 2" xfId="20118"/>
    <cellStyle name="_Elec Peak Capacity Need_2008-2029_032709_Wind 5% Cap-ST-Adj-PJP1 4" xfId="20119"/>
    <cellStyle name="_Elec Peak Capacity Need_2008-2029_032709_Wind 5% Cap-ST-Adj-PJP1_DEM-WP(C) ENERG10C--ctn Mid-C_042010 2010GRC" xfId="4353"/>
    <cellStyle name="_Elec Peak Capacity Need_2008-2029_032709_Wind 5% Cap-ST-Adj-PJP1_DEM-WP(C) ENERG10C--ctn Mid-C_042010 2010GRC 2" xfId="20120"/>
    <cellStyle name="_Elec Peak Capacity Need_2008-2029_032709_Wind 5% Cap-ST-Adj-PJP1_NIM Summary" xfId="4354"/>
    <cellStyle name="_Elec Peak Capacity Need_2008-2029_032709_Wind 5% Cap-ST-Adj-PJP1_NIM Summary 2" xfId="4355"/>
    <cellStyle name="_Elec Peak Capacity Need_2008-2029_032709_Wind 5% Cap-ST-Adj-PJP1_NIM Summary 2 2" xfId="20121"/>
    <cellStyle name="_Elec Peak Capacity Need_2008-2029_032709_Wind 5% Cap-ST-Adj-PJP1_NIM Summary 2 2 2" xfId="20122"/>
    <cellStyle name="_Elec Peak Capacity Need_2008-2029_032709_Wind 5% Cap-ST-Adj-PJP1_NIM Summary 2 3" xfId="20123"/>
    <cellStyle name="_Elec Peak Capacity Need_2008-2029_032709_Wind 5% Cap-ST-Adj-PJP1_NIM Summary 3" xfId="20124"/>
    <cellStyle name="_Elec Peak Capacity Need_2008-2029_032709_Wind 5% Cap-ST-Adj-PJP1_NIM Summary 3 2" xfId="20125"/>
    <cellStyle name="_Elec Peak Capacity Need_2008-2029_032709_Wind 5% Cap-ST-Adj-PJP1_NIM Summary 4" xfId="20126"/>
    <cellStyle name="_Elec Peak Capacity Need_2008-2029_032709_Wind 5% Cap-ST-Adj-PJP1_NIM Summary_DEM-WP(C) ENERG10C--ctn Mid-C_042010 2010GRC" xfId="4356"/>
    <cellStyle name="_Elec Peak Capacity Need_2008-2029_032709_Wind 5% Cap-ST-Adj-PJP1_NIM Summary_DEM-WP(C) ENERG10C--ctn Mid-C_042010 2010GRC 2" xfId="20127"/>
    <cellStyle name="_Elec Peak Capacity Need_2008-2029_120908_Wind 5% Cap_Low" xfId="4357"/>
    <cellStyle name="_Elec Peak Capacity Need_2008-2029_120908_Wind 5% Cap_Low 2" xfId="4358"/>
    <cellStyle name="_Elec Peak Capacity Need_2008-2029_120908_Wind 5% Cap_Low 2 2" xfId="4359"/>
    <cellStyle name="_Elec Peak Capacity Need_2008-2029_120908_Wind 5% Cap_Low 2 2 2" xfId="20128"/>
    <cellStyle name="_Elec Peak Capacity Need_2008-2029_120908_Wind 5% Cap_Low 2 2 2 2" xfId="20129"/>
    <cellStyle name="_Elec Peak Capacity Need_2008-2029_120908_Wind 5% Cap_Low 2 2 3" xfId="20130"/>
    <cellStyle name="_Elec Peak Capacity Need_2008-2029_120908_Wind 5% Cap_Low 2 3" xfId="20131"/>
    <cellStyle name="_Elec Peak Capacity Need_2008-2029_120908_Wind 5% Cap_Low 2 3 2" xfId="20132"/>
    <cellStyle name="_Elec Peak Capacity Need_2008-2029_120908_Wind 5% Cap_Low 2 4" xfId="20133"/>
    <cellStyle name="_Elec Peak Capacity Need_2008-2029_120908_Wind 5% Cap_Low 3" xfId="20134"/>
    <cellStyle name="_Elec Peak Capacity Need_2008-2029_120908_Wind 5% Cap_Low 3 2" xfId="20135"/>
    <cellStyle name="_Elec Peak Capacity Need_2008-2029_120908_Wind 5% Cap_Low 4" xfId="20136"/>
    <cellStyle name="_Elec Peak Capacity Need_2008-2029_120908_Wind 5% Cap_Low_DEM-WP(C) ENERG10C--ctn Mid-C_042010 2010GRC" xfId="4360"/>
    <cellStyle name="_Elec Peak Capacity Need_2008-2029_120908_Wind 5% Cap_Low_DEM-WP(C) ENERG10C--ctn Mid-C_042010 2010GRC 2" xfId="20137"/>
    <cellStyle name="_Elec Peak Capacity Need_2008-2029_120908_Wind 5% Cap_Low_NIM Summary" xfId="4361"/>
    <cellStyle name="_Elec Peak Capacity Need_2008-2029_120908_Wind 5% Cap_Low_NIM Summary 2" xfId="4362"/>
    <cellStyle name="_Elec Peak Capacity Need_2008-2029_120908_Wind 5% Cap_Low_NIM Summary 2 2" xfId="20138"/>
    <cellStyle name="_Elec Peak Capacity Need_2008-2029_120908_Wind 5% Cap_Low_NIM Summary 2 2 2" xfId="20139"/>
    <cellStyle name="_Elec Peak Capacity Need_2008-2029_120908_Wind 5% Cap_Low_NIM Summary 2 3" xfId="20140"/>
    <cellStyle name="_Elec Peak Capacity Need_2008-2029_120908_Wind 5% Cap_Low_NIM Summary 3" xfId="20141"/>
    <cellStyle name="_Elec Peak Capacity Need_2008-2029_120908_Wind 5% Cap_Low_NIM Summary 3 2" xfId="20142"/>
    <cellStyle name="_Elec Peak Capacity Need_2008-2029_120908_Wind 5% Cap_Low_NIM Summary 4" xfId="20143"/>
    <cellStyle name="_Elec Peak Capacity Need_2008-2029_120908_Wind 5% Cap_Low_NIM Summary_DEM-WP(C) ENERG10C--ctn Mid-C_042010 2010GRC" xfId="4363"/>
    <cellStyle name="_Elec Peak Capacity Need_2008-2029_120908_Wind 5% Cap_Low_NIM Summary_DEM-WP(C) ENERG10C--ctn Mid-C_042010 2010GRC 2" xfId="20144"/>
    <cellStyle name="_Elec Peak Capacity Need_2008-2029_Wind 5% Cap_050809" xfId="4364"/>
    <cellStyle name="_Elec Peak Capacity Need_2008-2029_Wind 5% Cap_050809 2" xfId="4365"/>
    <cellStyle name="_Elec Peak Capacity Need_2008-2029_Wind 5% Cap_050809 2 2" xfId="4366"/>
    <cellStyle name="_Elec Peak Capacity Need_2008-2029_Wind 5% Cap_050809 2 2 2" xfId="20145"/>
    <cellStyle name="_Elec Peak Capacity Need_2008-2029_Wind 5% Cap_050809 2 2 2 2" xfId="20146"/>
    <cellStyle name="_Elec Peak Capacity Need_2008-2029_Wind 5% Cap_050809 2 2 3" xfId="20147"/>
    <cellStyle name="_Elec Peak Capacity Need_2008-2029_Wind 5% Cap_050809 2 3" xfId="20148"/>
    <cellStyle name="_Elec Peak Capacity Need_2008-2029_Wind 5% Cap_050809 2 3 2" xfId="20149"/>
    <cellStyle name="_Elec Peak Capacity Need_2008-2029_Wind 5% Cap_050809 2 4" xfId="20150"/>
    <cellStyle name="_Elec Peak Capacity Need_2008-2029_Wind 5% Cap_050809 3" xfId="20151"/>
    <cellStyle name="_Elec Peak Capacity Need_2008-2029_Wind 5% Cap_050809 3 2" xfId="20152"/>
    <cellStyle name="_Elec Peak Capacity Need_2008-2029_Wind 5% Cap_050809 4" xfId="20153"/>
    <cellStyle name="_Elec Peak Capacity Need_2008-2029_Wind 5% Cap_050809_DEM-WP(C) ENERG10C--ctn Mid-C_042010 2010GRC" xfId="4367"/>
    <cellStyle name="_Elec Peak Capacity Need_2008-2029_Wind 5% Cap_050809_DEM-WP(C) ENERG10C--ctn Mid-C_042010 2010GRC 2" xfId="20154"/>
    <cellStyle name="_Elec Peak Capacity Need_2008-2029_Wind 5% Cap_050809_NIM Summary" xfId="4368"/>
    <cellStyle name="_Elec Peak Capacity Need_2008-2029_Wind 5% Cap_050809_NIM Summary 2" xfId="4369"/>
    <cellStyle name="_Elec Peak Capacity Need_2008-2029_Wind 5% Cap_050809_NIM Summary 2 2" xfId="20155"/>
    <cellStyle name="_Elec Peak Capacity Need_2008-2029_Wind 5% Cap_050809_NIM Summary 2 2 2" xfId="20156"/>
    <cellStyle name="_Elec Peak Capacity Need_2008-2029_Wind 5% Cap_050809_NIM Summary 2 3" xfId="20157"/>
    <cellStyle name="_Elec Peak Capacity Need_2008-2029_Wind 5% Cap_050809_NIM Summary 3" xfId="20158"/>
    <cellStyle name="_Elec Peak Capacity Need_2008-2029_Wind 5% Cap_050809_NIM Summary 3 2" xfId="20159"/>
    <cellStyle name="_Elec Peak Capacity Need_2008-2029_Wind 5% Cap_050809_NIM Summary 4" xfId="20160"/>
    <cellStyle name="_Elec Peak Capacity Need_2008-2029_Wind 5% Cap_050809_NIM Summary_DEM-WP(C) ENERG10C--ctn Mid-C_042010 2010GRC" xfId="4370"/>
    <cellStyle name="_Elec Peak Capacity Need_2008-2029_Wind 5% Cap_050809_NIM Summary_DEM-WP(C) ENERG10C--ctn Mid-C_042010 2010GRC 2" xfId="20161"/>
    <cellStyle name="_x0013__Electric Rev Req Model (2009 GRC) " xfId="4371"/>
    <cellStyle name="_x0013__Electric Rev Req Model (2009 GRC)  2" xfId="4372"/>
    <cellStyle name="_x0013__Electric Rev Req Model (2009 GRC)  2 2" xfId="4373"/>
    <cellStyle name="_x0013__Electric Rev Req Model (2009 GRC)  2 2 2" xfId="20162"/>
    <cellStyle name="_x0013__Electric Rev Req Model (2009 GRC)  2 3" xfId="20163"/>
    <cellStyle name="_x0013__Electric Rev Req Model (2009 GRC)  3" xfId="4374"/>
    <cellStyle name="_x0013__Electric Rev Req Model (2009 GRC)  3 2" xfId="20164"/>
    <cellStyle name="_x0013__Electric Rev Req Model (2009 GRC)  4" xfId="20165"/>
    <cellStyle name="_x0013__Electric Rev Req Model (2009 GRC) _DEM-WP(C) ENERG10C--ctn Mid-C_042010 2010GRC" xfId="4375"/>
    <cellStyle name="_x0013__Electric Rev Req Model (2009 GRC) _DEM-WP(C) ENERG10C--ctn Mid-C_042010 2010GRC 2" xfId="20166"/>
    <cellStyle name="_x0013__Electric Rev Req Model (2009 GRC) Rebuttal" xfId="4376"/>
    <cellStyle name="_x0013__Electric Rev Req Model (2009 GRC) Rebuttal 2" xfId="4377"/>
    <cellStyle name="_x0013__Electric Rev Req Model (2009 GRC) Rebuttal 2 2" xfId="4378"/>
    <cellStyle name="_x0013__Electric Rev Req Model (2009 GRC) Rebuttal 2 2 2" xfId="20167"/>
    <cellStyle name="_x0013__Electric Rev Req Model (2009 GRC) Rebuttal 2 3" xfId="20168"/>
    <cellStyle name="_x0013__Electric Rev Req Model (2009 GRC) Rebuttal 3" xfId="4379"/>
    <cellStyle name="_x0013__Electric Rev Req Model (2009 GRC) Rebuttal 3 2" xfId="20169"/>
    <cellStyle name="_x0013__Electric Rev Req Model (2009 GRC) Rebuttal 4" xfId="20170"/>
    <cellStyle name="_x0013__Electric Rev Req Model (2009 GRC) Rebuttal REmoval of New  WH Solar AdjustMI" xfId="4380"/>
    <cellStyle name="_x0013__Electric Rev Req Model (2009 GRC) Rebuttal REmoval of New  WH Solar AdjustMI 2" xfId="4381"/>
    <cellStyle name="_x0013__Electric Rev Req Model (2009 GRC) Rebuttal REmoval of New  WH Solar AdjustMI 2 2" xfId="4382"/>
    <cellStyle name="_x0013__Electric Rev Req Model (2009 GRC) Rebuttal REmoval of New  WH Solar AdjustMI 2 2 2" xfId="20171"/>
    <cellStyle name="_x0013__Electric Rev Req Model (2009 GRC) Rebuttal REmoval of New  WH Solar AdjustMI 2 3" xfId="20172"/>
    <cellStyle name="_x0013__Electric Rev Req Model (2009 GRC) Rebuttal REmoval of New  WH Solar AdjustMI 3" xfId="4383"/>
    <cellStyle name="_x0013__Electric Rev Req Model (2009 GRC) Rebuttal REmoval of New  WH Solar AdjustMI 3 2" xfId="20173"/>
    <cellStyle name="_x0013__Electric Rev Req Model (2009 GRC) Rebuttal REmoval of New  WH Solar AdjustMI 4" xfId="20174"/>
    <cellStyle name="_x0013__Electric Rev Req Model (2009 GRC) Rebuttal REmoval of New  WH Solar AdjustMI_DEM-WP(C) ENERG10C--ctn Mid-C_042010 2010GRC" xfId="4384"/>
    <cellStyle name="_x0013__Electric Rev Req Model (2009 GRC) Rebuttal REmoval of New  WH Solar AdjustMI_DEM-WP(C) ENERG10C--ctn Mid-C_042010 2010GRC 2" xfId="20175"/>
    <cellStyle name="_x0013__Electric Rev Req Model (2009 GRC) Revised 01-18-2010" xfId="4385"/>
    <cellStyle name="_x0013__Electric Rev Req Model (2009 GRC) Revised 01-18-2010 2" xfId="4386"/>
    <cellStyle name="_x0013__Electric Rev Req Model (2009 GRC) Revised 01-18-2010 2 2" xfId="4387"/>
    <cellStyle name="_x0013__Electric Rev Req Model (2009 GRC) Revised 01-18-2010 2 2 2" xfId="20176"/>
    <cellStyle name="_x0013__Electric Rev Req Model (2009 GRC) Revised 01-18-2010 2 3" xfId="20177"/>
    <cellStyle name="_x0013__Electric Rev Req Model (2009 GRC) Revised 01-18-2010 3" xfId="4388"/>
    <cellStyle name="_x0013__Electric Rev Req Model (2009 GRC) Revised 01-18-2010 3 2" xfId="20178"/>
    <cellStyle name="_x0013__Electric Rev Req Model (2009 GRC) Revised 01-18-2010 4" xfId="20179"/>
    <cellStyle name="_x0013__Electric Rev Req Model (2009 GRC) Revised 01-18-2010_DEM-WP(C) ENERG10C--ctn Mid-C_042010 2010GRC" xfId="4389"/>
    <cellStyle name="_x0013__Electric Rev Req Model (2009 GRC) Revised 01-18-2010_DEM-WP(C) ENERG10C--ctn Mid-C_042010 2010GRC 2" xfId="20180"/>
    <cellStyle name="_x0013__Electric Rev Req Model (2010 GRC)" xfId="4390"/>
    <cellStyle name="_x0013__Electric Rev Req Model (2010 GRC) 2" xfId="20181"/>
    <cellStyle name="_x0013__Electric Rev Req Model (2010 GRC) SF" xfId="4391"/>
    <cellStyle name="_x0013__Electric Rev Req Model (2010 GRC) SF 2" xfId="20182"/>
    <cellStyle name="_ENCOGEN_WBOOK" xfId="4392"/>
    <cellStyle name="_ENCOGEN_WBOOK 2" xfId="4393"/>
    <cellStyle name="_ENCOGEN_WBOOK 2 2" xfId="20183"/>
    <cellStyle name="_ENCOGEN_WBOOK 2 2 2" xfId="20184"/>
    <cellStyle name="_ENCOGEN_WBOOK 2 3" xfId="20185"/>
    <cellStyle name="_ENCOGEN_WBOOK 3" xfId="20186"/>
    <cellStyle name="_ENCOGEN_WBOOK 3 2" xfId="20187"/>
    <cellStyle name="_ENCOGEN_WBOOK 4" xfId="20188"/>
    <cellStyle name="_ENCOGEN_WBOOK_DEM-WP(C) ENERG10C--ctn Mid-C_042010 2010GRC" xfId="4394"/>
    <cellStyle name="_ENCOGEN_WBOOK_DEM-WP(C) ENERG10C--ctn Mid-C_042010 2010GRC 2" xfId="20189"/>
    <cellStyle name="_ENCOGEN_WBOOK_NIM Summary" xfId="4395"/>
    <cellStyle name="_ENCOGEN_WBOOK_NIM Summary 2" xfId="4396"/>
    <cellStyle name="_ENCOGEN_WBOOK_NIM Summary 2 2" xfId="20190"/>
    <cellStyle name="_ENCOGEN_WBOOK_NIM Summary 2 2 2" xfId="20191"/>
    <cellStyle name="_ENCOGEN_WBOOK_NIM Summary 2 3" xfId="20192"/>
    <cellStyle name="_ENCOGEN_WBOOK_NIM Summary 3" xfId="20193"/>
    <cellStyle name="_ENCOGEN_WBOOK_NIM Summary 3 2" xfId="20194"/>
    <cellStyle name="_ENCOGEN_WBOOK_NIM Summary 4" xfId="20195"/>
    <cellStyle name="_ENCOGEN_WBOOK_NIM Summary_DEM-WP(C) ENERG10C--ctn Mid-C_042010 2010GRC" xfId="4397"/>
    <cellStyle name="_ENCOGEN_WBOOK_NIM Summary_DEM-WP(C) ENERG10C--ctn Mid-C_042010 2010GRC 2" xfId="20196"/>
    <cellStyle name="_x0013__Final Order Electric EXHIBIT A-1" xfId="4398"/>
    <cellStyle name="_x0013__Final Order Electric EXHIBIT A-1 2" xfId="4399"/>
    <cellStyle name="_x0013__Final Order Electric EXHIBIT A-1 2 2" xfId="4400"/>
    <cellStyle name="_x0013__Final Order Electric EXHIBIT A-1 2 2 2" xfId="20197"/>
    <cellStyle name="_x0013__Final Order Electric EXHIBIT A-1 2 3" xfId="20198"/>
    <cellStyle name="_x0013__Final Order Electric EXHIBIT A-1 3" xfId="4401"/>
    <cellStyle name="_x0013__Final Order Electric EXHIBIT A-1 3 2" xfId="20199"/>
    <cellStyle name="_x0013__Final Order Electric EXHIBIT A-1 4" xfId="20200"/>
    <cellStyle name="_Fixed Gas Transport 1 19 09" xfId="4402"/>
    <cellStyle name="_Fixed Gas Transport 1 19 09 2" xfId="4403"/>
    <cellStyle name="_Fixed Gas Transport 1 19 09 2 2" xfId="4404"/>
    <cellStyle name="_Fixed Gas Transport 1 19 09 2 2 2" xfId="20201"/>
    <cellStyle name="_Fixed Gas Transport 1 19 09 2 2 2 2" xfId="20202"/>
    <cellStyle name="_Fixed Gas Transport 1 19 09 2 2 3" xfId="20203"/>
    <cellStyle name="_Fixed Gas Transport 1 19 09 2 3" xfId="20204"/>
    <cellStyle name="_Fixed Gas Transport 1 19 09 2 3 2" xfId="20205"/>
    <cellStyle name="_Fixed Gas Transport 1 19 09 2 4" xfId="20206"/>
    <cellStyle name="_Fixed Gas Transport 1 19 09 3" xfId="4405"/>
    <cellStyle name="_Fixed Gas Transport 1 19 09 3 2" xfId="20207"/>
    <cellStyle name="_Fixed Gas Transport 1 19 09 4" xfId="20208"/>
    <cellStyle name="_Fixed Gas Transport 1 19 09_DEM-WP(C) ENERG10C--ctn Mid-C_042010 2010GRC" xfId="4406"/>
    <cellStyle name="_Fixed Gas Transport 1 19 09_DEM-WP(C) ENERG10C--ctn Mid-C_042010 2010GRC 2" xfId="20209"/>
    <cellStyle name="_Fuel Prices 4-14" xfId="4407"/>
    <cellStyle name="_Fuel Prices 4-14 10" xfId="20210"/>
    <cellStyle name="_Fuel Prices 4-14 10 2" xfId="20211"/>
    <cellStyle name="_Fuel Prices 4-14 2" xfId="4408"/>
    <cellStyle name="_Fuel Prices 4-14 2 2" xfId="4409"/>
    <cellStyle name="_Fuel Prices 4-14 2 2 2" xfId="4410"/>
    <cellStyle name="_Fuel Prices 4-14 2 2 2 2" xfId="20212"/>
    <cellStyle name="_Fuel Prices 4-14 2 2 3" xfId="20213"/>
    <cellStyle name="_Fuel Prices 4-14 2 3" xfId="4411"/>
    <cellStyle name="_Fuel Prices 4-14 2 3 2" xfId="20214"/>
    <cellStyle name="_Fuel Prices 4-14 2 4" xfId="20215"/>
    <cellStyle name="_Fuel Prices 4-14 3" xfId="4412"/>
    <cellStyle name="_Fuel Prices 4-14 3 2" xfId="4413"/>
    <cellStyle name="_Fuel Prices 4-14 3 2 2" xfId="20216"/>
    <cellStyle name="_Fuel Prices 4-14 3 3" xfId="20217"/>
    <cellStyle name="_Fuel Prices 4-14 4" xfId="4414"/>
    <cellStyle name="_Fuel Prices 4-14 4 2" xfId="4415"/>
    <cellStyle name="_Fuel Prices 4-14 4 2 2" xfId="20218"/>
    <cellStyle name="_Fuel Prices 4-14 4 2 2 2" xfId="20219"/>
    <cellStyle name="_Fuel Prices 4-14 4 2 3" xfId="20220"/>
    <cellStyle name="_Fuel Prices 4-14 4 3" xfId="20221"/>
    <cellStyle name="_Fuel Prices 4-14 4 3 2" xfId="20222"/>
    <cellStyle name="_Fuel Prices 4-14 4 4" xfId="20223"/>
    <cellStyle name="_Fuel Prices 4-14 5" xfId="4416"/>
    <cellStyle name="_Fuel Prices 4-14 5 2" xfId="4417"/>
    <cellStyle name="_Fuel Prices 4-14 5 2 2" xfId="20224"/>
    <cellStyle name="_Fuel Prices 4-14 5 2 2 2" xfId="20225"/>
    <cellStyle name="_Fuel Prices 4-14 5 2 3" xfId="20226"/>
    <cellStyle name="_Fuel Prices 4-14 5 2 4" xfId="20227"/>
    <cellStyle name="_Fuel Prices 4-14 5 3" xfId="20228"/>
    <cellStyle name="_Fuel Prices 4-14 5 3 2" xfId="20229"/>
    <cellStyle name="_Fuel Prices 4-14 5 3 3" xfId="20230"/>
    <cellStyle name="_Fuel Prices 4-14 5 4" xfId="20231"/>
    <cellStyle name="_Fuel Prices 4-14 6" xfId="4418"/>
    <cellStyle name="_Fuel Prices 4-14 6 2" xfId="20232"/>
    <cellStyle name="_Fuel Prices 4-14 6 2 2" xfId="20233"/>
    <cellStyle name="_Fuel Prices 4-14 6 2 2 2" xfId="20234"/>
    <cellStyle name="_Fuel Prices 4-14 6 2 3" xfId="20235"/>
    <cellStyle name="_Fuel Prices 4-14 6 3" xfId="20236"/>
    <cellStyle name="_Fuel Prices 4-14 6 3 2" xfId="20237"/>
    <cellStyle name="_Fuel Prices 4-14 6 4" xfId="20238"/>
    <cellStyle name="_Fuel Prices 4-14 7" xfId="4419"/>
    <cellStyle name="_Fuel Prices 4-14 7 2" xfId="4420"/>
    <cellStyle name="_Fuel Prices 4-14 7 2 2" xfId="20239"/>
    <cellStyle name="_Fuel Prices 4-14 7 3" xfId="20240"/>
    <cellStyle name="_Fuel Prices 4-14 8" xfId="4421"/>
    <cellStyle name="_Fuel Prices 4-14 8 2" xfId="4422"/>
    <cellStyle name="_Fuel Prices 4-14 8 2 2" xfId="20241"/>
    <cellStyle name="_Fuel Prices 4-14 8 3" xfId="20242"/>
    <cellStyle name="_Fuel Prices 4-14 9" xfId="20243"/>
    <cellStyle name="_Fuel Prices 4-14 9 2" xfId="20244"/>
    <cellStyle name="_Fuel Prices 4-14 9 2 2" xfId="20245"/>
    <cellStyle name="_Fuel Prices 4-14 9 3" xfId="20246"/>
    <cellStyle name="_Fuel Prices 4-14_04 07E Wild Horse Wind Expansion (C) (2)" xfId="4423"/>
    <cellStyle name="_Fuel Prices 4-14_04 07E Wild Horse Wind Expansion (C) (2) 2" xfId="4424"/>
    <cellStyle name="_Fuel Prices 4-14_04 07E Wild Horse Wind Expansion (C) (2) 2 2" xfId="4425"/>
    <cellStyle name="_Fuel Prices 4-14_04 07E Wild Horse Wind Expansion (C) (2) 2 2 2" xfId="20247"/>
    <cellStyle name="_Fuel Prices 4-14_04 07E Wild Horse Wind Expansion (C) (2) 2 3" xfId="20248"/>
    <cellStyle name="_Fuel Prices 4-14_04 07E Wild Horse Wind Expansion (C) (2) 3" xfId="4426"/>
    <cellStyle name="_Fuel Prices 4-14_04 07E Wild Horse Wind Expansion (C) (2) 3 2" xfId="20249"/>
    <cellStyle name="_Fuel Prices 4-14_04 07E Wild Horse Wind Expansion (C) (2) 4" xfId="20250"/>
    <cellStyle name="_Fuel Prices 4-14_04 07E Wild Horse Wind Expansion (C) (2)_Adj Bench DR 3 for Initial Briefs (Electric)" xfId="4427"/>
    <cellStyle name="_Fuel Prices 4-14_04 07E Wild Horse Wind Expansion (C) (2)_Adj Bench DR 3 for Initial Briefs (Electric) 2" xfId="4428"/>
    <cellStyle name="_Fuel Prices 4-14_04 07E Wild Horse Wind Expansion (C) (2)_Adj Bench DR 3 for Initial Briefs (Electric) 2 2" xfId="4429"/>
    <cellStyle name="_Fuel Prices 4-14_04 07E Wild Horse Wind Expansion (C) (2)_Adj Bench DR 3 for Initial Briefs (Electric) 2 2 2" xfId="20251"/>
    <cellStyle name="_Fuel Prices 4-14_04 07E Wild Horse Wind Expansion (C) (2)_Adj Bench DR 3 for Initial Briefs (Electric) 2 3" xfId="20252"/>
    <cellStyle name="_Fuel Prices 4-14_04 07E Wild Horse Wind Expansion (C) (2)_Adj Bench DR 3 for Initial Briefs (Electric) 3" xfId="4430"/>
    <cellStyle name="_Fuel Prices 4-14_04 07E Wild Horse Wind Expansion (C) (2)_Adj Bench DR 3 for Initial Briefs (Electric) 3 2" xfId="20253"/>
    <cellStyle name="_Fuel Prices 4-14_04 07E Wild Horse Wind Expansion (C) (2)_Adj Bench DR 3 for Initial Briefs (Electric) 4" xfId="20254"/>
    <cellStyle name="_Fuel Prices 4-14_04 07E Wild Horse Wind Expansion (C) (2)_Adj Bench DR 3 for Initial Briefs (Electric)_DEM-WP(C) ENERG10C--ctn Mid-C_042010 2010GRC" xfId="4431"/>
    <cellStyle name="_Fuel Prices 4-14_04 07E Wild Horse Wind Expansion (C) (2)_Adj Bench DR 3 for Initial Briefs (Electric)_DEM-WP(C) ENERG10C--ctn Mid-C_042010 2010GRC 2" xfId="20255"/>
    <cellStyle name="_Fuel Prices 4-14_04 07E Wild Horse Wind Expansion (C) (2)_Book1" xfId="4432"/>
    <cellStyle name="_Fuel Prices 4-14_04 07E Wild Horse Wind Expansion (C) (2)_Book1 2" xfId="20256"/>
    <cellStyle name="_Fuel Prices 4-14_04 07E Wild Horse Wind Expansion (C) (2)_DEM-WP(C) ENERG10C--ctn Mid-C_042010 2010GRC" xfId="4433"/>
    <cellStyle name="_Fuel Prices 4-14_04 07E Wild Horse Wind Expansion (C) (2)_DEM-WP(C) ENERG10C--ctn Mid-C_042010 2010GRC 2" xfId="20257"/>
    <cellStyle name="_Fuel Prices 4-14_04 07E Wild Horse Wind Expansion (C) (2)_Electric Rev Req Model (2009 GRC) " xfId="4434"/>
    <cellStyle name="_Fuel Prices 4-14_04 07E Wild Horse Wind Expansion (C) (2)_Electric Rev Req Model (2009 GRC)  2" xfId="4435"/>
    <cellStyle name="_Fuel Prices 4-14_04 07E Wild Horse Wind Expansion (C) (2)_Electric Rev Req Model (2009 GRC)  2 2" xfId="4436"/>
    <cellStyle name="_Fuel Prices 4-14_04 07E Wild Horse Wind Expansion (C) (2)_Electric Rev Req Model (2009 GRC)  2 2 2" xfId="20258"/>
    <cellStyle name="_Fuel Prices 4-14_04 07E Wild Horse Wind Expansion (C) (2)_Electric Rev Req Model (2009 GRC)  2 3" xfId="20259"/>
    <cellStyle name="_Fuel Prices 4-14_04 07E Wild Horse Wind Expansion (C) (2)_Electric Rev Req Model (2009 GRC)  3" xfId="4437"/>
    <cellStyle name="_Fuel Prices 4-14_04 07E Wild Horse Wind Expansion (C) (2)_Electric Rev Req Model (2009 GRC)  3 2" xfId="20260"/>
    <cellStyle name="_Fuel Prices 4-14_04 07E Wild Horse Wind Expansion (C) (2)_Electric Rev Req Model (2009 GRC)  4" xfId="20261"/>
    <cellStyle name="_Fuel Prices 4-14_04 07E Wild Horse Wind Expansion (C) (2)_Electric Rev Req Model (2009 GRC) _DEM-WP(C) ENERG10C--ctn Mid-C_042010 2010GRC" xfId="4438"/>
    <cellStyle name="_Fuel Prices 4-14_04 07E Wild Horse Wind Expansion (C) (2)_Electric Rev Req Model (2009 GRC) _DEM-WP(C) ENERG10C--ctn Mid-C_042010 2010GRC 2" xfId="20262"/>
    <cellStyle name="_Fuel Prices 4-14_04 07E Wild Horse Wind Expansion (C) (2)_Electric Rev Req Model (2009 GRC) Rebuttal" xfId="4439"/>
    <cellStyle name="_Fuel Prices 4-14_04 07E Wild Horse Wind Expansion (C) (2)_Electric Rev Req Model (2009 GRC) Rebuttal 2" xfId="4440"/>
    <cellStyle name="_Fuel Prices 4-14_04 07E Wild Horse Wind Expansion (C) (2)_Electric Rev Req Model (2009 GRC) Rebuttal 2 2" xfId="4441"/>
    <cellStyle name="_Fuel Prices 4-14_04 07E Wild Horse Wind Expansion (C) (2)_Electric Rev Req Model (2009 GRC) Rebuttal 2 2 2" xfId="20263"/>
    <cellStyle name="_Fuel Prices 4-14_04 07E Wild Horse Wind Expansion (C) (2)_Electric Rev Req Model (2009 GRC) Rebuttal 2 3" xfId="20264"/>
    <cellStyle name="_Fuel Prices 4-14_04 07E Wild Horse Wind Expansion (C) (2)_Electric Rev Req Model (2009 GRC) Rebuttal 3" xfId="4442"/>
    <cellStyle name="_Fuel Prices 4-14_04 07E Wild Horse Wind Expansion (C) (2)_Electric Rev Req Model (2009 GRC) Rebuttal 3 2" xfId="20265"/>
    <cellStyle name="_Fuel Prices 4-14_04 07E Wild Horse Wind Expansion (C) (2)_Electric Rev Req Model (2009 GRC) Rebuttal 4" xfId="20266"/>
    <cellStyle name="_Fuel Prices 4-14_04 07E Wild Horse Wind Expansion (C) (2)_Electric Rev Req Model (2009 GRC) Rebuttal REmoval of New  WH Solar AdjustMI" xfId="4443"/>
    <cellStyle name="_Fuel Prices 4-14_04 07E Wild Horse Wind Expansion (C) (2)_Electric Rev Req Model (2009 GRC) Rebuttal REmoval of New  WH Solar AdjustMI 2" xfId="4444"/>
    <cellStyle name="_Fuel Prices 4-14_04 07E Wild Horse Wind Expansion (C) (2)_Electric Rev Req Model (2009 GRC) Rebuttal REmoval of New  WH Solar AdjustMI 2 2" xfId="4445"/>
    <cellStyle name="_Fuel Prices 4-14_04 07E Wild Horse Wind Expansion (C) (2)_Electric Rev Req Model (2009 GRC) Rebuttal REmoval of New  WH Solar AdjustMI 2 2 2" xfId="20267"/>
    <cellStyle name="_Fuel Prices 4-14_04 07E Wild Horse Wind Expansion (C) (2)_Electric Rev Req Model (2009 GRC) Rebuttal REmoval of New  WH Solar AdjustMI 2 3" xfId="20268"/>
    <cellStyle name="_Fuel Prices 4-14_04 07E Wild Horse Wind Expansion (C) (2)_Electric Rev Req Model (2009 GRC) Rebuttal REmoval of New  WH Solar AdjustMI 3" xfId="4446"/>
    <cellStyle name="_Fuel Prices 4-14_04 07E Wild Horse Wind Expansion (C) (2)_Electric Rev Req Model (2009 GRC) Rebuttal REmoval of New  WH Solar AdjustMI 3 2" xfId="20269"/>
    <cellStyle name="_Fuel Prices 4-14_04 07E Wild Horse Wind Expansion (C) (2)_Electric Rev Req Model (2009 GRC) Rebuttal REmoval of New  WH Solar AdjustMI 4" xfId="20270"/>
    <cellStyle name="_Fuel Prices 4-14_04 07E Wild Horse Wind Expansion (C) (2)_Electric Rev Req Model (2009 GRC) Rebuttal REmoval of New  WH Solar AdjustMI_DEM-WP(C) ENERG10C--ctn Mid-C_042010 2010GRC" xfId="4447"/>
    <cellStyle name="_Fuel Prices 4-14_04 07E Wild Horse Wind Expansion (C) (2)_Electric Rev Req Model (2009 GRC) Rebuttal REmoval of New  WH Solar AdjustMI_DEM-WP(C) ENERG10C--ctn Mid-C_042010 2010GRC 2" xfId="20271"/>
    <cellStyle name="_Fuel Prices 4-14_04 07E Wild Horse Wind Expansion (C) (2)_Electric Rev Req Model (2009 GRC) Revised 01-18-2010" xfId="4448"/>
    <cellStyle name="_Fuel Prices 4-14_04 07E Wild Horse Wind Expansion (C) (2)_Electric Rev Req Model (2009 GRC) Revised 01-18-2010 2" xfId="4449"/>
    <cellStyle name="_Fuel Prices 4-14_04 07E Wild Horse Wind Expansion (C) (2)_Electric Rev Req Model (2009 GRC) Revised 01-18-2010 2 2" xfId="4450"/>
    <cellStyle name="_Fuel Prices 4-14_04 07E Wild Horse Wind Expansion (C) (2)_Electric Rev Req Model (2009 GRC) Revised 01-18-2010 2 2 2" xfId="20272"/>
    <cellStyle name="_Fuel Prices 4-14_04 07E Wild Horse Wind Expansion (C) (2)_Electric Rev Req Model (2009 GRC) Revised 01-18-2010 2 3" xfId="20273"/>
    <cellStyle name="_Fuel Prices 4-14_04 07E Wild Horse Wind Expansion (C) (2)_Electric Rev Req Model (2009 GRC) Revised 01-18-2010 3" xfId="4451"/>
    <cellStyle name="_Fuel Prices 4-14_04 07E Wild Horse Wind Expansion (C) (2)_Electric Rev Req Model (2009 GRC) Revised 01-18-2010 3 2" xfId="20274"/>
    <cellStyle name="_Fuel Prices 4-14_04 07E Wild Horse Wind Expansion (C) (2)_Electric Rev Req Model (2009 GRC) Revised 01-18-2010 4" xfId="20275"/>
    <cellStyle name="_Fuel Prices 4-14_04 07E Wild Horse Wind Expansion (C) (2)_Electric Rev Req Model (2009 GRC) Revised 01-18-2010_DEM-WP(C) ENERG10C--ctn Mid-C_042010 2010GRC" xfId="4452"/>
    <cellStyle name="_Fuel Prices 4-14_04 07E Wild Horse Wind Expansion (C) (2)_Electric Rev Req Model (2009 GRC) Revised 01-18-2010_DEM-WP(C) ENERG10C--ctn Mid-C_042010 2010GRC 2" xfId="20276"/>
    <cellStyle name="_Fuel Prices 4-14_04 07E Wild Horse Wind Expansion (C) (2)_Electric Rev Req Model (2010 GRC)" xfId="4453"/>
    <cellStyle name="_Fuel Prices 4-14_04 07E Wild Horse Wind Expansion (C) (2)_Electric Rev Req Model (2010 GRC) 2" xfId="20277"/>
    <cellStyle name="_Fuel Prices 4-14_04 07E Wild Horse Wind Expansion (C) (2)_Electric Rev Req Model (2010 GRC) SF" xfId="4454"/>
    <cellStyle name="_Fuel Prices 4-14_04 07E Wild Horse Wind Expansion (C) (2)_Electric Rev Req Model (2010 GRC) SF 2" xfId="20278"/>
    <cellStyle name="_Fuel Prices 4-14_04 07E Wild Horse Wind Expansion (C) (2)_Final Order Electric EXHIBIT A-1" xfId="4455"/>
    <cellStyle name="_Fuel Prices 4-14_04 07E Wild Horse Wind Expansion (C) (2)_Final Order Electric EXHIBIT A-1 2" xfId="4456"/>
    <cellStyle name="_Fuel Prices 4-14_04 07E Wild Horse Wind Expansion (C) (2)_Final Order Electric EXHIBIT A-1 2 2" xfId="4457"/>
    <cellStyle name="_Fuel Prices 4-14_04 07E Wild Horse Wind Expansion (C) (2)_Final Order Electric EXHIBIT A-1 2 2 2" xfId="20279"/>
    <cellStyle name="_Fuel Prices 4-14_04 07E Wild Horse Wind Expansion (C) (2)_Final Order Electric EXHIBIT A-1 2 3" xfId="20280"/>
    <cellStyle name="_Fuel Prices 4-14_04 07E Wild Horse Wind Expansion (C) (2)_Final Order Electric EXHIBIT A-1 3" xfId="4458"/>
    <cellStyle name="_Fuel Prices 4-14_04 07E Wild Horse Wind Expansion (C) (2)_Final Order Electric EXHIBIT A-1 3 2" xfId="20281"/>
    <cellStyle name="_Fuel Prices 4-14_04 07E Wild Horse Wind Expansion (C) (2)_Final Order Electric EXHIBIT A-1 4" xfId="20282"/>
    <cellStyle name="_Fuel Prices 4-14_04 07E Wild Horse Wind Expansion (C) (2)_TENASKA REGULATORY ASSET" xfId="4459"/>
    <cellStyle name="_Fuel Prices 4-14_04 07E Wild Horse Wind Expansion (C) (2)_TENASKA REGULATORY ASSET 2" xfId="4460"/>
    <cellStyle name="_Fuel Prices 4-14_04 07E Wild Horse Wind Expansion (C) (2)_TENASKA REGULATORY ASSET 2 2" xfId="4461"/>
    <cellStyle name="_Fuel Prices 4-14_04 07E Wild Horse Wind Expansion (C) (2)_TENASKA REGULATORY ASSET 2 2 2" xfId="20283"/>
    <cellStyle name="_Fuel Prices 4-14_04 07E Wild Horse Wind Expansion (C) (2)_TENASKA REGULATORY ASSET 2 3" xfId="20284"/>
    <cellStyle name="_Fuel Prices 4-14_04 07E Wild Horse Wind Expansion (C) (2)_TENASKA REGULATORY ASSET 3" xfId="4462"/>
    <cellStyle name="_Fuel Prices 4-14_04 07E Wild Horse Wind Expansion (C) (2)_TENASKA REGULATORY ASSET 3 2" xfId="20285"/>
    <cellStyle name="_Fuel Prices 4-14_04 07E Wild Horse Wind Expansion (C) (2)_TENASKA REGULATORY ASSET 4" xfId="20286"/>
    <cellStyle name="_Fuel Prices 4-14_16.37E Wild Horse Expansion DeferralRevwrkingfile SF" xfId="4463"/>
    <cellStyle name="_Fuel Prices 4-14_16.37E Wild Horse Expansion DeferralRevwrkingfile SF 2" xfId="4464"/>
    <cellStyle name="_Fuel Prices 4-14_16.37E Wild Horse Expansion DeferralRevwrkingfile SF 2 2" xfId="4465"/>
    <cellStyle name="_Fuel Prices 4-14_16.37E Wild Horse Expansion DeferralRevwrkingfile SF 2 2 2" xfId="20287"/>
    <cellStyle name="_Fuel Prices 4-14_16.37E Wild Horse Expansion DeferralRevwrkingfile SF 2 3" xfId="20288"/>
    <cellStyle name="_Fuel Prices 4-14_16.37E Wild Horse Expansion DeferralRevwrkingfile SF 3" xfId="4466"/>
    <cellStyle name="_Fuel Prices 4-14_16.37E Wild Horse Expansion DeferralRevwrkingfile SF 3 2" xfId="20289"/>
    <cellStyle name="_Fuel Prices 4-14_16.37E Wild Horse Expansion DeferralRevwrkingfile SF 4" xfId="20290"/>
    <cellStyle name="_Fuel Prices 4-14_16.37E Wild Horse Expansion DeferralRevwrkingfile SF_DEM-WP(C) ENERG10C--ctn Mid-C_042010 2010GRC" xfId="4467"/>
    <cellStyle name="_Fuel Prices 4-14_16.37E Wild Horse Expansion DeferralRevwrkingfile SF_DEM-WP(C) ENERG10C--ctn Mid-C_042010 2010GRC 2" xfId="20291"/>
    <cellStyle name="_Fuel Prices 4-14_2009 Compliance Filing PCA Exhibits for GRC" xfId="4468"/>
    <cellStyle name="_Fuel Prices 4-14_2009 Compliance Filing PCA Exhibits for GRC 2" xfId="20292"/>
    <cellStyle name="_Fuel Prices 4-14_2009 Compliance Filing PCA Exhibits for GRC 2 2" xfId="20293"/>
    <cellStyle name="_Fuel Prices 4-14_2009 Compliance Filing PCA Exhibits for GRC 3" xfId="20294"/>
    <cellStyle name="_Fuel Prices 4-14_2009 GRC Compl Filing - Exhibit D" xfId="4469"/>
    <cellStyle name="_Fuel Prices 4-14_2009 GRC Compl Filing - Exhibit D 2" xfId="4470"/>
    <cellStyle name="_Fuel Prices 4-14_2009 GRC Compl Filing - Exhibit D 2 2" xfId="20295"/>
    <cellStyle name="_Fuel Prices 4-14_2009 GRC Compl Filing - Exhibit D 2 2 2" xfId="20296"/>
    <cellStyle name="_Fuel Prices 4-14_2009 GRC Compl Filing - Exhibit D 2 3" xfId="20297"/>
    <cellStyle name="_Fuel Prices 4-14_2009 GRC Compl Filing - Exhibit D 3" xfId="20298"/>
    <cellStyle name="_Fuel Prices 4-14_2009 GRC Compl Filing - Exhibit D 3 2" xfId="20299"/>
    <cellStyle name="_Fuel Prices 4-14_2009 GRC Compl Filing - Exhibit D 4" xfId="20300"/>
    <cellStyle name="_Fuel Prices 4-14_2009 GRC Compl Filing - Exhibit D_DEM-WP(C) ENERG10C--ctn Mid-C_042010 2010GRC" xfId="4471"/>
    <cellStyle name="_Fuel Prices 4-14_2009 GRC Compl Filing - Exhibit D_DEM-WP(C) ENERG10C--ctn Mid-C_042010 2010GRC 2" xfId="20301"/>
    <cellStyle name="_Fuel Prices 4-14_2010 PTC's July1_Dec31 2010 " xfId="20302"/>
    <cellStyle name="_Fuel Prices 4-14_2010 PTC's Sept10_Aug11 (Version 4)" xfId="20303"/>
    <cellStyle name="_Fuel Prices 4-14_3.01 Income Statement" xfId="4472"/>
    <cellStyle name="_Fuel Prices 4-14_4 31 Regulatory Assets and Liabilities  7 06- Exhibit D" xfId="4473"/>
    <cellStyle name="_Fuel Prices 4-14_4 31 Regulatory Assets and Liabilities  7 06- Exhibit D 2" xfId="4474"/>
    <cellStyle name="_Fuel Prices 4-14_4 31 Regulatory Assets and Liabilities  7 06- Exhibit D 2 2" xfId="4475"/>
    <cellStyle name="_Fuel Prices 4-14_4 31 Regulatory Assets and Liabilities  7 06- Exhibit D 2 2 2" xfId="20304"/>
    <cellStyle name="_Fuel Prices 4-14_4 31 Regulatory Assets and Liabilities  7 06- Exhibit D 2 2 2 2" xfId="20305"/>
    <cellStyle name="_Fuel Prices 4-14_4 31 Regulatory Assets and Liabilities  7 06- Exhibit D 2 2 3" xfId="20306"/>
    <cellStyle name="_Fuel Prices 4-14_4 31 Regulatory Assets and Liabilities  7 06- Exhibit D 2 3" xfId="20307"/>
    <cellStyle name="_Fuel Prices 4-14_4 31 Regulatory Assets and Liabilities  7 06- Exhibit D 3" xfId="4476"/>
    <cellStyle name="_Fuel Prices 4-14_4 31 Regulatory Assets and Liabilities  7 06- Exhibit D 3 2" xfId="20308"/>
    <cellStyle name="_Fuel Prices 4-14_4 31 Regulatory Assets and Liabilities  7 06- Exhibit D 4" xfId="20309"/>
    <cellStyle name="_Fuel Prices 4-14_4 31 Regulatory Assets and Liabilities  7 06- Exhibit D_DEM-WP(C) ENERG10C--ctn Mid-C_042010 2010GRC" xfId="4477"/>
    <cellStyle name="_Fuel Prices 4-14_4 31 Regulatory Assets and Liabilities  7 06- Exhibit D_DEM-WP(C) ENERG10C--ctn Mid-C_042010 2010GRC 2" xfId="20310"/>
    <cellStyle name="_Fuel Prices 4-14_4 31 Regulatory Assets and Liabilities  7 06- Exhibit D_NIM Summary" xfId="4478"/>
    <cellStyle name="_Fuel Prices 4-14_4 31 Regulatory Assets and Liabilities  7 06- Exhibit D_NIM Summary 2" xfId="4479"/>
    <cellStyle name="_Fuel Prices 4-14_4 31 Regulatory Assets and Liabilities  7 06- Exhibit D_NIM Summary 2 2" xfId="20311"/>
    <cellStyle name="_Fuel Prices 4-14_4 31 Regulatory Assets and Liabilities  7 06- Exhibit D_NIM Summary 2 2 2" xfId="20312"/>
    <cellStyle name="_Fuel Prices 4-14_4 31 Regulatory Assets and Liabilities  7 06- Exhibit D_NIM Summary 2 3" xfId="20313"/>
    <cellStyle name="_Fuel Prices 4-14_4 31 Regulatory Assets and Liabilities  7 06- Exhibit D_NIM Summary 3" xfId="20314"/>
    <cellStyle name="_Fuel Prices 4-14_4 31 Regulatory Assets and Liabilities  7 06- Exhibit D_NIM Summary 3 2" xfId="20315"/>
    <cellStyle name="_Fuel Prices 4-14_4 31 Regulatory Assets and Liabilities  7 06- Exhibit D_NIM Summary 4" xfId="20316"/>
    <cellStyle name="_Fuel Prices 4-14_4 31 Regulatory Assets and Liabilities  7 06- Exhibit D_NIM Summary_DEM-WP(C) ENERG10C--ctn Mid-C_042010 2010GRC" xfId="4480"/>
    <cellStyle name="_Fuel Prices 4-14_4 31 Regulatory Assets and Liabilities  7 06- Exhibit D_NIM Summary_DEM-WP(C) ENERG10C--ctn Mid-C_042010 2010GRC 2" xfId="20317"/>
    <cellStyle name="_Fuel Prices 4-14_4 31 Regulatory Assets and Liabilities  7 06- Exhibit D_NIM+O&amp;M" xfId="4481"/>
    <cellStyle name="_Fuel Prices 4-14_4 31 Regulatory Assets and Liabilities  7 06- Exhibit D_NIM+O&amp;M 2" xfId="20318"/>
    <cellStyle name="_Fuel Prices 4-14_4 31 Regulatory Assets and Liabilities  7 06- Exhibit D_NIM+O&amp;M 2 2" xfId="20319"/>
    <cellStyle name="_Fuel Prices 4-14_4 31 Regulatory Assets and Liabilities  7 06- Exhibit D_NIM+O&amp;M 3" xfId="20320"/>
    <cellStyle name="_Fuel Prices 4-14_4 31 Regulatory Assets and Liabilities  7 06- Exhibit D_NIM+O&amp;M Monthly" xfId="4482"/>
    <cellStyle name="_Fuel Prices 4-14_4 31 Regulatory Assets and Liabilities  7 06- Exhibit D_NIM+O&amp;M Monthly 2" xfId="20321"/>
    <cellStyle name="_Fuel Prices 4-14_4 31 Regulatory Assets and Liabilities  7 06- Exhibit D_NIM+O&amp;M Monthly 2 2" xfId="20322"/>
    <cellStyle name="_Fuel Prices 4-14_4 31 Regulatory Assets and Liabilities  7 06- Exhibit D_NIM+O&amp;M Monthly 3" xfId="20323"/>
    <cellStyle name="_Fuel Prices 4-14_4 31E Reg Asset  Liab and EXH D" xfId="4483"/>
    <cellStyle name="_Fuel Prices 4-14_4 31E Reg Asset  Liab and EXH D _ Aug 10 Filing (2)" xfId="4484"/>
    <cellStyle name="_Fuel Prices 4-14_4 31E Reg Asset  Liab and EXH D _ Aug 10 Filing (2) 2" xfId="20324"/>
    <cellStyle name="_Fuel Prices 4-14_4 31E Reg Asset  Liab and EXH D _ Aug 10 Filing (2) 2 2" xfId="20325"/>
    <cellStyle name="_Fuel Prices 4-14_4 31E Reg Asset  Liab and EXH D _ Aug 10 Filing (2) 3" xfId="20326"/>
    <cellStyle name="_Fuel Prices 4-14_4 31E Reg Asset  Liab and EXH D 10" xfId="20327"/>
    <cellStyle name="_Fuel Prices 4-14_4 31E Reg Asset  Liab and EXH D 10 2" xfId="20328"/>
    <cellStyle name="_Fuel Prices 4-14_4 31E Reg Asset  Liab and EXH D 11" xfId="20329"/>
    <cellStyle name="_Fuel Prices 4-14_4 31E Reg Asset  Liab and EXH D 11 2" xfId="20330"/>
    <cellStyle name="_Fuel Prices 4-14_4 31E Reg Asset  Liab and EXH D 12" xfId="20331"/>
    <cellStyle name="_Fuel Prices 4-14_4 31E Reg Asset  Liab and EXH D 12 2" xfId="20332"/>
    <cellStyle name="_Fuel Prices 4-14_4 31E Reg Asset  Liab and EXH D 13" xfId="20333"/>
    <cellStyle name="_Fuel Prices 4-14_4 31E Reg Asset  Liab and EXH D 13 2" xfId="20334"/>
    <cellStyle name="_Fuel Prices 4-14_4 31E Reg Asset  Liab and EXH D 14" xfId="20335"/>
    <cellStyle name="_Fuel Prices 4-14_4 31E Reg Asset  Liab and EXH D 14 2" xfId="20336"/>
    <cellStyle name="_Fuel Prices 4-14_4 31E Reg Asset  Liab and EXH D 15" xfId="20337"/>
    <cellStyle name="_Fuel Prices 4-14_4 31E Reg Asset  Liab and EXH D 15 2" xfId="20338"/>
    <cellStyle name="_Fuel Prices 4-14_4 31E Reg Asset  Liab and EXH D 16" xfId="20339"/>
    <cellStyle name="_Fuel Prices 4-14_4 31E Reg Asset  Liab and EXH D 16 2" xfId="20340"/>
    <cellStyle name="_Fuel Prices 4-14_4 31E Reg Asset  Liab and EXH D 17" xfId="20341"/>
    <cellStyle name="_Fuel Prices 4-14_4 31E Reg Asset  Liab and EXH D 17 2" xfId="20342"/>
    <cellStyle name="_Fuel Prices 4-14_4 31E Reg Asset  Liab and EXH D 18" xfId="20343"/>
    <cellStyle name="_Fuel Prices 4-14_4 31E Reg Asset  Liab and EXH D 18 2" xfId="20344"/>
    <cellStyle name="_Fuel Prices 4-14_4 31E Reg Asset  Liab and EXH D 19" xfId="20345"/>
    <cellStyle name="_Fuel Prices 4-14_4 31E Reg Asset  Liab and EXH D 19 2" xfId="20346"/>
    <cellStyle name="_Fuel Prices 4-14_4 31E Reg Asset  Liab and EXH D 2" xfId="20347"/>
    <cellStyle name="_Fuel Prices 4-14_4 31E Reg Asset  Liab and EXH D 2 2" xfId="20348"/>
    <cellStyle name="_Fuel Prices 4-14_4 31E Reg Asset  Liab and EXH D 20" xfId="20349"/>
    <cellStyle name="_Fuel Prices 4-14_4 31E Reg Asset  Liab and EXH D 20 2" xfId="20350"/>
    <cellStyle name="_Fuel Prices 4-14_4 31E Reg Asset  Liab and EXH D 21" xfId="20351"/>
    <cellStyle name="_Fuel Prices 4-14_4 31E Reg Asset  Liab and EXH D 21 2" xfId="20352"/>
    <cellStyle name="_Fuel Prices 4-14_4 31E Reg Asset  Liab and EXH D 22" xfId="20353"/>
    <cellStyle name="_Fuel Prices 4-14_4 31E Reg Asset  Liab and EXH D 22 2" xfId="20354"/>
    <cellStyle name="_Fuel Prices 4-14_4 31E Reg Asset  Liab and EXH D 23" xfId="20355"/>
    <cellStyle name="_Fuel Prices 4-14_4 31E Reg Asset  Liab and EXH D 23 2" xfId="20356"/>
    <cellStyle name="_Fuel Prices 4-14_4 31E Reg Asset  Liab and EXH D 24" xfId="20357"/>
    <cellStyle name="_Fuel Prices 4-14_4 31E Reg Asset  Liab and EXH D 24 2" xfId="20358"/>
    <cellStyle name="_Fuel Prices 4-14_4 31E Reg Asset  Liab and EXH D 25" xfId="20359"/>
    <cellStyle name="_Fuel Prices 4-14_4 31E Reg Asset  Liab and EXH D 25 2" xfId="20360"/>
    <cellStyle name="_Fuel Prices 4-14_4 31E Reg Asset  Liab and EXH D 26" xfId="20361"/>
    <cellStyle name="_Fuel Prices 4-14_4 31E Reg Asset  Liab and EXH D 26 2" xfId="20362"/>
    <cellStyle name="_Fuel Prices 4-14_4 31E Reg Asset  Liab and EXH D 27" xfId="20363"/>
    <cellStyle name="_Fuel Prices 4-14_4 31E Reg Asset  Liab and EXH D 27 2" xfId="20364"/>
    <cellStyle name="_Fuel Prices 4-14_4 31E Reg Asset  Liab and EXH D 28" xfId="20365"/>
    <cellStyle name="_Fuel Prices 4-14_4 31E Reg Asset  Liab and EXH D 28 2" xfId="20366"/>
    <cellStyle name="_Fuel Prices 4-14_4 31E Reg Asset  Liab and EXH D 29" xfId="20367"/>
    <cellStyle name="_Fuel Prices 4-14_4 31E Reg Asset  Liab and EXH D 29 2" xfId="20368"/>
    <cellStyle name="_Fuel Prices 4-14_4 31E Reg Asset  Liab and EXH D 3" xfId="20369"/>
    <cellStyle name="_Fuel Prices 4-14_4 31E Reg Asset  Liab and EXH D 3 2" xfId="20370"/>
    <cellStyle name="_Fuel Prices 4-14_4 31E Reg Asset  Liab and EXH D 30" xfId="20371"/>
    <cellStyle name="_Fuel Prices 4-14_4 31E Reg Asset  Liab and EXH D 30 2" xfId="20372"/>
    <cellStyle name="_Fuel Prices 4-14_4 31E Reg Asset  Liab and EXH D 31" xfId="20373"/>
    <cellStyle name="_Fuel Prices 4-14_4 31E Reg Asset  Liab and EXH D 32" xfId="20374"/>
    <cellStyle name="_Fuel Prices 4-14_4 31E Reg Asset  Liab and EXH D 33" xfId="20375"/>
    <cellStyle name="_Fuel Prices 4-14_4 31E Reg Asset  Liab and EXH D 34" xfId="20376"/>
    <cellStyle name="_Fuel Prices 4-14_4 31E Reg Asset  Liab and EXH D 35" xfId="20377"/>
    <cellStyle name="_Fuel Prices 4-14_4 31E Reg Asset  Liab and EXH D 36" xfId="20378"/>
    <cellStyle name="_Fuel Prices 4-14_4 31E Reg Asset  Liab and EXH D 4" xfId="20379"/>
    <cellStyle name="_Fuel Prices 4-14_4 31E Reg Asset  Liab and EXH D 4 2" xfId="20380"/>
    <cellStyle name="_Fuel Prices 4-14_4 31E Reg Asset  Liab and EXH D 5" xfId="20381"/>
    <cellStyle name="_Fuel Prices 4-14_4 31E Reg Asset  Liab and EXH D 5 2" xfId="20382"/>
    <cellStyle name="_Fuel Prices 4-14_4 31E Reg Asset  Liab and EXH D 6" xfId="20383"/>
    <cellStyle name="_Fuel Prices 4-14_4 31E Reg Asset  Liab and EXH D 6 2" xfId="20384"/>
    <cellStyle name="_Fuel Prices 4-14_4 31E Reg Asset  Liab and EXH D 7" xfId="20385"/>
    <cellStyle name="_Fuel Prices 4-14_4 31E Reg Asset  Liab and EXH D 7 2" xfId="20386"/>
    <cellStyle name="_Fuel Prices 4-14_4 31E Reg Asset  Liab and EXH D 8" xfId="20387"/>
    <cellStyle name="_Fuel Prices 4-14_4 31E Reg Asset  Liab and EXH D 8 2" xfId="20388"/>
    <cellStyle name="_Fuel Prices 4-14_4 31E Reg Asset  Liab and EXH D 9" xfId="20389"/>
    <cellStyle name="_Fuel Prices 4-14_4 31E Reg Asset  Liab and EXH D 9 2" xfId="20390"/>
    <cellStyle name="_Fuel Prices 4-14_4 32 Regulatory Assets and Liabilities  7 06- Exhibit D" xfId="4485"/>
    <cellStyle name="_Fuel Prices 4-14_4 32 Regulatory Assets and Liabilities  7 06- Exhibit D 2" xfId="4486"/>
    <cellStyle name="_Fuel Prices 4-14_4 32 Regulatory Assets and Liabilities  7 06- Exhibit D 2 2" xfId="4487"/>
    <cellStyle name="_Fuel Prices 4-14_4 32 Regulatory Assets and Liabilities  7 06- Exhibit D 2 2 2" xfId="20391"/>
    <cellStyle name="_Fuel Prices 4-14_4 32 Regulatory Assets and Liabilities  7 06- Exhibit D 2 2 2 2" xfId="20392"/>
    <cellStyle name="_Fuel Prices 4-14_4 32 Regulatory Assets and Liabilities  7 06- Exhibit D 2 2 3" xfId="20393"/>
    <cellStyle name="_Fuel Prices 4-14_4 32 Regulatory Assets and Liabilities  7 06- Exhibit D 2 3" xfId="20394"/>
    <cellStyle name="_Fuel Prices 4-14_4 32 Regulatory Assets and Liabilities  7 06- Exhibit D 3" xfId="4488"/>
    <cellStyle name="_Fuel Prices 4-14_4 32 Regulatory Assets and Liabilities  7 06- Exhibit D 3 2" xfId="20395"/>
    <cellStyle name="_Fuel Prices 4-14_4 32 Regulatory Assets and Liabilities  7 06- Exhibit D 4" xfId="20396"/>
    <cellStyle name="_Fuel Prices 4-14_4 32 Regulatory Assets and Liabilities  7 06- Exhibit D_DEM-WP(C) ENERG10C--ctn Mid-C_042010 2010GRC" xfId="4489"/>
    <cellStyle name="_Fuel Prices 4-14_4 32 Regulatory Assets and Liabilities  7 06- Exhibit D_DEM-WP(C) ENERG10C--ctn Mid-C_042010 2010GRC 2" xfId="20397"/>
    <cellStyle name="_Fuel Prices 4-14_4 32 Regulatory Assets and Liabilities  7 06- Exhibit D_NIM Summary" xfId="4490"/>
    <cellStyle name="_Fuel Prices 4-14_4 32 Regulatory Assets and Liabilities  7 06- Exhibit D_NIM Summary 2" xfId="4491"/>
    <cellStyle name="_Fuel Prices 4-14_4 32 Regulatory Assets and Liabilities  7 06- Exhibit D_NIM Summary 2 2" xfId="20398"/>
    <cellStyle name="_Fuel Prices 4-14_4 32 Regulatory Assets and Liabilities  7 06- Exhibit D_NIM Summary 2 2 2" xfId="20399"/>
    <cellStyle name="_Fuel Prices 4-14_4 32 Regulatory Assets and Liabilities  7 06- Exhibit D_NIM Summary 2 3" xfId="20400"/>
    <cellStyle name="_Fuel Prices 4-14_4 32 Regulatory Assets and Liabilities  7 06- Exhibit D_NIM Summary 3" xfId="20401"/>
    <cellStyle name="_Fuel Prices 4-14_4 32 Regulatory Assets and Liabilities  7 06- Exhibit D_NIM Summary 3 2" xfId="20402"/>
    <cellStyle name="_Fuel Prices 4-14_4 32 Regulatory Assets and Liabilities  7 06- Exhibit D_NIM Summary 4" xfId="20403"/>
    <cellStyle name="_Fuel Prices 4-14_4 32 Regulatory Assets and Liabilities  7 06- Exhibit D_NIM Summary_DEM-WP(C) ENERG10C--ctn Mid-C_042010 2010GRC" xfId="4492"/>
    <cellStyle name="_Fuel Prices 4-14_4 32 Regulatory Assets and Liabilities  7 06- Exhibit D_NIM Summary_DEM-WP(C) ENERG10C--ctn Mid-C_042010 2010GRC 2" xfId="20404"/>
    <cellStyle name="_Fuel Prices 4-14_4 32 Regulatory Assets and Liabilities  7 06- Exhibit D_NIM+O&amp;M" xfId="4493"/>
    <cellStyle name="_Fuel Prices 4-14_4 32 Regulatory Assets and Liabilities  7 06- Exhibit D_NIM+O&amp;M 2" xfId="20405"/>
    <cellStyle name="_Fuel Prices 4-14_4 32 Regulatory Assets and Liabilities  7 06- Exhibit D_NIM+O&amp;M 2 2" xfId="20406"/>
    <cellStyle name="_Fuel Prices 4-14_4 32 Regulatory Assets and Liabilities  7 06- Exhibit D_NIM+O&amp;M 3" xfId="20407"/>
    <cellStyle name="_Fuel Prices 4-14_4 32 Regulatory Assets and Liabilities  7 06- Exhibit D_NIM+O&amp;M Monthly" xfId="4494"/>
    <cellStyle name="_Fuel Prices 4-14_4 32 Regulatory Assets and Liabilities  7 06- Exhibit D_NIM+O&amp;M Monthly 2" xfId="20408"/>
    <cellStyle name="_Fuel Prices 4-14_4 32 Regulatory Assets and Liabilities  7 06- Exhibit D_NIM+O&amp;M Monthly 2 2" xfId="20409"/>
    <cellStyle name="_Fuel Prices 4-14_4 32 Regulatory Assets and Liabilities  7 06- Exhibit D_NIM+O&amp;M Monthly 3" xfId="20410"/>
    <cellStyle name="_Fuel Prices 4-14_Att B to RECs proceeds proposal" xfId="20411"/>
    <cellStyle name="_Fuel Prices 4-14_AURORA Total New" xfId="4495"/>
    <cellStyle name="_Fuel Prices 4-14_AURORA Total New 2" xfId="4496"/>
    <cellStyle name="_Fuel Prices 4-14_AURORA Total New 2 2" xfId="20412"/>
    <cellStyle name="_Fuel Prices 4-14_AURORA Total New 2 2 2" xfId="20413"/>
    <cellStyle name="_Fuel Prices 4-14_AURORA Total New 2 3" xfId="20414"/>
    <cellStyle name="_Fuel Prices 4-14_AURORA Total New 3" xfId="20415"/>
    <cellStyle name="_Fuel Prices 4-14_AURORA Total New 3 2" xfId="20416"/>
    <cellStyle name="_Fuel Prices 4-14_AURORA Total New 4" xfId="20417"/>
    <cellStyle name="_Fuel Prices 4-14_Backup for Attachment B 2010-09-09" xfId="20418"/>
    <cellStyle name="_Fuel Prices 4-14_Bench Request - Attachment B" xfId="20419"/>
    <cellStyle name="_Fuel Prices 4-14_Book2" xfId="4497"/>
    <cellStyle name="_Fuel Prices 4-14_Book2 2" xfId="4498"/>
    <cellStyle name="_Fuel Prices 4-14_Book2 2 2" xfId="4499"/>
    <cellStyle name="_Fuel Prices 4-14_Book2 2 2 2" xfId="20420"/>
    <cellStyle name="_Fuel Prices 4-14_Book2 2 3" xfId="20421"/>
    <cellStyle name="_Fuel Prices 4-14_Book2 3" xfId="4500"/>
    <cellStyle name="_Fuel Prices 4-14_Book2 3 2" xfId="20422"/>
    <cellStyle name="_Fuel Prices 4-14_Book2 4" xfId="20423"/>
    <cellStyle name="_Fuel Prices 4-14_Book2_Adj Bench DR 3 for Initial Briefs (Electric)" xfId="4501"/>
    <cellStyle name="_Fuel Prices 4-14_Book2_Adj Bench DR 3 for Initial Briefs (Electric) 2" xfId="4502"/>
    <cellStyle name="_Fuel Prices 4-14_Book2_Adj Bench DR 3 for Initial Briefs (Electric) 2 2" xfId="4503"/>
    <cellStyle name="_Fuel Prices 4-14_Book2_Adj Bench DR 3 for Initial Briefs (Electric) 2 2 2" xfId="20424"/>
    <cellStyle name="_Fuel Prices 4-14_Book2_Adj Bench DR 3 for Initial Briefs (Electric) 2 3" xfId="20425"/>
    <cellStyle name="_Fuel Prices 4-14_Book2_Adj Bench DR 3 for Initial Briefs (Electric) 3" xfId="4504"/>
    <cellStyle name="_Fuel Prices 4-14_Book2_Adj Bench DR 3 for Initial Briefs (Electric) 3 2" xfId="20426"/>
    <cellStyle name="_Fuel Prices 4-14_Book2_Adj Bench DR 3 for Initial Briefs (Electric) 4" xfId="20427"/>
    <cellStyle name="_Fuel Prices 4-14_Book2_Adj Bench DR 3 for Initial Briefs (Electric)_DEM-WP(C) ENERG10C--ctn Mid-C_042010 2010GRC" xfId="4505"/>
    <cellStyle name="_Fuel Prices 4-14_Book2_Adj Bench DR 3 for Initial Briefs (Electric)_DEM-WP(C) ENERG10C--ctn Mid-C_042010 2010GRC 2" xfId="20428"/>
    <cellStyle name="_Fuel Prices 4-14_Book2_DEM-WP(C) ENERG10C--ctn Mid-C_042010 2010GRC" xfId="4506"/>
    <cellStyle name="_Fuel Prices 4-14_Book2_DEM-WP(C) ENERG10C--ctn Mid-C_042010 2010GRC 2" xfId="20429"/>
    <cellStyle name="_Fuel Prices 4-14_Book2_Electric Rev Req Model (2009 GRC) Rebuttal" xfId="4507"/>
    <cellStyle name="_Fuel Prices 4-14_Book2_Electric Rev Req Model (2009 GRC) Rebuttal 2" xfId="4508"/>
    <cellStyle name="_Fuel Prices 4-14_Book2_Electric Rev Req Model (2009 GRC) Rebuttal 2 2" xfId="4509"/>
    <cellStyle name="_Fuel Prices 4-14_Book2_Electric Rev Req Model (2009 GRC) Rebuttal 2 2 2" xfId="20430"/>
    <cellStyle name="_Fuel Prices 4-14_Book2_Electric Rev Req Model (2009 GRC) Rebuttal 2 3" xfId="20431"/>
    <cellStyle name="_Fuel Prices 4-14_Book2_Electric Rev Req Model (2009 GRC) Rebuttal 3" xfId="4510"/>
    <cellStyle name="_Fuel Prices 4-14_Book2_Electric Rev Req Model (2009 GRC) Rebuttal 3 2" xfId="20432"/>
    <cellStyle name="_Fuel Prices 4-14_Book2_Electric Rev Req Model (2009 GRC) Rebuttal 4" xfId="20433"/>
    <cellStyle name="_Fuel Prices 4-14_Book2_Electric Rev Req Model (2009 GRC) Rebuttal REmoval of New  WH Solar AdjustMI" xfId="4511"/>
    <cellStyle name="_Fuel Prices 4-14_Book2_Electric Rev Req Model (2009 GRC) Rebuttal REmoval of New  WH Solar AdjustMI 2" xfId="4512"/>
    <cellStyle name="_Fuel Prices 4-14_Book2_Electric Rev Req Model (2009 GRC) Rebuttal REmoval of New  WH Solar AdjustMI 2 2" xfId="4513"/>
    <cellStyle name="_Fuel Prices 4-14_Book2_Electric Rev Req Model (2009 GRC) Rebuttal REmoval of New  WH Solar AdjustMI 2 2 2" xfId="20434"/>
    <cellStyle name="_Fuel Prices 4-14_Book2_Electric Rev Req Model (2009 GRC) Rebuttal REmoval of New  WH Solar AdjustMI 2 3" xfId="20435"/>
    <cellStyle name="_Fuel Prices 4-14_Book2_Electric Rev Req Model (2009 GRC) Rebuttal REmoval of New  WH Solar AdjustMI 3" xfId="4514"/>
    <cellStyle name="_Fuel Prices 4-14_Book2_Electric Rev Req Model (2009 GRC) Rebuttal REmoval of New  WH Solar AdjustMI 3 2" xfId="20436"/>
    <cellStyle name="_Fuel Prices 4-14_Book2_Electric Rev Req Model (2009 GRC) Rebuttal REmoval of New  WH Solar AdjustMI 4" xfId="20437"/>
    <cellStyle name="_Fuel Prices 4-14_Book2_Electric Rev Req Model (2009 GRC) Rebuttal REmoval of New  WH Solar AdjustMI_DEM-WP(C) ENERG10C--ctn Mid-C_042010 2010GRC" xfId="4515"/>
    <cellStyle name="_Fuel Prices 4-14_Book2_Electric Rev Req Model (2009 GRC) Rebuttal REmoval of New  WH Solar AdjustMI_DEM-WP(C) ENERG10C--ctn Mid-C_042010 2010GRC 2" xfId="20438"/>
    <cellStyle name="_Fuel Prices 4-14_Book2_Electric Rev Req Model (2009 GRC) Revised 01-18-2010" xfId="4516"/>
    <cellStyle name="_Fuel Prices 4-14_Book2_Electric Rev Req Model (2009 GRC) Revised 01-18-2010 2" xfId="4517"/>
    <cellStyle name="_Fuel Prices 4-14_Book2_Electric Rev Req Model (2009 GRC) Revised 01-18-2010 2 2" xfId="4518"/>
    <cellStyle name="_Fuel Prices 4-14_Book2_Electric Rev Req Model (2009 GRC) Revised 01-18-2010 2 2 2" xfId="20439"/>
    <cellStyle name="_Fuel Prices 4-14_Book2_Electric Rev Req Model (2009 GRC) Revised 01-18-2010 2 3" xfId="20440"/>
    <cellStyle name="_Fuel Prices 4-14_Book2_Electric Rev Req Model (2009 GRC) Revised 01-18-2010 3" xfId="4519"/>
    <cellStyle name="_Fuel Prices 4-14_Book2_Electric Rev Req Model (2009 GRC) Revised 01-18-2010 3 2" xfId="20441"/>
    <cellStyle name="_Fuel Prices 4-14_Book2_Electric Rev Req Model (2009 GRC) Revised 01-18-2010 4" xfId="20442"/>
    <cellStyle name="_Fuel Prices 4-14_Book2_Electric Rev Req Model (2009 GRC) Revised 01-18-2010_DEM-WP(C) ENERG10C--ctn Mid-C_042010 2010GRC" xfId="4520"/>
    <cellStyle name="_Fuel Prices 4-14_Book2_Electric Rev Req Model (2009 GRC) Revised 01-18-2010_DEM-WP(C) ENERG10C--ctn Mid-C_042010 2010GRC 2" xfId="20443"/>
    <cellStyle name="_Fuel Prices 4-14_Book2_Final Order Electric EXHIBIT A-1" xfId="4521"/>
    <cellStyle name="_Fuel Prices 4-14_Book2_Final Order Electric EXHIBIT A-1 2" xfId="4522"/>
    <cellStyle name="_Fuel Prices 4-14_Book2_Final Order Electric EXHIBIT A-1 2 2" xfId="4523"/>
    <cellStyle name="_Fuel Prices 4-14_Book2_Final Order Electric EXHIBIT A-1 2 2 2" xfId="20444"/>
    <cellStyle name="_Fuel Prices 4-14_Book2_Final Order Electric EXHIBIT A-1 2 3" xfId="20445"/>
    <cellStyle name="_Fuel Prices 4-14_Book2_Final Order Electric EXHIBIT A-1 3" xfId="4524"/>
    <cellStyle name="_Fuel Prices 4-14_Book2_Final Order Electric EXHIBIT A-1 3 2" xfId="20446"/>
    <cellStyle name="_Fuel Prices 4-14_Book2_Final Order Electric EXHIBIT A-1 4" xfId="20447"/>
    <cellStyle name="_Fuel Prices 4-14_Book4" xfId="4525"/>
    <cellStyle name="_Fuel Prices 4-14_Book4 2" xfId="4526"/>
    <cellStyle name="_Fuel Prices 4-14_Book4 2 2" xfId="4527"/>
    <cellStyle name="_Fuel Prices 4-14_Book4 2 2 2" xfId="20448"/>
    <cellStyle name="_Fuel Prices 4-14_Book4 2 3" xfId="20449"/>
    <cellStyle name="_Fuel Prices 4-14_Book4 3" xfId="4528"/>
    <cellStyle name="_Fuel Prices 4-14_Book4 3 2" xfId="20450"/>
    <cellStyle name="_Fuel Prices 4-14_Book4 4" xfId="20451"/>
    <cellStyle name="_Fuel Prices 4-14_Book4_DEM-WP(C) ENERG10C--ctn Mid-C_042010 2010GRC" xfId="4529"/>
    <cellStyle name="_Fuel Prices 4-14_Book4_DEM-WP(C) ENERG10C--ctn Mid-C_042010 2010GRC 2" xfId="20452"/>
    <cellStyle name="_Fuel Prices 4-14_Book9" xfId="4530"/>
    <cellStyle name="_Fuel Prices 4-14_Book9 2" xfId="4531"/>
    <cellStyle name="_Fuel Prices 4-14_Book9 2 2" xfId="4532"/>
    <cellStyle name="_Fuel Prices 4-14_Book9 2 2 2" xfId="20453"/>
    <cellStyle name="_Fuel Prices 4-14_Book9 2 3" xfId="20454"/>
    <cellStyle name="_Fuel Prices 4-14_Book9 3" xfId="4533"/>
    <cellStyle name="_Fuel Prices 4-14_Book9 3 2" xfId="20455"/>
    <cellStyle name="_Fuel Prices 4-14_Book9 4" xfId="20456"/>
    <cellStyle name="_Fuel Prices 4-14_Book9_DEM-WP(C) ENERG10C--ctn Mid-C_042010 2010GRC" xfId="4534"/>
    <cellStyle name="_Fuel Prices 4-14_Book9_DEM-WP(C) ENERG10C--ctn Mid-C_042010 2010GRC 2" xfId="20457"/>
    <cellStyle name="_Fuel Prices 4-14_Chelan PUD Power Costs (8-10)" xfId="4535"/>
    <cellStyle name="_Fuel Prices 4-14_Chelan PUD Power Costs (8-10) 2" xfId="20458"/>
    <cellStyle name="_Fuel Prices 4-14_DEM-WP(C) Chelan Power Costs" xfId="4536"/>
    <cellStyle name="_Fuel Prices 4-14_DEM-WP(C) Chelan Power Costs 2" xfId="20459"/>
    <cellStyle name="_Fuel Prices 4-14_DEM-WP(C) Chelan Power Costs 2 2" xfId="20460"/>
    <cellStyle name="_Fuel Prices 4-14_DEM-WP(C) Chelan Power Costs 3" xfId="20461"/>
    <cellStyle name="_Fuel Prices 4-14_DEM-WP(C) ENERG10C--ctn Mid-C_042010 2010GRC" xfId="4537"/>
    <cellStyle name="_Fuel Prices 4-14_DEM-WP(C) ENERG10C--ctn Mid-C_042010 2010GRC 2" xfId="20462"/>
    <cellStyle name="_Fuel Prices 4-14_DEM-WP(C) Gas Transport 2010GRC" xfId="4538"/>
    <cellStyle name="_Fuel Prices 4-14_DEM-WP(C) Gas Transport 2010GRC 2" xfId="20463"/>
    <cellStyle name="_Fuel Prices 4-14_DEM-WP(C) Gas Transport 2010GRC 2 2" xfId="20464"/>
    <cellStyle name="_Fuel Prices 4-14_DEM-WP(C) Gas Transport 2010GRC 3" xfId="20465"/>
    <cellStyle name="_Fuel Prices 4-14_Direct Assignment Distribution Plant 2008" xfId="4539"/>
    <cellStyle name="_Fuel Prices 4-14_Direct Assignment Distribution Plant 2008 2" xfId="4540"/>
    <cellStyle name="_Fuel Prices 4-14_Direct Assignment Distribution Plant 2008 2 2" xfId="4541"/>
    <cellStyle name="_Fuel Prices 4-14_Direct Assignment Distribution Plant 2008 2 2 2" xfId="4542"/>
    <cellStyle name="_Fuel Prices 4-14_Direct Assignment Distribution Plant 2008 2 2 2 2" xfId="20466"/>
    <cellStyle name="_Fuel Prices 4-14_Direct Assignment Distribution Plant 2008 2 2 3" xfId="20467"/>
    <cellStyle name="_Fuel Prices 4-14_Direct Assignment Distribution Plant 2008 2 3" xfId="4543"/>
    <cellStyle name="_Fuel Prices 4-14_Direct Assignment Distribution Plant 2008 2 3 2" xfId="4544"/>
    <cellStyle name="_Fuel Prices 4-14_Direct Assignment Distribution Plant 2008 2 3 2 2" xfId="20468"/>
    <cellStyle name="_Fuel Prices 4-14_Direct Assignment Distribution Plant 2008 2 3 3" xfId="20469"/>
    <cellStyle name="_Fuel Prices 4-14_Direct Assignment Distribution Plant 2008 2 4" xfId="4545"/>
    <cellStyle name="_Fuel Prices 4-14_Direct Assignment Distribution Plant 2008 2 4 2" xfId="4546"/>
    <cellStyle name="_Fuel Prices 4-14_Direct Assignment Distribution Plant 2008 2 4 2 2" xfId="20470"/>
    <cellStyle name="_Fuel Prices 4-14_Direct Assignment Distribution Plant 2008 2 4 3" xfId="20471"/>
    <cellStyle name="_Fuel Prices 4-14_Direct Assignment Distribution Plant 2008 2 5" xfId="20472"/>
    <cellStyle name="_Fuel Prices 4-14_Direct Assignment Distribution Plant 2008 3" xfId="4547"/>
    <cellStyle name="_Fuel Prices 4-14_Direct Assignment Distribution Plant 2008 3 2" xfId="4548"/>
    <cellStyle name="_Fuel Prices 4-14_Direct Assignment Distribution Plant 2008 3 2 2" xfId="20473"/>
    <cellStyle name="_Fuel Prices 4-14_Direct Assignment Distribution Plant 2008 3 3" xfId="20474"/>
    <cellStyle name="_Fuel Prices 4-14_Direct Assignment Distribution Plant 2008 4" xfId="4549"/>
    <cellStyle name="_Fuel Prices 4-14_Direct Assignment Distribution Plant 2008 4 2" xfId="4550"/>
    <cellStyle name="_Fuel Prices 4-14_Direct Assignment Distribution Plant 2008 4 2 2" xfId="20475"/>
    <cellStyle name="_Fuel Prices 4-14_Direct Assignment Distribution Plant 2008 4 3" xfId="20476"/>
    <cellStyle name="_Fuel Prices 4-14_Direct Assignment Distribution Plant 2008 5" xfId="4551"/>
    <cellStyle name="_Fuel Prices 4-14_Direct Assignment Distribution Plant 2008 5 2" xfId="20477"/>
    <cellStyle name="_Fuel Prices 4-14_Direct Assignment Distribution Plant 2008 6" xfId="4552"/>
    <cellStyle name="_Fuel Prices 4-14_DWH-08 (Rate Spread &amp; Design Workpapers)" xfId="4553"/>
    <cellStyle name="_Fuel Prices 4-14_Electric COS Inputs" xfId="4554"/>
    <cellStyle name="_Fuel Prices 4-14_Electric COS Inputs 2" xfId="4555"/>
    <cellStyle name="_Fuel Prices 4-14_Electric COS Inputs 2 2" xfId="4556"/>
    <cellStyle name="_Fuel Prices 4-14_Electric COS Inputs 2 2 2" xfId="4557"/>
    <cellStyle name="_Fuel Prices 4-14_Electric COS Inputs 2 2 2 2" xfId="20478"/>
    <cellStyle name="_Fuel Prices 4-14_Electric COS Inputs 2 2 3" xfId="20479"/>
    <cellStyle name="_Fuel Prices 4-14_Electric COS Inputs 2 3" xfId="4558"/>
    <cellStyle name="_Fuel Prices 4-14_Electric COS Inputs 2 3 2" xfId="4559"/>
    <cellStyle name="_Fuel Prices 4-14_Electric COS Inputs 2 3 2 2" xfId="20480"/>
    <cellStyle name="_Fuel Prices 4-14_Electric COS Inputs 2 3 3" xfId="20481"/>
    <cellStyle name="_Fuel Prices 4-14_Electric COS Inputs 2 4" xfId="4560"/>
    <cellStyle name="_Fuel Prices 4-14_Electric COS Inputs 2 4 2" xfId="4561"/>
    <cellStyle name="_Fuel Prices 4-14_Electric COS Inputs 2 4 2 2" xfId="20482"/>
    <cellStyle name="_Fuel Prices 4-14_Electric COS Inputs 2 4 3" xfId="20483"/>
    <cellStyle name="_Fuel Prices 4-14_Electric COS Inputs 2 5" xfId="20484"/>
    <cellStyle name="_Fuel Prices 4-14_Electric COS Inputs 3" xfId="4562"/>
    <cellStyle name="_Fuel Prices 4-14_Electric COS Inputs 3 2" xfId="4563"/>
    <cellStyle name="_Fuel Prices 4-14_Electric COS Inputs 3 2 2" xfId="20485"/>
    <cellStyle name="_Fuel Prices 4-14_Electric COS Inputs 3 3" xfId="20486"/>
    <cellStyle name="_Fuel Prices 4-14_Electric COS Inputs 4" xfId="4564"/>
    <cellStyle name="_Fuel Prices 4-14_Electric COS Inputs 4 2" xfId="4565"/>
    <cellStyle name="_Fuel Prices 4-14_Electric COS Inputs 4 2 2" xfId="20487"/>
    <cellStyle name="_Fuel Prices 4-14_Electric COS Inputs 4 3" xfId="20488"/>
    <cellStyle name="_Fuel Prices 4-14_Electric COS Inputs 5" xfId="4566"/>
    <cellStyle name="_Fuel Prices 4-14_Electric COS Inputs 5 2" xfId="20489"/>
    <cellStyle name="_Fuel Prices 4-14_Electric COS Inputs 6" xfId="4567"/>
    <cellStyle name="_Fuel Prices 4-14_Electric Rate Spread and Rate Design 3.23.09" xfId="4568"/>
    <cellStyle name="_Fuel Prices 4-14_Electric Rate Spread and Rate Design 3.23.09 2" xfId="4569"/>
    <cellStyle name="_Fuel Prices 4-14_Electric Rate Spread and Rate Design 3.23.09 2 2" xfId="4570"/>
    <cellStyle name="_Fuel Prices 4-14_Electric Rate Spread and Rate Design 3.23.09 2 2 2" xfId="4571"/>
    <cellStyle name="_Fuel Prices 4-14_Electric Rate Spread and Rate Design 3.23.09 2 2 2 2" xfId="20490"/>
    <cellStyle name="_Fuel Prices 4-14_Electric Rate Spread and Rate Design 3.23.09 2 2 3" xfId="20491"/>
    <cellStyle name="_Fuel Prices 4-14_Electric Rate Spread and Rate Design 3.23.09 2 3" xfId="4572"/>
    <cellStyle name="_Fuel Prices 4-14_Electric Rate Spread and Rate Design 3.23.09 2 3 2" xfId="4573"/>
    <cellStyle name="_Fuel Prices 4-14_Electric Rate Spread and Rate Design 3.23.09 2 3 2 2" xfId="20492"/>
    <cellStyle name="_Fuel Prices 4-14_Electric Rate Spread and Rate Design 3.23.09 2 3 3" xfId="20493"/>
    <cellStyle name="_Fuel Prices 4-14_Electric Rate Spread and Rate Design 3.23.09 2 4" xfId="4574"/>
    <cellStyle name="_Fuel Prices 4-14_Electric Rate Spread and Rate Design 3.23.09 2 4 2" xfId="4575"/>
    <cellStyle name="_Fuel Prices 4-14_Electric Rate Spread and Rate Design 3.23.09 2 4 2 2" xfId="20494"/>
    <cellStyle name="_Fuel Prices 4-14_Electric Rate Spread and Rate Design 3.23.09 2 4 3" xfId="20495"/>
    <cellStyle name="_Fuel Prices 4-14_Electric Rate Spread and Rate Design 3.23.09 2 5" xfId="20496"/>
    <cellStyle name="_Fuel Prices 4-14_Electric Rate Spread and Rate Design 3.23.09 3" xfId="4576"/>
    <cellStyle name="_Fuel Prices 4-14_Electric Rate Spread and Rate Design 3.23.09 3 2" xfId="4577"/>
    <cellStyle name="_Fuel Prices 4-14_Electric Rate Spread and Rate Design 3.23.09 3 2 2" xfId="20497"/>
    <cellStyle name="_Fuel Prices 4-14_Electric Rate Spread and Rate Design 3.23.09 3 3" xfId="20498"/>
    <cellStyle name="_Fuel Prices 4-14_Electric Rate Spread and Rate Design 3.23.09 4" xfId="4578"/>
    <cellStyle name="_Fuel Prices 4-14_Electric Rate Spread and Rate Design 3.23.09 4 2" xfId="4579"/>
    <cellStyle name="_Fuel Prices 4-14_Electric Rate Spread and Rate Design 3.23.09 4 2 2" xfId="20499"/>
    <cellStyle name="_Fuel Prices 4-14_Electric Rate Spread and Rate Design 3.23.09 4 3" xfId="20500"/>
    <cellStyle name="_Fuel Prices 4-14_Electric Rate Spread and Rate Design 3.23.09 5" xfId="4580"/>
    <cellStyle name="_Fuel Prices 4-14_Electric Rate Spread and Rate Design 3.23.09 5 2" xfId="20501"/>
    <cellStyle name="_Fuel Prices 4-14_Electric Rate Spread and Rate Design 3.23.09 6" xfId="4581"/>
    <cellStyle name="_Fuel Prices 4-14_Exh A-1 resulting from UE-112050 effective Jan 1 2012" xfId="20502"/>
    <cellStyle name="_Fuel Prices 4-14_Exh A-1 resulting from UE-112050 effective Jan 1 2012 2" xfId="20503"/>
    <cellStyle name="_Fuel Prices 4-14_Exh G - Klamath Peaker PPA fr C Locke 2-12" xfId="20504"/>
    <cellStyle name="_Fuel Prices 4-14_Exh G - Klamath Peaker PPA fr C Locke 2-12 2" xfId="20505"/>
    <cellStyle name="_Fuel Prices 4-14_Exhibit A-1 effective 4-1-11 fr S Free 12-11" xfId="20506"/>
    <cellStyle name="_Fuel Prices 4-14_Exhibit A-1 effective 4-1-11 fr S Free 12-11 2" xfId="20507"/>
    <cellStyle name="_Fuel Prices 4-14_Final 2008 PTC Rate Design Workpapers 10.27.08" xfId="4582"/>
    <cellStyle name="_Fuel Prices 4-14_Final 2009 Electric Low Income Workpapers" xfId="4583"/>
    <cellStyle name="_Fuel Prices 4-14_INPUTS" xfId="4584"/>
    <cellStyle name="_Fuel Prices 4-14_INPUTS 2" xfId="4585"/>
    <cellStyle name="_Fuel Prices 4-14_INPUTS 2 2" xfId="4586"/>
    <cellStyle name="_Fuel Prices 4-14_INPUTS 2 2 2" xfId="4587"/>
    <cellStyle name="_Fuel Prices 4-14_INPUTS 2 2 2 2" xfId="20508"/>
    <cellStyle name="_Fuel Prices 4-14_INPUTS 2 2 3" xfId="20509"/>
    <cellStyle name="_Fuel Prices 4-14_INPUTS 2 3" xfId="4588"/>
    <cellStyle name="_Fuel Prices 4-14_INPUTS 2 3 2" xfId="4589"/>
    <cellStyle name="_Fuel Prices 4-14_INPUTS 2 3 2 2" xfId="20510"/>
    <cellStyle name="_Fuel Prices 4-14_INPUTS 2 3 3" xfId="20511"/>
    <cellStyle name="_Fuel Prices 4-14_INPUTS 2 4" xfId="4590"/>
    <cellStyle name="_Fuel Prices 4-14_INPUTS 2 4 2" xfId="4591"/>
    <cellStyle name="_Fuel Prices 4-14_INPUTS 2 4 2 2" xfId="20512"/>
    <cellStyle name="_Fuel Prices 4-14_INPUTS 2 4 3" xfId="20513"/>
    <cellStyle name="_Fuel Prices 4-14_INPUTS 2 5" xfId="20514"/>
    <cellStyle name="_Fuel Prices 4-14_INPUTS 3" xfId="4592"/>
    <cellStyle name="_Fuel Prices 4-14_INPUTS 3 2" xfId="4593"/>
    <cellStyle name="_Fuel Prices 4-14_INPUTS 3 2 2" xfId="20515"/>
    <cellStyle name="_Fuel Prices 4-14_INPUTS 3 3" xfId="20516"/>
    <cellStyle name="_Fuel Prices 4-14_INPUTS 4" xfId="4594"/>
    <cellStyle name="_Fuel Prices 4-14_INPUTS 4 2" xfId="4595"/>
    <cellStyle name="_Fuel Prices 4-14_INPUTS 4 2 2" xfId="20517"/>
    <cellStyle name="_Fuel Prices 4-14_INPUTS 4 3" xfId="20518"/>
    <cellStyle name="_Fuel Prices 4-14_INPUTS 5" xfId="4596"/>
    <cellStyle name="_Fuel Prices 4-14_INPUTS 5 2" xfId="20519"/>
    <cellStyle name="_Fuel Prices 4-14_INPUTS 6" xfId="4597"/>
    <cellStyle name="_Fuel Prices 4-14_Leased Transformer &amp; Substation Plant &amp; Rev 12-2009" xfId="4598"/>
    <cellStyle name="_Fuel Prices 4-14_Leased Transformer &amp; Substation Plant &amp; Rev 12-2009 2" xfId="4599"/>
    <cellStyle name="_Fuel Prices 4-14_Leased Transformer &amp; Substation Plant &amp; Rev 12-2009 2 2" xfId="4600"/>
    <cellStyle name="_Fuel Prices 4-14_Leased Transformer &amp; Substation Plant &amp; Rev 12-2009 2 2 2" xfId="4601"/>
    <cellStyle name="_Fuel Prices 4-14_Leased Transformer &amp; Substation Plant &amp; Rev 12-2009 2 2 2 2" xfId="20520"/>
    <cellStyle name="_Fuel Prices 4-14_Leased Transformer &amp; Substation Plant &amp; Rev 12-2009 2 2 3" xfId="20521"/>
    <cellStyle name="_Fuel Prices 4-14_Leased Transformer &amp; Substation Plant &amp; Rev 12-2009 2 3" xfId="4602"/>
    <cellStyle name="_Fuel Prices 4-14_Leased Transformer &amp; Substation Plant &amp; Rev 12-2009 2 3 2" xfId="4603"/>
    <cellStyle name="_Fuel Prices 4-14_Leased Transformer &amp; Substation Plant &amp; Rev 12-2009 2 3 2 2" xfId="20522"/>
    <cellStyle name="_Fuel Prices 4-14_Leased Transformer &amp; Substation Plant &amp; Rev 12-2009 2 3 3" xfId="20523"/>
    <cellStyle name="_Fuel Prices 4-14_Leased Transformer &amp; Substation Plant &amp; Rev 12-2009 2 4" xfId="4604"/>
    <cellStyle name="_Fuel Prices 4-14_Leased Transformer &amp; Substation Plant &amp; Rev 12-2009 2 4 2" xfId="4605"/>
    <cellStyle name="_Fuel Prices 4-14_Leased Transformer &amp; Substation Plant &amp; Rev 12-2009 2 4 2 2" xfId="20524"/>
    <cellStyle name="_Fuel Prices 4-14_Leased Transformer &amp; Substation Plant &amp; Rev 12-2009 2 4 3" xfId="20525"/>
    <cellStyle name="_Fuel Prices 4-14_Leased Transformer &amp; Substation Plant &amp; Rev 12-2009 2 5" xfId="20526"/>
    <cellStyle name="_Fuel Prices 4-14_Leased Transformer &amp; Substation Plant &amp; Rev 12-2009 3" xfId="4606"/>
    <cellStyle name="_Fuel Prices 4-14_Leased Transformer &amp; Substation Plant &amp; Rev 12-2009 3 2" xfId="4607"/>
    <cellStyle name="_Fuel Prices 4-14_Leased Transformer &amp; Substation Plant &amp; Rev 12-2009 3 2 2" xfId="20527"/>
    <cellStyle name="_Fuel Prices 4-14_Leased Transformer &amp; Substation Plant &amp; Rev 12-2009 3 3" xfId="20528"/>
    <cellStyle name="_Fuel Prices 4-14_Leased Transformer &amp; Substation Plant &amp; Rev 12-2009 4" xfId="4608"/>
    <cellStyle name="_Fuel Prices 4-14_Leased Transformer &amp; Substation Plant &amp; Rev 12-2009 4 2" xfId="4609"/>
    <cellStyle name="_Fuel Prices 4-14_Leased Transformer &amp; Substation Plant &amp; Rev 12-2009 4 2 2" xfId="20529"/>
    <cellStyle name="_Fuel Prices 4-14_Leased Transformer &amp; Substation Plant &amp; Rev 12-2009 4 3" xfId="20530"/>
    <cellStyle name="_Fuel Prices 4-14_Leased Transformer &amp; Substation Plant &amp; Rev 12-2009 5" xfId="4610"/>
    <cellStyle name="_Fuel Prices 4-14_Leased Transformer &amp; Substation Plant &amp; Rev 12-2009 5 2" xfId="20531"/>
    <cellStyle name="_Fuel Prices 4-14_Leased Transformer &amp; Substation Plant &amp; Rev 12-2009 6" xfId="4611"/>
    <cellStyle name="_Fuel Prices 4-14_Mint Farm Generation BPA" xfId="20532"/>
    <cellStyle name="_Fuel Prices 4-14_NIM Summary" xfId="4612"/>
    <cellStyle name="_Fuel Prices 4-14_NIM Summary 09GRC" xfId="4613"/>
    <cellStyle name="_Fuel Prices 4-14_NIM Summary 09GRC 2" xfId="4614"/>
    <cellStyle name="_Fuel Prices 4-14_NIM Summary 09GRC 2 2" xfId="20533"/>
    <cellStyle name="_Fuel Prices 4-14_NIM Summary 09GRC 2 2 2" xfId="20534"/>
    <cellStyle name="_Fuel Prices 4-14_NIM Summary 09GRC 2 3" xfId="20535"/>
    <cellStyle name="_Fuel Prices 4-14_NIM Summary 09GRC 3" xfId="20536"/>
    <cellStyle name="_Fuel Prices 4-14_NIM Summary 09GRC 3 2" xfId="20537"/>
    <cellStyle name="_Fuel Prices 4-14_NIM Summary 09GRC 4" xfId="20538"/>
    <cellStyle name="_Fuel Prices 4-14_NIM Summary 09GRC_DEM-WP(C) ENERG10C--ctn Mid-C_042010 2010GRC" xfId="4615"/>
    <cellStyle name="_Fuel Prices 4-14_NIM Summary 09GRC_DEM-WP(C) ENERG10C--ctn Mid-C_042010 2010GRC 2" xfId="20539"/>
    <cellStyle name="_Fuel Prices 4-14_NIM Summary 10" xfId="20540"/>
    <cellStyle name="_Fuel Prices 4-14_NIM Summary 10 2" xfId="20541"/>
    <cellStyle name="_Fuel Prices 4-14_NIM Summary 11" xfId="20542"/>
    <cellStyle name="_Fuel Prices 4-14_NIM Summary 11 2" xfId="20543"/>
    <cellStyle name="_Fuel Prices 4-14_NIM Summary 12" xfId="20544"/>
    <cellStyle name="_Fuel Prices 4-14_NIM Summary 12 2" xfId="20545"/>
    <cellStyle name="_Fuel Prices 4-14_NIM Summary 13" xfId="20546"/>
    <cellStyle name="_Fuel Prices 4-14_NIM Summary 13 2" xfId="20547"/>
    <cellStyle name="_Fuel Prices 4-14_NIM Summary 14" xfId="20548"/>
    <cellStyle name="_Fuel Prices 4-14_NIM Summary 14 2" xfId="20549"/>
    <cellStyle name="_Fuel Prices 4-14_NIM Summary 15" xfId="20550"/>
    <cellStyle name="_Fuel Prices 4-14_NIM Summary 15 2" xfId="20551"/>
    <cellStyle name="_Fuel Prices 4-14_NIM Summary 16" xfId="20552"/>
    <cellStyle name="_Fuel Prices 4-14_NIM Summary 16 2" xfId="20553"/>
    <cellStyle name="_Fuel Prices 4-14_NIM Summary 17" xfId="20554"/>
    <cellStyle name="_Fuel Prices 4-14_NIM Summary 17 2" xfId="20555"/>
    <cellStyle name="_Fuel Prices 4-14_NIM Summary 18" xfId="20556"/>
    <cellStyle name="_Fuel Prices 4-14_NIM Summary 18 2" xfId="20557"/>
    <cellStyle name="_Fuel Prices 4-14_NIM Summary 19" xfId="20558"/>
    <cellStyle name="_Fuel Prices 4-14_NIM Summary 19 2" xfId="20559"/>
    <cellStyle name="_Fuel Prices 4-14_NIM Summary 2" xfId="4616"/>
    <cellStyle name="_Fuel Prices 4-14_NIM Summary 2 2" xfId="20560"/>
    <cellStyle name="_Fuel Prices 4-14_NIM Summary 2 2 2" xfId="20561"/>
    <cellStyle name="_Fuel Prices 4-14_NIM Summary 2 3" xfId="20562"/>
    <cellStyle name="_Fuel Prices 4-14_NIM Summary 20" xfId="20563"/>
    <cellStyle name="_Fuel Prices 4-14_NIM Summary 20 2" xfId="20564"/>
    <cellStyle name="_Fuel Prices 4-14_NIM Summary 21" xfId="20565"/>
    <cellStyle name="_Fuel Prices 4-14_NIM Summary 21 2" xfId="20566"/>
    <cellStyle name="_Fuel Prices 4-14_NIM Summary 22" xfId="20567"/>
    <cellStyle name="_Fuel Prices 4-14_NIM Summary 22 2" xfId="20568"/>
    <cellStyle name="_Fuel Prices 4-14_NIM Summary 23" xfId="20569"/>
    <cellStyle name="_Fuel Prices 4-14_NIM Summary 23 2" xfId="20570"/>
    <cellStyle name="_Fuel Prices 4-14_NIM Summary 24" xfId="20571"/>
    <cellStyle name="_Fuel Prices 4-14_NIM Summary 24 2" xfId="20572"/>
    <cellStyle name="_Fuel Prices 4-14_NIM Summary 25" xfId="20573"/>
    <cellStyle name="_Fuel Prices 4-14_NIM Summary 25 2" xfId="20574"/>
    <cellStyle name="_Fuel Prices 4-14_NIM Summary 26" xfId="20575"/>
    <cellStyle name="_Fuel Prices 4-14_NIM Summary 26 2" xfId="20576"/>
    <cellStyle name="_Fuel Prices 4-14_NIM Summary 27" xfId="20577"/>
    <cellStyle name="_Fuel Prices 4-14_NIM Summary 27 2" xfId="20578"/>
    <cellStyle name="_Fuel Prices 4-14_NIM Summary 28" xfId="20579"/>
    <cellStyle name="_Fuel Prices 4-14_NIM Summary 28 2" xfId="20580"/>
    <cellStyle name="_Fuel Prices 4-14_NIM Summary 29" xfId="20581"/>
    <cellStyle name="_Fuel Prices 4-14_NIM Summary 29 2" xfId="20582"/>
    <cellStyle name="_Fuel Prices 4-14_NIM Summary 3" xfId="4617"/>
    <cellStyle name="_Fuel Prices 4-14_NIM Summary 3 2" xfId="20583"/>
    <cellStyle name="_Fuel Prices 4-14_NIM Summary 30" xfId="20584"/>
    <cellStyle name="_Fuel Prices 4-14_NIM Summary 30 2" xfId="20585"/>
    <cellStyle name="_Fuel Prices 4-14_NIM Summary 31" xfId="20586"/>
    <cellStyle name="_Fuel Prices 4-14_NIM Summary 31 2" xfId="20587"/>
    <cellStyle name="_Fuel Prices 4-14_NIM Summary 32" xfId="20588"/>
    <cellStyle name="_Fuel Prices 4-14_NIM Summary 32 2" xfId="20589"/>
    <cellStyle name="_Fuel Prices 4-14_NIM Summary 33" xfId="20590"/>
    <cellStyle name="_Fuel Prices 4-14_NIM Summary 33 2" xfId="20591"/>
    <cellStyle name="_Fuel Prices 4-14_NIM Summary 34" xfId="20592"/>
    <cellStyle name="_Fuel Prices 4-14_NIM Summary 34 2" xfId="20593"/>
    <cellStyle name="_Fuel Prices 4-14_NIM Summary 35" xfId="20594"/>
    <cellStyle name="_Fuel Prices 4-14_NIM Summary 35 2" xfId="20595"/>
    <cellStyle name="_Fuel Prices 4-14_NIM Summary 36" xfId="20596"/>
    <cellStyle name="_Fuel Prices 4-14_NIM Summary 36 2" xfId="20597"/>
    <cellStyle name="_Fuel Prices 4-14_NIM Summary 37" xfId="20598"/>
    <cellStyle name="_Fuel Prices 4-14_NIM Summary 37 2" xfId="20599"/>
    <cellStyle name="_Fuel Prices 4-14_NIM Summary 38" xfId="20600"/>
    <cellStyle name="_Fuel Prices 4-14_NIM Summary 38 2" xfId="20601"/>
    <cellStyle name="_Fuel Prices 4-14_NIM Summary 39" xfId="20602"/>
    <cellStyle name="_Fuel Prices 4-14_NIM Summary 39 2" xfId="20603"/>
    <cellStyle name="_Fuel Prices 4-14_NIM Summary 4" xfId="4618"/>
    <cellStyle name="_Fuel Prices 4-14_NIM Summary 4 2" xfId="20604"/>
    <cellStyle name="_Fuel Prices 4-14_NIM Summary 40" xfId="20605"/>
    <cellStyle name="_Fuel Prices 4-14_NIM Summary 40 2" xfId="20606"/>
    <cellStyle name="_Fuel Prices 4-14_NIM Summary 41" xfId="20607"/>
    <cellStyle name="_Fuel Prices 4-14_NIM Summary 41 2" xfId="20608"/>
    <cellStyle name="_Fuel Prices 4-14_NIM Summary 42" xfId="20609"/>
    <cellStyle name="_Fuel Prices 4-14_NIM Summary 42 2" xfId="20610"/>
    <cellStyle name="_Fuel Prices 4-14_NIM Summary 43" xfId="20611"/>
    <cellStyle name="_Fuel Prices 4-14_NIM Summary 43 2" xfId="20612"/>
    <cellStyle name="_Fuel Prices 4-14_NIM Summary 44" xfId="20613"/>
    <cellStyle name="_Fuel Prices 4-14_NIM Summary 44 2" xfId="20614"/>
    <cellStyle name="_Fuel Prices 4-14_NIM Summary 45" xfId="20615"/>
    <cellStyle name="_Fuel Prices 4-14_NIM Summary 45 2" xfId="20616"/>
    <cellStyle name="_Fuel Prices 4-14_NIM Summary 46" xfId="20617"/>
    <cellStyle name="_Fuel Prices 4-14_NIM Summary 46 2" xfId="20618"/>
    <cellStyle name="_Fuel Prices 4-14_NIM Summary 47" xfId="20619"/>
    <cellStyle name="_Fuel Prices 4-14_NIM Summary 47 2" xfId="20620"/>
    <cellStyle name="_Fuel Prices 4-14_NIM Summary 48" xfId="20621"/>
    <cellStyle name="_Fuel Prices 4-14_NIM Summary 49" xfId="20622"/>
    <cellStyle name="_Fuel Prices 4-14_NIM Summary 5" xfId="4619"/>
    <cellStyle name="_Fuel Prices 4-14_NIM Summary 5 2" xfId="20623"/>
    <cellStyle name="_Fuel Prices 4-14_NIM Summary 50" xfId="20624"/>
    <cellStyle name="_Fuel Prices 4-14_NIM Summary 51" xfId="20625"/>
    <cellStyle name="_Fuel Prices 4-14_NIM Summary 6" xfId="4620"/>
    <cellStyle name="_Fuel Prices 4-14_NIM Summary 6 2" xfId="20626"/>
    <cellStyle name="_Fuel Prices 4-14_NIM Summary 7" xfId="4621"/>
    <cellStyle name="_Fuel Prices 4-14_NIM Summary 7 2" xfId="20627"/>
    <cellStyle name="_Fuel Prices 4-14_NIM Summary 8" xfId="4622"/>
    <cellStyle name="_Fuel Prices 4-14_NIM Summary 8 2" xfId="20628"/>
    <cellStyle name="_Fuel Prices 4-14_NIM Summary 9" xfId="4623"/>
    <cellStyle name="_Fuel Prices 4-14_NIM Summary 9 2" xfId="20629"/>
    <cellStyle name="_Fuel Prices 4-14_NIM Summary_DEM-WP(C) ENERG10C--ctn Mid-C_042010 2010GRC" xfId="4624"/>
    <cellStyle name="_Fuel Prices 4-14_NIM Summary_DEM-WP(C) ENERG10C--ctn Mid-C_042010 2010GRC 2" xfId="20630"/>
    <cellStyle name="_Fuel Prices 4-14_NIM+O&amp;M" xfId="4625"/>
    <cellStyle name="_Fuel Prices 4-14_NIM+O&amp;M 2" xfId="4626"/>
    <cellStyle name="_Fuel Prices 4-14_NIM+O&amp;M 2 2" xfId="20631"/>
    <cellStyle name="_Fuel Prices 4-14_NIM+O&amp;M 2 2 2" xfId="20632"/>
    <cellStyle name="_Fuel Prices 4-14_NIM+O&amp;M 2 3" xfId="20633"/>
    <cellStyle name="_Fuel Prices 4-14_NIM+O&amp;M 3" xfId="20634"/>
    <cellStyle name="_Fuel Prices 4-14_NIM+O&amp;M 3 2" xfId="20635"/>
    <cellStyle name="_Fuel Prices 4-14_NIM+O&amp;M 4" xfId="20636"/>
    <cellStyle name="_Fuel Prices 4-14_NIM+O&amp;M Monthly" xfId="4627"/>
    <cellStyle name="_Fuel Prices 4-14_NIM+O&amp;M Monthly 2" xfId="4628"/>
    <cellStyle name="_Fuel Prices 4-14_NIM+O&amp;M Monthly 2 2" xfId="20637"/>
    <cellStyle name="_Fuel Prices 4-14_NIM+O&amp;M Monthly 2 2 2" xfId="20638"/>
    <cellStyle name="_Fuel Prices 4-14_NIM+O&amp;M Monthly 2 3" xfId="20639"/>
    <cellStyle name="_Fuel Prices 4-14_NIM+O&amp;M Monthly 3" xfId="20640"/>
    <cellStyle name="_Fuel Prices 4-14_NIM+O&amp;M Monthly 3 2" xfId="20641"/>
    <cellStyle name="_Fuel Prices 4-14_NIM+O&amp;M Monthly 4" xfId="20642"/>
    <cellStyle name="_Fuel Prices 4-14_PCA 10 -  Exhibit D Dec 2011" xfId="20643"/>
    <cellStyle name="_Fuel Prices 4-14_PCA 10 -  Exhibit D Dec 2011 2" xfId="20644"/>
    <cellStyle name="_Fuel Prices 4-14_PCA 10 -  Exhibit D from A Kellogg Jan 2011" xfId="4629"/>
    <cellStyle name="_Fuel Prices 4-14_PCA 10 -  Exhibit D from A Kellogg Jan 2011 2" xfId="20645"/>
    <cellStyle name="_Fuel Prices 4-14_PCA 10 -  Exhibit D from A Kellogg July 2011" xfId="4630"/>
    <cellStyle name="_Fuel Prices 4-14_PCA 10 -  Exhibit D from A Kellogg July 2011 2" xfId="20646"/>
    <cellStyle name="_Fuel Prices 4-14_PCA 10 -  Exhibit D from S Free Rcv'd 12-11" xfId="4631"/>
    <cellStyle name="_Fuel Prices 4-14_PCA 10 -  Exhibit D from S Free Rcv'd 12-11 2" xfId="20647"/>
    <cellStyle name="_Fuel Prices 4-14_PCA 11 -  Exhibit D Jan 2012 fr A Kellogg" xfId="20648"/>
    <cellStyle name="_Fuel Prices 4-14_PCA 11 -  Exhibit D Jan 2012 fr A Kellogg 2" xfId="20649"/>
    <cellStyle name="_Fuel Prices 4-14_PCA 11 -  Exhibit D Jan 2012 WF" xfId="20650"/>
    <cellStyle name="_Fuel Prices 4-14_PCA 11 -  Exhibit D Jan 2012 WF 2" xfId="20651"/>
    <cellStyle name="_Fuel Prices 4-14_PCA 9 -  Exhibit D April 2010" xfId="4632"/>
    <cellStyle name="_Fuel Prices 4-14_PCA 9 -  Exhibit D April 2010 (3)" xfId="4633"/>
    <cellStyle name="_Fuel Prices 4-14_PCA 9 -  Exhibit D April 2010 (3) 2" xfId="4634"/>
    <cellStyle name="_Fuel Prices 4-14_PCA 9 -  Exhibit D April 2010 (3) 2 2" xfId="20652"/>
    <cellStyle name="_Fuel Prices 4-14_PCA 9 -  Exhibit D April 2010 (3) 2 2 2" xfId="20653"/>
    <cellStyle name="_Fuel Prices 4-14_PCA 9 -  Exhibit D April 2010 (3) 2 3" xfId="20654"/>
    <cellStyle name="_Fuel Prices 4-14_PCA 9 -  Exhibit D April 2010 (3) 3" xfId="20655"/>
    <cellStyle name="_Fuel Prices 4-14_PCA 9 -  Exhibit D April 2010 (3) 3 2" xfId="20656"/>
    <cellStyle name="_Fuel Prices 4-14_PCA 9 -  Exhibit D April 2010 (3) 4" xfId="20657"/>
    <cellStyle name="_Fuel Prices 4-14_PCA 9 -  Exhibit D April 2010 (3)_DEM-WP(C) ENERG10C--ctn Mid-C_042010 2010GRC" xfId="4635"/>
    <cellStyle name="_Fuel Prices 4-14_PCA 9 -  Exhibit D April 2010 (3)_DEM-WP(C) ENERG10C--ctn Mid-C_042010 2010GRC 2" xfId="20658"/>
    <cellStyle name="_Fuel Prices 4-14_PCA 9 -  Exhibit D April 2010 2" xfId="20659"/>
    <cellStyle name="_Fuel Prices 4-14_PCA 9 -  Exhibit D April 2010 2 2" xfId="20660"/>
    <cellStyle name="_Fuel Prices 4-14_PCA 9 -  Exhibit D April 2010 3" xfId="20661"/>
    <cellStyle name="_Fuel Prices 4-14_PCA 9 -  Exhibit D April 2010 3 2" xfId="20662"/>
    <cellStyle name="_Fuel Prices 4-14_PCA 9 -  Exhibit D April 2010 4" xfId="20663"/>
    <cellStyle name="_Fuel Prices 4-14_PCA 9 -  Exhibit D April 2010 4 2" xfId="20664"/>
    <cellStyle name="_Fuel Prices 4-14_PCA 9 -  Exhibit D April 2010 5" xfId="20665"/>
    <cellStyle name="_Fuel Prices 4-14_PCA 9 -  Exhibit D April 2010 5 2" xfId="20666"/>
    <cellStyle name="_Fuel Prices 4-14_PCA 9 -  Exhibit D April 2010 6" xfId="20667"/>
    <cellStyle name="_Fuel Prices 4-14_PCA 9 -  Exhibit D April 2010 6 2" xfId="20668"/>
    <cellStyle name="_Fuel Prices 4-14_PCA 9 -  Exhibit D April 2010 7" xfId="20669"/>
    <cellStyle name="_Fuel Prices 4-14_PCA 9 -  Exhibit D Nov 2010" xfId="4636"/>
    <cellStyle name="_Fuel Prices 4-14_PCA 9 -  Exhibit D Nov 2010 2" xfId="20670"/>
    <cellStyle name="_Fuel Prices 4-14_PCA 9 -  Exhibit D Nov 2010 2 2" xfId="20671"/>
    <cellStyle name="_Fuel Prices 4-14_PCA 9 -  Exhibit D Nov 2010 3" xfId="20672"/>
    <cellStyle name="_Fuel Prices 4-14_PCA 9 - Exhibit D at August 2010" xfId="4637"/>
    <cellStyle name="_Fuel Prices 4-14_PCA 9 - Exhibit D at August 2010 2" xfId="20673"/>
    <cellStyle name="_Fuel Prices 4-14_PCA 9 - Exhibit D at August 2010 2 2" xfId="20674"/>
    <cellStyle name="_Fuel Prices 4-14_PCA 9 - Exhibit D at August 2010 3" xfId="20675"/>
    <cellStyle name="_Fuel Prices 4-14_PCA 9 - Exhibit D June 2010 GRC" xfId="4638"/>
    <cellStyle name="_Fuel Prices 4-14_PCA 9 - Exhibit D June 2010 GRC 2" xfId="20676"/>
    <cellStyle name="_Fuel Prices 4-14_PCA 9 - Exhibit D June 2010 GRC 2 2" xfId="20677"/>
    <cellStyle name="_Fuel Prices 4-14_PCA 9 - Exhibit D June 2010 GRC 3" xfId="20678"/>
    <cellStyle name="_Fuel Prices 4-14_Peak Credit Exhibits for 2009 GRC" xfId="4639"/>
    <cellStyle name="_Fuel Prices 4-14_Peak Credit Exhibits for 2009 GRC 2" xfId="4640"/>
    <cellStyle name="_Fuel Prices 4-14_Peak Credit Exhibits for 2009 GRC 2 2" xfId="4641"/>
    <cellStyle name="_Fuel Prices 4-14_Peak Credit Exhibits for 2009 GRC 2 2 2" xfId="4642"/>
    <cellStyle name="_Fuel Prices 4-14_Peak Credit Exhibits for 2009 GRC 2 2 2 2" xfId="20679"/>
    <cellStyle name="_Fuel Prices 4-14_Peak Credit Exhibits for 2009 GRC 2 2 3" xfId="20680"/>
    <cellStyle name="_Fuel Prices 4-14_Peak Credit Exhibits for 2009 GRC 2 3" xfId="4643"/>
    <cellStyle name="_Fuel Prices 4-14_Peak Credit Exhibits for 2009 GRC 2 3 2" xfId="4644"/>
    <cellStyle name="_Fuel Prices 4-14_Peak Credit Exhibits for 2009 GRC 2 3 2 2" xfId="20681"/>
    <cellStyle name="_Fuel Prices 4-14_Peak Credit Exhibits for 2009 GRC 2 3 3" xfId="20682"/>
    <cellStyle name="_Fuel Prices 4-14_Peak Credit Exhibits for 2009 GRC 2 4" xfId="4645"/>
    <cellStyle name="_Fuel Prices 4-14_Peak Credit Exhibits for 2009 GRC 2 4 2" xfId="4646"/>
    <cellStyle name="_Fuel Prices 4-14_Peak Credit Exhibits for 2009 GRC 2 4 2 2" xfId="20683"/>
    <cellStyle name="_Fuel Prices 4-14_Peak Credit Exhibits for 2009 GRC 2 4 3" xfId="20684"/>
    <cellStyle name="_Fuel Prices 4-14_Peak Credit Exhibits for 2009 GRC 2 5" xfId="20685"/>
    <cellStyle name="_Fuel Prices 4-14_Peak Credit Exhibits for 2009 GRC 3" xfId="4647"/>
    <cellStyle name="_Fuel Prices 4-14_Peak Credit Exhibits for 2009 GRC 3 2" xfId="4648"/>
    <cellStyle name="_Fuel Prices 4-14_Peak Credit Exhibits for 2009 GRC 3 2 2" xfId="20686"/>
    <cellStyle name="_Fuel Prices 4-14_Peak Credit Exhibits for 2009 GRC 3 3" xfId="20687"/>
    <cellStyle name="_Fuel Prices 4-14_Peak Credit Exhibits for 2009 GRC 4" xfId="4649"/>
    <cellStyle name="_Fuel Prices 4-14_Peak Credit Exhibits for 2009 GRC 4 2" xfId="4650"/>
    <cellStyle name="_Fuel Prices 4-14_Peak Credit Exhibits for 2009 GRC 4 2 2" xfId="20688"/>
    <cellStyle name="_Fuel Prices 4-14_Peak Credit Exhibits for 2009 GRC 4 3" xfId="20689"/>
    <cellStyle name="_Fuel Prices 4-14_Peak Credit Exhibits for 2009 GRC 5" xfId="4651"/>
    <cellStyle name="_Fuel Prices 4-14_Peak Credit Exhibits for 2009 GRC 5 2" xfId="20690"/>
    <cellStyle name="_Fuel Prices 4-14_Peak Credit Exhibits for 2009 GRC 6" xfId="4652"/>
    <cellStyle name="_Fuel Prices 4-14_Power Costs - Comparison bx Rbtl-Staff-Jt-PC" xfId="4653"/>
    <cellStyle name="_Fuel Prices 4-14_Power Costs - Comparison bx Rbtl-Staff-Jt-PC 2" xfId="4654"/>
    <cellStyle name="_Fuel Prices 4-14_Power Costs - Comparison bx Rbtl-Staff-Jt-PC 2 2" xfId="4655"/>
    <cellStyle name="_Fuel Prices 4-14_Power Costs - Comparison bx Rbtl-Staff-Jt-PC 2 2 2" xfId="20691"/>
    <cellStyle name="_Fuel Prices 4-14_Power Costs - Comparison bx Rbtl-Staff-Jt-PC 2 3" xfId="20692"/>
    <cellStyle name="_Fuel Prices 4-14_Power Costs - Comparison bx Rbtl-Staff-Jt-PC 3" xfId="4656"/>
    <cellStyle name="_Fuel Prices 4-14_Power Costs - Comparison bx Rbtl-Staff-Jt-PC 3 2" xfId="20693"/>
    <cellStyle name="_Fuel Prices 4-14_Power Costs - Comparison bx Rbtl-Staff-Jt-PC 4" xfId="20694"/>
    <cellStyle name="_Fuel Prices 4-14_Power Costs - Comparison bx Rbtl-Staff-Jt-PC_Adj Bench DR 3 for Initial Briefs (Electric)" xfId="4657"/>
    <cellStyle name="_Fuel Prices 4-14_Power Costs - Comparison bx Rbtl-Staff-Jt-PC_Adj Bench DR 3 for Initial Briefs (Electric) 2" xfId="4658"/>
    <cellStyle name="_Fuel Prices 4-14_Power Costs - Comparison bx Rbtl-Staff-Jt-PC_Adj Bench DR 3 for Initial Briefs (Electric) 2 2" xfId="4659"/>
    <cellStyle name="_Fuel Prices 4-14_Power Costs - Comparison bx Rbtl-Staff-Jt-PC_Adj Bench DR 3 for Initial Briefs (Electric) 2 2 2" xfId="20695"/>
    <cellStyle name="_Fuel Prices 4-14_Power Costs - Comparison bx Rbtl-Staff-Jt-PC_Adj Bench DR 3 for Initial Briefs (Electric) 2 3" xfId="20696"/>
    <cellStyle name="_Fuel Prices 4-14_Power Costs - Comparison bx Rbtl-Staff-Jt-PC_Adj Bench DR 3 for Initial Briefs (Electric) 3" xfId="4660"/>
    <cellStyle name="_Fuel Prices 4-14_Power Costs - Comparison bx Rbtl-Staff-Jt-PC_Adj Bench DR 3 for Initial Briefs (Electric) 3 2" xfId="20697"/>
    <cellStyle name="_Fuel Prices 4-14_Power Costs - Comparison bx Rbtl-Staff-Jt-PC_Adj Bench DR 3 for Initial Briefs (Electric) 4" xfId="20698"/>
    <cellStyle name="_Fuel Prices 4-14_Power Costs - Comparison bx Rbtl-Staff-Jt-PC_Adj Bench DR 3 for Initial Briefs (Electric)_DEM-WP(C) ENERG10C--ctn Mid-C_042010 2010GRC" xfId="4661"/>
    <cellStyle name="_Fuel Prices 4-14_Power Costs - Comparison bx Rbtl-Staff-Jt-PC_Adj Bench DR 3 for Initial Briefs (Electric)_DEM-WP(C) ENERG10C--ctn Mid-C_042010 2010GRC 2" xfId="20699"/>
    <cellStyle name="_Fuel Prices 4-14_Power Costs - Comparison bx Rbtl-Staff-Jt-PC_DEM-WP(C) ENERG10C--ctn Mid-C_042010 2010GRC" xfId="4662"/>
    <cellStyle name="_Fuel Prices 4-14_Power Costs - Comparison bx Rbtl-Staff-Jt-PC_DEM-WP(C) ENERG10C--ctn Mid-C_042010 2010GRC 2" xfId="20700"/>
    <cellStyle name="_Fuel Prices 4-14_Power Costs - Comparison bx Rbtl-Staff-Jt-PC_Electric Rev Req Model (2009 GRC) Rebuttal" xfId="4663"/>
    <cellStyle name="_Fuel Prices 4-14_Power Costs - Comparison bx Rbtl-Staff-Jt-PC_Electric Rev Req Model (2009 GRC) Rebuttal 2" xfId="4664"/>
    <cellStyle name="_Fuel Prices 4-14_Power Costs - Comparison bx Rbtl-Staff-Jt-PC_Electric Rev Req Model (2009 GRC) Rebuttal 2 2" xfId="4665"/>
    <cellStyle name="_Fuel Prices 4-14_Power Costs - Comparison bx Rbtl-Staff-Jt-PC_Electric Rev Req Model (2009 GRC) Rebuttal 2 2 2" xfId="20701"/>
    <cellStyle name="_Fuel Prices 4-14_Power Costs - Comparison bx Rbtl-Staff-Jt-PC_Electric Rev Req Model (2009 GRC) Rebuttal 2 3" xfId="20702"/>
    <cellStyle name="_Fuel Prices 4-14_Power Costs - Comparison bx Rbtl-Staff-Jt-PC_Electric Rev Req Model (2009 GRC) Rebuttal 3" xfId="4666"/>
    <cellStyle name="_Fuel Prices 4-14_Power Costs - Comparison bx Rbtl-Staff-Jt-PC_Electric Rev Req Model (2009 GRC) Rebuttal 3 2" xfId="20703"/>
    <cellStyle name="_Fuel Prices 4-14_Power Costs - Comparison bx Rbtl-Staff-Jt-PC_Electric Rev Req Model (2009 GRC) Rebuttal 4" xfId="20704"/>
    <cellStyle name="_Fuel Prices 4-14_Power Costs - Comparison bx Rbtl-Staff-Jt-PC_Electric Rev Req Model (2009 GRC) Rebuttal REmoval of New  WH Solar AdjustMI" xfId="4667"/>
    <cellStyle name="_Fuel Prices 4-14_Power Costs - Comparison bx Rbtl-Staff-Jt-PC_Electric Rev Req Model (2009 GRC) Rebuttal REmoval of New  WH Solar AdjustMI 2" xfId="4668"/>
    <cellStyle name="_Fuel Prices 4-14_Power Costs - Comparison bx Rbtl-Staff-Jt-PC_Electric Rev Req Model (2009 GRC) Rebuttal REmoval of New  WH Solar AdjustMI 2 2" xfId="4669"/>
    <cellStyle name="_Fuel Prices 4-14_Power Costs - Comparison bx Rbtl-Staff-Jt-PC_Electric Rev Req Model (2009 GRC) Rebuttal REmoval of New  WH Solar AdjustMI 2 2 2" xfId="20705"/>
    <cellStyle name="_Fuel Prices 4-14_Power Costs - Comparison bx Rbtl-Staff-Jt-PC_Electric Rev Req Model (2009 GRC) Rebuttal REmoval of New  WH Solar AdjustMI 2 3" xfId="20706"/>
    <cellStyle name="_Fuel Prices 4-14_Power Costs - Comparison bx Rbtl-Staff-Jt-PC_Electric Rev Req Model (2009 GRC) Rebuttal REmoval of New  WH Solar AdjustMI 3" xfId="4670"/>
    <cellStyle name="_Fuel Prices 4-14_Power Costs - Comparison bx Rbtl-Staff-Jt-PC_Electric Rev Req Model (2009 GRC) Rebuttal REmoval of New  WH Solar AdjustMI 3 2" xfId="20707"/>
    <cellStyle name="_Fuel Prices 4-14_Power Costs - Comparison bx Rbtl-Staff-Jt-PC_Electric Rev Req Model (2009 GRC) Rebuttal REmoval of New  WH Solar AdjustMI 4" xfId="20708"/>
    <cellStyle name="_Fuel Prices 4-14_Power Costs - Comparison bx Rbtl-Staff-Jt-PC_Electric Rev Req Model (2009 GRC) Rebuttal REmoval of New  WH Solar AdjustMI_DEM-WP(C) ENERG10C--ctn Mid-C_042010 2010GRC" xfId="4671"/>
    <cellStyle name="_Fuel Prices 4-14_Power Costs - Comparison bx Rbtl-Staff-Jt-PC_Electric Rev Req Model (2009 GRC) Rebuttal REmoval of New  WH Solar AdjustMI_DEM-WP(C) ENERG10C--ctn Mid-C_042010 2010GRC 2" xfId="20709"/>
    <cellStyle name="_Fuel Prices 4-14_Power Costs - Comparison bx Rbtl-Staff-Jt-PC_Electric Rev Req Model (2009 GRC) Revised 01-18-2010" xfId="4672"/>
    <cellStyle name="_Fuel Prices 4-14_Power Costs - Comparison bx Rbtl-Staff-Jt-PC_Electric Rev Req Model (2009 GRC) Revised 01-18-2010 2" xfId="4673"/>
    <cellStyle name="_Fuel Prices 4-14_Power Costs - Comparison bx Rbtl-Staff-Jt-PC_Electric Rev Req Model (2009 GRC) Revised 01-18-2010 2 2" xfId="4674"/>
    <cellStyle name="_Fuel Prices 4-14_Power Costs - Comparison bx Rbtl-Staff-Jt-PC_Electric Rev Req Model (2009 GRC) Revised 01-18-2010 2 2 2" xfId="20710"/>
    <cellStyle name="_Fuel Prices 4-14_Power Costs - Comparison bx Rbtl-Staff-Jt-PC_Electric Rev Req Model (2009 GRC) Revised 01-18-2010 2 3" xfId="20711"/>
    <cellStyle name="_Fuel Prices 4-14_Power Costs - Comparison bx Rbtl-Staff-Jt-PC_Electric Rev Req Model (2009 GRC) Revised 01-18-2010 3" xfId="4675"/>
    <cellStyle name="_Fuel Prices 4-14_Power Costs - Comparison bx Rbtl-Staff-Jt-PC_Electric Rev Req Model (2009 GRC) Revised 01-18-2010 3 2" xfId="20712"/>
    <cellStyle name="_Fuel Prices 4-14_Power Costs - Comparison bx Rbtl-Staff-Jt-PC_Electric Rev Req Model (2009 GRC) Revised 01-18-2010 4" xfId="20713"/>
    <cellStyle name="_Fuel Prices 4-14_Power Costs - Comparison bx Rbtl-Staff-Jt-PC_Electric Rev Req Model (2009 GRC) Revised 01-18-2010_DEM-WP(C) ENERG10C--ctn Mid-C_042010 2010GRC" xfId="4676"/>
    <cellStyle name="_Fuel Prices 4-14_Power Costs - Comparison bx Rbtl-Staff-Jt-PC_Electric Rev Req Model (2009 GRC) Revised 01-18-2010_DEM-WP(C) ENERG10C--ctn Mid-C_042010 2010GRC 2" xfId="20714"/>
    <cellStyle name="_Fuel Prices 4-14_Power Costs - Comparison bx Rbtl-Staff-Jt-PC_Final Order Electric EXHIBIT A-1" xfId="4677"/>
    <cellStyle name="_Fuel Prices 4-14_Power Costs - Comparison bx Rbtl-Staff-Jt-PC_Final Order Electric EXHIBIT A-1 2" xfId="4678"/>
    <cellStyle name="_Fuel Prices 4-14_Power Costs - Comparison bx Rbtl-Staff-Jt-PC_Final Order Electric EXHIBIT A-1 2 2" xfId="4679"/>
    <cellStyle name="_Fuel Prices 4-14_Power Costs - Comparison bx Rbtl-Staff-Jt-PC_Final Order Electric EXHIBIT A-1 2 2 2" xfId="20715"/>
    <cellStyle name="_Fuel Prices 4-14_Power Costs - Comparison bx Rbtl-Staff-Jt-PC_Final Order Electric EXHIBIT A-1 2 3" xfId="20716"/>
    <cellStyle name="_Fuel Prices 4-14_Power Costs - Comparison bx Rbtl-Staff-Jt-PC_Final Order Electric EXHIBIT A-1 3" xfId="4680"/>
    <cellStyle name="_Fuel Prices 4-14_Power Costs - Comparison bx Rbtl-Staff-Jt-PC_Final Order Electric EXHIBIT A-1 3 2" xfId="20717"/>
    <cellStyle name="_Fuel Prices 4-14_Power Costs - Comparison bx Rbtl-Staff-Jt-PC_Final Order Electric EXHIBIT A-1 4" xfId="20718"/>
    <cellStyle name="_Fuel Prices 4-14_Production Adj 4.37" xfId="4681"/>
    <cellStyle name="_Fuel Prices 4-14_Production Adj 4.37 2" xfId="4682"/>
    <cellStyle name="_Fuel Prices 4-14_Production Adj 4.37 2 2" xfId="4683"/>
    <cellStyle name="_Fuel Prices 4-14_Production Adj 4.37 2 2 2" xfId="20719"/>
    <cellStyle name="_Fuel Prices 4-14_Production Adj 4.37 2 3" xfId="20720"/>
    <cellStyle name="_Fuel Prices 4-14_Production Adj 4.37 3" xfId="4684"/>
    <cellStyle name="_Fuel Prices 4-14_Production Adj 4.37 3 2" xfId="20721"/>
    <cellStyle name="_Fuel Prices 4-14_Production Adj 4.37 4" xfId="20722"/>
    <cellStyle name="_Fuel Prices 4-14_Purchased Power Adj 4.03" xfId="4685"/>
    <cellStyle name="_Fuel Prices 4-14_Purchased Power Adj 4.03 2" xfId="4686"/>
    <cellStyle name="_Fuel Prices 4-14_Purchased Power Adj 4.03 2 2" xfId="4687"/>
    <cellStyle name="_Fuel Prices 4-14_Purchased Power Adj 4.03 2 2 2" xfId="20723"/>
    <cellStyle name="_Fuel Prices 4-14_Purchased Power Adj 4.03 2 3" xfId="20724"/>
    <cellStyle name="_Fuel Prices 4-14_Purchased Power Adj 4.03 3" xfId="4688"/>
    <cellStyle name="_Fuel Prices 4-14_Purchased Power Adj 4.03 3 2" xfId="20725"/>
    <cellStyle name="_Fuel Prices 4-14_Purchased Power Adj 4.03 4" xfId="20726"/>
    <cellStyle name="_Fuel Prices 4-14_Rate Design Sch 24" xfId="4689"/>
    <cellStyle name="_Fuel Prices 4-14_Rate Design Sch 24 2" xfId="4690"/>
    <cellStyle name="_Fuel Prices 4-14_Rate Design Sch 24 2 2" xfId="20727"/>
    <cellStyle name="_Fuel Prices 4-14_Rate Design Sch 24 3" xfId="20728"/>
    <cellStyle name="_Fuel Prices 4-14_Rate Design Sch 25" xfId="4691"/>
    <cellStyle name="_Fuel Prices 4-14_Rate Design Sch 25 2" xfId="4692"/>
    <cellStyle name="_Fuel Prices 4-14_Rate Design Sch 25 2 2" xfId="4693"/>
    <cellStyle name="_Fuel Prices 4-14_Rate Design Sch 25 2 2 2" xfId="20729"/>
    <cellStyle name="_Fuel Prices 4-14_Rate Design Sch 25 2 3" xfId="20730"/>
    <cellStyle name="_Fuel Prices 4-14_Rate Design Sch 25 3" xfId="4694"/>
    <cellStyle name="_Fuel Prices 4-14_Rate Design Sch 25 3 2" xfId="20731"/>
    <cellStyle name="_Fuel Prices 4-14_Rate Design Sch 25 4" xfId="20732"/>
    <cellStyle name="_Fuel Prices 4-14_Rate Design Sch 26" xfId="4695"/>
    <cellStyle name="_Fuel Prices 4-14_Rate Design Sch 26 2" xfId="4696"/>
    <cellStyle name="_Fuel Prices 4-14_Rate Design Sch 26 2 2" xfId="4697"/>
    <cellStyle name="_Fuel Prices 4-14_Rate Design Sch 26 2 2 2" xfId="20733"/>
    <cellStyle name="_Fuel Prices 4-14_Rate Design Sch 26 2 3" xfId="20734"/>
    <cellStyle name="_Fuel Prices 4-14_Rate Design Sch 26 3" xfId="4698"/>
    <cellStyle name="_Fuel Prices 4-14_Rate Design Sch 26 3 2" xfId="20735"/>
    <cellStyle name="_Fuel Prices 4-14_Rate Design Sch 26 4" xfId="20736"/>
    <cellStyle name="_Fuel Prices 4-14_Rate Design Sch 31" xfId="4699"/>
    <cellStyle name="_Fuel Prices 4-14_Rate Design Sch 31 2" xfId="4700"/>
    <cellStyle name="_Fuel Prices 4-14_Rate Design Sch 31 2 2" xfId="4701"/>
    <cellStyle name="_Fuel Prices 4-14_Rate Design Sch 31 2 2 2" xfId="20737"/>
    <cellStyle name="_Fuel Prices 4-14_Rate Design Sch 31 2 3" xfId="20738"/>
    <cellStyle name="_Fuel Prices 4-14_Rate Design Sch 31 3" xfId="4702"/>
    <cellStyle name="_Fuel Prices 4-14_Rate Design Sch 31 3 2" xfId="20739"/>
    <cellStyle name="_Fuel Prices 4-14_Rate Design Sch 31 4" xfId="20740"/>
    <cellStyle name="_Fuel Prices 4-14_Rate Design Sch 43" xfId="4703"/>
    <cellStyle name="_Fuel Prices 4-14_Rate Design Sch 43 2" xfId="4704"/>
    <cellStyle name="_Fuel Prices 4-14_Rate Design Sch 43 2 2" xfId="4705"/>
    <cellStyle name="_Fuel Prices 4-14_Rate Design Sch 43 2 2 2" xfId="20741"/>
    <cellStyle name="_Fuel Prices 4-14_Rate Design Sch 43 2 3" xfId="20742"/>
    <cellStyle name="_Fuel Prices 4-14_Rate Design Sch 43 3" xfId="4706"/>
    <cellStyle name="_Fuel Prices 4-14_Rate Design Sch 43 3 2" xfId="20743"/>
    <cellStyle name="_Fuel Prices 4-14_Rate Design Sch 43 4" xfId="20744"/>
    <cellStyle name="_Fuel Prices 4-14_Rate Design Sch 448-449" xfId="4707"/>
    <cellStyle name="_Fuel Prices 4-14_Rate Design Sch 448-449 2" xfId="4708"/>
    <cellStyle name="_Fuel Prices 4-14_Rate Design Sch 448-449 2 2" xfId="20745"/>
    <cellStyle name="_Fuel Prices 4-14_Rate Design Sch 448-449 3" xfId="20746"/>
    <cellStyle name="_Fuel Prices 4-14_Rate Design Sch 46" xfId="4709"/>
    <cellStyle name="_Fuel Prices 4-14_Rate Design Sch 46 2" xfId="4710"/>
    <cellStyle name="_Fuel Prices 4-14_Rate Design Sch 46 2 2" xfId="4711"/>
    <cellStyle name="_Fuel Prices 4-14_Rate Design Sch 46 2 2 2" xfId="20747"/>
    <cellStyle name="_Fuel Prices 4-14_Rate Design Sch 46 2 3" xfId="20748"/>
    <cellStyle name="_Fuel Prices 4-14_Rate Design Sch 46 3" xfId="4712"/>
    <cellStyle name="_Fuel Prices 4-14_Rate Design Sch 46 3 2" xfId="20749"/>
    <cellStyle name="_Fuel Prices 4-14_Rate Design Sch 46 4" xfId="20750"/>
    <cellStyle name="_Fuel Prices 4-14_Rate Spread" xfId="4713"/>
    <cellStyle name="_Fuel Prices 4-14_Rate Spread 2" xfId="4714"/>
    <cellStyle name="_Fuel Prices 4-14_Rate Spread 2 2" xfId="4715"/>
    <cellStyle name="_Fuel Prices 4-14_Rate Spread 2 2 2" xfId="20751"/>
    <cellStyle name="_Fuel Prices 4-14_Rate Spread 2 3" xfId="20752"/>
    <cellStyle name="_Fuel Prices 4-14_Rate Spread 3" xfId="4716"/>
    <cellStyle name="_Fuel Prices 4-14_Rate Spread 3 2" xfId="20753"/>
    <cellStyle name="_Fuel Prices 4-14_Rate Spread 4" xfId="20754"/>
    <cellStyle name="_Fuel Prices 4-14_Rebuttal Power Costs" xfId="4717"/>
    <cellStyle name="_Fuel Prices 4-14_Rebuttal Power Costs 2" xfId="4718"/>
    <cellStyle name="_Fuel Prices 4-14_Rebuttal Power Costs 2 2" xfId="4719"/>
    <cellStyle name="_Fuel Prices 4-14_Rebuttal Power Costs 2 2 2" xfId="20755"/>
    <cellStyle name="_Fuel Prices 4-14_Rebuttal Power Costs 2 3" xfId="20756"/>
    <cellStyle name="_Fuel Prices 4-14_Rebuttal Power Costs 3" xfId="4720"/>
    <cellStyle name="_Fuel Prices 4-14_Rebuttal Power Costs 3 2" xfId="20757"/>
    <cellStyle name="_Fuel Prices 4-14_Rebuttal Power Costs 4" xfId="20758"/>
    <cellStyle name="_Fuel Prices 4-14_Rebuttal Power Costs_Adj Bench DR 3 for Initial Briefs (Electric)" xfId="4721"/>
    <cellStyle name="_Fuel Prices 4-14_Rebuttal Power Costs_Adj Bench DR 3 for Initial Briefs (Electric) 2" xfId="4722"/>
    <cellStyle name="_Fuel Prices 4-14_Rebuttal Power Costs_Adj Bench DR 3 for Initial Briefs (Electric) 2 2" xfId="4723"/>
    <cellStyle name="_Fuel Prices 4-14_Rebuttal Power Costs_Adj Bench DR 3 for Initial Briefs (Electric) 2 2 2" xfId="20759"/>
    <cellStyle name="_Fuel Prices 4-14_Rebuttal Power Costs_Adj Bench DR 3 for Initial Briefs (Electric) 2 3" xfId="20760"/>
    <cellStyle name="_Fuel Prices 4-14_Rebuttal Power Costs_Adj Bench DR 3 for Initial Briefs (Electric) 3" xfId="4724"/>
    <cellStyle name="_Fuel Prices 4-14_Rebuttal Power Costs_Adj Bench DR 3 for Initial Briefs (Electric) 3 2" xfId="20761"/>
    <cellStyle name="_Fuel Prices 4-14_Rebuttal Power Costs_Adj Bench DR 3 for Initial Briefs (Electric) 4" xfId="20762"/>
    <cellStyle name="_Fuel Prices 4-14_Rebuttal Power Costs_Adj Bench DR 3 for Initial Briefs (Electric)_DEM-WP(C) ENERG10C--ctn Mid-C_042010 2010GRC" xfId="4725"/>
    <cellStyle name="_Fuel Prices 4-14_Rebuttal Power Costs_Adj Bench DR 3 for Initial Briefs (Electric)_DEM-WP(C) ENERG10C--ctn Mid-C_042010 2010GRC 2" xfId="20763"/>
    <cellStyle name="_Fuel Prices 4-14_Rebuttal Power Costs_DEM-WP(C) ENERG10C--ctn Mid-C_042010 2010GRC" xfId="4726"/>
    <cellStyle name="_Fuel Prices 4-14_Rebuttal Power Costs_DEM-WP(C) ENERG10C--ctn Mid-C_042010 2010GRC 2" xfId="20764"/>
    <cellStyle name="_Fuel Prices 4-14_Rebuttal Power Costs_Electric Rev Req Model (2009 GRC) Rebuttal" xfId="4727"/>
    <cellStyle name="_Fuel Prices 4-14_Rebuttal Power Costs_Electric Rev Req Model (2009 GRC) Rebuttal 2" xfId="4728"/>
    <cellStyle name="_Fuel Prices 4-14_Rebuttal Power Costs_Electric Rev Req Model (2009 GRC) Rebuttal 2 2" xfId="4729"/>
    <cellStyle name="_Fuel Prices 4-14_Rebuttal Power Costs_Electric Rev Req Model (2009 GRC) Rebuttal 2 2 2" xfId="20765"/>
    <cellStyle name="_Fuel Prices 4-14_Rebuttal Power Costs_Electric Rev Req Model (2009 GRC) Rebuttal 2 3" xfId="20766"/>
    <cellStyle name="_Fuel Prices 4-14_Rebuttal Power Costs_Electric Rev Req Model (2009 GRC) Rebuttal 3" xfId="4730"/>
    <cellStyle name="_Fuel Prices 4-14_Rebuttal Power Costs_Electric Rev Req Model (2009 GRC) Rebuttal 3 2" xfId="20767"/>
    <cellStyle name="_Fuel Prices 4-14_Rebuttal Power Costs_Electric Rev Req Model (2009 GRC) Rebuttal 4" xfId="20768"/>
    <cellStyle name="_Fuel Prices 4-14_Rebuttal Power Costs_Electric Rev Req Model (2009 GRC) Rebuttal REmoval of New  WH Solar AdjustMI" xfId="4731"/>
    <cellStyle name="_Fuel Prices 4-14_Rebuttal Power Costs_Electric Rev Req Model (2009 GRC) Rebuttal REmoval of New  WH Solar AdjustMI 2" xfId="4732"/>
    <cellStyle name="_Fuel Prices 4-14_Rebuttal Power Costs_Electric Rev Req Model (2009 GRC) Rebuttal REmoval of New  WH Solar AdjustMI 2 2" xfId="4733"/>
    <cellStyle name="_Fuel Prices 4-14_Rebuttal Power Costs_Electric Rev Req Model (2009 GRC) Rebuttal REmoval of New  WH Solar AdjustMI 2 2 2" xfId="20769"/>
    <cellStyle name="_Fuel Prices 4-14_Rebuttal Power Costs_Electric Rev Req Model (2009 GRC) Rebuttal REmoval of New  WH Solar AdjustMI 2 3" xfId="20770"/>
    <cellStyle name="_Fuel Prices 4-14_Rebuttal Power Costs_Electric Rev Req Model (2009 GRC) Rebuttal REmoval of New  WH Solar AdjustMI 3" xfId="4734"/>
    <cellStyle name="_Fuel Prices 4-14_Rebuttal Power Costs_Electric Rev Req Model (2009 GRC) Rebuttal REmoval of New  WH Solar AdjustMI 3 2" xfId="20771"/>
    <cellStyle name="_Fuel Prices 4-14_Rebuttal Power Costs_Electric Rev Req Model (2009 GRC) Rebuttal REmoval of New  WH Solar AdjustMI 4" xfId="20772"/>
    <cellStyle name="_Fuel Prices 4-14_Rebuttal Power Costs_Electric Rev Req Model (2009 GRC) Rebuttal REmoval of New  WH Solar AdjustMI_DEM-WP(C) ENERG10C--ctn Mid-C_042010 2010GRC" xfId="4735"/>
    <cellStyle name="_Fuel Prices 4-14_Rebuttal Power Costs_Electric Rev Req Model (2009 GRC) Rebuttal REmoval of New  WH Solar AdjustMI_DEM-WP(C) ENERG10C--ctn Mid-C_042010 2010GRC 2" xfId="20773"/>
    <cellStyle name="_Fuel Prices 4-14_Rebuttal Power Costs_Electric Rev Req Model (2009 GRC) Revised 01-18-2010" xfId="4736"/>
    <cellStyle name="_Fuel Prices 4-14_Rebuttal Power Costs_Electric Rev Req Model (2009 GRC) Revised 01-18-2010 2" xfId="4737"/>
    <cellStyle name="_Fuel Prices 4-14_Rebuttal Power Costs_Electric Rev Req Model (2009 GRC) Revised 01-18-2010 2 2" xfId="4738"/>
    <cellStyle name="_Fuel Prices 4-14_Rebuttal Power Costs_Electric Rev Req Model (2009 GRC) Revised 01-18-2010 2 2 2" xfId="20774"/>
    <cellStyle name="_Fuel Prices 4-14_Rebuttal Power Costs_Electric Rev Req Model (2009 GRC) Revised 01-18-2010 2 3" xfId="20775"/>
    <cellStyle name="_Fuel Prices 4-14_Rebuttal Power Costs_Electric Rev Req Model (2009 GRC) Revised 01-18-2010 3" xfId="4739"/>
    <cellStyle name="_Fuel Prices 4-14_Rebuttal Power Costs_Electric Rev Req Model (2009 GRC) Revised 01-18-2010 3 2" xfId="20776"/>
    <cellStyle name="_Fuel Prices 4-14_Rebuttal Power Costs_Electric Rev Req Model (2009 GRC) Revised 01-18-2010 4" xfId="20777"/>
    <cellStyle name="_Fuel Prices 4-14_Rebuttal Power Costs_Electric Rev Req Model (2009 GRC) Revised 01-18-2010_DEM-WP(C) ENERG10C--ctn Mid-C_042010 2010GRC" xfId="4740"/>
    <cellStyle name="_Fuel Prices 4-14_Rebuttal Power Costs_Electric Rev Req Model (2009 GRC) Revised 01-18-2010_DEM-WP(C) ENERG10C--ctn Mid-C_042010 2010GRC 2" xfId="20778"/>
    <cellStyle name="_Fuel Prices 4-14_Rebuttal Power Costs_Final Order Electric EXHIBIT A-1" xfId="4741"/>
    <cellStyle name="_Fuel Prices 4-14_Rebuttal Power Costs_Final Order Electric EXHIBIT A-1 2" xfId="4742"/>
    <cellStyle name="_Fuel Prices 4-14_Rebuttal Power Costs_Final Order Electric EXHIBIT A-1 2 2" xfId="4743"/>
    <cellStyle name="_Fuel Prices 4-14_Rebuttal Power Costs_Final Order Electric EXHIBIT A-1 2 2 2" xfId="20779"/>
    <cellStyle name="_Fuel Prices 4-14_Rebuttal Power Costs_Final Order Electric EXHIBIT A-1 2 3" xfId="20780"/>
    <cellStyle name="_Fuel Prices 4-14_Rebuttal Power Costs_Final Order Electric EXHIBIT A-1 3" xfId="4744"/>
    <cellStyle name="_Fuel Prices 4-14_Rebuttal Power Costs_Final Order Electric EXHIBIT A-1 3 2" xfId="20781"/>
    <cellStyle name="_Fuel Prices 4-14_Rebuttal Power Costs_Final Order Electric EXHIBIT A-1 4" xfId="20782"/>
    <cellStyle name="_Fuel Prices 4-14_RECS vs PTC's w Interest 6-28-10" xfId="20783"/>
    <cellStyle name="_Fuel Prices 4-14_ROR 5.02" xfId="4745"/>
    <cellStyle name="_Fuel Prices 4-14_ROR 5.02 2" xfId="4746"/>
    <cellStyle name="_Fuel Prices 4-14_ROR 5.02 2 2" xfId="4747"/>
    <cellStyle name="_Fuel Prices 4-14_ROR 5.02 2 2 2" xfId="20784"/>
    <cellStyle name="_Fuel Prices 4-14_ROR 5.02 2 3" xfId="20785"/>
    <cellStyle name="_Fuel Prices 4-14_ROR 5.02 3" xfId="4748"/>
    <cellStyle name="_Fuel Prices 4-14_ROR 5.02 3 2" xfId="20786"/>
    <cellStyle name="_Fuel Prices 4-14_ROR 5.02 4" xfId="20787"/>
    <cellStyle name="_Fuel Prices 4-14_Sch 40 Feeder OH 2008" xfId="4749"/>
    <cellStyle name="_Fuel Prices 4-14_Sch 40 Feeder OH 2008 2" xfId="4750"/>
    <cellStyle name="_Fuel Prices 4-14_Sch 40 Feeder OH 2008 2 2" xfId="4751"/>
    <cellStyle name="_Fuel Prices 4-14_Sch 40 Feeder OH 2008 2 2 2" xfId="20788"/>
    <cellStyle name="_Fuel Prices 4-14_Sch 40 Feeder OH 2008 2 3" xfId="20789"/>
    <cellStyle name="_Fuel Prices 4-14_Sch 40 Feeder OH 2008 3" xfId="4752"/>
    <cellStyle name="_Fuel Prices 4-14_Sch 40 Feeder OH 2008 3 2" xfId="20790"/>
    <cellStyle name="_Fuel Prices 4-14_Sch 40 Feeder OH 2008 4" xfId="20791"/>
    <cellStyle name="_Fuel Prices 4-14_Sch 40 Interim Energy Rates " xfId="4753"/>
    <cellStyle name="_Fuel Prices 4-14_Sch 40 Interim Energy Rates  2" xfId="4754"/>
    <cellStyle name="_Fuel Prices 4-14_Sch 40 Interim Energy Rates  2 2" xfId="4755"/>
    <cellStyle name="_Fuel Prices 4-14_Sch 40 Interim Energy Rates  2 2 2" xfId="20792"/>
    <cellStyle name="_Fuel Prices 4-14_Sch 40 Interim Energy Rates  2 3" xfId="20793"/>
    <cellStyle name="_Fuel Prices 4-14_Sch 40 Interim Energy Rates  3" xfId="4756"/>
    <cellStyle name="_Fuel Prices 4-14_Sch 40 Interim Energy Rates  3 2" xfId="20794"/>
    <cellStyle name="_Fuel Prices 4-14_Sch 40 Interim Energy Rates  4" xfId="20795"/>
    <cellStyle name="_Fuel Prices 4-14_Sch 40 Substation A&amp;G 2008" xfId="4757"/>
    <cellStyle name="_Fuel Prices 4-14_Sch 40 Substation A&amp;G 2008 2" xfId="4758"/>
    <cellStyle name="_Fuel Prices 4-14_Sch 40 Substation A&amp;G 2008 2 2" xfId="4759"/>
    <cellStyle name="_Fuel Prices 4-14_Sch 40 Substation A&amp;G 2008 2 2 2" xfId="20796"/>
    <cellStyle name="_Fuel Prices 4-14_Sch 40 Substation A&amp;G 2008 2 3" xfId="20797"/>
    <cellStyle name="_Fuel Prices 4-14_Sch 40 Substation A&amp;G 2008 3" xfId="4760"/>
    <cellStyle name="_Fuel Prices 4-14_Sch 40 Substation A&amp;G 2008 3 2" xfId="20798"/>
    <cellStyle name="_Fuel Prices 4-14_Sch 40 Substation A&amp;G 2008 4" xfId="20799"/>
    <cellStyle name="_Fuel Prices 4-14_Sch 40 Substation O&amp;M 2008" xfId="4761"/>
    <cellStyle name="_Fuel Prices 4-14_Sch 40 Substation O&amp;M 2008 2" xfId="4762"/>
    <cellStyle name="_Fuel Prices 4-14_Sch 40 Substation O&amp;M 2008 2 2" xfId="4763"/>
    <cellStyle name="_Fuel Prices 4-14_Sch 40 Substation O&amp;M 2008 2 2 2" xfId="20800"/>
    <cellStyle name="_Fuel Prices 4-14_Sch 40 Substation O&amp;M 2008 2 3" xfId="20801"/>
    <cellStyle name="_Fuel Prices 4-14_Sch 40 Substation O&amp;M 2008 3" xfId="4764"/>
    <cellStyle name="_Fuel Prices 4-14_Sch 40 Substation O&amp;M 2008 3 2" xfId="20802"/>
    <cellStyle name="_Fuel Prices 4-14_Sch 40 Substation O&amp;M 2008 4" xfId="20803"/>
    <cellStyle name="_Fuel Prices 4-14_Subs 2008" xfId="4765"/>
    <cellStyle name="_Fuel Prices 4-14_Subs 2008 2" xfId="4766"/>
    <cellStyle name="_Fuel Prices 4-14_Subs 2008 2 2" xfId="4767"/>
    <cellStyle name="_Fuel Prices 4-14_Subs 2008 2 2 2" xfId="20804"/>
    <cellStyle name="_Fuel Prices 4-14_Subs 2008 2 3" xfId="20805"/>
    <cellStyle name="_Fuel Prices 4-14_Subs 2008 3" xfId="4768"/>
    <cellStyle name="_Fuel Prices 4-14_Subs 2008 3 2" xfId="20806"/>
    <cellStyle name="_Fuel Prices 4-14_Subs 2008 4" xfId="20807"/>
    <cellStyle name="_Fuel Prices 4-14_Typical Residential Impacts 10.27.08" xfId="4769"/>
    <cellStyle name="_Fuel Prices 4-14_Wind Integration 10GRC" xfId="4770"/>
    <cellStyle name="_Fuel Prices 4-14_Wind Integration 10GRC 2" xfId="4771"/>
    <cellStyle name="_Fuel Prices 4-14_Wind Integration 10GRC 2 2" xfId="20808"/>
    <cellStyle name="_Fuel Prices 4-14_Wind Integration 10GRC 2 2 2" xfId="20809"/>
    <cellStyle name="_Fuel Prices 4-14_Wind Integration 10GRC 2 3" xfId="20810"/>
    <cellStyle name="_Fuel Prices 4-14_Wind Integration 10GRC 3" xfId="20811"/>
    <cellStyle name="_Fuel Prices 4-14_Wind Integration 10GRC 3 2" xfId="20812"/>
    <cellStyle name="_Fuel Prices 4-14_Wind Integration 10GRC 4" xfId="20813"/>
    <cellStyle name="_Fuel Prices 4-14_Wind Integration 10GRC_DEM-WP(C) ENERG10C--ctn Mid-C_042010 2010GRC" xfId="4772"/>
    <cellStyle name="_Fuel Prices 4-14_Wind Integration 10GRC_DEM-WP(C) ENERG10C--ctn Mid-C_042010 2010GRC 2" xfId="20814"/>
    <cellStyle name="_Gas Low Income 2009" xfId="4773"/>
    <cellStyle name="_Gas Pro Forma Rev CY 2007 Janet 4_8_08" xfId="4774"/>
    <cellStyle name="_Gas Transportation Charges_2009GRC_120308" xfId="4775"/>
    <cellStyle name="_Gas Transportation Charges_2009GRC_120308 2" xfId="4776"/>
    <cellStyle name="_Gas Transportation Charges_2009GRC_120308 2 2" xfId="4777"/>
    <cellStyle name="_Gas Transportation Charges_2009GRC_120308 2 2 2" xfId="20815"/>
    <cellStyle name="_Gas Transportation Charges_2009GRC_120308 2 2 2 2" xfId="20816"/>
    <cellStyle name="_Gas Transportation Charges_2009GRC_120308 2 2 2 3" xfId="20817"/>
    <cellStyle name="_Gas Transportation Charges_2009GRC_120308 2 2 3" xfId="20818"/>
    <cellStyle name="_Gas Transportation Charges_2009GRC_120308 2 3" xfId="20819"/>
    <cellStyle name="_Gas Transportation Charges_2009GRC_120308 2 3 2" xfId="20820"/>
    <cellStyle name="_Gas Transportation Charges_2009GRC_120308 2 4" xfId="20821"/>
    <cellStyle name="_Gas Transportation Charges_2009GRC_120308 3" xfId="4778"/>
    <cellStyle name="_Gas Transportation Charges_2009GRC_120308 3 2" xfId="20822"/>
    <cellStyle name="_Gas Transportation Charges_2009GRC_120308 3 2 2" xfId="20823"/>
    <cellStyle name="_Gas Transportation Charges_2009GRC_120308 3 2 2 2" xfId="20824"/>
    <cellStyle name="_Gas Transportation Charges_2009GRC_120308 3 2 3" xfId="20825"/>
    <cellStyle name="_Gas Transportation Charges_2009GRC_120308 3 3" xfId="20826"/>
    <cellStyle name="_Gas Transportation Charges_2009GRC_120308 3 3 2" xfId="20827"/>
    <cellStyle name="_Gas Transportation Charges_2009GRC_120308 3 4" xfId="20828"/>
    <cellStyle name="_Gas Transportation Charges_2009GRC_120308 4" xfId="4779"/>
    <cellStyle name="_Gas Transportation Charges_2009GRC_120308 4 2" xfId="4780"/>
    <cellStyle name="_Gas Transportation Charges_2009GRC_120308 4 2 2" xfId="20829"/>
    <cellStyle name="_Gas Transportation Charges_2009GRC_120308 4 3" xfId="20830"/>
    <cellStyle name="_Gas Transportation Charges_2009GRC_120308 5" xfId="20831"/>
    <cellStyle name="_Gas Transportation Charges_2009GRC_120308 5 2" xfId="20832"/>
    <cellStyle name="_Gas Transportation Charges_2009GRC_120308 5 2 2" xfId="20833"/>
    <cellStyle name="_Gas Transportation Charges_2009GRC_120308 5 3" xfId="20834"/>
    <cellStyle name="_Gas Transportation Charges_2009GRC_120308 6" xfId="20835"/>
    <cellStyle name="_Gas Transportation Charges_2009GRC_120308 6 2" xfId="20836"/>
    <cellStyle name="_Gas Transportation Charges_2009GRC_120308 6 2 2" xfId="20837"/>
    <cellStyle name="_Gas Transportation Charges_2009GRC_120308 6 3" xfId="20838"/>
    <cellStyle name="_Gas Transportation Charges_2009GRC_120308 7" xfId="20839"/>
    <cellStyle name="_Gas Transportation Charges_2009GRC_120308 7 2" xfId="20840"/>
    <cellStyle name="_Gas Transportation Charges_2009GRC_120308 7 2 2" xfId="20841"/>
    <cellStyle name="_Gas Transportation Charges_2009GRC_120308 7 3" xfId="20842"/>
    <cellStyle name="_Gas Transportation Charges_2009GRC_120308 8" xfId="20843"/>
    <cellStyle name="_Gas Transportation Charges_2009GRC_120308_4 31E Reg Asset  Liab and EXH D" xfId="4781"/>
    <cellStyle name="_Gas Transportation Charges_2009GRC_120308_4 31E Reg Asset  Liab and EXH D _ Aug 10 Filing (2)" xfId="4782"/>
    <cellStyle name="_Gas Transportation Charges_2009GRC_120308_4 31E Reg Asset  Liab and EXH D _ Aug 10 Filing (2) 2" xfId="20844"/>
    <cellStyle name="_Gas Transportation Charges_2009GRC_120308_4 31E Reg Asset  Liab and EXH D _ Aug 10 Filing (2) 2 2" xfId="20845"/>
    <cellStyle name="_Gas Transportation Charges_2009GRC_120308_4 31E Reg Asset  Liab and EXH D _ Aug 10 Filing (2) 3" xfId="20846"/>
    <cellStyle name="_Gas Transportation Charges_2009GRC_120308_4 31E Reg Asset  Liab and EXH D 10" xfId="20847"/>
    <cellStyle name="_Gas Transportation Charges_2009GRC_120308_4 31E Reg Asset  Liab and EXH D 10 2" xfId="20848"/>
    <cellStyle name="_Gas Transportation Charges_2009GRC_120308_4 31E Reg Asset  Liab and EXH D 11" xfId="20849"/>
    <cellStyle name="_Gas Transportation Charges_2009GRC_120308_4 31E Reg Asset  Liab and EXH D 11 2" xfId="20850"/>
    <cellStyle name="_Gas Transportation Charges_2009GRC_120308_4 31E Reg Asset  Liab and EXH D 12" xfId="20851"/>
    <cellStyle name="_Gas Transportation Charges_2009GRC_120308_4 31E Reg Asset  Liab and EXH D 12 2" xfId="20852"/>
    <cellStyle name="_Gas Transportation Charges_2009GRC_120308_4 31E Reg Asset  Liab and EXH D 13" xfId="20853"/>
    <cellStyle name="_Gas Transportation Charges_2009GRC_120308_4 31E Reg Asset  Liab and EXH D 13 2" xfId="20854"/>
    <cellStyle name="_Gas Transportation Charges_2009GRC_120308_4 31E Reg Asset  Liab and EXH D 14" xfId="20855"/>
    <cellStyle name="_Gas Transportation Charges_2009GRC_120308_4 31E Reg Asset  Liab and EXH D 14 2" xfId="20856"/>
    <cellStyle name="_Gas Transportation Charges_2009GRC_120308_4 31E Reg Asset  Liab and EXH D 15" xfId="20857"/>
    <cellStyle name="_Gas Transportation Charges_2009GRC_120308_4 31E Reg Asset  Liab and EXH D 15 2" xfId="20858"/>
    <cellStyle name="_Gas Transportation Charges_2009GRC_120308_4 31E Reg Asset  Liab and EXH D 16" xfId="20859"/>
    <cellStyle name="_Gas Transportation Charges_2009GRC_120308_4 31E Reg Asset  Liab and EXH D 16 2" xfId="20860"/>
    <cellStyle name="_Gas Transportation Charges_2009GRC_120308_4 31E Reg Asset  Liab and EXH D 17" xfId="20861"/>
    <cellStyle name="_Gas Transportation Charges_2009GRC_120308_4 31E Reg Asset  Liab and EXH D 17 2" xfId="20862"/>
    <cellStyle name="_Gas Transportation Charges_2009GRC_120308_4 31E Reg Asset  Liab and EXH D 18" xfId="20863"/>
    <cellStyle name="_Gas Transportation Charges_2009GRC_120308_4 31E Reg Asset  Liab and EXH D 18 2" xfId="20864"/>
    <cellStyle name="_Gas Transportation Charges_2009GRC_120308_4 31E Reg Asset  Liab and EXH D 19" xfId="20865"/>
    <cellStyle name="_Gas Transportation Charges_2009GRC_120308_4 31E Reg Asset  Liab and EXH D 19 2" xfId="20866"/>
    <cellStyle name="_Gas Transportation Charges_2009GRC_120308_4 31E Reg Asset  Liab and EXH D 2" xfId="20867"/>
    <cellStyle name="_Gas Transportation Charges_2009GRC_120308_4 31E Reg Asset  Liab and EXH D 2 2" xfId="20868"/>
    <cellStyle name="_Gas Transportation Charges_2009GRC_120308_4 31E Reg Asset  Liab and EXH D 20" xfId="20869"/>
    <cellStyle name="_Gas Transportation Charges_2009GRC_120308_4 31E Reg Asset  Liab and EXH D 20 2" xfId="20870"/>
    <cellStyle name="_Gas Transportation Charges_2009GRC_120308_4 31E Reg Asset  Liab and EXH D 21" xfId="20871"/>
    <cellStyle name="_Gas Transportation Charges_2009GRC_120308_4 31E Reg Asset  Liab and EXH D 21 2" xfId="20872"/>
    <cellStyle name="_Gas Transportation Charges_2009GRC_120308_4 31E Reg Asset  Liab and EXH D 22" xfId="20873"/>
    <cellStyle name="_Gas Transportation Charges_2009GRC_120308_4 31E Reg Asset  Liab and EXH D 22 2" xfId="20874"/>
    <cellStyle name="_Gas Transportation Charges_2009GRC_120308_4 31E Reg Asset  Liab and EXH D 23" xfId="20875"/>
    <cellStyle name="_Gas Transportation Charges_2009GRC_120308_4 31E Reg Asset  Liab and EXH D 23 2" xfId="20876"/>
    <cellStyle name="_Gas Transportation Charges_2009GRC_120308_4 31E Reg Asset  Liab and EXH D 24" xfId="20877"/>
    <cellStyle name="_Gas Transportation Charges_2009GRC_120308_4 31E Reg Asset  Liab and EXH D 24 2" xfId="20878"/>
    <cellStyle name="_Gas Transportation Charges_2009GRC_120308_4 31E Reg Asset  Liab and EXH D 25" xfId="20879"/>
    <cellStyle name="_Gas Transportation Charges_2009GRC_120308_4 31E Reg Asset  Liab and EXH D 25 2" xfId="20880"/>
    <cellStyle name="_Gas Transportation Charges_2009GRC_120308_4 31E Reg Asset  Liab and EXH D 26" xfId="20881"/>
    <cellStyle name="_Gas Transportation Charges_2009GRC_120308_4 31E Reg Asset  Liab and EXH D 26 2" xfId="20882"/>
    <cellStyle name="_Gas Transportation Charges_2009GRC_120308_4 31E Reg Asset  Liab and EXH D 27" xfId="20883"/>
    <cellStyle name="_Gas Transportation Charges_2009GRC_120308_4 31E Reg Asset  Liab and EXH D 27 2" xfId="20884"/>
    <cellStyle name="_Gas Transportation Charges_2009GRC_120308_4 31E Reg Asset  Liab and EXH D 28" xfId="20885"/>
    <cellStyle name="_Gas Transportation Charges_2009GRC_120308_4 31E Reg Asset  Liab and EXH D 28 2" xfId="20886"/>
    <cellStyle name="_Gas Transportation Charges_2009GRC_120308_4 31E Reg Asset  Liab and EXH D 29" xfId="20887"/>
    <cellStyle name="_Gas Transportation Charges_2009GRC_120308_4 31E Reg Asset  Liab and EXH D 29 2" xfId="20888"/>
    <cellStyle name="_Gas Transportation Charges_2009GRC_120308_4 31E Reg Asset  Liab and EXH D 3" xfId="20889"/>
    <cellStyle name="_Gas Transportation Charges_2009GRC_120308_4 31E Reg Asset  Liab and EXH D 3 2" xfId="20890"/>
    <cellStyle name="_Gas Transportation Charges_2009GRC_120308_4 31E Reg Asset  Liab and EXH D 30" xfId="20891"/>
    <cellStyle name="_Gas Transportation Charges_2009GRC_120308_4 31E Reg Asset  Liab and EXH D 30 2" xfId="20892"/>
    <cellStyle name="_Gas Transportation Charges_2009GRC_120308_4 31E Reg Asset  Liab and EXH D 31" xfId="20893"/>
    <cellStyle name="_Gas Transportation Charges_2009GRC_120308_4 31E Reg Asset  Liab and EXH D 32" xfId="20894"/>
    <cellStyle name="_Gas Transportation Charges_2009GRC_120308_4 31E Reg Asset  Liab and EXH D 33" xfId="20895"/>
    <cellStyle name="_Gas Transportation Charges_2009GRC_120308_4 31E Reg Asset  Liab and EXH D 34" xfId="20896"/>
    <cellStyle name="_Gas Transportation Charges_2009GRC_120308_4 31E Reg Asset  Liab and EXH D 35" xfId="20897"/>
    <cellStyle name="_Gas Transportation Charges_2009GRC_120308_4 31E Reg Asset  Liab and EXH D 36" xfId="20898"/>
    <cellStyle name="_Gas Transportation Charges_2009GRC_120308_4 31E Reg Asset  Liab and EXH D 4" xfId="20899"/>
    <cellStyle name="_Gas Transportation Charges_2009GRC_120308_4 31E Reg Asset  Liab and EXH D 4 2" xfId="20900"/>
    <cellStyle name="_Gas Transportation Charges_2009GRC_120308_4 31E Reg Asset  Liab and EXH D 5" xfId="20901"/>
    <cellStyle name="_Gas Transportation Charges_2009GRC_120308_4 31E Reg Asset  Liab and EXH D 5 2" xfId="20902"/>
    <cellStyle name="_Gas Transportation Charges_2009GRC_120308_4 31E Reg Asset  Liab and EXH D 6" xfId="20903"/>
    <cellStyle name="_Gas Transportation Charges_2009GRC_120308_4 31E Reg Asset  Liab and EXH D 6 2" xfId="20904"/>
    <cellStyle name="_Gas Transportation Charges_2009GRC_120308_4 31E Reg Asset  Liab and EXH D 7" xfId="20905"/>
    <cellStyle name="_Gas Transportation Charges_2009GRC_120308_4 31E Reg Asset  Liab and EXH D 7 2" xfId="20906"/>
    <cellStyle name="_Gas Transportation Charges_2009GRC_120308_4 31E Reg Asset  Liab and EXH D 8" xfId="20907"/>
    <cellStyle name="_Gas Transportation Charges_2009GRC_120308_4 31E Reg Asset  Liab and EXH D 8 2" xfId="20908"/>
    <cellStyle name="_Gas Transportation Charges_2009GRC_120308_4 31E Reg Asset  Liab and EXH D 9" xfId="20909"/>
    <cellStyle name="_Gas Transportation Charges_2009GRC_120308_4 31E Reg Asset  Liab and EXH D 9 2" xfId="20910"/>
    <cellStyle name="_Gas Transportation Charges_2009GRC_120308_Chelan PUD Power Costs (8-10)" xfId="4783"/>
    <cellStyle name="_Gas Transportation Charges_2009GRC_120308_Chelan PUD Power Costs (8-10) 2" xfId="20911"/>
    <cellStyle name="_Gas Transportation Charges_2009GRC_120308_compare wind integration" xfId="20912"/>
    <cellStyle name="_Gas Transportation Charges_2009GRC_120308_DEM-WP(C) Chelan Power Costs" xfId="4784"/>
    <cellStyle name="_Gas Transportation Charges_2009GRC_120308_DEM-WP(C) Chelan Power Costs 2" xfId="20913"/>
    <cellStyle name="_Gas Transportation Charges_2009GRC_120308_DEM-WP(C) Chelan Power Costs 2 2" xfId="20914"/>
    <cellStyle name="_Gas Transportation Charges_2009GRC_120308_DEM-WP(C) Chelan Power Costs 3" xfId="20915"/>
    <cellStyle name="_Gas Transportation Charges_2009GRC_120308_DEM-WP(C) Costs Not In AURORA 2010GRC As Filed" xfId="4785"/>
    <cellStyle name="_Gas Transportation Charges_2009GRC_120308_DEM-WP(C) Costs Not In AURORA 2010GRC As Filed 2" xfId="4786"/>
    <cellStyle name="_Gas Transportation Charges_2009GRC_120308_DEM-WP(C) Costs Not In AURORA 2010GRC As Filed 2 2" xfId="20916"/>
    <cellStyle name="_Gas Transportation Charges_2009GRC_120308_DEM-WP(C) Costs Not In AURORA 2010GRC As Filed 2 2 2" xfId="20917"/>
    <cellStyle name="_Gas Transportation Charges_2009GRC_120308_DEM-WP(C) Costs Not In AURORA 2010GRC As Filed 3" xfId="4787"/>
    <cellStyle name="_Gas Transportation Charges_2009GRC_120308_DEM-WP(C) Costs Not In AURORA 2010GRC As Filed 3 2" xfId="20918"/>
    <cellStyle name="_Gas Transportation Charges_2009GRC_120308_DEM-WP(C) Costs Not In AURORA 2010GRC As Filed 3 3" xfId="20919"/>
    <cellStyle name="_Gas Transportation Charges_2009GRC_120308_DEM-WP(C) Costs Not In AURORA 2010GRC As Filed 4" xfId="20920"/>
    <cellStyle name="_Gas Transportation Charges_2009GRC_120308_DEM-WP(C) Costs Not In AURORA 2010GRC As Filed 4 2" xfId="20921"/>
    <cellStyle name="_Gas Transportation Charges_2009GRC_120308_DEM-WP(C) Costs Not In AURORA 2010GRC As Filed 5" xfId="20922"/>
    <cellStyle name="_Gas Transportation Charges_2009GRC_120308_DEM-WP(C) Costs Not In AURORA 2010GRC As Filed 5 2" xfId="20923"/>
    <cellStyle name="_Gas Transportation Charges_2009GRC_120308_DEM-WP(C) Costs Not In AURORA 2010GRC As Filed 6" xfId="20924"/>
    <cellStyle name="_Gas Transportation Charges_2009GRC_120308_DEM-WP(C) Costs Not In AURORA 2010GRC As Filed 6 2" xfId="20925"/>
    <cellStyle name="_Gas Transportation Charges_2009GRC_120308_DEM-WP(C) Costs Not In AURORA 2010GRC As Filed_DEM-WP(C) ENERG10C--ctn Mid-C_042010 2010GRC" xfId="4788"/>
    <cellStyle name="_Gas Transportation Charges_2009GRC_120308_DEM-WP(C) Costs Not In AURORA 2010GRC As Filed_DEM-WP(C) ENERG10C--ctn Mid-C_042010 2010GRC 2" xfId="20926"/>
    <cellStyle name="_Gas Transportation Charges_2009GRC_120308_DEM-WP(C) ENERG10C--ctn Mid-C_042010 2010GRC" xfId="4789"/>
    <cellStyle name="_Gas Transportation Charges_2009GRC_120308_DEM-WP(C) ENERG10C--ctn Mid-C_042010 2010GRC 2" xfId="20927"/>
    <cellStyle name="_Gas Transportation Charges_2009GRC_120308_DEM-WP(C) Gas Transport 2010GRC" xfId="4790"/>
    <cellStyle name="_Gas Transportation Charges_2009GRC_120308_DEM-WP(C) Gas Transport 2010GRC 2" xfId="20928"/>
    <cellStyle name="_Gas Transportation Charges_2009GRC_120308_DEM-WP(C) Gas Transport 2010GRC 2 2" xfId="20929"/>
    <cellStyle name="_Gas Transportation Charges_2009GRC_120308_DEM-WP(C) Gas Transport 2010GRC 3" xfId="20930"/>
    <cellStyle name="_Gas Transportation Charges_2009GRC_120308_NIM Summary" xfId="4791"/>
    <cellStyle name="_Gas Transportation Charges_2009GRC_120308_NIM Summary 09GRC" xfId="4792"/>
    <cellStyle name="_Gas Transportation Charges_2009GRC_120308_NIM Summary 09GRC 2" xfId="4793"/>
    <cellStyle name="_Gas Transportation Charges_2009GRC_120308_NIM Summary 09GRC 2 2" xfId="20931"/>
    <cellStyle name="_Gas Transportation Charges_2009GRC_120308_NIM Summary 09GRC 2 2 2" xfId="20932"/>
    <cellStyle name="_Gas Transportation Charges_2009GRC_120308_NIM Summary 09GRC 2 3" xfId="20933"/>
    <cellStyle name="_Gas Transportation Charges_2009GRC_120308_NIM Summary 09GRC 3" xfId="20934"/>
    <cellStyle name="_Gas Transportation Charges_2009GRC_120308_NIM Summary 09GRC 3 2" xfId="20935"/>
    <cellStyle name="_Gas Transportation Charges_2009GRC_120308_NIM Summary 09GRC 4" xfId="20936"/>
    <cellStyle name="_Gas Transportation Charges_2009GRC_120308_NIM Summary 09GRC_DEM-WP(C) ENERG10C--ctn Mid-C_042010 2010GRC" xfId="4794"/>
    <cellStyle name="_Gas Transportation Charges_2009GRC_120308_NIM Summary 09GRC_DEM-WP(C) ENERG10C--ctn Mid-C_042010 2010GRC 2" xfId="20937"/>
    <cellStyle name="_Gas Transportation Charges_2009GRC_120308_NIM Summary 10" xfId="20938"/>
    <cellStyle name="_Gas Transportation Charges_2009GRC_120308_NIM Summary 10 2" xfId="20939"/>
    <cellStyle name="_Gas Transportation Charges_2009GRC_120308_NIM Summary 11" xfId="20940"/>
    <cellStyle name="_Gas Transportation Charges_2009GRC_120308_NIM Summary 11 2" xfId="20941"/>
    <cellStyle name="_Gas Transportation Charges_2009GRC_120308_NIM Summary 12" xfId="20942"/>
    <cellStyle name="_Gas Transportation Charges_2009GRC_120308_NIM Summary 12 2" xfId="20943"/>
    <cellStyle name="_Gas Transportation Charges_2009GRC_120308_NIM Summary 13" xfId="20944"/>
    <cellStyle name="_Gas Transportation Charges_2009GRC_120308_NIM Summary 13 2" xfId="20945"/>
    <cellStyle name="_Gas Transportation Charges_2009GRC_120308_NIM Summary 14" xfId="20946"/>
    <cellStyle name="_Gas Transportation Charges_2009GRC_120308_NIM Summary 14 2" xfId="20947"/>
    <cellStyle name="_Gas Transportation Charges_2009GRC_120308_NIM Summary 15" xfId="20948"/>
    <cellStyle name="_Gas Transportation Charges_2009GRC_120308_NIM Summary 15 2" xfId="20949"/>
    <cellStyle name="_Gas Transportation Charges_2009GRC_120308_NIM Summary 16" xfId="20950"/>
    <cellStyle name="_Gas Transportation Charges_2009GRC_120308_NIM Summary 16 2" xfId="20951"/>
    <cellStyle name="_Gas Transportation Charges_2009GRC_120308_NIM Summary 17" xfId="20952"/>
    <cellStyle name="_Gas Transportation Charges_2009GRC_120308_NIM Summary 17 2" xfId="20953"/>
    <cellStyle name="_Gas Transportation Charges_2009GRC_120308_NIM Summary 18" xfId="20954"/>
    <cellStyle name="_Gas Transportation Charges_2009GRC_120308_NIM Summary 18 2" xfId="20955"/>
    <cellStyle name="_Gas Transportation Charges_2009GRC_120308_NIM Summary 19" xfId="20956"/>
    <cellStyle name="_Gas Transportation Charges_2009GRC_120308_NIM Summary 19 2" xfId="20957"/>
    <cellStyle name="_Gas Transportation Charges_2009GRC_120308_NIM Summary 2" xfId="4795"/>
    <cellStyle name="_Gas Transportation Charges_2009GRC_120308_NIM Summary 2 2" xfId="20958"/>
    <cellStyle name="_Gas Transportation Charges_2009GRC_120308_NIM Summary 2 2 2" xfId="20959"/>
    <cellStyle name="_Gas Transportation Charges_2009GRC_120308_NIM Summary 2 3" xfId="20960"/>
    <cellStyle name="_Gas Transportation Charges_2009GRC_120308_NIM Summary 20" xfId="20961"/>
    <cellStyle name="_Gas Transportation Charges_2009GRC_120308_NIM Summary 20 2" xfId="20962"/>
    <cellStyle name="_Gas Transportation Charges_2009GRC_120308_NIM Summary 21" xfId="20963"/>
    <cellStyle name="_Gas Transportation Charges_2009GRC_120308_NIM Summary 21 2" xfId="20964"/>
    <cellStyle name="_Gas Transportation Charges_2009GRC_120308_NIM Summary 22" xfId="20965"/>
    <cellStyle name="_Gas Transportation Charges_2009GRC_120308_NIM Summary 22 2" xfId="20966"/>
    <cellStyle name="_Gas Transportation Charges_2009GRC_120308_NIM Summary 23" xfId="20967"/>
    <cellStyle name="_Gas Transportation Charges_2009GRC_120308_NIM Summary 23 2" xfId="20968"/>
    <cellStyle name="_Gas Transportation Charges_2009GRC_120308_NIM Summary 24" xfId="20969"/>
    <cellStyle name="_Gas Transportation Charges_2009GRC_120308_NIM Summary 24 2" xfId="20970"/>
    <cellStyle name="_Gas Transportation Charges_2009GRC_120308_NIM Summary 25" xfId="20971"/>
    <cellStyle name="_Gas Transportation Charges_2009GRC_120308_NIM Summary 25 2" xfId="20972"/>
    <cellStyle name="_Gas Transportation Charges_2009GRC_120308_NIM Summary 26" xfId="20973"/>
    <cellStyle name="_Gas Transportation Charges_2009GRC_120308_NIM Summary 26 2" xfId="20974"/>
    <cellStyle name="_Gas Transportation Charges_2009GRC_120308_NIM Summary 27" xfId="20975"/>
    <cellStyle name="_Gas Transportation Charges_2009GRC_120308_NIM Summary 27 2" xfId="20976"/>
    <cellStyle name="_Gas Transportation Charges_2009GRC_120308_NIM Summary 28" xfId="20977"/>
    <cellStyle name="_Gas Transportation Charges_2009GRC_120308_NIM Summary 28 2" xfId="20978"/>
    <cellStyle name="_Gas Transportation Charges_2009GRC_120308_NIM Summary 29" xfId="20979"/>
    <cellStyle name="_Gas Transportation Charges_2009GRC_120308_NIM Summary 29 2" xfId="20980"/>
    <cellStyle name="_Gas Transportation Charges_2009GRC_120308_NIM Summary 3" xfId="4796"/>
    <cellStyle name="_Gas Transportation Charges_2009GRC_120308_NIM Summary 3 2" xfId="20981"/>
    <cellStyle name="_Gas Transportation Charges_2009GRC_120308_NIM Summary 30" xfId="20982"/>
    <cellStyle name="_Gas Transportation Charges_2009GRC_120308_NIM Summary 30 2" xfId="20983"/>
    <cellStyle name="_Gas Transportation Charges_2009GRC_120308_NIM Summary 31" xfId="20984"/>
    <cellStyle name="_Gas Transportation Charges_2009GRC_120308_NIM Summary 31 2" xfId="20985"/>
    <cellStyle name="_Gas Transportation Charges_2009GRC_120308_NIM Summary 32" xfId="20986"/>
    <cellStyle name="_Gas Transportation Charges_2009GRC_120308_NIM Summary 32 2" xfId="20987"/>
    <cellStyle name="_Gas Transportation Charges_2009GRC_120308_NIM Summary 33" xfId="20988"/>
    <cellStyle name="_Gas Transportation Charges_2009GRC_120308_NIM Summary 33 2" xfId="20989"/>
    <cellStyle name="_Gas Transportation Charges_2009GRC_120308_NIM Summary 34" xfId="20990"/>
    <cellStyle name="_Gas Transportation Charges_2009GRC_120308_NIM Summary 34 2" xfId="20991"/>
    <cellStyle name="_Gas Transportation Charges_2009GRC_120308_NIM Summary 35" xfId="20992"/>
    <cellStyle name="_Gas Transportation Charges_2009GRC_120308_NIM Summary 35 2" xfId="20993"/>
    <cellStyle name="_Gas Transportation Charges_2009GRC_120308_NIM Summary 36" xfId="20994"/>
    <cellStyle name="_Gas Transportation Charges_2009GRC_120308_NIM Summary 36 2" xfId="20995"/>
    <cellStyle name="_Gas Transportation Charges_2009GRC_120308_NIM Summary 37" xfId="20996"/>
    <cellStyle name="_Gas Transportation Charges_2009GRC_120308_NIM Summary 37 2" xfId="20997"/>
    <cellStyle name="_Gas Transportation Charges_2009GRC_120308_NIM Summary 38" xfId="20998"/>
    <cellStyle name="_Gas Transportation Charges_2009GRC_120308_NIM Summary 38 2" xfId="20999"/>
    <cellStyle name="_Gas Transportation Charges_2009GRC_120308_NIM Summary 39" xfId="21000"/>
    <cellStyle name="_Gas Transportation Charges_2009GRC_120308_NIM Summary 39 2" xfId="21001"/>
    <cellStyle name="_Gas Transportation Charges_2009GRC_120308_NIM Summary 4" xfId="4797"/>
    <cellStyle name="_Gas Transportation Charges_2009GRC_120308_NIM Summary 4 2" xfId="21002"/>
    <cellStyle name="_Gas Transportation Charges_2009GRC_120308_NIM Summary 40" xfId="21003"/>
    <cellStyle name="_Gas Transportation Charges_2009GRC_120308_NIM Summary 40 2" xfId="21004"/>
    <cellStyle name="_Gas Transportation Charges_2009GRC_120308_NIM Summary 41" xfId="21005"/>
    <cellStyle name="_Gas Transportation Charges_2009GRC_120308_NIM Summary 41 2" xfId="21006"/>
    <cellStyle name="_Gas Transportation Charges_2009GRC_120308_NIM Summary 42" xfId="21007"/>
    <cellStyle name="_Gas Transportation Charges_2009GRC_120308_NIM Summary 42 2" xfId="21008"/>
    <cellStyle name="_Gas Transportation Charges_2009GRC_120308_NIM Summary 43" xfId="21009"/>
    <cellStyle name="_Gas Transportation Charges_2009GRC_120308_NIM Summary 43 2" xfId="21010"/>
    <cellStyle name="_Gas Transportation Charges_2009GRC_120308_NIM Summary 44" xfId="21011"/>
    <cellStyle name="_Gas Transportation Charges_2009GRC_120308_NIM Summary 44 2" xfId="21012"/>
    <cellStyle name="_Gas Transportation Charges_2009GRC_120308_NIM Summary 45" xfId="21013"/>
    <cellStyle name="_Gas Transportation Charges_2009GRC_120308_NIM Summary 45 2" xfId="21014"/>
    <cellStyle name="_Gas Transportation Charges_2009GRC_120308_NIM Summary 46" xfId="21015"/>
    <cellStyle name="_Gas Transportation Charges_2009GRC_120308_NIM Summary 46 2" xfId="21016"/>
    <cellStyle name="_Gas Transportation Charges_2009GRC_120308_NIM Summary 47" xfId="21017"/>
    <cellStyle name="_Gas Transportation Charges_2009GRC_120308_NIM Summary 47 2" xfId="21018"/>
    <cellStyle name="_Gas Transportation Charges_2009GRC_120308_NIM Summary 48" xfId="21019"/>
    <cellStyle name="_Gas Transportation Charges_2009GRC_120308_NIM Summary 49" xfId="21020"/>
    <cellStyle name="_Gas Transportation Charges_2009GRC_120308_NIM Summary 5" xfId="4798"/>
    <cellStyle name="_Gas Transportation Charges_2009GRC_120308_NIM Summary 5 2" xfId="21021"/>
    <cellStyle name="_Gas Transportation Charges_2009GRC_120308_NIM Summary 50" xfId="21022"/>
    <cellStyle name="_Gas Transportation Charges_2009GRC_120308_NIM Summary 51" xfId="21023"/>
    <cellStyle name="_Gas Transportation Charges_2009GRC_120308_NIM Summary 6" xfId="4799"/>
    <cellStyle name="_Gas Transportation Charges_2009GRC_120308_NIM Summary 6 2" xfId="21024"/>
    <cellStyle name="_Gas Transportation Charges_2009GRC_120308_NIM Summary 7" xfId="4800"/>
    <cellStyle name="_Gas Transportation Charges_2009GRC_120308_NIM Summary 7 2" xfId="21025"/>
    <cellStyle name="_Gas Transportation Charges_2009GRC_120308_NIM Summary 8" xfId="4801"/>
    <cellStyle name="_Gas Transportation Charges_2009GRC_120308_NIM Summary 8 2" xfId="21026"/>
    <cellStyle name="_Gas Transportation Charges_2009GRC_120308_NIM Summary 9" xfId="4802"/>
    <cellStyle name="_Gas Transportation Charges_2009GRC_120308_NIM Summary 9 2" xfId="21027"/>
    <cellStyle name="_Gas Transportation Charges_2009GRC_120308_NIM Summary_DEM-WP(C) ENERG10C--ctn Mid-C_042010 2010GRC" xfId="4803"/>
    <cellStyle name="_Gas Transportation Charges_2009GRC_120308_NIM Summary_DEM-WP(C) ENERG10C--ctn Mid-C_042010 2010GRC 2" xfId="21028"/>
    <cellStyle name="_Gas Transportation Charges_2009GRC_120308_NIM+O&amp;M" xfId="4804"/>
    <cellStyle name="_Gas Transportation Charges_2009GRC_120308_NIM+O&amp;M 2" xfId="4805"/>
    <cellStyle name="_Gas Transportation Charges_2009GRC_120308_NIM+O&amp;M 2 2" xfId="21029"/>
    <cellStyle name="_Gas Transportation Charges_2009GRC_120308_NIM+O&amp;M 2 2 2" xfId="21030"/>
    <cellStyle name="_Gas Transportation Charges_2009GRC_120308_NIM+O&amp;M 2 3" xfId="21031"/>
    <cellStyle name="_Gas Transportation Charges_2009GRC_120308_NIM+O&amp;M 3" xfId="21032"/>
    <cellStyle name="_Gas Transportation Charges_2009GRC_120308_NIM+O&amp;M 3 2" xfId="21033"/>
    <cellStyle name="_Gas Transportation Charges_2009GRC_120308_NIM+O&amp;M 4" xfId="21034"/>
    <cellStyle name="_Gas Transportation Charges_2009GRC_120308_NIM+O&amp;M Monthly" xfId="4806"/>
    <cellStyle name="_Gas Transportation Charges_2009GRC_120308_NIM+O&amp;M Monthly 2" xfId="4807"/>
    <cellStyle name="_Gas Transportation Charges_2009GRC_120308_NIM+O&amp;M Monthly 2 2" xfId="21035"/>
    <cellStyle name="_Gas Transportation Charges_2009GRC_120308_NIM+O&amp;M Monthly 2 2 2" xfId="21036"/>
    <cellStyle name="_Gas Transportation Charges_2009GRC_120308_NIM+O&amp;M Monthly 2 3" xfId="21037"/>
    <cellStyle name="_Gas Transportation Charges_2009GRC_120308_NIM+O&amp;M Monthly 3" xfId="21038"/>
    <cellStyle name="_Gas Transportation Charges_2009GRC_120308_NIM+O&amp;M Monthly 3 2" xfId="21039"/>
    <cellStyle name="_Gas Transportation Charges_2009GRC_120308_NIM+O&amp;M Monthly 4" xfId="21040"/>
    <cellStyle name="_Gas Transportation Charges_2009GRC_120308_PCA 9 -  Exhibit D April 2010 (3)" xfId="4808"/>
    <cellStyle name="_Gas Transportation Charges_2009GRC_120308_PCA 9 -  Exhibit D April 2010 (3) 2" xfId="4809"/>
    <cellStyle name="_Gas Transportation Charges_2009GRC_120308_PCA 9 -  Exhibit D April 2010 (3) 2 2" xfId="21041"/>
    <cellStyle name="_Gas Transportation Charges_2009GRC_120308_PCA 9 -  Exhibit D April 2010 (3) 2 2 2" xfId="21042"/>
    <cellStyle name="_Gas Transportation Charges_2009GRC_120308_PCA 9 -  Exhibit D April 2010 (3) 2 3" xfId="21043"/>
    <cellStyle name="_Gas Transportation Charges_2009GRC_120308_PCA 9 -  Exhibit D April 2010 (3) 3" xfId="21044"/>
    <cellStyle name="_Gas Transportation Charges_2009GRC_120308_PCA 9 -  Exhibit D April 2010 (3) 3 2" xfId="21045"/>
    <cellStyle name="_Gas Transportation Charges_2009GRC_120308_PCA 9 -  Exhibit D April 2010 (3) 4" xfId="21046"/>
    <cellStyle name="_Gas Transportation Charges_2009GRC_120308_PCA 9 -  Exhibit D April 2010 (3)_DEM-WP(C) ENERG10C--ctn Mid-C_042010 2010GRC" xfId="4810"/>
    <cellStyle name="_Gas Transportation Charges_2009GRC_120308_PCA 9 -  Exhibit D April 2010 (3)_DEM-WP(C) ENERG10C--ctn Mid-C_042010 2010GRC 2" xfId="21047"/>
    <cellStyle name="_Gas Transportation Charges_2009GRC_120308_Reconciliation" xfId="4811"/>
    <cellStyle name="_Gas Transportation Charges_2009GRC_120308_Reconciliation 2" xfId="4812"/>
    <cellStyle name="_Gas Transportation Charges_2009GRC_120308_Reconciliation 2 2" xfId="21048"/>
    <cellStyle name="_Gas Transportation Charges_2009GRC_120308_Reconciliation 2 2 2" xfId="21049"/>
    <cellStyle name="_Gas Transportation Charges_2009GRC_120308_Reconciliation 3" xfId="4813"/>
    <cellStyle name="_Gas Transportation Charges_2009GRC_120308_Reconciliation 3 2" xfId="21050"/>
    <cellStyle name="_Gas Transportation Charges_2009GRC_120308_Reconciliation 3 3" xfId="21051"/>
    <cellStyle name="_Gas Transportation Charges_2009GRC_120308_Reconciliation 4" xfId="21052"/>
    <cellStyle name="_Gas Transportation Charges_2009GRC_120308_Reconciliation 4 2" xfId="21053"/>
    <cellStyle name="_Gas Transportation Charges_2009GRC_120308_Reconciliation 5" xfId="21054"/>
    <cellStyle name="_Gas Transportation Charges_2009GRC_120308_Reconciliation 5 2" xfId="21055"/>
    <cellStyle name="_Gas Transportation Charges_2009GRC_120308_Reconciliation 6" xfId="21056"/>
    <cellStyle name="_Gas Transportation Charges_2009GRC_120308_Reconciliation 6 2" xfId="21057"/>
    <cellStyle name="_Gas Transportation Charges_2009GRC_120308_Reconciliation_DEM-WP(C) ENERG10C--ctn Mid-C_042010 2010GRC" xfId="4814"/>
    <cellStyle name="_Gas Transportation Charges_2009GRC_120308_Reconciliation_DEM-WP(C) ENERG10C--ctn Mid-C_042010 2010GRC 2" xfId="21058"/>
    <cellStyle name="_Gas Transportation Charges_2009GRC_120308_Wind Integration 10GRC" xfId="4815"/>
    <cellStyle name="_Gas Transportation Charges_2009GRC_120308_Wind Integration 10GRC 2" xfId="4816"/>
    <cellStyle name="_Gas Transportation Charges_2009GRC_120308_Wind Integration 10GRC 2 2" xfId="21059"/>
    <cellStyle name="_Gas Transportation Charges_2009GRC_120308_Wind Integration 10GRC 2 2 2" xfId="21060"/>
    <cellStyle name="_Gas Transportation Charges_2009GRC_120308_Wind Integration 10GRC 2 3" xfId="21061"/>
    <cellStyle name="_Gas Transportation Charges_2009GRC_120308_Wind Integration 10GRC 3" xfId="21062"/>
    <cellStyle name="_Gas Transportation Charges_2009GRC_120308_Wind Integration 10GRC 3 2" xfId="21063"/>
    <cellStyle name="_Gas Transportation Charges_2009GRC_120308_Wind Integration 10GRC 4" xfId="21064"/>
    <cellStyle name="_Gas Transportation Charges_2009GRC_120308_Wind Integration 10GRC_DEM-WP(C) ENERG10C--ctn Mid-C_042010 2010GRC" xfId="4817"/>
    <cellStyle name="_Gas Transportation Charges_2009GRC_120308_Wind Integration 10GRC_DEM-WP(C) ENERG10C--ctn Mid-C_042010 2010GRC 2" xfId="21065"/>
    <cellStyle name="_x0013__LSRWEP LGIA like Acctg Petition Aug 2010" xfId="4818"/>
    <cellStyle name="_x0013__LSRWEP LGIA like Acctg Petition Aug 2010 2" xfId="21066"/>
    <cellStyle name="_x0013__LSRWEP LGIA like Acctg Petition Aug 2010 2 2" xfId="21067"/>
    <cellStyle name="_x0013__LSRWEP LGIA like Acctg Petition Aug 2010 3" xfId="21068"/>
    <cellStyle name="_Mid C 09GRC" xfId="4819"/>
    <cellStyle name="_Mid C 09GRC 2" xfId="21069"/>
    <cellStyle name="_Monthly Fixed Input" xfId="4820"/>
    <cellStyle name="_Monthly Fixed Input 2" xfId="4821"/>
    <cellStyle name="_Monthly Fixed Input 2 2" xfId="21070"/>
    <cellStyle name="_Monthly Fixed Input 2 2 2" xfId="21071"/>
    <cellStyle name="_Monthly Fixed Input 2 3" xfId="21072"/>
    <cellStyle name="_Monthly Fixed Input 3" xfId="21073"/>
    <cellStyle name="_Monthly Fixed Input 3 2" xfId="21074"/>
    <cellStyle name="_Monthly Fixed Input 3 2 2" xfId="21075"/>
    <cellStyle name="_Monthly Fixed Input 3 3" xfId="21076"/>
    <cellStyle name="_Monthly Fixed Input 3 4" xfId="21077"/>
    <cellStyle name="_Monthly Fixed Input 4" xfId="21078"/>
    <cellStyle name="_Monthly Fixed Input_DEM-WP(C) ENERG10C--ctn Mid-C_042010 2010GRC" xfId="4822"/>
    <cellStyle name="_Monthly Fixed Input_DEM-WP(C) ENERG10C--ctn Mid-C_042010 2010GRC 2" xfId="21079"/>
    <cellStyle name="_Monthly Fixed Input_NIM Summary" xfId="4823"/>
    <cellStyle name="_Monthly Fixed Input_NIM Summary 2" xfId="4824"/>
    <cellStyle name="_Monthly Fixed Input_NIM Summary 2 2" xfId="21080"/>
    <cellStyle name="_Monthly Fixed Input_NIM Summary 2 2 2" xfId="21081"/>
    <cellStyle name="_Monthly Fixed Input_NIM Summary 2 2 2 2" xfId="21082"/>
    <cellStyle name="_Monthly Fixed Input_NIM Summary 2 2 3" xfId="21083"/>
    <cellStyle name="_Monthly Fixed Input_NIM Summary 2 2 4" xfId="21084"/>
    <cellStyle name="_Monthly Fixed Input_NIM Summary 2 3" xfId="21085"/>
    <cellStyle name="_Monthly Fixed Input_NIM Summary 2 3 2" xfId="21086"/>
    <cellStyle name="_Monthly Fixed Input_NIM Summary 2 4" xfId="21087"/>
    <cellStyle name="_Monthly Fixed Input_NIM Summary 3" xfId="21088"/>
    <cellStyle name="_Monthly Fixed Input_NIM Summary 3 2" xfId="21089"/>
    <cellStyle name="_Monthly Fixed Input_NIM Summary 3 2 2" xfId="21090"/>
    <cellStyle name="_Monthly Fixed Input_NIM Summary 3 3" xfId="21091"/>
    <cellStyle name="_Monthly Fixed Input_NIM Summary 3 4" xfId="21092"/>
    <cellStyle name="_Monthly Fixed Input_NIM Summary 4" xfId="21093"/>
    <cellStyle name="_Monthly Fixed Input_NIM Summary 4 2" xfId="21094"/>
    <cellStyle name="_Monthly Fixed Input_NIM Summary 5" xfId="21095"/>
    <cellStyle name="_Monthly Fixed Input_NIM Summary_DEM-WP(C) ENERG10C--ctn Mid-C_042010 2010GRC" xfId="4825"/>
    <cellStyle name="_Monthly Fixed Input_NIM Summary_DEM-WP(C) ENERG10C--ctn Mid-C_042010 2010GRC 2" xfId="21096"/>
    <cellStyle name="_NIM 06 Base Case Current Trends" xfId="4826"/>
    <cellStyle name="_NIM 06 Base Case Current Trends 2" xfId="4827"/>
    <cellStyle name="_NIM 06 Base Case Current Trends 2 2" xfId="4828"/>
    <cellStyle name="_NIM 06 Base Case Current Trends 2 2 2" xfId="21097"/>
    <cellStyle name="_NIM 06 Base Case Current Trends 2 2 2 2" xfId="21098"/>
    <cellStyle name="_NIM 06 Base Case Current Trends 2 2 2 2 2" xfId="21099"/>
    <cellStyle name="_NIM 06 Base Case Current Trends 2 2 2 3" xfId="21100"/>
    <cellStyle name="_NIM 06 Base Case Current Trends 2 2 2 4" xfId="21101"/>
    <cellStyle name="_NIM 06 Base Case Current Trends 2 2 3" xfId="21102"/>
    <cellStyle name="_NIM 06 Base Case Current Trends 2 2 3 2" xfId="21103"/>
    <cellStyle name="_NIM 06 Base Case Current Trends 2 2 4" xfId="21104"/>
    <cellStyle name="_NIM 06 Base Case Current Trends 2 3" xfId="4829"/>
    <cellStyle name="_NIM 06 Base Case Current Trends 2 3 2" xfId="21105"/>
    <cellStyle name="_NIM 06 Base Case Current Trends 2 3 2 2" xfId="21106"/>
    <cellStyle name="_NIM 06 Base Case Current Trends 2 3 3" xfId="21107"/>
    <cellStyle name="_NIM 06 Base Case Current Trends 2 3 4" xfId="21108"/>
    <cellStyle name="_NIM 06 Base Case Current Trends 2 4" xfId="21109"/>
    <cellStyle name="_NIM 06 Base Case Current Trends 2 4 2" xfId="21110"/>
    <cellStyle name="_NIM 06 Base Case Current Trends 2 5" xfId="21111"/>
    <cellStyle name="_NIM 06 Base Case Current Trends 3" xfId="4830"/>
    <cellStyle name="_NIM 06 Base Case Current Trends 3 2" xfId="21112"/>
    <cellStyle name="_NIM 06 Base Case Current Trends 3 2 2" xfId="21113"/>
    <cellStyle name="_NIM 06 Base Case Current Trends 3 2 3" xfId="21114"/>
    <cellStyle name="_NIM 06 Base Case Current Trends 3 3" xfId="21115"/>
    <cellStyle name="_NIM 06 Base Case Current Trends 3 4" xfId="21116"/>
    <cellStyle name="_NIM 06 Base Case Current Trends 4" xfId="21117"/>
    <cellStyle name="_NIM 06 Base Case Current Trends 4 2" xfId="21118"/>
    <cellStyle name="_NIM 06 Base Case Current Trends 4 2 2" xfId="21119"/>
    <cellStyle name="_NIM 06 Base Case Current Trends 4 3" xfId="21120"/>
    <cellStyle name="_NIM 06 Base Case Current Trends 5" xfId="21121"/>
    <cellStyle name="_NIM 06 Base Case Current Trends 5 2" xfId="21122"/>
    <cellStyle name="_NIM 06 Base Case Current Trends 5 3" xfId="21123"/>
    <cellStyle name="_NIM 06 Base Case Current Trends 6" xfId="21124"/>
    <cellStyle name="_NIM 06 Base Case Current Trends 6 2" xfId="21125"/>
    <cellStyle name="_NIM 06 Base Case Current Trends_Adj Bench DR 3 for Initial Briefs (Electric)" xfId="4831"/>
    <cellStyle name="_NIM 06 Base Case Current Trends_Adj Bench DR 3 for Initial Briefs (Electric) 2" xfId="4832"/>
    <cellStyle name="_NIM 06 Base Case Current Trends_Adj Bench DR 3 for Initial Briefs (Electric) 2 2" xfId="4833"/>
    <cellStyle name="_NIM 06 Base Case Current Trends_Adj Bench DR 3 for Initial Briefs (Electric) 2 2 2" xfId="21126"/>
    <cellStyle name="_NIM 06 Base Case Current Trends_Adj Bench DR 3 for Initial Briefs (Electric) 2 2 2 2" xfId="21127"/>
    <cellStyle name="_NIM 06 Base Case Current Trends_Adj Bench DR 3 for Initial Briefs (Electric) 2 2 3" xfId="21128"/>
    <cellStyle name="_NIM 06 Base Case Current Trends_Adj Bench DR 3 for Initial Briefs (Electric) 2 2 4" xfId="21129"/>
    <cellStyle name="_NIM 06 Base Case Current Trends_Adj Bench DR 3 for Initial Briefs (Electric) 2 3" xfId="21130"/>
    <cellStyle name="_NIM 06 Base Case Current Trends_Adj Bench DR 3 for Initial Briefs (Electric) 2 3 2" xfId="21131"/>
    <cellStyle name="_NIM 06 Base Case Current Trends_Adj Bench DR 3 for Initial Briefs (Electric) 2 4" xfId="21132"/>
    <cellStyle name="_NIM 06 Base Case Current Trends_Adj Bench DR 3 for Initial Briefs (Electric) 3" xfId="4834"/>
    <cellStyle name="_NIM 06 Base Case Current Trends_Adj Bench DR 3 for Initial Briefs (Electric) 3 2" xfId="21133"/>
    <cellStyle name="_NIM 06 Base Case Current Trends_Adj Bench DR 3 for Initial Briefs (Electric) 3 2 2" xfId="21134"/>
    <cellStyle name="_NIM 06 Base Case Current Trends_Adj Bench DR 3 for Initial Briefs (Electric) 3 3" xfId="21135"/>
    <cellStyle name="_NIM 06 Base Case Current Trends_Adj Bench DR 3 for Initial Briefs (Electric) 3 4" xfId="21136"/>
    <cellStyle name="_NIM 06 Base Case Current Trends_Adj Bench DR 3 for Initial Briefs (Electric) 4" xfId="21137"/>
    <cellStyle name="_NIM 06 Base Case Current Trends_Adj Bench DR 3 for Initial Briefs (Electric) 4 2" xfId="21138"/>
    <cellStyle name="_NIM 06 Base Case Current Trends_Adj Bench DR 3 for Initial Briefs (Electric) 5" xfId="21139"/>
    <cellStyle name="_NIM 06 Base Case Current Trends_Adj Bench DR 3 for Initial Briefs (Electric)_DEM-WP(C) ENERG10C--ctn Mid-C_042010 2010GRC" xfId="4835"/>
    <cellStyle name="_NIM 06 Base Case Current Trends_Adj Bench DR 3 for Initial Briefs (Electric)_DEM-WP(C) ENERG10C--ctn Mid-C_042010 2010GRC 2" xfId="21140"/>
    <cellStyle name="_NIM 06 Base Case Current Trends_Book1" xfId="4836"/>
    <cellStyle name="_NIM 06 Base Case Current Trends_Book1 2" xfId="21141"/>
    <cellStyle name="_NIM 06 Base Case Current Trends_Book2" xfId="4837"/>
    <cellStyle name="_NIM 06 Base Case Current Trends_Book2 2" xfId="4838"/>
    <cellStyle name="_NIM 06 Base Case Current Trends_Book2 2 2" xfId="4839"/>
    <cellStyle name="_NIM 06 Base Case Current Trends_Book2 2 2 2" xfId="21142"/>
    <cellStyle name="_NIM 06 Base Case Current Trends_Book2 2 2 2 2" xfId="21143"/>
    <cellStyle name="_NIM 06 Base Case Current Trends_Book2 2 2 3" xfId="21144"/>
    <cellStyle name="_NIM 06 Base Case Current Trends_Book2 2 2 4" xfId="21145"/>
    <cellStyle name="_NIM 06 Base Case Current Trends_Book2 2 3" xfId="21146"/>
    <cellStyle name="_NIM 06 Base Case Current Trends_Book2 2 3 2" xfId="21147"/>
    <cellStyle name="_NIM 06 Base Case Current Trends_Book2 2 4" xfId="21148"/>
    <cellStyle name="_NIM 06 Base Case Current Trends_Book2 3" xfId="4840"/>
    <cellStyle name="_NIM 06 Base Case Current Trends_Book2 3 2" xfId="21149"/>
    <cellStyle name="_NIM 06 Base Case Current Trends_Book2 3 2 2" xfId="21150"/>
    <cellStyle name="_NIM 06 Base Case Current Trends_Book2 3 3" xfId="21151"/>
    <cellStyle name="_NIM 06 Base Case Current Trends_Book2 3 4" xfId="21152"/>
    <cellStyle name="_NIM 06 Base Case Current Trends_Book2 4" xfId="21153"/>
    <cellStyle name="_NIM 06 Base Case Current Trends_Book2 4 2" xfId="21154"/>
    <cellStyle name="_NIM 06 Base Case Current Trends_Book2 5" xfId="21155"/>
    <cellStyle name="_NIM 06 Base Case Current Trends_Book2_Adj Bench DR 3 for Initial Briefs (Electric)" xfId="4841"/>
    <cellStyle name="_NIM 06 Base Case Current Trends_Book2_Adj Bench DR 3 for Initial Briefs (Electric) 2" xfId="4842"/>
    <cellStyle name="_NIM 06 Base Case Current Trends_Book2_Adj Bench DR 3 for Initial Briefs (Electric) 2 2" xfId="4843"/>
    <cellStyle name="_NIM 06 Base Case Current Trends_Book2_Adj Bench DR 3 for Initial Briefs (Electric) 2 2 2" xfId="21156"/>
    <cellStyle name="_NIM 06 Base Case Current Trends_Book2_Adj Bench DR 3 for Initial Briefs (Electric) 2 2 2 2" xfId="21157"/>
    <cellStyle name="_NIM 06 Base Case Current Trends_Book2_Adj Bench DR 3 for Initial Briefs (Electric) 2 2 3" xfId="21158"/>
    <cellStyle name="_NIM 06 Base Case Current Trends_Book2_Adj Bench DR 3 for Initial Briefs (Electric) 2 2 4" xfId="21159"/>
    <cellStyle name="_NIM 06 Base Case Current Trends_Book2_Adj Bench DR 3 for Initial Briefs (Electric) 2 3" xfId="21160"/>
    <cellStyle name="_NIM 06 Base Case Current Trends_Book2_Adj Bench DR 3 for Initial Briefs (Electric) 2 3 2" xfId="21161"/>
    <cellStyle name="_NIM 06 Base Case Current Trends_Book2_Adj Bench DR 3 for Initial Briefs (Electric) 2 4" xfId="21162"/>
    <cellStyle name="_NIM 06 Base Case Current Trends_Book2_Adj Bench DR 3 for Initial Briefs (Electric) 3" xfId="4844"/>
    <cellStyle name="_NIM 06 Base Case Current Trends_Book2_Adj Bench DR 3 for Initial Briefs (Electric) 3 2" xfId="21163"/>
    <cellStyle name="_NIM 06 Base Case Current Trends_Book2_Adj Bench DR 3 for Initial Briefs (Electric) 3 2 2" xfId="21164"/>
    <cellStyle name="_NIM 06 Base Case Current Trends_Book2_Adj Bench DR 3 for Initial Briefs (Electric) 3 3" xfId="21165"/>
    <cellStyle name="_NIM 06 Base Case Current Trends_Book2_Adj Bench DR 3 for Initial Briefs (Electric) 3 4" xfId="21166"/>
    <cellStyle name="_NIM 06 Base Case Current Trends_Book2_Adj Bench DR 3 for Initial Briefs (Electric) 4" xfId="21167"/>
    <cellStyle name="_NIM 06 Base Case Current Trends_Book2_Adj Bench DR 3 for Initial Briefs (Electric) 4 2" xfId="21168"/>
    <cellStyle name="_NIM 06 Base Case Current Trends_Book2_Adj Bench DR 3 for Initial Briefs (Electric) 5" xfId="21169"/>
    <cellStyle name="_NIM 06 Base Case Current Trends_Book2_Adj Bench DR 3 for Initial Briefs (Electric)_DEM-WP(C) ENERG10C--ctn Mid-C_042010 2010GRC" xfId="4845"/>
    <cellStyle name="_NIM 06 Base Case Current Trends_Book2_Adj Bench DR 3 for Initial Briefs (Electric)_DEM-WP(C) ENERG10C--ctn Mid-C_042010 2010GRC 2" xfId="21170"/>
    <cellStyle name="_NIM 06 Base Case Current Trends_Book2_DEM-WP(C) ENERG10C--ctn Mid-C_042010 2010GRC" xfId="4846"/>
    <cellStyle name="_NIM 06 Base Case Current Trends_Book2_DEM-WP(C) ENERG10C--ctn Mid-C_042010 2010GRC 2" xfId="21171"/>
    <cellStyle name="_NIM 06 Base Case Current Trends_Book2_Electric Rev Req Model (2009 GRC) Rebuttal" xfId="4847"/>
    <cellStyle name="_NIM 06 Base Case Current Trends_Book2_Electric Rev Req Model (2009 GRC) Rebuttal 2" xfId="4848"/>
    <cellStyle name="_NIM 06 Base Case Current Trends_Book2_Electric Rev Req Model (2009 GRC) Rebuttal 2 2" xfId="4849"/>
    <cellStyle name="_NIM 06 Base Case Current Trends_Book2_Electric Rev Req Model (2009 GRC) Rebuttal 2 2 2" xfId="21172"/>
    <cellStyle name="_NIM 06 Base Case Current Trends_Book2_Electric Rev Req Model (2009 GRC) Rebuttal 2 3" xfId="21173"/>
    <cellStyle name="_NIM 06 Base Case Current Trends_Book2_Electric Rev Req Model (2009 GRC) Rebuttal 3" xfId="4850"/>
    <cellStyle name="_NIM 06 Base Case Current Trends_Book2_Electric Rev Req Model (2009 GRC) Rebuttal 3 2" xfId="21174"/>
    <cellStyle name="_NIM 06 Base Case Current Trends_Book2_Electric Rev Req Model (2009 GRC) Rebuttal 4" xfId="21175"/>
    <cellStyle name="_NIM 06 Base Case Current Trends_Book2_Electric Rev Req Model (2009 GRC) Rebuttal REmoval of New  WH Solar AdjustMI" xfId="4851"/>
    <cellStyle name="_NIM 06 Base Case Current Trends_Book2_Electric Rev Req Model (2009 GRC) Rebuttal REmoval of New  WH Solar AdjustMI 2" xfId="4852"/>
    <cellStyle name="_NIM 06 Base Case Current Trends_Book2_Electric Rev Req Model (2009 GRC) Rebuttal REmoval of New  WH Solar AdjustMI 2 2" xfId="4853"/>
    <cellStyle name="_NIM 06 Base Case Current Trends_Book2_Electric Rev Req Model (2009 GRC) Rebuttal REmoval of New  WH Solar AdjustMI 2 2 2" xfId="21176"/>
    <cellStyle name="_NIM 06 Base Case Current Trends_Book2_Electric Rev Req Model (2009 GRC) Rebuttal REmoval of New  WH Solar AdjustMI 2 2 2 2" xfId="21177"/>
    <cellStyle name="_NIM 06 Base Case Current Trends_Book2_Electric Rev Req Model (2009 GRC) Rebuttal REmoval of New  WH Solar AdjustMI 2 2 3" xfId="21178"/>
    <cellStyle name="_NIM 06 Base Case Current Trends_Book2_Electric Rev Req Model (2009 GRC) Rebuttal REmoval of New  WH Solar AdjustMI 2 2 4" xfId="21179"/>
    <cellStyle name="_NIM 06 Base Case Current Trends_Book2_Electric Rev Req Model (2009 GRC) Rebuttal REmoval of New  WH Solar AdjustMI 2 3" xfId="21180"/>
    <cellStyle name="_NIM 06 Base Case Current Trends_Book2_Electric Rev Req Model (2009 GRC) Rebuttal REmoval of New  WH Solar AdjustMI 2 3 2" xfId="21181"/>
    <cellStyle name="_NIM 06 Base Case Current Trends_Book2_Electric Rev Req Model (2009 GRC) Rebuttal REmoval of New  WH Solar AdjustMI 2 4" xfId="21182"/>
    <cellStyle name="_NIM 06 Base Case Current Trends_Book2_Electric Rev Req Model (2009 GRC) Rebuttal REmoval of New  WH Solar AdjustMI 3" xfId="4854"/>
    <cellStyle name="_NIM 06 Base Case Current Trends_Book2_Electric Rev Req Model (2009 GRC) Rebuttal REmoval of New  WH Solar AdjustMI 3 2" xfId="21183"/>
    <cellStyle name="_NIM 06 Base Case Current Trends_Book2_Electric Rev Req Model (2009 GRC) Rebuttal REmoval of New  WH Solar AdjustMI 3 2 2" xfId="21184"/>
    <cellStyle name="_NIM 06 Base Case Current Trends_Book2_Electric Rev Req Model (2009 GRC) Rebuttal REmoval of New  WH Solar AdjustMI 3 3" xfId="21185"/>
    <cellStyle name="_NIM 06 Base Case Current Trends_Book2_Electric Rev Req Model (2009 GRC) Rebuttal REmoval of New  WH Solar AdjustMI 3 4" xfId="21186"/>
    <cellStyle name="_NIM 06 Base Case Current Trends_Book2_Electric Rev Req Model (2009 GRC) Rebuttal REmoval of New  WH Solar AdjustMI 4" xfId="21187"/>
    <cellStyle name="_NIM 06 Base Case Current Trends_Book2_Electric Rev Req Model (2009 GRC) Rebuttal REmoval of New  WH Solar AdjustMI 4 2" xfId="21188"/>
    <cellStyle name="_NIM 06 Base Case Current Trends_Book2_Electric Rev Req Model (2009 GRC) Rebuttal REmoval of New  WH Solar AdjustMI 5" xfId="21189"/>
    <cellStyle name="_NIM 06 Base Case Current Trends_Book2_Electric Rev Req Model (2009 GRC) Rebuttal REmoval of New  WH Solar AdjustMI_DEM-WP(C) ENERG10C--ctn Mid-C_042010 2010GRC" xfId="4855"/>
    <cellStyle name="_NIM 06 Base Case Current Trends_Book2_Electric Rev Req Model (2009 GRC) Rebuttal REmoval of New  WH Solar AdjustMI_DEM-WP(C) ENERG10C--ctn Mid-C_042010 2010GRC 2" xfId="21190"/>
    <cellStyle name="_NIM 06 Base Case Current Trends_Book2_Electric Rev Req Model (2009 GRC) Revised 01-18-2010" xfId="4856"/>
    <cellStyle name="_NIM 06 Base Case Current Trends_Book2_Electric Rev Req Model (2009 GRC) Revised 01-18-2010 2" xfId="4857"/>
    <cellStyle name="_NIM 06 Base Case Current Trends_Book2_Electric Rev Req Model (2009 GRC) Revised 01-18-2010 2 2" xfId="4858"/>
    <cellStyle name="_NIM 06 Base Case Current Trends_Book2_Electric Rev Req Model (2009 GRC) Revised 01-18-2010 2 2 2" xfId="21191"/>
    <cellStyle name="_NIM 06 Base Case Current Trends_Book2_Electric Rev Req Model (2009 GRC) Revised 01-18-2010 2 2 2 2" xfId="21192"/>
    <cellStyle name="_NIM 06 Base Case Current Trends_Book2_Electric Rev Req Model (2009 GRC) Revised 01-18-2010 2 2 3" xfId="21193"/>
    <cellStyle name="_NIM 06 Base Case Current Trends_Book2_Electric Rev Req Model (2009 GRC) Revised 01-18-2010 2 2 4" xfId="21194"/>
    <cellStyle name="_NIM 06 Base Case Current Trends_Book2_Electric Rev Req Model (2009 GRC) Revised 01-18-2010 2 3" xfId="21195"/>
    <cellStyle name="_NIM 06 Base Case Current Trends_Book2_Electric Rev Req Model (2009 GRC) Revised 01-18-2010 2 3 2" xfId="21196"/>
    <cellStyle name="_NIM 06 Base Case Current Trends_Book2_Electric Rev Req Model (2009 GRC) Revised 01-18-2010 2 4" xfId="21197"/>
    <cellStyle name="_NIM 06 Base Case Current Trends_Book2_Electric Rev Req Model (2009 GRC) Revised 01-18-2010 3" xfId="4859"/>
    <cellStyle name="_NIM 06 Base Case Current Trends_Book2_Electric Rev Req Model (2009 GRC) Revised 01-18-2010 3 2" xfId="21198"/>
    <cellStyle name="_NIM 06 Base Case Current Trends_Book2_Electric Rev Req Model (2009 GRC) Revised 01-18-2010 3 2 2" xfId="21199"/>
    <cellStyle name="_NIM 06 Base Case Current Trends_Book2_Electric Rev Req Model (2009 GRC) Revised 01-18-2010 3 3" xfId="21200"/>
    <cellStyle name="_NIM 06 Base Case Current Trends_Book2_Electric Rev Req Model (2009 GRC) Revised 01-18-2010 3 4" xfId="21201"/>
    <cellStyle name="_NIM 06 Base Case Current Trends_Book2_Electric Rev Req Model (2009 GRC) Revised 01-18-2010 4" xfId="21202"/>
    <cellStyle name="_NIM 06 Base Case Current Trends_Book2_Electric Rev Req Model (2009 GRC) Revised 01-18-2010 4 2" xfId="21203"/>
    <cellStyle name="_NIM 06 Base Case Current Trends_Book2_Electric Rev Req Model (2009 GRC) Revised 01-18-2010 5" xfId="21204"/>
    <cellStyle name="_NIM 06 Base Case Current Trends_Book2_Electric Rev Req Model (2009 GRC) Revised 01-18-2010_DEM-WP(C) ENERG10C--ctn Mid-C_042010 2010GRC" xfId="4860"/>
    <cellStyle name="_NIM 06 Base Case Current Trends_Book2_Electric Rev Req Model (2009 GRC) Revised 01-18-2010_DEM-WP(C) ENERG10C--ctn Mid-C_042010 2010GRC 2" xfId="21205"/>
    <cellStyle name="_NIM 06 Base Case Current Trends_Book2_Final Order Electric EXHIBIT A-1" xfId="4861"/>
    <cellStyle name="_NIM 06 Base Case Current Trends_Book2_Final Order Electric EXHIBIT A-1 2" xfId="4862"/>
    <cellStyle name="_NIM 06 Base Case Current Trends_Book2_Final Order Electric EXHIBIT A-1 2 2" xfId="4863"/>
    <cellStyle name="_NIM 06 Base Case Current Trends_Book2_Final Order Electric EXHIBIT A-1 2 2 2" xfId="21206"/>
    <cellStyle name="_NIM 06 Base Case Current Trends_Book2_Final Order Electric EXHIBIT A-1 2 3" xfId="21207"/>
    <cellStyle name="_NIM 06 Base Case Current Trends_Book2_Final Order Electric EXHIBIT A-1 2 4" xfId="21208"/>
    <cellStyle name="_NIM 06 Base Case Current Trends_Book2_Final Order Electric EXHIBIT A-1 3" xfId="4864"/>
    <cellStyle name="_NIM 06 Base Case Current Trends_Book2_Final Order Electric EXHIBIT A-1 3 2" xfId="21209"/>
    <cellStyle name="_NIM 06 Base Case Current Trends_Book2_Final Order Electric EXHIBIT A-1 4" xfId="21210"/>
    <cellStyle name="_NIM 06 Base Case Current Trends_Book2_Final Order Electric EXHIBIT A-1 5" xfId="21211"/>
    <cellStyle name="_NIM 06 Base Case Current Trends_Book2_Final Order Electric EXHIBIT A-1 6" xfId="21212"/>
    <cellStyle name="_NIM 06 Base Case Current Trends_Chelan PUD Power Costs (8-10)" xfId="4865"/>
    <cellStyle name="_NIM 06 Base Case Current Trends_Chelan PUD Power Costs (8-10) 2" xfId="21213"/>
    <cellStyle name="_NIM 06 Base Case Current Trends_Colstrip 1&amp;2 Annual O&amp;M Budgets" xfId="21214"/>
    <cellStyle name="_NIM 06 Base Case Current Trends_Confidential Material" xfId="4866"/>
    <cellStyle name="_NIM 06 Base Case Current Trends_Confidential Material 2" xfId="21215"/>
    <cellStyle name="_NIM 06 Base Case Current Trends_DEM-WP(C) Colstrip 12 Coal Cost Forecast 2010GRC" xfId="4867"/>
    <cellStyle name="_NIM 06 Base Case Current Trends_DEM-WP(C) Colstrip 12 Coal Cost Forecast 2010GRC 2" xfId="21216"/>
    <cellStyle name="_NIM 06 Base Case Current Trends_DEM-WP(C) ENERG10C--ctn Mid-C_042010 2010GRC" xfId="4868"/>
    <cellStyle name="_NIM 06 Base Case Current Trends_DEM-WP(C) ENERG10C--ctn Mid-C_042010 2010GRC 2" xfId="21217"/>
    <cellStyle name="_NIM 06 Base Case Current Trends_DEM-WP(C) Production O&amp;M 2010GRC As-Filed" xfId="4869"/>
    <cellStyle name="_NIM 06 Base Case Current Trends_DEM-WP(C) Production O&amp;M 2010GRC As-Filed 2" xfId="4870"/>
    <cellStyle name="_NIM 06 Base Case Current Trends_DEM-WP(C) Production O&amp;M 2010GRC As-Filed 2 2" xfId="21218"/>
    <cellStyle name="_NIM 06 Base Case Current Trends_DEM-WP(C) Production O&amp;M 2010GRC As-Filed 3" xfId="4871"/>
    <cellStyle name="_NIM 06 Base Case Current Trends_DEM-WP(C) Production O&amp;M 2010GRC As-Filed 3 2" xfId="21219"/>
    <cellStyle name="_NIM 06 Base Case Current Trends_DEM-WP(C) Production O&amp;M 2010GRC As-Filed 4" xfId="21220"/>
    <cellStyle name="_NIM 06 Base Case Current Trends_DEM-WP(C) Production O&amp;M 2010GRC As-Filed 4 2" xfId="21221"/>
    <cellStyle name="_NIM 06 Base Case Current Trends_DEM-WP(C) Production O&amp;M 2010GRC As-Filed 5" xfId="21222"/>
    <cellStyle name="_NIM 06 Base Case Current Trends_DEM-WP(C) Production O&amp;M 2010GRC As-Filed 5 2" xfId="21223"/>
    <cellStyle name="_NIM 06 Base Case Current Trends_DEM-WP(C) Production O&amp;M 2010GRC As-Filed 6" xfId="21224"/>
    <cellStyle name="_NIM 06 Base Case Current Trends_DEM-WP(C) Production O&amp;M 2010GRC As-Filed 6 2" xfId="21225"/>
    <cellStyle name="_NIM 06 Base Case Current Trends_Electric Rev Req Model (2009 GRC) " xfId="4872"/>
    <cellStyle name="_NIM 06 Base Case Current Trends_Electric Rev Req Model (2009 GRC)  2" xfId="4873"/>
    <cellStyle name="_NIM 06 Base Case Current Trends_Electric Rev Req Model (2009 GRC)  2 2" xfId="4874"/>
    <cellStyle name="_NIM 06 Base Case Current Trends_Electric Rev Req Model (2009 GRC)  2 2 2" xfId="21226"/>
    <cellStyle name="_NIM 06 Base Case Current Trends_Electric Rev Req Model (2009 GRC)  2 2 2 2" xfId="21227"/>
    <cellStyle name="_NIM 06 Base Case Current Trends_Electric Rev Req Model (2009 GRC)  2 2 3" xfId="21228"/>
    <cellStyle name="_NIM 06 Base Case Current Trends_Electric Rev Req Model (2009 GRC)  2 2 4" xfId="21229"/>
    <cellStyle name="_NIM 06 Base Case Current Trends_Electric Rev Req Model (2009 GRC)  2 3" xfId="21230"/>
    <cellStyle name="_NIM 06 Base Case Current Trends_Electric Rev Req Model (2009 GRC)  2 3 2" xfId="21231"/>
    <cellStyle name="_NIM 06 Base Case Current Trends_Electric Rev Req Model (2009 GRC)  2 4" xfId="21232"/>
    <cellStyle name="_NIM 06 Base Case Current Trends_Electric Rev Req Model (2009 GRC)  3" xfId="4875"/>
    <cellStyle name="_NIM 06 Base Case Current Trends_Electric Rev Req Model (2009 GRC)  3 2" xfId="21233"/>
    <cellStyle name="_NIM 06 Base Case Current Trends_Electric Rev Req Model (2009 GRC)  3 2 2" xfId="21234"/>
    <cellStyle name="_NIM 06 Base Case Current Trends_Electric Rev Req Model (2009 GRC)  3 3" xfId="21235"/>
    <cellStyle name="_NIM 06 Base Case Current Trends_Electric Rev Req Model (2009 GRC)  3 4" xfId="21236"/>
    <cellStyle name="_NIM 06 Base Case Current Trends_Electric Rev Req Model (2009 GRC)  4" xfId="21237"/>
    <cellStyle name="_NIM 06 Base Case Current Trends_Electric Rev Req Model (2009 GRC)  4 2" xfId="21238"/>
    <cellStyle name="_NIM 06 Base Case Current Trends_Electric Rev Req Model (2009 GRC)  5" xfId="21239"/>
    <cellStyle name="_NIM 06 Base Case Current Trends_Electric Rev Req Model (2009 GRC) _DEM-WP(C) ENERG10C--ctn Mid-C_042010 2010GRC" xfId="4876"/>
    <cellStyle name="_NIM 06 Base Case Current Trends_Electric Rev Req Model (2009 GRC) _DEM-WP(C) ENERG10C--ctn Mid-C_042010 2010GRC 2" xfId="21240"/>
    <cellStyle name="_NIM 06 Base Case Current Trends_Electric Rev Req Model (2009 GRC) Rebuttal" xfId="4877"/>
    <cellStyle name="_NIM 06 Base Case Current Trends_Electric Rev Req Model (2009 GRC) Rebuttal 2" xfId="4878"/>
    <cellStyle name="_NIM 06 Base Case Current Trends_Electric Rev Req Model (2009 GRC) Rebuttal 2 2" xfId="4879"/>
    <cellStyle name="_NIM 06 Base Case Current Trends_Electric Rev Req Model (2009 GRC) Rebuttal 2 2 2" xfId="21241"/>
    <cellStyle name="_NIM 06 Base Case Current Trends_Electric Rev Req Model (2009 GRC) Rebuttal 2 3" xfId="21242"/>
    <cellStyle name="_NIM 06 Base Case Current Trends_Electric Rev Req Model (2009 GRC) Rebuttal 3" xfId="4880"/>
    <cellStyle name="_NIM 06 Base Case Current Trends_Electric Rev Req Model (2009 GRC) Rebuttal 3 2" xfId="21243"/>
    <cellStyle name="_NIM 06 Base Case Current Trends_Electric Rev Req Model (2009 GRC) Rebuttal 4" xfId="21244"/>
    <cellStyle name="_NIM 06 Base Case Current Trends_Electric Rev Req Model (2009 GRC) Rebuttal REmoval of New  WH Solar AdjustMI" xfId="4881"/>
    <cellStyle name="_NIM 06 Base Case Current Trends_Electric Rev Req Model (2009 GRC) Rebuttal REmoval of New  WH Solar AdjustMI 2" xfId="4882"/>
    <cellStyle name="_NIM 06 Base Case Current Trends_Electric Rev Req Model (2009 GRC) Rebuttal REmoval of New  WH Solar AdjustMI 2 2" xfId="4883"/>
    <cellStyle name="_NIM 06 Base Case Current Trends_Electric Rev Req Model (2009 GRC) Rebuttal REmoval of New  WH Solar AdjustMI 2 2 2" xfId="21245"/>
    <cellStyle name="_NIM 06 Base Case Current Trends_Electric Rev Req Model (2009 GRC) Rebuttal REmoval of New  WH Solar AdjustMI 2 2 2 2" xfId="21246"/>
    <cellStyle name="_NIM 06 Base Case Current Trends_Electric Rev Req Model (2009 GRC) Rebuttal REmoval of New  WH Solar AdjustMI 2 2 3" xfId="21247"/>
    <cellStyle name="_NIM 06 Base Case Current Trends_Electric Rev Req Model (2009 GRC) Rebuttal REmoval of New  WH Solar AdjustMI 2 2 4" xfId="21248"/>
    <cellStyle name="_NIM 06 Base Case Current Trends_Electric Rev Req Model (2009 GRC) Rebuttal REmoval of New  WH Solar AdjustMI 2 3" xfId="21249"/>
    <cellStyle name="_NIM 06 Base Case Current Trends_Electric Rev Req Model (2009 GRC) Rebuttal REmoval of New  WH Solar AdjustMI 2 3 2" xfId="21250"/>
    <cellStyle name="_NIM 06 Base Case Current Trends_Electric Rev Req Model (2009 GRC) Rebuttal REmoval of New  WH Solar AdjustMI 2 4" xfId="21251"/>
    <cellStyle name="_NIM 06 Base Case Current Trends_Electric Rev Req Model (2009 GRC) Rebuttal REmoval of New  WH Solar AdjustMI 3" xfId="4884"/>
    <cellStyle name="_NIM 06 Base Case Current Trends_Electric Rev Req Model (2009 GRC) Rebuttal REmoval of New  WH Solar AdjustMI 3 2" xfId="21252"/>
    <cellStyle name="_NIM 06 Base Case Current Trends_Electric Rev Req Model (2009 GRC) Rebuttal REmoval of New  WH Solar AdjustMI 3 2 2" xfId="21253"/>
    <cellStyle name="_NIM 06 Base Case Current Trends_Electric Rev Req Model (2009 GRC) Rebuttal REmoval of New  WH Solar AdjustMI 3 3" xfId="21254"/>
    <cellStyle name="_NIM 06 Base Case Current Trends_Electric Rev Req Model (2009 GRC) Rebuttal REmoval of New  WH Solar AdjustMI 3 4" xfId="21255"/>
    <cellStyle name="_NIM 06 Base Case Current Trends_Electric Rev Req Model (2009 GRC) Rebuttal REmoval of New  WH Solar AdjustMI 4" xfId="21256"/>
    <cellStyle name="_NIM 06 Base Case Current Trends_Electric Rev Req Model (2009 GRC) Rebuttal REmoval of New  WH Solar AdjustMI 4 2" xfId="21257"/>
    <cellStyle name="_NIM 06 Base Case Current Trends_Electric Rev Req Model (2009 GRC) Rebuttal REmoval of New  WH Solar AdjustMI 5" xfId="21258"/>
    <cellStyle name="_NIM 06 Base Case Current Trends_Electric Rev Req Model (2009 GRC) Rebuttal REmoval of New  WH Solar AdjustMI_DEM-WP(C) ENERG10C--ctn Mid-C_042010 2010GRC" xfId="4885"/>
    <cellStyle name="_NIM 06 Base Case Current Trends_Electric Rev Req Model (2009 GRC) Rebuttal REmoval of New  WH Solar AdjustMI_DEM-WP(C) ENERG10C--ctn Mid-C_042010 2010GRC 2" xfId="21259"/>
    <cellStyle name="_NIM 06 Base Case Current Trends_Electric Rev Req Model (2009 GRC) Revised 01-18-2010" xfId="4886"/>
    <cellStyle name="_NIM 06 Base Case Current Trends_Electric Rev Req Model (2009 GRC) Revised 01-18-2010 2" xfId="4887"/>
    <cellStyle name="_NIM 06 Base Case Current Trends_Electric Rev Req Model (2009 GRC) Revised 01-18-2010 2 2" xfId="4888"/>
    <cellStyle name="_NIM 06 Base Case Current Trends_Electric Rev Req Model (2009 GRC) Revised 01-18-2010 2 2 2" xfId="21260"/>
    <cellStyle name="_NIM 06 Base Case Current Trends_Electric Rev Req Model (2009 GRC) Revised 01-18-2010 2 2 2 2" xfId="21261"/>
    <cellStyle name="_NIM 06 Base Case Current Trends_Electric Rev Req Model (2009 GRC) Revised 01-18-2010 2 2 3" xfId="21262"/>
    <cellStyle name="_NIM 06 Base Case Current Trends_Electric Rev Req Model (2009 GRC) Revised 01-18-2010 2 2 4" xfId="21263"/>
    <cellStyle name="_NIM 06 Base Case Current Trends_Electric Rev Req Model (2009 GRC) Revised 01-18-2010 2 3" xfId="21264"/>
    <cellStyle name="_NIM 06 Base Case Current Trends_Electric Rev Req Model (2009 GRC) Revised 01-18-2010 2 3 2" xfId="21265"/>
    <cellStyle name="_NIM 06 Base Case Current Trends_Electric Rev Req Model (2009 GRC) Revised 01-18-2010 2 4" xfId="21266"/>
    <cellStyle name="_NIM 06 Base Case Current Trends_Electric Rev Req Model (2009 GRC) Revised 01-18-2010 3" xfId="4889"/>
    <cellStyle name="_NIM 06 Base Case Current Trends_Electric Rev Req Model (2009 GRC) Revised 01-18-2010 3 2" xfId="21267"/>
    <cellStyle name="_NIM 06 Base Case Current Trends_Electric Rev Req Model (2009 GRC) Revised 01-18-2010 3 2 2" xfId="21268"/>
    <cellStyle name="_NIM 06 Base Case Current Trends_Electric Rev Req Model (2009 GRC) Revised 01-18-2010 3 3" xfId="21269"/>
    <cellStyle name="_NIM 06 Base Case Current Trends_Electric Rev Req Model (2009 GRC) Revised 01-18-2010 3 4" xfId="21270"/>
    <cellStyle name="_NIM 06 Base Case Current Trends_Electric Rev Req Model (2009 GRC) Revised 01-18-2010 4" xfId="21271"/>
    <cellStyle name="_NIM 06 Base Case Current Trends_Electric Rev Req Model (2009 GRC) Revised 01-18-2010 4 2" xfId="21272"/>
    <cellStyle name="_NIM 06 Base Case Current Trends_Electric Rev Req Model (2009 GRC) Revised 01-18-2010 5" xfId="21273"/>
    <cellStyle name="_NIM 06 Base Case Current Trends_Electric Rev Req Model (2009 GRC) Revised 01-18-2010_DEM-WP(C) ENERG10C--ctn Mid-C_042010 2010GRC" xfId="4890"/>
    <cellStyle name="_NIM 06 Base Case Current Trends_Electric Rev Req Model (2009 GRC) Revised 01-18-2010_DEM-WP(C) ENERG10C--ctn Mid-C_042010 2010GRC 2" xfId="21274"/>
    <cellStyle name="_NIM 06 Base Case Current Trends_Electric Rev Req Model (2010 GRC)" xfId="4891"/>
    <cellStyle name="_NIM 06 Base Case Current Trends_Electric Rev Req Model (2010 GRC) 2" xfId="21275"/>
    <cellStyle name="_NIM 06 Base Case Current Trends_Electric Rev Req Model (2010 GRC) SF" xfId="4892"/>
    <cellStyle name="_NIM 06 Base Case Current Trends_Electric Rev Req Model (2010 GRC) SF 2" xfId="21276"/>
    <cellStyle name="_NIM 06 Base Case Current Trends_Final Order Electric EXHIBIT A-1" xfId="4893"/>
    <cellStyle name="_NIM 06 Base Case Current Trends_Final Order Electric EXHIBIT A-1 2" xfId="4894"/>
    <cellStyle name="_NIM 06 Base Case Current Trends_Final Order Electric EXHIBIT A-1 2 2" xfId="4895"/>
    <cellStyle name="_NIM 06 Base Case Current Trends_Final Order Electric EXHIBIT A-1 2 2 2" xfId="21277"/>
    <cellStyle name="_NIM 06 Base Case Current Trends_Final Order Electric EXHIBIT A-1 2 3" xfId="21278"/>
    <cellStyle name="_NIM 06 Base Case Current Trends_Final Order Electric EXHIBIT A-1 2 4" xfId="21279"/>
    <cellStyle name="_NIM 06 Base Case Current Trends_Final Order Electric EXHIBIT A-1 3" xfId="4896"/>
    <cellStyle name="_NIM 06 Base Case Current Trends_Final Order Electric EXHIBIT A-1 3 2" xfId="21280"/>
    <cellStyle name="_NIM 06 Base Case Current Trends_Final Order Electric EXHIBIT A-1 4" xfId="21281"/>
    <cellStyle name="_NIM 06 Base Case Current Trends_Final Order Electric EXHIBIT A-1 5" xfId="21282"/>
    <cellStyle name="_NIM 06 Base Case Current Trends_Final Order Electric EXHIBIT A-1 6" xfId="21283"/>
    <cellStyle name="_NIM 06 Base Case Current Trends_NIM Summary" xfId="4897"/>
    <cellStyle name="_NIM 06 Base Case Current Trends_NIM Summary 2" xfId="4898"/>
    <cellStyle name="_NIM 06 Base Case Current Trends_NIM Summary 2 2" xfId="21284"/>
    <cellStyle name="_NIM 06 Base Case Current Trends_NIM Summary 2 2 2" xfId="21285"/>
    <cellStyle name="_NIM 06 Base Case Current Trends_NIM Summary 2 2 2 2" xfId="21286"/>
    <cellStyle name="_NIM 06 Base Case Current Trends_NIM Summary 2 2 3" xfId="21287"/>
    <cellStyle name="_NIM 06 Base Case Current Trends_NIM Summary 2 2 4" xfId="21288"/>
    <cellStyle name="_NIM 06 Base Case Current Trends_NIM Summary 2 3" xfId="21289"/>
    <cellStyle name="_NIM 06 Base Case Current Trends_NIM Summary 2 3 2" xfId="21290"/>
    <cellStyle name="_NIM 06 Base Case Current Trends_NIM Summary 2 4" xfId="21291"/>
    <cellStyle name="_NIM 06 Base Case Current Trends_NIM Summary 3" xfId="21292"/>
    <cellStyle name="_NIM 06 Base Case Current Trends_NIM Summary 3 2" xfId="21293"/>
    <cellStyle name="_NIM 06 Base Case Current Trends_NIM Summary 3 2 2" xfId="21294"/>
    <cellStyle name="_NIM 06 Base Case Current Trends_NIM Summary 3 3" xfId="21295"/>
    <cellStyle name="_NIM 06 Base Case Current Trends_NIM Summary 3 4" xfId="21296"/>
    <cellStyle name="_NIM 06 Base Case Current Trends_NIM Summary 4" xfId="21297"/>
    <cellStyle name="_NIM 06 Base Case Current Trends_NIM Summary 4 2" xfId="21298"/>
    <cellStyle name="_NIM 06 Base Case Current Trends_NIM Summary 5" xfId="21299"/>
    <cellStyle name="_NIM 06 Base Case Current Trends_NIM Summary_DEM-WP(C) ENERG10C--ctn Mid-C_042010 2010GRC" xfId="4899"/>
    <cellStyle name="_NIM 06 Base Case Current Trends_NIM Summary_DEM-WP(C) ENERG10C--ctn Mid-C_042010 2010GRC 2" xfId="21300"/>
    <cellStyle name="_NIM 06 Base Case Current Trends_NIM+O&amp;M" xfId="4900"/>
    <cellStyle name="_NIM 06 Base Case Current Trends_NIM+O&amp;M 2" xfId="4901"/>
    <cellStyle name="_NIM 06 Base Case Current Trends_NIM+O&amp;M 2 2" xfId="21301"/>
    <cellStyle name="_NIM 06 Base Case Current Trends_NIM+O&amp;M 2 2 2" xfId="21302"/>
    <cellStyle name="_NIM 06 Base Case Current Trends_NIM+O&amp;M 2 2 2 2" xfId="21303"/>
    <cellStyle name="_NIM 06 Base Case Current Trends_NIM+O&amp;M 2 2 3" xfId="21304"/>
    <cellStyle name="_NIM 06 Base Case Current Trends_NIM+O&amp;M 2 3" xfId="21305"/>
    <cellStyle name="_NIM 06 Base Case Current Trends_NIM+O&amp;M 2 3 2" xfId="21306"/>
    <cellStyle name="_NIM 06 Base Case Current Trends_NIM+O&amp;M 2 4" xfId="21307"/>
    <cellStyle name="_NIM 06 Base Case Current Trends_NIM+O&amp;M 3" xfId="21308"/>
    <cellStyle name="_NIM 06 Base Case Current Trends_NIM+O&amp;M 3 2" xfId="21309"/>
    <cellStyle name="_NIM 06 Base Case Current Trends_NIM+O&amp;M 3 2 2" xfId="21310"/>
    <cellStyle name="_NIM 06 Base Case Current Trends_NIM+O&amp;M 3 3" xfId="21311"/>
    <cellStyle name="_NIM 06 Base Case Current Trends_NIM+O&amp;M 4" xfId="21312"/>
    <cellStyle name="_NIM 06 Base Case Current Trends_NIM+O&amp;M 4 2" xfId="21313"/>
    <cellStyle name="_NIM 06 Base Case Current Trends_NIM+O&amp;M 5" xfId="21314"/>
    <cellStyle name="_NIM 06 Base Case Current Trends_NIM+O&amp;M Monthly" xfId="4902"/>
    <cellStyle name="_NIM 06 Base Case Current Trends_NIM+O&amp;M Monthly 2" xfId="4903"/>
    <cellStyle name="_NIM 06 Base Case Current Trends_NIM+O&amp;M Monthly 2 2" xfId="21315"/>
    <cellStyle name="_NIM 06 Base Case Current Trends_NIM+O&amp;M Monthly 2 2 2" xfId="21316"/>
    <cellStyle name="_NIM 06 Base Case Current Trends_NIM+O&amp;M Monthly 2 2 2 2" xfId="21317"/>
    <cellStyle name="_NIM 06 Base Case Current Trends_NIM+O&amp;M Monthly 2 2 3" xfId="21318"/>
    <cellStyle name="_NIM 06 Base Case Current Trends_NIM+O&amp;M Monthly 2 3" xfId="21319"/>
    <cellStyle name="_NIM 06 Base Case Current Trends_NIM+O&amp;M Monthly 2 3 2" xfId="21320"/>
    <cellStyle name="_NIM 06 Base Case Current Trends_NIM+O&amp;M Monthly 2 4" xfId="21321"/>
    <cellStyle name="_NIM 06 Base Case Current Trends_NIM+O&amp;M Monthly 3" xfId="21322"/>
    <cellStyle name="_NIM 06 Base Case Current Trends_NIM+O&amp;M Monthly 3 2" xfId="21323"/>
    <cellStyle name="_NIM 06 Base Case Current Trends_NIM+O&amp;M Monthly 3 2 2" xfId="21324"/>
    <cellStyle name="_NIM 06 Base Case Current Trends_NIM+O&amp;M Monthly 3 3" xfId="21325"/>
    <cellStyle name="_NIM 06 Base Case Current Trends_NIM+O&amp;M Monthly 4" xfId="21326"/>
    <cellStyle name="_NIM 06 Base Case Current Trends_NIM+O&amp;M Monthly 4 2" xfId="21327"/>
    <cellStyle name="_NIM 06 Base Case Current Trends_NIM+O&amp;M Monthly 5" xfId="21328"/>
    <cellStyle name="_NIM 06 Base Case Current Trends_Rebuttal Power Costs" xfId="4904"/>
    <cellStyle name="_NIM 06 Base Case Current Trends_Rebuttal Power Costs 2" xfId="4905"/>
    <cellStyle name="_NIM 06 Base Case Current Trends_Rebuttal Power Costs 2 2" xfId="4906"/>
    <cellStyle name="_NIM 06 Base Case Current Trends_Rebuttal Power Costs 2 2 2" xfId="21329"/>
    <cellStyle name="_NIM 06 Base Case Current Trends_Rebuttal Power Costs 2 2 2 2" xfId="21330"/>
    <cellStyle name="_NIM 06 Base Case Current Trends_Rebuttal Power Costs 2 2 3" xfId="21331"/>
    <cellStyle name="_NIM 06 Base Case Current Trends_Rebuttal Power Costs 2 2 4" xfId="21332"/>
    <cellStyle name="_NIM 06 Base Case Current Trends_Rebuttal Power Costs 2 3" xfId="21333"/>
    <cellStyle name="_NIM 06 Base Case Current Trends_Rebuttal Power Costs 2 3 2" xfId="21334"/>
    <cellStyle name="_NIM 06 Base Case Current Trends_Rebuttal Power Costs 2 4" xfId="21335"/>
    <cellStyle name="_NIM 06 Base Case Current Trends_Rebuttal Power Costs 3" xfId="4907"/>
    <cellStyle name="_NIM 06 Base Case Current Trends_Rebuttal Power Costs 3 2" xfId="21336"/>
    <cellStyle name="_NIM 06 Base Case Current Trends_Rebuttal Power Costs 3 2 2" xfId="21337"/>
    <cellStyle name="_NIM 06 Base Case Current Trends_Rebuttal Power Costs 3 3" xfId="21338"/>
    <cellStyle name="_NIM 06 Base Case Current Trends_Rebuttal Power Costs 3 4" xfId="21339"/>
    <cellStyle name="_NIM 06 Base Case Current Trends_Rebuttal Power Costs 4" xfId="21340"/>
    <cellStyle name="_NIM 06 Base Case Current Trends_Rebuttal Power Costs 4 2" xfId="21341"/>
    <cellStyle name="_NIM 06 Base Case Current Trends_Rebuttal Power Costs 5" xfId="21342"/>
    <cellStyle name="_NIM 06 Base Case Current Trends_Rebuttal Power Costs_Adj Bench DR 3 for Initial Briefs (Electric)" xfId="4908"/>
    <cellStyle name="_NIM 06 Base Case Current Trends_Rebuttal Power Costs_Adj Bench DR 3 for Initial Briefs (Electric) 2" xfId="4909"/>
    <cellStyle name="_NIM 06 Base Case Current Trends_Rebuttal Power Costs_Adj Bench DR 3 for Initial Briefs (Electric) 2 2" xfId="4910"/>
    <cellStyle name="_NIM 06 Base Case Current Trends_Rebuttal Power Costs_Adj Bench DR 3 for Initial Briefs (Electric) 2 2 2" xfId="21343"/>
    <cellStyle name="_NIM 06 Base Case Current Trends_Rebuttal Power Costs_Adj Bench DR 3 for Initial Briefs (Electric) 2 2 2 2" xfId="21344"/>
    <cellStyle name="_NIM 06 Base Case Current Trends_Rebuttal Power Costs_Adj Bench DR 3 for Initial Briefs (Electric) 2 2 3" xfId="21345"/>
    <cellStyle name="_NIM 06 Base Case Current Trends_Rebuttal Power Costs_Adj Bench DR 3 for Initial Briefs (Electric) 2 2 4" xfId="21346"/>
    <cellStyle name="_NIM 06 Base Case Current Trends_Rebuttal Power Costs_Adj Bench DR 3 for Initial Briefs (Electric) 2 3" xfId="21347"/>
    <cellStyle name="_NIM 06 Base Case Current Trends_Rebuttal Power Costs_Adj Bench DR 3 for Initial Briefs (Electric) 2 3 2" xfId="21348"/>
    <cellStyle name="_NIM 06 Base Case Current Trends_Rebuttal Power Costs_Adj Bench DR 3 for Initial Briefs (Electric) 2 4" xfId="21349"/>
    <cellStyle name="_NIM 06 Base Case Current Trends_Rebuttal Power Costs_Adj Bench DR 3 for Initial Briefs (Electric) 3" xfId="4911"/>
    <cellStyle name="_NIM 06 Base Case Current Trends_Rebuttal Power Costs_Adj Bench DR 3 for Initial Briefs (Electric) 3 2" xfId="21350"/>
    <cellStyle name="_NIM 06 Base Case Current Trends_Rebuttal Power Costs_Adj Bench DR 3 for Initial Briefs (Electric) 3 2 2" xfId="21351"/>
    <cellStyle name="_NIM 06 Base Case Current Trends_Rebuttal Power Costs_Adj Bench DR 3 for Initial Briefs (Electric) 3 3" xfId="21352"/>
    <cellStyle name="_NIM 06 Base Case Current Trends_Rebuttal Power Costs_Adj Bench DR 3 for Initial Briefs (Electric) 3 4" xfId="21353"/>
    <cellStyle name="_NIM 06 Base Case Current Trends_Rebuttal Power Costs_Adj Bench DR 3 for Initial Briefs (Electric) 4" xfId="21354"/>
    <cellStyle name="_NIM 06 Base Case Current Trends_Rebuttal Power Costs_Adj Bench DR 3 for Initial Briefs (Electric) 4 2" xfId="21355"/>
    <cellStyle name="_NIM 06 Base Case Current Trends_Rebuttal Power Costs_Adj Bench DR 3 for Initial Briefs (Electric) 5" xfId="21356"/>
    <cellStyle name="_NIM 06 Base Case Current Trends_Rebuttal Power Costs_Adj Bench DR 3 for Initial Briefs (Electric)_DEM-WP(C) ENERG10C--ctn Mid-C_042010 2010GRC" xfId="4912"/>
    <cellStyle name="_NIM 06 Base Case Current Trends_Rebuttal Power Costs_Adj Bench DR 3 for Initial Briefs (Electric)_DEM-WP(C) ENERG10C--ctn Mid-C_042010 2010GRC 2" xfId="21357"/>
    <cellStyle name="_NIM 06 Base Case Current Trends_Rebuttal Power Costs_DEM-WP(C) ENERG10C--ctn Mid-C_042010 2010GRC" xfId="4913"/>
    <cellStyle name="_NIM 06 Base Case Current Trends_Rebuttal Power Costs_DEM-WP(C) ENERG10C--ctn Mid-C_042010 2010GRC 2" xfId="21358"/>
    <cellStyle name="_NIM 06 Base Case Current Trends_Rebuttal Power Costs_Electric Rev Req Model (2009 GRC) Rebuttal" xfId="4914"/>
    <cellStyle name="_NIM 06 Base Case Current Trends_Rebuttal Power Costs_Electric Rev Req Model (2009 GRC) Rebuttal 2" xfId="4915"/>
    <cellStyle name="_NIM 06 Base Case Current Trends_Rebuttal Power Costs_Electric Rev Req Model (2009 GRC) Rebuttal 2 2" xfId="4916"/>
    <cellStyle name="_NIM 06 Base Case Current Trends_Rebuttal Power Costs_Electric Rev Req Model (2009 GRC) Rebuttal 2 2 2" xfId="21359"/>
    <cellStyle name="_NIM 06 Base Case Current Trends_Rebuttal Power Costs_Electric Rev Req Model (2009 GRC) Rebuttal 2 3" xfId="21360"/>
    <cellStyle name="_NIM 06 Base Case Current Trends_Rebuttal Power Costs_Electric Rev Req Model (2009 GRC) Rebuttal 3" xfId="4917"/>
    <cellStyle name="_NIM 06 Base Case Current Trends_Rebuttal Power Costs_Electric Rev Req Model (2009 GRC) Rebuttal 3 2" xfId="21361"/>
    <cellStyle name="_NIM 06 Base Case Current Trends_Rebuttal Power Costs_Electric Rev Req Model (2009 GRC) Rebuttal 4" xfId="21362"/>
    <cellStyle name="_NIM 06 Base Case Current Trends_Rebuttal Power Costs_Electric Rev Req Model (2009 GRC) Rebuttal REmoval of New  WH Solar AdjustMI" xfId="4918"/>
    <cellStyle name="_NIM 06 Base Case Current Trends_Rebuttal Power Costs_Electric Rev Req Model (2009 GRC) Rebuttal REmoval of New  WH Solar AdjustMI 2" xfId="4919"/>
    <cellStyle name="_NIM 06 Base Case Current Trends_Rebuttal Power Costs_Electric Rev Req Model (2009 GRC) Rebuttal REmoval of New  WH Solar AdjustMI 2 2" xfId="4920"/>
    <cellStyle name="_NIM 06 Base Case Current Trends_Rebuttal Power Costs_Electric Rev Req Model (2009 GRC) Rebuttal REmoval of New  WH Solar AdjustMI 2 2 2" xfId="21363"/>
    <cellStyle name="_NIM 06 Base Case Current Trends_Rebuttal Power Costs_Electric Rev Req Model (2009 GRC) Rebuttal REmoval of New  WH Solar AdjustMI 2 2 2 2" xfId="21364"/>
    <cellStyle name="_NIM 06 Base Case Current Trends_Rebuttal Power Costs_Electric Rev Req Model (2009 GRC) Rebuttal REmoval of New  WH Solar AdjustMI 2 2 3" xfId="21365"/>
    <cellStyle name="_NIM 06 Base Case Current Trends_Rebuttal Power Costs_Electric Rev Req Model (2009 GRC) Rebuttal REmoval of New  WH Solar AdjustMI 2 2 4" xfId="21366"/>
    <cellStyle name="_NIM 06 Base Case Current Trends_Rebuttal Power Costs_Electric Rev Req Model (2009 GRC) Rebuttal REmoval of New  WH Solar AdjustMI 2 3" xfId="21367"/>
    <cellStyle name="_NIM 06 Base Case Current Trends_Rebuttal Power Costs_Electric Rev Req Model (2009 GRC) Rebuttal REmoval of New  WH Solar AdjustMI 2 3 2" xfId="21368"/>
    <cellStyle name="_NIM 06 Base Case Current Trends_Rebuttal Power Costs_Electric Rev Req Model (2009 GRC) Rebuttal REmoval of New  WH Solar AdjustMI 2 4" xfId="21369"/>
    <cellStyle name="_NIM 06 Base Case Current Trends_Rebuttal Power Costs_Electric Rev Req Model (2009 GRC) Rebuttal REmoval of New  WH Solar AdjustMI 3" xfId="4921"/>
    <cellStyle name="_NIM 06 Base Case Current Trends_Rebuttal Power Costs_Electric Rev Req Model (2009 GRC) Rebuttal REmoval of New  WH Solar AdjustMI 3 2" xfId="21370"/>
    <cellStyle name="_NIM 06 Base Case Current Trends_Rebuttal Power Costs_Electric Rev Req Model (2009 GRC) Rebuttal REmoval of New  WH Solar AdjustMI 3 2 2" xfId="21371"/>
    <cellStyle name="_NIM 06 Base Case Current Trends_Rebuttal Power Costs_Electric Rev Req Model (2009 GRC) Rebuttal REmoval of New  WH Solar AdjustMI 3 3" xfId="21372"/>
    <cellStyle name="_NIM 06 Base Case Current Trends_Rebuttal Power Costs_Electric Rev Req Model (2009 GRC) Rebuttal REmoval of New  WH Solar AdjustMI 3 4" xfId="21373"/>
    <cellStyle name="_NIM 06 Base Case Current Trends_Rebuttal Power Costs_Electric Rev Req Model (2009 GRC) Rebuttal REmoval of New  WH Solar AdjustMI 4" xfId="21374"/>
    <cellStyle name="_NIM 06 Base Case Current Trends_Rebuttal Power Costs_Electric Rev Req Model (2009 GRC) Rebuttal REmoval of New  WH Solar AdjustMI 4 2" xfId="21375"/>
    <cellStyle name="_NIM 06 Base Case Current Trends_Rebuttal Power Costs_Electric Rev Req Model (2009 GRC) Rebuttal REmoval of New  WH Solar AdjustMI 5" xfId="21376"/>
    <cellStyle name="_NIM 06 Base Case Current Trends_Rebuttal Power Costs_Electric Rev Req Model (2009 GRC) Rebuttal REmoval of New  WH Solar AdjustMI_DEM-WP(C) ENERG10C--ctn Mid-C_042010 2010GRC" xfId="4922"/>
    <cellStyle name="_NIM 06 Base Case Current Trends_Rebuttal Power Costs_Electric Rev Req Model (2009 GRC) Rebuttal REmoval of New  WH Solar AdjustMI_DEM-WP(C) ENERG10C--ctn Mid-C_042010 2010GRC 2" xfId="21377"/>
    <cellStyle name="_NIM 06 Base Case Current Trends_Rebuttal Power Costs_Electric Rev Req Model (2009 GRC) Revised 01-18-2010" xfId="4923"/>
    <cellStyle name="_NIM 06 Base Case Current Trends_Rebuttal Power Costs_Electric Rev Req Model (2009 GRC) Revised 01-18-2010 2" xfId="4924"/>
    <cellStyle name="_NIM 06 Base Case Current Trends_Rebuttal Power Costs_Electric Rev Req Model (2009 GRC) Revised 01-18-2010 2 2" xfId="4925"/>
    <cellStyle name="_NIM 06 Base Case Current Trends_Rebuttal Power Costs_Electric Rev Req Model (2009 GRC) Revised 01-18-2010 2 2 2" xfId="21378"/>
    <cellStyle name="_NIM 06 Base Case Current Trends_Rebuttal Power Costs_Electric Rev Req Model (2009 GRC) Revised 01-18-2010 2 2 2 2" xfId="21379"/>
    <cellStyle name="_NIM 06 Base Case Current Trends_Rebuttal Power Costs_Electric Rev Req Model (2009 GRC) Revised 01-18-2010 2 2 3" xfId="21380"/>
    <cellStyle name="_NIM 06 Base Case Current Trends_Rebuttal Power Costs_Electric Rev Req Model (2009 GRC) Revised 01-18-2010 2 2 4" xfId="21381"/>
    <cellStyle name="_NIM 06 Base Case Current Trends_Rebuttal Power Costs_Electric Rev Req Model (2009 GRC) Revised 01-18-2010 2 3" xfId="21382"/>
    <cellStyle name="_NIM 06 Base Case Current Trends_Rebuttal Power Costs_Electric Rev Req Model (2009 GRC) Revised 01-18-2010 2 3 2" xfId="21383"/>
    <cellStyle name="_NIM 06 Base Case Current Trends_Rebuttal Power Costs_Electric Rev Req Model (2009 GRC) Revised 01-18-2010 2 4" xfId="21384"/>
    <cellStyle name="_NIM 06 Base Case Current Trends_Rebuttal Power Costs_Electric Rev Req Model (2009 GRC) Revised 01-18-2010 3" xfId="4926"/>
    <cellStyle name="_NIM 06 Base Case Current Trends_Rebuttal Power Costs_Electric Rev Req Model (2009 GRC) Revised 01-18-2010 3 2" xfId="21385"/>
    <cellStyle name="_NIM 06 Base Case Current Trends_Rebuttal Power Costs_Electric Rev Req Model (2009 GRC) Revised 01-18-2010 3 2 2" xfId="21386"/>
    <cellStyle name="_NIM 06 Base Case Current Trends_Rebuttal Power Costs_Electric Rev Req Model (2009 GRC) Revised 01-18-2010 3 3" xfId="21387"/>
    <cellStyle name="_NIM 06 Base Case Current Trends_Rebuttal Power Costs_Electric Rev Req Model (2009 GRC) Revised 01-18-2010 3 4" xfId="21388"/>
    <cellStyle name="_NIM 06 Base Case Current Trends_Rebuttal Power Costs_Electric Rev Req Model (2009 GRC) Revised 01-18-2010 4" xfId="21389"/>
    <cellStyle name="_NIM 06 Base Case Current Trends_Rebuttal Power Costs_Electric Rev Req Model (2009 GRC) Revised 01-18-2010 4 2" xfId="21390"/>
    <cellStyle name="_NIM 06 Base Case Current Trends_Rebuttal Power Costs_Electric Rev Req Model (2009 GRC) Revised 01-18-2010 5" xfId="21391"/>
    <cellStyle name="_NIM 06 Base Case Current Trends_Rebuttal Power Costs_Electric Rev Req Model (2009 GRC) Revised 01-18-2010_DEM-WP(C) ENERG10C--ctn Mid-C_042010 2010GRC" xfId="4927"/>
    <cellStyle name="_NIM 06 Base Case Current Trends_Rebuttal Power Costs_Electric Rev Req Model (2009 GRC) Revised 01-18-2010_DEM-WP(C) ENERG10C--ctn Mid-C_042010 2010GRC 2" xfId="21392"/>
    <cellStyle name="_NIM 06 Base Case Current Trends_Rebuttal Power Costs_Final Order Electric EXHIBIT A-1" xfId="4928"/>
    <cellStyle name="_NIM 06 Base Case Current Trends_Rebuttal Power Costs_Final Order Electric EXHIBIT A-1 2" xfId="4929"/>
    <cellStyle name="_NIM 06 Base Case Current Trends_Rebuttal Power Costs_Final Order Electric EXHIBIT A-1 2 2" xfId="4930"/>
    <cellStyle name="_NIM 06 Base Case Current Trends_Rebuttal Power Costs_Final Order Electric EXHIBIT A-1 2 2 2" xfId="21393"/>
    <cellStyle name="_NIM 06 Base Case Current Trends_Rebuttal Power Costs_Final Order Electric EXHIBIT A-1 2 3" xfId="21394"/>
    <cellStyle name="_NIM 06 Base Case Current Trends_Rebuttal Power Costs_Final Order Electric EXHIBIT A-1 2 4" xfId="21395"/>
    <cellStyle name="_NIM 06 Base Case Current Trends_Rebuttal Power Costs_Final Order Electric EXHIBIT A-1 3" xfId="4931"/>
    <cellStyle name="_NIM 06 Base Case Current Trends_Rebuttal Power Costs_Final Order Electric EXHIBIT A-1 3 2" xfId="21396"/>
    <cellStyle name="_NIM 06 Base Case Current Trends_Rebuttal Power Costs_Final Order Electric EXHIBIT A-1 4" xfId="21397"/>
    <cellStyle name="_NIM 06 Base Case Current Trends_Rebuttal Power Costs_Final Order Electric EXHIBIT A-1 5" xfId="21398"/>
    <cellStyle name="_NIM 06 Base Case Current Trends_Rebuttal Power Costs_Final Order Electric EXHIBIT A-1 6" xfId="21399"/>
    <cellStyle name="_NIM 06 Base Case Current Trends_TENASKA REGULATORY ASSET" xfId="4932"/>
    <cellStyle name="_NIM 06 Base Case Current Trends_TENASKA REGULATORY ASSET 2" xfId="4933"/>
    <cellStyle name="_NIM 06 Base Case Current Trends_TENASKA REGULATORY ASSET 2 2" xfId="4934"/>
    <cellStyle name="_NIM 06 Base Case Current Trends_TENASKA REGULATORY ASSET 2 2 2" xfId="21400"/>
    <cellStyle name="_NIM 06 Base Case Current Trends_TENASKA REGULATORY ASSET 2 3" xfId="21401"/>
    <cellStyle name="_NIM 06 Base Case Current Trends_TENASKA REGULATORY ASSET 2 4" xfId="21402"/>
    <cellStyle name="_NIM 06 Base Case Current Trends_TENASKA REGULATORY ASSET 3" xfId="4935"/>
    <cellStyle name="_NIM 06 Base Case Current Trends_TENASKA REGULATORY ASSET 3 2" xfId="21403"/>
    <cellStyle name="_NIM 06 Base Case Current Trends_TENASKA REGULATORY ASSET 4" xfId="21404"/>
    <cellStyle name="_NIM 06 Base Case Current Trends_TENASKA REGULATORY ASSET 5" xfId="21405"/>
    <cellStyle name="_NIM 06 Base Case Current Trends_TENASKA REGULATORY ASSET 6" xfId="21406"/>
    <cellStyle name="_NIM Summary 09GRC" xfId="4936"/>
    <cellStyle name="_NIM Summary 09GRC 2" xfId="4937"/>
    <cellStyle name="_NIM Summary 09GRC 2 2" xfId="21407"/>
    <cellStyle name="_NIM Summary 09GRC 2 2 2" xfId="21408"/>
    <cellStyle name="_NIM Summary 09GRC 2 2 2 2" xfId="21409"/>
    <cellStyle name="_NIM Summary 09GRC 2 2 3" xfId="21410"/>
    <cellStyle name="_NIM Summary 09GRC 2 2 4" xfId="21411"/>
    <cellStyle name="_NIM Summary 09GRC 2 3" xfId="21412"/>
    <cellStyle name="_NIM Summary 09GRC 2 3 2" xfId="21413"/>
    <cellStyle name="_NIM Summary 09GRC 2 4" xfId="21414"/>
    <cellStyle name="_NIM Summary 09GRC 3" xfId="21415"/>
    <cellStyle name="_NIM Summary 09GRC 3 2" xfId="21416"/>
    <cellStyle name="_NIM Summary 09GRC 3 2 2" xfId="21417"/>
    <cellStyle name="_NIM Summary 09GRC 3 3" xfId="21418"/>
    <cellStyle name="_NIM Summary 09GRC 3 4" xfId="21419"/>
    <cellStyle name="_NIM Summary 09GRC 4" xfId="21420"/>
    <cellStyle name="_NIM Summary 09GRC 4 2" xfId="21421"/>
    <cellStyle name="_NIM Summary 09GRC 5" xfId="21422"/>
    <cellStyle name="_NIM Summary 09GRC_DEM-WP(C) ENERG10C--ctn Mid-C_042010 2010GRC" xfId="4938"/>
    <cellStyle name="_NIM Summary 09GRC_DEM-WP(C) ENERG10C--ctn Mid-C_042010 2010GRC 2" xfId="21423"/>
    <cellStyle name="_NIM Summary 09GRC_NIM Summary" xfId="4939"/>
    <cellStyle name="_NIM Summary 09GRC_NIM Summary 2" xfId="4940"/>
    <cellStyle name="_NIM Summary 09GRC_NIM Summary 2 2" xfId="21424"/>
    <cellStyle name="_NIM Summary 09GRC_NIM Summary 2 2 2" xfId="21425"/>
    <cellStyle name="_NIM Summary 09GRC_NIM Summary 2 2 2 2" xfId="21426"/>
    <cellStyle name="_NIM Summary 09GRC_NIM Summary 2 2 3" xfId="21427"/>
    <cellStyle name="_NIM Summary 09GRC_NIM Summary 2 2 4" xfId="21428"/>
    <cellStyle name="_NIM Summary 09GRC_NIM Summary 2 3" xfId="21429"/>
    <cellStyle name="_NIM Summary 09GRC_NIM Summary 2 3 2" xfId="21430"/>
    <cellStyle name="_NIM Summary 09GRC_NIM Summary 2 4" xfId="21431"/>
    <cellStyle name="_NIM Summary 09GRC_NIM Summary 3" xfId="21432"/>
    <cellStyle name="_NIM Summary 09GRC_NIM Summary 3 2" xfId="21433"/>
    <cellStyle name="_NIM Summary 09GRC_NIM Summary 3 2 2" xfId="21434"/>
    <cellStyle name="_NIM Summary 09GRC_NIM Summary 3 3" xfId="21435"/>
    <cellStyle name="_NIM Summary 09GRC_NIM Summary 3 4" xfId="21436"/>
    <cellStyle name="_NIM Summary 09GRC_NIM Summary 4" xfId="21437"/>
    <cellStyle name="_NIM Summary 09GRC_NIM Summary 4 2" xfId="21438"/>
    <cellStyle name="_NIM Summary 09GRC_NIM Summary 5" xfId="21439"/>
    <cellStyle name="_NIM Summary 09GRC_NIM Summary_DEM-WP(C) ENERG10C--ctn Mid-C_042010 2010GRC" xfId="4941"/>
    <cellStyle name="_NIM Summary 09GRC_NIM Summary_DEM-WP(C) ENERG10C--ctn Mid-C_042010 2010GRC 2" xfId="21440"/>
    <cellStyle name="_PC DRAFT 10 15 07" xfId="4942"/>
    <cellStyle name="_PC DRAFT 10 15 07 2" xfId="21441"/>
    <cellStyle name="_PCA 7 - Exhibit D update 9_30_2008" xfId="4943"/>
    <cellStyle name="_PCA 7 - Exhibit D update 9_30_2008 2" xfId="4944"/>
    <cellStyle name="_PCA 7 - Exhibit D update 9_30_2008 2 2" xfId="4945"/>
    <cellStyle name="_PCA 7 - Exhibit D update 9_30_2008 2 2 2" xfId="21442"/>
    <cellStyle name="_PCA 7 - Exhibit D update 9_30_2008 2 2 2 2" xfId="21443"/>
    <cellStyle name="_PCA 7 - Exhibit D update 9_30_2008 2 2 2 2 2" xfId="21444"/>
    <cellStyle name="_PCA 7 - Exhibit D update 9_30_2008 2 2 2 3" xfId="21445"/>
    <cellStyle name="_PCA 7 - Exhibit D update 9_30_2008 2 2 3" xfId="21446"/>
    <cellStyle name="_PCA 7 - Exhibit D update 9_30_2008 2 2 3 2" xfId="21447"/>
    <cellStyle name="_PCA 7 - Exhibit D update 9_30_2008 2 2 4" xfId="21448"/>
    <cellStyle name="_PCA 7 - Exhibit D update 9_30_2008 2 3" xfId="21449"/>
    <cellStyle name="_PCA 7 - Exhibit D update 9_30_2008 2 3 2" xfId="21450"/>
    <cellStyle name="_PCA 7 - Exhibit D update 9_30_2008 2 3 2 2" xfId="21451"/>
    <cellStyle name="_PCA 7 - Exhibit D update 9_30_2008 2 3 3" xfId="21452"/>
    <cellStyle name="_PCA 7 - Exhibit D update 9_30_2008 2 4" xfId="21453"/>
    <cellStyle name="_PCA 7 - Exhibit D update 9_30_2008 2 4 2" xfId="21454"/>
    <cellStyle name="_PCA 7 - Exhibit D update 9_30_2008 2 5" xfId="21455"/>
    <cellStyle name="_PCA 7 - Exhibit D update 9_30_2008 3" xfId="4946"/>
    <cellStyle name="_PCA 7 - Exhibit D update 9_30_2008 3 2" xfId="21456"/>
    <cellStyle name="_PCA 7 - Exhibit D update 9_30_2008 3 2 2" xfId="21457"/>
    <cellStyle name="_PCA 7 - Exhibit D update 9_30_2008 3 2 2 2" xfId="21458"/>
    <cellStyle name="_PCA 7 - Exhibit D update 9_30_2008 3 2 2 2 2" xfId="21459"/>
    <cellStyle name="_PCA 7 - Exhibit D update 9_30_2008 3 2 2 3" xfId="21460"/>
    <cellStyle name="_PCA 7 - Exhibit D update 9_30_2008 3 2 3" xfId="21461"/>
    <cellStyle name="_PCA 7 - Exhibit D update 9_30_2008 3 2 3 2" xfId="21462"/>
    <cellStyle name="_PCA 7 - Exhibit D update 9_30_2008 3 2 4" xfId="21463"/>
    <cellStyle name="_PCA 7 - Exhibit D update 9_30_2008 3 2 5" xfId="21464"/>
    <cellStyle name="_PCA 7 - Exhibit D update 9_30_2008 3 3" xfId="21465"/>
    <cellStyle name="_PCA 7 - Exhibit D update 9_30_2008 3 3 2" xfId="21466"/>
    <cellStyle name="_PCA 7 - Exhibit D update 9_30_2008 3 3 2 2" xfId="21467"/>
    <cellStyle name="_PCA 7 - Exhibit D update 9_30_2008 3 3 3" xfId="21468"/>
    <cellStyle name="_PCA 7 - Exhibit D update 9_30_2008 3 4" xfId="21469"/>
    <cellStyle name="_PCA 7 - Exhibit D update 9_30_2008 3 4 2" xfId="21470"/>
    <cellStyle name="_PCA 7 - Exhibit D update 9_30_2008 3 5" xfId="21471"/>
    <cellStyle name="_PCA 7 - Exhibit D update 9_30_2008 4" xfId="4947"/>
    <cellStyle name="_PCA 7 - Exhibit D update 9_30_2008 4 2" xfId="4948"/>
    <cellStyle name="_PCA 7 - Exhibit D update 9_30_2008 4 2 2" xfId="21472"/>
    <cellStyle name="_PCA 7 - Exhibit D update 9_30_2008 4 2 2 2" xfId="21473"/>
    <cellStyle name="_PCA 7 - Exhibit D update 9_30_2008 4 2 3" xfId="21474"/>
    <cellStyle name="_PCA 7 - Exhibit D update 9_30_2008 4 3" xfId="21475"/>
    <cellStyle name="_PCA 7 - Exhibit D update 9_30_2008 4 3 2" xfId="21476"/>
    <cellStyle name="_PCA 7 - Exhibit D update 9_30_2008 4 4" xfId="21477"/>
    <cellStyle name="_PCA 7 - Exhibit D update 9_30_2008 5" xfId="21478"/>
    <cellStyle name="_PCA 7 - Exhibit D update 9_30_2008 5 2" xfId="21479"/>
    <cellStyle name="_PCA 7 - Exhibit D update 9_30_2008 5 2 2" xfId="21480"/>
    <cellStyle name="_PCA 7 - Exhibit D update 9_30_2008 5 2 2 2" xfId="21481"/>
    <cellStyle name="_PCA 7 - Exhibit D update 9_30_2008 5 2 3" xfId="21482"/>
    <cellStyle name="_PCA 7 - Exhibit D update 9_30_2008 5 2 4" xfId="21483"/>
    <cellStyle name="_PCA 7 - Exhibit D update 9_30_2008 5 3" xfId="21484"/>
    <cellStyle name="_PCA 7 - Exhibit D update 9_30_2008 5 3 2" xfId="21485"/>
    <cellStyle name="_PCA 7 - Exhibit D update 9_30_2008 5 4" xfId="21486"/>
    <cellStyle name="_PCA 7 - Exhibit D update 9_30_2008 5 5" xfId="21487"/>
    <cellStyle name="_PCA 7 - Exhibit D update 9_30_2008 6" xfId="21488"/>
    <cellStyle name="_PCA 7 - Exhibit D update 9_30_2008 6 2" xfId="21489"/>
    <cellStyle name="_PCA 7 - Exhibit D update 9_30_2008 6 2 2" xfId="21490"/>
    <cellStyle name="_PCA 7 - Exhibit D update 9_30_2008 6 2 2 2" xfId="21491"/>
    <cellStyle name="_PCA 7 - Exhibit D update 9_30_2008 6 2 3" xfId="21492"/>
    <cellStyle name="_PCA 7 - Exhibit D update 9_30_2008 6 2 4" xfId="21493"/>
    <cellStyle name="_PCA 7 - Exhibit D update 9_30_2008 6 3" xfId="21494"/>
    <cellStyle name="_PCA 7 - Exhibit D update 9_30_2008 6 3 2" xfId="21495"/>
    <cellStyle name="_PCA 7 - Exhibit D update 9_30_2008 6 4" xfId="21496"/>
    <cellStyle name="_PCA 7 - Exhibit D update 9_30_2008 6 5" xfId="21497"/>
    <cellStyle name="_PCA 7 - Exhibit D update 9_30_2008 7" xfId="21498"/>
    <cellStyle name="_PCA 7 - Exhibit D update 9_30_2008 7 2" xfId="21499"/>
    <cellStyle name="_PCA 7 - Exhibit D update 9_30_2008 8" xfId="21500"/>
    <cellStyle name="_PCA 7 - Exhibit D update 9_30_2008_Chelan PUD Power Costs (8-10)" xfId="4949"/>
    <cellStyle name="_PCA 7 - Exhibit D update 9_30_2008_Chelan PUD Power Costs (8-10) 2" xfId="21501"/>
    <cellStyle name="_PCA 7 - Exhibit D update 9_30_2008_DEM-WP(C) Chelan Power Costs" xfId="4950"/>
    <cellStyle name="_PCA 7 - Exhibit D update 9_30_2008_DEM-WP(C) Chelan Power Costs 2" xfId="21502"/>
    <cellStyle name="_PCA 7 - Exhibit D update 9_30_2008_DEM-WP(C) Chelan Power Costs 2 2" xfId="21503"/>
    <cellStyle name="_PCA 7 - Exhibit D update 9_30_2008_DEM-WP(C) Chelan Power Costs 2 2 2" xfId="21504"/>
    <cellStyle name="_PCA 7 - Exhibit D update 9_30_2008_DEM-WP(C) Chelan Power Costs 2 3" xfId="21505"/>
    <cellStyle name="_PCA 7 - Exhibit D update 9_30_2008_DEM-WP(C) Chelan Power Costs 2 4" xfId="21506"/>
    <cellStyle name="_PCA 7 - Exhibit D update 9_30_2008_DEM-WP(C) Chelan Power Costs 3" xfId="21507"/>
    <cellStyle name="_PCA 7 - Exhibit D update 9_30_2008_DEM-WP(C) Chelan Power Costs 3 2" xfId="21508"/>
    <cellStyle name="_PCA 7 - Exhibit D update 9_30_2008_DEM-WP(C) Chelan Power Costs 4" xfId="21509"/>
    <cellStyle name="_PCA 7 - Exhibit D update 9_30_2008_DEM-WP(C) ENERG10C--ctn Mid-C_042010 2010GRC" xfId="4951"/>
    <cellStyle name="_PCA 7 - Exhibit D update 9_30_2008_DEM-WP(C) ENERG10C--ctn Mid-C_042010 2010GRC 2" xfId="21510"/>
    <cellStyle name="_PCA 7 - Exhibit D update 9_30_2008_DEM-WP(C) Gas Transport 2010GRC" xfId="4952"/>
    <cellStyle name="_PCA 7 - Exhibit D update 9_30_2008_DEM-WP(C) Gas Transport 2010GRC 2" xfId="21511"/>
    <cellStyle name="_PCA 7 - Exhibit D update 9_30_2008_DEM-WP(C) Gas Transport 2010GRC 2 2" xfId="21512"/>
    <cellStyle name="_PCA 7 - Exhibit D update 9_30_2008_DEM-WP(C) Gas Transport 2010GRC 2 2 2" xfId="21513"/>
    <cellStyle name="_PCA 7 - Exhibit D update 9_30_2008_DEM-WP(C) Gas Transport 2010GRC 2 3" xfId="21514"/>
    <cellStyle name="_PCA 7 - Exhibit D update 9_30_2008_DEM-WP(C) Gas Transport 2010GRC 2 4" xfId="21515"/>
    <cellStyle name="_PCA 7 - Exhibit D update 9_30_2008_DEM-WP(C) Gas Transport 2010GRC 3" xfId="21516"/>
    <cellStyle name="_PCA 7 - Exhibit D update 9_30_2008_DEM-WP(C) Gas Transport 2010GRC 3 2" xfId="21517"/>
    <cellStyle name="_PCA 7 - Exhibit D update 9_30_2008_DEM-WP(C) Gas Transport 2010GRC 4" xfId="21518"/>
    <cellStyle name="_PCA 7 - Exhibit D update 9_30_2008_NIM Summary" xfId="4953"/>
    <cellStyle name="_PCA 7 - Exhibit D update 9_30_2008_NIM Summary 2" xfId="4954"/>
    <cellStyle name="_PCA 7 - Exhibit D update 9_30_2008_NIM Summary 2 2" xfId="21519"/>
    <cellStyle name="_PCA 7 - Exhibit D update 9_30_2008_NIM Summary 2 2 2" xfId="21520"/>
    <cellStyle name="_PCA 7 - Exhibit D update 9_30_2008_NIM Summary 2 2 2 2" xfId="21521"/>
    <cellStyle name="_PCA 7 - Exhibit D update 9_30_2008_NIM Summary 2 2 3" xfId="21522"/>
    <cellStyle name="_PCA 7 - Exhibit D update 9_30_2008_NIM Summary 2 2 4" xfId="21523"/>
    <cellStyle name="_PCA 7 - Exhibit D update 9_30_2008_NIM Summary 2 3" xfId="21524"/>
    <cellStyle name="_PCA 7 - Exhibit D update 9_30_2008_NIM Summary 2 3 2" xfId="21525"/>
    <cellStyle name="_PCA 7 - Exhibit D update 9_30_2008_NIM Summary 2 4" xfId="21526"/>
    <cellStyle name="_PCA 7 - Exhibit D update 9_30_2008_NIM Summary 3" xfId="21527"/>
    <cellStyle name="_PCA 7 - Exhibit D update 9_30_2008_NIM Summary 3 2" xfId="21528"/>
    <cellStyle name="_PCA 7 - Exhibit D update 9_30_2008_NIM Summary 3 2 2" xfId="21529"/>
    <cellStyle name="_PCA 7 - Exhibit D update 9_30_2008_NIM Summary 3 3" xfId="21530"/>
    <cellStyle name="_PCA 7 - Exhibit D update 9_30_2008_NIM Summary 3 4" xfId="21531"/>
    <cellStyle name="_PCA 7 - Exhibit D update 9_30_2008_NIM Summary 4" xfId="21532"/>
    <cellStyle name="_PCA 7 - Exhibit D update 9_30_2008_NIM Summary 4 2" xfId="21533"/>
    <cellStyle name="_PCA 7 - Exhibit D update 9_30_2008_NIM Summary 5" xfId="21534"/>
    <cellStyle name="_PCA 7 - Exhibit D update 9_30_2008_NIM Summary_DEM-WP(C) ENERG10C--ctn Mid-C_042010 2010GRC" xfId="4955"/>
    <cellStyle name="_PCA 7 - Exhibit D update 9_30_2008_NIM Summary_DEM-WP(C) ENERG10C--ctn Mid-C_042010 2010GRC 2" xfId="21535"/>
    <cellStyle name="_PCA 7 - Exhibit D update 9_30_2008_Transmission Workbook for May BOD" xfId="4956"/>
    <cellStyle name="_PCA 7 - Exhibit D update 9_30_2008_Transmission Workbook for May BOD 2" xfId="4957"/>
    <cellStyle name="_PCA 7 - Exhibit D update 9_30_2008_Transmission Workbook for May BOD 2 2" xfId="21536"/>
    <cellStyle name="_PCA 7 - Exhibit D update 9_30_2008_Transmission Workbook for May BOD 2 2 2" xfId="21537"/>
    <cellStyle name="_PCA 7 - Exhibit D update 9_30_2008_Transmission Workbook for May BOD 2 2 2 2" xfId="21538"/>
    <cellStyle name="_PCA 7 - Exhibit D update 9_30_2008_Transmission Workbook for May BOD 2 2 3" xfId="21539"/>
    <cellStyle name="_PCA 7 - Exhibit D update 9_30_2008_Transmission Workbook for May BOD 2 2 4" xfId="21540"/>
    <cellStyle name="_PCA 7 - Exhibit D update 9_30_2008_Transmission Workbook for May BOD 2 3" xfId="21541"/>
    <cellStyle name="_PCA 7 - Exhibit D update 9_30_2008_Transmission Workbook for May BOD 2 3 2" xfId="21542"/>
    <cellStyle name="_PCA 7 - Exhibit D update 9_30_2008_Transmission Workbook for May BOD 2 4" xfId="21543"/>
    <cellStyle name="_PCA 7 - Exhibit D update 9_30_2008_Transmission Workbook for May BOD 3" xfId="21544"/>
    <cellStyle name="_PCA 7 - Exhibit D update 9_30_2008_Transmission Workbook for May BOD 3 2" xfId="21545"/>
    <cellStyle name="_PCA 7 - Exhibit D update 9_30_2008_Transmission Workbook for May BOD 3 2 2" xfId="21546"/>
    <cellStyle name="_PCA 7 - Exhibit D update 9_30_2008_Transmission Workbook for May BOD 3 3" xfId="21547"/>
    <cellStyle name="_PCA 7 - Exhibit D update 9_30_2008_Transmission Workbook for May BOD 3 4" xfId="21548"/>
    <cellStyle name="_PCA 7 - Exhibit D update 9_30_2008_Transmission Workbook for May BOD 4" xfId="21549"/>
    <cellStyle name="_PCA 7 - Exhibit D update 9_30_2008_Transmission Workbook for May BOD 4 2" xfId="21550"/>
    <cellStyle name="_PCA 7 - Exhibit D update 9_30_2008_Transmission Workbook for May BOD 5" xfId="21551"/>
    <cellStyle name="_PCA 7 - Exhibit D update 9_30_2008_Transmission Workbook for May BOD_DEM-WP(C) ENERG10C--ctn Mid-C_042010 2010GRC" xfId="4958"/>
    <cellStyle name="_PCA 7 - Exhibit D update 9_30_2008_Transmission Workbook for May BOD_DEM-WP(C) ENERG10C--ctn Mid-C_042010 2010GRC 2" xfId="21552"/>
    <cellStyle name="_PCA 7 - Exhibit D update 9_30_2008_Wind Integration 10GRC" xfId="4959"/>
    <cellStyle name="_PCA 7 - Exhibit D update 9_30_2008_Wind Integration 10GRC 2" xfId="4960"/>
    <cellStyle name="_PCA 7 - Exhibit D update 9_30_2008_Wind Integration 10GRC 2 2" xfId="21553"/>
    <cellStyle name="_PCA 7 - Exhibit D update 9_30_2008_Wind Integration 10GRC 2 2 2" xfId="21554"/>
    <cellStyle name="_PCA 7 - Exhibit D update 9_30_2008_Wind Integration 10GRC 2 2 2 2" xfId="21555"/>
    <cellStyle name="_PCA 7 - Exhibit D update 9_30_2008_Wind Integration 10GRC 2 2 3" xfId="21556"/>
    <cellStyle name="_PCA 7 - Exhibit D update 9_30_2008_Wind Integration 10GRC 2 2 4" xfId="21557"/>
    <cellStyle name="_PCA 7 - Exhibit D update 9_30_2008_Wind Integration 10GRC 2 3" xfId="21558"/>
    <cellStyle name="_PCA 7 - Exhibit D update 9_30_2008_Wind Integration 10GRC 2 3 2" xfId="21559"/>
    <cellStyle name="_PCA 7 - Exhibit D update 9_30_2008_Wind Integration 10GRC 2 4" xfId="21560"/>
    <cellStyle name="_PCA 7 - Exhibit D update 9_30_2008_Wind Integration 10GRC 3" xfId="21561"/>
    <cellStyle name="_PCA 7 - Exhibit D update 9_30_2008_Wind Integration 10GRC 3 2" xfId="21562"/>
    <cellStyle name="_PCA 7 - Exhibit D update 9_30_2008_Wind Integration 10GRC 3 2 2" xfId="21563"/>
    <cellStyle name="_PCA 7 - Exhibit D update 9_30_2008_Wind Integration 10GRC 3 3" xfId="21564"/>
    <cellStyle name="_PCA 7 - Exhibit D update 9_30_2008_Wind Integration 10GRC 3 4" xfId="21565"/>
    <cellStyle name="_PCA 7 - Exhibit D update 9_30_2008_Wind Integration 10GRC 4" xfId="21566"/>
    <cellStyle name="_PCA 7 - Exhibit D update 9_30_2008_Wind Integration 10GRC 4 2" xfId="21567"/>
    <cellStyle name="_PCA 7 - Exhibit D update 9_30_2008_Wind Integration 10GRC 5" xfId="21568"/>
    <cellStyle name="_PCA 7 - Exhibit D update 9_30_2008_Wind Integration 10GRC_DEM-WP(C) ENERG10C--ctn Mid-C_042010 2010GRC" xfId="4961"/>
    <cellStyle name="_PCA 7 - Exhibit D update 9_30_2008_Wind Integration 10GRC_DEM-WP(C) ENERG10C--ctn Mid-C_042010 2010GRC 2" xfId="21569"/>
    <cellStyle name="_Portfolio SPlan Base Case.xls Chart 1" xfId="4962"/>
    <cellStyle name="_Portfolio SPlan Base Case.xls Chart 1 2" xfId="4963"/>
    <cellStyle name="_Portfolio SPlan Base Case.xls Chart 1 2 2" xfId="4964"/>
    <cellStyle name="_Portfolio SPlan Base Case.xls Chart 1 2 2 2" xfId="21570"/>
    <cellStyle name="_Portfolio SPlan Base Case.xls Chart 1 2 2 2 2" xfId="21571"/>
    <cellStyle name="_Portfolio SPlan Base Case.xls Chart 1 2 2 2 2 2" xfId="21572"/>
    <cellStyle name="_Portfolio SPlan Base Case.xls Chart 1 2 2 2 3" xfId="21573"/>
    <cellStyle name="_Portfolio SPlan Base Case.xls Chart 1 2 2 3" xfId="21574"/>
    <cellStyle name="_Portfolio SPlan Base Case.xls Chart 1 2 2 3 2" xfId="21575"/>
    <cellStyle name="_Portfolio SPlan Base Case.xls Chart 1 2 2 4" xfId="21576"/>
    <cellStyle name="_Portfolio SPlan Base Case.xls Chart 1 2 3" xfId="21577"/>
    <cellStyle name="_Portfolio SPlan Base Case.xls Chart 1 2 3 2" xfId="21578"/>
    <cellStyle name="_Portfolio SPlan Base Case.xls Chart 1 2 3 2 2" xfId="21579"/>
    <cellStyle name="_Portfolio SPlan Base Case.xls Chart 1 2 3 3" xfId="21580"/>
    <cellStyle name="_Portfolio SPlan Base Case.xls Chart 1 2 4" xfId="21581"/>
    <cellStyle name="_Portfolio SPlan Base Case.xls Chart 1 2 4 2" xfId="21582"/>
    <cellStyle name="_Portfolio SPlan Base Case.xls Chart 1 2 5" xfId="21583"/>
    <cellStyle name="_Portfolio SPlan Base Case.xls Chart 1 3" xfId="4965"/>
    <cellStyle name="_Portfolio SPlan Base Case.xls Chart 1 3 2" xfId="21584"/>
    <cellStyle name="_Portfolio SPlan Base Case.xls Chart 1 3 2 2" xfId="21585"/>
    <cellStyle name="_Portfolio SPlan Base Case.xls Chart 1 3 2 3" xfId="21586"/>
    <cellStyle name="_Portfolio SPlan Base Case.xls Chart 1 3 3" xfId="21587"/>
    <cellStyle name="_Portfolio SPlan Base Case.xls Chart 1 3 4" xfId="21588"/>
    <cellStyle name="_Portfolio SPlan Base Case.xls Chart 1 4" xfId="21589"/>
    <cellStyle name="_Portfolio SPlan Base Case.xls Chart 1 4 2" xfId="21590"/>
    <cellStyle name="_Portfolio SPlan Base Case.xls Chart 1 4 2 2" xfId="21591"/>
    <cellStyle name="_Portfolio SPlan Base Case.xls Chart 1 4 3" xfId="21592"/>
    <cellStyle name="_Portfolio SPlan Base Case.xls Chart 1 5" xfId="21593"/>
    <cellStyle name="_Portfolio SPlan Base Case.xls Chart 1 5 2" xfId="21594"/>
    <cellStyle name="_Portfolio SPlan Base Case.xls Chart 1 5 3" xfId="21595"/>
    <cellStyle name="_Portfolio SPlan Base Case.xls Chart 1 6" xfId="21596"/>
    <cellStyle name="_Portfolio SPlan Base Case.xls Chart 1 6 2" xfId="21597"/>
    <cellStyle name="_Portfolio SPlan Base Case.xls Chart 1_Adj Bench DR 3 for Initial Briefs (Electric)" xfId="4966"/>
    <cellStyle name="_Portfolio SPlan Base Case.xls Chart 1_Adj Bench DR 3 for Initial Briefs (Electric) 2" xfId="4967"/>
    <cellStyle name="_Portfolio SPlan Base Case.xls Chart 1_Adj Bench DR 3 for Initial Briefs (Electric) 2 2" xfId="4968"/>
    <cellStyle name="_Portfolio SPlan Base Case.xls Chart 1_Adj Bench DR 3 for Initial Briefs (Electric) 2 2 2" xfId="21598"/>
    <cellStyle name="_Portfolio SPlan Base Case.xls Chart 1_Adj Bench DR 3 for Initial Briefs (Electric) 2 2 2 2" xfId="21599"/>
    <cellStyle name="_Portfolio SPlan Base Case.xls Chart 1_Adj Bench DR 3 for Initial Briefs (Electric) 2 2 3" xfId="21600"/>
    <cellStyle name="_Portfolio SPlan Base Case.xls Chart 1_Adj Bench DR 3 for Initial Briefs (Electric) 2 2 4" xfId="21601"/>
    <cellStyle name="_Portfolio SPlan Base Case.xls Chart 1_Adj Bench DR 3 for Initial Briefs (Electric) 2 3" xfId="21602"/>
    <cellStyle name="_Portfolio SPlan Base Case.xls Chart 1_Adj Bench DR 3 for Initial Briefs (Electric) 2 3 2" xfId="21603"/>
    <cellStyle name="_Portfolio SPlan Base Case.xls Chart 1_Adj Bench DR 3 for Initial Briefs (Electric) 2 4" xfId="21604"/>
    <cellStyle name="_Portfolio SPlan Base Case.xls Chart 1_Adj Bench DR 3 for Initial Briefs (Electric) 3" xfId="4969"/>
    <cellStyle name="_Portfolio SPlan Base Case.xls Chart 1_Adj Bench DR 3 for Initial Briefs (Electric) 3 2" xfId="21605"/>
    <cellStyle name="_Portfolio SPlan Base Case.xls Chart 1_Adj Bench DR 3 for Initial Briefs (Electric) 3 2 2" xfId="21606"/>
    <cellStyle name="_Portfolio SPlan Base Case.xls Chart 1_Adj Bench DR 3 for Initial Briefs (Electric) 3 3" xfId="21607"/>
    <cellStyle name="_Portfolio SPlan Base Case.xls Chart 1_Adj Bench DR 3 for Initial Briefs (Electric) 3 4" xfId="21608"/>
    <cellStyle name="_Portfolio SPlan Base Case.xls Chart 1_Adj Bench DR 3 for Initial Briefs (Electric) 4" xfId="21609"/>
    <cellStyle name="_Portfolio SPlan Base Case.xls Chart 1_Adj Bench DR 3 for Initial Briefs (Electric) 4 2" xfId="21610"/>
    <cellStyle name="_Portfolio SPlan Base Case.xls Chart 1_Adj Bench DR 3 for Initial Briefs (Electric) 5" xfId="21611"/>
    <cellStyle name="_Portfolio SPlan Base Case.xls Chart 1_Adj Bench DR 3 for Initial Briefs (Electric)_DEM-WP(C) ENERG10C--ctn Mid-C_042010 2010GRC" xfId="4970"/>
    <cellStyle name="_Portfolio SPlan Base Case.xls Chart 1_Adj Bench DR 3 for Initial Briefs (Electric)_DEM-WP(C) ENERG10C--ctn Mid-C_042010 2010GRC 2" xfId="21612"/>
    <cellStyle name="_Portfolio SPlan Base Case.xls Chart 1_Book1" xfId="4971"/>
    <cellStyle name="_Portfolio SPlan Base Case.xls Chart 1_Book1 2" xfId="21613"/>
    <cellStyle name="_Portfolio SPlan Base Case.xls Chart 1_Book2" xfId="4972"/>
    <cellStyle name="_Portfolio SPlan Base Case.xls Chart 1_Book2 2" xfId="4973"/>
    <cellStyle name="_Portfolio SPlan Base Case.xls Chart 1_Book2 2 2" xfId="4974"/>
    <cellStyle name="_Portfolio SPlan Base Case.xls Chart 1_Book2 2 2 2" xfId="21614"/>
    <cellStyle name="_Portfolio SPlan Base Case.xls Chart 1_Book2 2 2 2 2" xfId="21615"/>
    <cellStyle name="_Portfolio SPlan Base Case.xls Chart 1_Book2 2 2 3" xfId="21616"/>
    <cellStyle name="_Portfolio SPlan Base Case.xls Chart 1_Book2 2 2 4" xfId="21617"/>
    <cellStyle name="_Portfolio SPlan Base Case.xls Chart 1_Book2 2 3" xfId="21618"/>
    <cellStyle name="_Portfolio SPlan Base Case.xls Chart 1_Book2 2 3 2" xfId="21619"/>
    <cellStyle name="_Portfolio SPlan Base Case.xls Chart 1_Book2 2 4" xfId="21620"/>
    <cellStyle name="_Portfolio SPlan Base Case.xls Chart 1_Book2 3" xfId="4975"/>
    <cellStyle name="_Portfolio SPlan Base Case.xls Chart 1_Book2 3 2" xfId="21621"/>
    <cellStyle name="_Portfolio SPlan Base Case.xls Chart 1_Book2 3 2 2" xfId="21622"/>
    <cellStyle name="_Portfolio SPlan Base Case.xls Chart 1_Book2 3 3" xfId="21623"/>
    <cellStyle name="_Portfolio SPlan Base Case.xls Chart 1_Book2 3 4" xfId="21624"/>
    <cellStyle name="_Portfolio SPlan Base Case.xls Chart 1_Book2 4" xfId="21625"/>
    <cellStyle name="_Portfolio SPlan Base Case.xls Chart 1_Book2 4 2" xfId="21626"/>
    <cellStyle name="_Portfolio SPlan Base Case.xls Chart 1_Book2 5" xfId="21627"/>
    <cellStyle name="_Portfolio SPlan Base Case.xls Chart 1_Book2_Adj Bench DR 3 for Initial Briefs (Electric)" xfId="4976"/>
    <cellStyle name="_Portfolio SPlan Base Case.xls Chart 1_Book2_Adj Bench DR 3 for Initial Briefs (Electric) 2" xfId="4977"/>
    <cellStyle name="_Portfolio SPlan Base Case.xls Chart 1_Book2_Adj Bench DR 3 for Initial Briefs (Electric) 2 2" xfId="4978"/>
    <cellStyle name="_Portfolio SPlan Base Case.xls Chart 1_Book2_Adj Bench DR 3 for Initial Briefs (Electric) 2 2 2" xfId="21628"/>
    <cellStyle name="_Portfolio SPlan Base Case.xls Chart 1_Book2_Adj Bench DR 3 for Initial Briefs (Electric) 2 2 2 2" xfId="21629"/>
    <cellStyle name="_Portfolio SPlan Base Case.xls Chart 1_Book2_Adj Bench DR 3 for Initial Briefs (Electric) 2 2 3" xfId="21630"/>
    <cellStyle name="_Portfolio SPlan Base Case.xls Chart 1_Book2_Adj Bench DR 3 for Initial Briefs (Electric) 2 2 4" xfId="21631"/>
    <cellStyle name="_Portfolio SPlan Base Case.xls Chart 1_Book2_Adj Bench DR 3 for Initial Briefs (Electric) 2 3" xfId="21632"/>
    <cellStyle name="_Portfolio SPlan Base Case.xls Chart 1_Book2_Adj Bench DR 3 for Initial Briefs (Electric) 2 3 2" xfId="21633"/>
    <cellStyle name="_Portfolio SPlan Base Case.xls Chart 1_Book2_Adj Bench DR 3 for Initial Briefs (Electric) 2 4" xfId="21634"/>
    <cellStyle name="_Portfolio SPlan Base Case.xls Chart 1_Book2_Adj Bench DR 3 for Initial Briefs (Electric) 3" xfId="4979"/>
    <cellStyle name="_Portfolio SPlan Base Case.xls Chart 1_Book2_Adj Bench DR 3 for Initial Briefs (Electric) 3 2" xfId="21635"/>
    <cellStyle name="_Portfolio SPlan Base Case.xls Chart 1_Book2_Adj Bench DR 3 for Initial Briefs (Electric) 3 2 2" xfId="21636"/>
    <cellStyle name="_Portfolio SPlan Base Case.xls Chart 1_Book2_Adj Bench DR 3 for Initial Briefs (Electric) 3 3" xfId="21637"/>
    <cellStyle name="_Portfolio SPlan Base Case.xls Chart 1_Book2_Adj Bench DR 3 for Initial Briefs (Electric) 3 4" xfId="21638"/>
    <cellStyle name="_Portfolio SPlan Base Case.xls Chart 1_Book2_Adj Bench DR 3 for Initial Briefs (Electric) 4" xfId="21639"/>
    <cellStyle name="_Portfolio SPlan Base Case.xls Chart 1_Book2_Adj Bench DR 3 for Initial Briefs (Electric) 4 2" xfId="21640"/>
    <cellStyle name="_Portfolio SPlan Base Case.xls Chart 1_Book2_Adj Bench DR 3 for Initial Briefs (Electric) 5" xfId="21641"/>
    <cellStyle name="_Portfolio SPlan Base Case.xls Chart 1_Book2_Adj Bench DR 3 for Initial Briefs (Electric)_DEM-WP(C) ENERG10C--ctn Mid-C_042010 2010GRC" xfId="4980"/>
    <cellStyle name="_Portfolio SPlan Base Case.xls Chart 1_Book2_Adj Bench DR 3 for Initial Briefs (Electric)_DEM-WP(C) ENERG10C--ctn Mid-C_042010 2010GRC 2" xfId="21642"/>
    <cellStyle name="_Portfolio SPlan Base Case.xls Chart 1_Book2_DEM-WP(C) ENERG10C--ctn Mid-C_042010 2010GRC" xfId="4981"/>
    <cellStyle name="_Portfolio SPlan Base Case.xls Chart 1_Book2_DEM-WP(C) ENERG10C--ctn Mid-C_042010 2010GRC 2" xfId="21643"/>
    <cellStyle name="_Portfolio SPlan Base Case.xls Chart 1_Book2_Electric Rev Req Model (2009 GRC) Rebuttal" xfId="4982"/>
    <cellStyle name="_Portfolio SPlan Base Case.xls Chart 1_Book2_Electric Rev Req Model (2009 GRC) Rebuttal 2" xfId="4983"/>
    <cellStyle name="_Portfolio SPlan Base Case.xls Chart 1_Book2_Electric Rev Req Model (2009 GRC) Rebuttal 2 2" xfId="4984"/>
    <cellStyle name="_Portfolio SPlan Base Case.xls Chart 1_Book2_Electric Rev Req Model (2009 GRC) Rebuttal 2 2 2" xfId="21644"/>
    <cellStyle name="_Portfolio SPlan Base Case.xls Chart 1_Book2_Electric Rev Req Model (2009 GRC) Rebuttal 2 3" xfId="21645"/>
    <cellStyle name="_Portfolio SPlan Base Case.xls Chart 1_Book2_Electric Rev Req Model (2009 GRC) Rebuttal 3" xfId="4985"/>
    <cellStyle name="_Portfolio SPlan Base Case.xls Chart 1_Book2_Electric Rev Req Model (2009 GRC) Rebuttal 3 2" xfId="21646"/>
    <cellStyle name="_Portfolio SPlan Base Case.xls Chart 1_Book2_Electric Rev Req Model (2009 GRC) Rebuttal 4" xfId="21647"/>
    <cellStyle name="_Portfolio SPlan Base Case.xls Chart 1_Book2_Electric Rev Req Model (2009 GRC) Rebuttal REmoval of New  WH Solar AdjustMI" xfId="4986"/>
    <cellStyle name="_Portfolio SPlan Base Case.xls Chart 1_Book2_Electric Rev Req Model (2009 GRC) Rebuttal REmoval of New  WH Solar AdjustMI 2" xfId="4987"/>
    <cellStyle name="_Portfolio SPlan Base Case.xls Chart 1_Book2_Electric Rev Req Model (2009 GRC) Rebuttal REmoval of New  WH Solar AdjustMI 2 2" xfId="4988"/>
    <cellStyle name="_Portfolio SPlan Base Case.xls Chart 1_Book2_Electric Rev Req Model (2009 GRC) Rebuttal REmoval of New  WH Solar AdjustMI 2 2 2" xfId="21648"/>
    <cellStyle name="_Portfolio SPlan Base Case.xls Chart 1_Book2_Electric Rev Req Model (2009 GRC) Rebuttal REmoval of New  WH Solar AdjustMI 2 2 2 2" xfId="21649"/>
    <cellStyle name="_Portfolio SPlan Base Case.xls Chart 1_Book2_Electric Rev Req Model (2009 GRC) Rebuttal REmoval of New  WH Solar AdjustMI 2 2 3" xfId="21650"/>
    <cellStyle name="_Portfolio SPlan Base Case.xls Chart 1_Book2_Electric Rev Req Model (2009 GRC) Rebuttal REmoval of New  WH Solar AdjustMI 2 2 4" xfId="21651"/>
    <cellStyle name="_Portfolio SPlan Base Case.xls Chart 1_Book2_Electric Rev Req Model (2009 GRC) Rebuttal REmoval of New  WH Solar AdjustMI 2 3" xfId="21652"/>
    <cellStyle name="_Portfolio SPlan Base Case.xls Chart 1_Book2_Electric Rev Req Model (2009 GRC) Rebuttal REmoval of New  WH Solar AdjustMI 2 3 2" xfId="21653"/>
    <cellStyle name="_Portfolio SPlan Base Case.xls Chart 1_Book2_Electric Rev Req Model (2009 GRC) Rebuttal REmoval of New  WH Solar AdjustMI 2 4" xfId="21654"/>
    <cellStyle name="_Portfolio SPlan Base Case.xls Chart 1_Book2_Electric Rev Req Model (2009 GRC) Rebuttal REmoval of New  WH Solar AdjustMI 3" xfId="4989"/>
    <cellStyle name="_Portfolio SPlan Base Case.xls Chart 1_Book2_Electric Rev Req Model (2009 GRC) Rebuttal REmoval of New  WH Solar AdjustMI 3 2" xfId="21655"/>
    <cellStyle name="_Portfolio SPlan Base Case.xls Chart 1_Book2_Electric Rev Req Model (2009 GRC) Rebuttal REmoval of New  WH Solar AdjustMI 3 2 2" xfId="21656"/>
    <cellStyle name="_Portfolio SPlan Base Case.xls Chart 1_Book2_Electric Rev Req Model (2009 GRC) Rebuttal REmoval of New  WH Solar AdjustMI 3 3" xfId="21657"/>
    <cellStyle name="_Portfolio SPlan Base Case.xls Chart 1_Book2_Electric Rev Req Model (2009 GRC) Rebuttal REmoval of New  WH Solar AdjustMI 3 4" xfId="21658"/>
    <cellStyle name="_Portfolio SPlan Base Case.xls Chart 1_Book2_Electric Rev Req Model (2009 GRC) Rebuttal REmoval of New  WH Solar AdjustMI 4" xfId="21659"/>
    <cellStyle name="_Portfolio SPlan Base Case.xls Chart 1_Book2_Electric Rev Req Model (2009 GRC) Rebuttal REmoval of New  WH Solar AdjustMI 4 2" xfId="21660"/>
    <cellStyle name="_Portfolio SPlan Base Case.xls Chart 1_Book2_Electric Rev Req Model (2009 GRC) Rebuttal REmoval of New  WH Solar AdjustMI 5" xfId="21661"/>
    <cellStyle name="_Portfolio SPlan Base Case.xls Chart 1_Book2_Electric Rev Req Model (2009 GRC) Rebuttal REmoval of New  WH Solar AdjustMI_DEM-WP(C) ENERG10C--ctn Mid-C_042010 2010GRC" xfId="4990"/>
    <cellStyle name="_Portfolio SPlan Base Case.xls Chart 1_Book2_Electric Rev Req Model (2009 GRC) Rebuttal REmoval of New  WH Solar AdjustMI_DEM-WP(C) ENERG10C--ctn Mid-C_042010 2010GRC 2" xfId="21662"/>
    <cellStyle name="_Portfolio SPlan Base Case.xls Chart 1_Book2_Electric Rev Req Model (2009 GRC) Revised 01-18-2010" xfId="4991"/>
    <cellStyle name="_Portfolio SPlan Base Case.xls Chart 1_Book2_Electric Rev Req Model (2009 GRC) Revised 01-18-2010 2" xfId="4992"/>
    <cellStyle name="_Portfolio SPlan Base Case.xls Chart 1_Book2_Electric Rev Req Model (2009 GRC) Revised 01-18-2010 2 2" xfId="4993"/>
    <cellStyle name="_Portfolio SPlan Base Case.xls Chart 1_Book2_Electric Rev Req Model (2009 GRC) Revised 01-18-2010 2 2 2" xfId="21663"/>
    <cellStyle name="_Portfolio SPlan Base Case.xls Chart 1_Book2_Electric Rev Req Model (2009 GRC) Revised 01-18-2010 2 2 2 2" xfId="21664"/>
    <cellStyle name="_Portfolio SPlan Base Case.xls Chart 1_Book2_Electric Rev Req Model (2009 GRC) Revised 01-18-2010 2 2 3" xfId="21665"/>
    <cellStyle name="_Portfolio SPlan Base Case.xls Chart 1_Book2_Electric Rev Req Model (2009 GRC) Revised 01-18-2010 2 2 4" xfId="21666"/>
    <cellStyle name="_Portfolio SPlan Base Case.xls Chart 1_Book2_Electric Rev Req Model (2009 GRC) Revised 01-18-2010 2 3" xfId="21667"/>
    <cellStyle name="_Portfolio SPlan Base Case.xls Chart 1_Book2_Electric Rev Req Model (2009 GRC) Revised 01-18-2010 2 3 2" xfId="21668"/>
    <cellStyle name="_Portfolio SPlan Base Case.xls Chart 1_Book2_Electric Rev Req Model (2009 GRC) Revised 01-18-2010 2 4" xfId="21669"/>
    <cellStyle name="_Portfolio SPlan Base Case.xls Chart 1_Book2_Electric Rev Req Model (2009 GRC) Revised 01-18-2010 3" xfId="4994"/>
    <cellStyle name="_Portfolio SPlan Base Case.xls Chart 1_Book2_Electric Rev Req Model (2009 GRC) Revised 01-18-2010 3 2" xfId="21670"/>
    <cellStyle name="_Portfolio SPlan Base Case.xls Chart 1_Book2_Electric Rev Req Model (2009 GRC) Revised 01-18-2010 3 2 2" xfId="21671"/>
    <cellStyle name="_Portfolio SPlan Base Case.xls Chart 1_Book2_Electric Rev Req Model (2009 GRC) Revised 01-18-2010 3 3" xfId="21672"/>
    <cellStyle name="_Portfolio SPlan Base Case.xls Chart 1_Book2_Electric Rev Req Model (2009 GRC) Revised 01-18-2010 3 4" xfId="21673"/>
    <cellStyle name="_Portfolio SPlan Base Case.xls Chart 1_Book2_Electric Rev Req Model (2009 GRC) Revised 01-18-2010 4" xfId="21674"/>
    <cellStyle name="_Portfolio SPlan Base Case.xls Chart 1_Book2_Electric Rev Req Model (2009 GRC) Revised 01-18-2010 4 2" xfId="21675"/>
    <cellStyle name="_Portfolio SPlan Base Case.xls Chart 1_Book2_Electric Rev Req Model (2009 GRC) Revised 01-18-2010 5" xfId="21676"/>
    <cellStyle name="_Portfolio SPlan Base Case.xls Chart 1_Book2_Electric Rev Req Model (2009 GRC) Revised 01-18-2010_DEM-WP(C) ENERG10C--ctn Mid-C_042010 2010GRC" xfId="4995"/>
    <cellStyle name="_Portfolio SPlan Base Case.xls Chart 1_Book2_Electric Rev Req Model (2009 GRC) Revised 01-18-2010_DEM-WP(C) ENERG10C--ctn Mid-C_042010 2010GRC 2" xfId="21677"/>
    <cellStyle name="_Portfolio SPlan Base Case.xls Chart 1_Book2_Final Order Electric EXHIBIT A-1" xfId="4996"/>
    <cellStyle name="_Portfolio SPlan Base Case.xls Chart 1_Book2_Final Order Electric EXHIBIT A-1 2" xfId="4997"/>
    <cellStyle name="_Portfolio SPlan Base Case.xls Chart 1_Book2_Final Order Electric EXHIBIT A-1 2 2" xfId="4998"/>
    <cellStyle name="_Portfolio SPlan Base Case.xls Chart 1_Book2_Final Order Electric EXHIBIT A-1 2 2 2" xfId="21678"/>
    <cellStyle name="_Portfolio SPlan Base Case.xls Chart 1_Book2_Final Order Electric EXHIBIT A-1 2 3" xfId="21679"/>
    <cellStyle name="_Portfolio SPlan Base Case.xls Chart 1_Book2_Final Order Electric EXHIBIT A-1 2 4" xfId="21680"/>
    <cellStyle name="_Portfolio SPlan Base Case.xls Chart 1_Book2_Final Order Electric EXHIBIT A-1 3" xfId="4999"/>
    <cellStyle name="_Portfolio SPlan Base Case.xls Chart 1_Book2_Final Order Electric EXHIBIT A-1 3 2" xfId="21681"/>
    <cellStyle name="_Portfolio SPlan Base Case.xls Chart 1_Book2_Final Order Electric EXHIBIT A-1 4" xfId="21682"/>
    <cellStyle name="_Portfolio SPlan Base Case.xls Chart 1_Book2_Final Order Electric EXHIBIT A-1 5" xfId="21683"/>
    <cellStyle name="_Portfolio SPlan Base Case.xls Chart 1_Book2_Final Order Electric EXHIBIT A-1 6" xfId="21684"/>
    <cellStyle name="_Portfolio SPlan Base Case.xls Chart 1_Chelan PUD Power Costs (8-10)" xfId="5000"/>
    <cellStyle name="_Portfolio SPlan Base Case.xls Chart 1_Chelan PUD Power Costs (8-10) 2" xfId="21685"/>
    <cellStyle name="_Portfolio SPlan Base Case.xls Chart 1_Colstrip 1&amp;2 Annual O&amp;M Budgets" xfId="21686"/>
    <cellStyle name="_Portfolio SPlan Base Case.xls Chart 1_Confidential Material" xfId="5001"/>
    <cellStyle name="_Portfolio SPlan Base Case.xls Chart 1_Confidential Material 2" xfId="21687"/>
    <cellStyle name="_Portfolio SPlan Base Case.xls Chart 1_DEM-WP(C) Colstrip 12 Coal Cost Forecast 2010GRC" xfId="5002"/>
    <cellStyle name="_Portfolio SPlan Base Case.xls Chart 1_DEM-WP(C) Colstrip 12 Coal Cost Forecast 2010GRC 2" xfId="21688"/>
    <cellStyle name="_Portfolio SPlan Base Case.xls Chart 1_DEM-WP(C) ENERG10C--ctn Mid-C_042010 2010GRC" xfId="5003"/>
    <cellStyle name="_Portfolio SPlan Base Case.xls Chart 1_DEM-WP(C) ENERG10C--ctn Mid-C_042010 2010GRC 2" xfId="21689"/>
    <cellStyle name="_Portfolio SPlan Base Case.xls Chart 1_DEM-WP(C) Production O&amp;M 2010GRC As-Filed" xfId="5004"/>
    <cellStyle name="_Portfolio SPlan Base Case.xls Chart 1_DEM-WP(C) Production O&amp;M 2010GRC As-Filed 2" xfId="5005"/>
    <cellStyle name="_Portfolio SPlan Base Case.xls Chart 1_DEM-WP(C) Production O&amp;M 2010GRC As-Filed 2 2" xfId="21690"/>
    <cellStyle name="_Portfolio SPlan Base Case.xls Chart 1_DEM-WP(C) Production O&amp;M 2010GRC As-Filed 3" xfId="5006"/>
    <cellStyle name="_Portfolio SPlan Base Case.xls Chart 1_DEM-WP(C) Production O&amp;M 2010GRC As-Filed 3 2" xfId="21691"/>
    <cellStyle name="_Portfolio SPlan Base Case.xls Chart 1_DEM-WP(C) Production O&amp;M 2010GRC As-Filed 4" xfId="21692"/>
    <cellStyle name="_Portfolio SPlan Base Case.xls Chart 1_DEM-WP(C) Production O&amp;M 2010GRC As-Filed 4 2" xfId="21693"/>
    <cellStyle name="_Portfolio SPlan Base Case.xls Chart 1_DEM-WP(C) Production O&amp;M 2010GRC As-Filed 5" xfId="21694"/>
    <cellStyle name="_Portfolio SPlan Base Case.xls Chart 1_DEM-WP(C) Production O&amp;M 2010GRC As-Filed 5 2" xfId="21695"/>
    <cellStyle name="_Portfolio SPlan Base Case.xls Chart 1_DEM-WP(C) Production O&amp;M 2010GRC As-Filed 6" xfId="21696"/>
    <cellStyle name="_Portfolio SPlan Base Case.xls Chart 1_DEM-WP(C) Production O&amp;M 2010GRC As-Filed 6 2" xfId="21697"/>
    <cellStyle name="_Portfolio SPlan Base Case.xls Chart 1_Electric Rev Req Model (2009 GRC) " xfId="5007"/>
    <cellStyle name="_Portfolio SPlan Base Case.xls Chart 1_Electric Rev Req Model (2009 GRC)  2" xfId="5008"/>
    <cellStyle name="_Portfolio SPlan Base Case.xls Chart 1_Electric Rev Req Model (2009 GRC)  2 2" xfId="5009"/>
    <cellStyle name="_Portfolio SPlan Base Case.xls Chart 1_Electric Rev Req Model (2009 GRC)  2 2 2" xfId="21698"/>
    <cellStyle name="_Portfolio SPlan Base Case.xls Chart 1_Electric Rev Req Model (2009 GRC)  2 2 2 2" xfId="21699"/>
    <cellStyle name="_Portfolio SPlan Base Case.xls Chart 1_Electric Rev Req Model (2009 GRC)  2 2 3" xfId="21700"/>
    <cellStyle name="_Portfolio SPlan Base Case.xls Chart 1_Electric Rev Req Model (2009 GRC)  2 2 4" xfId="21701"/>
    <cellStyle name="_Portfolio SPlan Base Case.xls Chart 1_Electric Rev Req Model (2009 GRC)  2 3" xfId="21702"/>
    <cellStyle name="_Portfolio SPlan Base Case.xls Chart 1_Electric Rev Req Model (2009 GRC)  2 3 2" xfId="21703"/>
    <cellStyle name="_Portfolio SPlan Base Case.xls Chart 1_Electric Rev Req Model (2009 GRC)  2 4" xfId="21704"/>
    <cellStyle name="_Portfolio SPlan Base Case.xls Chart 1_Electric Rev Req Model (2009 GRC)  3" xfId="5010"/>
    <cellStyle name="_Portfolio SPlan Base Case.xls Chart 1_Electric Rev Req Model (2009 GRC)  3 2" xfId="21705"/>
    <cellStyle name="_Portfolio SPlan Base Case.xls Chart 1_Electric Rev Req Model (2009 GRC)  3 2 2" xfId="21706"/>
    <cellStyle name="_Portfolio SPlan Base Case.xls Chart 1_Electric Rev Req Model (2009 GRC)  3 3" xfId="21707"/>
    <cellStyle name="_Portfolio SPlan Base Case.xls Chart 1_Electric Rev Req Model (2009 GRC)  3 4" xfId="21708"/>
    <cellStyle name="_Portfolio SPlan Base Case.xls Chart 1_Electric Rev Req Model (2009 GRC)  4" xfId="21709"/>
    <cellStyle name="_Portfolio SPlan Base Case.xls Chart 1_Electric Rev Req Model (2009 GRC)  4 2" xfId="21710"/>
    <cellStyle name="_Portfolio SPlan Base Case.xls Chart 1_Electric Rev Req Model (2009 GRC)  5" xfId="21711"/>
    <cellStyle name="_Portfolio SPlan Base Case.xls Chart 1_Electric Rev Req Model (2009 GRC) _DEM-WP(C) ENERG10C--ctn Mid-C_042010 2010GRC" xfId="5011"/>
    <cellStyle name="_Portfolio SPlan Base Case.xls Chart 1_Electric Rev Req Model (2009 GRC) _DEM-WP(C) ENERG10C--ctn Mid-C_042010 2010GRC 2" xfId="21712"/>
    <cellStyle name="_Portfolio SPlan Base Case.xls Chart 1_Electric Rev Req Model (2009 GRC) Rebuttal" xfId="5012"/>
    <cellStyle name="_Portfolio SPlan Base Case.xls Chart 1_Electric Rev Req Model (2009 GRC) Rebuttal 2" xfId="5013"/>
    <cellStyle name="_Portfolio SPlan Base Case.xls Chart 1_Electric Rev Req Model (2009 GRC) Rebuttal 2 2" xfId="5014"/>
    <cellStyle name="_Portfolio SPlan Base Case.xls Chart 1_Electric Rev Req Model (2009 GRC) Rebuttal 2 2 2" xfId="21713"/>
    <cellStyle name="_Portfolio SPlan Base Case.xls Chart 1_Electric Rev Req Model (2009 GRC) Rebuttal 2 3" xfId="21714"/>
    <cellStyle name="_Portfolio SPlan Base Case.xls Chart 1_Electric Rev Req Model (2009 GRC) Rebuttal 3" xfId="5015"/>
    <cellStyle name="_Portfolio SPlan Base Case.xls Chart 1_Electric Rev Req Model (2009 GRC) Rebuttal 3 2" xfId="21715"/>
    <cellStyle name="_Portfolio SPlan Base Case.xls Chart 1_Electric Rev Req Model (2009 GRC) Rebuttal 4" xfId="21716"/>
    <cellStyle name="_Portfolio SPlan Base Case.xls Chart 1_Electric Rev Req Model (2009 GRC) Rebuttal REmoval of New  WH Solar AdjustMI" xfId="5016"/>
    <cellStyle name="_Portfolio SPlan Base Case.xls Chart 1_Electric Rev Req Model (2009 GRC) Rebuttal REmoval of New  WH Solar AdjustMI 2" xfId="5017"/>
    <cellStyle name="_Portfolio SPlan Base Case.xls Chart 1_Electric Rev Req Model (2009 GRC) Rebuttal REmoval of New  WH Solar AdjustMI 2 2" xfId="5018"/>
    <cellStyle name="_Portfolio SPlan Base Case.xls Chart 1_Electric Rev Req Model (2009 GRC) Rebuttal REmoval of New  WH Solar AdjustMI 2 2 2" xfId="21717"/>
    <cellStyle name="_Portfolio SPlan Base Case.xls Chart 1_Electric Rev Req Model (2009 GRC) Rebuttal REmoval of New  WH Solar AdjustMI 2 2 2 2" xfId="21718"/>
    <cellStyle name="_Portfolio SPlan Base Case.xls Chart 1_Electric Rev Req Model (2009 GRC) Rebuttal REmoval of New  WH Solar AdjustMI 2 2 3" xfId="21719"/>
    <cellStyle name="_Portfolio SPlan Base Case.xls Chart 1_Electric Rev Req Model (2009 GRC) Rebuttal REmoval of New  WH Solar AdjustMI 2 2 4" xfId="21720"/>
    <cellStyle name="_Portfolio SPlan Base Case.xls Chart 1_Electric Rev Req Model (2009 GRC) Rebuttal REmoval of New  WH Solar AdjustMI 2 3" xfId="21721"/>
    <cellStyle name="_Portfolio SPlan Base Case.xls Chart 1_Electric Rev Req Model (2009 GRC) Rebuttal REmoval of New  WH Solar AdjustMI 2 3 2" xfId="21722"/>
    <cellStyle name="_Portfolio SPlan Base Case.xls Chart 1_Electric Rev Req Model (2009 GRC) Rebuttal REmoval of New  WH Solar AdjustMI 2 4" xfId="21723"/>
    <cellStyle name="_Portfolio SPlan Base Case.xls Chart 1_Electric Rev Req Model (2009 GRC) Rebuttal REmoval of New  WH Solar AdjustMI 3" xfId="5019"/>
    <cellStyle name="_Portfolio SPlan Base Case.xls Chart 1_Electric Rev Req Model (2009 GRC) Rebuttal REmoval of New  WH Solar AdjustMI 3 2" xfId="21724"/>
    <cellStyle name="_Portfolio SPlan Base Case.xls Chart 1_Electric Rev Req Model (2009 GRC) Rebuttal REmoval of New  WH Solar AdjustMI 3 2 2" xfId="21725"/>
    <cellStyle name="_Portfolio SPlan Base Case.xls Chart 1_Electric Rev Req Model (2009 GRC) Rebuttal REmoval of New  WH Solar AdjustMI 3 3" xfId="21726"/>
    <cellStyle name="_Portfolio SPlan Base Case.xls Chart 1_Electric Rev Req Model (2009 GRC) Rebuttal REmoval of New  WH Solar AdjustMI 3 4" xfId="21727"/>
    <cellStyle name="_Portfolio SPlan Base Case.xls Chart 1_Electric Rev Req Model (2009 GRC) Rebuttal REmoval of New  WH Solar AdjustMI 4" xfId="21728"/>
    <cellStyle name="_Portfolio SPlan Base Case.xls Chart 1_Electric Rev Req Model (2009 GRC) Rebuttal REmoval of New  WH Solar AdjustMI 4 2" xfId="21729"/>
    <cellStyle name="_Portfolio SPlan Base Case.xls Chart 1_Electric Rev Req Model (2009 GRC) Rebuttal REmoval of New  WH Solar AdjustMI 5" xfId="21730"/>
    <cellStyle name="_Portfolio SPlan Base Case.xls Chart 1_Electric Rev Req Model (2009 GRC) Rebuttal REmoval of New  WH Solar AdjustMI_DEM-WP(C) ENERG10C--ctn Mid-C_042010 2010GRC" xfId="5020"/>
    <cellStyle name="_Portfolio SPlan Base Case.xls Chart 1_Electric Rev Req Model (2009 GRC) Rebuttal REmoval of New  WH Solar AdjustMI_DEM-WP(C) ENERG10C--ctn Mid-C_042010 2010GRC 2" xfId="21731"/>
    <cellStyle name="_Portfolio SPlan Base Case.xls Chart 1_Electric Rev Req Model (2009 GRC) Revised 01-18-2010" xfId="5021"/>
    <cellStyle name="_Portfolio SPlan Base Case.xls Chart 1_Electric Rev Req Model (2009 GRC) Revised 01-18-2010 2" xfId="5022"/>
    <cellStyle name="_Portfolio SPlan Base Case.xls Chart 1_Electric Rev Req Model (2009 GRC) Revised 01-18-2010 2 2" xfId="5023"/>
    <cellStyle name="_Portfolio SPlan Base Case.xls Chart 1_Electric Rev Req Model (2009 GRC) Revised 01-18-2010 2 2 2" xfId="21732"/>
    <cellStyle name="_Portfolio SPlan Base Case.xls Chart 1_Electric Rev Req Model (2009 GRC) Revised 01-18-2010 2 2 2 2" xfId="21733"/>
    <cellStyle name="_Portfolio SPlan Base Case.xls Chart 1_Electric Rev Req Model (2009 GRC) Revised 01-18-2010 2 2 3" xfId="21734"/>
    <cellStyle name="_Portfolio SPlan Base Case.xls Chart 1_Electric Rev Req Model (2009 GRC) Revised 01-18-2010 2 2 4" xfId="21735"/>
    <cellStyle name="_Portfolio SPlan Base Case.xls Chart 1_Electric Rev Req Model (2009 GRC) Revised 01-18-2010 2 3" xfId="21736"/>
    <cellStyle name="_Portfolio SPlan Base Case.xls Chart 1_Electric Rev Req Model (2009 GRC) Revised 01-18-2010 2 3 2" xfId="21737"/>
    <cellStyle name="_Portfolio SPlan Base Case.xls Chart 1_Electric Rev Req Model (2009 GRC) Revised 01-18-2010 2 4" xfId="21738"/>
    <cellStyle name="_Portfolio SPlan Base Case.xls Chart 1_Electric Rev Req Model (2009 GRC) Revised 01-18-2010 3" xfId="5024"/>
    <cellStyle name="_Portfolio SPlan Base Case.xls Chart 1_Electric Rev Req Model (2009 GRC) Revised 01-18-2010 3 2" xfId="21739"/>
    <cellStyle name="_Portfolio SPlan Base Case.xls Chart 1_Electric Rev Req Model (2009 GRC) Revised 01-18-2010 3 2 2" xfId="21740"/>
    <cellStyle name="_Portfolio SPlan Base Case.xls Chart 1_Electric Rev Req Model (2009 GRC) Revised 01-18-2010 3 3" xfId="21741"/>
    <cellStyle name="_Portfolio SPlan Base Case.xls Chart 1_Electric Rev Req Model (2009 GRC) Revised 01-18-2010 3 4" xfId="21742"/>
    <cellStyle name="_Portfolio SPlan Base Case.xls Chart 1_Electric Rev Req Model (2009 GRC) Revised 01-18-2010 4" xfId="21743"/>
    <cellStyle name="_Portfolio SPlan Base Case.xls Chart 1_Electric Rev Req Model (2009 GRC) Revised 01-18-2010 4 2" xfId="21744"/>
    <cellStyle name="_Portfolio SPlan Base Case.xls Chart 1_Electric Rev Req Model (2009 GRC) Revised 01-18-2010 5" xfId="21745"/>
    <cellStyle name="_Portfolio SPlan Base Case.xls Chart 1_Electric Rev Req Model (2009 GRC) Revised 01-18-2010_DEM-WP(C) ENERG10C--ctn Mid-C_042010 2010GRC" xfId="5025"/>
    <cellStyle name="_Portfolio SPlan Base Case.xls Chart 1_Electric Rev Req Model (2009 GRC) Revised 01-18-2010_DEM-WP(C) ENERG10C--ctn Mid-C_042010 2010GRC 2" xfId="21746"/>
    <cellStyle name="_Portfolio SPlan Base Case.xls Chart 1_Electric Rev Req Model (2010 GRC)" xfId="5026"/>
    <cellStyle name="_Portfolio SPlan Base Case.xls Chart 1_Electric Rev Req Model (2010 GRC) 2" xfId="21747"/>
    <cellStyle name="_Portfolio SPlan Base Case.xls Chart 1_Electric Rev Req Model (2010 GRC) SF" xfId="5027"/>
    <cellStyle name="_Portfolio SPlan Base Case.xls Chart 1_Electric Rev Req Model (2010 GRC) SF 2" xfId="21748"/>
    <cellStyle name="_Portfolio SPlan Base Case.xls Chart 1_Final Order Electric EXHIBIT A-1" xfId="5028"/>
    <cellStyle name="_Portfolio SPlan Base Case.xls Chart 1_Final Order Electric EXHIBIT A-1 2" xfId="5029"/>
    <cellStyle name="_Portfolio SPlan Base Case.xls Chart 1_Final Order Electric EXHIBIT A-1 2 2" xfId="5030"/>
    <cellStyle name="_Portfolio SPlan Base Case.xls Chart 1_Final Order Electric EXHIBIT A-1 2 2 2" xfId="21749"/>
    <cellStyle name="_Portfolio SPlan Base Case.xls Chart 1_Final Order Electric EXHIBIT A-1 2 3" xfId="21750"/>
    <cellStyle name="_Portfolio SPlan Base Case.xls Chart 1_Final Order Electric EXHIBIT A-1 2 4" xfId="21751"/>
    <cellStyle name="_Portfolio SPlan Base Case.xls Chart 1_Final Order Electric EXHIBIT A-1 3" xfId="5031"/>
    <cellStyle name="_Portfolio SPlan Base Case.xls Chart 1_Final Order Electric EXHIBIT A-1 3 2" xfId="21752"/>
    <cellStyle name="_Portfolio SPlan Base Case.xls Chart 1_Final Order Electric EXHIBIT A-1 4" xfId="21753"/>
    <cellStyle name="_Portfolio SPlan Base Case.xls Chart 1_Final Order Electric EXHIBIT A-1 5" xfId="21754"/>
    <cellStyle name="_Portfolio SPlan Base Case.xls Chart 1_Final Order Electric EXHIBIT A-1 6" xfId="21755"/>
    <cellStyle name="_Portfolio SPlan Base Case.xls Chart 1_NIM Summary" xfId="5032"/>
    <cellStyle name="_Portfolio SPlan Base Case.xls Chart 1_NIM Summary 2" xfId="5033"/>
    <cellStyle name="_Portfolio SPlan Base Case.xls Chart 1_NIM Summary 2 2" xfId="21756"/>
    <cellStyle name="_Portfolio SPlan Base Case.xls Chart 1_NIM Summary 2 2 2" xfId="21757"/>
    <cellStyle name="_Portfolio SPlan Base Case.xls Chart 1_NIM Summary 2 2 2 2" xfId="21758"/>
    <cellStyle name="_Portfolio SPlan Base Case.xls Chart 1_NIM Summary 2 2 3" xfId="21759"/>
    <cellStyle name="_Portfolio SPlan Base Case.xls Chart 1_NIM Summary 2 2 4" xfId="21760"/>
    <cellStyle name="_Portfolio SPlan Base Case.xls Chart 1_NIM Summary 2 3" xfId="21761"/>
    <cellStyle name="_Portfolio SPlan Base Case.xls Chart 1_NIM Summary 2 3 2" xfId="21762"/>
    <cellStyle name="_Portfolio SPlan Base Case.xls Chart 1_NIM Summary 2 4" xfId="21763"/>
    <cellStyle name="_Portfolio SPlan Base Case.xls Chart 1_NIM Summary 3" xfId="21764"/>
    <cellStyle name="_Portfolio SPlan Base Case.xls Chart 1_NIM Summary 3 2" xfId="21765"/>
    <cellStyle name="_Portfolio SPlan Base Case.xls Chart 1_NIM Summary 3 2 2" xfId="21766"/>
    <cellStyle name="_Portfolio SPlan Base Case.xls Chart 1_NIM Summary 3 3" xfId="21767"/>
    <cellStyle name="_Portfolio SPlan Base Case.xls Chart 1_NIM Summary 3 4" xfId="21768"/>
    <cellStyle name="_Portfolio SPlan Base Case.xls Chart 1_NIM Summary 4" xfId="21769"/>
    <cellStyle name="_Portfolio SPlan Base Case.xls Chart 1_NIM Summary 4 2" xfId="21770"/>
    <cellStyle name="_Portfolio SPlan Base Case.xls Chart 1_NIM Summary 5" xfId="21771"/>
    <cellStyle name="_Portfolio SPlan Base Case.xls Chart 1_NIM Summary_DEM-WP(C) ENERG10C--ctn Mid-C_042010 2010GRC" xfId="5034"/>
    <cellStyle name="_Portfolio SPlan Base Case.xls Chart 1_NIM Summary_DEM-WP(C) ENERG10C--ctn Mid-C_042010 2010GRC 2" xfId="21772"/>
    <cellStyle name="_Portfolio SPlan Base Case.xls Chart 1_Rebuttal Power Costs" xfId="5035"/>
    <cellStyle name="_Portfolio SPlan Base Case.xls Chart 1_Rebuttal Power Costs 2" xfId="5036"/>
    <cellStyle name="_Portfolio SPlan Base Case.xls Chart 1_Rebuttal Power Costs 2 2" xfId="5037"/>
    <cellStyle name="_Portfolio SPlan Base Case.xls Chart 1_Rebuttal Power Costs 2 2 2" xfId="21773"/>
    <cellStyle name="_Portfolio SPlan Base Case.xls Chart 1_Rebuttal Power Costs 2 2 2 2" xfId="21774"/>
    <cellStyle name="_Portfolio SPlan Base Case.xls Chart 1_Rebuttal Power Costs 2 2 3" xfId="21775"/>
    <cellStyle name="_Portfolio SPlan Base Case.xls Chart 1_Rebuttal Power Costs 2 2 4" xfId="21776"/>
    <cellStyle name="_Portfolio SPlan Base Case.xls Chart 1_Rebuttal Power Costs 2 3" xfId="21777"/>
    <cellStyle name="_Portfolio SPlan Base Case.xls Chart 1_Rebuttal Power Costs 2 3 2" xfId="21778"/>
    <cellStyle name="_Portfolio SPlan Base Case.xls Chart 1_Rebuttal Power Costs 2 4" xfId="21779"/>
    <cellStyle name="_Portfolio SPlan Base Case.xls Chart 1_Rebuttal Power Costs 3" xfId="5038"/>
    <cellStyle name="_Portfolio SPlan Base Case.xls Chart 1_Rebuttal Power Costs 3 2" xfId="21780"/>
    <cellStyle name="_Portfolio SPlan Base Case.xls Chart 1_Rebuttal Power Costs 3 2 2" xfId="21781"/>
    <cellStyle name="_Portfolio SPlan Base Case.xls Chart 1_Rebuttal Power Costs 3 3" xfId="21782"/>
    <cellStyle name="_Portfolio SPlan Base Case.xls Chart 1_Rebuttal Power Costs 3 4" xfId="21783"/>
    <cellStyle name="_Portfolio SPlan Base Case.xls Chart 1_Rebuttal Power Costs 4" xfId="21784"/>
    <cellStyle name="_Portfolio SPlan Base Case.xls Chart 1_Rebuttal Power Costs 4 2" xfId="21785"/>
    <cellStyle name="_Portfolio SPlan Base Case.xls Chart 1_Rebuttal Power Costs 5" xfId="21786"/>
    <cellStyle name="_Portfolio SPlan Base Case.xls Chart 1_Rebuttal Power Costs_Adj Bench DR 3 for Initial Briefs (Electric)" xfId="5039"/>
    <cellStyle name="_Portfolio SPlan Base Case.xls Chart 1_Rebuttal Power Costs_Adj Bench DR 3 for Initial Briefs (Electric) 2" xfId="5040"/>
    <cellStyle name="_Portfolio SPlan Base Case.xls Chart 1_Rebuttal Power Costs_Adj Bench DR 3 for Initial Briefs (Electric) 2 2" xfId="5041"/>
    <cellStyle name="_Portfolio SPlan Base Case.xls Chart 1_Rebuttal Power Costs_Adj Bench DR 3 for Initial Briefs (Electric) 2 2 2" xfId="21787"/>
    <cellStyle name="_Portfolio SPlan Base Case.xls Chart 1_Rebuttal Power Costs_Adj Bench DR 3 for Initial Briefs (Electric) 2 2 2 2" xfId="21788"/>
    <cellStyle name="_Portfolio SPlan Base Case.xls Chart 1_Rebuttal Power Costs_Adj Bench DR 3 for Initial Briefs (Electric) 2 2 3" xfId="21789"/>
    <cellStyle name="_Portfolio SPlan Base Case.xls Chart 1_Rebuttal Power Costs_Adj Bench DR 3 for Initial Briefs (Electric) 2 2 4" xfId="21790"/>
    <cellStyle name="_Portfolio SPlan Base Case.xls Chart 1_Rebuttal Power Costs_Adj Bench DR 3 for Initial Briefs (Electric) 2 3" xfId="21791"/>
    <cellStyle name="_Portfolio SPlan Base Case.xls Chart 1_Rebuttal Power Costs_Adj Bench DR 3 for Initial Briefs (Electric) 2 3 2" xfId="21792"/>
    <cellStyle name="_Portfolio SPlan Base Case.xls Chart 1_Rebuttal Power Costs_Adj Bench DR 3 for Initial Briefs (Electric) 2 4" xfId="21793"/>
    <cellStyle name="_Portfolio SPlan Base Case.xls Chart 1_Rebuttal Power Costs_Adj Bench DR 3 for Initial Briefs (Electric) 3" xfId="5042"/>
    <cellStyle name="_Portfolio SPlan Base Case.xls Chart 1_Rebuttal Power Costs_Adj Bench DR 3 for Initial Briefs (Electric) 3 2" xfId="21794"/>
    <cellStyle name="_Portfolio SPlan Base Case.xls Chart 1_Rebuttal Power Costs_Adj Bench DR 3 for Initial Briefs (Electric) 3 2 2" xfId="21795"/>
    <cellStyle name="_Portfolio SPlan Base Case.xls Chart 1_Rebuttal Power Costs_Adj Bench DR 3 for Initial Briefs (Electric) 3 3" xfId="21796"/>
    <cellStyle name="_Portfolio SPlan Base Case.xls Chart 1_Rebuttal Power Costs_Adj Bench DR 3 for Initial Briefs (Electric) 3 4" xfId="21797"/>
    <cellStyle name="_Portfolio SPlan Base Case.xls Chart 1_Rebuttal Power Costs_Adj Bench DR 3 for Initial Briefs (Electric) 4" xfId="21798"/>
    <cellStyle name="_Portfolio SPlan Base Case.xls Chart 1_Rebuttal Power Costs_Adj Bench DR 3 for Initial Briefs (Electric) 4 2" xfId="21799"/>
    <cellStyle name="_Portfolio SPlan Base Case.xls Chart 1_Rebuttal Power Costs_Adj Bench DR 3 for Initial Briefs (Electric) 5" xfId="21800"/>
    <cellStyle name="_Portfolio SPlan Base Case.xls Chart 1_Rebuttal Power Costs_Adj Bench DR 3 for Initial Briefs (Electric)_DEM-WP(C) ENERG10C--ctn Mid-C_042010 2010GRC" xfId="5043"/>
    <cellStyle name="_Portfolio SPlan Base Case.xls Chart 1_Rebuttal Power Costs_Adj Bench DR 3 for Initial Briefs (Electric)_DEM-WP(C) ENERG10C--ctn Mid-C_042010 2010GRC 2" xfId="21801"/>
    <cellStyle name="_Portfolio SPlan Base Case.xls Chart 1_Rebuttal Power Costs_DEM-WP(C) ENERG10C--ctn Mid-C_042010 2010GRC" xfId="5044"/>
    <cellStyle name="_Portfolio SPlan Base Case.xls Chart 1_Rebuttal Power Costs_DEM-WP(C) ENERG10C--ctn Mid-C_042010 2010GRC 2" xfId="21802"/>
    <cellStyle name="_Portfolio SPlan Base Case.xls Chart 1_Rebuttal Power Costs_Electric Rev Req Model (2009 GRC) Rebuttal" xfId="5045"/>
    <cellStyle name="_Portfolio SPlan Base Case.xls Chart 1_Rebuttal Power Costs_Electric Rev Req Model (2009 GRC) Rebuttal 2" xfId="5046"/>
    <cellStyle name="_Portfolio SPlan Base Case.xls Chart 1_Rebuttal Power Costs_Electric Rev Req Model (2009 GRC) Rebuttal 2 2" xfId="5047"/>
    <cellStyle name="_Portfolio SPlan Base Case.xls Chart 1_Rebuttal Power Costs_Electric Rev Req Model (2009 GRC) Rebuttal 2 2 2" xfId="21803"/>
    <cellStyle name="_Portfolio SPlan Base Case.xls Chart 1_Rebuttal Power Costs_Electric Rev Req Model (2009 GRC) Rebuttal 2 3" xfId="21804"/>
    <cellStyle name="_Portfolio SPlan Base Case.xls Chart 1_Rebuttal Power Costs_Electric Rev Req Model (2009 GRC) Rebuttal 3" xfId="5048"/>
    <cellStyle name="_Portfolio SPlan Base Case.xls Chart 1_Rebuttal Power Costs_Electric Rev Req Model (2009 GRC) Rebuttal 3 2" xfId="21805"/>
    <cellStyle name="_Portfolio SPlan Base Case.xls Chart 1_Rebuttal Power Costs_Electric Rev Req Model (2009 GRC) Rebuttal 4" xfId="21806"/>
    <cellStyle name="_Portfolio SPlan Base Case.xls Chart 1_Rebuttal Power Costs_Electric Rev Req Model (2009 GRC) Rebuttal REmoval of New  WH Solar AdjustMI" xfId="5049"/>
    <cellStyle name="_Portfolio SPlan Base Case.xls Chart 1_Rebuttal Power Costs_Electric Rev Req Model (2009 GRC) Rebuttal REmoval of New  WH Solar AdjustMI 2" xfId="5050"/>
    <cellStyle name="_Portfolio SPlan Base Case.xls Chart 1_Rebuttal Power Costs_Electric Rev Req Model (2009 GRC) Rebuttal REmoval of New  WH Solar AdjustMI 2 2" xfId="5051"/>
    <cellStyle name="_Portfolio SPlan Base Case.xls Chart 1_Rebuttal Power Costs_Electric Rev Req Model (2009 GRC) Rebuttal REmoval of New  WH Solar AdjustMI 2 2 2" xfId="21807"/>
    <cellStyle name="_Portfolio SPlan Base Case.xls Chart 1_Rebuttal Power Costs_Electric Rev Req Model (2009 GRC) Rebuttal REmoval of New  WH Solar AdjustMI 2 2 2 2" xfId="21808"/>
    <cellStyle name="_Portfolio SPlan Base Case.xls Chart 1_Rebuttal Power Costs_Electric Rev Req Model (2009 GRC) Rebuttal REmoval of New  WH Solar AdjustMI 2 2 3" xfId="21809"/>
    <cellStyle name="_Portfolio SPlan Base Case.xls Chart 1_Rebuttal Power Costs_Electric Rev Req Model (2009 GRC) Rebuttal REmoval of New  WH Solar AdjustMI 2 2 4" xfId="21810"/>
    <cellStyle name="_Portfolio SPlan Base Case.xls Chart 1_Rebuttal Power Costs_Electric Rev Req Model (2009 GRC) Rebuttal REmoval of New  WH Solar AdjustMI 2 3" xfId="21811"/>
    <cellStyle name="_Portfolio SPlan Base Case.xls Chart 1_Rebuttal Power Costs_Electric Rev Req Model (2009 GRC) Rebuttal REmoval of New  WH Solar AdjustMI 2 3 2" xfId="21812"/>
    <cellStyle name="_Portfolio SPlan Base Case.xls Chart 1_Rebuttal Power Costs_Electric Rev Req Model (2009 GRC) Rebuttal REmoval of New  WH Solar AdjustMI 2 4" xfId="21813"/>
    <cellStyle name="_Portfolio SPlan Base Case.xls Chart 1_Rebuttal Power Costs_Electric Rev Req Model (2009 GRC) Rebuttal REmoval of New  WH Solar AdjustMI 3" xfId="5052"/>
    <cellStyle name="_Portfolio SPlan Base Case.xls Chart 1_Rebuttal Power Costs_Electric Rev Req Model (2009 GRC) Rebuttal REmoval of New  WH Solar AdjustMI 3 2" xfId="21814"/>
    <cellStyle name="_Portfolio SPlan Base Case.xls Chart 1_Rebuttal Power Costs_Electric Rev Req Model (2009 GRC) Rebuttal REmoval of New  WH Solar AdjustMI 3 2 2" xfId="21815"/>
    <cellStyle name="_Portfolio SPlan Base Case.xls Chart 1_Rebuttal Power Costs_Electric Rev Req Model (2009 GRC) Rebuttal REmoval of New  WH Solar AdjustMI 3 3" xfId="21816"/>
    <cellStyle name="_Portfolio SPlan Base Case.xls Chart 1_Rebuttal Power Costs_Electric Rev Req Model (2009 GRC) Rebuttal REmoval of New  WH Solar AdjustMI 3 4" xfId="21817"/>
    <cellStyle name="_Portfolio SPlan Base Case.xls Chart 1_Rebuttal Power Costs_Electric Rev Req Model (2009 GRC) Rebuttal REmoval of New  WH Solar AdjustMI 4" xfId="21818"/>
    <cellStyle name="_Portfolio SPlan Base Case.xls Chart 1_Rebuttal Power Costs_Electric Rev Req Model (2009 GRC) Rebuttal REmoval of New  WH Solar AdjustMI 4 2" xfId="21819"/>
    <cellStyle name="_Portfolio SPlan Base Case.xls Chart 1_Rebuttal Power Costs_Electric Rev Req Model (2009 GRC) Rebuttal REmoval of New  WH Solar AdjustMI 5" xfId="21820"/>
    <cellStyle name="_Portfolio SPlan Base Case.xls Chart 1_Rebuttal Power Costs_Electric Rev Req Model (2009 GRC) Rebuttal REmoval of New  WH Solar AdjustMI_DEM-WP(C) ENERG10C--ctn Mid-C_042010 2010GRC" xfId="5053"/>
    <cellStyle name="_Portfolio SPlan Base Case.xls Chart 1_Rebuttal Power Costs_Electric Rev Req Model (2009 GRC) Rebuttal REmoval of New  WH Solar AdjustMI_DEM-WP(C) ENERG10C--ctn Mid-C_042010 2010GRC 2" xfId="21821"/>
    <cellStyle name="_Portfolio SPlan Base Case.xls Chart 1_Rebuttal Power Costs_Electric Rev Req Model (2009 GRC) Revised 01-18-2010" xfId="5054"/>
    <cellStyle name="_Portfolio SPlan Base Case.xls Chart 1_Rebuttal Power Costs_Electric Rev Req Model (2009 GRC) Revised 01-18-2010 2" xfId="5055"/>
    <cellStyle name="_Portfolio SPlan Base Case.xls Chart 1_Rebuttal Power Costs_Electric Rev Req Model (2009 GRC) Revised 01-18-2010 2 2" xfId="5056"/>
    <cellStyle name="_Portfolio SPlan Base Case.xls Chart 1_Rebuttal Power Costs_Electric Rev Req Model (2009 GRC) Revised 01-18-2010 2 2 2" xfId="21822"/>
    <cellStyle name="_Portfolio SPlan Base Case.xls Chart 1_Rebuttal Power Costs_Electric Rev Req Model (2009 GRC) Revised 01-18-2010 2 2 2 2" xfId="21823"/>
    <cellStyle name="_Portfolio SPlan Base Case.xls Chart 1_Rebuttal Power Costs_Electric Rev Req Model (2009 GRC) Revised 01-18-2010 2 2 3" xfId="21824"/>
    <cellStyle name="_Portfolio SPlan Base Case.xls Chart 1_Rebuttal Power Costs_Electric Rev Req Model (2009 GRC) Revised 01-18-2010 2 2 4" xfId="21825"/>
    <cellStyle name="_Portfolio SPlan Base Case.xls Chart 1_Rebuttal Power Costs_Electric Rev Req Model (2009 GRC) Revised 01-18-2010 2 3" xfId="21826"/>
    <cellStyle name="_Portfolio SPlan Base Case.xls Chart 1_Rebuttal Power Costs_Electric Rev Req Model (2009 GRC) Revised 01-18-2010 2 3 2" xfId="21827"/>
    <cellStyle name="_Portfolio SPlan Base Case.xls Chart 1_Rebuttal Power Costs_Electric Rev Req Model (2009 GRC) Revised 01-18-2010 2 4" xfId="21828"/>
    <cellStyle name="_Portfolio SPlan Base Case.xls Chart 1_Rebuttal Power Costs_Electric Rev Req Model (2009 GRC) Revised 01-18-2010 3" xfId="5057"/>
    <cellStyle name="_Portfolio SPlan Base Case.xls Chart 1_Rebuttal Power Costs_Electric Rev Req Model (2009 GRC) Revised 01-18-2010 3 2" xfId="21829"/>
    <cellStyle name="_Portfolio SPlan Base Case.xls Chart 1_Rebuttal Power Costs_Electric Rev Req Model (2009 GRC) Revised 01-18-2010 3 2 2" xfId="21830"/>
    <cellStyle name="_Portfolio SPlan Base Case.xls Chart 1_Rebuttal Power Costs_Electric Rev Req Model (2009 GRC) Revised 01-18-2010 3 3" xfId="21831"/>
    <cellStyle name="_Portfolio SPlan Base Case.xls Chart 1_Rebuttal Power Costs_Electric Rev Req Model (2009 GRC) Revised 01-18-2010 3 4" xfId="21832"/>
    <cellStyle name="_Portfolio SPlan Base Case.xls Chart 1_Rebuttal Power Costs_Electric Rev Req Model (2009 GRC) Revised 01-18-2010 4" xfId="21833"/>
    <cellStyle name="_Portfolio SPlan Base Case.xls Chart 1_Rebuttal Power Costs_Electric Rev Req Model (2009 GRC) Revised 01-18-2010 4 2" xfId="21834"/>
    <cellStyle name="_Portfolio SPlan Base Case.xls Chart 1_Rebuttal Power Costs_Electric Rev Req Model (2009 GRC) Revised 01-18-2010 5" xfId="21835"/>
    <cellStyle name="_Portfolio SPlan Base Case.xls Chart 1_Rebuttal Power Costs_Electric Rev Req Model (2009 GRC) Revised 01-18-2010_DEM-WP(C) ENERG10C--ctn Mid-C_042010 2010GRC" xfId="5058"/>
    <cellStyle name="_Portfolio SPlan Base Case.xls Chart 1_Rebuttal Power Costs_Electric Rev Req Model (2009 GRC) Revised 01-18-2010_DEM-WP(C) ENERG10C--ctn Mid-C_042010 2010GRC 2" xfId="21836"/>
    <cellStyle name="_Portfolio SPlan Base Case.xls Chart 1_Rebuttal Power Costs_Final Order Electric EXHIBIT A-1" xfId="5059"/>
    <cellStyle name="_Portfolio SPlan Base Case.xls Chart 1_Rebuttal Power Costs_Final Order Electric EXHIBIT A-1 2" xfId="5060"/>
    <cellStyle name="_Portfolio SPlan Base Case.xls Chart 1_Rebuttal Power Costs_Final Order Electric EXHIBIT A-1 2 2" xfId="5061"/>
    <cellStyle name="_Portfolio SPlan Base Case.xls Chart 1_Rebuttal Power Costs_Final Order Electric EXHIBIT A-1 2 2 2" xfId="21837"/>
    <cellStyle name="_Portfolio SPlan Base Case.xls Chart 1_Rebuttal Power Costs_Final Order Electric EXHIBIT A-1 2 3" xfId="21838"/>
    <cellStyle name="_Portfolio SPlan Base Case.xls Chart 1_Rebuttal Power Costs_Final Order Electric EXHIBIT A-1 2 4" xfId="21839"/>
    <cellStyle name="_Portfolio SPlan Base Case.xls Chart 1_Rebuttal Power Costs_Final Order Electric EXHIBIT A-1 3" xfId="5062"/>
    <cellStyle name="_Portfolio SPlan Base Case.xls Chart 1_Rebuttal Power Costs_Final Order Electric EXHIBIT A-1 3 2" xfId="21840"/>
    <cellStyle name="_Portfolio SPlan Base Case.xls Chart 1_Rebuttal Power Costs_Final Order Electric EXHIBIT A-1 4" xfId="21841"/>
    <cellStyle name="_Portfolio SPlan Base Case.xls Chart 1_Rebuttal Power Costs_Final Order Electric EXHIBIT A-1 5" xfId="21842"/>
    <cellStyle name="_Portfolio SPlan Base Case.xls Chart 1_Rebuttal Power Costs_Final Order Electric EXHIBIT A-1 6" xfId="21843"/>
    <cellStyle name="_Portfolio SPlan Base Case.xls Chart 1_TENASKA REGULATORY ASSET" xfId="5063"/>
    <cellStyle name="_Portfolio SPlan Base Case.xls Chart 1_TENASKA REGULATORY ASSET 2" xfId="5064"/>
    <cellStyle name="_Portfolio SPlan Base Case.xls Chart 1_TENASKA REGULATORY ASSET 2 2" xfId="5065"/>
    <cellStyle name="_Portfolio SPlan Base Case.xls Chart 1_TENASKA REGULATORY ASSET 2 2 2" xfId="21844"/>
    <cellStyle name="_Portfolio SPlan Base Case.xls Chart 1_TENASKA REGULATORY ASSET 2 3" xfId="21845"/>
    <cellStyle name="_Portfolio SPlan Base Case.xls Chart 1_TENASKA REGULATORY ASSET 2 4" xfId="21846"/>
    <cellStyle name="_Portfolio SPlan Base Case.xls Chart 1_TENASKA REGULATORY ASSET 3" xfId="5066"/>
    <cellStyle name="_Portfolio SPlan Base Case.xls Chart 1_TENASKA REGULATORY ASSET 3 2" xfId="21847"/>
    <cellStyle name="_Portfolio SPlan Base Case.xls Chart 1_TENASKA REGULATORY ASSET 4" xfId="21848"/>
    <cellStyle name="_Portfolio SPlan Base Case.xls Chart 1_TENASKA REGULATORY ASSET 5" xfId="21849"/>
    <cellStyle name="_Portfolio SPlan Base Case.xls Chart 1_TENASKA REGULATORY ASSET 6" xfId="21850"/>
    <cellStyle name="_Portfolio SPlan Base Case.xls Chart 2" xfId="5067"/>
    <cellStyle name="_Portfolio SPlan Base Case.xls Chart 2 2" xfId="5068"/>
    <cellStyle name="_Portfolio SPlan Base Case.xls Chart 2 2 2" xfId="5069"/>
    <cellStyle name="_Portfolio SPlan Base Case.xls Chart 2 2 2 2" xfId="21851"/>
    <cellStyle name="_Portfolio SPlan Base Case.xls Chart 2 2 2 2 2" xfId="21852"/>
    <cellStyle name="_Portfolio SPlan Base Case.xls Chart 2 2 2 2 2 2" xfId="21853"/>
    <cellStyle name="_Portfolio SPlan Base Case.xls Chart 2 2 2 2 3" xfId="21854"/>
    <cellStyle name="_Portfolio SPlan Base Case.xls Chart 2 2 2 3" xfId="21855"/>
    <cellStyle name="_Portfolio SPlan Base Case.xls Chart 2 2 2 3 2" xfId="21856"/>
    <cellStyle name="_Portfolio SPlan Base Case.xls Chart 2 2 2 4" xfId="21857"/>
    <cellStyle name="_Portfolio SPlan Base Case.xls Chart 2 2 3" xfId="21858"/>
    <cellStyle name="_Portfolio SPlan Base Case.xls Chart 2 2 3 2" xfId="21859"/>
    <cellStyle name="_Portfolio SPlan Base Case.xls Chart 2 2 3 2 2" xfId="21860"/>
    <cellStyle name="_Portfolio SPlan Base Case.xls Chart 2 2 3 3" xfId="21861"/>
    <cellStyle name="_Portfolio SPlan Base Case.xls Chart 2 2 4" xfId="21862"/>
    <cellStyle name="_Portfolio SPlan Base Case.xls Chart 2 2 4 2" xfId="21863"/>
    <cellStyle name="_Portfolio SPlan Base Case.xls Chart 2 2 5" xfId="21864"/>
    <cellStyle name="_Portfolio SPlan Base Case.xls Chart 2 3" xfId="5070"/>
    <cellStyle name="_Portfolio SPlan Base Case.xls Chart 2 3 2" xfId="21865"/>
    <cellStyle name="_Portfolio SPlan Base Case.xls Chart 2 3 2 2" xfId="21866"/>
    <cellStyle name="_Portfolio SPlan Base Case.xls Chart 2 3 2 3" xfId="21867"/>
    <cellStyle name="_Portfolio SPlan Base Case.xls Chart 2 3 3" xfId="21868"/>
    <cellStyle name="_Portfolio SPlan Base Case.xls Chart 2 3 4" xfId="21869"/>
    <cellStyle name="_Portfolio SPlan Base Case.xls Chart 2 4" xfId="21870"/>
    <cellStyle name="_Portfolio SPlan Base Case.xls Chart 2 4 2" xfId="21871"/>
    <cellStyle name="_Portfolio SPlan Base Case.xls Chart 2 4 2 2" xfId="21872"/>
    <cellStyle name="_Portfolio SPlan Base Case.xls Chart 2 4 3" xfId="21873"/>
    <cellStyle name="_Portfolio SPlan Base Case.xls Chart 2 5" xfId="21874"/>
    <cellStyle name="_Portfolio SPlan Base Case.xls Chart 2 5 2" xfId="21875"/>
    <cellStyle name="_Portfolio SPlan Base Case.xls Chart 2 5 3" xfId="21876"/>
    <cellStyle name="_Portfolio SPlan Base Case.xls Chart 2 6" xfId="21877"/>
    <cellStyle name="_Portfolio SPlan Base Case.xls Chart 2 6 2" xfId="21878"/>
    <cellStyle name="_Portfolio SPlan Base Case.xls Chart 2_Adj Bench DR 3 for Initial Briefs (Electric)" xfId="5071"/>
    <cellStyle name="_Portfolio SPlan Base Case.xls Chart 2_Adj Bench DR 3 for Initial Briefs (Electric) 2" xfId="5072"/>
    <cellStyle name="_Portfolio SPlan Base Case.xls Chart 2_Adj Bench DR 3 for Initial Briefs (Electric) 2 2" xfId="5073"/>
    <cellStyle name="_Portfolio SPlan Base Case.xls Chart 2_Adj Bench DR 3 for Initial Briefs (Electric) 2 2 2" xfId="21879"/>
    <cellStyle name="_Portfolio SPlan Base Case.xls Chart 2_Adj Bench DR 3 for Initial Briefs (Electric) 2 2 2 2" xfId="21880"/>
    <cellStyle name="_Portfolio SPlan Base Case.xls Chart 2_Adj Bench DR 3 for Initial Briefs (Electric) 2 2 3" xfId="21881"/>
    <cellStyle name="_Portfolio SPlan Base Case.xls Chart 2_Adj Bench DR 3 for Initial Briefs (Electric) 2 2 4" xfId="21882"/>
    <cellStyle name="_Portfolio SPlan Base Case.xls Chart 2_Adj Bench DR 3 for Initial Briefs (Electric) 2 3" xfId="21883"/>
    <cellStyle name="_Portfolio SPlan Base Case.xls Chart 2_Adj Bench DR 3 for Initial Briefs (Electric) 2 3 2" xfId="21884"/>
    <cellStyle name="_Portfolio SPlan Base Case.xls Chart 2_Adj Bench DR 3 for Initial Briefs (Electric) 2 4" xfId="21885"/>
    <cellStyle name="_Portfolio SPlan Base Case.xls Chart 2_Adj Bench DR 3 for Initial Briefs (Electric) 3" xfId="5074"/>
    <cellStyle name="_Portfolio SPlan Base Case.xls Chart 2_Adj Bench DR 3 for Initial Briefs (Electric) 3 2" xfId="21886"/>
    <cellStyle name="_Portfolio SPlan Base Case.xls Chart 2_Adj Bench DR 3 for Initial Briefs (Electric) 3 2 2" xfId="21887"/>
    <cellStyle name="_Portfolio SPlan Base Case.xls Chart 2_Adj Bench DR 3 for Initial Briefs (Electric) 3 3" xfId="21888"/>
    <cellStyle name="_Portfolio SPlan Base Case.xls Chart 2_Adj Bench DR 3 for Initial Briefs (Electric) 3 4" xfId="21889"/>
    <cellStyle name="_Portfolio SPlan Base Case.xls Chart 2_Adj Bench DR 3 for Initial Briefs (Electric) 4" xfId="21890"/>
    <cellStyle name="_Portfolio SPlan Base Case.xls Chart 2_Adj Bench DR 3 for Initial Briefs (Electric) 4 2" xfId="21891"/>
    <cellStyle name="_Portfolio SPlan Base Case.xls Chart 2_Adj Bench DR 3 for Initial Briefs (Electric) 5" xfId="21892"/>
    <cellStyle name="_Portfolio SPlan Base Case.xls Chart 2_Adj Bench DR 3 for Initial Briefs (Electric)_DEM-WP(C) ENERG10C--ctn Mid-C_042010 2010GRC" xfId="5075"/>
    <cellStyle name="_Portfolio SPlan Base Case.xls Chart 2_Adj Bench DR 3 for Initial Briefs (Electric)_DEM-WP(C) ENERG10C--ctn Mid-C_042010 2010GRC 2" xfId="21893"/>
    <cellStyle name="_Portfolio SPlan Base Case.xls Chart 2_Book1" xfId="5076"/>
    <cellStyle name="_Portfolio SPlan Base Case.xls Chart 2_Book1 2" xfId="21894"/>
    <cellStyle name="_Portfolio SPlan Base Case.xls Chart 2_Book2" xfId="5077"/>
    <cellStyle name="_Portfolio SPlan Base Case.xls Chart 2_Book2 2" xfId="5078"/>
    <cellStyle name="_Portfolio SPlan Base Case.xls Chart 2_Book2 2 2" xfId="5079"/>
    <cellStyle name="_Portfolio SPlan Base Case.xls Chart 2_Book2 2 2 2" xfId="21895"/>
    <cellStyle name="_Portfolio SPlan Base Case.xls Chart 2_Book2 2 2 2 2" xfId="21896"/>
    <cellStyle name="_Portfolio SPlan Base Case.xls Chart 2_Book2 2 2 3" xfId="21897"/>
    <cellStyle name="_Portfolio SPlan Base Case.xls Chart 2_Book2 2 2 4" xfId="21898"/>
    <cellStyle name="_Portfolio SPlan Base Case.xls Chart 2_Book2 2 3" xfId="21899"/>
    <cellStyle name="_Portfolio SPlan Base Case.xls Chart 2_Book2 2 3 2" xfId="21900"/>
    <cellStyle name="_Portfolio SPlan Base Case.xls Chart 2_Book2 2 4" xfId="21901"/>
    <cellStyle name="_Portfolio SPlan Base Case.xls Chart 2_Book2 3" xfId="5080"/>
    <cellStyle name="_Portfolio SPlan Base Case.xls Chart 2_Book2 3 2" xfId="21902"/>
    <cellStyle name="_Portfolio SPlan Base Case.xls Chart 2_Book2 3 2 2" xfId="21903"/>
    <cellStyle name="_Portfolio SPlan Base Case.xls Chart 2_Book2 3 3" xfId="21904"/>
    <cellStyle name="_Portfolio SPlan Base Case.xls Chart 2_Book2 3 4" xfId="21905"/>
    <cellStyle name="_Portfolio SPlan Base Case.xls Chart 2_Book2 4" xfId="21906"/>
    <cellStyle name="_Portfolio SPlan Base Case.xls Chart 2_Book2 4 2" xfId="21907"/>
    <cellStyle name="_Portfolio SPlan Base Case.xls Chart 2_Book2 5" xfId="21908"/>
    <cellStyle name="_Portfolio SPlan Base Case.xls Chart 2_Book2_Adj Bench DR 3 for Initial Briefs (Electric)" xfId="5081"/>
    <cellStyle name="_Portfolio SPlan Base Case.xls Chart 2_Book2_Adj Bench DR 3 for Initial Briefs (Electric) 2" xfId="5082"/>
    <cellStyle name="_Portfolio SPlan Base Case.xls Chart 2_Book2_Adj Bench DR 3 for Initial Briefs (Electric) 2 2" xfId="5083"/>
    <cellStyle name="_Portfolio SPlan Base Case.xls Chart 2_Book2_Adj Bench DR 3 for Initial Briefs (Electric) 2 2 2" xfId="21909"/>
    <cellStyle name="_Portfolio SPlan Base Case.xls Chart 2_Book2_Adj Bench DR 3 for Initial Briefs (Electric) 2 2 2 2" xfId="21910"/>
    <cellStyle name="_Portfolio SPlan Base Case.xls Chart 2_Book2_Adj Bench DR 3 for Initial Briefs (Electric) 2 2 3" xfId="21911"/>
    <cellStyle name="_Portfolio SPlan Base Case.xls Chart 2_Book2_Adj Bench DR 3 for Initial Briefs (Electric) 2 2 4" xfId="21912"/>
    <cellStyle name="_Portfolio SPlan Base Case.xls Chart 2_Book2_Adj Bench DR 3 for Initial Briefs (Electric) 2 3" xfId="21913"/>
    <cellStyle name="_Portfolio SPlan Base Case.xls Chart 2_Book2_Adj Bench DR 3 for Initial Briefs (Electric) 2 3 2" xfId="21914"/>
    <cellStyle name="_Portfolio SPlan Base Case.xls Chart 2_Book2_Adj Bench DR 3 for Initial Briefs (Electric) 2 4" xfId="21915"/>
    <cellStyle name="_Portfolio SPlan Base Case.xls Chart 2_Book2_Adj Bench DR 3 for Initial Briefs (Electric) 3" xfId="5084"/>
    <cellStyle name="_Portfolio SPlan Base Case.xls Chart 2_Book2_Adj Bench DR 3 for Initial Briefs (Electric) 3 2" xfId="21916"/>
    <cellStyle name="_Portfolio SPlan Base Case.xls Chart 2_Book2_Adj Bench DR 3 for Initial Briefs (Electric) 3 2 2" xfId="21917"/>
    <cellStyle name="_Portfolio SPlan Base Case.xls Chart 2_Book2_Adj Bench DR 3 for Initial Briefs (Electric) 3 3" xfId="21918"/>
    <cellStyle name="_Portfolio SPlan Base Case.xls Chart 2_Book2_Adj Bench DR 3 for Initial Briefs (Electric) 3 4" xfId="21919"/>
    <cellStyle name="_Portfolio SPlan Base Case.xls Chart 2_Book2_Adj Bench DR 3 for Initial Briefs (Electric) 4" xfId="21920"/>
    <cellStyle name="_Portfolio SPlan Base Case.xls Chart 2_Book2_Adj Bench DR 3 for Initial Briefs (Electric) 4 2" xfId="21921"/>
    <cellStyle name="_Portfolio SPlan Base Case.xls Chart 2_Book2_Adj Bench DR 3 for Initial Briefs (Electric) 5" xfId="21922"/>
    <cellStyle name="_Portfolio SPlan Base Case.xls Chart 2_Book2_Adj Bench DR 3 for Initial Briefs (Electric)_DEM-WP(C) ENERG10C--ctn Mid-C_042010 2010GRC" xfId="5085"/>
    <cellStyle name="_Portfolio SPlan Base Case.xls Chart 2_Book2_Adj Bench DR 3 for Initial Briefs (Electric)_DEM-WP(C) ENERG10C--ctn Mid-C_042010 2010GRC 2" xfId="21923"/>
    <cellStyle name="_Portfolio SPlan Base Case.xls Chart 2_Book2_DEM-WP(C) ENERG10C--ctn Mid-C_042010 2010GRC" xfId="5086"/>
    <cellStyle name="_Portfolio SPlan Base Case.xls Chart 2_Book2_DEM-WP(C) ENERG10C--ctn Mid-C_042010 2010GRC 2" xfId="21924"/>
    <cellStyle name="_Portfolio SPlan Base Case.xls Chart 2_Book2_Electric Rev Req Model (2009 GRC) Rebuttal" xfId="5087"/>
    <cellStyle name="_Portfolio SPlan Base Case.xls Chart 2_Book2_Electric Rev Req Model (2009 GRC) Rebuttal 2" xfId="5088"/>
    <cellStyle name="_Portfolio SPlan Base Case.xls Chart 2_Book2_Electric Rev Req Model (2009 GRC) Rebuttal 2 2" xfId="5089"/>
    <cellStyle name="_Portfolio SPlan Base Case.xls Chart 2_Book2_Electric Rev Req Model (2009 GRC) Rebuttal 2 2 2" xfId="21925"/>
    <cellStyle name="_Portfolio SPlan Base Case.xls Chart 2_Book2_Electric Rev Req Model (2009 GRC) Rebuttal 2 3" xfId="21926"/>
    <cellStyle name="_Portfolio SPlan Base Case.xls Chart 2_Book2_Electric Rev Req Model (2009 GRC) Rebuttal 3" xfId="5090"/>
    <cellStyle name="_Portfolio SPlan Base Case.xls Chart 2_Book2_Electric Rev Req Model (2009 GRC) Rebuttal 3 2" xfId="21927"/>
    <cellStyle name="_Portfolio SPlan Base Case.xls Chart 2_Book2_Electric Rev Req Model (2009 GRC) Rebuttal 4" xfId="21928"/>
    <cellStyle name="_Portfolio SPlan Base Case.xls Chart 2_Book2_Electric Rev Req Model (2009 GRC) Rebuttal REmoval of New  WH Solar AdjustMI" xfId="5091"/>
    <cellStyle name="_Portfolio SPlan Base Case.xls Chart 2_Book2_Electric Rev Req Model (2009 GRC) Rebuttal REmoval of New  WH Solar AdjustMI 2" xfId="5092"/>
    <cellStyle name="_Portfolio SPlan Base Case.xls Chart 2_Book2_Electric Rev Req Model (2009 GRC) Rebuttal REmoval of New  WH Solar AdjustMI 2 2" xfId="5093"/>
    <cellStyle name="_Portfolio SPlan Base Case.xls Chart 2_Book2_Electric Rev Req Model (2009 GRC) Rebuttal REmoval of New  WH Solar AdjustMI 2 2 2" xfId="21929"/>
    <cellStyle name="_Portfolio SPlan Base Case.xls Chart 2_Book2_Electric Rev Req Model (2009 GRC) Rebuttal REmoval of New  WH Solar AdjustMI 2 2 2 2" xfId="21930"/>
    <cellStyle name="_Portfolio SPlan Base Case.xls Chart 2_Book2_Electric Rev Req Model (2009 GRC) Rebuttal REmoval of New  WH Solar AdjustMI 2 2 3" xfId="21931"/>
    <cellStyle name="_Portfolio SPlan Base Case.xls Chart 2_Book2_Electric Rev Req Model (2009 GRC) Rebuttal REmoval of New  WH Solar AdjustMI 2 2 4" xfId="21932"/>
    <cellStyle name="_Portfolio SPlan Base Case.xls Chart 2_Book2_Electric Rev Req Model (2009 GRC) Rebuttal REmoval of New  WH Solar AdjustMI 2 3" xfId="21933"/>
    <cellStyle name="_Portfolio SPlan Base Case.xls Chart 2_Book2_Electric Rev Req Model (2009 GRC) Rebuttal REmoval of New  WH Solar AdjustMI 2 3 2" xfId="21934"/>
    <cellStyle name="_Portfolio SPlan Base Case.xls Chart 2_Book2_Electric Rev Req Model (2009 GRC) Rebuttal REmoval of New  WH Solar AdjustMI 2 4" xfId="21935"/>
    <cellStyle name="_Portfolio SPlan Base Case.xls Chart 2_Book2_Electric Rev Req Model (2009 GRC) Rebuttal REmoval of New  WH Solar AdjustMI 3" xfId="5094"/>
    <cellStyle name="_Portfolio SPlan Base Case.xls Chart 2_Book2_Electric Rev Req Model (2009 GRC) Rebuttal REmoval of New  WH Solar AdjustMI 3 2" xfId="21936"/>
    <cellStyle name="_Portfolio SPlan Base Case.xls Chart 2_Book2_Electric Rev Req Model (2009 GRC) Rebuttal REmoval of New  WH Solar AdjustMI 3 2 2" xfId="21937"/>
    <cellStyle name="_Portfolio SPlan Base Case.xls Chart 2_Book2_Electric Rev Req Model (2009 GRC) Rebuttal REmoval of New  WH Solar AdjustMI 3 3" xfId="21938"/>
    <cellStyle name="_Portfolio SPlan Base Case.xls Chart 2_Book2_Electric Rev Req Model (2009 GRC) Rebuttal REmoval of New  WH Solar AdjustMI 3 4" xfId="21939"/>
    <cellStyle name="_Portfolio SPlan Base Case.xls Chart 2_Book2_Electric Rev Req Model (2009 GRC) Rebuttal REmoval of New  WH Solar AdjustMI 4" xfId="21940"/>
    <cellStyle name="_Portfolio SPlan Base Case.xls Chart 2_Book2_Electric Rev Req Model (2009 GRC) Rebuttal REmoval of New  WH Solar AdjustMI 4 2" xfId="21941"/>
    <cellStyle name="_Portfolio SPlan Base Case.xls Chart 2_Book2_Electric Rev Req Model (2009 GRC) Rebuttal REmoval of New  WH Solar AdjustMI 5" xfId="21942"/>
    <cellStyle name="_Portfolio SPlan Base Case.xls Chart 2_Book2_Electric Rev Req Model (2009 GRC) Rebuttal REmoval of New  WH Solar AdjustMI_DEM-WP(C) ENERG10C--ctn Mid-C_042010 2010GRC" xfId="5095"/>
    <cellStyle name="_Portfolio SPlan Base Case.xls Chart 2_Book2_Electric Rev Req Model (2009 GRC) Rebuttal REmoval of New  WH Solar AdjustMI_DEM-WP(C) ENERG10C--ctn Mid-C_042010 2010GRC 2" xfId="21943"/>
    <cellStyle name="_Portfolio SPlan Base Case.xls Chart 2_Book2_Electric Rev Req Model (2009 GRC) Revised 01-18-2010" xfId="5096"/>
    <cellStyle name="_Portfolio SPlan Base Case.xls Chart 2_Book2_Electric Rev Req Model (2009 GRC) Revised 01-18-2010 2" xfId="5097"/>
    <cellStyle name="_Portfolio SPlan Base Case.xls Chart 2_Book2_Electric Rev Req Model (2009 GRC) Revised 01-18-2010 2 2" xfId="5098"/>
    <cellStyle name="_Portfolio SPlan Base Case.xls Chart 2_Book2_Electric Rev Req Model (2009 GRC) Revised 01-18-2010 2 2 2" xfId="21944"/>
    <cellStyle name="_Portfolio SPlan Base Case.xls Chart 2_Book2_Electric Rev Req Model (2009 GRC) Revised 01-18-2010 2 2 2 2" xfId="21945"/>
    <cellStyle name="_Portfolio SPlan Base Case.xls Chart 2_Book2_Electric Rev Req Model (2009 GRC) Revised 01-18-2010 2 2 3" xfId="21946"/>
    <cellStyle name="_Portfolio SPlan Base Case.xls Chart 2_Book2_Electric Rev Req Model (2009 GRC) Revised 01-18-2010 2 2 4" xfId="21947"/>
    <cellStyle name="_Portfolio SPlan Base Case.xls Chart 2_Book2_Electric Rev Req Model (2009 GRC) Revised 01-18-2010 2 3" xfId="21948"/>
    <cellStyle name="_Portfolio SPlan Base Case.xls Chart 2_Book2_Electric Rev Req Model (2009 GRC) Revised 01-18-2010 2 3 2" xfId="21949"/>
    <cellStyle name="_Portfolio SPlan Base Case.xls Chart 2_Book2_Electric Rev Req Model (2009 GRC) Revised 01-18-2010 2 4" xfId="21950"/>
    <cellStyle name="_Portfolio SPlan Base Case.xls Chart 2_Book2_Electric Rev Req Model (2009 GRC) Revised 01-18-2010 3" xfId="5099"/>
    <cellStyle name="_Portfolio SPlan Base Case.xls Chart 2_Book2_Electric Rev Req Model (2009 GRC) Revised 01-18-2010 3 2" xfId="21951"/>
    <cellStyle name="_Portfolio SPlan Base Case.xls Chart 2_Book2_Electric Rev Req Model (2009 GRC) Revised 01-18-2010 3 2 2" xfId="21952"/>
    <cellStyle name="_Portfolio SPlan Base Case.xls Chart 2_Book2_Electric Rev Req Model (2009 GRC) Revised 01-18-2010 3 3" xfId="21953"/>
    <cellStyle name="_Portfolio SPlan Base Case.xls Chart 2_Book2_Electric Rev Req Model (2009 GRC) Revised 01-18-2010 3 4" xfId="21954"/>
    <cellStyle name="_Portfolio SPlan Base Case.xls Chart 2_Book2_Electric Rev Req Model (2009 GRC) Revised 01-18-2010 4" xfId="21955"/>
    <cellStyle name="_Portfolio SPlan Base Case.xls Chart 2_Book2_Electric Rev Req Model (2009 GRC) Revised 01-18-2010 4 2" xfId="21956"/>
    <cellStyle name="_Portfolio SPlan Base Case.xls Chart 2_Book2_Electric Rev Req Model (2009 GRC) Revised 01-18-2010 5" xfId="21957"/>
    <cellStyle name="_Portfolio SPlan Base Case.xls Chart 2_Book2_Electric Rev Req Model (2009 GRC) Revised 01-18-2010_DEM-WP(C) ENERG10C--ctn Mid-C_042010 2010GRC" xfId="5100"/>
    <cellStyle name="_Portfolio SPlan Base Case.xls Chart 2_Book2_Electric Rev Req Model (2009 GRC) Revised 01-18-2010_DEM-WP(C) ENERG10C--ctn Mid-C_042010 2010GRC 2" xfId="21958"/>
    <cellStyle name="_Portfolio SPlan Base Case.xls Chart 2_Book2_Final Order Electric EXHIBIT A-1" xfId="5101"/>
    <cellStyle name="_Portfolio SPlan Base Case.xls Chart 2_Book2_Final Order Electric EXHIBIT A-1 2" xfId="5102"/>
    <cellStyle name="_Portfolio SPlan Base Case.xls Chart 2_Book2_Final Order Electric EXHIBIT A-1 2 2" xfId="5103"/>
    <cellStyle name="_Portfolio SPlan Base Case.xls Chart 2_Book2_Final Order Electric EXHIBIT A-1 2 2 2" xfId="21959"/>
    <cellStyle name="_Portfolio SPlan Base Case.xls Chart 2_Book2_Final Order Electric EXHIBIT A-1 2 3" xfId="21960"/>
    <cellStyle name="_Portfolio SPlan Base Case.xls Chart 2_Book2_Final Order Electric EXHIBIT A-1 2 4" xfId="21961"/>
    <cellStyle name="_Portfolio SPlan Base Case.xls Chart 2_Book2_Final Order Electric EXHIBIT A-1 3" xfId="5104"/>
    <cellStyle name="_Portfolio SPlan Base Case.xls Chart 2_Book2_Final Order Electric EXHIBIT A-1 3 2" xfId="21962"/>
    <cellStyle name="_Portfolio SPlan Base Case.xls Chart 2_Book2_Final Order Electric EXHIBIT A-1 4" xfId="21963"/>
    <cellStyle name="_Portfolio SPlan Base Case.xls Chart 2_Book2_Final Order Electric EXHIBIT A-1 5" xfId="21964"/>
    <cellStyle name="_Portfolio SPlan Base Case.xls Chart 2_Book2_Final Order Electric EXHIBIT A-1 6" xfId="21965"/>
    <cellStyle name="_Portfolio SPlan Base Case.xls Chart 2_Chelan PUD Power Costs (8-10)" xfId="5105"/>
    <cellStyle name="_Portfolio SPlan Base Case.xls Chart 2_Chelan PUD Power Costs (8-10) 2" xfId="21966"/>
    <cellStyle name="_Portfolio SPlan Base Case.xls Chart 2_Colstrip 1&amp;2 Annual O&amp;M Budgets" xfId="21967"/>
    <cellStyle name="_Portfolio SPlan Base Case.xls Chart 2_Confidential Material" xfId="5106"/>
    <cellStyle name="_Portfolio SPlan Base Case.xls Chart 2_Confidential Material 2" xfId="21968"/>
    <cellStyle name="_Portfolio SPlan Base Case.xls Chart 2_DEM-WP(C) Colstrip 12 Coal Cost Forecast 2010GRC" xfId="5107"/>
    <cellStyle name="_Portfolio SPlan Base Case.xls Chart 2_DEM-WP(C) Colstrip 12 Coal Cost Forecast 2010GRC 2" xfId="21969"/>
    <cellStyle name="_Portfolio SPlan Base Case.xls Chart 2_DEM-WP(C) ENERG10C--ctn Mid-C_042010 2010GRC" xfId="5108"/>
    <cellStyle name="_Portfolio SPlan Base Case.xls Chart 2_DEM-WP(C) ENERG10C--ctn Mid-C_042010 2010GRC 2" xfId="21970"/>
    <cellStyle name="_Portfolio SPlan Base Case.xls Chart 2_DEM-WP(C) Production O&amp;M 2010GRC As-Filed" xfId="5109"/>
    <cellStyle name="_Portfolio SPlan Base Case.xls Chart 2_DEM-WP(C) Production O&amp;M 2010GRC As-Filed 2" xfId="5110"/>
    <cellStyle name="_Portfolio SPlan Base Case.xls Chart 2_DEM-WP(C) Production O&amp;M 2010GRC As-Filed 2 2" xfId="21971"/>
    <cellStyle name="_Portfolio SPlan Base Case.xls Chart 2_DEM-WP(C) Production O&amp;M 2010GRC As-Filed 3" xfId="5111"/>
    <cellStyle name="_Portfolio SPlan Base Case.xls Chart 2_DEM-WP(C) Production O&amp;M 2010GRC As-Filed 3 2" xfId="21972"/>
    <cellStyle name="_Portfolio SPlan Base Case.xls Chart 2_DEM-WP(C) Production O&amp;M 2010GRC As-Filed 4" xfId="21973"/>
    <cellStyle name="_Portfolio SPlan Base Case.xls Chart 2_DEM-WP(C) Production O&amp;M 2010GRC As-Filed 4 2" xfId="21974"/>
    <cellStyle name="_Portfolio SPlan Base Case.xls Chart 2_DEM-WP(C) Production O&amp;M 2010GRC As-Filed 5" xfId="21975"/>
    <cellStyle name="_Portfolio SPlan Base Case.xls Chart 2_DEM-WP(C) Production O&amp;M 2010GRC As-Filed 5 2" xfId="21976"/>
    <cellStyle name="_Portfolio SPlan Base Case.xls Chart 2_DEM-WP(C) Production O&amp;M 2010GRC As-Filed 6" xfId="21977"/>
    <cellStyle name="_Portfolio SPlan Base Case.xls Chart 2_DEM-WP(C) Production O&amp;M 2010GRC As-Filed 6 2" xfId="21978"/>
    <cellStyle name="_Portfolio SPlan Base Case.xls Chart 2_Electric Rev Req Model (2009 GRC) " xfId="5112"/>
    <cellStyle name="_Portfolio SPlan Base Case.xls Chart 2_Electric Rev Req Model (2009 GRC)  2" xfId="5113"/>
    <cellStyle name="_Portfolio SPlan Base Case.xls Chart 2_Electric Rev Req Model (2009 GRC)  2 2" xfId="5114"/>
    <cellStyle name="_Portfolio SPlan Base Case.xls Chart 2_Electric Rev Req Model (2009 GRC)  2 2 2" xfId="21979"/>
    <cellStyle name="_Portfolio SPlan Base Case.xls Chart 2_Electric Rev Req Model (2009 GRC)  2 2 2 2" xfId="21980"/>
    <cellStyle name="_Portfolio SPlan Base Case.xls Chart 2_Electric Rev Req Model (2009 GRC)  2 2 3" xfId="21981"/>
    <cellStyle name="_Portfolio SPlan Base Case.xls Chart 2_Electric Rev Req Model (2009 GRC)  2 2 4" xfId="21982"/>
    <cellStyle name="_Portfolio SPlan Base Case.xls Chart 2_Electric Rev Req Model (2009 GRC)  2 3" xfId="21983"/>
    <cellStyle name="_Portfolio SPlan Base Case.xls Chart 2_Electric Rev Req Model (2009 GRC)  2 3 2" xfId="21984"/>
    <cellStyle name="_Portfolio SPlan Base Case.xls Chart 2_Electric Rev Req Model (2009 GRC)  2 4" xfId="21985"/>
    <cellStyle name="_Portfolio SPlan Base Case.xls Chart 2_Electric Rev Req Model (2009 GRC)  3" xfId="5115"/>
    <cellStyle name="_Portfolio SPlan Base Case.xls Chart 2_Electric Rev Req Model (2009 GRC)  3 2" xfId="21986"/>
    <cellStyle name="_Portfolio SPlan Base Case.xls Chart 2_Electric Rev Req Model (2009 GRC)  3 2 2" xfId="21987"/>
    <cellStyle name="_Portfolio SPlan Base Case.xls Chart 2_Electric Rev Req Model (2009 GRC)  3 3" xfId="21988"/>
    <cellStyle name="_Portfolio SPlan Base Case.xls Chart 2_Electric Rev Req Model (2009 GRC)  3 4" xfId="21989"/>
    <cellStyle name="_Portfolio SPlan Base Case.xls Chart 2_Electric Rev Req Model (2009 GRC)  4" xfId="5116"/>
    <cellStyle name="_Portfolio SPlan Base Case.xls Chart 2_Electric Rev Req Model (2009 GRC)  4 2" xfId="21990"/>
    <cellStyle name="_Portfolio SPlan Base Case.xls Chart 2_Electric Rev Req Model (2009 GRC)  5" xfId="21991"/>
    <cellStyle name="_Portfolio SPlan Base Case.xls Chart 2_Electric Rev Req Model (2009 GRC) _DEM-WP(C) ENERG10C--ctn Mid-C_042010 2010GRC" xfId="5117"/>
    <cellStyle name="_Portfolio SPlan Base Case.xls Chart 2_Electric Rev Req Model (2009 GRC) _DEM-WP(C) ENERG10C--ctn Mid-C_042010 2010GRC 2" xfId="21992"/>
    <cellStyle name="_Portfolio SPlan Base Case.xls Chart 2_Electric Rev Req Model (2009 GRC) Rebuttal" xfId="5118"/>
    <cellStyle name="_Portfolio SPlan Base Case.xls Chart 2_Electric Rev Req Model (2009 GRC) Rebuttal 2" xfId="5119"/>
    <cellStyle name="_Portfolio SPlan Base Case.xls Chart 2_Electric Rev Req Model (2009 GRC) Rebuttal 2 2" xfId="5120"/>
    <cellStyle name="_Portfolio SPlan Base Case.xls Chart 2_Electric Rev Req Model (2009 GRC) Rebuttal 2 2 2" xfId="21993"/>
    <cellStyle name="_Portfolio SPlan Base Case.xls Chart 2_Electric Rev Req Model (2009 GRC) Rebuttal 2 3" xfId="21994"/>
    <cellStyle name="_Portfolio SPlan Base Case.xls Chart 2_Electric Rev Req Model (2009 GRC) Rebuttal 3" xfId="5121"/>
    <cellStyle name="_Portfolio SPlan Base Case.xls Chart 2_Electric Rev Req Model (2009 GRC) Rebuttal 3 2" xfId="21995"/>
    <cellStyle name="_Portfolio SPlan Base Case.xls Chart 2_Electric Rev Req Model (2009 GRC) Rebuttal 4" xfId="5122"/>
    <cellStyle name="_Portfolio SPlan Base Case.xls Chart 2_Electric Rev Req Model (2009 GRC) Rebuttal REmoval of New  WH Solar AdjustMI" xfId="5123"/>
    <cellStyle name="_Portfolio SPlan Base Case.xls Chart 2_Electric Rev Req Model (2009 GRC) Rebuttal REmoval of New  WH Solar AdjustMI 2" xfId="5124"/>
    <cellStyle name="_Portfolio SPlan Base Case.xls Chart 2_Electric Rev Req Model (2009 GRC) Rebuttal REmoval of New  WH Solar AdjustMI 2 2" xfId="5125"/>
    <cellStyle name="_Portfolio SPlan Base Case.xls Chart 2_Electric Rev Req Model (2009 GRC) Rebuttal REmoval of New  WH Solar AdjustMI 2 2 2" xfId="21996"/>
    <cellStyle name="_Portfolio SPlan Base Case.xls Chart 2_Electric Rev Req Model (2009 GRC) Rebuttal REmoval of New  WH Solar AdjustMI 2 2 2 2" xfId="21997"/>
    <cellStyle name="_Portfolio SPlan Base Case.xls Chart 2_Electric Rev Req Model (2009 GRC) Rebuttal REmoval of New  WH Solar AdjustMI 2 2 3" xfId="21998"/>
    <cellStyle name="_Portfolio SPlan Base Case.xls Chart 2_Electric Rev Req Model (2009 GRC) Rebuttal REmoval of New  WH Solar AdjustMI 2 2 4" xfId="21999"/>
    <cellStyle name="_Portfolio SPlan Base Case.xls Chart 2_Electric Rev Req Model (2009 GRC) Rebuttal REmoval of New  WH Solar AdjustMI 2 3" xfId="22000"/>
    <cellStyle name="_Portfolio SPlan Base Case.xls Chart 2_Electric Rev Req Model (2009 GRC) Rebuttal REmoval of New  WH Solar AdjustMI 2 3 2" xfId="22001"/>
    <cellStyle name="_Portfolio SPlan Base Case.xls Chart 2_Electric Rev Req Model (2009 GRC) Rebuttal REmoval of New  WH Solar AdjustMI 2 4" xfId="22002"/>
    <cellStyle name="_Portfolio SPlan Base Case.xls Chart 2_Electric Rev Req Model (2009 GRC) Rebuttal REmoval of New  WH Solar AdjustMI 3" xfId="5126"/>
    <cellStyle name="_Portfolio SPlan Base Case.xls Chart 2_Electric Rev Req Model (2009 GRC) Rebuttal REmoval of New  WH Solar AdjustMI 3 2" xfId="22003"/>
    <cellStyle name="_Portfolio SPlan Base Case.xls Chart 2_Electric Rev Req Model (2009 GRC) Rebuttal REmoval of New  WH Solar AdjustMI 3 2 2" xfId="22004"/>
    <cellStyle name="_Portfolio SPlan Base Case.xls Chart 2_Electric Rev Req Model (2009 GRC) Rebuttal REmoval of New  WH Solar AdjustMI 3 3" xfId="22005"/>
    <cellStyle name="_Portfolio SPlan Base Case.xls Chart 2_Electric Rev Req Model (2009 GRC) Rebuttal REmoval of New  WH Solar AdjustMI 3 4" xfId="22006"/>
    <cellStyle name="_Portfolio SPlan Base Case.xls Chart 2_Electric Rev Req Model (2009 GRC) Rebuttal REmoval of New  WH Solar AdjustMI 4" xfId="5127"/>
    <cellStyle name="_Portfolio SPlan Base Case.xls Chart 2_Electric Rev Req Model (2009 GRC) Rebuttal REmoval of New  WH Solar AdjustMI 4 2" xfId="22007"/>
    <cellStyle name="_Portfolio SPlan Base Case.xls Chart 2_Electric Rev Req Model (2009 GRC) Rebuttal REmoval of New  WH Solar AdjustMI 5" xfId="22008"/>
    <cellStyle name="_Portfolio SPlan Base Case.xls Chart 2_Electric Rev Req Model (2009 GRC) Rebuttal REmoval of New  WH Solar AdjustMI_DEM-WP(C) ENERG10C--ctn Mid-C_042010 2010GRC" xfId="5128"/>
    <cellStyle name="_Portfolio SPlan Base Case.xls Chart 2_Electric Rev Req Model (2009 GRC) Rebuttal REmoval of New  WH Solar AdjustMI_DEM-WP(C) ENERG10C--ctn Mid-C_042010 2010GRC 2" xfId="22009"/>
    <cellStyle name="_Portfolio SPlan Base Case.xls Chart 2_Electric Rev Req Model (2009 GRC) Revised 01-18-2010" xfId="5129"/>
    <cellStyle name="_Portfolio SPlan Base Case.xls Chart 2_Electric Rev Req Model (2009 GRC) Revised 01-18-2010 2" xfId="5130"/>
    <cellStyle name="_Portfolio SPlan Base Case.xls Chart 2_Electric Rev Req Model (2009 GRC) Revised 01-18-2010 2 2" xfId="5131"/>
    <cellStyle name="_Portfolio SPlan Base Case.xls Chart 2_Electric Rev Req Model (2009 GRC) Revised 01-18-2010 2 2 2" xfId="22010"/>
    <cellStyle name="_Portfolio SPlan Base Case.xls Chart 2_Electric Rev Req Model (2009 GRC) Revised 01-18-2010 2 2 2 2" xfId="22011"/>
    <cellStyle name="_Portfolio SPlan Base Case.xls Chart 2_Electric Rev Req Model (2009 GRC) Revised 01-18-2010 2 2 3" xfId="22012"/>
    <cellStyle name="_Portfolio SPlan Base Case.xls Chart 2_Electric Rev Req Model (2009 GRC) Revised 01-18-2010 2 2 4" xfId="22013"/>
    <cellStyle name="_Portfolio SPlan Base Case.xls Chart 2_Electric Rev Req Model (2009 GRC) Revised 01-18-2010 2 3" xfId="22014"/>
    <cellStyle name="_Portfolio SPlan Base Case.xls Chart 2_Electric Rev Req Model (2009 GRC) Revised 01-18-2010 2 3 2" xfId="22015"/>
    <cellStyle name="_Portfolio SPlan Base Case.xls Chart 2_Electric Rev Req Model (2009 GRC) Revised 01-18-2010 2 4" xfId="22016"/>
    <cellStyle name="_Portfolio SPlan Base Case.xls Chart 2_Electric Rev Req Model (2009 GRC) Revised 01-18-2010 3" xfId="5132"/>
    <cellStyle name="_Portfolio SPlan Base Case.xls Chart 2_Electric Rev Req Model (2009 GRC) Revised 01-18-2010 3 2" xfId="22017"/>
    <cellStyle name="_Portfolio SPlan Base Case.xls Chart 2_Electric Rev Req Model (2009 GRC) Revised 01-18-2010 3 2 2" xfId="22018"/>
    <cellStyle name="_Portfolio SPlan Base Case.xls Chart 2_Electric Rev Req Model (2009 GRC) Revised 01-18-2010 3 3" xfId="22019"/>
    <cellStyle name="_Portfolio SPlan Base Case.xls Chart 2_Electric Rev Req Model (2009 GRC) Revised 01-18-2010 3 4" xfId="22020"/>
    <cellStyle name="_Portfolio SPlan Base Case.xls Chart 2_Electric Rev Req Model (2009 GRC) Revised 01-18-2010 4" xfId="5133"/>
    <cellStyle name="_Portfolio SPlan Base Case.xls Chart 2_Electric Rev Req Model (2009 GRC) Revised 01-18-2010 4 2" xfId="22021"/>
    <cellStyle name="_Portfolio SPlan Base Case.xls Chart 2_Electric Rev Req Model (2009 GRC) Revised 01-18-2010 5" xfId="22022"/>
    <cellStyle name="_Portfolio SPlan Base Case.xls Chart 2_Electric Rev Req Model (2009 GRC) Revised 01-18-2010_DEM-WP(C) ENERG10C--ctn Mid-C_042010 2010GRC" xfId="5134"/>
    <cellStyle name="_Portfolio SPlan Base Case.xls Chart 2_Electric Rev Req Model (2009 GRC) Revised 01-18-2010_DEM-WP(C) ENERG10C--ctn Mid-C_042010 2010GRC 2" xfId="22023"/>
    <cellStyle name="_Portfolio SPlan Base Case.xls Chart 2_Electric Rev Req Model (2010 GRC)" xfId="5135"/>
    <cellStyle name="_Portfolio SPlan Base Case.xls Chart 2_Electric Rev Req Model (2010 GRC) 2" xfId="22024"/>
    <cellStyle name="_Portfolio SPlan Base Case.xls Chart 2_Electric Rev Req Model (2010 GRC) SF" xfId="5136"/>
    <cellStyle name="_Portfolio SPlan Base Case.xls Chart 2_Electric Rev Req Model (2010 GRC) SF 2" xfId="22025"/>
    <cellStyle name="_Portfolio SPlan Base Case.xls Chart 2_Final Order Electric EXHIBIT A-1" xfId="5137"/>
    <cellStyle name="_Portfolio SPlan Base Case.xls Chart 2_Final Order Electric EXHIBIT A-1 2" xfId="5138"/>
    <cellStyle name="_Portfolio SPlan Base Case.xls Chart 2_Final Order Electric EXHIBIT A-1 2 2" xfId="5139"/>
    <cellStyle name="_Portfolio SPlan Base Case.xls Chart 2_Final Order Electric EXHIBIT A-1 2 2 2" xfId="22026"/>
    <cellStyle name="_Portfolio SPlan Base Case.xls Chart 2_Final Order Electric EXHIBIT A-1 2 3" xfId="22027"/>
    <cellStyle name="_Portfolio SPlan Base Case.xls Chart 2_Final Order Electric EXHIBIT A-1 2 4" xfId="22028"/>
    <cellStyle name="_Portfolio SPlan Base Case.xls Chart 2_Final Order Electric EXHIBIT A-1 3" xfId="5140"/>
    <cellStyle name="_Portfolio SPlan Base Case.xls Chart 2_Final Order Electric EXHIBIT A-1 3 2" xfId="22029"/>
    <cellStyle name="_Portfolio SPlan Base Case.xls Chart 2_Final Order Electric EXHIBIT A-1 4" xfId="5141"/>
    <cellStyle name="_Portfolio SPlan Base Case.xls Chart 2_Final Order Electric EXHIBIT A-1 5" xfId="22030"/>
    <cellStyle name="_Portfolio SPlan Base Case.xls Chart 2_Final Order Electric EXHIBIT A-1 6" xfId="22031"/>
    <cellStyle name="_Portfolio SPlan Base Case.xls Chart 2_NIM Summary" xfId="5142"/>
    <cellStyle name="_Portfolio SPlan Base Case.xls Chart 2_NIM Summary 2" xfId="5143"/>
    <cellStyle name="_Portfolio SPlan Base Case.xls Chart 2_NIM Summary 2 2" xfId="22032"/>
    <cellStyle name="_Portfolio SPlan Base Case.xls Chart 2_NIM Summary 2 2 2" xfId="22033"/>
    <cellStyle name="_Portfolio SPlan Base Case.xls Chart 2_NIM Summary 2 2 2 2" xfId="22034"/>
    <cellStyle name="_Portfolio SPlan Base Case.xls Chart 2_NIM Summary 2 2 3" xfId="22035"/>
    <cellStyle name="_Portfolio SPlan Base Case.xls Chart 2_NIM Summary 2 2 4" xfId="22036"/>
    <cellStyle name="_Portfolio SPlan Base Case.xls Chart 2_NIM Summary 2 3" xfId="22037"/>
    <cellStyle name="_Portfolio SPlan Base Case.xls Chart 2_NIM Summary 2 3 2" xfId="22038"/>
    <cellStyle name="_Portfolio SPlan Base Case.xls Chart 2_NIM Summary 2 4" xfId="22039"/>
    <cellStyle name="_Portfolio SPlan Base Case.xls Chart 2_NIM Summary 3" xfId="22040"/>
    <cellStyle name="_Portfolio SPlan Base Case.xls Chart 2_NIM Summary 3 2" xfId="22041"/>
    <cellStyle name="_Portfolio SPlan Base Case.xls Chart 2_NIM Summary 3 2 2" xfId="22042"/>
    <cellStyle name="_Portfolio SPlan Base Case.xls Chart 2_NIM Summary 3 3" xfId="22043"/>
    <cellStyle name="_Portfolio SPlan Base Case.xls Chart 2_NIM Summary 3 4" xfId="22044"/>
    <cellStyle name="_Portfolio SPlan Base Case.xls Chart 2_NIM Summary 4" xfId="22045"/>
    <cellStyle name="_Portfolio SPlan Base Case.xls Chart 2_NIM Summary 4 2" xfId="22046"/>
    <cellStyle name="_Portfolio SPlan Base Case.xls Chart 2_NIM Summary 5" xfId="22047"/>
    <cellStyle name="_Portfolio SPlan Base Case.xls Chart 2_NIM Summary_DEM-WP(C) ENERG10C--ctn Mid-C_042010 2010GRC" xfId="5144"/>
    <cellStyle name="_Portfolio SPlan Base Case.xls Chart 2_NIM Summary_DEM-WP(C) ENERG10C--ctn Mid-C_042010 2010GRC 2" xfId="22048"/>
    <cellStyle name="_Portfolio SPlan Base Case.xls Chart 2_Rebuttal Power Costs" xfId="5145"/>
    <cellStyle name="_Portfolio SPlan Base Case.xls Chart 2_Rebuttal Power Costs 2" xfId="5146"/>
    <cellStyle name="_Portfolio SPlan Base Case.xls Chart 2_Rebuttal Power Costs 2 2" xfId="5147"/>
    <cellStyle name="_Portfolio SPlan Base Case.xls Chart 2_Rebuttal Power Costs 2 2 2" xfId="22049"/>
    <cellStyle name="_Portfolio SPlan Base Case.xls Chart 2_Rebuttal Power Costs 2 2 2 2" xfId="22050"/>
    <cellStyle name="_Portfolio SPlan Base Case.xls Chart 2_Rebuttal Power Costs 2 2 3" xfId="22051"/>
    <cellStyle name="_Portfolio SPlan Base Case.xls Chart 2_Rebuttal Power Costs 2 2 4" xfId="22052"/>
    <cellStyle name="_Portfolio SPlan Base Case.xls Chart 2_Rebuttal Power Costs 2 3" xfId="22053"/>
    <cellStyle name="_Portfolio SPlan Base Case.xls Chart 2_Rebuttal Power Costs 2 3 2" xfId="22054"/>
    <cellStyle name="_Portfolio SPlan Base Case.xls Chart 2_Rebuttal Power Costs 2 4" xfId="22055"/>
    <cellStyle name="_Portfolio SPlan Base Case.xls Chart 2_Rebuttal Power Costs 3" xfId="5148"/>
    <cellStyle name="_Portfolio SPlan Base Case.xls Chart 2_Rebuttal Power Costs 3 2" xfId="22056"/>
    <cellStyle name="_Portfolio SPlan Base Case.xls Chart 2_Rebuttal Power Costs 3 2 2" xfId="22057"/>
    <cellStyle name="_Portfolio SPlan Base Case.xls Chart 2_Rebuttal Power Costs 3 3" xfId="22058"/>
    <cellStyle name="_Portfolio SPlan Base Case.xls Chart 2_Rebuttal Power Costs 3 4" xfId="22059"/>
    <cellStyle name="_Portfolio SPlan Base Case.xls Chart 2_Rebuttal Power Costs 4" xfId="5149"/>
    <cellStyle name="_Portfolio SPlan Base Case.xls Chart 2_Rebuttal Power Costs 4 2" xfId="22060"/>
    <cellStyle name="_Portfolio SPlan Base Case.xls Chart 2_Rebuttal Power Costs 5" xfId="22061"/>
    <cellStyle name="_Portfolio SPlan Base Case.xls Chart 2_Rebuttal Power Costs_Adj Bench DR 3 for Initial Briefs (Electric)" xfId="5150"/>
    <cellStyle name="_Portfolio SPlan Base Case.xls Chart 2_Rebuttal Power Costs_Adj Bench DR 3 for Initial Briefs (Electric) 2" xfId="5151"/>
    <cellStyle name="_Portfolio SPlan Base Case.xls Chart 2_Rebuttal Power Costs_Adj Bench DR 3 for Initial Briefs (Electric) 2 2" xfId="5152"/>
    <cellStyle name="_Portfolio SPlan Base Case.xls Chart 2_Rebuttal Power Costs_Adj Bench DR 3 for Initial Briefs (Electric) 2 2 2" xfId="22062"/>
    <cellStyle name="_Portfolio SPlan Base Case.xls Chart 2_Rebuttal Power Costs_Adj Bench DR 3 for Initial Briefs (Electric) 2 2 2 2" xfId="22063"/>
    <cellStyle name="_Portfolio SPlan Base Case.xls Chart 2_Rebuttal Power Costs_Adj Bench DR 3 for Initial Briefs (Electric) 2 2 3" xfId="22064"/>
    <cellStyle name="_Portfolio SPlan Base Case.xls Chart 2_Rebuttal Power Costs_Adj Bench DR 3 for Initial Briefs (Electric) 2 2 4" xfId="22065"/>
    <cellStyle name="_Portfolio SPlan Base Case.xls Chart 2_Rebuttal Power Costs_Adj Bench DR 3 for Initial Briefs (Electric) 2 3" xfId="22066"/>
    <cellStyle name="_Portfolio SPlan Base Case.xls Chart 2_Rebuttal Power Costs_Adj Bench DR 3 for Initial Briefs (Electric) 2 3 2" xfId="22067"/>
    <cellStyle name="_Portfolio SPlan Base Case.xls Chart 2_Rebuttal Power Costs_Adj Bench DR 3 for Initial Briefs (Electric) 2 4" xfId="22068"/>
    <cellStyle name="_Portfolio SPlan Base Case.xls Chart 2_Rebuttal Power Costs_Adj Bench DR 3 for Initial Briefs (Electric) 3" xfId="5153"/>
    <cellStyle name="_Portfolio SPlan Base Case.xls Chart 2_Rebuttal Power Costs_Adj Bench DR 3 for Initial Briefs (Electric) 3 2" xfId="22069"/>
    <cellStyle name="_Portfolio SPlan Base Case.xls Chart 2_Rebuttal Power Costs_Adj Bench DR 3 for Initial Briefs (Electric) 3 2 2" xfId="22070"/>
    <cellStyle name="_Portfolio SPlan Base Case.xls Chart 2_Rebuttal Power Costs_Adj Bench DR 3 for Initial Briefs (Electric) 3 3" xfId="22071"/>
    <cellStyle name="_Portfolio SPlan Base Case.xls Chart 2_Rebuttal Power Costs_Adj Bench DR 3 for Initial Briefs (Electric) 3 4" xfId="22072"/>
    <cellStyle name="_Portfolio SPlan Base Case.xls Chart 2_Rebuttal Power Costs_Adj Bench DR 3 for Initial Briefs (Electric) 4" xfId="5154"/>
    <cellStyle name="_Portfolio SPlan Base Case.xls Chart 2_Rebuttal Power Costs_Adj Bench DR 3 for Initial Briefs (Electric) 4 2" xfId="22073"/>
    <cellStyle name="_Portfolio SPlan Base Case.xls Chart 2_Rebuttal Power Costs_Adj Bench DR 3 for Initial Briefs (Electric) 5" xfId="22074"/>
    <cellStyle name="_Portfolio SPlan Base Case.xls Chart 2_Rebuttal Power Costs_Adj Bench DR 3 for Initial Briefs (Electric)_DEM-WP(C) ENERG10C--ctn Mid-C_042010 2010GRC" xfId="5155"/>
    <cellStyle name="_Portfolio SPlan Base Case.xls Chart 2_Rebuttal Power Costs_Adj Bench DR 3 for Initial Briefs (Electric)_DEM-WP(C) ENERG10C--ctn Mid-C_042010 2010GRC 2" xfId="22075"/>
    <cellStyle name="_Portfolio SPlan Base Case.xls Chart 2_Rebuttal Power Costs_DEM-WP(C) ENERG10C--ctn Mid-C_042010 2010GRC" xfId="5156"/>
    <cellStyle name="_Portfolio SPlan Base Case.xls Chart 2_Rebuttal Power Costs_DEM-WP(C) ENERG10C--ctn Mid-C_042010 2010GRC 2" xfId="22076"/>
    <cellStyle name="_Portfolio SPlan Base Case.xls Chart 2_Rebuttal Power Costs_Electric Rev Req Model (2009 GRC) Rebuttal" xfId="5157"/>
    <cellStyle name="_Portfolio SPlan Base Case.xls Chart 2_Rebuttal Power Costs_Electric Rev Req Model (2009 GRC) Rebuttal 2" xfId="5158"/>
    <cellStyle name="_Portfolio SPlan Base Case.xls Chart 2_Rebuttal Power Costs_Electric Rev Req Model (2009 GRC) Rebuttal 2 2" xfId="5159"/>
    <cellStyle name="_Portfolio SPlan Base Case.xls Chart 2_Rebuttal Power Costs_Electric Rev Req Model (2009 GRC) Rebuttal 2 2 2" xfId="22077"/>
    <cellStyle name="_Portfolio SPlan Base Case.xls Chart 2_Rebuttal Power Costs_Electric Rev Req Model (2009 GRC) Rebuttal 2 3" xfId="22078"/>
    <cellStyle name="_Portfolio SPlan Base Case.xls Chart 2_Rebuttal Power Costs_Electric Rev Req Model (2009 GRC) Rebuttal 3" xfId="5160"/>
    <cellStyle name="_Portfolio SPlan Base Case.xls Chart 2_Rebuttal Power Costs_Electric Rev Req Model (2009 GRC) Rebuttal 3 2" xfId="22079"/>
    <cellStyle name="_Portfolio SPlan Base Case.xls Chart 2_Rebuttal Power Costs_Electric Rev Req Model (2009 GRC) Rebuttal 4" xfId="5161"/>
    <cellStyle name="_Portfolio SPlan Base Case.xls Chart 2_Rebuttal Power Costs_Electric Rev Req Model (2009 GRC) Rebuttal REmoval of New  WH Solar AdjustMI" xfId="5162"/>
    <cellStyle name="_Portfolio SPlan Base Case.xls Chart 2_Rebuttal Power Costs_Electric Rev Req Model (2009 GRC) Rebuttal REmoval of New  WH Solar AdjustMI 2" xfId="5163"/>
    <cellStyle name="_Portfolio SPlan Base Case.xls Chart 2_Rebuttal Power Costs_Electric Rev Req Model (2009 GRC) Rebuttal REmoval of New  WH Solar AdjustMI 2 2" xfId="5164"/>
    <cellStyle name="_Portfolio SPlan Base Case.xls Chart 2_Rebuttal Power Costs_Electric Rev Req Model (2009 GRC) Rebuttal REmoval of New  WH Solar AdjustMI 2 2 2" xfId="22080"/>
    <cellStyle name="_Portfolio SPlan Base Case.xls Chart 2_Rebuttal Power Costs_Electric Rev Req Model (2009 GRC) Rebuttal REmoval of New  WH Solar AdjustMI 2 2 2 2" xfId="22081"/>
    <cellStyle name="_Portfolio SPlan Base Case.xls Chart 2_Rebuttal Power Costs_Electric Rev Req Model (2009 GRC) Rebuttal REmoval of New  WH Solar AdjustMI 2 2 3" xfId="22082"/>
    <cellStyle name="_Portfolio SPlan Base Case.xls Chart 2_Rebuttal Power Costs_Electric Rev Req Model (2009 GRC) Rebuttal REmoval of New  WH Solar AdjustMI 2 2 4" xfId="22083"/>
    <cellStyle name="_Portfolio SPlan Base Case.xls Chart 2_Rebuttal Power Costs_Electric Rev Req Model (2009 GRC) Rebuttal REmoval of New  WH Solar AdjustMI 2 3" xfId="22084"/>
    <cellStyle name="_Portfolio SPlan Base Case.xls Chart 2_Rebuttal Power Costs_Electric Rev Req Model (2009 GRC) Rebuttal REmoval of New  WH Solar AdjustMI 2 3 2" xfId="22085"/>
    <cellStyle name="_Portfolio SPlan Base Case.xls Chart 2_Rebuttal Power Costs_Electric Rev Req Model (2009 GRC) Rebuttal REmoval of New  WH Solar AdjustMI 2 4" xfId="22086"/>
    <cellStyle name="_Portfolio SPlan Base Case.xls Chart 2_Rebuttal Power Costs_Electric Rev Req Model (2009 GRC) Rebuttal REmoval of New  WH Solar AdjustMI 3" xfId="5165"/>
    <cellStyle name="_Portfolio SPlan Base Case.xls Chart 2_Rebuttal Power Costs_Electric Rev Req Model (2009 GRC) Rebuttal REmoval of New  WH Solar AdjustMI 3 2" xfId="22087"/>
    <cellStyle name="_Portfolio SPlan Base Case.xls Chart 2_Rebuttal Power Costs_Electric Rev Req Model (2009 GRC) Rebuttal REmoval of New  WH Solar AdjustMI 3 2 2" xfId="22088"/>
    <cellStyle name="_Portfolio SPlan Base Case.xls Chart 2_Rebuttal Power Costs_Electric Rev Req Model (2009 GRC) Rebuttal REmoval of New  WH Solar AdjustMI 3 3" xfId="22089"/>
    <cellStyle name="_Portfolio SPlan Base Case.xls Chart 2_Rebuttal Power Costs_Electric Rev Req Model (2009 GRC) Rebuttal REmoval of New  WH Solar AdjustMI 3 4" xfId="22090"/>
    <cellStyle name="_Portfolio SPlan Base Case.xls Chart 2_Rebuttal Power Costs_Electric Rev Req Model (2009 GRC) Rebuttal REmoval of New  WH Solar AdjustMI 4" xfId="5166"/>
    <cellStyle name="_Portfolio SPlan Base Case.xls Chart 2_Rebuttal Power Costs_Electric Rev Req Model (2009 GRC) Rebuttal REmoval of New  WH Solar AdjustMI 4 2" xfId="22091"/>
    <cellStyle name="_Portfolio SPlan Base Case.xls Chart 2_Rebuttal Power Costs_Electric Rev Req Model (2009 GRC) Rebuttal REmoval of New  WH Solar AdjustMI 5" xfId="22092"/>
    <cellStyle name="_Portfolio SPlan Base Case.xls Chart 2_Rebuttal Power Costs_Electric Rev Req Model (2009 GRC) Rebuttal REmoval of New  WH Solar AdjustMI_DEM-WP(C) ENERG10C--ctn Mid-C_042010 2010GRC" xfId="5167"/>
    <cellStyle name="_Portfolio SPlan Base Case.xls Chart 2_Rebuttal Power Costs_Electric Rev Req Model (2009 GRC) Rebuttal REmoval of New  WH Solar AdjustMI_DEM-WP(C) ENERG10C--ctn Mid-C_042010 2010GRC 2" xfId="22093"/>
    <cellStyle name="_Portfolio SPlan Base Case.xls Chart 2_Rebuttal Power Costs_Electric Rev Req Model (2009 GRC) Revised 01-18-2010" xfId="5168"/>
    <cellStyle name="_Portfolio SPlan Base Case.xls Chart 2_Rebuttal Power Costs_Electric Rev Req Model (2009 GRC) Revised 01-18-2010 2" xfId="5169"/>
    <cellStyle name="_Portfolio SPlan Base Case.xls Chart 2_Rebuttal Power Costs_Electric Rev Req Model (2009 GRC) Revised 01-18-2010 2 2" xfId="5170"/>
    <cellStyle name="_Portfolio SPlan Base Case.xls Chart 2_Rebuttal Power Costs_Electric Rev Req Model (2009 GRC) Revised 01-18-2010 2 2 2" xfId="22094"/>
    <cellStyle name="_Portfolio SPlan Base Case.xls Chart 2_Rebuttal Power Costs_Electric Rev Req Model (2009 GRC) Revised 01-18-2010 2 2 2 2" xfId="22095"/>
    <cellStyle name="_Portfolio SPlan Base Case.xls Chart 2_Rebuttal Power Costs_Electric Rev Req Model (2009 GRC) Revised 01-18-2010 2 2 3" xfId="22096"/>
    <cellStyle name="_Portfolio SPlan Base Case.xls Chart 2_Rebuttal Power Costs_Electric Rev Req Model (2009 GRC) Revised 01-18-2010 2 2 4" xfId="22097"/>
    <cellStyle name="_Portfolio SPlan Base Case.xls Chart 2_Rebuttal Power Costs_Electric Rev Req Model (2009 GRC) Revised 01-18-2010 2 3" xfId="22098"/>
    <cellStyle name="_Portfolio SPlan Base Case.xls Chart 2_Rebuttal Power Costs_Electric Rev Req Model (2009 GRC) Revised 01-18-2010 2 3 2" xfId="22099"/>
    <cellStyle name="_Portfolio SPlan Base Case.xls Chart 2_Rebuttal Power Costs_Electric Rev Req Model (2009 GRC) Revised 01-18-2010 2 4" xfId="22100"/>
    <cellStyle name="_Portfolio SPlan Base Case.xls Chart 2_Rebuttal Power Costs_Electric Rev Req Model (2009 GRC) Revised 01-18-2010 3" xfId="5171"/>
    <cellStyle name="_Portfolio SPlan Base Case.xls Chart 2_Rebuttal Power Costs_Electric Rev Req Model (2009 GRC) Revised 01-18-2010 3 2" xfId="22101"/>
    <cellStyle name="_Portfolio SPlan Base Case.xls Chart 2_Rebuttal Power Costs_Electric Rev Req Model (2009 GRC) Revised 01-18-2010 3 2 2" xfId="22102"/>
    <cellStyle name="_Portfolio SPlan Base Case.xls Chart 2_Rebuttal Power Costs_Electric Rev Req Model (2009 GRC) Revised 01-18-2010 3 3" xfId="22103"/>
    <cellStyle name="_Portfolio SPlan Base Case.xls Chart 2_Rebuttal Power Costs_Electric Rev Req Model (2009 GRC) Revised 01-18-2010 3 4" xfId="22104"/>
    <cellStyle name="_Portfolio SPlan Base Case.xls Chart 2_Rebuttal Power Costs_Electric Rev Req Model (2009 GRC) Revised 01-18-2010 4" xfId="5172"/>
    <cellStyle name="_Portfolio SPlan Base Case.xls Chart 2_Rebuttal Power Costs_Electric Rev Req Model (2009 GRC) Revised 01-18-2010 4 2" xfId="22105"/>
    <cellStyle name="_Portfolio SPlan Base Case.xls Chart 2_Rebuttal Power Costs_Electric Rev Req Model (2009 GRC) Revised 01-18-2010 5" xfId="22106"/>
    <cellStyle name="_Portfolio SPlan Base Case.xls Chart 2_Rebuttal Power Costs_Electric Rev Req Model (2009 GRC) Revised 01-18-2010_DEM-WP(C) ENERG10C--ctn Mid-C_042010 2010GRC" xfId="5173"/>
    <cellStyle name="_Portfolio SPlan Base Case.xls Chart 2_Rebuttal Power Costs_Electric Rev Req Model (2009 GRC) Revised 01-18-2010_DEM-WP(C) ENERG10C--ctn Mid-C_042010 2010GRC 2" xfId="22107"/>
    <cellStyle name="_Portfolio SPlan Base Case.xls Chart 2_Rebuttal Power Costs_Final Order Electric EXHIBIT A-1" xfId="5174"/>
    <cellStyle name="_Portfolio SPlan Base Case.xls Chart 2_Rebuttal Power Costs_Final Order Electric EXHIBIT A-1 2" xfId="5175"/>
    <cellStyle name="_Portfolio SPlan Base Case.xls Chart 2_Rebuttal Power Costs_Final Order Electric EXHIBIT A-1 2 2" xfId="5176"/>
    <cellStyle name="_Portfolio SPlan Base Case.xls Chart 2_Rebuttal Power Costs_Final Order Electric EXHIBIT A-1 2 2 2" xfId="22108"/>
    <cellStyle name="_Portfolio SPlan Base Case.xls Chart 2_Rebuttal Power Costs_Final Order Electric EXHIBIT A-1 2 3" xfId="22109"/>
    <cellStyle name="_Portfolio SPlan Base Case.xls Chart 2_Rebuttal Power Costs_Final Order Electric EXHIBIT A-1 2 4" xfId="22110"/>
    <cellStyle name="_Portfolio SPlan Base Case.xls Chart 2_Rebuttal Power Costs_Final Order Electric EXHIBIT A-1 3" xfId="5177"/>
    <cellStyle name="_Portfolio SPlan Base Case.xls Chart 2_Rebuttal Power Costs_Final Order Electric EXHIBIT A-1 3 2" xfId="22111"/>
    <cellStyle name="_Portfolio SPlan Base Case.xls Chart 2_Rebuttal Power Costs_Final Order Electric EXHIBIT A-1 4" xfId="5178"/>
    <cellStyle name="_Portfolio SPlan Base Case.xls Chart 2_Rebuttal Power Costs_Final Order Electric EXHIBIT A-1 5" xfId="22112"/>
    <cellStyle name="_Portfolio SPlan Base Case.xls Chart 2_Rebuttal Power Costs_Final Order Electric EXHIBIT A-1 6" xfId="22113"/>
    <cellStyle name="_Portfolio SPlan Base Case.xls Chart 2_TENASKA REGULATORY ASSET" xfId="5179"/>
    <cellStyle name="_Portfolio SPlan Base Case.xls Chart 2_TENASKA REGULATORY ASSET 2" xfId="5180"/>
    <cellStyle name="_Portfolio SPlan Base Case.xls Chart 2_TENASKA REGULATORY ASSET 2 2" xfId="5181"/>
    <cellStyle name="_Portfolio SPlan Base Case.xls Chart 2_TENASKA REGULATORY ASSET 2 2 2" xfId="22114"/>
    <cellStyle name="_Portfolio SPlan Base Case.xls Chart 2_TENASKA REGULATORY ASSET 2 3" xfId="22115"/>
    <cellStyle name="_Portfolio SPlan Base Case.xls Chart 2_TENASKA REGULATORY ASSET 2 4" xfId="22116"/>
    <cellStyle name="_Portfolio SPlan Base Case.xls Chart 2_TENASKA REGULATORY ASSET 3" xfId="5182"/>
    <cellStyle name="_Portfolio SPlan Base Case.xls Chart 2_TENASKA REGULATORY ASSET 3 2" xfId="22117"/>
    <cellStyle name="_Portfolio SPlan Base Case.xls Chart 2_TENASKA REGULATORY ASSET 4" xfId="5183"/>
    <cellStyle name="_Portfolio SPlan Base Case.xls Chart 2_TENASKA REGULATORY ASSET 5" xfId="22118"/>
    <cellStyle name="_Portfolio SPlan Base Case.xls Chart 2_TENASKA REGULATORY ASSET 6" xfId="22119"/>
    <cellStyle name="_Portfolio SPlan Base Case.xls Chart 3" xfId="5184"/>
    <cellStyle name="_Portfolio SPlan Base Case.xls Chart 3 2" xfId="5185"/>
    <cellStyle name="_Portfolio SPlan Base Case.xls Chart 3 2 2" xfId="5186"/>
    <cellStyle name="_Portfolio SPlan Base Case.xls Chart 3 2 2 2" xfId="22120"/>
    <cellStyle name="_Portfolio SPlan Base Case.xls Chart 3 2 2 2 2" xfId="22121"/>
    <cellStyle name="_Portfolio SPlan Base Case.xls Chart 3 2 2 2 2 2" xfId="22122"/>
    <cellStyle name="_Portfolio SPlan Base Case.xls Chart 3 2 2 2 3" xfId="22123"/>
    <cellStyle name="_Portfolio SPlan Base Case.xls Chart 3 2 2 3" xfId="22124"/>
    <cellStyle name="_Portfolio SPlan Base Case.xls Chart 3 2 2 3 2" xfId="22125"/>
    <cellStyle name="_Portfolio SPlan Base Case.xls Chart 3 2 2 4" xfId="22126"/>
    <cellStyle name="_Portfolio SPlan Base Case.xls Chart 3 2 3" xfId="22127"/>
    <cellStyle name="_Portfolio SPlan Base Case.xls Chart 3 2 3 2" xfId="22128"/>
    <cellStyle name="_Portfolio SPlan Base Case.xls Chart 3 2 3 2 2" xfId="22129"/>
    <cellStyle name="_Portfolio SPlan Base Case.xls Chart 3 2 3 3" xfId="22130"/>
    <cellStyle name="_Portfolio SPlan Base Case.xls Chart 3 2 4" xfId="22131"/>
    <cellStyle name="_Portfolio SPlan Base Case.xls Chart 3 2 4 2" xfId="22132"/>
    <cellStyle name="_Portfolio SPlan Base Case.xls Chart 3 2 5" xfId="22133"/>
    <cellStyle name="_Portfolio SPlan Base Case.xls Chart 3 3" xfId="5187"/>
    <cellStyle name="_Portfolio SPlan Base Case.xls Chart 3 3 2" xfId="22134"/>
    <cellStyle name="_Portfolio SPlan Base Case.xls Chart 3 3 2 2" xfId="22135"/>
    <cellStyle name="_Portfolio SPlan Base Case.xls Chart 3 3 2 3" xfId="22136"/>
    <cellStyle name="_Portfolio SPlan Base Case.xls Chart 3 3 3" xfId="22137"/>
    <cellStyle name="_Portfolio SPlan Base Case.xls Chart 3 3 4" xfId="22138"/>
    <cellStyle name="_Portfolio SPlan Base Case.xls Chart 3 4" xfId="5188"/>
    <cellStyle name="_Portfolio SPlan Base Case.xls Chart 3 4 2" xfId="22139"/>
    <cellStyle name="_Portfolio SPlan Base Case.xls Chart 3 4 2 2" xfId="22140"/>
    <cellStyle name="_Portfolio SPlan Base Case.xls Chart 3 4 3" xfId="22141"/>
    <cellStyle name="_Portfolio SPlan Base Case.xls Chart 3 5" xfId="22142"/>
    <cellStyle name="_Portfolio SPlan Base Case.xls Chart 3 5 2" xfId="22143"/>
    <cellStyle name="_Portfolio SPlan Base Case.xls Chart 3 5 3" xfId="22144"/>
    <cellStyle name="_Portfolio SPlan Base Case.xls Chart 3 6" xfId="22145"/>
    <cellStyle name="_Portfolio SPlan Base Case.xls Chart 3 6 2" xfId="22146"/>
    <cellStyle name="_Portfolio SPlan Base Case.xls Chart 3_Adj Bench DR 3 for Initial Briefs (Electric)" xfId="5189"/>
    <cellStyle name="_Portfolio SPlan Base Case.xls Chart 3_Adj Bench DR 3 for Initial Briefs (Electric) 2" xfId="5190"/>
    <cellStyle name="_Portfolio SPlan Base Case.xls Chart 3_Adj Bench DR 3 for Initial Briefs (Electric) 2 2" xfId="5191"/>
    <cellStyle name="_Portfolio SPlan Base Case.xls Chart 3_Adj Bench DR 3 for Initial Briefs (Electric) 2 2 2" xfId="22147"/>
    <cellStyle name="_Portfolio SPlan Base Case.xls Chart 3_Adj Bench DR 3 for Initial Briefs (Electric) 2 2 2 2" xfId="22148"/>
    <cellStyle name="_Portfolio SPlan Base Case.xls Chart 3_Adj Bench DR 3 for Initial Briefs (Electric) 2 2 3" xfId="22149"/>
    <cellStyle name="_Portfolio SPlan Base Case.xls Chart 3_Adj Bench DR 3 for Initial Briefs (Electric) 2 2 4" xfId="22150"/>
    <cellStyle name="_Portfolio SPlan Base Case.xls Chart 3_Adj Bench DR 3 for Initial Briefs (Electric) 2 3" xfId="22151"/>
    <cellStyle name="_Portfolio SPlan Base Case.xls Chart 3_Adj Bench DR 3 for Initial Briefs (Electric) 2 3 2" xfId="22152"/>
    <cellStyle name="_Portfolio SPlan Base Case.xls Chart 3_Adj Bench DR 3 for Initial Briefs (Electric) 2 4" xfId="22153"/>
    <cellStyle name="_Portfolio SPlan Base Case.xls Chart 3_Adj Bench DR 3 for Initial Briefs (Electric) 3" xfId="5192"/>
    <cellStyle name="_Portfolio SPlan Base Case.xls Chart 3_Adj Bench DR 3 for Initial Briefs (Electric) 3 2" xfId="22154"/>
    <cellStyle name="_Portfolio SPlan Base Case.xls Chart 3_Adj Bench DR 3 for Initial Briefs (Electric) 3 2 2" xfId="22155"/>
    <cellStyle name="_Portfolio SPlan Base Case.xls Chart 3_Adj Bench DR 3 for Initial Briefs (Electric) 3 3" xfId="22156"/>
    <cellStyle name="_Portfolio SPlan Base Case.xls Chart 3_Adj Bench DR 3 for Initial Briefs (Electric) 3 4" xfId="22157"/>
    <cellStyle name="_Portfolio SPlan Base Case.xls Chart 3_Adj Bench DR 3 for Initial Briefs (Electric) 4" xfId="5193"/>
    <cellStyle name="_Portfolio SPlan Base Case.xls Chart 3_Adj Bench DR 3 for Initial Briefs (Electric) 4 2" xfId="22158"/>
    <cellStyle name="_Portfolio SPlan Base Case.xls Chart 3_Adj Bench DR 3 for Initial Briefs (Electric) 5" xfId="22159"/>
    <cellStyle name="_Portfolio SPlan Base Case.xls Chart 3_Adj Bench DR 3 for Initial Briefs (Electric)_DEM-WP(C) ENERG10C--ctn Mid-C_042010 2010GRC" xfId="5194"/>
    <cellStyle name="_Portfolio SPlan Base Case.xls Chart 3_Adj Bench DR 3 for Initial Briefs (Electric)_DEM-WP(C) ENERG10C--ctn Mid-C_042010 2010GRC 2" xfId="22160"/>
    <cellStyle name="_Portfolio SPlan Base Case.xls Chart 3_Book1" xfId="5195"/>
    <cellStyle name="_Portfolio SPlan Base Case.xls Chart 3_Book1 2" xfId="22161"/>
    <cellStyle name="_Portfolio SPlan Base Case.xls Chart 3_Book2" xfId="5196"/>
    <cellStyle name="_Portfolio SPlan Base Case.xls Chart 3_Book2 2" xfId="5197"/>
    <cellStyle name="_Portfolio SPlan Base Case.xls Chart 3_Book2 2 2" xfId="5198"/>
    <cellStyle name="_Portfolio SPlan Base Case.xls Chart 3_Book2 2 2 2" xfId="22162"/>
    <cellStyle name="_Portfolio SPlan Base Case.xls Chart 3_Book2 2 2 2 2" xfId="22163"/>
    <cellStyle name="_Portfolio SPlan Base Case.xls Chart 3_Book2 2 2 3" xfId="22164"/>
    <cellStyle name="_Portfolio SPlan Base Case.xls Chart 3_Book2 2 2 4" xfId="22165"/>
    <cellStyle name="_Portfolio SPlan Base Case.xls Chart 3_Book2 2 3" xfId="22166"/>
    <cellStyle name="_Portfolio SPlan Base Case.xls Chart 3_Book2 2 3 2" xfId="22167"/>
    <cellStyle name="_Portfolio SPlan Base Case.xls Chart 3_Book2 2 4" xfId="22168"/>
    <cellStyle name="_Portfolio SPlan Base Case.xls Chart 3_Book2 3" xfId="5199"/>
    <cellStyle name="_Portfolio SPlan Base Case.xls Chart 3_Book2 3 2" xfId="22169"/>
    <cellStyle name="_Portfolio SPlan Base Case.xls Chart 3_Book2 3 2 2" xfId="22170"/>
    <cellStyle name="_Portfolio SPlan Base Case.xls Chart 3_Book2 3 3" xfId="22171"/>
    <cellStyle name="_Portfolio SPlan Base Case.xls Chart 3_Book2 3 4" xfId="22172"/>
    <cellStyle name="_Portfolio SPlan Base Case.xls Chart 3_Book2 4" xfId="5200"/>
    <cellStyle name="_Portfolio SPlan Base Case.xls Chart 3_Book2 4 2" xfId="22173"/>
    <cellStyle name="_Portfolio SPlan Base Case.xls Chart 3_Book2 5" xfId="22174"/>
    <cellStyle name="_Portfolio SPlan Base Case.xls Chart 3_Book2_Adj Bench DR 3 for Initial Briefs (Electric)" xfId="5201"/>
    <cellStyle name="_Portfolio SPlan Base Case.xls Chart 3_Book2_Adj Bench DR 3 for Initial Briefs (Electric) 2" xfId="5202"/>
    <cellStyle name="_Portfolio SPlan Base Case.xls Chart 3_Book2_Adj Bench DR 3 for Initial Briefs (Electric) 2 2" xfId="5203"/>
    <cellStyle name="_Portfolio SPlan Base Case.xls Chart 3_Book2_Adj Bench DR 3 for Initial Briefs (Electric) 2 2 2" xfId="22175"/>
    <cellStyle name="_Portfolio SPlan Base Case.xls Chart 3_Book2_Adj Bench DR 3 for Initial Briefs (Electric) 2 2 2 2" xfId="22176"/>
    <cellStyle name="_Portfolio SPlan Base Case.xls Chart 3_Book2_Adj Bench DR 3 for Initial Briefs (Electric) 2 2 3" xfId="22177"/>
    <cellStyle name="_Portfolio SPlan Base Case.xls Chart 3_Book2_Adj Bench DR 3 for Initial Briefs (Electric) 2 2 4" xfId="22178"/>
    <cellStyle name="_Portfolio SPlan Base Case.xls Chart 3_Book2_Adj Bench DR 3 for Initial Briefs (Electric) 2 3" xfId="22179"/>
    <cellStyle name="_Portfolio SPlan Base Case.xls Chart 3_Book2_Adj Bench DR 3 for Initial Briefs (Electric) 2 3 2" xfId="22180"/>
    <cellStyle name="_Portfolio SPlan Base Case.xls Chart 3_Book2_Adj Bench DR 3 for Initial Briefs (Electric) 2 4" xfId="22181"/>
    <cellStyle name="_Portfolio SPlan Base Case.xls Chart 3_Book2_Adj Bench DR 3 for Initial Briefs (Electric) 3" xfId="5204"/>
    <cellStyle name="_Portfolio SPlan Base Case.xls Chart 3_Book2_Adj Bench DR 3 for Initial Briefs (Electric) 3 2" xfId="22182"/>
    <cellStyle name="_Portfolio SPlan Base Case.xls Chart 3_Book2_Adj Bench DR 3 for Initial Briefs (Electric) 3 2 2" xfId="22183"/>
    <cellStyle name="_Portfolio SPlan Base Case.xls Chart 3_Book2_Adj Bench DR 3 for Initial Briefs (Electric) 3 3" xfId="22184"/>
    <cellStyle name="_Portfolio SPlan Base Case.xls Chart 3_Book2_Adj Bench DR 3 for Initial Briefs (Electric) 3 4" xfId="22185"/>
    <cellStyle name="_Portfolio SPlan Base Case.xls Chart 3_Book2_Adj Bench DR 3 for Initial Briefs (Electric) 4" xfId="5205"/>
    <cellStyle name="_Portfolio SPlan Base Case.xls Chart 3_Book2_Adj Bench DR 3 for Initial Briefs (Electric) 4 2" xfId="22186"/>
    <cellStyle name="_Portfolio SPlan Base Case.xls Chart 3_Book2_Adj Bench DR 3 for Initial Briefs (Electric) 5" xfId="22187"/>
    <cellStyle name="_Portfolio SPlan Base Case.xls Chart 3_Book2_Adj Bench DR 3 for Initial Briefs (Electric)_DEM-WP(C) ENERG10C--ctn Mid-C_042010 2010GRC" xfId="5206"/>
    <cellStyle name="_Portfolio SPlan Base Case.xls Chart 3_Book2_Adj Bench DR 3 for Initial Briefs (Electric)_DEM-WP(C) ENERG10C--ctn Mid-C_042010 2010GRC 2" xfId="22188"/>
    <cellStyle name="_Portfolio SPlan Base Case.xls Chart 3_Book2_DEM-WP(C) ENERG10C--ctn Mid-C_042010 2010GRC" xfId="5207"/>
    <cellStyle name="_Portfolio SPlan Base Case.xls Chart 3_Book2_DEM-WP(C) ENERG10C--ctn Mid-C_042010 2010GRC 2" xfId="22189"/>
    <cellStyle name="_Portfolio SPlan Base Case.xls Chart 3_Book2_Electric Rev Req Model (2009 GRC) Rebuttal" xfId="5208"/>
    <cellStyle name="_Portfolio SPlan Base Case.xls Chart 3_Book2_Electric Rev Req Model (2009 GRC) Rebuttal 2" xfId="5209"/>
    <cellStyle name="_Portfolio SPlan Base Case.xls Chart 3_Book2_Electric Rev Req Model (2009 GRC) Rebuttal 2 2" xfId="5210"/>
    <cellStyle name="_Portfolio SPlan Base Case.xls Chart 3_Book2_Electric Rev Req Model (2009 GRC) Rebuttal 2 2 2" xfId="22190"/>
    <cellStyle name="_Portfolio SPlan Base Case.xls Chart 3_Book2_Electric Rev Req Model (2009 GRC) Rebuttal 2 3" xfId="22191"/>
    <cellStyle name="_Portfolio SPlan Base Case.xls Chart 3_Book2_Electric Rev Req Model (2009 GRC) Rebuttal 3" xfId="5211"/>
    <cellStyle name="_Portfolio SPlan Base Case.xls Chart 3_Book2_Electric Rev Req Model (2009 GRC) Rebuttal 3 2" xfId="22192"/>
    <cellStyle name="_Portfolio SPlan Base Case.xls Chart 3_Book2_Electric Rev Req Model (2009 GRC) Rebuttal 4" xfId="5212"/>
    <cellStyle name="_Portfolio SPlan Base Case.xls Chart 3_Book2_Electric Rev Req Model (2009 GRC) Rebuttal REmoval of New  WH Solar AdjustMI" xfId="5213"/>
    <cellStyle name="_Portfolio SPlan Base Case.xls Chart 3_Book2_Electric Rev Req Model (2009 GRC) Rebuttal REmoval of New  WH Solar AdjustMI 2" xfId="5214"/>
    <cellStyle name="_Portfolio SPlan Base Case.xls Chart 3_Book2_Electric Rev Req Model (2009 GRC) Rebuttal REmoval of New  WH Solar AdjustMI 2 2" xfId="5215"/>
    <cellStyle name="_Portfolio SPlan Base Case.xls Chart 3_Book2_Electric Rev Req Model (2009 GRC) Rebuttal REmoval of New  WH Solar AdjustMI 2 2 2" xfId="22193"/>
    <cellStyle name="_Portfolio SPlan Base Case.xls Chart 3_Book2_Electric Rev Req Model (2009 GRC) Rebuttal REmoval of New  WH Solar AdjustMI 2 2 2 2" xfId="22194"/>
    <cellStyle name="_Portfolio SPlan Base Case.xls Chart 3_Book2_Electric Rev Req Model (2009 GRC) Rebuttal REmoval of New  WH Solar AdjustMI 2 2 3" xfId="22195"/>
    <cellStyle name="_Portfolio SPlan Base Case.xls Chart 3_Book2_Electric Rev Req Model (2009 GRC) Rebuttal REmoval of New  WH Solar AdjustMI 2 2 4" xfId="22196"/>
    <cellStyle name="_Portfolio SPlan Base Case.xls Chart 3_Book2_Electric Rev Req Model (2009 GRC) Rebuttal REmoval of New  WH Solar AdjustMI 2 3" xfId="22197"/>
    <cellStyle name="_Portfolio SPlan Base Case.xls Chart 3_Book2_Electric Rev Req Model (2009 GRC) Rebuttal REmoval of New  WH Solar AdjustMI 2 3 2" xfId="22198"/>
    <cellStyle name="_Portfolio SPlan Base Case.xls Chart 3_Book2_Electric Rev Req Model (2009 GRC) Rebuttal REmoval of New  WH Solar AdjustMI 2 4" xfId="22199"/>
    <cellStyle name="_Portfolio SPlan Base Case.xls Chart 3_Book2_Electric Rev Req Model (2009 GRC) Rebuttal REmoval of New  WH Solar AdjustMI 3" xfId="5216"/>
    <cellStyle name="_Portfolio SPlan Base Case.xls Chart 3_Book2_Electric Rev Req Model (2009 GRC) Rebuttal REmoval of New  WH Solar AdjustMI 3 2" xfId="22200"/>
    <cellStyle name="_Portfolio SPlan Base Case.xls Chart 3_Book2_Electric Rev Req Model (2009 GRC) Rebuttal REmoval of New  WH Solar AdjustMI 3 2 2" xfId="22201"/>
    <cellStyle name="_Portfolio SPlan Base Case.xls Chart 3_Book2_Electric Rev Req Model (2009 GRC) Rebuttal REmoval of New  WH Solar AdjustMI 3 3" xfId="22202"/>
    <cellStyle name="_Portfolio SPlan Base Case.xls Chart 3_Book2_Electric Rev Req Model (2009 GRC) Rebuttal REmoval of New  WH Solar AdjustMI 3 4" xfId="22203"/>
    <cellStyle name="_Portfolio SPlan Base Case.xls Chart 3_Book2_Electric Rev Req Model (2009 GRC) Rebuttal REmoval of New  WH Solar AdjustMI 4" xfId="5217"/>
    <cellStyle name="_Portfolio SPlan Base Case.xls Chart 3_Book2_Electric Rev Req Model (2009 GRC) Rebuttal REmoval of New  WH Solar AdjustMI 4 2" xfId="22204"/>
    <cellStyle name="_Portfolio SPlan Base Case.xls Chart 3_Book2_Electric Rev Req Model (2009 GRC) Rebuttal REmoval of New  WH Solar AdjustMI 5" xfId="22205"/>
    <cellStyle name="_Portfolio SPlan Base Case.xls Chart 3_Book2_Electric Rev Req Model (2009 GRC) Rebuttal REmoval of New  WH Solar AdjustMI_DEM-WP(C) ENERG10C--ctn Mid-C_042010 2010GRC" xfId="5218"/>
    <cellStyle name="_Portfolio SPlan Base Case.xls Chart 3_Book2_Electric Rev Req Model (2009 GRC) Rebuttal REmoval of New  WH Solar AdjustMI_DEM-WP(C) ENERG10C--ctn Mid-C_042010 2010GRC 2" xfId="22206"/>
    <cellStyle name="_Portfolio SPlan Base Case.xls Chart 3_Book2_Electric Rev Req Model (2009 GRC) Revised 01-18-2010" xfId="5219"/>
    <cellStyle name="_Portfolio SPlan Base Case.xls Chart 3_Book2_Electric Rev Req Model (2009 GRC) Revised 01-18-2010 2" xfId="5220"/>
    <cellStyle name="_Portfolio SPlan Base Case.xls Chart 3_Book2_Electric Rev Req Model (2009 GRC) Revised 01-18-2010 2 2" xfId="5221"/>
    <cellStyle name="_Portfolio SPlan Base Case.xls Chart 3_Book2_Electric Rev Req Model (2009 GRC) Revised 01-18-2010 2 2 2" xfId="22207"/>
    <cellStyle name="_Portfolio SPlan Base Case.xls Chart 3_Book2_Electric Rev Req Model (2009 GRC) Revised 01-18-2010 2 2 2 2" xfId="22208"/>
    <cellStyle name="_Portfolio SPlan Base Case.xls Chart 3_Book2_Electric Rev Req Model (2009 GRC) Revised 01-18-2010 2 2 3" xfId="22209"/>
    <cellStyle name="_Portfolio SPlan Base Case.xls Chart 3_Book2_Electric Rev Req Model (2009 GRC) Revised 01-18-2010 2 2 4" xfId="22210"/>
    <cellStyle name="_Portfolio SPlan Base Case.xls Chart 3_Book2_Electric Rev Req Model (2009 GRC) Revised 01-18-2010 2 3" xfId="22211"/>
    <cellStyle name="_Portfolio SPlan Base Case.xls Chart 3_Book2_Electric Rev Req Model (2009 GRC) Revised 01-18-2010 2 3 2" xfId="22212"/>
    <cellStyle name="_Portfolio SPlan Base Case.xls Chart 3_Book2_Electric Rev Req Model (2009 GRC) Revised 01-18-2010 2 4" xfId="22213"/>
    <cellStyle name="_Portfolio SPlan Base Case.xls Chart 3_Book2_Electric Rev Req Model (2009 GRC) Revised 01-18-2010 3" xfId="5222"/>
    <cellStyle name="_Portfolio SPlan Base Case.xls Chart 3_Book2_Electric Rev Req Model (2009 GRC) Revised 01-18-2010 3 2" xfId="22214"/>
    <cellStyle name="_Portfolio SPlan Base Case.xls Chart 3_Book2_Electric Rev Req Model (2009 GRC) Revised 01-18-2010 3 2 2" xfId="22215"/>
    <cellStyle name="_Portfolio SPlan Base Case.xls Chart 3_Book2_Electric Rev Req Model (2009 GRC) Revised 01-18-2010 3 3" xfId="22216"/>
    <cellStyle name="_Portfolio SPlan Base Case.xls Chart 3_Book2_Electric Rev Req Model (2009 GRC) Revised 01-18-2010 3 4" xfId="22217"/>
    <cellStyle name="_Portfolio SPlan Base Case.xls Chart 3_Book2_Electric Rev Req Model (2009 GRC) Revised 01-18-2010 4" xfId="5223"/>
    <cellStyle name="_Portfolio SPlan Base Case.xls Chart 3_Book2_Electric Rev Req Model (2009 GRC) Revised 01-18-2010 4 2" xfId="22218"/>
    <cellStyle name="_Portfolio SPlan Base Case.xls Chart 3_Book2_Electric Rev Req Model (2009 GRC) Revised 01-18-2010 5" xfId="22219"/>
    <cellStyle name="_Portfolio SPlan Base Case.xls Chart 3_Book2_Electric Rev Req Model (2009 GRC) Revised 01-18-2010_DEM-WP(C) ENERG10C--ctn Mid-C_042010 2010GRC" xfId="5224"/>
    <cellStyle name="_Portfolio SPlan Base Case.xls Chart 3_Book2_Electric Rev Req Model (2009 GRC) Revised 01-18-2010_DEM-WP(C) ENERG10C--ctn Mid-C_042010 2010GRC 2" xfId="22220"/>
    <cellStyle name="_Portfolio SPlan Base Case.xls Chart 3_Book2_Final Order Electric EXHIBIT A-1" xfId="5225"/>
    <cellStyle name="_Portfolio SPlan Base Case.xls Chart 3_Book2_Final Order Electric EXHIBIT A-1 2" xfId="5226"/>
    <cellStyle name="_Portfolio SPlan Base Case.xls Chart 3_Book2_Final Order Electric EXHIBIT A-1 2 2" xfId="5227"/>
    <cellStyle name="_Portfolio SPlan Base Case.xls Chart 3_Book2_Final Order Electric EXHIBIT A-1 2 2 2" xfId="22221"/>
    <cellStyle name="_Portfolio SPlan Base Case.xls Chart 3_Book2_Final Order Electric EXHIBIT A-1 2 3" xfId="22222"/>
    <cellStyle name="_Portfolio SPlan Base Case.xls Chart 3_Book2_Final Order Electric EXHIBIT A-1 2 4" xfId="22223"/>
    <cellStyle name="_Portfolio SPlan Base Case.xls Chart 3_Book2_Final Order Electric EXHIBIT A-1 3" xfId="5228"/>
    <cellStyle name="_Portfolio SPlan Base Case.xls Chart 3_Book2_Final Order Electric EXHIBIT A-1 3 2" xfId="22224"/>
    <cellStyle name="_Portfolio SPlan Base Case.xls Chart 3_Book2_Final Order Electric EXHIBIT A-1 4" xfId="5229"/>
    <cellStyle name="_Portfolio SPlan Base Case.xls Chart 3_Book2_Final Order Electric EXHIBIT A-1 5" xfId="22225"/>
    <cellStyle name="_Portfolio SPlan Base Case.xls Chart 3_Book2_Final Order Electric EXHIBIT A-1 6" xfId="22226"/>
    <cellStyle name="_Portfolio SPlan Base Case.xls Chart 3_Chelan PUD Power Costs (8-10)" xfId="5230"/>
    <cellStyle name="_Portfolio SPlan Base Case.xls Chart 3_Chelan PUD Power Costs (8-10) 2" xfId="22227"/>
    <cellStyle name="_Portfolio SPlan Base Case.xls Chart 3_Colstrip 1&amp;2 Annual O&amp;M Budgets" xfId="22228"/>
    <cellStyle name="_Portfolio SPlan Base Case.xls Chart 3_Confidential Material" xfId="5231"/>
    <cellStyle name="_Portfolio SPlan Base Case.xls Chart 3_Confidential Material 2" xfId="22229"/>
    <cellStyle name="_Portfolio SPlan Base Case.xls Chart 3_DEM-WP(C) Colstrip 12 Coal Cost Forecast 2010GRC" xfId="5232"/>
    <cellStyle name="_Portfolio SPlan Base Case.xls Chart 3_DEM-WP(C) Colstrip 12 Coal Cost Forecast 2010GRC 2" xfId="22230"/>
    <cellStyle name="_Portfolio SPlan Base Case.xls Chart 3_DEM-WP(C) ENERG10C--ctn Mid-C_042010 2010GRC" xfId="5233"/>
    <cellStyle name="_Portfolio SPlan Base Case.xls Chart 3_DEM-WP(C) ENERG10C--ctn Mid-C_042010 2010GRC 2" xfId="22231"/>
    <cellStyle name="_Portfolio SPlan Base Case.xls Chart 3_DEM-WP(C) Production O&amp;M 2010GRC As-Filed" xfId="5234"/>
    <cellStyle name="_Portfolio SPlan Base Case.xls Chart 3_DEM-WP(C) Production O&amp;M 2010GRC As-Filed 2" xfId="5235"/>
    <cellStyle name="_Portfolio SPlan Base Case.xls Chart 3_DEM-WP(C) Production O&amp;M 2010GRC As-Filed 2 2" xfId="22232"/>
    <cellStyle name="_Portfolio SPlan Base Case.xls Chart 3_DEM-WP(C) Production O&amp;M 2010GRC As-Filed 3" xfId="5236"/>
    <cellStyle name="_Portfolio SPlan Base Case.xls Chart 3_DEM-WP(C) Production O&amp;M 2010GRC As-Filed 3 2" xfId="22233"/>
    <cellStyle name="_Portfolio SPlan Base Case.xls Chart 3_DEM-WP(C) Production O&amp;M 2010GRC As-Filed 4" xfId="22234"/>
    <cellStyle name="_Portfolio SPlan Base Case.xls Chart 3_DEM-WP(C) Production O&amp;M 2010GRC As-Filed 4 2" xfId="22235"/>
    <cellStyle name="_Portfolio SPlan Base Case.xls Chart 3_DEM-WP(C) Production O&amp;M 2010GRC As-Filed 5" xfId="22236"/>
    <cellStyle name="_Portfolio SPlan Base Case.xls Chart 3_DEM-WP(C) Production O&amp;M 2010GRC As-Filed 5 2" xfId="22237"/>
    <cellStyle name="_Portfolio SPlan Base Case.xls Chart 3_DEM-WP(C) Production O&amp;M 2010GRC As-Filed 6" xfId="22238"/>
    <cellStyle name="_Portfolio SPlan Base Case.xls Chart 3_DEM-WP(C) Production O&amp;M 2010GRC As-Filed 6 2" xfId="22239"/>
    <cellStyle name="_Portfolio SPlan Base Case.xls Chart 3_Electric Rev Req Model (2009 GRC) " xfId="5237"/>
    <cellStyle name="_Portfolio SPlan Base Case.xls Chart 3_Electric Rev Req Model (2009 GRC)  2" xfId="5238"/>
    <cellStyle name="_Portfolio SPlan Base Case.xls Chart 3_Electric Rev Req Model (2009 GRC)  2 2" xfId="5239"/>
    <cellStyle name="_Portfolio SPlan Base Case.xls Chart 3_Electric Rev Req Model (2009 GRC)  2 2 2" xfId="22240"/>
    <cellStyle name="_Portfolio SPlan Base Case.xls Chart 3_Electric Rev Req Model (2009 GRC)  2 2 2 2" xfId="22241"/>
    <cellStyle name="_Portfolio SPlan Base Case.xls Chart 3_Electric Rev Req Model (2009 GRC)  2 2 3" xfId="22242"/>
    <cellStyle name="_Portfolio SPlan Base Case.xls Chart 3_Electric Rev Req Model (2009 GRC)  2 2 4" xfId="22243"/>
    <cellStyle name="_Portfolio SPlan Base Case.xls Chart 3_Electric Rev Req Model (2009 GRC)  2 3" xfId="22244"/>
    <cellStyle name="_Portfolio SPlan Base Case.xls Chart 3_Electric Rev Req Model (2009 GRC)  2 3 2" xfId="22245"/>
    <cellStyle name="_Portfolio SPlan Base Case.xls Chart 3_Electric Rev Req Model (2009 GRC)  2 4" xfId="22246"/>
    <cellStyle name="_Portfolio SPlan Base Case.xls Chart 3_Electric Rev Req Model (2009 GRC)  3" xfId="5240"/>
    <cellStyle name="_Portfolio SPlan Base Case.xls Chart 3_Electric Rev Req Model (2009 GRC)  3 2" xfId="22247"/>
    <cellStyle name="_Portfolio SPlan Base Case.xls Chart 3_Electric Rev Req Model (2009 GRC)  3 2 2" xfId="22248"/>
    <cellStyle name="_Portfolio SPlan Base Case.xls Chart 3_Electric Rev Req Model (2009 GRC)  3 3" xfId="22249"/>
    <cellStyle name="_Portfolio SPlan Base Case.xls Chart 3_Electric Rev Req Model (2009 GRC)  3 4" xfId="22250"/>
    <cellStyle name="_Portfolio SPlan Base Case.xls Chart 3_Electric Rev Req Model (2009 GRC)  4" xfId="5241"/>
    <cellStyle name="_Portfolio SPlan Base Case.xls Chart 3_Electric Rev Req Model (2009 GRC)  4 2" xfId="22251"/>
    <cellStyle name="_Portfolio SPlan Base Case.xls Chart 3_Electric Rev Req Model (2009 GRC)  5" xfId="22252"/>
    <cellStyle name="_Portfolio SPlan Base Case.xls Chart 3_Electric Rev Req Model (2009 GRC) _DEM-WP(C) ENERG10C--ctn Mid-C_042010 2010GRC" xfId="5242"/>
    <cellStyle name="_Portfolio SPlan Base Case.xls Chart 3_Electric Rev Req Model (2009 GRC) _DEM-WP(C) ENERG10C--ctn Mid-C_042010 2010GRC 2" xfId="22253"/>
    <cellStyle name="_Portfolio SPlan Base Case.xls Chart 3_Electric Rev Req Model (2009 GRC) Rebuttal" xfId="5243"/>
    <cellStyle name="_Portfolio SPlan Base Case.xls Chart 3_Electric Rev Req Model (2009 GRC) Rebuttal 2" xfId="5244"/>
    <cellStyle name="_Portfolio SPlan Base Case.xls Chart 3_Electric Rev Req Model (2009 GRC) Rebuttal 2 2" xfId="5245"/>
    <cellStyle name="_Portfolio SPlan Base Case.xls Chart 3_Electric Rev Req Model (2009 GRC) Rebuttal 2 2 2" xfId="22254"/>
    <cellStyle name="_Portfolio SPlan Base Case.xls Chart 3_Electric Rev Req Model (2009 GRC) Rebuttal 2 3" xfId="22255"/>
    <cellStyle name="_Portfolio SPlan Base Case.xls Chart 3_Electric Rev Req Model (2009 GRC) Rebuttal 3" xfId="5246"/>
    <cellStyle name="_Portfolio SPlan Base Case.xls Chart 3_Electric Rev Req Model (2009 GRC) Rebuttal 3 2" xfId="22256"/>
    <cellStyle name="_Portfolio SPlan Base Case.xls Chart 3_Electric Rev Req Model (2009 GRC) Rebuttal 4" xfId="5247"/>
    <cellStyle name="_Portfolio SPlan Base Case.xls Chart 3_Electric Rev Req Model (2009 GRC) Rebuttal REmoval of New  WH Solar AdjustMI" xfId="5248"/>
    <cellStyle name="_Portfolio SPlan Base Case.xls Chart 3_Electric Rev Req Model (2009 GRC) Rebuttal REmoval of New  WH Solar AdjustMI 2" xfId="5249"/>
    <cellStyle name="_Portfolio SPlan Base Case.xls Chart 3_Electric Rev Req Model (2009 GRC) Rebuttal REmoval of New  WH Solar AdjustMI 2 2" xfId="5250"/>
    <cellStyle name="_Portfolio SPlan Base Case.xls Chart 3_Electric Rev Req Model (2009 GRC) Rebuttal REmoval of New  WH Solar AdjustMI 2 2 2" xfId="22257"/>
    <cellStyle name="_Portfolio SPlan Base Case.xls Chart 3_Electric Rev Req Model (2009 GRC) Rebuttal REmoval of New  WH Solar AdjustMI 2 2 2 2" xfId="22258"/>
    <cellStyle name="_Portfolio SPlan Base Case.xls Chart 3_Electric Rev Req Model (2009 GRC) Rebuttal REmoval of New  WH Solar AdjustMI 2 2 3" xfId="22259"/>
    <cellStyle name="_Portfolio SPlan Base Case.xls Chart 3_Electric Rev Req Model (2009 GRC) Rebuttal REmoval of New  WH Solar AdjustMI 2 2 4" xfId="22260"/>
    <cellStyle name="_Portfolio SPlan Base Case.xls Chart 3_Electric Rev Req Model (2009 GRC) Rebuttal REmoval of New  WH Solar AdjustMI 2 3" xfId="22261"/>
    <cellStyle name="_Portfolio SPlan Base Case.xls Chart 3_Electric Rev Req Model (2009 GRC) Rebuttal REmoval of New  WH Solar AdjustMI 2 3 2" xfId="22262"/>
    <cellStyle name="_Portfolio SPlan Base Case.xls Chart 3_Electric Rev Req Model (2009 GRC) Rebuttal REmoval of New  WH Solar AdjustMI 2 4" xfId="22263"/>
    <cellStyle name="_Portfolio SPlan Base Case.xls Chart 3_Electric Rev Req Model (2009 GRC) Rebuttal REmoval of New  WH Solar AdjustMI 3" xfId="5251"/>
    <cellStyle name="_Portfolio SPlan Base Case.xls Chart 3_Electric Rev Req Model (2009 GRC) Rebuttal REmoval of New  WH Solar AdjustMI 3 2" xfId="22264"/>
    <cellStyle name="_Portfolio SPlan Base Case.xls Chart 3_Electric Rev Req Model (2009 GRC) Rebuttal REmoval of New  WH Solar AdjustMI 3 2 2" xfId="22265"/>
    <cellStyle name="_Portfolio SPlan Base Case.xls Chart 3_Electric Rev Req Model (2009 GRC) Rebuttal REmoval of New  WH Solar AdjustMI 3 3" xfId="22266"/>
    <cellStyle name="_Portfolio SPlan Base Case.xls Chart 3_Electric Rev Req Model (2009 GRC) Rebuttal REmoval of New  WH Solar AdjustMI 3 4" xfId="22267"/>
    <cellStyle name="_Portfolio SPlan Base Case.xls Chart 3_Electric Rev Req Model (2009 GRC) Rebuttal REmoval of New  WH Solar AdjustMI 4" xfId="5252"/>
    <cellStyle name="_Portfolio SPlan Base Case.xls Chart 3_Electric Rev Req Model (2009 GRC) Rebuttal REmoval of New  WH Solar AdjustMI 4 2" xfId="22268"/>
    <cellStyle name="_Portfolio SPlan Base Case.xls Chart 3_Electric Rev Req Model (2009 GRC) Rebuttal REmoval of New  WH Solar AdjustMI 5" xfId="22269"/>
    <cellStyle name="_Portfolio SPlan Base Case.xls Chart 3_Electric Rev Req Model (2009 GRC) Rebuttal REmoval of New  WH Solar AdjustMI_DEM-WP(C) ENERG10C--ctn Mid-C_042010 2010GRC" xfId="5253"/>
    <cellStyle name="_Portfolio SPlan Base Case.xls Chart 3_Electric Rev Req Model (2009 GRC) Rebuttal REmoval of New  WH Solar AdjustMI_DEM-WP(C) ENERG10C--ctn Mid-C_042010 2010GRC 2" xfId="22270"/>
    <cellStyle name="_Portfolio SPlan Base Case.xls Chart 3_Electric Rev Req Model (2009 GRC) Revised 01-18-2010" xfId="5254"/>
    <cellStyle name="_Portfolio SPlan Base Case.xls Chart 3_Electric Rev Req Model (2009 GRC) Revised 01-18-2010 2" xfId="5255"/>
    <cellStyle name="_Portfolio SPlan Base Case.xls Chart 3_Electric Rev Req Model (2009 GRC) Revised 01-18-2010 2 2" xfId="5256"/>
    <cellStyle name="_Portfolio SPlan Base Case.xls Chart 3_Electric Rev Req Model (2009 GRC) Revised 01-18-2010 2 2 2" xfId="22271"/>
    <cellStyle name="_Portfolio SPlan Base Case.xls Chart 3_Electric Rev Req Model (2009 GRC) Revised 01-18-2010 2 2 2 2" xfId="22272"/>
    <cellStyle name="_Portfolio SPlan Base Case.xls Chart 3_Electric Rev Req Model (2009 GRC) Revised 01-18-2010 2 2 3" xfId="22273"/>
    <cellStyle name="_Portfolio SPlan Base Case.xls Chart 3_Electric Rev Req Model (2009 GRC) Revised 01-18-2010 2 2 4" xfId="22274"/>
    <cellStyle name="_Portfolio SPlan Base Case.xls Chart 3_Electric Rev Req Model (2009 GRC) Revised 01-18-2010 2 3" xfId="22275"/>
    <cellStyle name="_Portfolio SPlan Base Case.xls Chart 3_Electric Rev Req Model (2009 GRC) Revised 01-18-2010 2 3 2" xfId="22276"/>
    <cellStyle name="_Portfolio SPlan Base Case.xls Chart 3_Electric Rev Req Model (2009 GRC) Revised 01-18-2010 2 4" xfId="22277"/>
    <cellStyle name="_Portfolio SPlan Base Case.xls Chart 3_Electric Rev Req Model (2009 GRC) Revised 01-18-2010 3" xfId="5257"/>
    <cellStyle name="_Portfolio SPlan Base Case.xls Chart 3_Electric Rev Req Model (2009 GRC) Revised 01-18-2010 3 2" xfId="22278"/>
    <cellStyle name="_Portfolio SPlan Base Case.xls Chart 3_Electric Rev Req Model (2009 GRC) Revised 01-18-2010 3 2 2" xfId="22279"/>
    <cellStyle name="_Portfolio SPlan Base Case.xls Chart 3_Electric Rev Req Model (2009 GRC) Revised 01-18-2010 3 3" xfId="22280"/>
    <cellStyle name="_Portfolio SPlan Base Case.xls Chart 3_Electric Rev Req Model (2009 GRC) Revised 01-18-2010 3 4" xfId="22281"/>
    <cellStyle name="_Portfolio SPlan Base Case.xls Chart 3_Electric Rev Req Model (2009 GRC) Revised 01-18-2010 4" xfId="5258"/>
    <cellStyle name="_Portfolio SPlan Base Case.xls Chart 3_Electric Rev Req Model (2009 GRC) Revised 01-18-2010 4 2" xfId="22282"/>
    <cellStyle name="_Portfolio SPlan Base Case.xls Chart 3_Electric Rev Req Model (2009 GRC) Revised 01-18-2010 5" xfId="22283"/>
    <cellStyle name="_Portfolio SPlan Base Case.xls Chart 3_Electric Rev Req Model (2009 GRC) Revised 01-18-2010_DEM-WP(C) ENERG10C--ctn Mid-C_042010 2010GRC" xfId="5259"/>
    <cellStyle name="_Portfolio SPlan Base Case.xls Chart 3_Electric Rev Req Model (2009 GRC) Revised 01-18-2010_DEM-WP(C) ENERG10C--ctn Mid-C_042010 2010GRC 2" xfId="22284"/>
    <cellStyle name="_Portfolio SPlan Base Case.xls Chart 3_Electric Rev Req Model (2010 GRC)" xfId="5260"/>
    <cellStyle name="_Portfolio SPlan Base Case.xls Chart 3_Electric Rev Req Model (2010 GRC) 2" xfId="22285"/>
    <cellStyle name="_Portfolio SPlan Base Case.xls Chart 3_Electric Rev Req Model (2010 GRC) SF" xfId="5261"/>
    <cellStyle name="_Portfolio SPlan Base Case.xls Chart 3_Electric Rev Req Model (2010 GRC) SF 2" xfId="22286"/>
    <cellStyle name="_Portfolio SPlan Base Case.xls Chart 3_Final Order Electric EXHIBIT A-1" xfId="5262"/>
    <cellStyle name="_Portfolio SPlan Base Case.xls Chart 3_Final Order Electric EXHIBIT A-1 2" xfId="5263"/>
    <cellStyle name="_Portfolio SPlan Base Case.xls Chart 3_Final Order Electric EXHIBIT A-1 2 2" xfId="5264"/>
    <cellStyle name="_Portfolio SPlan Base Case.xls Chart 3_Final Order Electric EXHIBIT A-1 2 2 2" xfId="22287"/>
    <cellStyle name="_Portfolio SPlan Base Case.xls Chart 3_Final Order Electric EXHIBIT A-1 2 3" xfId="22288"/>
    <cellStyle name="_Portfolio SPlan Base Case.xls Chart 3_Final Order Electric EXHIBIT A-1 2 4" xfId="22289"/>
    <cellStyle name="_Portfolio SPlan Base Case.xls Chart 3_Final Order Electric EXHIBIT A-1 3" xfId="5265"/>
    <cellStyle name="_Portfolio SPlan Base Case.xls Chart 3_Final Order Electric EXHIBIT A-1 3 2" xfId="22290"/>
    <cellStyle name="_Portfolio SPlan Base Case.xls Chart 3_Final Order Electric EXHIBIT A-1 4" xfId="5266"/>
    <cellStyle name="_Portfolio SPlan Base Case.xls Chart 3_Final Order Electric EXHIBIT A-1 5" xfId="22291"/>
    <cellStyle name="_Portfolio SPlan Base Case.xls Chart 3_Final Order Electric EXHIBIT A-1 6" xfId="22292"/>
    <cellStyle name="_Portfolio SPlan Base Case.xls Chart 3_NIM Summary" xfId="5267"/>
    <cellStyle name="_Portfolio SPlan Base Case.xls Chart 3_NIM Summary 2" xfId="5268"/>
    <cellStyle name="_Portfolio SPlan Base Case.xls Chart 3_NIM Summary 2 2" xfId="22293"/>
    <cellStyle name="_Portfolio SPlan Base Case.xls Chart 3_NIM Summary 2 2 2" xfId="22294"/>
    <cellStyle name="_Portfolio SPlan Base Case.xls Chart 3_NIM Summary 2 2 2 2" xfId="22295"/>
    <cellStyle name="_Portfolio SPlan Base Case.xls Chart 3_NIM Summary 2 2 3" xfId="22296"/>
    <cellStyle name="_Portfolio SPlan Base Case.xls Chart 3_NIM Summary 2 2 4" xfId="22297"/>
    <cellStyle name="_Portfolio SPlan Base Case.xls Chart 3_NIM Summary 2 3" xfId="22298"/>
    <cellStyle name="_Portfolio SPlan Base Case.xls Chart 3_NIM Summary 2 3 2" xfId="22299"/>
    <cellStyle name="_Portfolio SPlan Base Case.xls Chart 3_NIM Summary 2 4" xfId="22300"/>
    <cellStyle name="_Portfolio SPlan Base Case.xls Chart 3_NIM Summary 3" xfId="22301"/>
    <cellStyle name="_Portfolio SPlan Base Case.xls Chart 3_NIM Summary 3 2" xfId="22302"/>
    <cellStyle name="_Portfolio SPlan Base Case.xls Chart 3_NIM Summary 3 2 2" xfId="22303"/>
    <cellStyle name="_Portfolio SPlan Base Case.xls Chart 3_NIM Summary 3 3" xfId="22304"/>
    <cellStyle name="_Portfolio SPlan Base Case.xls Chart 3_NIM Summary 3 4" xfId="22305"/>
    <cellStyle name="_Portfolio SPlan Base Case.xls Chart 3_NIM Summary 4" xfId="22306"/>
    <cellStyle name="_Portfolio SPlan Base Case.xls Chart 3_NIM Summary 4 2" xfId="22307"/>
    <cellStyle name="_Portfolio SPlan Base Case.xls Chart 3_NIM Summary 5" xfId="22308"/>
    <cellStyle name="_Portfolio SPlan Base Case.xls Chart 3_NIM Summary_DEM-WP(C) ENERG10C--ctn Mid-C_042010 2010GRC" xfId="5269"/>
    <cellStyle name="_Portfolio SPlan Base Case.xls Chart 3_NIM Summary_DEM-WP(C) ENERG10C--ctn Mid-C_042010 2010GRC 2" xfId="22309"/>
    <cellStyle name="_Portfolio SPlan Base Case.xls Chart 3_Rebuttal Power Costs" xfId="5270"/>
    <cellStyle name="_Portfolio SPlan Base Case.xls Chart 3_Rebuttal Power Costs 2" xfId="5271"/>
    <cellStyle name="_Portfolio SPlan Base Case.xls Chart 3_Rebuttal Power Costs 2 2" xfId="5272"/>
    <cellStyle name="_Portfolio SPlan Base Case.xls Chart 3_Rebuttal Power Costs 2 2 2" xfId="22310"/>
    <cellStyle name="_Portfolio SPlan Base Case.xls Chart 3_Rebuttal Power Costs 2 2 2 2" xfId="22311"/>
    <cellStyle name="_Portfolio SPlan Base Case.xls Chart 3_Rebuttal Power Costs 2 2 3" xfId="22312"/>
    <cellStyle name="_Portfolio SPlan Base Case.xls Chart 3_Rebuttal Power Costs 2 2 4" xfId="22313"/>
    <cellStyle name="_Portfolio SPlan Base Case.xls Chart 3_Rebuttal Power Costs 2 3" xfId="22314"/>
    <cellStyle name="_Portfolio SPlan Base Case.xls Chart 3_Rebuttal Power Costs 2 3 2" xfId="22315"/>
    <cellStyle name="_Portfolio SPlan Base Case.xls Chart 3_Rebuttal Power Costs 2 4" xfId="22316"/>
    <cellStyle name="_Portfolio SPlan Base Case.xls Chart 3_Rebuttal Power Costs 3" xfId="5273"/>
    <cellStyle name="_Portfolio SPlan Base Case.xls Chart 3_Rebuttal Power Costs 3 2" xfId="22317"/>
    <cellStyle name="_Portfolio SPlan Base Case.xls Chart 3_Rebuttal Power Costs 3 2 2" xfId="22318"/>
    <cellStyle name="_Portfolio SPlan Base Case.xls Chart 3_Rebuttal Power Costs 3 3" xfId="22319"/>
    <cellStyle name="_Portfolio SPlan Base Case.xls Chart 3_Rebuttal Power Costs 3 4" xfId="22320"/>
    <cellStyle name="_Portfolio SPlan Base Case.xls Chart 3_Rebuttal Power Costs 4" xfId="5274"/>
    <cellStyle name="_Portfolio SPlan Base Case.xls Chart 3_Rebuttal Power Costs 4 2" xfId="22321"/>
    <cellStyle name="_Portfolio SPlan Base Case.xls Chart 3_Rebuttal Power Costs 5" xfId="22322"/>
    <cellStyle name="_Portfolio SPlan Base Case.xls Chart 3_Rebuttal Power Costs_Adj Bench DR 3 for Initial Briefs (Electric)" xfId="5275"/>
    <cellStyle name="_Portfolio SPlan Base Case.xls Chart 3_Rebuttal Power Costs_Adj Bench DR 3 for Initial Briefs (Electric) 2" xfId="5276"/>
    <cellStyle name="_Portfolio SPlan Base Case.xls Chart 3_Rebuttal Power Costs_Adj Bench DR 3 for Initial Briefs (Electric) 2 2" xfId="5277"/>
    <cellStyle name="_Portfolio SPlan Base Case.xls Chart 3_Rebuttal Power Costs_Adj Bench DR 3 for Initial Briefs (Electric) 2 2 2" xfId="22323"/>
    <cellStyle name="_Portfolio SPlan Base Case.xls Chart 3_Rebuttal Power Costs_Adj Bench DR 3 for Initial Briefs (Electric) 2 2 2 2" xfId="22324"/>
    <cellStyle name="_Portfolio SPlan Base Case.xls Chart 3_Rebuttal Power Costs_Adj Bench DR 3 for Initial Briefs (Electric) 2 2 3" xfId="22325"/>
    <cellStyle name="_Portfolio SPlan Base Case.xls Chart 3_Rebuttal Power Costs_Adj Bench DR 3 for Initial Briefs (Electric) 2 2 4" xfId="22326"/>
    <cellStyle name="_Portfolio SPlan Base Case.xls Chart 3_Rebuttal Power Costs_Adj Bench DR 3 for Initial Briefs (Electric) 2 3" xfId="22327"/>
    <cellStyle name="_Portfolio SPlan Base Case.xls Chart 3_Rebuttal Power Costs_Adj Bench DR 3 for Initial Briefs (Electric) 2 3 2" xfId="22328"/>
    <cellStyle name="_Portfolio SPlan Base Case.xls Chart 3_Rebuttal Power Costs_Adj Bench DR 3 for Initial Briefs (Electric) 2 4" xfId="22329"/>
    <cellStyle name="_Portfolio SPlan Base Case.xls Chart 3_Rebuttal Power Costs_Adj Bench DR 3 for Initial Briefs (Electric) 3" xfId="5278"/>
    <cellStyle name="_Portfolio SPlan Base Case.xls Chart 3_Rebuttal Power Costs_Adj Bench DR 3 for Initial Briefs (Electric) 3 2" xfId="22330"/>
    <cellStyle name="_Portfolio SPlan Base Case.xls Chart 3_Rebuttal Power Costs_Adj Bench DR 3 for Initial Briefs (Electric) 3 2 2" xfId="22331"/>
    <cellStyle name="_Portfolio SPlan Base Case.xls Chart 3_Rebuttal Power Costs_Adj Bench DR 3 for Initial Briefs (Electric) 3 3" xfId="22332"/>
    <cellStyle name="_Portfolio SPlan Base Case.xls Chart 3_Rebuttal Power Costs_Adj Bench DR 3 for Initial Briefs (Electric) 3 4" xfId="22333"/>
    <cellStyle name="_Portfolio SPlan Base Case.xls Chart 3_Rebuttal Power Costs_Adj Bench DR 3 for Initial Briefs (Electric) 4" xfId="5279"/>
    <cellStyle name="_Portfolio SPlan Base Case.xls Chart 3_Rebuttal Power Costs_Adj Bench DR 3 for Initial Briefs (Electric) 4 2" xfId="22334"/>
    <cellStyle name="_Portfolio SPlan Base Case.xls Chart 3_Rebuttal Power Costs_Adj Bench DR 3 for Initial Briefs (Electric) 5" xfId="22335"/>
    <cellStyle name="_Portfolio SPlan Base Case.xls Chart 3_Rebuttal Power Costs_Adj Bench DR 3 for Initial Briefs (Electric)_DEM-WP(C) ENERG10C--ctn Mid-C_042010 2010GRC" xfId="5280"/>
    <cellStyle name="_Portfolio SPlan Base Case.xls Chart 3_Rebuttal Power Costs_Adj Bench DR 3 for Initial Briefs (Electric)_DEM-WP(C) ENERG10C--ctn Mid-C_042010 2010GRC 2" xfId="22336"/>
    <cellStyle name="_Portfolio SPlan Base Case.xls Chart 3_Rebuttal Power Costs_DEM-WP(C) ENERG10C--ctn Mid-C_042010 2010GRC" xfId="5281"/>
    <cellStyle name="_Portfolio SPlan Base Case.xls Chart 3_Rebuttal Power Costs_DEM-WP(C) ENERG10C--ctn Mid-C_042010 2010GRC 2" xfId="22337"/>
    <cellStyle name="_Portfolio SPlan Base Case.xls Chart 3_Rebuttal Power Costs_Electric Rev Req Model (2009 GRC) Rebuttal" xfId="5282"/>
    <cellStyle name="_Portfolio SPlan Base Case.xls Chart 3_Rebuttal Power Costs_Electric Rev Req Model (2009 GRC) Rebuttal 2" xfId="5283"/>
    <cellStyle name="_Portfolio SPlan Base Case.xls Chart 3_Rebuttal Power Costs_Electric Rev Req Model (2009 GRC) Rebuttal 2 2" xfId="5284"/>
    <cellStyle name="_Portfolio SPlan Base Case.xls Chart 3_Rebuttal Power Costs_Electric Rev Req Model (2009 GRC) Rebuttal 2 2 2" xfId="22338"/>
    <cellStyle name="_Portfolio SPlan Base Case.xls Chart 3_Rebuttal Power Costs_Electric Rev Req Model (2009 GRC) Rebuttal 2 3" xfId="22339"/>
    <cellStyle name="_Portfolio SPlan Base Case.xls Chart 3_Rebuttal Power Costs_Electric Rev Req Model (2009 GRC) Rebuttal 3" xfId="5285"/>
    <cellStyle name="_Portfolio SPlan Base Case.xls Chart 3_Rebuttal Power Costs_Electric Rev Req Model (2009 GRC) Rebuttal 3 2" xfId="22340"/>
    <cellStyle name="_Portfolio SPlan Base Case.xls Chart 3_Rebuttal Power Costs_Electric Rev Req Model (2009 GRC) Rebuttal 4" xfId="5286"/>
    <cellStyle name="_Portfolio SPlan Base Case.xls Chart 3_Rebuttal Power Costs_Electric Rev Req Model (2009 GRC) Rebuttal REmoval of New  WH Solar AdjustMI" xfId="5287"/>
    <cellStyle name="_Portfolio SPlan Base Case.xls Chart 3_Rebuttal Power Costs_Electric Rev Req Model (2009 GRC) Rebuttal REmoval of New  WH Solar AdjustMI 2" xfId="5288"/>
    <cellStyle name="_Portfolio SPlan Base Case.xls Chart 3_Rebuttal Power Costs_Electric Rev Req Model (2009 GRC) Rebuttal REmoval of New  WH Solar AdjustMI 2 2" xfId="5289"/>
    <cellStyle name="_Portfolio SPlan Base Case.xls Chart 3_Rebuttal Power Costs_Electric Rev Req Model (2009 GRC) Rebuttal REmoval of New  WH Solar AdjustMI 2 2 2" xfId="22341"/>
    <cellStyle name="_Portfolio SPlan Base Case.xls Chart 3_Rebuttal Power Costs_Electric Rev Req Model (2009 GRC) Rebuttal REmoval of New  WH Solar AdjustMI 2 2 2 2" xfId="22342"/>
    <cellStyle name="_Portfolio SPlan Base Case.xls Chart 3_Rebuttal Power Costs_Electric Rev Req Model (2009 GRC) Rebuttal REmoval of New  WH Solar AdjustMI 2 2 3" xfId="22343"/>
    <cellStyle name="_Portfolio SPlan Base Case.xls Chart 3_Rebuttal Power Costs_Electric Rev Req Model (2009 GRC) Rebuttal REmoval of New  WH Solar AdjustMI 2 2 4" xfId="22344"/>
    <cellStyle name="_Portfolio SPlan Base Case.xls Chart 3_Rebuttal Power Costs_Electric Rev Req Model (2009 GRC) Rebuttal REmoval of New  WH Solar AdjustMI 2 3" xfId="22345"/>
    <cellStyle name="_Portfolio SPlan Base Case.xls Chart 3_Rebuttal Power Costs_Electric Rev Req Model (2009 GRC) Rebuttal REmoval of New  WH Solar AdjustMI 2 3 2" xfId="22346"/>
    <cellStyle name="_Portfolio SPlan Base Case.xls Chart 3_Rebuttal Power Costs_Electric Rev Req Model (2009 GRC) Rebuttal REmoval of New  WH Solar AdjustMI 2 4" xfId="22347"/>
    <cellStyle name="_Portfolio SPlan Base Case.xls Chart 3_Rebuttal Power Costs_Electric Rev Req Model (2009 GRC) Rebuttal REmoval of New  WH Solar AdjustMI 3" xfId="5290"/>
    <cellStyle name="_Portfolio SPlan Base Case.xls Chart 3_Rebuttal Power Costs_Electric Rev Req Model (2009 GRC) Rebuttal REmoval of New  WH Solar AdjustMI 3 2" xfId="22348"/>
    <cellStyle name="_Portfolio SPlan Base Case.xls Chart 3_Rebuttal Power Costs_Electric Rev Req Model (2009 GRC) Rebuttal REmoval of New  WH Solar AdjustMI 3 2 2" xfId="22349"/>
    <cellStyle name="_Portfolio SPlan Base Case.xls Chart 3_Rebuttal Power Costs_Electric Rev Req Model (2009 GRC) Rebuttal REmoval of New  WH Solar AdjustMI 3 3" xfId="22350"/>
    <cellStyle name="_Portfolio SPlan Base Case.xls Chart 3_Rebuttal Power Costs_Electric Rev Req Model (2009 GRC) Rebuttal REmoval of New  WH Solar AdjustMI 3 4" xfId="22351"/>
    <cellStyle name="_Portfolio SPlan Base Case.xls Chart 3_Rebuttal Power Costs_Electric Rev Req Model (2009 GRC) Rebuttal REmoval of New  WH Solar AdjustMI 4" xfId="5291"/>
    <cellStyle name="_Portfolio SPlan Base Case.xls Chart 3_Rebuttal Power Costs_Electric Rev Req Model (2009 GRC) Rebuttal REmoval of New  WH Solar AdjustMI 4 2" xfId="22352"/>
    <cellStyle name="_Portfolio SPlan Base Case.xls Chart 3_Rebuttal Power Costs_Electric Rev Req Model (2009 GRC) Rebuttal REmoval of New  WH Solar AdjustMI 5" xfId="22353"/>
    <cellStyle name="_Portfolio SPlan Base Case.xls Chart 3_Rebuttal Power Costs_Electric Rev Req Model (2009 GRC) Rebuttal REmoval of New  WH Solar AdjustMI_DEM-WP(C) ENERG10C--ctn Mid-C_042010 2010GRC" xfId="5292"/>
    <cellStyle name="_Portfolio SPlan Base Case.xls Chart 3_Rebuttal Power Costs_Electric Rev Req Model (2009 GRC) Rebuttal REmoval of New  WH Solar AdjustMI_DEM-WP(C) ENERG10C--ctn Mid-C_042010 2010GRC 2" xfId="22354"/>
    <cellStyle name="_Portfolio SPlan Base Case.xls Chart 3_Rebuttal Power Costs_Electric Rev Req Model (2009 GRC) Revised 01-18-2010" xfId="5293"/>
    <cellStyle name="_Portfolio SPlan Base Case.xls Chart 3_Rebuttal Power Costs_Electric Rev Req Model (2009 GRC) Revised 01-18-2010 2" xfId="5294"/>
    <cellStyle name="_Portfolio SPlan Base Case.xls Chart 3_Rebuttal Power Costs_Electric Rev Req Model (2009 GRC) Revised 01-18-2010 2 2" xfId="5295"/>
    <cellStyle name="_Portfolio SPlan Base Case.xls Chart 3_Rebuttal Power Costs_Electric Rev Req Model (2009 GRC) Revised 01-18-2010 2 2 2" xfId="22355"/>
    <cellStyle name="_Portfolio SPlan Base Case.xls Chart 3_Rebuttal Power Costs_Electric Rev Req Model (2009 GRC) Revised 01-18-2010 2 2 2 2" xfId="22356"/>
    <cellStyle name="_Portfolio SPlan Base Case.xls Chart 3_Rebuttal Power Costs_Electric Rev Req Model (2009 GRC) Revised 01-18-2010 2 2 3" xfId="22357"/>
    <cellStyle name="_Portfolio SPlan Base Case.xls Chart 3_Rebuttal Power Costs_Electric Rev Req Model (2009 GRC) Revised 01-18-2010 2 2 4" xfId="22358"/>
    <cellStyle name="_Portfolio SPlan Base Case.xls Chart 3_Rebuttal Power Costs_Electric Rev Req Model (2009 GRC) Revised 01-18-2010 2 3" xfId="22359"/>
    <cellStyle name="_Portfolio SPlan Base Case.xls Chart 3_Rebuttal Power Costs_Electric Rev Req Model (2009 GRC) Revised 01-18-2010 2 3 2" xfId="22360"/>
    <cellStyle name="_Portfolio SPlan Base Case.xls Chart 3_Rebuttal Power Costs_Electric Rev Req Model (2009 GRC) Revised 01-18-2010 2 4" xfId="22361"/>
    <cellStyle name="_Portfolio SPlan Base Case.xls Chart 3_Rebuttal Power Costs_Electric Rev Req Model (2009 GRC) Revised 01-18-2010 3" xfId="5296"/>
    <cellStyle name="_Portfolio SPlan Base Case.xls Chart 3_Rebuttal Power Costs_Electric Rev Req Model (2009 GRC) Revised 01-18-2010 3 2" xfId="22362"/>
    <cellStyle name="_Portfolio SPlan Base Case.xls Chart 3_Rebuttal Power Costs_Electric Rev Req Model (2009 GRC) Revised 01-18-2010 3 2 2" xfId="22363"/>
    <cellStyle name="_Portfolio SPlan Base Case.xls Chart 3_Rebuttal Power Costs_Electric Rev Req Model (2009 GRC) Revised 01-18-2010 3 3" xfId="22364"/>
    <cellStyle name="_Portfolio SPlan Base Case.xls Chart 3_Rebuttal Power Costs_Electric Rev Req Model (2009 GRC) Revised 01-18-2010 3 4" xfId="22365"/>
    <cellStyle name="_Portfolio SPlan Base Case.xls Chart 3_Rebuttal Power Costs_Electric Rev Req Model (2009 GRC) Revised 01-18-2010 4" xfId="5297"/>
    <cellStyle name="_Portfolio SPlan Base Case.xls Chart 3_Rebuttal Power Costs_Electric Rev Req Model (2009 GRC) Revised 01-18-2010 4 2" xfId="22366"/>
    <cellStyle name="_Portfolio SPlan Base Case.xls Chart 3_Rebuttal Power Costs_Electric Rev Req Model (2009 GRC) Revised 01-18-2010 5" xfId="22367"/>
    <cellStyle name="_Portfolio SPlan Base Case.xls Chart 3_Rebuttal Power Costs_Electric Rev Req Model (2009 GRC) Revised 01-18-2010_DEM-WP(C) ENERG10C--ctn Mid-C_042010 2010GRC" xfId="5298"/>
    <cellStyle name="_Portfolio SPlan Base Case.xls Chart 3_Rebuttal Power Costs_Electric Rev Req Model (2009 GRC) Revised 01-18-2010_DEM-WP(C) ENERG10C--ctn Mid-C_042010 2010GRC 2" xfId="22368"/>
    <cellStyle name="_Portfolio SPlan Base Case.xls Chart 3_Rebuttal Power Costs_Final Order Electric EXHIBIT A-1" xfId="5299"/>
    <cellStyle name="_Portfolio SPlan Base Case.xls Chart 3_Rebuttal Power Costs_Final Order Electric EXHIBIT A-1 2" xfId="5300"/>
    <cellStyle name="_Portfolio SPlan Base Case.xls Chart 3_Rebuttal Power Costs_Final Order Electric EXHIBIT A-1 2 2" xfId="5301"/>
    <cellStyle name="_Portfolio SPlan Base Case.xls Chart 3_Rebuttal Power Costs_Final Order Electric EXHIBIT A-1 2 2 2" xfId="22369"/>
    <cellStyle name="_Portfolio SPlan Base Case.xls Chart 3_Rebuttal Power Costs_Final Order Electric EXHIBIT A-1 2 3" xfId="22370"/>
    <cellStyle name="_Portfolio SPlan Base Case.xls Chart 3_Rebuttal Power Costs_Final Order Electric EXHIBIT A-1 2 4" xfId="22371"/>
    <cellStyle name="_Portfolio SPlan Base Case.xls Chart 3_Rebuttal Power Costs_Final Order Electric EXHIBIT A-1 3" xfId="5302"/>
    <cellStyle name="_Portfolio SPlan Base Case.xls Chart 3_Rebuttal Power Costs_Final Order Electric EXHIBIT A-1 3 2" xfId="22372"/>
    <cellStyle name="_Portfolio SPlan Base Case.xls Chart 3_Rebuttal Power Costs_Final Order Electric EXHIBIT A-1 4" xfId="5303"/>
    <cellStyle name="_Portfolio SPlan Base Case.xls Chart 3_Rebuttal Power Costs_Final Order Electric EXHIBIT A-1 5" xfId="22373"/>
    <cellStyle name="_Portfolio SPlan Base Case.xls Chart 3_Rebuttal Power Costs_Final Order Electric EXHIBIT A-1 6" xfId="22374"/>
    <cellStyle name="_Portfolio SPlan Base Case.xls Chart 3_TENASKA REGULATORY ASSET" xfId="5304"/>
    <cellStyle name="_Portfolio SPlan Base Case.xls Chart 3_TENASKA REGULATORY ASSET 2" xfId="5305"/>
    <cellStyle name="_Portfolio SPlan Base Case.xls Chart 3_TENASKA REGULATORY ASSET 2 2" xfId="5306"/>
    <cellStyle name="_Portfolio SPlan Base Case.xls Chart 3_TENASKA REGULATORY ASSET 2 2 2" xfId="22375"/>
    <cellStyle name="_Portfolio SPlan Base Case.xls Chart 3_TENASKA REGULATORY ASSET 2 3" xfId="22376"/>
    <cellStyle name="_Portfolio SPlan Base Case.xls Chart 3_TENASKA REGULATORY ASSET 2 4" xfId="22377"/>
    <cellStyle name="_Portfolio SPlan Base Case.xls Chart 3_TENASKA REGULATORY ASSET 3" xfId="5307"/>
    <cellStyle name="_Portfolio SPlan Base Case.xls Chart 3_TENASKA REGULATORY ASSET 3 2" xfId="22378"/>
    <cellStyle name="_Portfolio SPlan Base Case.xls Chart 3_TENASKA REGULATORY ASSET 4" xfId="5308"/>
    <cellStyle name="_Portfolio SPlan Base Case.xls Chart 3_TENASKA REGULATORY ASSET 5" xfId="22379"/>
    <cellStyle name="_Portfolio SPlan Base Case.xls Chart 3_TENASKA REGULATORY ASSET 6" xfId="22380"/>
    <cellStyle name="_Power Cost Value Copy 11.30.05 gas 1.09.06 AURORA at 1.10.06" xfId="5309"/>
    <cellStyle name="_Power Cost Value Copy 11.30.05 gas 1.09.06 AURORA at 1.10.06 10" xfId="22381"/>
    <cellStyle name="_Power Cost Value Copy 11.30.05 gas 1.09.06 AURORA at 1.10.06 2" xfId="5310"/>
    <cellStyle name="_Power Cost Value Copy 11.30.05 gas 1.09.06 AURORA at 1.10.06 2 2" xfId="5311"/>
    <cellStyle name="_Power Cost Value Copy 11.30.05 gas 1.09.06 AURORA at 1.10.06 2 2 2" xfId="5312"/>
    <cellStyle name="_Power Cost Value Copy 11.30.05 gas 1.09.06 AURORA at 1.10.06 2 2 2 2" xfId="22382"/>
    <cellStyle name="_Power Cost Value Copy 11.30.05 gas 1.09.06 AURORA at 1.10.06 2 2 2 2 2" xfId="22383"/>
    <cellStyle name="_Power Cost Value Copy 11.30.05 gas 1.09.06 AURORA at 1.10.06 2 2 2 3" xfId="22384"/>
    <cellStyle name="_Power Cost Value Copy 11.30.05 gas 1.09.06 AURORA at 1.10.06 2 2 2 4" xfId="22385"/>
    <cellStyle name="_Power Cost Value Copy 11.30.05 gas 1.09.06 AURORA at 1.10.06 2 2 3" xfId="22386"/>
    <cellStyle name="_Power Cost Value Copy 11.30.05 gas 1.09.06 AURORA at 1.10.06 2 2 3 2" xfId="22387"/>
    <cellStyle name="_Power Cost Value Copy 11.30.05 gas 1.09.06 AURORA at 1.10.06 2 2 4" xfId="22388"/>
    <cellStyle name="_Power Cost Value Copy 11.30.05 gas 1.09.06 AURORA at 1.10.06 2 3" xfId="5313"/>
    <cellStyle name="_Power Cost Value Copy 11.30.05 gas 1.09.06 AURORA at 1.10.06 2 3 2" xfId="22389"/>
    <cellStyle name="_Power Cost Value Copy 11.30.05 gas 1.09.06 AURORA at 1.10.06 2 3 2 2" xfId="22390"/>
    <cellStyle name="_Power Cost Value Copy 11.30.05 gas 1.09.06 AURORA at 1.10.06 2 3 3" xfId="22391"/>
    <cellStyle name="_Power Cost Value Copy 11.30.05 gas 1.09.06 AURORA at 1.10.06 2 3 4" xfId="22392"/>
    <cellStyle name="_Power Cost Value Copy 11.30.05 gas 1.09.06 AURORA at 1.10.06 2 4" xfId="22393"/>
    <cellStyle name="_Power Cost Value Copy 11.30.05 gas 1.09.06 AURORA at 1.10.06 2 4 2" xfId="22394"/>
    <cellStyle name="_Power Cost Value Copy 11.30.05 gas 1.09.06 AURORA at 1.10.06 2 5" xfId="22395"/>
    <cellStyle name="_Power Cost Value Copy 11.30.05 gas 1.09.06 AURORA at 1.10.06 3" xfId="5314"/>
    <cellStyle name="_Power Cost Value Copy 11.30.05 gas 1.09.06 AURORA at 1.10.06 3 2" xfId="5315"/>
    <cellStyle name="_Power Cost Value Copy 11.30.05 gas 1.09.06 AURORA at 1.10.06 3 2 2" xfId="22396"/>
    <cellStyle name="_Power Cost Value Copy 11.30.05 gas 1.09.06 AURORA at 1.10.06 3 2 2 2" xfId="22397"/>
    <cellStyle name="_Power Cost Value Copy 11.30.05 gas 1.09.06 AURORA at 1.10.06 3 2 3" xfId="22398"/>
    <cellStyle name="_Power Cost Value Copy 11.30.05 gas 1.09.06 AURORA at 1.10.06 3 2 4" xfId="22399"/>
    <cellStyle name="_Power Cost Value Copy 11.30.05 gas 1.09.06 AURORA at 1.10.06 3 3" xfId="22400"/>
    <cellStyle name="_Power Cost Value Copy 11.30.05 gas 1.09.06 AURORA at 1.10.06 3 3 2" xfId="22401"/>
    <cellStyle name="_Power Cost Value Copy 11.30.05 gas 1.09.06 AURORA at 1.10.06 3 4" xfId="22402"/>
    <cellStyle name="_Power Cost Value Copy 11.30.05 gas 1.09.06 AURORA at 1.10.06 4" xfId="5316"/>
    <cellStyle name="_Power Cost Value Copy 11.30.05 gas 1.09.06 AURORA at 1.10.06 4 2" xfId="5317"/>
    <cellStyle name="_Power Cost Value Copy 11.30.05 gas 1.09.06 AURORA at 1.10.06 4 2 2" xfId="22403"/>
    <cellStyle name="_Power Cost Value Copy 11.30.05 gas 1.09.06 AURORA at 1.10.06 4 2 2 2" xfId="22404"/>
    <cellStyle name="_Power Cost Value Copy 11.30.05 gas 1.09.06 AURORA at 1.10.06 4 2 2 2 2" xfId="22405"/>
    <cellStyle name="_Power Cost Value Copy 11.30.05 gas 1.09.06 AURORA at 1.10.06 4 2 2 3" xfId="22406"/>
    <cellStyle name="_Power Cost Value Copy 11.30.05 gas 1.09.06 AURORA at 1.10.06 4 2 3" xfId="22407"/>
    <cellStyle name="_Power Cost Value Copy 11.30.05 gas 1.09.06 AURORA at 1.10.06 4 2 3 2" xfId="22408"/>
    <cellStyle name="_Power Cost Value Copy 11.30.05 gas 1.09.06 AURORA at 1.10.06 4 2 4" xfId="22409"/>
    <cellStyle name="_Power Cost Value Copy 11.30.05 gas 1.09.06 AURORA at 1.10.06 4 3" xfId="22410"/>
    <cellStyle name="_Power Cost Value Copy 11.30.05 gas 1.09.06 AURORA at 1.10.06 4 3 2" xfId="22411"/>
    <cellStyle name="_Power Cost Value Copy 11.30.05 gas 1.09.06 AURORA at 1.10.06 4 3 2 2" xfId="22412"/>
    <cellStyle name="_Power Cost Value Copy 11.30.05 gas 1.09.06 AURORA at 1.10.06 4 3 3" xfId="22413"/>
    <cellStyle name="_Power Cost Value Copy 11.30.05 gas 1.09.06 AURORA at 1.10.06 4 3 4" xfId="22414"/>
    <cellStyle name="_Power Cost Value Copy 11.30.05 gas 1.09.06 AURORA at 1.10.06 4 4" xfId="22415"/>
    <cellStyle name="_Power Cost Value Copy 11.30.05 gas 1.09.06 AURORA at 1.10.06 4 4 2" xfId="22416"/>
    <cellStyle name="_Power Cost Value Copy 11.30.05 gas 1.09.06 AURORA at 1.10.06 4 5" xfId="22417"/>
    <cellStyle name="_Power Cost Value Copy 11.30.05 gas 1.09.06 AURORA at 1.10.06 5" xfId="5318"/>
    <cellStyle name="_Power Cost Value Copy 11.30.05 gas 1.09.06 AURORA at 1.10.06 5 2" xfId="22418"/>
    <cellStyle name="_Power Cost Value Copy 11.30.05 gas 1.09.06 AURORA at 1.10.06 5 2 2" xfId="22419"/>
    <cellStyle name="_Power Cost Value Copy 11.30.05 gas 1.09.06 AURORA at 1.10.06 5 2 2 2" xfId="22420"/>
    <cellStyle name="_Power Cost Value Copy 11.30.05 gas 1.09.06 AURORA at 1.10.06 5 2 2 2 2" xfId="22421"/>
    <cellStyle name="_Power Cost Value Copy 11.30.05 gas 1.09.06 AURORA at 1.10.06 5 2 2 3" xfId="22422"/>
    <cellStyle name="_Power Cost Value Copy 11.30.05 gas 1.09.06 AURORA at 1.10.06 5 2 3" xfId="22423"/>
    <cellStyle name="_Power Cost Value Copy 11.30.05 gas 1.09.06 AURORA at 1.10.06 5 2 3 2" xfId="22424"/>
    <cellStyle name="_Power Cost Value Copy 11.30.05 gas 1.09.06 AURORA at 1.10.06 5 2 4" xfId="22425"/>
    <cellStyle name="_Power Cost Value Copy 11.30.05 gas 1.09.06 AURORA at 1.10.06 5 2 5" xfId="22426"/>
    <cellStyle name="_Power Cost Value Copy 11.30.05 gas 1.09.06 AURORA at 1.10.06 5 3" xfId="22427"/>
    <cellStyle name="_Power Cost Value Copy 11.30.05 gas 1.09.06 AURORA at 1.10.06 5 3 2" xfId="22428"/>
    <cellStyle name="_Power Cost Value Copy 11.30.05 gas 1.09.06 AURORA at 1.10.06 5 3 2 2" xfId="22429"/>
    <cellStyle name="_Power Cost Value Copy 11.30.05 gas 1.09.06 AURORA at 1.10.06 5 3 3" xfId="22430"/>
    <cellStyle name="_Power Cost Value Copy 11.30.05 gas 1.09.06 AURORA at 1.10.06 5 4" xfId="22431"/>
    <cellStyle name="_Power Cost Value Copy 11.30.05 gas 1.09.06 AURORA at 1.10.06 5 4 2" xfId="22432"/>
    <cellStyle name="_Power Cost Value Copy 11.30.05 gas 1.09.06 AURORA at 1.10.06 5 5" xfId="22433"/>
    <cellStyle name="_Power Cost Value Copy 11.30.05 gas 1.09.06 AURORA at 1.10.06 6" xfId="5319"/>
    <cellStyle name="_Power Cost Value Copy 11.30.05 gas 1.09.06 AURORA at 1.10.06 6 2" xfId="5320"/>
    <cellStyle name="_Power Cost Value Copy 11.30.05 gas 1.09.06 AURORA at 1.10.06 6 2 2" xfId="22434"/>
    <cellStyle name="_Power Cost Value Copy 11.30.05 gas 1.09.06 AURORA at 1.10.06 6 2 2 2" xfId="22435"/>
    <cellStyle name="_Power Cost Value Copy 11.30.05 gas 1.09.06 AURORA at 1.10.06 6 2 3" xfId="22436"/>
    <cellStyle name="_Power Cost Value Copy 11.30.05 gas 1.09.06 AURORA at 1.10.06 6 3" xfId="22437"/>
    <cellStyle name="_Power Cost Value Copy 11.30.05 gas 1.09.06 AURORA at 1.10.06 6 3 2" xfId="22438"/>
    <cellStyle name="_Power Cost Value Copy 11.30.05 gas 1.09.06 AURORA at 1.10.06 6 4" xfId="22439"/>
    <cellStyle name="_Power Cost Value Copy 11.30.05 gas 1.09.06 AURORA at 1.10.06 7" xfId="5321"/>
    <cellStyle name="_Power Cost Value Copy 11.30.05 gas 1.09.06 AURORA at 1.10.06 7 2" xfId="5322"/>
    <cellStyle name="_Power Cost Value Copy 11.30.05 gas 1.09.06 AURORA at 1.10.06 7 2 2" xfId="22440"/>
    <cellStyle name="_Power Cost Value Copy 11.30.05 gas 1.09.06 AURORA at 1.10.06 7 2 2 2" xfId="22441"/>
    <cellStyle name="_Power Cost Value Copy 11.30.05 gas 1.09.06 AURORA at 1.10.06 7 2 3" xfId="22442"/>
    <cellStyle name="_Power Cost Value Copy 11.30.05 gas 1.09.06 AURORA at 1.10.06 7 3" xfId="22443"/>
    <cellStyle name="_Power Cost Value Copy 11.30.05 gas 1.09.06 AURORA at 1.10.06 7 3 2" xfId="22444"/>
    <cellStyle name="_Power Cost Value Copy 11.30.05 gas 1.09.06 AURORA at 1.10.06 7 4" xfId="22445"/>
    <cellStyle name="_Power Cost Value Copy 11.30.05 gas 1.09.06 AURORA at 1.10.06 8" xfId="22446"/>
    <cellStyle name="_Power Cost Value Copy 11.30.05 gas 1.09.06 AURORA at 1.10.06 8 2" xfId="22447"/>
    <cellStyle name="_Power Cost Value Copy 11.30.05 gas 1.09.06 AURORA at 1.10.06 8 2 2" xfId="22448"/>
    <cellStyle name="_Power Cost Value Copy 11.30.05 gas 1.09.06 AURORA at 1.10.06 8 2 2 2" xfId="22449"/>
    <cellStyle name="_Power Cost Value Copy 11.30.05 gas 1.09.06 AURORA at 1.10.06 8 2 3" xfId="22450"/>
    <cellStyle name="_Power Cost Value Copy 11.30.05 gas 1.09.06 AURORA at 1.10.06 8 3" xfId="22451"/>
    <cellStyle name="_Power Cost Value Copy 11.30.05 gas 1.09.06 AURORA at 1.10.06 8 3 2" xfId="22452"/>
    <cellStyle name="_Power Cost Value Copy 11.30.05 gas 1.09.06 AURORA at 1.10.06 8 4" xfId="22453"/>
    <cellStyle name="_Power Cost Value Copy 11.30.05 gas 1.09.06 AURORA at 1.10.06 9" xfId="22454"/>
    <cellStyle name="_Power Cost Value Copy 11.30.05 gas 1.09.06 AURORA at 1.10.06 9 2" xfId="22455"/>
    <cellStyle name="_Power Cost Value Copy 11.30.05 gas 1.09.06 AURORA at 1.10.06 9 3" xfId="22456"/>
    <cellStyle name="_Power Cost Value Copy 11.30.05 gas 1.09.06 AURORA at 1.10.06_04 07E Wild Horse Wind Expansion (C) (2)" xfId="5323"/>
    <cellStyle name="_Power Cost Value Copy 11.30.05 gas 1.09.06 AURORA at 1.10.06_04 07E Wild Horse Wind Expansion (C) (2) 2" xfId="5324"/>
    <cellStyle name="_Power Cost Value Copy 11.30.05 gas 1.09.06 AURORA at 1.10.06_04 07E Wild Horse Wind Expansion (C) (2) 2 2" xfId="5325"/>
    <cellStyle name="_Power Cost Value Copy 11.30.05 gas 1.09.06 AURORA at 1.10.06_04 07E Wild Horse Wind Expansion (C) (2) 2 2 2" xfId="22457"/>
    <cellStyle name="_Power Cost Value Copy 11.30.05 gas 1.09.06 AURORA at 1.10.06_04 07E Wild Horse Wind Expansion (C) (2) 2 2 2 2" xfId="22458"/>
    <cellStyle name="_Power Cost Value Copy 11.30.05 gas 1.09.06 AURORA at 1.10.06_04 07E Wild Horse Wind Expansion (C) (2) 2 2 3" xfId="22459"/>
    <cellStyle name="_Power Cost Value Copy 11.30.05 gas 1.09.06 AURORA at 1.10.06_04 07E Wild Horse Wind Expansion (C) (2) 2 2 4" xfId="22460"/>
    <cellStyle name="_Power Cost Value Copy 11.30.05 gas 1.09.06 AURORA at 1.10.06_04 07E Wild Horse Wind Expansion (C) (2) 2 3" xfId="22461"/>
    <cellStyle name="_Power Cost Value Copy 11.30.05 gas 1.09.06 AURORA at 1.10.06_04 07E Wild Horse Wind Expansion (C) (2) 2 3 2" xfId="22462"/>
    <cellStyle name="_Power Cost Value Copy 11.30.05 gas 1.09.06 AURORA at 1.10.06_04 07E Wild Horse Wind Expansion (C) (2) 2 4" xfId="22463"/>
    <cellStyle name="_Power Cost Value Copy 11.30.05 gas 1.09.06 AURORA at 1.10.06_04 07E Wild Horse Wind Expansion (C) (2) 3" xfId="5326"/>
    <cellStyle name="_Power Cost Value Copy 11.30.05 gas 1.09.06 AURORA at 1.10.06_04 07E Wild Horse Wind Expansion (C) (2) 3 2" xfId="22464"/>
    <cellStyle name="_Power Cost Value Copy 11.30.05 gas 1.09.06 AURORA at 1.10.06_04 07E Wild Horse Wind Expansion (C) (2) 3 2 2" xfId="22465"/>
    <cellStyle name="_Power Cost Value Copy 11.30.05 gas 1.09.06 AURORA at 1.10.06_04 07E Wild Horse Wind Expansion (C) (2) 3 3" xfId="22466"/>
    <cellStyle name="_Power Cost Value Copy 11.30.05 gas 1.09.06 AURORA at 1.10.06_04 07E Wild Horse Wind Expansion (C) (2) 3 4" xfId="22467"/>
    <cellStyle name="_Power Cost Value Copy 11.30.05 gas 1.09.06 AURORA at 1.10.06_04 07E Wild Horse Wind Expansion (C) (2) 4" xfId="5327"/>
    <cellStyle name="_Power Cost Value Copy 11.30.05 gas 1.09.06 AURORA at 1.10.06_04 07E Wild Horse Wind Expansion (C) (2) 4 2" xfId="22468"/>
    <cellStyle name="_Power Cost Value Copy 11.30.05 gas 1.09.06 AURORA at 1.10.06_04 07E Wild Horse Wind Expansion (C) (2) 5" xfId="22469"/>
    <cellStyle name="_Power Cost Value Copy 11.30.05 gas 1.09.06 AURORA at 1.10.06_04 07E Wild Horse Wind Expansion (C) (2)_Adj Bench DR 3 for Initial Briefs (Electric)" xfId="5328"/>
    <cellStyle name="_Power Cost Value Copy 11.30.05 gas 1.09.06 AURORA at 1.10.06_04 07E Wild Horse Wind Expansion (C) (2)_Adj Bench DR 3 for Initial Briefs (Electric) 2" xfId="5329"/>
    <cellStyle name="_Power Cost Value Copy 11.30.05 gas 1.09.06 AURORA at 1.10.06_04 07E Wild Horse Wind Expansion (C) (2)_Adj Bench DR 3 for Initial Briefs (Electric) 2 2" xfId="5330"/>
    <cellStyle name="_Power Cost Value Copy 11.30.05 gas 1.09.06 AURORA at 1.10.06_04 07E Wild Horse Wind Expansion (C) (2)_Adj Bench DR 3 for Initial Briefs (Electric) 2 2 2" xfId="22470"/>
    <cellStyle name="_Power Cost Value Copy 11.30.05 gas 1.09.06 AURORA at 1.10.06_04 07E Wild Horse Wind Expansion (C) (2)_Adj Bench DR 3 for Initial Briefs (Electric) 2 2 2 2" xfId="22471"/>
    <cellStyle name="_Power Cost Value Copy 11.30.05 gas 1.09.06 AURORA at 1.10.06_04 07E Wild Horse Wind Expansion (C) (2)_Adj Bench DR 3 for Initial Briefs (Electric) 2 2 3" xfId="22472"/>
    <cellStyle name="_Power Cost Value Copy 11.30.05 gas 1.09.06 AURORA at 1.10.06_04 07E Wild Horse Wind Expansion (C) (2)_Adj Bench DR 3 for Initial Briefs (Electric) 2 2 4" xfId="22473"/>
    <cellStyle name="_Power Cost Value Copy 11.30.05 gas 1.09.06 AURORA at 1.10.06_04 07E Wild Horse Wind Expansion (C) (2)_Adj Bench DR 3 for Initial Briefs (Electric) 2 3" xfId="22474"/>
    <cellStyle name="_Power Cost Value Copy 11.30.05 gas 1.09.06 AURORA at 1.10.06_04 07E Wild Horse Wind Expansion (C) (2)_Adj Bench DR 3 for Initial Briefs (Electric) 2 3 2" xfId="22475"/>
    <cellStyle name="_Power Cost Value Copy 11.30.05 gas 1.09.06 AURORA at 1.10.06_04 07E Wild Horse Wind Expansion (C) (2)_Adj Bench DR 3 for Initial Briefs (Electric) 2 4" xfId="22476"/>
    <cellStyle name="_Power Cost Value Copy 11.30.05 gas 1.09.06 AURORA at 1.10.06_04 07E Wild Horse Wind Expansion (C) (2)_Adj Bench DR 3 for Initial Briefs (Electric) 3" xfId="5331"/>
    <cellStyle name="_Power Cost Value Copy 11.30.05 gas 1.09.06 AURORA at 1.10.06_04 07E Wild Horse Wind Expansion (C) (2)_Adj Bench DR 3 for Initial Briefs (Electric) 3 2" xfId="22477"/>
    <cellStyle name="_Power Cost Value Copy 11.30.05 gas 1.09.06 AURORA at 1.10.06_04 07E Wild Horse Wind Expansion (C) (2)_Adj Bench DR 3 for Initial Briefs (Electric) 3 2 2" xfId="22478"/>
    <cellStyle name="_Power Cost Value Copy 11.30.05 gas 1.09.06 AURORA at 1.10.06_04 07E Wild Horse Wind Expansion (C) (2)_Adj Bench DR 3 for Initial Briefs (Electric) 3 3" xfId="22479"/>
    <cellStyle name="_Power Cost Value Copy 11.30.05 gas 1.09.06 AURORA at 1.10.06_04 07E Wild Horse Wind Expansion (C) (2)_Adj Bench DR 3 for Initial Briefs (Electric) 3 4" xfId="22480"/>
    <cellStyle name="_Power Cost Value Copy 11.30.05 gas 1.09.06 AURORA at 1.10.06_04 07E Wild Horse Wind Expansion (C) (2)_Adj Bench DR 3 for Initial Briefs (Electric) 4" xfId="5332"/>
    <cellStyle name="_Power Cost Value Copy 11.30.05 gas 1.09.06 AURORA at 1.10.06_04 07E Wild Horse Wind Expansion (C) (2)_Adj Bench DR 3 for Initial Briefs (Electric) 4 2" xfId="22481"/>
    <cellStyle name="_Power Cost Value Copy 11.30.05 gas 1.09.06 AURORA at 1.10.06_04 07E Wild Horse Wind Expansion (C) (2)_Adj Bench DR 3 for Initial Briefs (Electric) 5" xfId="22482"/>
    <cellStyle name="_Power Cost Value Copy 11.30.05 gas 1.09.06 AURORA at 1.10.06_04 07E Wild Horse Wind Expansion (C) (2)_Adj Bench DR 3 for Initial Briefs (Electric)_DEM-WP(C) ENERG10C--ctn Mid-C_042010 2010GRC" xfId="5333"/>
    <cellStyle name="_Power Cost Value Copy 11.30.05 gas 1.09.06 AURORA at 1.10.06_04 07E Wild Horse Wind Expansion (C) (2)_Adj Bench DR 3 for Initial Briefs (Electric)_DEM-WP(C) ENERG10C--ctn Mid-C_042010 2010GRC 2" xfId="22483"/>
    <cellStyle name="_Power Cost Value Copy 11.30.05 gas 1.09.06 AURORA at 1.10.06_04 07E Wild Horse Wind Expansion (C) (2)_Book1" xfId="5334"/>
    <cellStyle name="_Power Cost Value Copy 11.30.05 gas 1.09.06 AURORA at 1.10.06_04 07E Wild Horse Wind Expansion (C) (2)_Book1 2" xfId="22484"/>
    <cellStyle name="_Power Cost Value Copy 11.30.05 gas 1.09.06 AURORA at 1.10.06_04 07E Wild Horse Wind Expansion (C) (2)_DEM-WP(C) ENERG10C--ctn Mid-C_042010 2010GRC" xfId="5335"/>
    <cellStyle name="_Power Cost Value Copy 11.30.05 gas 1.09.06 AURORA at 1.10.06_04 07E Wild Horse Wind Expansion (C) (2)_DEM-WP(C) ENERG10C--ctn Mid-C_042010 2010GRC 2" xfId="22485"/>
    <cellStyle name="_Power Cost Value Copy 11.30.05 gas 1.09.06 AURORA at 1.10.06_04 07E Wild Horse Wind Expansion (C) (2)_Electric Rev Req Model (2009 GRC) " xfId="5336"/>
    <cellStyle name="_Power Cost Value Copy 11.30.05 gas 1.09.06 AURORA at 1.10.06_04 07E Wild Horse Wind Expansion (C) (2)_Electric Rev Req Model (2009 GRC)  2" xfId="5337"/>
    <cellStyle name="_Power Cost Value Copy 11.30.05 gas 1.09.06 AURORA at 1.10.06_04 07E Wild Horse Wind Expansion (C) (2)_Electric Rev Req Model (2009 GRC)  2 2" xfId="5338"/>
    <cellStyle name="_Power Cost Value Copy 11.30.05 gas 1.09.06 AURORA at 1.10.06_04 07E Wild Horse Wind Expansion (C) (2)_Electric Rev Req Model (2009 GRC)  2 2 2" xfId="22486"/>
    <cellStyle name="_Power Cost Value Copy 11.30.05 gas 1.09.06 AURORA at 1.10.06_04 07E Wild Horse Wind Expansion (C) (2)_Electric Rev Req Model (2009 GRC)  2 2 2 2" xfId="22487"/>
    <cellStyle name="_Power Cost Value Copy 11.30.05 gas 1.09.06 AURORA at 1.10.06_04 07E Wild Horse Wind Expansion (C) (2)_Electric Rev Req Model (2009 GRC)  2 2 3" xfId="22488"/>
    <cellStyle name="_Power Cost Value Copy 11.30.05 gas 1.09.06 AURORA at 1.10.06_04 07E Wild Horse Wind Expansion (C) (2)_Electric Rev Req Model (2009 GRC)  2 2 4" xfId="22489"/>
    <cellStyle name="_Power Cost Value Copy 11.30.05 gas 1.09.06 AURORA at 1.10.06_04 07E Wild Horse Wind Expansion (C) (2)_Electric Rev Req Model (2009 GRC)  2 3" xfId="22490"/>
    <cellStyle name="_Power Cost Value Copy 11.30.05 gas 1.09.06 AURORA at 1.10.06_04 07E Wild Horse Wind Expansion (C) (2)_Electric Rev Req Model (2009 GRC)  2 3 2" xfId="22491"/>
    <cellStyle name="_Power Cost Value Copy 11.30.05 gas 1.09.06 AURORA at 1.10.06_04 07E Wild Horse Wind Expansion (C) (2)_Electric Rev Req Model (2009 GRC)  2 4" xfId="22492"/>
    <cellStyle name="_Power Cost Value Copy 11.30.05 gas 1.09.06 AURORA at 1.10.06_04 07E Wild Horse Wind Expansion (C) (2)_Electric Rev Req Model (2009 GRC)  3" xfId="5339"/>
    <cellStyle name="_Power Cost Value Copy 11.30.05 gas 1.09.06 AURORA at 1.10.06_04 07E Wild Horse Wind Expansion (C) (2)_Electric Rev Req Model (2009 GRC)  3 2" xfId="22493"/>
    <cellStyle name="_Power Cost Value Copy 11.30.05 gas 1.09.06 AURORA at 1.10.06_04 07E Wild Horse Wind Expansion (C) (2)_Electric Rev Req Model (2009 GRC)  3 2 2" xfId="22494"/>
    <cellStyle name="_Power Cost Value Copy 11.30.05 gas 1.09.06 AURORA at 1.10.06_04 07E Wild Horse Wind Expansion (C) (2)_Electric Rev Req Model (2009 GRC)  3 3" xfId="22495"/>
    <cellStyle name="_Power Cost Value Copy 11.30.05 gas 1.09.06 AURORA at 1.10.06_04 07E Wild Horse Wind Expansion (C) (2)_Electric Rev Req Model (2009 GRC)  3 4" xfId="22496"/>
    <cellStyle name="_Power Cost Value Copy 11.30.05 gas 1.09.06 AURORA at 1.10.06_04 07E Wild Horse Wind Expansion (C) (2)_Electric Rev Req Model (2009 GRC)  4" xfId="5340"/>
    <cellStyle name="_Power Cost Value Copy 11.30.05 gas 1.09.06 AURORA at 1.10.06_04 07E Wild Horse Wind Expansion (C) (2)_Electric Rev Req Model (2009 GRC)  4 2" xfId="22497"/>
    <cellStyle name="_Power Cost Value Copy 11.30.05 gas 1.09.06 AURORA at 1.10.06_04 07E Wild Horse Wind Expansion (C) (2)_Electric Rev Req Model (2009 GRC)  5" xfId="22498"/>
    <cellStyle name="_Power Cost Value Copy 11.30.05 gas 1.09.06 AURORA at 1.10.06_04 07E Wild Horse Wind Expansion (C) (2)_Electric Rev Req Model (2009 GRC) _DEM-WP(C) ENERG10C--ctn Mid-C_042010 2010GRC" xfId="5341"/>
    <cellStyle name="_Power Cost Value Copy 11.30.05 gas 1.09.06 AURORA at 1.10.06_04 07E Wild Horse Wind Expansion (C) (2)_Electric Rev Req Model (2009 GRC) _DEM-WP(C) ENERG10C--ctn Mid-C_042010 2010GRC 2" xfId="22499"/>
    <cellStyle name="_Power Cost Value Copy 11.30.05 gas 1.09.06 AURORA at 1.10.06_04 07E Wild Horse Wind Expansion (C) (2)_Electric Rev Req Model (2009 GRC) Rebuttal" xfId="5342"/>
    <cellStyle name="_Power Cost Value Copy 11.30.05 gas 1.09.06 AURORA at 1.10.06_04 07E Wild Horse Wind Expansion (C) (2)_Electric Rev Req Model (2009 GRC) Rebuttal 2" xfId="5343"/>
    <cellStyle name="_Power Cost Value Copy 11.30.05 gas 1.09.06 AURORA at 1.10.06_04 07E Wild Horse Wind Expansion (C) (2)_Electric Rev Req Model (2009 GRC) Rebuttal 2 2" xfId="5344"/>
    <cellStyle name="_Power Cost Value Copy 11.30.05 gas 1.09.06 AURORA at 1.10.06_04 07E Wild Horse Wind Expansion (C) (2)_Electric Rev Req Model (2009 GRC) Rebuttal 2 2 2" xfId="22500"/>
    <cellStyle name="_Power Cost Value Copy 11.30.05 gas 1.09.06 AURORA at 1.10.06_04 07E Wild Horse Wind Expansion (C) (2)_Electric Rev Req Model (2009 GRC) Rebuttal 2 3" xfId="22501"/>
    <cellStyle name="_Power Cost Value Copy 11.30.05 gas 1.09.06 AURORA at 1.10.06_04 07E Wild Horse Wind Expansion (C) (2)_Electric Rev Req Model (2009 GRC) Rebuttal 3" xfId="5345"/>
    <cellStyle name="_Power Cost Value Copy 11.30.05 gas 1.09.06 AURORA at 1.10.06_04 07E Wild Horse Wind Expansion (C) (2)_Electric Rev Req Model (2009 GRC) Rebuttal 3 2" xfId="22502"/>
    <cellStyle name="_Power Cost Value Copy 11.30.05 gas 1.09.06 AURORA at 1.10.06_04 07E Wild Horse Wind Expansion (C) (2)_Electric Rev Req Model (2009 GRC) Rebuttal 4" xfId="5346"/>
    <cellStyle name="_Power Cost Value Copy 11.30.05 gas 1.09.06 AURORA at 1.10.06_04 07E Wild Horse Wind Expansion (C) (2)_Electric Rev Req Model (2009 GRC) Rebuttal REmoval of New  WH Solar AdjustMI" xfId="5347"/>
    <cellStyle name="_Power Cost Value Copy 11.30.05 gas 1.09.06 AURORA at 1.10.06_04 07E Wild Horse Wind Expansion (C) (2)_Electric Rev Req Model (2009 GRC) Rebuttal REmoval of New  WH Solar AdjustMI 2" xfId="5348"/>
    <cellStyle name="_Power Cost Value Copy 11.30.05 gas 1.09.06 AURORA at 1.10.06_04 07E Wild Horse Wind Expansion (C) (2)_Electric Rev Req Model (2009 GRC) Rebuttal REmoval of New  WH Solar AdjustMI 2 2" xfId="5349"/>
    <cellStyle name="_Power Cost Value Copy 11.30.05 gas 1.09.06 AURORA at 1.10.06_04 07E Wild Horse Wind Expansion (C) (2)_Electric Rev Req Model (2009 GRC) Rebuttal REmoval of New  WH Solar AdjustMI 2 2 2" xfId="22503"/>
    <cellStyle name="_Power Cost Value Copy 11.30.05 gas 1.09.06 AURORA at 1.10.06_04 07E Wild Horse Wind Expansion (C) (2)_Electric Rev Req Model (2009 GRC) Rebuttal REmoval of New  WH Solar AdjustMI 2 2 2 2" xfId="22504"/>
    <cellStyle name="_Power Cost Value Copy 11.30.05 gas 1.09.06 AURORA at 1.10.06_04 07E Wild Horse Wind Expansion (C) (2)_Electric Rev Req Model (2009 GRC) Rebuttal REmoval of New  WH Solar AdjustMI 2 2 3" xfId="22505"/>
    <cellStyle name="_Power Cost Value Copy 11.30.05 gas 1.09.06 AURORA at 1.10.06_04 07E Wild Horse Wind Expansion (C) (2)_Electric Rev Req Model (2009 GRC) Rebuttal REmoval of New  WH Solar AdjustMI 2 3" xfId="22506"/>
    <cellStyle name="_Power Cost Value Copy 11.30.05 gas 1.09.06 AURORA at 1.10.06_04 07E Wild Horse Wind Expansion (C) (2)_Electric Rev Req Model (2009 GRC) Rebuttal REmoval of New  WH Solar AdjustMI 2 3 2" xfId="22507"/>
    <cellStyle name="_Power Cost Value Copy 11.30.05 gas 1.09.06 AURORA at 1.10.06_04 07E Wild Horse Wind Expansion (C) (2)_Electric Rev Req Model (2009 GRC) Rebuttal REmoval of New  WH Solar AdjustMI 2 4" xfId="22508"/>
    <cellStyle name="_Power Cost Value Copy 11.30.05 gas 1.09.06 AURORA at 1.10.06_04 07E Wild Horse Wind Expansion (C) (2)_Electric Rev Req Model (2009 GRC) Rebuttal REmoval of New  WH Solar AdjustMI 3" xfId="5350"/>
    <cellStyle name="_Power Cost Value Copy 11.30.05 gas 1.09.06 AURORA at 1.10.06_04 07E Wild Horse Wind Expansion (C) (2)_Electric Rev Req Model (2009 GRC) Rebuttal REmoval of New  WH Solar AdjustMI 3 2" xfId="22509"/>
    <cellStyle name="_Power Cost Value Copy 11.30.05 gas 1.09.06 AURORA at 1.10.06_04 07E Wild Horse Wind Expansion (C) (2)_Electric Rev Req Model (2009 GRC) Rebuttal REmoval of New  WH Solar AdjustMI 3 2 2" xfId="22510"/>
    <cellStyle name="_Power Cost Value Copy 11.30.05 gas 1.09.06 AURORA at 1.10.06_04 07E Wild Horse Wind Expansion (C) (2)_Electric Rev Req Model (2009 GRC) Rebuttal REmoval of New  WH Solar AdjustMI 3 3" xfId="22511"/>
    <cellStyle name="_Power Cost Value Copy 11.30.05 gas 1.09.06 AURORA at 1.10.06_04 07E Wild Horse Wind Expansion (C) (2)_Electric Rev Req Model (2009 GRC) Rebuttal REmoval of New  WH Solar AdjustMI 3 4" xfId="22512"/>
    <cellStyle name="_Power Cost Value Copy 11.30.05 gas 1.09.06 AURORA at 1.10.06_04 07E Wild Horse Wind Expansion (C) (2)_Electric Rev Req Model (2009 GRC) Rebuttal REmoval of New  WH Solar AdjustMI 4" xfId="5351"/>
    <cellStyle name="_Power Cost Value Copy 11.30.05 gas 1.09.06 AURORA at 1.10.06_04 07E Wild Horse Wind Expansion (C) (2)_Electric Rev Req Model (2009 GRC) Rebuttal REmoval of New  WH Solar AdjustMI 4 2" xfId="22513"/>
    <cellStyle name="_Power Cost Value Copy 11.30.05 gas 1.09.06 AURORA at 1.10.06_04 07E Wild Horse Wind Expansion (C) (2)_Electric Rev Req Model (2009 GRC) Rebuttal REmoval of New  WH Solar AdjustMI 5" xfId="22514"/>
    <cellStyle name="_Power Cost Value Copy 11.30.05 gas 1.09.06 AURORA at 1.10.06_04 07E Wild Horse Wind Expansion (C) (2)_Electric Rev Req Model (2009 GRC) Rebuttal REmoval of New  WH Solar AdjustMI_DEM-WP(C) ENERG10C--ctn Mid-C_042010 2010GRC" xfId="5352"/>
    <cellStyle name="_Power Cost Value Copy 11.30.05 gas 1.09.06 AURORA at 1.10.06_04 07E Wild Horse Wind Expansion (C) (2)_Electric Rev Req Model (2009 GRC) Rebuttal REmoval of New  WH Solar AdjustMI_DEM-WP(C) ENERG10C--ctn Mid-C_042010 2010GRC 2" xfId="22515"/>
    <cellStyle name="_Power Cost Value Copy 11.30.05 gas 1.09.06 AURORA at 1.10.06_04 07E Wild Horse Wind Expansion (C) (2)_Electric Rev Req Model (2009 GRC) Revised 01-18-2010" xfId="5353"/>
    <cellStyle name="_Power Cost Value Copy 11.30.05 gas 1.09.06 AURORA at 1.10.06_04 07E Wild Horse Wind Expansion (C) (2)_Electric Rev Req Model (2009 GRC) Revised 01-18-2010 2" xfId="5354"/>
    <cellStyle name="_Power Cost Value Copy 11.30.05 gas 1.09.06 AURORA at 1.10.06_04 07E Wild Horse Wind Expansion (C) (2)_Electric Rev Req Model (2009 GRC) Revised 01-18-2010 2 2" xfId="5355"/>
    <cellStyle name="_Power Cost Value Copy 11.30.05 gas 1.09.06 AURORA at 1.10.06_04 07E Wild Horse Wind Expansion (C) (2)_Electric Rev Req Model (2009 GRC) Revised 01-18-2010 2 2 2" xfId="22516"/>
    <cellStyle name="_Power Cost Value Copy 11.30.05 gas 1.09.06 AURORA at 1.10.06_04 07E Wild Horse Wind Expansion (C) (2)_Electric Rev Req Model (2009 GRC) Revised 01-18-2010 2 2 2 2" xfId="22517"/>
    <cellStyle name="_Power Cost Value Copy 11.30.05 gas 1.09.06 AURORA at 1.10.06_04 07E Wild Horse Wind Expansion (C) (2)_Electric Rev Req Model (2009 GRC) Revised 01-18-2010 2 2 3" xfId="22518"/>
    <cellStyle name="_Power Cost Value Copy 11.30.05 gas 1.09.06 AURORA at 1.10.06_04 07E Wild Horse Wind Expansion (C) (2)_Electric Rev Req Model (2009 GRC) Revised 01-18-2010 2 3" xfId="22519"/>
    <cellStyle name="_Power Cost Value Copy 11.30.05 gas 1.09.06 AURORA at 1.10.06_04 07E Wild Horse Wind Expansion (C) (2)_Electric Rev Req Model (2009 GRC) Revised 01-18-2010 2 3 2" xfId="22520"/>
    <cellStyle name="_Power Cost Value Copy 11.30.05 gas 1.09.06 AURORA at 1.10.06_04 07E Wild Horse Wind Expansion (C) (2)_Electric Rev Req Model (2009 GRC) Revised 01-18-2010 2 4" xfId="22521"/>
    <cellStyle name="_Power Cost Value Copy 11.30.05 gas 1.09.06 AURORA at 1.10.06_04 07E Wild Horse Wind Expansion (C) (2)_Electric Rev Req Model (2009 GRC) Revised 01-18-2010 3" xfId="5356"/>
    <cellStyle name="_Power Cost Value Copy 11.30.05 gas 1.09.06 AURORA at 1.10.06_04 07E Wild Horse Wind Expansion (C) (2)_Electric Rev Req Model (2009 GRC) Revised 01-18-2010 3 2" xfId="22522"/>
    <cellStyle name="_Power Cost Value Copy 11.30.05 gas 1.09.06 AURORA at 1.10.06_04 07E Wild Horse Wind Expansion (C) (2)_Electric Rev Req Model (2009 GRC) Revised 01-18-2010 3 2 2" xfId="22523"/>
    <cellStyle name="_Power Cost Value Copy 11.30.05 gas 1.09.06 AURORA at 1.10.06_04 07E Wild Horse Wind Expansion (C) (2)_Electric Rev Req Model (2009 GRC) Revised 01-18-2010 3 3" xfId="22524"/>
    <cellStyle name="_Power Cost Value Copy 11.30.05 gas 1.09.06 AURORA at 1.10.06_04 07E Wild Horse Wind Expansion (C) (2)_Electric Rev Req Model (2009 GRC) Revised 01-18-2010 3 4" xfId="22525"/>
    <cellStyle name="_Power Cost Value Copy 11.30.05 gas 1.09.06 AURORA at 1.10.06_04 07E Wild Horse Wind Expansion (C) (2)_Electric Rev Req Model (2009 GRC) Revised 01-18-2010 4" xfId="5357"/>
    <cellStyle name="_Power Cost Value Copy 11.30.05 gas 1.09.06 AURORA at 1.10.06_04 07E Wild Horse Wind Expansion (C) (2)_Electric Rev Req Model (2009 GRC) Revised 01-18-2010 4 2" xfId="22526"/>
    <cellStyle name="_Power Cost Value Copy 11.30.05 gas 1.09.06 AURORA at 1.10.06_04 07E Wild Horse Wind Expansion (C) (2)_Electric Rev Req Model (2009 GRC) Revised 01-18-2010 5" xfId="22527"/>
    <cellStyle name="_Power Cost Value Copy 11.30.05 gas 1.09.06 AURORA at 1.10.06_04 07E Wild Horse Wind Expansion (C) (2)_Electric Rev Req Model (2009 GRC) Revised 01-18-2010_DEM-WP(C) ENERG10C--ctn Mid-C_042010 2010GRC" xfId="5358"/>
    <cellStyle name="_Power Cost Value Copy 11.30.05 gas 1.09.06 AURORA at 1.10.06_04 07E Wild Horse Wind Expansion (C) (2)_Electric Rev Req Model (2009 GRC) Revised 01-18-2010_DEM-WP(C) ENERG10C--ctn Mid-C_042010 2010GRC 2" xfId="22528"/>
    <cellStyle name="_Power Cost Value Copy 11.30.05 gas 1.09.06 AURORA at 1.10.06_04 07E Wild Horse Wind Expansion (C) (2)_Electric Rev Req Model (2010 GRC)" xfId="5359"/>
    <cellStyle name="_Power Cost Value Copy 11.30.05 gas 1.09.06 AURORA at 1.10.06_04 07E Wild Horse Wind Expansion (C) (2)_Electric Rev Req Model (2010 GRC) 2" xfId="22529"/>
    <cellStyle name="_Power Cost Value Copy 11.30.05 gas 1.09.06 AURORA at 1.10.06_04 07E Wild Horse Wind Expansion (C) (2)_Electric Rev Req Model (2010 GRC) SF" xfId="5360"/>
    <cellStyle name="_Power Cost Value Copy 11.30.05 gas 1.09.06 AURORA at 1.10.06_04 07E Wild Horse Wind Expansion (C) (2)_Electric Rev Req Model (2010 GRC) SF 2" xfId="22530"/>
    <cellStyle name="_Power Cost Value Copy 11.30.05 gas 1.09.06 AURORA at 1.10.06_04 07E Wild Horse Wind Expansion (C) (2)_Final Order Electric EXHIBIT A-1" xfId="5361"/>
    <cellStyle name="_Power Cost Value Copy 11.30.05 gas 1.09.06 AURORA at 1.10.06_04 07E Wild Horse Wind Expansion (C) (2)_Final Order Electric EXHIBIT A-1 2" xfId="5362"/>
    <cellStyle name="_Power Cost Value Copy 11.30.05 gas 1.09.06 AURORA at 1.10.06_04 07E Wild Horse Wind Expansion (C) (2)_Final Order Electric EXHIBIT A-1 2 2" xfId="5363"/>
    <cellStyle name="_Power Cost Value Copy 11.30.05 gas 1.09.06 AURORA at 1.10.06_04 07E Wild Horse Wind Expansion (C) (2)_Final Order Electric EXHIBIT A-1 2 2 2" xfId="22531"/>
    <cellStyle name="_Power Cost Value Copy 11.30.05 gas 1.09.06 AURORA at 1.10.06_04 07E Wild Horse Wind Expansion (C) (2)_Final Order Electric EXHIBIT A-1 2 3" xfId="22532"/>
    <cellStyle name="_Power Cost Value Copy 11.30.05 gas 1.09.06 AURORA at 1.10.06_04 07E Wild Horse Wind Expansion (C) (2)_Final Order Electric EXHIBIT A-1 2 4" xfId="22533"/>
    <cellStyle name="_Power Cost Value Copy 11.30.05 gas 1.09.06 AURORA at 1.10.06_04 07E Wild Horse Wind Expansion (C) (2)_Final Order Electric EXHIBIT A-1 3" xfId="5364"/>
    <cellStyle name="_Power Cost Value Copy 11.30.05 gas 1.09.06 AURORA at 1.10.06_04 07E Wild Horse Wind Expansion (C) (2)_Final Order Electric EXHIBIT A-1 3 2" xfId="22534"/>
    <cellStyle name="_Power Cost Value Copy 11.30.05 gas 1.09.06 AURORA at 1.10.06_04 07E Wild Horse Wind Expansion (C) (2)_Final Order Electric EXHIBIT A-1 4" xfId="5365"/>
    <cellStyle name="_Power Cost Value Copy 11.30.05 gas 1.09.06 AURORA at 1.10.06_04 07E Wild Horse Wind Expansion (C) (2)_Final Order Electric EXHIBIT A-1 5" xfId="22535"/>
    <cellStyle name="_Power Cost Value Copy 11.30.05 gas 1.09.06 AURORA at 1.10.06_04 07E Wild Horse Wind Expansion (C) (2)_Final Order Electric EXHIBIT A-1 6" xfId="22536"/>
    <cellStyle name="_Power Cost Value Copy 11.30.05 gas 1.09.06 AURORA at 1.10.06_04 07E Wild Horse Wind Expansion (C) (2)_TENASKA REGULATORY ASSET" xfId="5366"/>
    <cellStyle name="_Power Cost Value Copy 11.30.05 gas 1.09.06 AURORA at 1.10.06_04 07E Wild Horse Wind Expansion (C) (2)_TENASKA REGULATORY ASSET 2" xfId="5367"/>
    <cellStyle name="_Power Cost Value Copy 11.30.05 gas 1.09.06 AURORA at 1.10.06_04 07E Wild Horse Wind Expansion (C) (2)_TENASKA REGULATORY ASSET 2 2" xfId="5368"/>
    <cellStyle name="_Power Cost Value Copy 11.30.05 gas 1.09.06 AURORA at 1.10.06_04 07E Wild Horse Wind Expansion (C) (2)_TENASKA REGULATORY ASSET 2 2 2" xfId="22537"/>
    <cellStyle name="_Power Cost Value Copy 11.30.05 gas 1.09.06 AURORA at 1.10.06_04 07E Wild Horse Wind Expansion (C) (2)_TENASKA REGULATORY ASSET 2 3" xfId="22538"/>
    <cellStyle name="_Power Cost Value Copy 11.30.05 gas 1.09.06 AURORA at 1.10.06_04 07E Wild Horse Wind Expansion (C) (2)_TENASKA REGULATORY ASSET 2 4" xfId="22539"/>
    <cellStyle name="_Power Cost Value Copy 11.30.05 gas 1.09.06 AURORA at 1.10.06_04 07E Wild Horse Wind Expansion (C) (2)_TENASKA REGULATORY ASSET 3" xfId="5369"/>
    <cellStyle name="_Power Cost Value Copy 11.30.05 gas 1.09.06 AURORA at 1.10.06_04 07E Wild Horse Wind Expansion (C) (2)_TENASKA REGULATORY ASSET 3 2" xfId="22540"/>
    <cellStyle name="_Power Cost Value Copy 11.30.05 gas 1.09.06 AURORA at 1.10.06_04 07E Wild Horse Wind Expansion (C) (2)_TENASKA REGULATORY ASSET 4" xfId="5370"/>
    <cellStyle name="_Power Cost Value Copy 11.30.05 gas 1.09.06 AURORA at 1.10.06_04 07E Wild Horse Wind Expansion (C) (2)_TENASKA REGULATORY ASSET 5" xfId="22541"/>
    <cellStyle name="_Power Cost Value Copy 11.30.05 gas 1.09.06 AURORA at 1.10.06_04 07E Wild Horse Wind Expansion (C) (2)_TENASKA REGULATORY ASSET 6" xfId="22542"/>
    <cellStyle name="_Power Cost Value Copy 11.30.05 gas 1.09.06 AURORA at 1.10.06_16.37E Wild Horse Expansion DeferralRevwrkingfile SF" xfId="5371"/>
    <cellStyle name="_Power Cost Value Copy 11.30.05 gas 1.09.06 AURORA at 1.10.06_16.37E Wild Horse Expansion DeferralRevwrkingfile SF 2" xfId="5372"/>
    <cellStyle name="_Power Cost Value Copy 11.30.05 gas 1.09.06 AURORA at 1.10.06_16.37E Wild Horse Expansion DeferralRevwrkingfile SF 2 2" xfId="5373"/>
    <cellStyle name="_Power Cost Value Copy 11.30.05 gas 1.09.06 AURORA at 1.10.06_16.37E Wild Horse Expansion DeferralRevwrkingfile SF 2 2 2" xfId="22543"/>
    <cellStyle name="_Power Cost Value Copy 11.30.05 gas 1.09.06 AURORA at 1.10.06_16.37E Wild Horse Expansion DeferralRevwrkingfile SF 2 2 2 2" xfId="22544"/>
    <cellStyle name="_Power Cost Value Copy 11.30.05 gas 1.09.06 AURORA at 1.10.06_16.37E Wild Horse Expansion DeferralRevwrkingfile SF 2 2 3" xfId="22545"/>
    <cellStyle name="_Power Cost Value Copy 11.30.05 gas 1.09.06 AURORA at 1.10.06_16.37E Wild Horse Expansion DeferralRevwrkingfile SF 2 3" xfId="22546"/>
    <cellStyle name="_Power Cost Value Copy 11.30.05 gas 1.09.06 AURORA at 1.10.06_16.37E Wild Horse Expansion DeferralRevwrkingfile SF 2 3 2" xfId="22547"/>
    <cellStyle name="_Power Cost Value Copy 11.30.05 gas 1.09.06 AURORA at 1.10.06_16.37E Wild Horse Expansion DeferralRevwrkingfile SF 2 4" xfId="22548"/>
    <cellStyle name="_Power Cost Value Copy 11.30.05 gas 1.09.06 AURORA at 1.10.06_16.37E Wild Horse Expansion DeferralRevwrkingfile SF 3" xfId="5374"/>
    <cellStyle name="_Power Cost Value Copy 11.30.05 gas 1.09.06 AURORA at 1.10.06_16.37E Wild Horse Expansion DeferralRevwrkingfile SF 3 2" xfId="22549"/>
    <cellStyle name="_Power Cost Value Copy 11.30.05 gas 1.09.06 AURORA at 1.10.06_16.37E Wild Horse Expansion DeferralRevwrkingfile SF 3 2 2" xfId="22550"/>
    <cellStyle name="_Power Cost Value Copy 11.30.05 gas 1.09.06 AURORA at 1.10.06_16.37E Wild Horse Expansion DeferralRevwrkingfile SF 3 3" xfId="22551"/>
    <cellStyle name="_Power Cost Value Copy 11.30.05 gas 1.09.06 AURORA at 1.10.06_16.37E Wild Horse Expansion DeferralRevwrkingfile SF 3 4" xfId="22552"/>
    <cellStyle name="_Power Cost Value Copy 11.30.05 gas 1.09.06 AURORA at 1.10.06_16.37E Wild Horse Expansion DeferralRevwrkingfile SF 4" xfId="5375"/>
    <cellStyle name="_Power Cost Value Copy 11.30.05 gas 1.09.06 AURORA at 1.10.06_16.37E Wild Horse Expansion DeferralRevwrkingfile SF 4 2" xfId="22553"/>
    <cellStyle name="_Power Cost Value Copy 11.30.05 gas 1.09.06 AURORA at 1.10.06_16.37E Wild Horse Expansion DeferralRevwrkingfile SF 5" xfId="22554"/>
    <cellStyle name="_Power Cost Value Copy 11.30.05 gas 1.09.06 AURORA at 1.10.06_16.37E Wild Horse Expansion DeferralRevwrkingfile SF_DEM-WP(C) ENERG10C--ctn Mid-C_042010 2010GRC" xfId="5376"/>
    <cellStyle name="_Power Cost Value Copy 11.30.05 gas 1.09.06 AURORA at 1.10.06_16.37E Wild Horse Expansion DeferralRevwrkingfile SF_DEM-WP(C) ENERG10C--ctn Mid-C_042010 2010GRC 2" xfId="22555"/>
    <cellStyle name="_Power Cost Value Copy 11.30.05 gas 1.09.06 AURORA at 1.10.06_2009 Compliance Filing PCA Exhibits for GRC" xfId="5377"/>
    <cellStyle name="_Power Cost Value Copy 11.30.05 gas 1.09.06 AURORA at 1.10.06_2009 Compliance Filing PCA Exhibits for GRC 2" xfId="5378"/>
    <cellStyle name="_Power Cost Value Copy 11.30.05 gas 1.09.06 AURORA at 1.10.06_2009 Compliance Filing PCA Exhibits for GRC 2 2" xfId="22556"/>
    <cellStyle name="_Power Cost Value Copy 11.30.05 gas 1.09.06 AURORA at 1.10.06_2009 Compliance Filing PCA Exhibits for GRC 3" xfId="22557"/>
    <cellStyle name="_Power Cost Value Copy 11.30.05 gas 1.09.06 AURORA at 1.10.06_2009 GRC Compl Filing - Exhibit D" xfId="5379"/>
    <cellStyle name="_Power Cost Value Copy 11.30.05 gas 1.09.06 AURORA at 1.10.06_2009 GRC Compl Filing - Exhibit D 2" xfId="5380"/>
    <cellStyle name="_Power Cost Value Copy 11.30.05 gas 1.09.06 AURORA at 1.10.06_2009 GRC Compl Filing - Exhibit D 2 2" xfId="22558"/>
    <cellStyle name="_Power Cost Value Copy 11.30.05 gas 1.09.06 AURORA at 1.10.06_2009 GRC Compl Filing - Exhibit D 2 2 2" xfId="22559"/>
    <cellStyle name="_Power Cost Value Copy 11.30.05 gas 1.09.06 AURORA at 1.10.06_2009 GRC Compl Filing - Exhibit D 2 2 2 2" xfId="22560"/>
    <cellStyle name="_Power Cost Value Copy 11.30.05 gas 1.09.06 AURORA at 1.10.06_2009 GRC Compl Filing - Exhibit D 2 2 3" xfId="22561"/>
    <cellStyle name="_Power Cost Value Copy 11.30.05 gas 1.09.06 AURORA at 1.10.06_2009 GRC Compl Filing - Exhibit D 2 3" xfId="22562"/>
    <cellStyle name="_Power Cost Value Copy 11.30.05 gas 1.09.06 AURORA at 1.10.06_2009 GRC Compl Filing - Exhibit D 2 3 2" xfId="22563"/>
    <cellStyle name="_Power Cost Value Copy 11.30.05 gas 1.09.06 AURORA at 1.10.06_2009 GRC Compl Filing - Exhibit D 2 4" xfId="22564"/>
    <cellStyle name="_Power Cost Value Copy 11.30.05 gas 1.09.06 AURORA at 1.10.06_2009 GRC Compl Filing - Exhibit D 3" xfId="22565"/>
    <cellStyle name="_Power Cost Value Copy 11.30.05 gas 1.09.06 AURORA at 1.10.06_2009 GRC Compl Filing - Exhibit D 3 2" xfId="22566"/>
    <cellStyle name="_Power Cost Value Copy 11.30.05 gas 1.09.06 AURORA at 1.10.06_2009 GRC Compl Filing - Exhibit D 3 2 2" xfId="22567"/>
    <cellStyle name="_Power Cost Value Copy 11.30.05 gas 1.09.06 AURORA at 1.10.06_2009 GRC Compl Filing - Exhibit D 3 3" xfId="22568"/>
    <cellStyle name="_Power Cost Value Copy 11.30.05 gas 1.09.06 AURORA at 1.10.06_2009 GRC Compl Filing - Exhibit D 3 4" xfId="22569"/>
    <cellStyle name="_Power Cost Value Copy 11.30.05 gas 1.09.06 AURORA at 1.10.06_2009 GRC Compl Filing - Exhibit D 4" xfId="22570"/>
    <cellStyle name="_Power Cost Value Copy 11.30.05 gas 1.09.06 AURORA at 1.10.06_2009 GRC Compl Filing - Exhibit D 4 2" xfId="22571"/>
    <cellStyle name="_Power Cost Value Copy 11.30.05 gas 1.09.06 AURORA at 1.10.06_2009 GRC Compl Filing - Exhibit D 5" xfId="22572"/>
    <cellStyle name="_Power Cost Value Copy 11.30.05 gas 1.09.06 AURORA at 1.10.06_2009 GRC Compl Filing - Exhibit D_DEM-WP(C) ENERG10C--ctn Mid-C_042010 2010GRC" xfId="5381"/>
    <cellStyle name="_Power Cost Value Copy 11.30.05 gas 1.09.06 AURORA at 1.10.06_2009 GRC Compl Filing - Exhibit D_DEM-WP(C) ENERG10C--ctn Mid-C_042010 2010GRC 2" xfId="22573"/>
    <cellStyle name="_Power Cost Value Copy 11.30.05 gas 1.09.06 AURORA at 1.10.06_2010 PTC's July1_Dec31 2010 " xfId="22574"/>
    <cellStyle name="_Power Cost Value Copy 11.30.05 gas 1.09.06 AURORA at 1.10.06_2010 PTC's Sept10_Aug11 (Version 4)" xfId="22575"/>
    <cellStyle name="_Power Cost Value Copy 11.30.05 gas 1.09.06 AURORA at 1.10.06_3.01 Income Statement" xfId="5382"/>
    <cellStyle name="_Power Cost Value Copy 11.30.05 gas 1.09.06 AURORA at 1.10.06_4 31 Regulatory Assets and Liabilities  7 06- Exhibit D" xfId="5383"/>
    <cellStyle name="_Power Cost Value Copy 11.30.05 gas 1.09.06 AURORA at 1.10.06_4 31 Regulatory Assets and Liabilities  7 06- Exhibit D 2" xfId="5384"/>
    <cellStyle name="_Power Cost Value Copy 11.30.05 gas 1.09.06 AURORA at 1.10.06_4 31 Regulatory Assets and Liabilities  7 06- Exhibit D 2 2" xfId="5385"/>
    <cellStyle name="_Power Cost Value Copy 11.30.05 gas 1.09.06 AURORA at 1.10.06_4 31 Regulatory Assets and Liabilities  7 06- Exhibit D 2 2 2" xfId="22576"/>
    <cellStyle name="_Power Cost Value Copy 11.30.05 gas 1.09.06 AURORA at 1.10.06_4 31 Regulatory Assets and Liabilities  7 06- Exhibit D 2 2 2 2" xfId="22577"/>
    <cellStyle name="_Power Cost Value Copy 11.30.05 gas 1.09.06 AURORA at 1.10.06_4 31 Regulatory Assets and Liabilities  7 06- Exhibit D 2 2 3" xfId="22578"/>
    <cellStyle name="_Power Cost Value Copy 11.30.05 gas 1.09.06 AURORA at 1.10.06_4 31 Regulatory Assets and Liabilities  7 06- Exhibit D 2 3" xfId="22579"/>
    <cellStyle name="_Power Cost Value Copy 11.30.05 gas 1.09.06 AURORA at 1.10.06_4 31 Regulatory Assets and Liabilities  7 06- Exhibit D 2 3 2" xfId="22580"/>
    <cellStyle name="_Power Cost Value Copy 11.30.05 gas 1.09.06 AURORA at 1.10.06_4 31 Regulatory Assets and Liabilities  7 06- Exhibit D 2 4" xfId="22581"/>
    <cellStyle name="_Power Cost Value Copy 11.30.05 gas 1.09.06 AURORA at 1.10.06_4 31 Regulatory Assets and Liabilities  7 06- Exhibit D 3" xfId="5386"/>
    <cellStyle name="_Power Cost Value Copy 11.30.05 gas 1.09.06 AURORA at 1.10.06_4 31 Regulatory Assets and Liabilities  7 06- Exhibit D 3 2" xfId="22582"/>
    <cellStyle name="_Power Cost Value Copy 11.30.05 gas 1.09.06 AURORA at 1.10.06_4 31 Regulatory Assets and Liabilities  7 06- Exhibit D 3 2 2" xfId="22583"/>
    <cellStyle name="_Power Cost Value Copy 11.30.05 gas 1.09.06 AURORA at 1.10.06_4 31 Regulatory Assets and Liabilities  7 06- Exhibit D 3 3" xfId="22584"/>
    <cellStyle name="_Power Cost Value Copy 11.30.05 gas 1.09.06 AURORA at 1.10.06_4 31 Regulatory Assets and Liabilities  7 06- Exhibit D 3 4" xfId="22585"/>
    <cellStyle name="_Power Cost Value Copy 11.30.05 gas 1.09.06 AURORA at 1.10.06_4 31 Regulatory Assets and Liabilities  7 06- Exhibit D 4" xfId="5387"/>
    <cellStyle name="_Power Cost Value Copy 11.30.05 gas 1.09.06 AURORA at 1.10.06_4 31 Regulatory Assets and Liabilities  7 06- Exhibit D 4 2" xfId="22586"/>
    <cellStyle name="_Power Cost Value Copy 11.30.05 gas 1.09.06 AURORA at 1.10.06_4 31 Regulatory Assets and Liabilities  7 06- Exhibit D 5" xfId="22587"/>
    <cellStyle name="_Power Cost Value Copy 11.30.05 gas 1.09.06 AURORA at 1.10.06_4 31 Regulatory Assets and Liabilities  7 06- Exhibit D_DEM-WP(C) ENERG10C--ctn Mid-C_042010 2010GRC" xfId="5388"/>
    <cellStyle name="_Power Cost Value Copy 11.30.05 gas 1.09.06 AURORA at 1.10.06_4 31 Regulatory Assets and Liabilities  7 06- Exhibit D_DEM-WP(C) ENERG10C--ctn Mid-C_042010 2010GRC 2" xfId="22588"/>
    <cellStyle name="_Power Cost Value Copy 11.30.05 gas 1.09.06 AURORA at 1.10.06_4 31 Regulatory Assets and Liabilities  7 06- Exhibit D_NIM Summary" xfId="5389"/>
    <cellStyle name="_Power Cost Value Copy 11.30.05 gas 1.09.06 AURORA at 1.10.06_4 31 Regulatory Assets and Liabilities  7 06- Exhibit D_NIM Summary 2" xfId="5390"/>
    <cellStyle name="_Power Cost Value Copy 11.30.05 gas 1.09.06 AURORA at 1.10.06_4 31 Regulatory Assets and Liabilities  7 06- Exhibit D_NIM Summary 2 2" xfId="22589"/>
    <cellStyle name="_Power Cost Value Copy 11.30.05 gas 1.09.06 AURORA at 1.10.06_4 31 Regulatory Assets and Liabilities  7 06- Exhibit D_NIM Summary 2 2 2" xfId="22590"/>
    <cellStyle name="_Power Cost Value Copy 11.30.05 gas 1.09.06 AURORA at 1.10.06_4 31 Regulatory Assets and Liabilities  7 06- Exhibit D_NIM Summary 2 2 2 2" xfId="22591"/>
    <cellStyle name="_Power Cost Value Copy 11.30.05 gas 1.09.06 AURORA at 1.10.06_4 31 Regulatory Assets and Liabilities  7 06- Exhibit D_NIM Summary 2 2 3" xfId="22592"/>
    <cellStyle name="_Power Cost Value Copy 11.30.05 gas 1.09.06 AURORA at 1.10.06_4 31 Regulatory Assets and Liabilities  7 06- Exhibit D_NIM Summary 2 3" xfId="22593"/>
    <cellStyle name="_Power Cost Value Copy 11.30.05 gas 1.09.06 AURORA at 1.10.06_4 31 Regulatory Assets and Liabilities  7 06- Exhibit D_NIM Summary 2 3 2" xfId="22594"/>
    <cellStyle name="_Power Cost Value Copy 11.30.05 gas 1.09.06 AURORA at 1.10.06_4 31 Regulatory Assets and Liabilities  7 06- Exhibit D_NIM Summary 2 4" xfId="22595"/>
    <cellStyle name="_Power Cost Value Copy 11.30.05 gas 1.09.06 AURORA at 1.10.06_4 31 Regulatory Assets and Liabilities  7 06- Exhibit D_NIM Summary 3" xfId="22596"/>
    <cellStyle name="_Power Cost Value Copy 11.30.05 gas 1.09.06 AURORA at 1.10.06_4 31 Regulatory Assets and Liabilities  7 06- Exhibit D_NIM Summary 3 2" xfId="22597"/>
    <cellStyle name="_Power Cost Value Copy 11.30.05 gas 1.09.06 AURORA at 1.10.06_4 31 Regulatory Assets and Liabilities  7 06- Exhibit D_NIM Summary 3 2 2" xfId="22598"/>
    <cellStyle name="_Power Cost Value Copy 11.30.05 gas 1.09.06 AURORA at 1.10.06_4 31 Regulatory Assets and Liabilities  7 06- Exhibit D_NIM Summary 3 3" xfId="22599"/>
    <cellStyle name="_Power Cost Value Copy 11.30.05 gas 1.09.06 AURORA at 1.10.06_4 31 Regulatory Assets and Liabilities  7 06- Exhibit D_NIM Summary 3 4" xfId="22600"/>
    <cellStyle name="_Power Cost Value Copy 11.30.05 gas 1.09.06 AURORA at 1.10.06_4 31 Regulatory Assets and Liabilities  7 06- Exhibit D_NIM Summary 4" xfId="22601"/>
    <cellStyle name="_Power Cost Value Copy 11.30.05 gas 1.09.06 AURORA at 1.10.06_4 31 Regulatory Assets and Liabilities  7 06- Exhibit D_NIM Summary 4 2" xfId="22602"/>
    <cellStyle name="_Power Cost Value Copy 11.30.05 gas 1.09.06 AURORA at 1.10.06_4 31 Regulatory Assets and Liabilities  7 06- Exhibit D_NIM Summary 5" xfId="22603"/>
    <cellStyle name="_Power Cost Value Copy 11.30.05 gas 1.09.06 AURORA at 1.10.06_4 31 Regulatory Assets and Liabilities  7 06- Exhibit D_NIM Summary_DEM-WP(C) ENERG10C--ctn Mid-C_042010 2010GRC" xfId="5391"/>
    <cellStyle name="_Power Cost Value Copy 11.30.05 gas 1.09.06 AURORA at 1.10.06_4 31 Regulatory Assets and Liabilities  7 06- Exhibit D_NIM Summary_DEM-WP(C) ENERG10C--ctn Mid-C_042010 2010GRC 2" xfId="22604"/>
    <cellStyle name="_Power Cost Value Copy 11.30.05 gas 1.09.06 AURORA at 1.10.06_4 31E Reg Asset  Liab and EXH D" xfId="5392"/>
    <cellStyle name="_Power Cost Value Copy 11.30.05 gas 1.09.06 AURORA at 1.10.06_4 31E Reg Asset  Liab and EXH D _ Aug 10 Filing (2)" xfId="5393"/>
    <cellStyle name="_Power Cost Value Copy 11.30.05 gas 1.09.06 AURORA at 1.10.06_4 31E Reg Asset  Liab and EXH D _ Aug 10 Filing (2) 2" xfId="22605"/>
    <cellStyle name="_Power Cost Value Copy 11.30.05 gas 1.09.06 AURORA at 1.10.06_4 31E Reg Asset  Liab and EXH D _ Aug 10 Filing (2) 2 2" xfId="22606"/>
    <cellStyle name="_Power Cost Value Copy 11.30.05 gas 1.09.06 AURORA at 1.10.06_4 31E Reg Asset  Liab and EXH D _ Aug 10 Filing (2) 2 2 2" xfId="22607"/>
    <cellStyle name="_Power Cost Value Copy 11.30.05 gas 1.09.06 AURORA at 1.10.06_4 31E Reg Asset  Liab and EXH D _ Aug 10 Filing (2) 2 3" xfId="22608"/>
    <cellStyle name="_Power Cost Value Copy 11.30.05 gas 1.09.06 AURORA at 1.10.06_4 31E Reg Asset  Liab and EXH D _ Aug 10 Filing (2) 2 4" xfId="22609"/>
    <cellStyle name="_Power Cost Value Copy 11.30.05 gas 1.09.06 AURORA at 1.10.06_4 31E Reg Asset  Liab and EXH D _ Aug 10 Filing (2) 3" xfId="22610"/>
    <cellStyle name="_Power Cost Value Copy 11.30.05 gas 1.09.06 AURORA at 1.10.06_4 31E Reg Asset  Liab and EXH D _ Aug 10 Filing (2) 3 2" xfId="22611"/>
    <cellStyle name="_Power Cost Value Copy 11.30.05 gas 1.09.06 AURORA at 1.10.06_4 31E Reg Asset  Liab and EXH D _ Aug 10 Filing (2) 4" xfId="22612"/>
    <cellStyle name="_Power Cost Value Copy 11.30.05 gas 1.09.06 AURORA at 1.10.06_4 31E Reg Asset  Liab and EXH D 10" xfId="22613"/>
    <cellStyle name="_Power Cost Value Copy 11.30.05 gas 1.09.06 AURORA at 1.10.06_4 31E Reg Asset  Liab and EXH D 10 2" xfId="22614"/>
    <cellStyle name="_Power Cost Value Copy 11.30.05 gas 1.09.06 AURORA at 1.10.06_4 31E Reg Asset  Liab and EXH D 10 2 2" xfId="22615"/>
    <cellStyle name="_Power Cost Value Copy 11.30.05 gas 1.09.06 AURORA at 1.10.06_4 31E Reg Asset  Liab and EXH D 10 3" xfId="22616"/>
    <cellStyle name="_Power Cost Value Copy 11.30.05 gas 1.09.06 AURORA at 1.10.06_4 31E Reg Asset  Liab and EXH D 11" xfId="22617"/>
    <cellStyle name="_Power Cost Value Copy 11.30.05 gas 1.09.06 AURORA at 1.10.06_4 31E Reg Asset  Liab and EXH D 11 2" xfId="22618"/>
    <cellStyle name="_Power Cost Value Copy 11.30.05 gas 1.09.06 AURORA at 1.10.06_4 31E Reg Asset  Liab and EXH D 11 2 2" xfId="22619"/>
    <cellStyle name="_Power Cost Value Copy 11.30.05 gas 1.09.06 AURORA at 1.10.06_4 31E Reg Asset  Liab and EXH D 11 3" xfId="22620"/>
    <cellStyle name="_Power Cost Value Copy 11.30.05 gas 1.09.06 AURORA at 1.10.06_4 31E Reg Asset  Liab and EXH D 12" xfId="22621"/>
    <cellStyle name="_Power Cost Value Copy 11.30.05 gas 1.09.06 AURORA at 1.10.06_4 31E Reg Asset  Liab and EXH D 12 2" xfId="22622"/>
    <cellStyle name="_Power Cost Value Copy 11.30.05 gas 1.09.06 AURORA at 1.10.06_4 31E Reg Asset  Liab and EXH D 12 2 2" xfId="22623"/>
    <cellStyle name="_Power Cost Value Copy 11.30.05 gas 1.09.06 AURORA at 1.10.06_4 31E Reg Asset  Liab and EXH D 12 3" xfId="22624"/>
    <cellStyle name="_Power Cost Value Copy 11.30.05 gas 1.09.06 AURORA at 1.10.06_4 31E Reg Asset  Liab and EXH D 13" xfId="22625"/>
    <cellStyle name="_Power Cost Value Copy 11.30.05 gas 1.09.06 AURORA at 1.10.06_4 31E Reg Asset  Liab and EXH D 13 2" xfId="22626"/>
    <cellStyle name="_Power Cost Value Copy 11.30.05 gas 1.09.06 AURORA at 1.10.06_4 31E Reg Asset  Liab and EXH D 13 2 2" xfId="22627"/>
    <cellStyle name="_Power Cost Value Copy 11.30.05 gas 1.09.06 AURORA at 1.10.06_4 31E Reg Asset  Liab and EXH D 13 3" xfId="22628"/>
    <cellStyle name="_Power Cost Value Copy 11.30.05 gas 1.09.06 AURORA at 1.10.06_4 31E Reg Asset  Liab and EXH D 14" xfId="22629"/>
    <cellStyle name="_Power Cost Value Copy 11.30.05 gas 1.09.06 AURORA at 1.10.06_4 31E Reg Asset  Liab and EXH D 14 2" xfId="22630"/>
    <cellStyle name="_Power Cost Value Copy 11.30.05 gas 1.09.06 AURORA at 1.10.06_4 31E Reg Asset  Liab and EXH D 14 2 2" xfId="22631"/>
    <cellStyle name="_Power Cost Value Copy 11.30.05 gas 1.09.06 AURORA at 1.10.06_4 31E Reg Asset  Liab and EXH D 14 3" xfId="22632"/>
    <cellStyle name="_Power Cost Value Copy 11.30.05 gas 1.09.06 AURORA at 1.10.06_4 31E Reg Asset  Liab and EXH D 15" xfId="22633"/>
    <cellStyle name="_Power Cost Value Copy 11.30.05 gas 1.09.06 AURORA at 1.10.06_4 31E Reg Asset  Liab and EXH D 15 2" xfId="22634"/>
    <cellStyle name="_Power Cost Value Copy 11.30.05 gas 1.09.06 AURORA at 1.10.06_4 31E Reg Asset  Liab and EXH D 15 2 2" xfId="22635"/>
    <cellStyle name="_Power Cost Value Copy 11.30.05 gas 1.09.06 AURORA at 1.10.06_4 31E Reg Asset  Liab and EXH D 15 3" xfId="22636"/>
    <cellStyle name="_Power Cost Value Copy 11.30.05 gas 1.09.06 AURORA at 1.10.06_4 31E Reg Asset  Liab and EXH D 16" xfId="22637"/>
    <cellStyle name="_Power Cost Value Copy 11.30.05 gas 1.09.06 AURORA at 1.10.06_4 31E Reg Asset  Liab and EXH D 16 2" xfId="22638"/>
    <cellStyle name="_Power Cost Value Copy 11.30.05 gas 1.09.06 AURORA at 1.10.06_4 31E Reg Asset  Liab and EXH D 16 2 2" xfId="22639"/>
    <cellStyle name="_Power Cost Value Copy 11.30.05 gas 1.09.06 AURORA at 1.10.06_4 31E Reg Asset  Liab and EXH D 16 3" xfId="22640"/>
    <cellStyle name="_Power Cost Value Copy 11.30.05 gas 1.09.06 AURORA at 1.10.06_4 31E Reg Asset  Liab and EXH D 17" xfId="22641"/>
    <cellStyle name="_Power Cost Value Copy 11.30.05 gas 1.09.06 AURORA at 1.10.06_4 31E Reg Asset  Liab and EXH D 17 2" xfId="22642"/>
    <cellStyle name="_Power Cost Value Copy 11.30.05 gas 1.09.06 AURORA at 1.10.06_4 31E Reg Asset  Liab and EXH D 17 2 2" xfId="22643"/>
    <cellStyle name="_Power Cost Value Copy 11.30.05 gas 1.09.06 AURORA at 1.10.06_4 31E Reg Asset  Liab and EXH D 17 3" xfId="22644"/>
    <cellStyle name="_Power Cost Value Copy 11.30.05 gas 1.09.06 AURORA at 1.10.06_4 31E Reg Asset  Liab and EXH D 18" xfId="22645"/>
    <cellStyle name="_Power Cost Value Copy 11.30.05 gas 1.09.06 AURORA at 1.10.06_4 31E Reg Asset  Liab and EXH D 18 2" xfId="22646"/>
    <cellStyle name="_Power Cost Value Copy 11.30.05 gas 1.09.06 AURORA at 1.10.06_4 31E Reg Asset  Liab and EXH D 18 2 2" xfId="22647"/>
    <cellStyle name="_Power Cost Value Copy 11.30.05 gas 1.09.06 AURORA at 1.10.06_4 31E Reg Asset  Liab and EXH D 18 3" xfId="22648"/>
    <cellStyle name="_Power Cost Value Copy 11.30.05 gas 1.09.06 AURORA at 1.10.06_4 31E Reg Asset  Liab and EXH D 19" xfId="22649"/>
    <cellStyle name="_Power Cost Value Copy 11.30.05 gas 1.09.06 AURORA at 1.10.06_4 31E Reg Asset  Liab and EXH D 19 2" xfId="22650"/>
    <cellStyle name="_Power Cost Value Copy 11.30.05 gas 1.09.06 AURORA at 1.10.06_4 31E Reg Asset  Liab and EXH D 2" xfId="22651"/>
    <cellStyle name="_Power Cost Value Copy 11.30.05 gas 1.09.06 AURORA at 1.10.06_4 31E Reg Asset  Liab and EXH D 2 2" xfId="22652"/>
    <cellStyle name="_Power Cost Value Copy 11.30.05 gas 1.09.06 AURORA at 1.10.06_4 31E Reg Asset  Liab and EXH D 2 2 2" xfId="22653"/>
    <cellStyle name="_Power Cost Value Copy 11.30.05 gas 1.09.06 AURORA at 1.10.06_4 31E Reg Asset  Liab and EXH D 2 3" xfId="22654"/>
    <cellStyle name="_Power Cost Value Copy 11.30.05 gas 1.09.06 AURORA at 1.10.06_4 31E Reg Asset  Liab and EXH D 2 4" xfId="22655"/>
    <cellStyle name="_Power Cost Value Copy 11.30.05 gas 1.09.06 AURORA at 1.10.06_4 31E Reg Asset  Liab and EXH D 20" xfId="22656"/>
    <cellStyle name="_Power Cost Value Copy 11.30.05 gas 1.09.06 AURORA at 1.10.06_4 31E Reg Asset  Liab and EXH D 20 2" xfId="22657"/>
    <cellStyle name="_Power Cost Value Copy 11.30.05 gas 1.09.06 AURORA at 1.10.06_4 31E Reg Asset  Liab and EXH D 21" xfId="22658"/>
    <cellStyle name="_Power Cost Value Copy 11.30.05 gas 1.09.06 AURORA at 1.10.06_4 31E Reg Asset  Liab and EXH D 21 2" xfId="22659"/>
    <cellStyle name="_Power Cost Value Copy 11.30.05 gas 1.09.06 AURORA at 1.10.06_4 31E Reg Asset  Liab and EXH D 22" xfId="22660"/>
    <cellStyle name="_Power Cost Value Copy 11.30.05 gas 1.09.06 AURORA at 1.10.06_4 31E Reg Asset  Liab and EXH D 22 2" xfId="22661"/>
    <cellStyle name="_Power Cost Value Copy 11.30.05 gas 1.09.06 AURORA at 1.10.06_4 31E Reg Asset  Liab and EXH D 23" xfId="22662"/>
    <cellStyle name="_Power Cost Value Copy 11.30.05 gas 1.09.06 AURORA at 1.10.06_4 31E Reg Asset  Liab and EXH D 23 2" xfId="22663"/>
    <cellStyle name="_Power Cost Value Copy 11.30.05 gas 1.09.06 AURORA at 1.10.06_4 31E Reg Asset  Liab and EXH D 24" xfId="22664"/>
    <cellStyle name="_Power Cost Value Copy 11.30.05 gas 1.09.06 AURORA at 1.10.06_4 31E Reg Asset  Liab and EXH D 24 2" xfId="22665"/>
    <cellStyle name="_Power Cost Value Copy 11.30.05 gas 1.09.06 AURORA at 1.10.06_4 31E Reg Asset  Liab and EXH D 25" xfId="22666"/>
    <cellStyle name="_Power Cost Value Copy 11.30.05 gas 1.09.06 AURORA at 1.10.06_4 31E Reg Asset  Liab and EXH D 25 2" xfId="22667"/>
    <cellStyle name="_Power Cost Value Copy 11.30.05 gas 1.09.06 AURORA at 1.10.06_4 31E Reg Asset  Liab and EXH D 26" xfId="22668"/>
    <cellStyle name="_Power Cost Value Copy 11.30.05 gas 1.09.06 AURORA at 1.10.06_4 31E Reg Asset  Liab and EXH D 26 2" xfId="22669"/>
    <cellStyle name="_Power Cost Value Copy 11.30.05 gas 1.09.06 AURORA at 1.10.06_4 31E Reg Asset  Liab and EXH D 27" xfId="22670"/>
    <cellStyle name="_Power Cost Value Copy 11.30.05 gas 1.09.06 AURORA at 1.10.06_4 31E Reg Asset  Liab and EXH D 27 2" xfId="22671"/>
    <cellStyle name="_Power Cost Value Copy 11.30.05 gas 1.09.06 AURORA at 1.10.06_4 31E Reg Asset  Liab and EXH D 28" xfId="22672"/>
    <cellStyle name="_Power Cost Value Copy 11.30.05 gas 1.09.06 AURORA at 1.10.06_4 31E Reg Asset  Liab and EXH D 28 2" xfId="22673"/>
    <cellStyle name="_Power Cost Value Copy 11.30.05 gas 1.09.06 AURORA at 1.10.06_4 31E Reg Asset  Liab and EXH D 29" xfId="22674"/>
    <cellStyle name="_Power Cost Value Copy 11.30.05 gas 1.09.06 AURORA at 1.10.06_4 31E Reg Asset  Liab and EXH D 29 2" xfId="22675"/>
    <cellStyle name="_Power Cost Value Copy 11.30.05 gas 1.09.06 AURORA at 1.10.06_4 31E Reg Asset  Liab and EXH D 3" xfId="22676"/>
    <cellStyle name="_Power Cost Value Copy 11.30.05 gas 1.09.06 AURORA at 1.10.06_4 31E Reg Asset  Liab and EXH D 3 2" xfId="22677"/>
    <cellStyle name="_Power Cost Value Copy 11.30.05 gas 1.09.06 AURORA at 1.10.06_4 31E Reg Asset  Liab and EXH D 3 2 2" xfId="22678"/>
    <cellStyle name="_Power Cost Value Copy 11.30.05 gas 1.09.06 AURORA at 1.10.06_4 31E Reg Asset  Liab and EXH D 3 3" xfId="22679"/>
    <cellStyle name="_Power Cost Value Copy 11.30.05 gas 1.09.06 AURORA at 1.10.06_4 31E Reg Asset  Liab and EXH D 3 4" xfId="22680"/>
    <cellStyle name="_Power Cost Value Copy 11.30.05 gas 1.09.06 AURORA at 1.10.06_4 31E Reg Asset  Liab and EXH D 30" xfId="22681"/>
    <cellStyle name="_Power Cost Value Copy 11.30.05 gas 1.09.06 AURORA at 1.10.06_4 31E Reg Asset  Liab and EXH D 30 2" xfId="22682"/>
    <cellStyle name="_Power Cost Value Copy 11.30.05 gas 1.09.06 AURORA at 1.10.06_4 31E Reg Asset  Liab and EXH D 31" xfId="22683"/>
    <cellStyle name="_Power Cost Value Copy 11.30.05 gas 1.09.06 AURORA at 1.10.06_4 31E Reg Asset  Liab and EXH D 32" xfId="22684"/>
    <cellStyle name="_Power Cost Value Copy 11.30.05 gas 1.09.06 AURORA at 1.10.06_4 31E Reg Asset  Liab and EXH D 33" xfId="22685"/>
    <cellStyle name="_Power Cost Value Copy 11.30.05 gas 1.09.06 AURORA at 1.10.06_4 31E Reg Asset  Liab and EXH D 34" xfId="22686"/>
    <cellStyle name="_Power Cost Value Copy 11.30.05 gas 1.09.06 AURORA at 1.10.06_4 31E Reg Asset  Liab and EXH D 35" xfId="22687"/>
    <cellStyle name="_Power Cost Value Copy 11.30.05 gas 1.09.06 AURORA at 1.10.06_4 31E Reg Asset  Liab and EXH D 36" xfId="22688"/>
    <cellStyle name="_Power Cost Value Copy 11.30.05 gas 1.09.06 AURORA at 1.10.06_4 31E Reg Asset  Liab and EXH D 4" xfId="22689"/>
    <cellStyle name="_Power Cost Value Copy 11.30.05 gas 1.09.06 AURORA at 1.10.06_4 31E Reg Asset  Liab and EXH D 4 2" xfId="22690"/>
    <cellStyle name="_Power Cost Value Copy 11.30.05 gas 1.09.06 AURORA at 1.10.06_4 31E Reg Asset  Liab and EXH D 4 2 2" xfId="22691"/>
    <cellStyle name="_Power Cost Value Copy 11.30.05 gas 1.09.06 AURORA at 1.10.06_4 31E Reg Asset  Liab and EXH D 4 3" xfId="22692"/>
    <cellStyle name="_Power Cost Value Copy 11.30.05 gas 1.09.06 AURORA at 1.10.06_4 31E Reg Asset  Liab and EXH D 5" xfId="22693"/>
    <cellStyle name="_Power Cost Value Copy 11.30.05 gas 1.09.06 AURORA at 1.10.06_4 31E Reg Asset  Liab and EXH D 5 2" xfId="22694"/>
    <cellStyle name="_Power Cost Value Copy 11.30.05 gas 1.09.06 AURORA at 1.10.06_4 31E Reg Asset  Liab and EXH D 5 2 2" xfId="22695"/>
    <cellStyle name="_Power Cost Value Copy 11.30.05 gas 1.09.06 AURORA at 1.10.06_4 31E Reg Asset  Liab and EXH D 5 3" xfId="22696"/>
    <cellStyle name="_Power Cost Value Copy 11.30.05 gas 1.09.06 AURORA at 1.10.06_4 31E Reg Asset  Liab and EXH D 6" xfId="22697"/>
    <cellStyle name="_Power Cost Value Copy 11.30.05 gas 1.09.06 AURORA at 1.10.06_4 31E Reg Asset  Liab and EXH D 6 2" xfId="22698"/>
    <cellStyle name="_Power Cost Value Copy 11.30.05 gas 1.09.06 AURORA at 1.10.06_4 31E Reg Asset  Liab and EXH D 6 2 2" xfId="22699"/>
    <cellStyle name="_Power Cost Value Copy 11.30.05 gas 1.09.06 AURORA at 1.10.06_4 31E Reg Asset  Liab and EXH D 6 3" xfId="22700"/>
    <cellStyle name="_Power Cost Value Copy 11.30.05 gas 1.09.06 AURORA at 1.10.06_4 31E Reg Asset  Liab and EXH D 7" xfId="22701"/>
    <cellStyle name="_Power Cost Value Copy 11.30.05 gas 1.09.06 AURORA at 1.10.06_4 31E Reg Asset  Liab and EXH D 7 2" xfId="22702"/>
    <cellStyle name="_Power Cost Value Copy 11.30.05 gas 1.09.06 AURORA at 1.10.06_4 31E Reg Asset  Liab and EXH D 7 2 2" xfId="22703"/>
    <cellStyle name="_Power Cost Value Copy 11.30.05 gas 1.09.06 AURORA at 1.10.06_4 31E Reg Asset  Liab and EXH D 7 3" xfId="22704"/>
    <cellStyle name="_Power Cost Value Copy 11.30.05 gas 1.09.06 AURORA at 1.10.06_4 31E Reg Asset  Liab and EXH D 8" xfId="22705"/>
    <cellStyle name="_Power Cost Value Copy 11.30.05 gas 1.09.06 AURORA at 1.10.06_4 31E Reg Asset  Liab and EXH D 8 2" xfId="22706"/>
    <cellStyle name="_Power Cost Value Copy 11.30.05 gas 1.09.06 AURORA at 1.10.06_4 31E Reg Asset  Liab and EXH D 8 2 2" xfId="22707"/>
    <cellStyle name="_Power Cost Value Copy 11.30.05 gas 1.09.06 AURORA at 1.10.06_4 31E Reg Asset  Liab and EXH D 8 3" xfId="22708"/>
    <cellStyle name="_Power Cost Value Copy 11.30.05 gas 1.09.06 AURORA at 1.10.06_4 31E Reg Asset  Liab and EXH D 9" xfId="22709"/>
    <cellStyle name="_Power Cost Value Copy 11.30.05 gas 1.09.06 AURORA at 1.10.06_4 31E Reg Asset  Liab and EXH D 9 2" xfId="22710"/>
    <cellStyle name="_Power Cost Value Copy 11.30.05 gas 1.09.06 AURORA at 1.10.06_4 31E Reg Asset  Liab and EXH D 9 2 2" xfId="22711"/>
    <cellStyle name="_Power Cost Value Copy 11.30.05 gas 1.09.06 AURORA at 1.10.06_4 31E Reg Asset  Liab and EXH D 9 3" xfId="22712"/>
    <cellStyle name="_Power Cost Value Copy 11.30.05 gas 1.09.06 AURORA at 1.10.06_4 32 Regulatory Assets and Liabilities  7 06- Exhibit D" xfId="5394"/>
    <cellStyle name="_Power Cost Value Copy 11.30.05 gas 1.09.06 AURORA at 1.10.06_4 32 Regulatory Assets and Liabilities  7 06- Exhibit D 2" xfId="5395"/>
    <cellStyle name="_Power Cost Value Copy 11.30.05 gas 1.09.06 AURORA at 1.10.06_4 32 Regulatory Assets and Liabilities  7 06- Exhibit D 2 2" xfId="5396"/>
    <cellStyle name="_Power Cost Value Copy 11.30.05 gas 1.09.06 AURORA at 1.10.06_4 32 Regulatory Assets and Liabilities  7 06- Exhibit D 2 2 2" xfId="22713"/>
    <cellStyle name="_Power Cost Value Copy 11.30.05 gas 1.09.06 AURORA at 1.10.06_4 32 Regulatory Assets and Liabilities  7 06- Exhibit D 2 2 2 2" xfId="22714"/>
    <cellStyle name="_Power Cost Value Copy 11.30.05 gas 1.09.06 AURORA at 1.10.06_4 32 Regulatory Assets and Liabilities  7 06- Exhibit D 2 2 3" xfId="22715"/>
    <cellStyle name="_Power Cost Value Copy 11.30.05 gas 1.09.06 AURORA at 1.10.06_4 32 Regulatory Assets and Liabilities  7 06- Exhibit D 2 3" xfId="22716"/>
    <cellStyle name="_Power Cost Value Copy 11.30.05 gas 1.09.06 AURORA at 1.10.06_4 32 Regulatory Assets and Liabilities  7 06- Exhibit D 2 3 2" xfId="22717"/>
    <cellStyle name="_Power Cost Value Copy 11.30.05 gas 1.09.06 AURORA at 1.10.06_4 32 Regulatory Assets and Liabilities  7 06- Exhibit D 2 4" xfId="22718"/>
    <cellStyle name="_Power Cost Value Copy 11.30.05 gas 1.09.06 AURORA at 1.10.06_4 32 Regulatory Assets and Liabilities  7 06- Exhibit D 3" xfId="5397"/>
    <cellStyle name="_Power Cost Value Copy 11.30.05 gas 1.09.06 AURORA at 1.10.06_4 32 Regulatory Assets and Liabilities  7 06- Exhibit D 3 2" xfId="22719"/>
    <cellStyle name="_Power Cost Value Copy 11.30.05 gas 1.09.06 AURORA at 1.10.06_4 32 Regulatory Assets and Liabilities  7 06- Exhibit D 3 2 2" xfId="22720"/>
    <cellStyle name="_Power Cost Value Copy 11.30.05 gas 1.09.06 AURORA at 1.10.06_4 32 Regulatory Assets and Liabilities  7 06- Exhibit D 3 3" xfId="22721"/>
    <cellStyle name="_Power Cost Value Copy 11.30.05 gas 1.09.06 AURORA at 1.10.06_4 32 Regulatory Assets and Liabilities  7 06- Exhibit D 3 4" xfId="22722"/>
    <cellStyle name="_Power Cost Value Copy 11.30.05 gas 1.09.06 AURORA at 1.10.06_4 32 Regulatory Assets and Liabilities  7 06- Exhibit D 4" xfId="5398"/>
    <cellStyle name="_Power Cost Value Copy 11.30.05 gas 1.09.06 AURORA at 1.10.06_4 32 Regulatory Assets and Liabilities  7 06- Exhibit D 4 2" xfId="22723"/>
    <cellStyle name="_Power Cost Value Copy 11.30.05 gas 1.09.06 AURORA at 1.10.06_4 32 Regulatory Assets and Liabilities  7 06- Exhibit D 5" xfId="22724"/>
    <cellStyle name="_Power Cost Value Copy 11.30.05 gas 1.09.06 AURORA at 1.10.06_4 32 Regulatory Assets and Liabilities  7 06- Exhibit D_DEM-WP(C) ENERG10C--ctn Mid-C_042010 2010GRC" xfId="5399"/>
    <cellStyle name="_Power Cost Value Copy 11.30.05 gas 1.09.06 AURORA at 1.10.06_4 32 Regulatory Assets and Liabilities  7 06- Exhibit D_DEM-WP(C) ENERG10C--ctn Mid-C_042010 2010GRC 2" xfId="22725"/>
    <cellStyle name="_Power Cost Value Copy 11.30.05 gas 1.09.06 AURORA at 1.10.06_4 32 Regulatory Assets and Liabilities  7 06- Exhibit D_NIM Summary" xfId="5400"/>
    <cellStyle name="_Power Cost Value Copy 11.30.05 gas 1.09.06 AURORA at 1.10.06_4 32 Regulatory Assets and Liabilities  7 06- Exhibit D_NIM Summary 2" xfId="5401"/>
    <cellStyle name="_Power Cost Value Copy 11.30.05 gas 1.09.06 AURORA at 1.10.06_4 32 Regulatory Assets and Liabilities  7 06- Exhibit D_NIM Summary 2 2" xfId="22726"/>
    <cellStyle name="_Power Cost Value Copy 11.30.05 gas 1.09.06 AURORA at 1.10.06_4 32 Regulatory Assets and Liabilities  7 06- Exhibit D_NIM Summary 2 2 2" xfId="22727"/>
    <cellStyle name="_Power Cost Value Copy 11.30.05 gas 1.09.06 AURORA at 1.10.06_4 32 Regulatory Assets and Liabilities  7 06- Exhibit D_NIM Summary 2 2 2 2" xfId="22728"/>
    <cellStyle name="_Power Cost Value Copy 11.30.05 gas 1.09.06 AURORA at 1.10.06_4 32 Regulatory Assets and Liabilities  7 06- Exhibit D_NIM Summary 2 2 3" xfId="22729"/>
    <cellStyle name="_Power Cost Value Copy 11.30.05 gas 1.09.06 AURORA at 1.10.06_4 32 Regulatory Assets and Liabilities  7 06- Exhibit D_NIM Summary 2 3" xfId="22730"/>
    <cellStyle name="_Power Cost Value Copy 11.30.05 gas 1.09.06 AURORA at 1.10.06_4 32 Regulatory Assets and Liabilities  7 06- Exhibit D_NIM Summary 2 3 2" xfId="22731"/>
    <cellStyle name="_Power Cost Value Copy 11.30.05 gas 1.09.06 AURORA at 1.10.06_4 32 Regulatory Assets and Liabilities  7 06- Exhibit D_NIM Summary 2 4" xfId="22732"/>
    <cellStyle name="_Power Cost Value Copy 11.30.05 gas 1.09.06 AURORA at 1.10.06_4 32 Regulatory Assets and Liabilities  7 06- Exhibit D_NIM Summary 3" xfId="22733"/>
    <cellStyle name="_Power Cost Value Copy 11.30.05 gas 1.09.06 AURORA at 1.10.06_4 32 Regulatory Assets and Liabilities  7 06- Exhibit D_NIM Summary 3 2" xfId="22734"/>
    <cellStyle name="_Power Cost Value Copy 11.30.05 gas 1.09.06 AURORA at 1.10.06_4 32 Regulatory Assets and Liabilities  7 06- Exhibit D_NIM Summary 3 2 2" xfId="22735"/>
    <cellStyle name="_Power Cost Value Copy 11.30.05 gas 1.09.06 AURORA at 1.10.06_4 32 Regulatory Assets and Liabilities  7 06- Exhibit D_NIM Summary 3 3" xfId="22736"/>
    <cellStyle name="_Power Cost Value Copy 11.30.05 gas 1.09.06 AURORA at 1.10.06_4 32 Regulatory Assets and Liabilities  7 06- Exhibit D_NIM Summary 3 4" xfId="22737"/>
    <cellStyle name="_Power Cost Value Copy 11.30.05 gas 1.09.06 AURORA at 1.10.06_4 32 Regulatory Assets and Liabilities  7 06- Exhibit D_NIM Summary 4" xfId="22738"/>
    <cellStyle name="_Power Cost Value Copy 11.30.05 gas 1.09.06 AURORA at 1.10.06_4 32 Regulatory Assets and Liabilities  7 06- Exhibit D_NIM Summary 4 2" xfId="22739"/>
    <cellStyle name="_Power Cost Value Copy 11.30.05 gas 1.09.06 AURORA at 1.10.06_4 32 Regulatory Assets and Liabilities  7 06- Exhibit D_NIM Summary 5" xfId="22740"/>
    <cellStyle name="_Power Cost Value Copy 11.30.05 gas 1.09.06 AURORA at 1.10.06_4 32 Regulatory Assets and Liabilities  7 06- Exhibit D_NIM Summary_DEM-WP(C) ENERG10C--ctn Mid-C_042010 2010GRC" xfId="5402"/>
    <cellStyle name="_Power Cost Value Copy 11.30.05 gas 1.09.06 AURORA at 1.10.06_4 32 Regulatory Assets and Liabilities  7 06- Exhibit D_NIM Summary_DEM-WP(C) ENERG10C--ctn Mid-C_042010 2010GRC 2" xfId="22741"/>
    <cellStyle name="_Power Cost Value Copy 11.30.05 gas 1.09.06 AURORA at 1.10.06_ACCOUNTS" xfId="5403"/>
    <cellStyle name="_Power Cost Value Copy 11.30.05 gas 1.09.06 AURORA at 1.10.06_Att B to RECs proceeds proposal" xfId="22742"/>
    <cellStyle name="_Power Cost Value Copy 11.30.05 gas 1.09.06 AURORA at 1.10.06_AURORA Total New" xfId="5404"/>
    <cellStyle name="_Power Cost Value Copy 11.30.05 gas 1.09.06 AURORA at 1.10.06_AURORA Total New 2" xfId="5405"/>
    <cellStyle name="_Power Cost Value Copy 11.30.05 gas 1.09.06 AURORA at 1.10.06_AURORA Total New 2 2" xfId="22743"/>
    <cellStyle name="_Power Cost Value Copy 11.30.05 gas 1.09.06 AURORA at 1.10.06_AURORA Total New 2 2 2" xfId="22744"/>
    <cellStyle name="_Power Cost Value Copy 11.30.05 gas 1.09.06 AURORA at 1.10.06_AURORA Total New 2 2 2 2" xfId="22745"/>
    <cellStyle name="_Power Cost Value Copy 11.30.05 gas 1.09.06 AURORA at 1.10.06_AURORA Total New 2 2 3" xfId="22746"/>
    <cellStyle name="_Power Cost Value Copy 11.30.05 gas 1.09.06 AURORA at 1.10.06_AURORA Total New 2 3" xfId="22747"/>
    <cellStyle name="_Power Cost Value Copy 11.30.05 gas 1.09.06 AURORA at 1.10.06_AURORA Total New 2 3 2" xfId="22748"/>
    <cellStyle name="_Power Cost Value Copy 11.30.05 gas 1.09.06 AURORA at 1.10.06_AURORA Total New 2 4" xfId="22749"/>
    <cellStyle name="_Power Cost Value Copy 11.30.05 gas 1.09.06 AURORA at 1.10.06_AURORA Total New 3" xfId="22750"/>
    <cellStyle name="_Power Cost Value Copy 11.30.05 gas 1.09.06 AURORA at 1.10.06_AURORA Total New 3 2" xfId="22751"/>
    <cellStyle name="_Power Cost Value Copy 11.30.05 gas 1.09.06 AURORA at 1.10.06_AURORA Total New 3 2 2" xfId="22752"/>
    <cellStyle name="_Power Cost Value Copy 11.30.05 gas 1.09.06 AURORA at 1.10.06_AURORA Total New 3 3" xfId="22753"/>
    <cellStyle name="_Power Cost Value Copy 11.30.05 gas 1.09.06 AURORA at 1.10.06_AURORA Total New 4" xfId="22754"/>
    <cellStyle name="_Power Cost Value Copy 11.30.05 gas 1.09.06 AURORA at 1.10.06_AURORA Total New 4 2" xfId="22755"/>
    <cellStyle name="_Power Cost Value Copy 11.30.05 gas 1.09.06 AURORA at 1.10.06_AURORA Total New 5" xfId="22756"/>
    <cellStyle name="_Power Cost Value Copy 11.30.05 gas 1.09.06 AURORA at 1.10.06_Backup for Attachment B 2010-09-09" xfId="22757"/>
    <cellStyle name="_Power Cost Value Copy 11.30.05 gas 1.09.06 AURORA at 1.10.06_Bench Request - Attachment B" xfId="22758"/>
    <cellStyle name="_Power Cost Value Copy 11.30.05 gas 1.09.06 AURORA at 1.10.06_Book2" xfId="5406"/>
    <cellStyle name="_Power Cost Value Copy 11.30.05 gas 1.09.06 AURORA at 1.10.06_Book2 2" xfId="5407"/>
    <cellStyle name="_Power Cost Value Copy 11.30.05 gas 1.09.06 AURORA at 1.10.06_Book2 2 2" xfId="5408"/>
    <cellStyle name="_Power Cost Value Copy 11.30.05 gas 1.09.06 AURORA at 1.10.06_Book2 2 2 2" xfId="22759"/>
    <cellStyle name="_Power Cost Value Copy 11.30.05 gas 1.09.06 AURORA at 1.10.06_Book2 2 2 2 2" xfId="22760"/>
    <cellStyle name="_Power Cost Value Copy 11.30.05 gas 1.09.06 AURORA at 1.10.06_Book2 2 2 3" xfId="22761"/>
    <cellStyle name="_Power Cost Value Copy 11.30.05 gas 1.09.06 AURORA at 1.10.06_Book2 2 3" xfId="22762"/>
    <cellStyle name="_Power Cost Value Copy 11.30.05 gas 1.09.06 AURORA at 1.10.06_Book2 2 3 2" xfId="22763"/>
    <cellStyle name="_Power Cost Value Copy 11.30.05 gas 1.09.06 AURORA at 1.10.06_Book2 2 4" xfId="22764"/>
    <cellStyle name="_Power Cost Value Copy 11.30.05 gas 1.09.06 AURORA at 1.10.06_Book2 3" xfId="5409"/>
    <cellStyle name="_Power Cost Value Copy 11.30.05 gas 1.09.06 AURORA at 1.10.06_Book2 3 2" xfId="22765"/>
    <cellStyle name="_Power Cost Value Copy 11.30.05 gas 1.09.06 AURORA at 1.10.06_Book2 3 2 2" xfId="22766"/>
    <cellStyle name="_Power Cost Value Copy 11.30.05 gas 1.09.06 AURORA at 1.10.06_Book2 3 3" xfId="22767"/>
    <cellStyle name="_Power Cost Value Copy 11.30.05 gas 1.09.06 AURORA at 1.10.06_Book2 3 4" xfId="22768"/>
    <cellStyle name="_Power Cost Value Copy 11.30.05 gas 1.09.06 AURORA at 1.10.06_Book2 4" xfId="5410"/>
    <cellStyle name="_Power Cost Value Copy 11.30.05 gas 1.09.06 AURORA at 1.10.06_Book2 4 2" xfId="22769"/>
    <cellStyle name="_Power Cost Value Copy 11.30.05 gas 1.09.06 AURORA at 1.10.06_Book2 5" xfId="22770"/>
    <cellStyle name="_Power Cost Value Copy 11.30.05 gas 1.09.06 AURORA at 1.10.06_Book2_Adj Bench DR 3 for Initial Briefs (Electric)" xfId="5411"/>
    <cellStyle name="_Power Cost Value Copy 11.30.05 gas 1.09.06 AURORA at 1.10.06_Book2_Adj Bench DR 3 for Initial Briefs (Electric) 2" xfId="5412"/>
    <cellStyle name="_Power Cost Value Copy 11.30.05 gas 1.09.06 AURORA at 1.10.06_Book2_Adj Bench DR 3 for Initial Briefs (Electric) 2 2" xfId="5413"/>
    <cellStyle name="_Power Cost Value Copy 11.30.05 gas 1.09.06 AURORA at 1.10.06_Book2_Adj Bench DR 3 for Initial Briefs (Electric) 2 2 2" xfId="22771"/>
    <cellStyle name="_Power Cost Value Copy 11.30.05 gas 1.09.06 AURORA at 1.10.06_Book2_Adj Bench DR 3 for Initial Briefs (Electric) 2 2 2 2" xfId="22772"/>
    <cellStyle name="_Power Cost Value Copy 11.30.05 gas 1.09.06 AURORA at 1.10.06_Book2_Adj Bench DR 3 for Initial Briefs (Electric) 2 2 3" xfId="22773"/>
    <cellStyle name="_Power Cost Value Copy 11.30.05 gas 1.09.06 AURORA at 1.10.06_Book2_Adj Bench DR 3 for Initial Briefs (Electric) 2 3" xfId="22774"/>
    <cellStyle name="_Power Cost Value Copy 11.30.05 gas 1.09.06 AURORA at 1.10.06_Book2_Adj Bench DR 3 for Initial Briefs (Electric) 2 3 2" xfId="22775"/>
    <cellStyle name="_Power Cost Value Copy 11.30.05 gas 1.09.06 AURORA at 1.10.06_Book2_Adj Bench DR 3 for Initial Briefs (Electric) 2 4" xfId="22776"/>
    <cellStyle name="_Power Cost Value Copy 11.30.05 gas 1.09.06 AURORA at 1.10.06_Book2_Adj Bench DR 3 for Initial Briefs (Electric) 3" xfId="5414"/>
    <cellStyle name="_Power Cost Value Copy 11.30.05 gas 1.09.06 AURORA at 1.10.06_Book2_Adj Bench DR 3 for Initial Briefs (Electric) 3 2" xfId="22777"/>
    <cellStyle name="_Power Cost Value Copy 11.30.05 gas 1.09.06 AURORA at 1.10.06_Book2_Adj Bench DR 3 for Initial Briefs (Electric) 3 2 2" xfId="22778"/>
    <cellStyle name="_Power Cost Value Copy 11.30.05 gas 1.09.06 AURORA at 1.10.06_Book2_Adj Bench DR 3 for Initial Briefs (Electric) 3 3" xfId="22779"/>
    <cellStyle name="_Power Cost Value Copy 11.30.05 gas 1.09.06 AURORA at 1.10.06_Book2_Adj Bench DR 3 for Initial Briefs (Electric) 3 4" xfId="22780"/>
    <cellStyle name="_Power Cost Value Copy 11.30.05 gas 1.09.06 AURORA at 1.10.06_Book2_Adj Bench DR 3 for Initial Briefs (Electric) 4" xfId="5415"/>
    <cellStyle name="_Power Cost Value Copy 11.30.05 gas 1.09.06 AURORA at 1.10.06_Book2_Adj Bench DR 3 for Initial Briefs (Electric) 4 2" xfId="22781"/>
    <cellStyle name="_Power Cost Value Copy 11.30.05 gas 1.09.06 AURORA at 1.10.06_Book2_Adj Bench DR 3 for Initial Briefs (Electric) 5" xfId="22782"/>
    <cellStyle name="_Power Cost Value Copy 11.30.05 gas 1.09.06 AURORA at 1.10.06_Book2_Adj Bench DR 3 for Initial Briefs (Electric)_DEM-WP(C) ENERG10C--ctn Mid-C_042010 2010GRC" xfId="5416"/>
    <cellStyle name="_Power Cost Value Copy 11.30.05 gas 1.09.06 AURORA at 1.10.06_Book2_Adj Bench DR 3 for Initial Briefs (Electric)_DEM-WP(C) ENERG10C--ctn Mid-C_042010 2010GRC 2" xfId="22783"/>
    <cellStyle name="_Power Cost Value Copy 11.30.05 gas 1.09.06 AURORA at 1.10.06_Book2_DEM-WP(C) ENERG10C--ctn Mid-C_042010 2010GRC" xfId="5417"/>
    <cellStyle name="_Power Cost Value Copy 11.30.05 gas 1.09.06 AURORA at 1.10.06_Book2_DEM-WP(C) ENERG10C--ctn Mid-C_042010 2010GRC 2" xfId="22784"/>
    <cellStyle name="_Power Cost Value Copy 11.30.05 gas 1.09.06 AURORA at 1.10.06_Book2_Electric Rev Req Model (2009 GRC) Rebuttal" xfId="5418"/>
    <cellStyle name="_Power Cost Value Copy 11.30.05 gas 1.09.06 AURORA at 1.10.06_Book2_Electric Rev Req Model (2009 GRC) Rebuttal 2" xfId="5419"/>
    <cellStyle name="_Power Cost Value Copy 11.30.05 gas 1.09.06 AURORA at 1.10.06_Book2_Electric Rev Req Model (2009 GRC) Rebuttal 2 2" xfId="5420"/>
    <cellStyle name="_Power Cost Value Copy 11.30.05 gas 1.09.06 AURORA at 1.10.06_Book2_Electric Rev Req Model (2009 GRC) Rebuttal 2 2 2" xfId="22785"/>
    <cellStyle name="_Power Cost Value Copy 11.30.05 gas 1.09.06 AURORA at 1.10.06_Book2_Electric Rev Req Model (2009 GRC) Rebuttal 2 3" xfId="22786"/>
    <cellStyle name="_Power Cost Value Copy 11.30.05 gas 1.09.06 AURORA at 1.10.06_Book2_Electric Rev Req Model (2009 GRC) Rebuttal 3" xfId="5421"/>
    <cellStyle name="_Power Cost Value Copy 11.30.05 gas 1.09.06 AURORA at 1.10.06_Book2_Electric Rev Req Model (2009 GRC) Rebuttal 3 2" xfId="22787"/>
    <cellStyle name="_Power Cost Value Copy 11.30.05 gas 1.09.06 AURORA at 1.10.06_Book2_Electric Rev Req Model (2009 GRC) Rebuttal 4" xfId="5422"/>
    <cellStyle name="_Power Cost Value Copy 11.30.05 gas 1.09.06 AURORA at 1.10.06_Book2_Electric Rev Req Model (2009 GRC) Rebuttal REmoval of New  WH Solar AdjustMI" xfId="5423"/>
    <cellStyle name="_Power Cost Value Copy 11.30.05 gas 1.09.06 AURORA at 1.10.06_Book2_Electric Rev Req Model (2009 GRC) Rebuttal REmoval of New  WH Solar AdjustMI 2" xfId="5424"/>
    <cellStyle name="_Power Cost Value Copy 11.30.05 gas 1.09.06 AURORA at 1.10.06_Book2_Electric Rev Req Model (2009 GRC) Rebuttal REmoval of New  WH Solar AdjustMI 2 2" xfId="5425"/>
    <cellStyle name="_Power Cost Value Copy 11.30.05 gas 1.09.06 AURORA at 1.10.06_Book2_Electric Rev Req Model (2009 GRC) Rebuttal REmoval of New  WH Solar AdjustMI 2 2 2" xfId="22788"/>
    <cellStyle name="_Power Cost Value Copy 11.30.05 gas 1.09.06 AURORA at 1.10.06_Book2_Electric Rev Req Model (2009 GRC) Rebuttal REmoval of New  WH Solar AdjustMI 2 2 2 2" xfId="22789"/>
    <cellStyle name="_Power Cost Value Copy 11.30.05 gas 1.09.06 AURORA at 1.10.06_Book2_Electric Rev Req Model (2009 GRC) Rebuttal REmoval of New  WH Solar AdjustMI 2 2 3" xfId="22790"/>
    <cellStyle name="_Power Cost Value Copy 11.30.05 gas 1.09.06 AURORA at 1.10.06_Book2_Electric Rev Req Model (2009 GRC) Rebuttal REmoval of New  WH Solar AdjustMI 2 3" xfId="22791"/>
    <cellStyle name="_Power Cost Value Copy 11.30.05 gas 1.09.06 AURORA at 1.10.06_Book2_Electric Rev Req Model (2009 GRC) Rebuttal REmoval of New  WH Solar AdjustMI 2 3 2" xfId="22792"/>
    <cellStyle name="_Power Cost Value Copy 11.30.05 gas 1.09.06 AURORA at 1.10.06_Book2_Electric Rev Req Model (2009 GRC) Rebuttal REmoval of New  WH Solar AdjustMI 2 4" xfId="22793"/>
    <cellStyle name="_Power Cost Value Copy 11.30.05 gas 1.09.06 AURORA at 1.10.06_Book2_Electric Rev Req Model (2009 GRC) Rebuttal REmoval of New  WH Solar AdjustMI 3" xfId="5426"/>
    <cellStyle name="_Power Cost Value Copy 11.30.05 gas 1.09.06 AURORA at 1.10.06_Book2_Electric Rev Req Model (2009 GRC) Rebuttal REmoval of New  WH Solar AdjustMI 3 2" xfId="22794"/>
    <cellStyle name="_Power Cost Value Copy 11.30.05 gas 1.09.06 AURORA at 1.10.06_Book2_Electric Rev Req Model (2009 GRC) Rebuttal REmoval of New  WH Solar AdjustMI 3 2 2" xfId="22795"/>
    <cellStyle name="_Power Cost Value Copy 11.30.05 gas 1.09.06 AURORA at 1.10.06_Book2_Electric Rev Req Model (2009 GRC) Rebuttal REmoval of New  WH Solar AdjustMI 3 3" xfId="22796"/>
    <cellStyle name="_Power Cost Value Copy 11.30.05 gas 1.09.06 AURORA at 1.10.06_Book2_Electric Rev Req Model (2009 GRC) Rebuttal REmoval of New  WH Solar AdjustMI 3 4" xfId="22797"/>
    <cellStyle name="_Power Cost Value Copy 11.30.05 gas 1.09.06 AURORA at 1.10.06_Book2_Electric Rev Req Model (2009 GRC) Rebuttal REmoval of New  WH Solar AdjustMI 4" xfId="5427"/>
    <cellStyle name="_Power Cost Value Copy 11.30.05 gas 1.09.06 AURORA at 1.10.06_Book2_Electric Rev Req Model (2009 GRC) Rebuttal REmoval of New  WH Solar AdjustMI 4 2" xfId="22798"/>
    <cellStyle name="_Power Cost Value Copy 11.30.05 gas 1.09.06 AURORA at 1.10.06_Book2_Electric Rev Req Model (2009 GRC) Rebuttal REmoval of New  WH Solar AdjustMI 5" xfId="22799"/>
    <cellStyle name="_Power Cost Value Copy 11.30.05 gas 1.09.06 AURORA at 1.10.06_Book2_Electric Rev Req Model (2009 GRC) Rebuttal REmoval of New  WH Solar AdjustMI_DEM-WP(C) ENERG10C--ctn Mid-C_042010 2010GRC" xfId="5428"/>
    <cellStyle name="_Power Cost Value Copy 11.30.05 gas 1.09.06 AURORA at 1.10.06_Book2_Electric Rev Req Model (2009 GRC) Rebuttal REmoval of New  WH Solar AdjustMI_DEM-WP(C) ENERG10C--ctn Mid-C_042010 2010GRC 2" xfId="22800"/>
    <cellStyle name="_Power Cost Value Copy 11.30.05 gas 1.09.06 AURORA at 1.10.06_Book2_Electric Rev Req Model (2009 GRC) Revised 01-18-2010" xfId="5429"/>
    <cellStyle name="_Power Cost Value Copy 11.30.05 gas 1.09.06 AURORA at 1.10.06_Book2_Electric Rev Req Model (2009 GRC) Revised 01-18-2010 2" xfId="5430"/>
    <cellStyle name="_Power Cost Value Copy 11.30.05 gas 1.09.06 AURORA at 1.10.06_Book2_Electric Rev Req Model (2009 GRC) Revised 01-18-2010 2 2" xfId="5431"/>
    <cellStyle name="_Power Cost Value Copy 11.30.05 gas 1.09.06 AURORA at 1.10.06_Book2_Electric Rev Req Model (2009 GRC) Revised 01-18-2010 2 2 2" xfId="22801"/>
    <cellStyle name="_Power Cost Value Copy 11.30.05 gas 1.09.06 AURORA at 1.10.06_Book2_Electric Rev Req Model (2009 GRC) Revised 01-18-2010 2 2 2 2" xfId="22802"/>
    <cellStyle name="_Power Cost Value Copy 11.30.05 gas 1.09.06 AURORA at 1.10.06_Book2_Electric Rev Req Model (2009 GRC) Revised 01-18-2010 2 2 3" xfId="22803"/>
    <cellStyle name="_Power Cost Value Copy 11.30.05 gas 1.09.06 AURORA at 1.10.06_Book2_Electric Rev Req Model (2009 GRC) Revised 01-18-2010 2 3" xfId="22804"/>
    <cellStyle name="_Power Cost Value Copy 11.30.05 gas 1.09.06 AURORA at 1.10.06_Book2_Electric Rev Req Model (2009 GRC) Revised 01-18-2010 2 3 2" xfId="22805"/>
    <cellStyle name="_Power Cost Value Copy 11.30.05 gas 1.09.06 AURORA at 1.10.06_Book2_Electric Rev Req Model (2009 GRC) Revised 01-18-2010 2 4" xfId="22806"/>
    <cellStyle name="_Power Cost Value Copy 11.30.05 gas 1.09.06 AURORA at 1.10.06_Book2_Electric Rev Req Model (2009 GRC) Revised 01-18-2010 3" xfId="5432"/>
    <cellStyle name="_Power Cost Value Copy 11.30.05 gas 1.09.06 AURORA at 1.10.06_Book2_Electric Rev Req Model (2009 GRC) Revised 01-18-2010 3 2" xfId="22807"/>
    <cellStyle name="_Power Cost Value Copy 11.30.05 gas 1.09.06 AURORA at 1.10.06_Book2_Electric Rev Req Model (2009 GRC) Revised 01-18-2010 3 2 2" xfId="22808"/>
    <cellStyle name="_Power Cost Value Copy 11.30.05 gas 1.09.06 AURORA at 1.10.06_Book2_Electric Rev Req Model (2009 GRC) Revised 01-18-2010 3 3" xfId="22809"/>
    <cellStyle name="_Power Cost Value Copy 11.30.05 gas 1.09.06 AURORA at 1.10.06_Book2_Electric Rev Req Model (2009 GRC) Revised 01-18-2010 3 4" xfId="22810"/>
    <cellStyle name="_Power Cost Value Copy 11.30.05 gas 1.09.06 AURORA at 1.10.06_Book2_Electric Rev Req Model (2009 GRC) Revised 01-18-2010 4" xfId="5433"/>
    <cellStyle name="_Power Cost Value Copy 11.30.05 gas 1.09.06 AURORA at 1.10.06_Book2_Electric Rev Req Model (2009 GRC) Revised 01-18-2010 4 2" xfId="22811"/>
    <cellStyle name="_Power Cost Value Copy 11.30.05 gas 1.09.06 AURORA at 1.10.06_Book2_Electric Rev Req Model (2009 GRC) Revised 01-18-2010 5" xfId="22812"/>
    <cellStyle name="_Power Cost Value Copy 11.30.05 gas 1.09.06 AURORA at 1.10.06_Book2_Electric Rev Req Model (2009 GRC) Revised 01-18-2010_DEM-WP(C) ENERG10C--ctn Mid-C_042010 2010GRC" xfId="5434"/>
    <cellStyle name="_Power Cost Value Copy 11.30.05 gas 1.09.06 AURORA at 1.10.06_Book2_Electric Rev Req Model (2009 GRC) Revised 01-18-2010_DEM-WP(C) ENERG10C--ctn Mid-C_042010 2010GRC 2" xfId="22813"/>
    <cellStyle name="_Power Cost Value Copy 11.30.05 gas 1.09.06 AURORA at 1.10.06_Book2_Final Order Electric EXHIBIT A-1" xfId="5435"/>
    <cellStyle name="_Power Cost Value Copy 11.30.05 gas 1.09.06 AURORA at 1.10.06_Book2_Final Order Electric EXHIBIT A-1 2" xfId="5436"/>
    <cellStyle name="_Power Cost Value Copy 11.30.05 gas 1.09.06 AURORA at 1.10.06_Book2_Final Order Electric EXHIBIT A-1 2 2" xfId="5437"/>
    <cellStyle name="_Power Cost Value Copy 11.30.05 gas 1.09.06 AURORA at 1.10.06_Book2_Final Order Electric EXHIBIT A-1 2 2 2" xfId="22814"/>
    <cellStyle name="_Power Cost Value Copy 11.30.05 gas 1.09.06 AURORA at 1.10.06_Book2_Final Order Electric EXHIBIT A-1 2 3" xfId="22815"/>
    <cellStyle name="_Power Cost Value Copy 11.30.05 gas 1.09.06 AURORA at 1.10.06_Book2_Final Order Electric EXHIBIT A-1 2 4" xfId="22816"/>
    <cellStyle name="_Power Cost Value Copy 11.30.05 gas 1.09.06 AURORA at 1.10.06_Book2_Final Order Electric EXHIBIT A-1 3" xfId="5438"/>
    <cellStyle name="_Power Cost Value Copy 11.30.05 gas 1.09.06 AURORA at 1.10.06_Book2_Final Order Electric EXHIBIT A-1 3 2" xfId="22817"/>
    <cellStyle name="_Power Cost Value Copy 11.30.05 gas 1.09.06 AURORA at 1.10.06_Book2_Final Order Electric EXHIBIT A-1 4" xfId="5439"/>
    <cellStyle name="_Power Cost Value Copy 11.30.05 gas 1.09.06 AURORA at 1.10.06_Book2_Final Order Electric EXHIBIT A-1 5" xfId="22818"/>
    <cellStyle name="_Power Cost Value Copy 11.30.05 gas 1.09.06 AURORA at 1.10.06_Book2_Final Order Electric EXHIBIT A-1 6" xfId="22819"/>
    <cellStyle name="_Power Cost Value Copy 11.30.05 gas 1.09.06 AURORA at 1.10.06_Book4" xfId="5440"/>
    <cellStyle name="_Power Cost Value Copy 11.30.05 gas 1.09.06 AURORA at 1.10.06_Book4 2" xfId="5441"/>
    <cellStyle name="_Power Cost Value Copy 11.30.05 gas 1.09.06 AURORA at 1.10.06_Book4 2 2" xfId="5442"/>
    <cellStyle name="_Power Cost Value Copy 11.30.05 gas 1.09.06 AURORA at 1.10.06_Book4 2 2 2" xfId="22820"/>
    <cellStyle name="_Power Cost Value Copy 11.30.05 gas 1.09.06 AURORA at 1.10.06_Book4 2 2 2 2" xfId="22821"/>
    <cellStyle name="_Power Cost Value Copy 11.30.05 gas 1.09.06 AURORA at 1.10.06_Book4 2 2 3" xfId="22822"/>
    <cellStyle name="_Power Cost Value Copy 11.30.05 gas 1.09.06 AURORA at 1.10.06_Book4 2 3" xfId="22823"/>
    <cellStyle name="_Power Cost Value Copy 11.30.05 gas 1.09.06 AURORA at 1.10.06_Book4 2 3 2" xfId="22824"/>
    <cellStyle name="_Power Cost Value Copy 11.30.05 gas 1.09.06 AURORA at 1.10.06_Book4 2 4" xfId="22825"/>
    <cellStyle name="_Power Cost Value Copy 11.30.05 gas 1.09.06 AURORA at 1.10.06_Book4 3" xfId="5443"/>
    <cellStyle name="_Power Cost Value Copy 11.30.05 gas 1.09.06 AURORA at 1.10.06_Book4 3 2" xfId="22826"/>
    <cellStyle name="_Power Cost Value Copy 11.30.05 gas 1.09.06 AURORA at 1.10.06_Book4 3 2 2" xfId="22827"/>
    <cellStyle name="_Power Cost Value Copy 11.30.05 gas 1.09.06 AURORA at 1.10.06_Book4 3 3" xfId="22828"/>
    <cellStyle name="_Power Cost Value Copy 11.30.05 gas 1.09.06 AURORA at 1.10.06_Book4 3 4" xfId="22829"/>
    <cellStyle name="_Power Cost Value Copy 11.30.05 gas 1.09.06 AURORA at 1.10.06_Book4 4" xfId="5444"/>
    <cellStyle name="_Power Cost Value Copy 11.30.05 gas 1.09.06 AURORA at 1.10.06_Book4 4 2" xfId="22830"/>
    <cellStyle name="_Power Cost Value Copy 11.30.05 gas 1.09.06 AURORA at 1.10.06_Book4 5" xfId="22831"/>
    <cellStyle name="_Power Cost Value Copy 11.30.05 gas 1.09.06 AURORA at 1.10.06_Book4_DEM-WP(C) ENERG10C--ctn Mid-C_042010 2010GRC" xfId="5445"/>
    <cellStyle name="_Power Cost Value Copy 11.30.05 gas 1.09.06 AURORA at 1.10.06_Book4_DEM-WP(C) ENERG10C--ctn Mid-C_042010 2010GRC 2" xfId="22832"/>
    <cellStyle name="_Power Cost Value Copy 11.30.05 gas 1.09.06 AURORA at 1.10.06_Book9" xfId="5446"/>
    <cellStyle name="_Power Cost Value Copy 11.30.05 gas 1.09.06 AURORA at 1.10.06_Book9 2" xfId="5447"/>
    <cellStyle name="_Power Cost Value Copy 11.30.05 gas 1.09.06 AURORA at 1.10.06_Book9 2 2" xfId="5448"/>
    <cellStyle name="_Power Cost Value Copy 11.30.05 gas 1.09.06 AURORA at 1.10.06_Book9 2 2 2" xfId="22833"/>
    <cellStyle name="_Power Cost Value Copy 11.30.05 gas 1.09.06 AURORA at 1.10.06_Book9 2 2 2 2" xfId="22834"/>
    <cellStyle name="_Power Cost Value Copy 11.30.05 gas 1.09.06 AURORA at 1.10.06_Book9 2 2 3" xfId="22835"/>
    <cellStyle name="_Power Cost Value Copy 11.30.05 gas 1.09.06 AURORA at 1.10.06_Book9 2 3" xfId="22836"/>
    <cellStyle name="_Power Cost Value Copy 11.30.05 gas 1.09.06 AURORA at 1.10.06_Book9 2 3 2" xfId="22837"/>
    <cellStyle name="_Power Cost Value Copy 11.30.05 gas 1.09.06 AURORA at 1.10.06_Book9 2 4" xfId="22838"/>
    <cellStyle name="_Power Cost Value Copy 11.30.05 gas 1.09.06 AURORA at 1.10.06_Book9 3" xfId="5449"/>
    <cellStyle name="_Power Cost Value Copy 11.30.05 gas 1.09.06 AURORA at 1.10.06_Book9 3 2" xfId="22839"/>
    <cellStyle name="_Power Cost Value Copy 11.30.05 gas 1.09.06 AURORA at 1.10.06_Book9 3 2 2" xfId="22840"/>
    <cellStyle name="_Power Cost Value Copy 11.30.05 gas 1.09.06 AURORA at 1.10.06_Book9 3 3" xfId="22841"/>
    <cellStyle name="_Power Cost Value Copy 11.30.05 gas 1.09.06 AURORA at 1.10.06_Book9 3 4" xfId="22842"/>
    <cellStyle name="_Power Cost Value Copy 11.30.05 gas 1.09.06 AURORA at 1.10.06_Book9 4" xfId="5450"/>
    <cellStyle name="_Power Cost Value Copy 11.30.05 gas 1.09.06 AURORA at 1.10.06_Book9 4 2" xfId="22843"/>
    <cellStyle name="_Power Cost Value Copy 11.30.05 gas 1.09.06 AURORA at 1.10.06_Book9 5" xfId="22844"/>
    <cellStyle name="_Power Cost Value Copy 11.30.05 gas 1.09.06 AURORA at 1.10.06_Book9_DEM-WP(C) ENERG10C--ctn Mid-C_042010 2010GRC" xfId="5451"/>
    <cellStyle name="_Power Cost Value Copy 11.30.05 gas 1.09.06 AURORA at 1.10.06_Book9_DEM-WP(C) ENERG10C--ctn Mid-C_042010 2010GRC 2" xfId="22845"/>
    <cellStyle name="_Power Cost Value Copy 11.30.05 gas 1.09.06 AURORA at 1.10.06_Check the Interest Calculation" xfId="5452"/>
    <cellStyle name="_Power Cost Value Copy 11.30.05 gas 1.09.06 AURORA at 1.10.06_Check the Interest Calculation 2" xfId="22846"/>
    <cellStyle name="_Power Cost Value Copy 11.30.05 gas 1.09.06 AURORA at 1.10.06_Check the Interest Calculation_Scenario 1 REC vs PTC Offset" xfId="5453"/>
    <cellStyle name="_Power Cost Value Copy 11.30.05 gas 1.09.06 AURORA at 1.10.06_Check the Interest Calculation_Scenario 1 REC vs PTC Offset 2" xfId="22847"/>
    <cellStyle name="_Power Cost Value Copy 11.30.05 gas 1.09.06 AURORA at 1.10.06_Check the Interest Calculation_Scenario 3" xfId="5454"/>
    <cellStyle name="_Power Cost Value Copy 11.30.05 gas 1.09.06 AURORA at 1.10.06_Check the Interest Calculation_Scenario 3 2" xfId="22848"/>
    <cellStyle name="_Power Cost Value Copy 11.30.05 gas 1.09.06 AURORA at 1.10.06_Chelan PUD Power Costs (8-10)" xfId="5455"/>
    <cellStyle name="_Power Cost Value Copy 11.30.05 gas 1.09.06 AURORA at 1.10.06_Chelan PUD Power Costs (8-10) 2" xfId="22849"/>
    <cellStyle name="_Power Cost Value Copy 11.30.05 gas 1.09.06 AURORA at 1.10.06_DEM-WP(C) Chelan Power Costs" xfId="5456"/>
    <cellStyle name="_Power Cost Value Copy 11.30.05 gas 1.09.06 AURORA at 1.10.06_DEM-WP(C) Chelan Power Costs 2" xfId="22850"/>
    <cellStyle name="_Power Cost Value Copy 11.30.05 gas 1.09.06 AURORA at 1.10.06_DEM-WP(C) Chelan Power Costs 2 2" xfId="22851"/>
    <cellStyle name="_Power Cost Value Copy 11.30.05 gas 1.09.06 AURORA at 1.10.06_DEM-WP(C) Chelan Power Costs 2 2 2" xfId="22852"/>
    <cellStyle name="_Power Cost Value Copy 11.30.05 gas 1.09.06 AURORA at 1.10.06_DEM-WP(C) Chelan Power Costs 2 3" xfId="22853"/>
    <cellStyle name="_Power Cost Value Copy 11.30.05 gas 1.09.06 AURORA at 1.10.06_DEM-WP(C) Chelan Power Costs 2 4" xfId="22854"/>
    <cellStyle name="_Power Cost Value Copy 11.30.05 gas 1.09.06 AURORA at 1.10.06_DEM-WP(C) Chelan Power Costs 3" xfId="22855"/>
    <cellStyle name="_Power Cost Value Copy 11.30.05 gas 1.09.06 AURORA at 1.10.06_DEM-WP(C) Chelan Power Costs 3 2" xfId="22856"/>
    <cellStyle name="_Power Cost Value Copy 11.30.05 gas 1.09.06 AURORA at 1.10.06_DEM-WP(C) Chelan Power Costs 4" xfId="22857"/>
    <cellStyle name="_Power Cost Value Copy 11.30.05 gas 1.09.06 AURORA at 1.10.06_DEM-WP(C) ENERG10C--ctn Mid-C_042010 2010GRC" xfId="5457"/>
    <cellStyle name="_Power Cost Value Copy 11.30.05 gas 1.09.06 AURORA at 1.10.06_DEM-WP(C) ENERG10C--ctn Mid-C_042010 2010GRC 2" xfId="22858"/>
    <cellStyle name="_Power Cost Value Copy 11.30.05 gas 1.09.06 AURORA at 1.10.06_DEM-WP(C) Gas Transport 2010GRC" xfId="5458"/>
    <cellStyle name="_Power Cost Value Copy 11.30.05 gas 1.09.06 AURORA at 1.10.06_DEM-WP(C) Gas Transport 2010GRC 2" xfId="22859"/>
    <cellStyle name="_Power Cost Value Copy 11.30.05 gas 1.09.06 AURORA at 1.10.06_DEM-WP(C) Gas Transport 2010GRC 2 2" xfId="22860"/>
    <cellStyle name="_Power Cost Value Copy 11.30.05 gas 1.09.06 AURORA at 1.10.06_DEM-WP(C) Gas Transport 2010GRC 2 2 2" xfId="22861"/>
    <cellStyle name="_Power Cost Value Copy 11.30.05 gas 1.09.06 AURORA at 1.10.06_DEM-WP(C) Gas Transport 2010GRC 2 3" xfId="22862"/>
    <cellStyle name="_Power Cost Value Copy 11.30.05 gas 1.09.06 AURORA at 1.10.06_DEM-WP(C) Gas Transport 2010GRC 2 4" xfId="22863"/>
    <cellStyle name="_Power Cost Value Copy 11.30.05 gas 1.09.06 AURORA at 1.10.06_DEM-WP(C) Gas Transport 2010GRC 3" xfId="22864"/>
    <cellStyle name="_Power Cost Value Copy 11.30.05 gas 1.09.06 AURORA at 1.10.06_DEM-WP(C) Gas Transport 2010GRC 3 2" xfId="22865"/>
    <cellStyle name="_Power Cost Value Copy 11.30.05 gas 1.09.06 AURORA at 1.10.06_DEM-WP(C) Gas Transport 2010GRC 4" xfId="22866"/>
    <cellStyle name="_Power Cost Value Copy 11.30.05 gas 1.09.06 AURORA at 1.10.06_Direct Assignment Distribution Plant 2008" xfId="5459"/>
    <cellStyle name="_Power Cost Value Copy 11.30.05 gas 1.09.06 AURORA at 1.10.06_Direct Assignment Distribution Plant 2008 2" xfId="5460"/>
    <cellStyle name="_Power Cost Value Copy 11.30.05 gas 1.09.06 AURORA at 1.10.06_Direct Assignment Distribution Plant 2008 2 2" xfId="5461"/>
    <cellStyle name="_Power Cost Value Copy 11.30.05 gas 1.09.06 AURORA at 1.10.06_Direct Assignment Distribution Plant 2008 2 2 2" xfId="5462"/>
    <cellStyle name="_Power Cost Value Copy 11.30.05 gas 1.09.06 AURORA at 1.10.06_Direct Assignment Distribution Plant 2008 2 2 2 2" xfId="22867"/>
    <cellStyle name="_Power Cost Value Copy 11.30.05 gas 1.09.06 AURORA at 1.10.06_Direct Assignment Distribution Plant 2008 2 2 3" xfId="22868"/>
    <cellStyle name="_Power Cost Value Copy 11.30.05 gas 1.09.06 AURORA at 1.10.06_Direct Assignment Distribution Plant 2008 2 3" xfId="5463"/>
    <cellStyle name="_Power Cost Value Copy 11.30.05 gas 1.09.06 AURORA at 1.10.06_Direct Assignment Distribution Plant 2008 2 3 2" xfId="5464"/>
    <cellStyle name="_Power Cost Value Copy 11.30.05 gas 1.09.06 AURORA at 1.10.06_Direct Assignment Distribution Plant 2008 2 3 2 2" xfId="22869"/>
    <cellStyle name="_Power Cost Value Copy 11.30.05 gas 1.09.06 AURORA at 1.10.06_Direct Assignment Distribution Plant 2008 2 3 3" xfId="22870"/>
    <cellStyle name="_Power Cost Value Copy 11.30.05 gas 1.09.06 AURORA at 1.10.06_Direct Assignment Distribution Plant 2008 2 4" xfId="5465"/>
    <cellStyle name="_Power Cost Value Copy 11.30.05 gas 1.09.06 AURORA at 1.10.06_Direct Assignment Distribution Plant 2008 2 4 2" xfId="5466"/>
    <cellStyle name="_Power Cost Value Copy 11.30.05 gas 1.09.06 AURORA at 1.10.06_Direct Assignment Distribution Plant 2008 2 4 2 2" xfId="22871"/>
    <cellStyle name="_Power Cost Value Copy 11.30.05 gas 1.09.06 AURORA at 1.10.06_Direct Assignment Distribution Plant 2008 2 4 3" xfId="22872"/>
    <cellStyle name="_Power Cost Value Copy 11.30.05 gas 1.09.06 AURORA at 1.10.06_Direct Assignment Distribution Plant 2008 2 5" xfId="22873"/>
    <cellStyle name="_Power Cost Value Copy 11.30.05 gas 1.09.06 AURORA at 1.10.06_Direct Assignment Distribution Plant 2008 3" xfId="5467"/>
    <cellStyle name="_Power Cost Value Copy 11.30.05 gas 1.09.06 AURORA at 1.10.06_Direct Assignment Distribution Plant 2008 3 2" xfId="5468"/>
    <cellStyle name="_Power Cost Value Copy 11.30.05 gas 1.09.06 AURORA at 1.10.06_Direct Assignment Distribution Plant 2008 3 2 2" xfId="22874"/>
    <cellStyle name="_Power Cost Value Copy 11.30.05 gas 1.09.06 AURORA at 1.10.06_Direct Assignment Distribution Plant 2008 3 3" xfId="22875"/>
    <cellStyle name="_Power Cost Value Copy 11.30.05 gas 1.09.06 AURORA at 1.10.06_Direct Assignment Distribution Plant 2008 4" xfId="5469"/>
    <cellStyle name="_Power Cost Value Copy 11.30.05 gas 1.09.06 AURORA at 1.10.06_Direct Assignment Distribution Plant 2008 4 2" xfId="5470"/>
    <cellStyle name="_Power Cost Value Copy 11.30.05 gas 1.09.06 AURORA at 1.10.06_Direct Assignment Distribution Plant 2008 4 2 2" xfId="22876"/>
    <cellStyle name="_Power Cost Value Copy 11.30.05 gas 1.09.06 AURORA at 1.10.06_Direct Assignment Distribution Plant 2008 4 3" xfId="22877"/>
    <cellStyle name="_Power Cost Value Copy 11.30.05 gas 1.09.06 AURORA at 1.10.06_Direct Assignment Distribution Plant 2008 5" xfId="5471"/>
    <cellStyle name="_Power Cost Value Copy 11.30.05 gas 1.09.06 AURORA at 1.10.06_Direct Assignment Distribution Plant 2008 5 2" xfId="22878"/>
    <cellStyle name="_Power Cost Value Copy 11.30.05 gas 1.09.06 AURORA at 1.10.06_Direct Assignment Distribution Plant 2008 6" xfId="5472"/>
    <cellStyle name="_Power Cost Value Copy 11.30.05 gas 1.09.06 AURORA at 1.10.06_DWH-08 (Rate Spread &amp; Design Workpapers)" xfId="5473"/>
    <cellStyle name="_Power Cost Value Copy 11.30.05 gas 1.09.06 AURORA at 1.10.06_Electric COS Inputs" xfId="5474"/>
    <cellStyle name="_Power Cost Value Copy 11.30.05 gas 1.09.06 AURORA at 1.10.06_Electric COS Inputs 2" xfId="5475"/>
    <cellStyle name="_Power Cost Value Copy 11.30.05 gas 1.09.06 AURORA at 1.10.06_Electric COS Inputs 2 2" xfId="5476"/>
    <cellStyle name="_Power Cost Value Copy 11.30.05 gas 1.09.06 AURORA at 1.10.06_Electric COS Inputs 2 2 2" xfId="5477"/>
    <cellStyle name="_Power Cost Value Copy 11.30.05 gas 1.09.06 AURORA at 1.10.06_Electric COS Inputs 2 2 2 2" xfId="22879"/>
    <cellStyle name="_Power Cost Value Copy 11.30.05 gas 1.09.06 AURORA at 1.10.06_Electric COS Inputs 2 2 3" xfId="22880"/>
    <cellStyle name="_Power Cost Value Copy 11.30.05 gas 1.09.06 AURORA at 1.10.06_Electric COS Inputs 2 3" xfId="5478"/>
    <cellStyle name="_Power Cost Value Copy 11.30.05 gas 1.09.06 AURORA at 1.10.06_Electric COS Inputs 2 3 2" xfId="5479"/>
    <cellStyle name="_Power Cost Value Copy 11.30.05 gas 1.09.06 AURORA at 1.10.06_Electric COS Inputs 2 3 2 2" xfId="22881"/>
    <cellStyle name="_Power Cost Value Copy 11.30.05 gas 1.09.06 AURORA at 1.10.06_Electric COS Inputs 2 3 3" xfId="22882"/>
    <cellStyle name="_Power Cost Value Copy 11.30.05 gas 1.09.06 AURORA at 1.10.06_Electric COS Inputs 2 4" xfId="5480"/>
    <cellStyle name="_Power Cost Value Copy 11.30.05 gas 1.09.06 AURORA at 1.10.06_Electric COS Inputs 2 4 2" xfId="5481"/>
    <cellStyle name="_Power Cost Value Copy 11.30.05 gas 1.09.06 AURORA at 1.10.06_Electric COS Inputs 2 4 2 2" xfId="22883"/>
    <cellStyle name="_Power Cost Value Copy 11.30.05 gas 1.09.06 AURORA at 1.10.06_Electric COS Inputs 2 4 3" xfId="22884"/>
    <cellStyle name="_Power Cost Value Copy 11.30.05 gas 1.09.06 AURORA at 1.10.06_Electric COS Inputs 2 5" xfId="22885"/>
    <cellStyle name="_Power Cost Value Copy 11.30.05 gas 1.09.06 AURORA at 1.10.06_Electric COS Inputs 3" xfId="5482"/>
    <cellStyle name="_Power Cost Value Copy 11.30.05 gas 1.09.06 AURORA at 1.10.06_Electric COS Inputs 3 2" xfId="5483"/>
    <cellStyle name="_Power Cost Value Copy 11.30.05 gas 1.09.06 AURORA at 1.10.06_Electric COS Inputs 3 2 2" xfId="22886"/>
    <cellStyle name="_Power Cost Value Copy 11.30.05 gas 1.09.06 AURORA at 1.10.06_Electric COS Inputs 3 3" xfId="22887"/>
    <cellStyle name="_Power Cost Value Copy 11.30.05 gas 1.09.06 AURORA at 1.10.06_Electric COS Inputs 4" xfId="5484"/>
    <cellStyle name="_Power Cost Value Copy 11.30.05 gas 1.09.06 AURORA at 1.10.06_Electric COS Inputs 4 2" xfId="5485"/>
    <cellStyle name="_Power Cost Value Copy 11.30.05 gas 1.09.06 AURORA at 1.10.06_Electric COS Inputs 4 2 2" xfId="22888"/>
    <cellStyle name="_Power Cost Value Copy 11.30.05 gas 1.09.06 AURORA at 1.10.06_Electric COS Inputs 4 3" xfId="22889"/>
    <cellStyle name="_Power Cost Value Copy 11.30.05 gas 1.09.06 AURORA at 1.10.06_Electric COS Inputs 5" xfId="5486"/>
    <cellStyle name="_Power Cost Value Copy 11.30.05 gas 1.09.06 AURORA at 1.10.06_Electric COS Inputs 5 2" xfId="22890"/>
    <cellStyle name="_Power Cost Value Copy 11.30.05 gas 1.09.06 AURORA at 1.10.06_Electric COS Inputs 6" xfId="5487"/>
    <cellStyle name="_Power Cost Value Copy 11.30.05 gas 1.09.06 AURORA at 1.10.06_Electric Rate Spread and Rate Design 3.23.09" xfId="5488"/>
    <cellStyle name="_Power Cost Value Copy 11.30.05 gas 1.09.06 AURORA at 1.10.06_Electric Rate Spread and Rate Design 3.23.09 2" xfId="5489"/>
    <cellStyle name="_Power Cost Value Copy 11.30.05 gas 1.09.06 AURORA at 1.10.06_Electric Rate Spread and Rate Design 3.23.09 2 2" xfId="5490"/>
    <cellStyle name="_Power Cost Value Copy 11.30.05 gas 1.09.06 AURORA at 1.10.06_Electric Rate Spread and Rate Design 3.23.09 2 2 2" xfId="5491"/>
    <cellStyle name="_Power Cost Value Copy 11.30.05 gas 1.09.06 AURORA at 1.10.06_Electric Rate Spread and Rate Design 3.23.09 2 2 2 2" xfId="22891"/>
    <cellStyle name="_Power Cost Value Copy 11.30.05 gas 1.09.06 AURORA at 1.10.06_Electric Rate Spread and Rate Design 3.23.09 2 2 3" xfId="22892"/>
    <cellStyle name="_Power Cost Value Copy 11.30.05 gas 1.09.06 AURORA at 1.10.06_Electric Rate Spread and Rate Design 3.23.09 2 3" xfId="5492"/>
    <cellStyle name="_Power Cost Value Copy 11.30.05 gas 1.09.06 AURORA at 1.10.06_Electric Rate Spread and Rate Design 3.23.09 2 3 2" xfId="5493"/>
    <cellStyle name="_Power Cost Value Copy 11.30.05 gas 1.09.06 AURORA at 1.10.06_Electric Rate Spread and Rate Design 3.23.09 2 3 2 2" xfId="22893"/>
    <cellStyle name="_Power Cost Value Copy 11.30.05 gas 1.09.06 AURORA at 1.10.06_Electric Rate Spread and Rate Design 3.23.09 2 3 3" xfId="22894"/>
    <cellStyle name="_Power Cost Value Copy 11.30.05 gas 1.09.06 AURORA at 1.10.06_Electric Rate Spread and Rate Design 3.23.09 2 4" xfId="5494"/>
    <cellStyle name="_Power Cost Value Copy 11.30.05 gas 1.09.06 AURORA at 1.10.06_Electric Rate Spread and Rate Design 3.23.09 2 4 2" xfId="5495"/>
    <cellStyle name="_Power Cost Value Copy 11.30.05 gas 1.09.06 AURORA at 1.10.06_Electric Rate Spread and Rate Design 3.23.09 2 4 2 2" xfId="22895"/>
    <cellStyle name="_Power Cost Value Copy 11.30.05 gas 1.09.06 AURORA at 1.10.06_Electric Rate Spread and Rate Design 3.23.09 2 4 3" xfId="22896"/>
    <cellStyle name="_Power Cost Value Copy 11.30.05 gas 1.09.06 AURORA at 1.10.06_Electric Rate Spread and Rate Design 3.23.09 2 5" xfId="22897"/>
    <cellStyle name="_Power Cost Value Copy 11.30.05 gas 1.09.06 AURORA at 1.10.06_Electric Rate Spread and Rate Design 3.23.09 3" xfId="5496"/>
    <cellStyle name="_Power Cost Value Copy 11.30.05 gas 1.09.06 AURORA at 1.10.06_Electric Rate Spread and Rate Design 3.23.09 3 2" xfId="5497"/>
    <cellStyle name="_Power Cost Value Copy 11.30.05 gas 1.09.06 AURORA at 1.10.06_Electric Rate Spread and Rate Design 3.23.09 3 2 2" xfId="22898"/>
    <cellStyle name="_Power Cost Value Copy 11.30.05 gas 1.09.06 AURORA at 1.10.06_Electric Rate Spread and Rate Design 3.23.09 3 3" xfId="22899"/>
    <cellStyle name="_Power Cost Value Copy 11.30.05 gas 1.09.06 AURORA at 1.10.06_Electric Rate Spread and Rate Design 3.23.09 4" xfId="5498"/>
    <cellStyle name="_Power Cost Value Copy 11.30.05 gas 1.09.06 AURORA at 1.10.06_Electric Rate Spread and Rate Design 3.23.09 4 2" xfId="5499"/>
    <cellStyle name="_Power Cost Value Copy 11.30.05 gas 1.09.06 AURORA at 1.10.06_Electric Rate Spread and Rate Design 3.23.09 4 2 2" xfId="22900"/>
    <cellStyle name="_Power Cost Value Copy 11.30.05 gas 1.09.06 AURORA at 1.10.06_Electric Rate Spread and Rate Design 3.23.09 4 3" xfId="22901"/>
    <cellStyle name="_Power Cost Value Copy 11.30.05 gas 1.09.06 AURORA at 1.10.06_Electric Rate Spread and Rate Design 3.23.09 5" xfId="5500"/>
    <cellStyle name="_Power Cost Value Copy 11.30.05 gas 1.09.06 AURORA at 1.10.06_Electric Rate Spread and Rate Design 3.23.09 5 2" xfId="22902"/>
    <cellStyle name="_Power Cost Value Copy 11.30.05 gas 1.09.06 AURORA at 1.10.06_Electric Rate Spread and Rate Design 3.23.09 6" xfId="5501"/>
    <cellStyle name="_Power Cost Value Copy 11.30.05 gas 1.09.06 AURORA at 1.10.06_Exh A-1 resulting from UE-112050 effective Jan 1 2012" xfId="22903"/>
    <cellStyle name="_Power Cost Value Copy 11.30.05 gas 1.09.06 AURORA at 1.10.06_Exh A-1 resulting from UE-112050 effective Jan 1 2012 2" xfId="22904"/>
    <cellStyle name="_Power Cost Value Copy 11.30.05 gas 1.09.06 AURORA at 1.10.06_Exh G - Klamath Peaker PPA fr C Locke 2-12" xfId="22905"/>
    <cellStyle name="_Power Cost Value Copy 11.30.05 gas 1.09.06 AURORA at 1.10.06_Exh G - Klamath Peaker PPA fr C Locke 2-12 2" xfId="22906"/>
    <cellStyle name="_Power Cost Value Copy 11.30.05 gas 1.09.06 AURORA at 1.10.06_Exhibit A-1 effective 4-1-11 fr S Free 12-11" xfId="22907"/>
    <cellStyle name="_Power Cost Value Copy 11.30.05 gas 1.09.06 AURORA at 1.10.06_Exhibit A-1 effective 4-1-11 fr S Free 12-11 2" xfId="22908"/>
    <cellStyle name="_Power Cost Value Copy 11.30.05 gas 1.09.06 AURORA at 1.10.06_Exhibit D fr R Gho 12-31-08" xfId="5502"/>
    <cellStyle name="_Power Cost Value Copy 11.30.05 gas 1.09.06 AURORA at 1.10.06_Exhibit D fr R Gho 12-31-08 2" xfId="5503"/>
    <cellStyle name="_Power Cost Value Copy 11.30.05 gas 1.09.06 AURORA at 1.10.06_Exhibit D fr R Gho 12-31-08 2 2" xfId="22909"/>
    <cellStyle name="_Power Cost Value Copy 11.30.05 gas 1.09.06 AURORA at 1.10.06_Exhibit D fr R Gho 12-31-08 2 2 2" xfId="22910"/>
    <cellStyle name="_Power Cost Value Copy 11.30.05 gas 1.09.06 AURORA at 1.10.06_Exhibit D fr R Gho 12-31-08 2 2 2 2" xfId="22911"/>
    <cellStyle name="_Power Cost Value Copy 11.30.05 gas 1.09.06 AURORA at 1.10.06_Exhibit D fr R Gho 12-31-08 2 2 3" xfId="22912"/>
    <cellStyle name="_Power Cost Value Copy 11.30.05 gas 1.09.06 AURORA at 1.10.06_Exhibit D fr R Gho 12-31-08 2 3" xfId="22913"/>
    <cellStyle name="_Power Cost Value Copy 11.30.05 gas 1.09.06 AURORA at 1.10.06_Exhibit D fr R Gho 12-31-08 2 3 2" xfId="22914"/>
    <cellStyle name="_Power Cost Value Copy 11.30.05 gas 1.09.06 AURORA at 1.10.06_Exhibit D fr R Gho 12-31-08 2 4" xfId="22915"/>
    <cellStyle name="_Power Cost Value Copy 11.30.05 gas 1.09.06 AURORA at 1.10.06_Exhibit D fr R Gho 12-31-08 3" xfId="5504"/>
    <cellStyle name="_Power Cost Value Copy 11.30.05 gas 1.09.06 AURORA at 1.10.06_Exhibit D fr R Gho 12-31-08 3 2" xfId="22916"/>
    <cellStyle name="_Power Cost Value Copy 11.30.05 gas 1.09.06 AURORA at 1.10.06_Exhibit D fr R Gho 12-31-08 3 2 2" xfId="22917"/>
    <cellStyle name="_Power Cost Value Copy 11.30.05 gas 1.09.06 AURORA at 1.10.06_Exhibit D fr R Gho 12-31-08 3 3" xfId="22918"/>
    <cellStyle name="_Power Cost Value Copy 11.30.05 gas 1.09.06 AURORA at 1.10.06_Exhibit D fr R Gho 12-31-08 3 4" xfId="22919"/>
    <cellStyle name="_Power Cost Value Copy 11.30.05 gas 1.09.06 AURORA at 1.10.06_Exhibit D fr R Gho 12-31-08 4" xfId="22920"/>
    <cellStyle name="_Power Cost Value Copy 11.30.05 gas 1.09.06 AURORA at 1.10.06_Exhibit D fr R Gho 12-31-08 4 2" xfId="22921"/>
    <cellStyle name="_Power Cost Value Copy 11.30.05 gas 1.09.06 AURORA at 1.10.06_Exhibit D fr R Gho 12-31-08 5" xfId="22922"/>
    <cellStyle name="_Power Cost Value Copy 11.30.05 gas 1.09.06 AURORA at 1.10.06_Exhibit D fr R Gho 12-31-08 v2" xfId="5505"/>
    <cellStyle name="_Power Cost Value Copy 11.30.05 gas 1.09.06 AURORA at 1.10.06_Exhibit D fr R Gho 12-31-08 v2 2" xfId="5506"/>
    <cellStyle name="_Power Cost Value Copy 11.30.05 gas 1.09.06 AURORA at 1.10.06_Exhibit D fr R Gho 12-31-08 v2 2 2" xfId="22923"/>
    <cellStyle name="_Power Cost Value Copy 11.30.05 gas 1.09.06 AURORA at 1.10.06_Exhibit D fr R Gho 12-31-08 v2 2 2 2" xfId="22924"/>
    <cellStyle name="_Power Cost Value Copy 11.30.05 gas 1.09.06 AURORA at 1.10.06_Exhibit D fr R Gho 12-31-08 v2 2 2 2 2" xfId="22925"/>
    <cellStyle name="_Power Cost Value Copy 11.30.05 gas 1.09.06 AURORA at 1.10.06_Exhibit D fr R Gho 12-31-08 v2 2 2 3" xfId="22926"/>
    <cellStyle name="_Power Cost Value Copy 11.30.05 gas 1.09.06 AURORA at 1.10.06_Exhibit D fr R Gho 12-31-08 v2 2 3" xfId="22927"/>
    <cellStyle name="_Power Cost Value Copy 11.30.05 gas 1.09.06 AURORA at 1.10.06_Exhibit D fr R Gho 12-31-08 v2 2 3 2" xfId="22928"/>
    <cellStyle name="_Power Cost Value Copy 11.30.05 gas 1.09.06 AURORA at 1.10.06_Exhibit D fr R Gho 12-31-08 v2 2 4" xfId="22929"/>
    <cellStyle name="_Power Cost Value Copy 11.30.05 gas 1.09.06 AURORA at 1.10.06_Exhibit D fr R Gho 12-31-08 v2 3" xfId="5507"/>
    <cellStyle name="_Power Cost Value Copy 11.30.05 gas 1.09.06 AURORA at 1.10.06_Exhibit D fr R Gho 12-31-08 v2 3 2" xfId="22930"/>
    <cellStyle name="_Power Cost Value Copy 11.30.05 gas 1.09.06 AURORA at 1.10.06_Exhibit D fr R Gho 12-31-08 v2 3 2 2" xfId="22931"/>
    <cellStyle name="_Power Cost Value Copy 11.30.05 gas 1.09.06 AURORA at 1.10.06_Exhibit D fr R Gho 12-31-08 v2 3 3" xfId="22932"/>
    <cellStyle name="_Power Cost Value Copy 11.30.05 gas 1.09.06 AURORA at 1.10.06_Exhibit D fr R Gho 12-31-08 v2 3 4" xfId="22933"/>
    <cellStyle name="_Power Cost Value Copy 11.30.05 gas 1.09.06 AURORA at 1.10.06_Exhibit D fr R Gho 12-31-08 v2 4" xfId="22934"/>
    <cellStyle name="_Power Cost Value Copy 11.30.05 gas 1.09.06 AURORA at 1.10.06_Exhibit D fr R Gho 12-31-08 v2 4 2" xfId="22935"/>
    <cellStyle name="_Power Cost Value Copy 11.30.05 gas 1.09.06 AURORA at 1.10.06_Exhibit D fr R Gho 12-31-08 v2 5" xfId="22936"/>
    <cellStyle name="_Power Cost Value Copy 11.30.05 gas 1.09.06 AURORA at 1.10.06_Exhibit D fr R Gho 12-31-08 v2_DEM-WP(C) ENERG10C--ctn Mid-C_042010 2010GRC" xfId="5508"/>
    <cellStyle name="_Power Cost Value Copy 11.30.05 gas 1.09.06 AURORA at 1.10.06_Exhibit D fr R Gho 12-31-08 v2_DEM-WP(C) ENERG10C--ctn Mid-C_042010 2010GRC 2" xfId="22937"/>
    <cellStyle name="_Power Cost Value Copy 11.30.05 gas 1.09.06 AURORA at 1.10.06_Exhibit D fr R Gho 12-31-08 v2_NIM Summary" xfId="5509"/>
    <cellStyle name="_Power Cost Value Copy 11.30.05 gas 1.09.06 AURORA at 1.10.06_Exhibit D fr R Gho 12-31-08 v2_NIM Summary 2" xfId="5510"/>
    <cellStyle name="_Power Cost Value Copy 11.30.05 gas 1.09.06 AURORA at 1.10.06_Exhibit D fr R Gho 12-31-08 v2_NIM Summary 2 2" xfId="22938"/>
    <cellStyle name="_Power Cost Value Copy 11.30.05 gas 1.09.06 AURORA at 1.10.06_Exhibit D fr R Gho 12-31-08 v2_NIM Summary 2 2 2" xfId="22939"/>
    <cellStyle name="_Power Cost Value Copy 11.30.05 gas 1.09.06 AURORA at 1.10.06_Exhibit D fr R Gho 12-31-08 v2_NIM Summary 2 2 2 2" xfId="22940"/>
    <cellStyle name="_Power Cost Value Copy 11.30.05 gas 1.09.06 AURORA at 1.10.06_Exhibit D fr R Gho 12-31-08 v2_NIM Summary 2 2 3" xfId="22941"/>
    <cellStyle name="_Power Cost Value Copy 11.30.05 gas 1.09.06 AURORA at 1.10.06_Exhibit D fr R Gho 12-31-08 v2_NIM Summary 2 3" xfId="22942"/>
    <cellStyle name="_Power Cost Value Copy 11.30.05 gas 1.09.06 AURORA at 1.10.06_Exhibit D fr R Gho 12-31-08 v2_NIM Summary 2 3 2" xfId="22943"/>
    <cellStyle name="_Power Cost Value Copy 11.30.05 gas 1.09.06 AURORA at 1.10.06_Exhibit D fr R Gho 12-31-08 v2_NIM Summary 2 4" xfId="22944"/>
    <cellStyle name="_Power Cost Value Copy 11.30.05 gas 1.09.06 AURORA at 1.10.06_Exhibit D fr R Gho 12-31-08 v2_NIM Summary 3" xfId="22945"/>
    <cellStyle name="_Power Cost Value Copy 11.30.05 gas 1.09.06 AURORA at 1.10.06_Exhibit D fr R Gho 12-31-08 v2_NIM Summary 3 2" xfId="22946"/>
    <cellStyle name="_Power Cost Value Copy 11.30.05 gas 1.09.06 AURORA at 1.10.06_Exhibit D fr R Gho 12-31-08 v2_NIM Summary 3 2 2" xfId="22947"/>
    <cellStyle name="_Power Cost Value Copy 11.30.05 gas 1.09.06 AURORA at 1.10.06_Exhibit D fr R Gho 12-31-08 v2_NIM Summary 3 3" xfId="22948"/>
    <cellStyle name="_Power Cost Value Copy 11.30.05 gas 1.09.06 AURORA at 1.10.06_Exhibit D fr R Gho 12-31-08 v2_NIM Summary 3 4" xfId="22949"/>
    <cellStyle name="_Power Cost Value Copy 11.30.05 gas 1.09.06 AURORA at 1.10.06_Exhibit D fr R Gho 12-31-08 v2_NIM Summary 4" xfId="22950"/>
    <cellStyle name="_Power Cost Value Copy 11.30.05 gas 1.09.06 AURORA at 1.10.06_Exhibit D fr R Gho 12-31-08 v2_NIM Summary 4 2" xfId="22951"/>
    <cellStyle name="_Power Cost Value Copy 11.30.05 gas 1.09.06 AURORA at 1.10.06_Exhibit D fr R Gho 12-31-08 v2_NIM Summary 5" xfId="22952"/>
    <cellStyle name="_Power Cost Value Copy 11.30.05 gas 1.09.06 AURORA at 1.10.06_Exhibit D fr R Gho 12-31-08 v2_NIM Summary_DEM-WP(C) ENERG10C--ctn Mid-C_042010 2010GRC" xfId="5511"/>
    <cellStyle name="_Power Cost Value Copy 11.30.05 gas 1.09.06 AURORA at 1.10.06_Exhibit D fr R Gho 12-31-08 v2_NIM Summary_DEM-WP(C) ENERG10C--ctn Mid-C_042010 2010GRC 2" xfId="22953"/>
    <cellStyle name="_Power Cost Value Copy 11.30.05 gas 1.09.06 AURORA at 1.10.06_Exhibit D fr R Gho 12-31-08_DEM-WP(C) ENERG10C--ctn Mid-C_042010 2010GRC" xfId="5512"/>
    <cellStyle name="_Power Cost Value Copy 11.30.05 gas 1.09.06 AURORA at 1.10.06_Exhibit D fr R Gho 12-31-08_DEM-WP(C) ENERG10C--ctn Mid-C_042010 2010GRC 2" xfId="22954"/>
    <cellStyle name="_Power Cost Value Copy 11.30.05 gas 1.09.06 AURORA at 1.10.06_Exhibit D fr R Gho 12-31-08_NIM Summary" xfId="5513"/>
    <cellStyle name="_Power Cost Value Copy 11.30.05 gas 1.09.06 AURORA at 1.10.06_Exhibit D fr R Gho 12-31-08_NIM Summary 2" xfId="5514"/>
    <cellStyle name="_Power Cost Value Copy 11.30.05 gas 1.09.06 AURORA at 1.10.06_Exhibit D fr R Gho 12-31-08_NIM Summary 2 2" xfId="22955"/>
    <cellStyle name="_Power Cost Value Copy 11.30.05 gas 1.09.06 AURORA at 1.10.06_Exhibit D fr R Gho 12-31-08_NIM Summary 2 2 2" xfId="22956"/>
    <cellStyle name="_Power Cost Value Copy 11.30.05 gas 1.09.06 AURORA at 1.10.06_Exhibit D fr R Gho 12-31-08_NIM Summary 2 2 2 2" xfId="22957"/>
    <cellStyle name="_Power Cost Value Copy 11.30.05 gas 1.09.06 AURORA at 1.10.06_Exhibit D fr R Gho 12-31-08_NIM Summary 2 2 3" xfId="22958"/>
    <cellStyle name="_Power Cost Value Copy 11.30.05 gas 1.09.06 AURORA at 1.10.06_Exhibit D fr R Gho 12-31-08_NIM Summary 2 3" xfId="22959"/>
    <cellStyle name="_Power Cost Value Copy 11.30.05 gas 1.09.06 AURORA at 1.10.06_Exhibit D fr R Gho 12-31-08_NIM Summary 2 3 2" xfId="22960"/>
    <cellStyle name="_Power Cost Value Copy 11.30.05 gas 1.09.06 AURORA at 1.10.06_Exhibit D fr R Gho 12-31-08_NIM Summary 2 4" xfId="22961"/>
    <cellStyle name="_Power Cost Value Copy 11.30.05 gas 1.09.06 AURORA at 1.10.06_Exhibit D fr R Gho 12-31-08_NIM Summary 3" xfId="22962"/>
    <cellStyle name="_Power Cost Value Copy 11.30.05 gas 1.09.06 AURORA at 1.10.06_Exhibit D fr R Gho 12-31-08_NIM Summary 3 2" xfId="22963"/>
    <cellStyle name="_Power Cost Value Copy 11.30.05 gas 1.09.06 AURORA at 1.10.06_Exhibit D fr R Gho 12-31-08_NIM Summary 3 2 2" xfId="22964"/>
    <cellStyle name="_Power Cost Value Copy 11.30.05 gas 1.09.06 AURORA at 1.10.06_Exhibit D fr R Gho 12-31-08_NIM Summary 3 3" xfId="22965"/>
    <cellStyle name="_Power Cost Value Copy 11.30.05 gas 1.09.06 AURORA at 1.10.06_Exhibit D fr R Gho 12-31-08_NIM Summary 3 4" xfId="22966"/>
    <cellStyle name="_Power Cost Value Copy 11.30.05 gas 1.09.06 AURORA at 1.10.06_Exhibit D fr R Gho 12-31-08_NIM Summary 4" xfId="22967"/>
    <cellStyle name="_Power Cost Value Copy 11.30.05 gas 1.09.06 AURORA at 1.10.06_Exhibit D fr R Gho 12-31-08_NIM Summary 4 2" xfId="22968"/>
    <cellStyle name="_Power Cost Value Copy 11.30.05 gas 1.09.06 AURORA at 1.10.06_Exhibit D fr R Gho 12-31-08_NIM Summary 5" xfId="22969"/>
    <cellStyle name="_Power Cost Value Copy 11.30.05 gas 1.09.06 AURORA at 1.10.06_Exhibit D fr R Gho 12-31-08_NIM Summary_DEM-WP(C) ENERG10C--ctn Mid-C_042010 2010GRC" xfId="5515"/>
    <cellStyle name="_Power Cost Value Copy 11.30.05 gas 1.09.06 AURORA at 1.10.06_Exhibit D fr R Gho 12-31-08_NIM Summary_DEM-WP(C) ENERG10C--ctn Mid-C_042010 2010GRC 2" xfId="22970"/>
    <cellStyle name="_Power Cost Value Copy 11.30.05 gas 1.09.06 AURORA at 1.10.06_Final 2008 PTC Rate Design Workpapers 10.27.08" xfId="5516"/>
    <cellStyle name="_Power Cost Value Copy 11.30.05 gas 1.09.06 AURORA at 1.10.06_Final 2009 Electric Low Income Workpapers" xfId="5517"/>
    <cellStyle name="_Power Cost Value Copy 11.30.05 gas 1.09.06 AURORA at 1.10.06_Gas Rev Req Model (2010 GRC)" xfId="5518"/>
    <cellStyle name="_Power Cost Value Copy 11.30.05 gas 1.09.06 AURORA at 1.10.06_Hopkins Ridge Prepaid Tran - Interest Earned RY 12ME Feb  '11" xfId="5519"/>
    <cellStyle name="_Power Cost Value Copy 11.30.05 gas 1.09.06 AURORA at 1.10.06_Hopkins Ridge Prepaid Tran - Interest Earned RY 12ME Feb  '11 2" xfId="5520"/>
    <cellStyle name="_Power Cost Value Copy 11.30.05 gas 1.09.06 AURORA at 1.10.06_Hopkins Ridge Prepaid Tran - Interest Earned RY 12ME Feb  '11 2 2" xfId="22971"/>
    <cellStyle name="_Power Cost Value Copy 11.30.05 gas 1.09.06 AURORA at 1.10.06_Hopkins Ridge Prepaid Tran - Interest Earned RY 12ME Feb  '11 2 2 2" xfId="22972"/>
    <cellStyle name="_Power Cost Value Copy 11.30.05 gas 1.09.06 AURORA at 1.10.06_Hopkins Ridge Prepaid Tran - Interest Earned RY 12ME Feb  '11 2 2 2 2" xfId="22973"/>
    <cellStyle name="_Power Cost Value Copy 11.30.05 gas 1.09.06 AURORA at 1.10.06_Hopkins Ridge Prepaid Tran - Interest Earned RY 12ME Feb  '11 2 2 3" xfId="22974"/>
    <cellStyle name="_Power Cost Value Copy 11.30.05 gas 1.09.06 AURORA at 1.10.06_Hopkins Ridge Prepaid Tran - Interest Earned RY 12ME Feb  '11 2 3" xfId="22975"/>
    <cellStyle name="_Power Cost Value Copy 11.30.05 gas 1.09.06 AURORA at 1.10.06_Hopkins Ridge Prepaid Tran - Interest Earned RY 12ME Feb  '11 2 3 2" xfId="22976"/>
    <cellStyle name="_Power Cost Value Copy 11.30.05 gas 1.09.06 AURORA at 1.10.06_Hopkins Ridge Prepaid Tran - Interest Earned RY 12ME Feb  '11 2 4" xfId="22977"/>
    <cellStyle name="_Power Cost Value Copy 11.30.05 gas 1.09.06 AURORA at 1.10.06_Hopkins Ridge Prepaid Tran - Interest Earned RY 12ME Feb  '11 3" xfId="22978"/>
    <cellStyle name="_Power Cost Value Copy 11.30.05 gas 1.09.06 AURORA at 1.10.06_Hopkins Ridge Prepaid Tran - Interest Earned RY 12ME Feb  '11 3 2" xfId="22979"/>
    <cellStyle name="_Power Cost Value Copy 11.30.05 gas 1.09.06 AURORA at 1.10.06_Hopkins Ridge Prepaid Tran - Interest Earned RY 12ME Feb  '11 3 2 2" xfId="22980"/>
    <cellStyle name="_Power Cost Value Copy 11.30.05 gas 1.09.06 AURORA at 1.10.06_Hopkins Ridge Prepaid Tran - Interest Earned RY 12ME Feb  '11 3 3" xfId="22981"/>
    <cellStyle name="_Power Cost Value Copy 11.30.05 gas 1.09.06 AURORA at 1.10.06_Hopkins Ridge Prepaid Tran - Interest Earned RY 12ME Feb  '11 3 4" xfId="22982"/>
    <cellStyle name="_Power Cost Value Copy 11.30.05 gas 1.09.06 AURORA at 1.10.06_Hopkins Ridge Prepaid Tran - Interest Earned RY 12ME Feb  '11 4" xfId="22983"/>
    <cellStyle name="_Power Cost Value Copy 11.30.05 gas 1.09.06 AURORA at 1.10.06_Hopkins Ridge Prepaid Tran - Interest Earned RY 12ME Feb  '11 4 2" xfId="22984"/>
    <cellStyle name="_Power Cost Value Copy 11.30.05 gas 1.09.06 AURORA at 1.10.06_Hopkins Ridge Prepaid Tran - Interest Earned RY 12ME Feb  '11 5" xfId="22985"/>
    <cellStyle name="_Power Cost Value Copy 11.30.05 gas 1.09.06 AURORA at 1.10.06_Hopkins Ridge Prepaid Tran - Interest Earned RY 12ME Feb  '11_DEM-WP(C) ENERG10C--ctn Mid-C_042010 2010GRC" xfId="5521"/>
    <cellStyle name="_Power Cost Value Copy 11.30.05 gas 1.09.06 AURORA at 1.10.06_Hopkins Ridge Prepaid Tran - Interest Earned RY 12ME Feb  '11_DEM-WP(C) ENERG10C--ctn Mid-C_042010 2010GRC 2" xfId="22986"/>
    <cellStyle name="_Power Cost Value Copy 11.30.05 gas 1.09.06 AURORA at 1.10.06_Hopkins Ridge Prepaid Tran - Interest Earned RY 12ME Feb  '11_NIM Summary" xfId="5522"/>
    <cellStyle name="_Power Cost Value Copy 11.30.05 gas 1.09.06 AURORA at 1.10.06_Hopkins Ridge Prepaid Tran - Interest Earned RY 12ME Feb  '11_NIM Summary 2" xfId="5523"/>
    <cellStyle name="_Power Cost Value Copy 11.30.05 gas 1.09.06 AURORA at 1.10.06_Hopkins Ridge Prepaid Tran - Interest Earned RY 12ME Feb  '11_NIM Summary 2 2" xfId="22987"/>
    <cellStyle name="_Power Cost Value Copy 11.30.05 gas 1.09.06 AURORA at 1.10.06_Hopkins Ridge Prepaid Tran - Interest Earned RY 12ME Feb  '11_NIM Summary 2 2 2" xfId="22988"/>
    <cellStyle name="_Power Cost Value Copy 11.30.05 gas 1.09.06 AURORA at 1.10.06_Hopkins Ridge Prepaid Tran - Interest Earned RY 12ME Feb  '11_NIM Summary 2 2 2 2" xfId="22989"/>
    <cellStyle name="_Power Cost Value Copy 11.30.05 gas 1.09.06 AURORA at 1.10.06_Hopkins Ridge Prepaid Tran - Interest Earned RY 12ME Feb  '11_NIM Summary 2 2 3" xfId="22990"/>
    <cellStyle name="_Power Cost Value Copy 11.30.05 gas 1.09.06 AURORA at 1.10.06_Hopkins Ridge Prepaid Tran - Interest Earned RY 12ME Feb  '11_NIM Summary 2 3" xfId="22991"/>
    <cellStyle name="_Power Cost Value Copy 11.30.05 gas 1.09.06 AURORA at 1.10.06_Hopkins Ridge Prepaid Tran - Interest Earned RY 12ME Feb  '11_NIM Summary 2 3 2" xfId="22992"/>
    <cellStyle name="_Power Cost Value Copy 11.30.05 gas 1.09.06 AURORA at 1.10.06_Hopkins Ridge Prepaid Tran - Interest Earned RY 12ME Feb  '11_NIM Summary 2 4" xfId="22993"/>
    <cellStyle name="_Power Cost Value Copy 11.30.05 gas 1.09.06 AURORA at 1.10.06_Hopkins Ridge Prepaid Tran - Interest Earned RY 12ME Feb  '11_NIM Summary 3" xfId="22994"/>
    <cellStyle name="_Power Cost Value Copy 11.30.05 gas 1.09.06 AURORA at 1.10.06_Hopkins Ridge Prepaid Tran - Interest Earned RY 12ME Feb  '11_NIM Summary 3 2" xfId="22995"/>
    <cellStyle name="_Power Cost Value Copy 11.30.05 gas 1.09.06 AURORA at 1.10.06_Hopkins Ridge Prepaid Tran - Interest Earned RY 12ME Feb  '11_NIM Summary 3 2 2" xfId="22996"/>
    <cellStyle name="_Power Cost Value Copy 11.30.05 gas 1.09.06 AURORA at 1.10.06_Hopkins Ridge Prepaid Tran - Interest Earned RY 12ME Feb  '11_NIM Summary 3 3" xfId="22997"/>
    <cellStyle name="_Power Cost Value Copy 11.30.05 gas 1.09.06 AURORA at 1.10.06_Hopkins Ridge Prepaid Tran - Interest Earned RY 12ME Feb  '11_NIM Summary 3 4" xfId="22998"/>
    <cellStyle name="_Power Cost Value Copy 11.30.05 gas 1.09.06 AURORA at 1.10.06_Hopkins Ridge Prepaid Tran - Interest Earned RY 12ME Feb  '11_NIM Summary 4" xfId="22999"/>
    <cellStyle name="_Power Cost Value Copy 11.30.05 gas 1.09.06 AURORA at 1.10.06_Hopkins Ridge Prepaid Tran - Interest Earned RY 12ME Feb  '11_NIM Summary 4 2" xfId="23000"/>
    <cellStyle name="_Power Cost Value Copy 11.30.05 gas 1.09.06 AURORA at 1.10.06_Hopkins Ridge Prepaid Tran - Interest Earned RY 12ME Feb  '11_NIM Summary 5" xfId="23001"/>
    <cellStyle name="_Power Cost Value Copy 11.30.05 gas 1.09.06 AURORA at 1.10.06_Hopkins Ridge Prepaid Tran - Interest Earned RY 12ME Feb  '11_NIM Summary_DEM-WP(C) ENERG10C--ctn Mid-C_042010 2010GRC" xfId="5524"/>
    <cellStyle name="_Power Cost Value Copy 11.30.05 gas 1.09.06 AURORA at 1.10.06_Hopkins Ridge Prepaid Tran - Interest Earned RY 12ME Feb  '11_NIM Summary_DEM-WP(C) ENERG10C--ctn Mid-C_042010 2010GRC 2" xfId="23002"/>
    <cellStyle name="_Power Cost Value Copy 11.30.05 gas 1.09.06 AURORA at 1.10.06_Hopkins Ridge Prepaid Tran - Interest Earned RY 12ME Feb  '11_Transmission Workbook for May BOD" xfId="5525"/>
    <cellStyle name="_Power Cost Value Copy 11.30.05 gas 1.09.06 AURORA at 1.10.06_Hopkins Ridge Prepaid Tran - Interest Earned RY 12ME Feb  '11_Transmission Workbook for May BOD 2" xfId="5526"/>
    <cellStyle name="_Power Cost Value Copy 11.30.05 gas 1.09.06 AURORA at 1.10.06_Hopkins Ridge Prepaid Tran - Interest Earned RY 12ME Feb  '11_Transmission Workbook for May BOD 2 2" xfId="23003"/>
    <cellStyle name="_Power Cost Value Copy 11.30.05 gas 1.09.06 AURORA at 1.10.06_Hopkins Ridge Prepaid Tran - Interest Earned RY 12ME Feb  '11_Transmission Workbook for May BOD 2 2 2" xfId="23004"/>
    <cellStyle name="_Power Cost Value Copy 11.30.05 gas 1.09.06 AURORA at 1.10.06_Hopkins Ridge Prepaid Tran - Interest Earned RY 12ME Feb  '11_Transmission Workbook for May BOD 2 2 2 2" xfId="23005"/>
    <cellStyle name="_Power Cost Value Copy 11.30.05 gas 1.09.06 AURORA at 1.10.06_Hopkins Ridge Prepaid Tran - Interest Earned RY 12ME Feb  '11_Transmission Workbook for May BOD 2 2 3" xfId="23006"/>
    <cellStyle name="_Power Cost Value Copy 11.30.05 gas 1.09.06 AURORA at 1.10.06_Hopkins Ridge Prepaid Tran - Interest Earned RY 12ME Feb  '11_Transmission Workbook for May BOD 2 3" xfId="23007"/>
    <cellStyle name="_Power Cost Value Copy 11.30.05 gas 1.09.06 AURORA at 1.10.06_Hopkins Ridge Prepaid Tran - Interest Earned RY 12ME Feb  '11_Transmission Workbook for May BOD 2 3 2" xfId="23008"/>
    <cellStyle name="_Power Cost Value Copy 11.30.05 gas 1.09.06 AURORA at 1.10.06_Hopkins Ridge Prepaid Tran - Interest Earned RY 12ME Feb  '11_Transmission Workbook for May BOD 2 4" xfId="23009"/>
    <cellStyle name="_Power Cost Value Copy 11.30.05 gas 1.09.06 AURORA at 1.10.06_Hopkins Ridge Prepaid Tran - Interest Earned RY 12ME Feb  '11_Transmission Workbook for May BOD 3" xfId="23010"/>
    <cellStyle name="_Power Cost Value Copy 11.30.05 gas 1.09.06 AURORA at 1.10.06_Hopkins Ridge Prepaid Tran - Interest Earned RY 12ME Feb  '11_Transmission Workbook for May BOD 3 2" xfId="23011"/>
    <cellStyle name="_Power Cost Value Copy 11.30.05 gas 1.09.06 AURORA at 1.10.06_Hopkins Ridge Prepaid Tran - Interest Earned RY 12ME Feb  '11_Transmission Workbook for May BOD 3 2 2" xfId="23012"/>
    <cellStyle name="_Power Cost Value Copy 11.30.05 gas 1.09.06 AURORA at 1.10.06_Hopkins Ridge Prepaid Tran - Interest Earned RY 12ME Feb  '11_Transmission Workbook for May BOD 3 3" xfId="23013"/>
    <cellStyle name="_Power Cost Value Copy 11.30.05 gas 1.09.06 AURORA at 1.10.06_Hopkins Ridge Prepaid Tran - Interest Earned RY 12ME Feb  '11_Transmission Workbook for May BOD 3 4" xfId="23014"/>
    <cellStyle name="_Power Cost Value Copy 11.30.05 gas 1.09.06 AURORA at 1.10.06_Hopkins Ridge Prepaid Tran - Interest Earned RY 12ME Feb  '11_Transmission Workbook for May BOD 4" xfId="23015"/>
    <cellStyle name="_Power Cost Value Copy 11.30.05 gas 1.09.06 AURORA at 1.10.06_Hopkins Ridge Prepaid Tran - Interest Earned RY 12ME Feb  '11_Transmission Workbook for May BOD 4 2" xfId="23016"/>
    <cellStyle name="_Power Cost Value Copy 11.30.05 gas 1.09.06 AURORA at 1.10.06_Hopkins Ridge Prepaid Tran - Interest Earned RY 12ME Feb  '11_Transmission Workbook for May BOD 5" xfId="23017"/>
    <cellStyle name="_Power Cost Value Copy 11.30.05 gas 1.09.06 AURORA at 1.10.06_Hopkins Ridge Prepaid Tran - Interest Earned RY 12ME Feb  '11_Transmission Workbook for May BOD_DEM-WP(C) ENERG10C--ctn Mid-C_042010 2010GRC" xfId="5527"/>
    <cellStyle name="_Power Cost Value Copy 11.30.05 gas 1.09.06 AURORA at 1.10.06_Hopkins Ridge Prepaid Tran - Interest Earned RY 12ME Feb  '11_Transmission Workbook for May BOD_DEM-WP(C) ENERG10C--ctn Mid-C_042010 2010GRC 2" xfId="23018"/>
    <cellStyle name="_Power Cost Value Copy 11.30.05 gas 1.09.06 AURORA at 1.10.06_INPUTS" xfId="5528"/>
    <cellStyle name="_Power Cost Value Copy 11.30.05 gas 1.09.06 AURORA at 1.10.06_INPUTS 2" xfId="5529"/>
    <cellStyle name="_Power Cost Value Copy 11.30.05 gas 1.09.06 AURORA at 1.10.06_INPUTS 2 2" xfId="5530"/>
    <cellStyle name="_Power Cost Value Copy 11.30.05 gas 1.09.06 AURORA at 1.10.06_INPUTS 2 2 2" xfId="5531"/>
    <cellStyle name="_Power Cost Value Copy 11.30.05 gas 1.09.06 AURORA at 1.10.06_INPUTS 2 2 2 2" xfId="23019"/>
    <cellStyle name="_Power Cost Value Copy 11.30.05 gas 1.09.06 AURORA at 1.10.06_INPUTS 2 2 3" xfId="23020"/>
    <cellStyle name="_Power Cost Value Copy 11.30.05 gas 1.09.06 AURORA at 1.10.06_INPUTS 2 3" xfId="5532"/>
    <cellStyle name="_Power Cost Value Copy 11.30.05 gas 1.09.06 AURORA at 1.10.06_INPUTS 2 3 2" xfId="5533"/>
    <cellStyle name="_Power Cost Value Copy 11.30.05 gas 1.09.06 AURORA at 1.10.06_INPUTS 2 3 2 2" xfId="23021"/>
    <cellStyle name="_Power Cost Value Copy 11.30.05 gas 1.09.06 AURORA at 1.10.06_INPUTS 2 3 3" xfId="23022"/>
    <cellStyle name="_Power Cost Value Copy 11.30.05 gas 1.09.06 AURORA at 1.10.06_INPUTS 2 4" xfId="5534"/>
    <cellStyle name="_Power Cost Value Copy 11.30.05 gas 1.09.06 AURORA at 1.10.06_INPUTS 2 4 2" xfId="5535"/>
    <cellStyle name="_Power Cost Value Copy 11.30.05 gas 1.09.06 AURORA at 1.10.06_INPUTS 2 4 2 2" xfId="23023"/>
    <cellStyle name="_Power Cost Value Copy 11.30.05 gas 1.09.06 AURORA at 1.10.06_INPUTS 2 4 3" xfId="23024"/>
    <cellStyle name="_Power Cost Value Copy 11.30.05 gas 1.09.06 AURORA at 1.10.06_INPUTS 2 5" xfId="23025"/>
    <cellStyle name="_Power Cost Value Copy 11.30.05 gas 1.09.06 AURORA at 1.10.06_INPUTS 3" xfId="5536"/>
    <cellStyle name="_Power Cost Value Copy 11.30.05 gas 1.09.06 AURORA at 1.10.06_INPUTS 3 2" xfId="5537"/>
    <cellStyle name="_Power Cost Value Copy 11.30.05 gas 1.09.06 AURORA at 1.10.06_INPUTS 3 2 2" xfId="23026"/>
    <cellStyle name="_Power Cost Value Copy 11.30.05 gas 1.09.06 AURORA at 1.10.06_INPUTS 3 3" xfId="23027"/>
    <cellStyle name="_Power Cost Value Copy 11.30.05 gas 1.09.06 AURORA at 1.10.06_INPUTS 4" xfId="5538"/>
    <cellStyle name="_Power Cost Value Copy 11.30.05 gas 1.09.06 AURORA at 1.10.06_INPUTS 4 2" xfId="5539"/>
    <cellStyle name="_Power Cost Value Copy 11.30.05 gas 1.09.06 AURORA at 1.10.06_INPUTS 4 2 2" xfId="23028"/>
    <cellStyle name="_Power Cost Value Copy 11.30.05 gas 1.09.06 AURORA at 1.10.06_INPUTS 4 3" xfId="23029"/>
    <cellStyle name="_Power Cost Value Copy 11.30.05 gas 1.09.06 AURORA at 1.10.06_INPUTS 5" xfId="5540"/>
    <cellStyle name="_Power Cost Value Copy 11.30.05 gas 1.09.06 AURORA at 1.10.06_INPUTS 5 2" xfId="23030"/>
    <cellStyle name="_Power Cost Value Copy 11.30.05 gas 1.09.06 AURORA at 1.10.06_INPUTS 6" xfId="5541"/>
    <cellStyle name="_Power Cost Value Copy 11.30.05 gas 1.09.06 AURORA at 1.10.06_Leased Transformer &amp; Substation Plant &amp; Rev 12-2009" xfId="5542"/>
    <cellStyle name="_Power Cost Value Copy 11.30.05 gas 1.09.06 AURORA at 1.10.06_Leased Transformer &amp; Substation Plant &amp; Rev 12-2009 2" xfId="5543"/>
    <cellStyle name="_Power Cost Value Copy 11.30.05 gas 1.09.06 AURORA at 1.10.06_Leased Transformer &amp; Substation Plant &amp; Rev 12-2009 2 2" xfId="5544"/>
    <cellStyle name="_Power Cost Value Copy 11.30.05 gas 1.09.06 AURORA at 1.10.06_Leased Transformer &amp; Substation Plant &amp; Rev 12-2009 2 2 2" xfId="5545"/>
    <cellStyle name="_Power Cost Value Copy 11.30.05 gas 1.09.06 AURORA at 1.10.06_Leased Transformer &amp; Substation Plant &amp; Rev 12-2009 2 2 2 2" xfId="23031"/>
    <cellStyle name="_Power Cost Value Copy 11.30.05 gas 1.09.06 AURORA at 1.10.06_Leased Transformer &amp; Substation Plant &amp; Rev 12-2009 2 2 3" xfId="23032"/>
    <cellStyle name="_Power Cost Value Copy 11.30.05 gas 1.09.06 AURORA at 1.10.06_Leased Transformer &amp; Substation Plant &amp; Rev 12-2009 2 3" xfId="5546"/>
    <cellStyle name="_Power Cost Value Copy 11.30.05 gas 1.09.06 AURORA at 1.10.06_Leased Transformer &amp; Substation Plant &amp; Rev 12-2009 2 3 2" xfId="5547"/>
    <cellStyle name="_Power Cost Value Copy 11.30.05 gas 1.09.06 AURORA at 1.10.06_Leased Transformer &amp; Substation Plant &amp; Rev 12-2009 2 3 2 2" xfId="23033"/>
    <cellStyle name="_Power Cost Value Copy 11.30.05 gas 1.09.06 AURORA at 1.10.06_Leased Transformer &amp; Substation Plant &amp; Rev 12-2009 2 3 3" xfId="23034"/>
    <cellStyle name="_Power Cost Value Copy 11.30.05 gas 1.09.06 AURORA at 1.10.06_Leased Transformer &amp; Substation Plant &amp; Rev 12-2009 2 4" xfId="5548"/>
    <cellStyle name="_Power Cost Value Copy 11.30.05 gas 1.09.06 AURORA at 1.10.06_Leased Transformer &amp; Substation Plant &amp; Rev 12-2009 2 4 2" xfId="5549"/>
    <cellStyle name="_Power Cost Value Copy 11.30.05 gas 1.09.06 AURORA at 1.10.06_Leased Transformer &amp; Substation Plant &amp; Rev 12-2009 2 4 2 2" xfId="23035"/>
    <cellStyle name="_Power Cost Value Copy 11.30.05 gas 1.09.06 AURORA at 1.10.06_Leased Transformer &amp; Substation Plant &amp; Rev 12-2009 2 4 3" xfId="23036"/>
    <cellStyle name="_Power Cost Value Copy 11.30.05 gas 1.09.06 AURORA at 1.10.06_Leased Transformer &amp; Substation Plant &amp; Rev 12-2009 2 5" xfId="23037"/>
    <cellStyle name="_Power Cost Value Copy 11.30.05 gas 1.09.06 AURORA at 1.10.06_Leased Transformer &amp; Substation Plant &amp; Rev 12-2009 3" xfId="5550"/>
    <cellStyle name="_Power Cost Value Copy 11.30.05 gas 1.09.06 AURORA at 1.10.06_Leased Transformer &amp; Substation Plant &amp; Rev 12-2009 3 2" xfId="5551"/>
    <cellStyle name="_Power Cost Value Copy 11.30.05 gas 1.09.06 AURORA at 1.10.06_Leased Transformer &amp; Substation Plant &amp; Rev 12-2009 3 2 2" xfId="23038"/>
    <cellStyle name="_Power Cost Value Copy 11.30.05 gas 1.09.06 AURORA at 1.10.06_Leased Transformer &amp; Substation Plant &amp; Rev 12-2009 3 3" xfId="23039"/>
    <cellStyle name="_Power Cost Value Copy 11.30.05 gas 1.09.06 AURORA at 1.10.06_Leased Transformer &amp; Substation Plant &amp; Rev 12-2009 4" xfId="5552"/>
    <cellStyle name="_Power Cost Value Copy 11.30.05 gas 1.09.06 AURORA at 1.10.06_Leased Transformer &amp; Substation Plant &amp; Rev 12-2009 4 2" xfId="5553"/>
    <cellStyle name="_Power Cost Value Copy 11.30.05 gas 1.09.06 AURORA at 1.10.06_Leased Transformer &amp; Substation Plant &amp; Rev 12-2009 4 2 2" xfId="23040"/>
    <cellStyle name="_Power Cost Value Copy 11.30.05 gas 1.09.06 AURORA at 1.10.06_Leased Transformer &amp; Substation Plant &amp; Rev 12-2009 4 3" xfId="23041"/>
    <cellStyle name="_Power Cost Value Copy 11.30.05 gas 1.09.06 AURORA at 1.10.06_Leased Transformer &amp; Substation Plant &amp; Rev 12-2009 5" xfId="5554"/>
    <cellStyle name="_Power Cost Value Copy 11.30.05 gas 1.09.06 AURORA at 1.10.06_Leased Transformer &amp; Substation Plant &amp; Rev 12-2009 5 2" xfId="23042"/>
    <cellStyle name="_Power Cost Value Copy 11.30.05 gas 1.09.06 AURORA at 1.10.06_Leased Transformer &amp; Substation Plant &amp; Rev 12-2009 6" xfId="5555"/>
    <cellStyle name="_Power Cost Value Copy 11.30.05 gas 1.09.06 AURORA at 1.10.06_Mint Farm Generation BPA" xfId="23043"/>
    <cellStyle name="_Power Cost Value Copy 11.30.05 gas 1.09.06 AURORA at 1.10.06_NIM Summary" xfId="5556"/>
    <cellStyle name="_Power Cost Value Copy 11.30.05 gas 1.09.06 AURORA at 1.10.06_NIM Summary 09GRC" xfId="5557"/>
    <cellStyle name="_Power Cost Value Copy 11.30.05 gas 1.09.06 AURORA at 1.10.06_NIM Summary 09GRC 2" xfId="5558"/>
    <cellStyle name="_Power Cost Value Copy 11.30.05 gas 1.09.06 AURORA at 1.10.06_NIM Summary 09GRC 2 2" xfId="23044"/>
    <cellStyle name="_Power Cost Value Copy 11.30.05 gas 1.09.06 AURORA at 1.10.06_NIM Summary 09GRC 2 2 2" xfId="23045"/>
    <cellStyle name="_Power Cost Value Copy 11.30.05 gas 1.09.06 AURORA at 1.10.06_NIM Summary 09GRC 2 2 2 2" xfId="23046"/>
    <cellStyle name="_Power Cost Value Copy 11.30.05 gas 1.09.06 AURORA at 1.10.06_NIM Summary 09GRC 2 2 3" xfId="23047"/>
    <cellStyle name="_Power Cost Value Copy 11.30.05 gas 1.09.06 AURORA at 1.10.06_NIM Summary 09GRC 2 3" xfId="23048"/>
    <cellStyle name="_Power Cost Value Copy 11.30.05 gas 1.09.06 AURORA at 1.10.06_NIM Summary 09GRC 2 3 2" xfId="23049"/>
    <cellStyle name="_Power Cost Value Copy 11.30.05 gas 1.09.06 AURORA at 1.10.06_NIM Summary 09GRC 2 4" xfId="23050"/>
    <cellStyle name="_Power Cost Value Copy 11.30.05 gas 1.09.06 AURORA at 1.10.06_NIM Summary 09GRC 3" xfId="23051"/>
    <cellStyle name="_Power Cost Value Copy 11.30.05 gas 1.09.06 AURORA at 1.10.06_NIM Summary 09GRC 3 2" xfId="23052"/>
    <cellStyle name="_Power Cost Value Copy 11.30.05 gas 1.09.06 AURORA at 1.10.06_NIM Summary 09GRC 3 2 2" xfId="23053"/>
    <cellStyle name="_Power Cost Value Copy 11.30.05 gas 1.09.06 AURORA at 1.10.06_NIM Summary 09GRC 3 3" xfId="23054"/>
    <cellStyle name="_Power Cost Value Copy 11.30.05 gas 1.09.06 AURORA at 1.10.06_NIM Summary 09GRC 3 4" xfId="23055"/>
    <cellStyle name="_Power Cost Value Copy 11.30.05 gas 1.09.06 AURORA at 1.10.06_NIM Summary 09GRC 4" xfId="23056"/>
    <cellStyle name="_Power Cost Value Copy 11.30.05 gas 1.09.06 AURORA at 1.10.06_NIM Summary 09GRC 4 2" xfId="23057"/>
    <cellStyle name="_Power Cost Value Copy 11.30.05 gas 1.09.06 AURORA at 1.10.06_NIM Summary 09GRC 5" xfId="23058"/>
    <cellStyle name="_Power Cost Value Copy 11.30.05 gas 1.09.06 AURORA at 1.10.06_NIM Summary 09GRC_DEM-WP(C) ENERG10C--ctn Mid-C_042010 2010GRC" xfId="5559"/>
    <cellStyle name="_Power Cost Value Copy 11.30.05 gas 1.09.06 AURORA at 1.10.06_NIM Summary 09GRC_DEM-WP(C) ENERG10C--ctn Mid-C_042010 2010GRC 2" xfId="23059"/>
    <cellStyle name="_Power Cost Value Copy 11.30.05 gas 1.09.06 AURORA at 1.10.06_NIM Summary 10" xfId="23060"/>
    <cellStyle name="_Power Cost Value Copy 11.30.05 gas 1.09.06 AURORA at 1.10.06_NIM Summary 10 2" xfId="23061"/>
    <cellStyle name="_Power Cost Value Copy 11.30.05 gas 1.09.06 AURORA at 1.10.06_NIM Summary 10 2 2" xfId="23062"/>
    <cellStyle name="_Power Cost Value Copy 11.30.05 gas 1.09.06 AURORA at 1.10.06_NIM Summary 10 3" xfId="23063"/>
    <cellStyle name="_Power Cost Value Copy 11.30.05 gas 1.09.06 AURORA at 1.10.06_NIM Summary 10 4" xfId="23064"/>
    <cellStyle name="_Power Cost Value Copy 11.30.05 gas 1.09.06 AURORA at 1.10.06_NIM Summary 11" xfId="23065"/>
    <cellStyle name="_Power Cost Value Copy 11.30.05 gas 1.09.06 AURORA at 1.10.06_NIM Summary 11 2" xfId="23066"/>
    <cellStyle name="_Power Cost Value Copy 11.30.05 gas 1.09.06 AURORA at 1.10.06_NIM Summary 11 2 2" xfId="23067"/>
    <cellStyle name="_Power Cost Value Copy 11.30.05 gas 1.09.06 AURORA at 1.10.06_NIM Summary 11 3" xfId="23068"/>
    <cellStyle name="_Power Cost Value Copy 11.30.05 gas 1.09.06 AURORA at 1.10.06_NIM Summary 11 4" xfId="23069"/>
    <cellStyle name="_Power Cost Value Copy 11.30.05 gas 1.09.06 AURORA at 1.10.06_NIM Summary 12" xfId="23070"/>
    <cellStyle name="_Power Cost Value Copy 11.30.05 gas 1.09.06 AURORA at 1.10.06_NIM Summary 12 2" xfId="23071"/>
    <cellStyle name="_Power Cost Value Copy 11.30.05 gas 1.09.06 AURORA at 1.10.06_NIM Summary 12 2 2" xfId="23072"/>
    <cellStyle name="_Power Cost Value Copy 11.30.05 gas 1.09.06 AURORA at 1.10.06_NIM Summary 12 3" xfId="23073"/>
    <cellStyle name="_Power Cost Value Copy 11.30.05 gas 1.09.06 AURORA at 1.10.06_NIM Summary 12 4" xfId="23074"/>
    <cellStyle name="_Power Cost Value Copy 11.30.05 gas 1.09.06 AURORA at 1.10.06_NIM Summary 13" xfId="23075"/>
    <cellStyle name="_Power Cost Value Copy 11.30.05 gas 1.09.06 AURORA at 1.10.06_NIM Summary 13 2" xfId="23076"/>
    <cellStyle name="_Power Cost Value Copy 11.30.05 gas 1.09.06 AURORA at 1.10.06_NIM Summary 13 2 2" xfId="23077"/>
    <cellStyle name="_Power Cost Value Copy 11.30.05 gas 1.09.06 AURORA at 1.10.06_NIM Summary 13 3" xfId="23078"/>
    <cellStyle name="_Power Cost Value Copy 11.30.05 gas 1.09.06 AURORA at 1.10.06_NIM Summary 13 4" xfId="23079"/>
    <cellStyle name="_Power Cost Value Copy 11.30.05 gas 1.09.06 AURORA at 1.10.06_NIM Summary 14" xfId="23080"/>
    <cellStyle name="_Power Cost Value Copy 11.30.05 gas 1.09.06 AURORA at 1.10.06_NIM Summary 14 2" xfId="23081"/>
    <cellStyle name="_Power Cost Value Copy 11.30.05 gas 1.09.06 AURORA at 1.10.06_NIM Summary 14 2 2" xfId="23082"/>
    <cellStyle name="_Power Cost Value Copy 11.30.05 gas 1.09.06 AURORA at 1.10.06_NIM Summary 14 3" xfId="23083"/>
    <cellStyle name="_Power Cost Value Copy 11.30.05 gas 1.09.06 AURORA at 1.10.06_NIM Summary 14 4" xfId="23084"/>
    <cellStyle name="_Power Cost Value Copy 11.30.05 gas 1.09.06 AURORA at 1.10.06_NIM Summary 15" xfId="23085"/>
    <cellStyle name="_Power Cost Value Copy 11.30.05 gas 1.09.06 AURORA at 1.10.06_NIM Summary 15 2" xfId="23086"/>
    <cellStyle name="_Power Cost Value Copy 11.30.05 gas 1.09.06 AURORA at 1.10.06_NIM Summary 15 2 2" xfId="23087"/>
    <cellStyle name="_Power Cost Value Copy 11.30.05 gas 1.09.06 AURORA at 1.10.06_NIM Summary 15 3" xfId="23088"/>
    <cellStyle name="_Power Cost Value Copy 11.30.05 gas 1.09.06 AURORA at 1.10.06_NIM Summary 15 4" xfId="23089"/>
    <cellStyle name="_Power Cost Value Copy 11.30.05 gas 1.09.06 AURORA at 1.10.06_NIM Summary 16" xfId="23090"/>
    <cellStyle name="_Power Cost Value Copy 11.30.05 gas 1.09.06 AURORA at 1.10.06_NIM Summary 16 2" xfId="23091"/>
    <cellStyle name="_Power Cost Value Copy 11.30.05 gas 1.09.06 AURORA at 1.10.06_NIM Summary 16 2 2" xfId="23092"/>
    <cellStyle name="_Power Cost Value Copy 11.30.05 gas 1.09.06 AURORA at 1.10.06_NIM Summary 16 3" xfId="23093"/>
    <cellStyle name="_Power Cost Value Copy 11.30.05 gas 1.09.06 AURORA at 1.10.06_NIM Summary 16 4" xfId="23094"/>
    <cellStyle name="_Power Cost Value Copy 11.30.05 gas 1.09.06 AURORA at 1.10.06_NIM Summary 17" xfId="23095"/>
    <cellStyle name="_Power Cost Value Copy 11.30.05 gas 1.09.06 AURORA at 1.10.06_NIM Summary 17 2" xfId="23096"/>
    <cellStyle name="_Power Cost Value Copy 11.30.05 gas 1.09.06 AURORA at 1.10.06_NIM Summary 17 2 2" xfId="23097"/>
    <cellStyle name="_Power Cost Value Copy 11.30.05 gas 1.09.06 AURORA at 1.10.06_NIM Summary 17 3" xfId="23098"/>
    <cellStyle name="_Power Cost Value Copy 11.30.05 gas 1.09.06 AURORA at 1.10.06_NIM Summary 17 4" xfId="23099"/>
    <cellStyle name="_Power Cost Value Copy 11.30.05 gas 1.09.06 AURORA at 1.10.06_NIM Summary 18" xfId="23100"/>
    <cellStyle name="_Power Cost Value Copy 11.30.05 gas 1.09.06 AURORA at 1.10.06_NIM Summary 18 2" xfId="23101"/>
    <cellStyle name="_Power Cost Value Copy 11.30.05 gas 1.09.06 AURORA at 1.10.06_NIM Summary 18 2 2" xfId="23102"/>
    <cellStyle name="_Power Cost Value Copy 11.30.05 gas 1.09.06 AURORA at 1.10.06_NIM Summary 18 3" xfId="23103"/>
    <cellStyle name="_Power Cost Value Copy 11.30.05 gas 1.09.06 AURORA at 1.10.06_NIM Summary 18 4" xfId="23104"/>
    <cellStyle name="_Power Cost Value Copy 11.30.05 gas 1.09.06 AURORA at 1.10.06_NIM Summary 19" xfId="23105"/>
    <cellStyle name="_Power Cost Value Copy 11.30.05 gas 1.09.06 AURORA at 1.10.06_NIM Summary 19 2" xfId="23106"/>
    <cellStyle name="_Power Cost Value Copy 11.30.05 gas 1.09.06 AURORA at 1.10.06_NIM Summary 19 2 2" xfId="23107"/>
    <cellStyle name="_Power Cost Value Copy 11.30.05 gas 1.09.06 AURORA at 1.10.06_NIM Summary 19 3" xfId="23108"/>
    <cellStyle name="_Power Cost Value Copy 11.30.05 gas 1.09.06 AURORA at 1.10.06_NIM Summary 19 4" xfId="23109"/>
    <cellStyle name="_Power Cost Value Copy 11.30.05 gas 1.09.06 AURORA at 1.10.06_NIM Summary 2" xfId="5560"/>
    <cellStyle name="_Power Cost Value Copy 11.30.05 gas 1.09.06 AURORA at 1.10.06_NIM Summary 2 2" xfId="23110"/>
    <cellStyle name="_Power Cost Value Copy 11.30.05 gas 1.09.06 AURORA at 1.10.06_NIM Summary 2 2 2" xfId="23111"/>
    <cellStyle name="_Power Cost Value Copy 11.30.05 gas 1.09.06 AURORA at 1.10.06_NIM Summary 2 2 2 2" xfId="23112"/>
    <cellStyle name="_Power Cost Value Copy 11.30.05 gas 1.09.06 AURORA at 1.10.06_NIM Summary 2 2 3" xfId="23113"/>
    <cellStyle name="_Power Cost Value Copy 11.30.05 gas 1.09.06 AURORA at 1.10.06_NIM Summary 2 3" xfId="23114"/>
    <cellStyle name="_Power Cost Value Copy 11.30.05 gas 1.09.06 AURORA at 1.10.06_NIM Summary 2 3 2" xfId="23115"/>
    <cellStyle name="_Power Cost Value Copy 11.30.05 gas 1.09.06 AURORA at 1.10.06_NIM Summary 2 4" xfId="23116"/>
    <cellStyle name="_Power Cost Value Copy 11.30.05 gas 1.09.06 AURORA at 1.10.06_NIM Summary 20" xfId="23117"/>
    <cellStyle name="_Power Cost Value Copy 11.30.05 gas 1.09.06 AURORA at 1.10.06_NIM Summary 20 2" xfId="23118"/>
    <cellStyle name="_Power Cost Value Copy 11.30.05 gas 1.09.06 AURORA at 1.10.06_NIM Summary 20 3" xfId="23119"/>
    <cellStyle name="_Power Cost Value Copy 11.30.05 gas 1.09.06 AURORA at 1.10.06_NIM Summary 21" xfId="23120"/>
    <cellStyle name="_Power Cost Value Copy 11.30.05 gas 1.09.06 AURORA at 1.10.06_NIM Summary 21 2" xfId="23121"/>
    <cellStyle name="_Power Cost Value Copy 11.30.05 gas 1.09.06 AURORA at 1.10.06_NIM Summary 21 3" xfId="23122"/>
    <cellStyle name="_Power Cost Value Copy 11.30.05 gas 1.09.06 AURORA at 1.10.06_NIM Summary 22" xfId="23123"/>
    <cellStyle name="_Power Cost Value Copy 11.30.05 gas 1.09.06 AURORA at 1.10.06_NIM Summary 22 2" xfId="23124"/>
    <cellStyle name="_Power Cost Value Copy 11.30.05 gas 1.09.06 AURORA at 1.10.06_NIM Summary 22 3" xfId="23125"/>
    <cellStyle name="_Power Cost Value Copy 11.30.05 gas 1.09.06 AURORA at 1.10.06_NIM Summary 23" xfId="23126"/>
    <cellStyle name="_Power Cost Value Copy 11.30.05 gas 1.09.06 AURORA at 1.10.06_NIM Summary 23 2" xfId="23127"/>
    <cellStyle name="_Power Cost Value Copy 11.30.05 gas 1.09.06 AURORA at 1.10.06_NIM Summary 23 3" xfId="23128"/>
    <cellStyle name="_Power Cost Value Copy 11.30.05 gas 1.09.06 AURORA at 1.10.06_NIM Summary 24" xfId="23129"/>
    <cellStyle name="_Power Cost Value Copy 11.30.05 gas 1.09.06 AURORA at 1.10.06_NIM Summary 24 2" xfId="23130"/>
    <cellStyle name="_Power Cost Value Copy 11.30.05 gas 1.09.06 AURORA at 1.10.06_NIM Summary 24 3" xfId="23131"/>
    <cellStyle name="_Power Cost Value Copy 11.30.05 gas 1.09.06 AURORA at 1.10.06_NIM Summary 25" xfId="23132"/>
    <cellStyle name="_Power Cost Value Copy 11.30.05 gas 1.09.06 AURORA at 1.10.06_NIM Summary 25 2" xfId="23133"/>
    <cellStyle name="_Power Cost Value Copy 11.30.05 gas 1.09.06 AURORA at 1.10.06_NIM Summary 25 3" xfId="23134"/>
    <cellStyle name="_Power Cost Value Copy 11.30.05 gas 1.09.06 AURORA at 1.10.06_NIM Summary 26" xfId="23135"/>
    <cellStyle name="_Power Cost Value Copy 11.30.05 gas 1.09.06 AURORA at 1.10.06_NIM Summary 26 2" xfId="23136"/>
    <cellStyle name="_Power Cost Value Copy 11.30.05 gas 1.09.06 AURORA at 1.10.06_NIM Summary 26 3" xfId="23137"/>
    <cellStyle name="_Power Cost Value Copy 11.30.05 gas 1.09.06 AURORA at 1.10.06_NIM Summary 27" xfId="23138"/>
    <cellStyle name="_Power Cost Value Copy 11.30.05 gas 1.09.06 AURORA at 1.10.06_NIM Summary 27 2" xfId="23139"/>
    <cellStyle name="_Power Cost Value Copy 11.30.05 gas 1.09.06 AURORA at 1.10.06_NIM Summary 27 3" xfId="23140"/>
    <cellStyle name="_Power Cost Value Copy 11.30.05 gas 1.09.06 AURORA at 1.10.06_NIM Summary 28" xfId="23141"/>
    <cellStyle name="_Power Cost Value Copy 11.30.05 gas 1.09.06 AURORA at 1.10.06_NIM Summary 28 2" xfId="23142"/>
    <cellStyle name="_Power Cost Value Copy 11.30.05 gas 1.09.06 AURORA at 1.10.06_NIM Summary 28 3" xfId="23143"/>
    <cellStyle name="_Power Cost Value Copy 11.30.05 gas 1.09.06 AURORA at 1.10.06_NIM Summary 29" xfId="23144"/>
    <cellStyle name="_Power Cost Value Copy 11.30.05 gas 1.09.06 AURORA at 1.10.06_NIM Summary 29 2" xfId="23145"/>
    <cellStyle name="_Power Cost Value Copy 11.30.05 gas 1.09.06 AURORA at 1.10.06_NIM Summary 29 3" xfId="23146"/>
    <cellStyle name="_Power Cost Value Copy 11.30.05 gas 1.09.06 AURORA at 1.10.06_NIM Summary 3" xfId="5561"/>
    <cellStyle name="_Power Cost Value Copy 11.30.05 gas 1.09.06 AURORA at 1.10.06_NIM Summary 3 2" xfId="23147"/>
    <cellStyle name="_Power Cost Value Copy 11.30.05 gas 1.09.06 AURORA at 1.10.06_NIM Summary 3 2 2" xfId="23148"/>
    <cellStyle name="_Power Cost Value Copy 11.30.05 gas 1.09.06 AURORA at 1.10.06_NIM Summary 3 3" xfId="23149"/>
    <cellStyle name="_Power Cost Value Copy 11.30.05 gas 1.09.06 AURORA at 1.10.06_NIM Summary 3 4" xfId="23150"/>
    <cellStyle name="_Power Cost Value Copy 11.30.05 gas 1.09.06 AURORA at 1.10.06_NIM Summary 30" xfId="23151"/>
    <cellStyle name="_Power Cost Value Copy 11.30.05 gas 1.09.06 AURORA at 1.10.06_NIM Summary 30 2" xfId="23152"/>
    <cellStyle name="_Power Cost Value Copy 11.30.05 gas 1.09.06 AURORA at 1.10.06_NIM Summary 30 3" xfId="23153"/>
    <cellStyle name="_Power Cost Value Copy 11.30.05 gas 1.09.06 AURORA at 1.10.06_NIM Summary 31" xfId="23154"/>
    <cellStyle name="_Power Cost Value Copy 11.30.05 gas 1.09.06 AURORA at 1.10.06_NIM Summary 31 2" xfId="23155"/>
    <cellStyle name="_Power Cost Value Copy 11.30.05 gas 1.09.06 AURORA at 1.10.06_NIM Summary 31 3" xfId="23156"/>
    <cellStyle name="_Power Cost Value Copy 11.30.05 gas 1.09.06 AURORA at 1.10.06_NIM Summary 32" xfId="23157"/>
    <cellStyle name="_Power Cost Value Copy 11.30.05 gas 1.09.06 AURORA at 1.10.06_NIM Summary 32 2" xfId="23158"/>
    <cellStyle name="_Power Cost Value Copy 11.30.05 gas 1.09.06 AURORA at 1.10.06_NIM Summary 33" xfId="23159"/>
    <cellStyle name="_Power Cost Value Copy 11.30.05 gas 1.09.06 AURORA at 1.10.06_NIM Summary 33 2" xfId="23160"/>
    <cellStyle name="_Power Cost Value Copy 11.30.05 gas 1.09.06 AURORA at 1.10.06_NIM Summary 34" xfId="23161"/>
    <cellStyle name="_Power Cost Value Copy 11.30.05 gas 1.09.06 AURORA at 1.10.06_NIM Summary 34 2" xfId="23162"/>
    <cellStyle name="_Power Cost Value Copy 11.30.05 gas 1.09.06 AURORA at 1.10.06_NIM Summary 35" xfId="23163"/>
    <cellStyle name="_Power Cost Value Copy 11.30.05 gas 1.09.06 AURORA at 1.10.06_NIM Summary 35 2" xfId="23164"/>
    <cellStyle name="_Power Cost Value Copy 11.30.05 gas 1.09.06 AURORA at 1.10.06_NIM Summary 36" xfId="23165"/>
    <cellStyle name="_Power Cost Value Copy 11.30.05 gas 1.09.06 AURORA at 1.10.06_NIM Summary 36 2" xfId="23166"/>
    <cellStyle name="_Power Cost Value Copy 11.30.05 gas 1.09.06 AURORA at 1.10.06_NIM Summary 37" xfId="23167"/>
    <cellStyle name="_Power Cost Value Copy 11.30.05 gas 1.09.06 AURORA at 1.10.06_NIM Summary 37 2" xfId="23168"/>
    <cellStyle name="_Power Cost Value Copy 11.30.05 gas 1.09.06 AURORA at 1.10.06_NIM Summary 38" xfId="23169"/>
    <cellStyle name="_Power Cost Value Copy 11.30.05 gas 1.09.06 AURORA at 1.10.06_NIM Summary 38 2" xfId="23170"/>
    <cellStyle name="_Power Cost Value Copy 11.30.05 gas 1.09.06 AURORA at 1.10.06_NIM Summary 39" xfId="23171"/>
    <cellStyle name="_Power Cost Value Copy 11.30.05 gas 1.09.06 AURORA at 1.10.06_NIM Summary 39 2" xfId="23172"/>
    <cellStyle name="_Power Cost Value Copy 11.30.05 gas 1.09.06 AURORA at 1.10.06_NIM Summary 4" xfId="5562"/>
    <cellStyle name="_Power Cost Value Copy 11.30.05 gas 1.09.06 AURORA at 1.10.06_NIM Summary 4 2" xfId="23173"/>
    <cellStyle name="_Power Cost Value Copy 11.30.05 gas 1.09.06 AURORA at 1.10.06_NIM Summary 4 2 2" xfId="23174"/>
    <cellStyle name="_Power Cost Value Copy 11.30.05 gas 1.09.06 AURORA at 1.10.06_NIM Summary 4 3" xfId="23175"/>
    <cellStyle name="_Power Cost Value Copy 11.30.05 gas 1.09.06 AURORA at 1.10.06_NIM Summary 4 4" xfId="23176"/>
    <cellStyle name="_Power Cost Value Copy 11.30.05 gas 1.09.06 AURORA at 1.10.06_NIM Summary 40" xfId="23177"/>
    <cellStyle name="_Power Cost Value Copy 11.30.05 gas 1.09.06 AURORA at 1.10.06_NIM Summary 40 2" xfId="23178"/>
    <cellStyle name="_Power Cost Value Copy 11.30.05 gas 1.09.06 AURORA at 1.10.06_NIM Summary 41" xfId="23179"/>
    <cellStyle name="_Power Cost Value Copy 11.30.05 gas 1.09.06 AURORA at 1.10.06_NIM Summary 41 2" xfId="23180"/>
    <cellStyle name="_Power Cost Value Copy 11.30.05 gas 1.09.06 AURORA at 1.10.06_NIM Summary 42" xfId="23181"/>
    <cellStyle name="_Power Cost Value Copy 11.30.05 gas 1.09.06 AURORA at 1.10.06_NIM Summary 42 2" xfId="23182"/>
    <cellStyle name="_Power Cost Value Copy 11.30.05 gas 1.09.06 AURORA at 1.10.06_NIM Summary 43" xfId="23183"/>
    <cellStyle name="_Power Cost Value Copy 11.30.05 gas 1.09.06 AURORA at 1.10.06_NIM Summary 43 2" xfId="23184"/>
    <cellStyle name="_Power Cost Value Copy 11.30.05 gas 1.09.06 AURORA at 1.10.06_NIM Summary 44" xfId="23185"/>
    <cellStyle name="_Power Cost Value Copy 11.30.05 gas 1.09.06 AURORA at 1.10.06_NIM Summary 44 2" xfId="23186"/>
    <cellStyle name="_Power Cost Value Copy 11.30.05 gas 1.09.06 AURORA at 1.10.06_NIM Summary 45" xfId="23187"/>
    <cellStyle name="_Power Cost Value Copy 11.30.05 gas 1.09.06 AURORA at 1.10.06_NIM Summary 45 2" xfId="23188"/>
    <cellStyle name="_Power Cost Value Copy 11.30.05 gas 1.09.06 AURORA at 1.10.06_NIM Summary 46" xfId="23189"/>
    <cellStyle name="_Power Cost Value Copy 11.30.05 gas 1.09.06 AURORA at 1.10.06_NIM Summary 46 2" xfId="23190"/>
    <cellStyle name="_Power Cost Value Copy 11.30.05 gas 1.09.06 AURORA at 1.10.06_NIM Summary 47" xfId="23191"/>
    <cellStyle name="_Power Cost Value Copy 11.30.05 gas 1.09.06 AURORA at 1.10.06_NIM Summary 47 2" xfId="23192"/>
    <cellStyle name="_Power Cost Value Copy 11.30.05 gas 1.09.06 AURORA at 1.10.06_NIM Summary 48" xfId="23193"/>
    <cellStyle name="_Power Cost Value Copy 11.30.05 gas 1.09.06 AURORA at 1.10.06_NIM Summary 49" xfId="23194"/>
    <cellStyle name="_Power Cost Value Copy 11.30.05 gas 1.09.06 AURORA at 1.10.06_NIM Summary 5" xfId="5563"/>
    <cellStyle name="_Power Cost Value Copy 11.30.05 gas 1.09.06 AURORA at 1.10.06_NIM Summary 5 2" xfId="23195"/>
    <cellStyle name="_Power Cost Value Copy 11.30.05 gas 1.09.06 AURORA at 1.10.06_NIM Summary 5 2 2" xfId="23196"/>
    <cellStyle name="_Power Cost Value Copy 11.30.05 gas 1.09.06 AURORA at 1.10.06_NIM Summary 5 3" xfId="23197"/>
    <cellStyle name="_Power Cost Value Copy 11.30.05 gas 1.09.06 AURORA at 1.10.06_NIM Summary 5 4" xfId="23198"/>
    <cellStyle name="_Power Cost Value Copy 11.30.05 gas 1.09.06 AURORA at 1.10.06_NIM Summary 50" xfId="23199"/>
    <cellStyle name="_Power Cost Value Copy 11.30.05 gas 1.09.06 AURORA at 1.10.06_NIM Summary 51" xfId="23200"/>
    <cellStyle name="_Power Cost Value Copy 11.30.05 gas 1.09.06 AURORA at 1.10.06_NIM Summary 6" xfId="5564"/>
    <cellStyle name="_Power Cost Value Copy 11.30.05 gas 1.09.06 AURORA at 1.10.06_NIM Summary 6 2" xfId="23201"/>
    <cellStyle name="_Power Cost Value Copy 11.30.05 gas 1.09.06 AURORA at 1.10.06_NIM Summary 6 2 2" xfId="23202"/>
    <cellStyle name="_Power Cost Value Copy 11.30.05 gas 1.09.06 AURORA at 1.10.06_NIM Summary 6 3" xfId="23203"/>
    <cellStyle name="_Power Cost Value Copy 11.30.05 gas 1.09.06 AURORA at 1.10.06_NIM Summary 6 4" xfId="23204"/>
    <cellStyle name="_Power Cost Value Copy 11.30.05 gas 1.09.06 AURORA at 1.10.06_NIM Summary 7" xfId="5565"/>
    <cellStyle name="_Power Cost Value Copy 11.30.05 gas 1.09.06 AURORA at 1.10.06_NIM Summary 7 2" xfId="23205"/>
    <cellStyle name="_Power Cost Value Copy 11.30.05 gas 1.09.06 AURORA at 1.10.06_NIM Summary 7 2 2" xfId="23206"/>
    <cellStyle name="_Power Cost Value Copy 11.30.05 gas 1.09.06 AURORA at 1.10.06_NIM Summary 7 3" xfId="23207"/>
    <cellStyle name="_Power Cost Value Copy 11.30.05 gas 1.09.06 AURORA at 1.10.06_NIM Summary 7 4" xfId="23208"/>
    <cellStyle name="_Power Cost Value Copy 11.30.05 gas 1.09.06 AURORA at 1.10.06_NIM Summary 8" xfId="5566"/>
    <cellStyle name="_Power Cost Value Copy 11.30.05 gas 1.09.06 AURORA at 1.10.06_NIM Summary 8 2" xfId="23209"/>
    <cellStyle name="_Power Cost Value Copy 11.30.05 gas 1.09.06 AURORA at 1.10.06_NIM Summary 8 2 2" xfId="23210"/>
    <cellStyle name="_Power Cost Value Copy 11.30.05 gas 1.09.06 AURORA at 1.10.06_NIM Summary 8 3" xfId="23211"/>
    <cellStyle name="_Power Cost Value Copy 11.30.05 gas 1.09.06 AURORA at 1.10.06_NIM Summary 8 4" xfId="23212"/>
    <cellStyle name="_Power Cost Value Copy 11.30.05 gas 1.09.06 AURORA at 1.10.06_NIM Summary 9" xfId="5567"/>
    <cellStyle name="_Power Cost Value Copy 11.30.05 gas 1.09.06 AURORA at 1.10.06_NIM Summary 9 2" xfId="23213"/>
    <cellStyle name="_Power Cost Value Copy 11.30.05 gas 1.09.06 AURORA at 1.10.06_NIM Summary 9 2 2" xfId="23214"/>
    <cellStyle name="_Power Cost Value Copy 11.30.05 gas 1.09.06 AURORA at 1.10.06_NIM Summary 9 3" xfId="23215"/>
    <cellStyle name="_Power Cost Value Copy 11.30.05 gas 1.09.06 AURORA at 1.10.06_NIM Summary 9 4" xfId="23216"/>
    <cellStyle name="_Power Cost Value Copy 11.30.05 gas 1.09.06 AURORA at 1.10.06_NIM Summary_DEM-WP(C) ENERG10C--ctn Mid-C_042010 2010GRC" xfId="5568"/>
    <cellStyle name="_Power Cost Value Copy 11.30.05 gas 1.09.06 AURORA at 1.10.06_NIM Summary_DEM-WP(C) ENERG10C--ctn Mid-C_042010 2010GRC 2" xfId="23217"/>
    <cellStyle name="_Power Cost Value Copy 11.30.05 gas 1.09.06 AURORA at 1.10.06_PCA 10 -  Exhibit D Dec 2011" xfId="23218"/>
    <cellStyle name="_Power Cost Value Copy 11.30.05 gas 1.09.06 AURORA at 1.10.06_PCA 10 -  Exhibit D Dec 2011 2" xfId="23219"/>
    <cellStyle name="_Power Cost Value Copy 11.30.05 gas 1.09.06 AURORA at 1.10.06_PCA 10 -  Exhibit D from A Kellogg Jan 2011" xfId="5569"/>
    <cellStyle name="_Power Cost Value Copy 11.30.05 gas 1.09.06 AURORA at 1.10.06_PCA 10 -  Exhibit D from A Kellogg Jan 2011 2" xfId="23220"/>
    <cellStyle name="_Power Cost Value Copy 11.30.05 gas 1.09.06 AURORA at 1.10.06_PCA 10 -  Exhibit D from A Kellogg July 2011" xfId="5570"/>
    <cellStyle name="_Power Cost Value Copy 11.30.05 gas 1.09.06 AURORA at 1.10.06_PCA 10 -  Exhibit D from A Kellogg July 2011 2" xfId="23221"/>
    <cellStyle name="_Power Cost Value Copy 11.30.05 gas 1.09.06 AURORA at 1.10.06_PCA 10 -  Exhibit D from S Free Rcv'd 12-11" xfId="5571"/>
    <cellStyle name="_Power Cost Value Copy 11.30.05 gas 1.09.06 AURORA at 1.10.06_PCA 10 -  Exhibit D from S Free Rcv'd 12-11 2" xfId="23222"/>
    <cellStyle name="_Power Cost Value Copy 11.30.05 gas 1.09.06 AURORA at 1.10.06_PCA 11 -  Exhibit D Jan 2012 fr A Kellogg" xfId="23223"/>
    <cellStyle name="_Power Cost Value Copy 11.30.05 gas 1.09.06 AURORA at 1.10.06_PCA 11 -  Exhibit D Jan 2012 fr A Kellogg 2" xfId="23224"/>
    <cellStyle name="_Power Cost Value Copy 11.30.05 gas 1.09.06 AURORA at 1.10.06_PCA 11 -  Exhibit D Jan 2012 WF" xfId="23225"/>
    <cellStyle name="_Power Cost Value Copy 11.30.05 gas 1.09.06 AURORA at 1.10.06_PCA 11 -  Exhibit D Jan 2012 WF 2" xfId="23226"/>
    <cellStyle name="_Power Cost Value Copy 11.30.05 gas 1.09.06 AURORA at 1.10.06_PCA 7 - Exhibit D update 11_30_08 (2)" xfId="5572"/>
    <cellStyle name="_Power Cost Value Copy 11.30.05 gas 1.09.06 AURORA at 1.10.06_PCA 7 - Exhibit D update 11_30_08 (2) 2" xfId="5573"/>
    <cellStyle name="_Power Cost Value Copy 11.30.05 gas 1.09.06 AURORA at 1.10.06_PCA 7 - Exhibit D update 11_30_08 (2) 2 2" xfId="5574"/>
    <cellStyle name="_Power Cost Value Copy 11.30.05 gas 1.09.06 AURORA at 1.10.06_PCA 7 - Exhibit D update 11_30_08 (2) 2 2 2" xfId="23227"/>
    <cellStyle name="_Power Cost Value Copy 11.30.05 gas 1.09.06 AURORA at 1.10.06_PCA 7 - Exhibit D update 11_30_08 (2) 2 2 2 2" xfId="23228"/>
    <cellStyle name="_Power Cost Value Copy 11.30.05 gas 1.09.06 AURORA at 1.10.06_PCA 7 - Exhibit D update 11_30_08 (2) 2 2 2 2 2" xfId="23229"/>
    <cellStyle name="_Power Cost Value Copy 11.30.05 gas 1.09.06 AURORA at 1.10.06_PCA 7 - Exhibit D update 11_30_08 (2) 2 2 2 3" xfId="23230"/>
    <cellStyle name="_Power Cost Value Copy 11.30.05 gas 1.09.06 AURORA at 1.10.06_PCA 7 - Exhibit D update 11_30_08 (2) 2 2 3" xfId="23231"/>
    <cellStyle name="_Power Cost Value Copy 11.30.05 gas 1.09.06 AURORA at 1.10.06_PCA 7 - Exhibit D update 11_30_08 (2) 2 2 3 2" xfId="23232"/>
    <cellStyle name="_Power Cost Value Copy 11.30.05 gas 1.09.06 AURORA at 1.10.06_PCA 7 - Exhibit D update 11_30_08 (2) 2 2 4" xfId="23233"/>
    <cellStyle name="_Power Cost Value Copy 11.30.05 gas 1.09.06 AURORA at 1.10.06_PCA 7 - Exhibit D update 11_30_08 (2) 2 3" xfId="23234"/>
    <cellStyle name="_Power Cost Value Copy 11.30.05 gas 1.09.06 AURORA at 1.10.06_PCA 7 - Exhibit D update 11_30_08 (2) 2 3 2" xfId="23235"/>
    <cellStyle name="_Power Cost Value Copy 11.30.05 gas 1.09.06 AURORA at 1.10.06_PCA 7 - Exhibit D update 11_30_08 (2) 2 3 2 2" xfId="23236"/>
    <cellStyle name="_Power Cost Value Copy 11.30.05 gas 1.09.06 AURORA at 1.10.06_PCA 7 - Exhibit D update 11_30_08 (2) 2 3 3" xfId="23237"/>
    <cellStyle name="_Power Cost Value Copy 11.30.05 gas 1.09.06 AURORA at 1.10.06_PCA 7 - Exhibit D update 11_30_08 (2) 2 4" xfId="23238"/>
    <cellStyle name="_Power Cost Value Copy 11.30.05 gas 1.09.06 AURORA at 1.10.06_PCA 7 - Exhibit D update 11_30_08 (2) 2 4 2" xfId="23239"/>
    <cellStyle name="_Power Cost Value Copy 11.30.05 gas 1.09.06 AURORA at 1.10.06_PCA 7 - Exhibit D update 11_30_08 (2) 2 5" xfId="23240"/>
    <cellStyle name="_Power Cost Value Copy 11.30.05 gas 1.09.06 AURORA at 1.10.06_PCA 7 - Exhibit D update 11_30_08 (2) 3" xfId="5575"/>
    <cellStyle name="_Power Cost Value Copy 11.30.05 gas 1.09.06 AURORA at 1.10.06_PCA 7 - Exhibit D update 11_30_08 (2) 3 2" xfId="23241"/>
    <cellStyle name="_Power Cost Value Copy 11.30.05 gas 1.09.06 AURORA at 1.10.06_PCA 7 - Exhibit D update 11_30_08 (2) 3 2 2" xfId="23242"/>
    <cellStyle name="_Power Cost Value Copy 11.30.05 gas 1.09.06 AURORA at 1.10.06_PCA 7 - Exhibit D update 11_30_08 (2) 3 2 2 2" xfId="23243"/>
    <cellStyle name="_Power Cost Value Copy 11.30.05 gas 1.09.06 AURORA at 1.10.06_PCA 7 - Exhibit D update 11_30_08 (2) 3 2 3" xfId="23244"/>
    <cellStyle name="_Power Cost Value Copy 11.30.05 gas 1.09.06 AURORA at 1.10.06_PCA 7 - Exhibit D update 11_30_08 (2) 3 3" xfId="23245"/>
    <cellStyle name="_Power Cost Value Copy 11.30.05 gas 1.09.06 AURORA at 1.10.06_PCA 7 - Exhibit D update 11_30_08 (2) 3 3 2" xfId="23246"/>
    <cellStyle name="_Power Cost Value Copy 11.30.05 gas 1.09.06 AURORA at 1.10.06_PCA 7 - Exhibit D update 11_30_08 (2) 3 4" xfId="23247"/>
    <cellStyle name="_Power Cost Value Copy 11.30.05 gas 1.09.06 AURORA at 1.10.06_PCA 7 - Exhibit D update 11_30_08 (2) 4" xfId="5576"/>
    <cellStyle name="_Power Cost Value Copy 11.30.05 gas 1.09.06 AURORA at 1.10.06_PCA 7 - Exhibit D update 11_30_08 (2) 4 2" xfId="23248"/>
    <cellStyle name="_Power Cost Value Copy 11.30.05 gas 1.09.06 AURORA at 1.10.06_PCA 7 - Exhibit D update 11_30_08 (2) 4 2 2" xfId="23249"/>
    <cellStyle name="_Power Cost Value Copy 11.30.05 gas 1.09.06 AURORA at 1.10.06_PCA 7 - Exhibit D update 11_30_08 (2) 4 3" xfId="23250"/>
    <cellStyle name="_Power Cost Value Copy 11.30.05 gas 1.09.06 AURORA at 1.10.06_PCA 7 - Exhibit D update 11_30_08 (2) 4 4" xfId="23251"/>
    <cellStyle name="_Power Cost Value Copy 11.30.05 gas 1.09.06 AURORA at 1.10.06_PCA 7 - Exhibit D update 11_30_08 (2) 5" xfId="23252"/>
    <cellStyle name="_Power Cost Value Copy 11.30.05 gas 1.09.06 AURORA at 1.10.06_PCA 7 - Exhibit D update 11_30_08 (2) 5 2" xfId="23253"/>
    <cellStyle name="_Power Cost Value Copy 11.30.05 gas 1.09.06 AURORA at 1.10.06_PCA 7 - Exhibit D update 11_30_08 (2) 6" xfId="23254"/>
    <cellStyle name="_Power Cost Value Copy 11.30.05 gas 1.09.06 AURORA at 1.10.06_PCA 7 - Exhibit D update 11_30_08 (2)_DEM-WP(C) ENERG10C--ctn Mid-C_042010 2010GRC" xfId="5577"/>
    <cellStyle name="_Power Cost Value Copy 11.30.05 gas 1.09.06 AURORA at 1.10.06_PCA 7 - Exhibit D update 11_30_08 (2)_DEM-WP(C) ENERG10C--ctn Mid-C_042010 2010GRC 2" xfId="23255"/>
    <cellStyle name="_Power Cost Value Copy 11.30.05 gas 1.09.06 AURORA at 1.10.06_PCA 7 - Exhibit D update 11_30_08 (2)_NIM Summary" xfId="5578"/>
    <cellStyle name="_Power Cost Value Copy 11.30.05 gas 1.09.06 AURORA at 1.10.06_PCA 7 - Exhibit D update 11_30_08 (2)_NIM Summary 2" xfId="5579"/>
    <cellStyle name="_Power Cost Value Copy 11.30.05 gas 1.09.06 AURORA at 1.10.06_PCA 7 - Exhibit D update 11_30_08 (2)_NIM Summary 2 2" xfId="23256"/>
    <cellStyle name="_Power Cost Value Copy 11.30.05 gas 1.09.06 AURORA at 1.10.06_PCA 7 - Exhibit D update 11_30_08 (2)_NIM Summary 2 2 2" xfId="23257"/>
    <cellStyle name="_Power Cost Value Copy 11.30.05 gas 1.09.06 AURORA at 1.10.06_PCA 7 - Exhibit D update 11_30_08 (2)_NIM Summary 2 2 2 2" xfId="23258"/>
    <cellStyle name="_Power Cost Value Copy 11.30.05 gas 1.09.06 AURORA at 1.10.06_PCA 7 - Exhibit D update 11_30_08 (2)_NIM Summary 2 2 3" xfId="23259"/>
    <cellStyle name="_Power Cost Value Copy 11.30.05 gas 1.09.06 AURORA at 1.10.06_PCA 7 - Exhibit D update 11_30_08 (2)_NIM Summary 2 3" xfId="23260"/>
    <cellStyle name="_Power Cost Value Copy 11.30.05 gas 1.09.06 AURORA at 1.10.06_PCA 7 - Exhibit D update 11_30_08 (2)_NIM Summary 2 3 2" xfId="23261"/>
    <cellStyle name="_Power Cost Value Copy 11.30.05 gas 1.09.06 AURORA at 1.10.06_PCA 7 - Exhibit D update 11_30_08 (2)_NIM Summary 2 4" xfId="23262"/>
    <cellStyle name="_Power Cost Value Copy 11.30.05 gas 1.09.06 AURORA at 1.10.06_PCA 7 - Exhibit D update 11_30_08 (2)_NIM Summary 3" xfId="23263"/>
    <cellStyle name="_Power Cost Value Copy 11.30.05 gas 1.09.06 AURORA at 1.10.06_PCA 7 - Exhibit D update 11_30_08 (2)_NIM Summary 3 2" xfId="23264"/>
    <cellStyle name="_Power Cost Value Copy 11.30.05 gas 1.09.06 AURORA at 1.10.06_PCA 7 - Exhibit D update 11_30_08 (2)_NIM Summary 3 2 2" xfId="23265"/>
    <cellStyle name="_Power Cost Value Copy 11.30.05 gas 1.09.06 AURORA at 1.10.06_PCA 7 - Exhibit D update 11_30_08 (2)_NIM Summary 3 3" xfId="23266"/>
    <cellStyle name="_Power Cost Value Copy 11.30.05 gas 1.09.06 AURORA at 1.10.06_PCA 7 - Exhibit D update 11_30_08 (2)_NIM Summary 3 4" xfId="23267"/>
    <cellStyle name="_Power Cost Value Copy 11.30.05 gas 1.09.06 AURORA at 1.10.06_PCA 7 - Exhibit D update 11_30_08 (2)_NIM Summary 4" xfId="23268"/>
    <cellStyle name="_Power Cost Value Copy 11.30.05 gas 1.09.06 AURORA at 1.10.06_PCA 7 - Exhibit D update 11_30_08 (2)_NIM Summary 4 2" xfId="23269"/>
    <cellStyle name="_Power Cost Value Copy 11.30.05 gas 1.09.06 AURORA at 1.10.06_PCA 7 - Exhibit D update 11_30_08 (2)_NIM Summary 5" xfId="23270"/>
    <cellStyle name="_Power Cost Value Copy 11.30.05 gas 1.09.06 AURORA at 1.10.06_PCA 7 - Exhibit D update 11_30_08 (2)_NIM Summary_DEM-WP(C) ENERG10C--ctn Mid-C_042010 2010GRC" xfId="5580"/>
    <cellStyle name="_Power Cost Value Copy 11.30.05 gas 1.09.06 AURORA at 1.10.06_PCA 7 - Exhibit D update 11_30_08 (2)_NIM Summary_DEM-WP(C) ENERG10C--ctn Mid-C_042010 2010GRC 2" xfId="23271"/>
    <cellStyle name="_Power Cost Value Copy 11.30.05 gas 1.09.06 AURORA at 1.10.06_PCA 8 - Exhibit D update 12_31_09" xfId="5581"/>
    <cellStyle name="_Power Cost Value Copy 11.30.05 gas 1.09.06 AURORA at 1.10.06_PCA 8 - Exhibit D update 12_31_09 2" xfId="5582"/>
    <cellStyle name="_Power Cost Value Copy 11.30.05 gas 1.09.06 AURORA at 1.10.06_PCA 8 - Exhibit D update 12_31_09 2 2" xfId="23272"/>
    <cellStyle name="_Power Cost Value Copy 11.30.05 gas 1.09.06 AURORA at 1.10.06_PCA 8 - Exhibit D update 12_31_09 3" xfId="23273"/>
    <cellStyle name="_Power Cost Value Copy 11.30.05 gas 1.09.06 AURORA at 1.10.06_PCA 9 -  Exhibit D April 2010" xfId="5583"/>
    <cellStyle name="_Power Cost Value Copy 11.30.05 gas 1.09.06 AURORA at 1.10.06_PCA 9 -  Exhibit D April 2010 (3)" xfId="5584"/>
    <cellStyle name="_Power Cost Value Copy 11.30.05 gas 1.09.06 AURORA at 1.10.06_PCA 9 -  Exhibit D April 2010 (3) 2" xfId="5585"/>
    <cellStyle name="_Power Cost Value Copy 11.30.05 gas 1.09.06 AURORA at 1.10.06_PCA 9 -  Exhibit D April 2010 (3) 2 2" xfId="23274"/>
    <cellStyle name="_Power Cost Value Copy 11.30.05 gas 1.09.06 AURORA at 1.10.06_PCA 9 -  Exhibit D April 2010 (3) 2 2 2" xfId="23275"/>
    <cellStyle name="_Power Cost Value Copy 11.30.05 gas 1.09.06 AURORA at 1.10.06_PCA 9 -  Exhibit D April 2010 (3) 2 2 2 2" xfId="23276"/>
    <cellStyle name="_Power Cost Value Copy 11.30.05 gas 1.09.06 AURORA at 1.10.06_PCA 9 -  Exhibit D April 2010 (3) 2 2 3" xfId="23277"/>
    <cellStyle name="_Power Cost Value Copy 11.30.05 gas 1.09.06 AURORA at 1.10.06_PCA 9 -  Exhibit D April 2010 (3) 2 3" xfId="23278"/>
    <cellStyle name="_Power Cost Value Copy 11.30.05 gas 1.09.06 AURORA at 1.10.06_PCA 9 -  Exhibit D April 2010 (3) 2 3 2" xfId="23279"/>
    <cellStyle name="_Power Cost Value Copy 11.30.05 gas 1.09.06 AURORA at 1.10.06_PCA 9 -  Exhibit D April 2010 (3) 2 4" xfId="23280"/>
    <cellStyle name="_Power Cost Value Copy 11.30.05 gas 1.09.06 AURORA at 1.10.06_PCA 9 -  Exhibit D April 2010 (3) 3" xfId="23281"/>
    <cellStyle name="_Power Cost Value Copy 11.30.05 gas 1.09.06 AURORA at 1.10.06_PCA 9 -  Exhibit D April 2010 (3) 3 2" xfId="23282"/>
    <cellStyle name="_Power Cost Value Copy 11.30.05 gas 1.09.06 AURORA at 1.10.06_PCA 9 -  Exhibit D April 2010 (3) 3 2 2" xfId="23283"/>
    <cellStyle name="_Power Cost Value Copy 11.30.05 gas 1.09.06 AURORA at 1.10.06_PCA 9 -  Exhibit D April 2010 (3) 3 3" xfId="23284"/>
    <cellStyle name="_Power Cost Value Copy 11.30.05 gas 1.09.06 AURORA at 1.10.06_PCA 9 -  Exhibit D April 2010 (3) 3 4" xfId="23285"/>
    <cellStyle name="_Power Cost Value Copy 11.30.05 gas 1.09.06 AURORA at 1.10.06_PCA 9 -  Exhibit D April 2010 (3) 4" xfId="23286"/>
    <cellStyle name="_Power Cost Value Copy 11.30.05 gas 1.09.06 AURORA at 1.10.06_PCA 9 -  Exhibit D April 2010 (3) 4 2" xfId="23287"/>
    <cellStyle name="_Power Cost Value Copy 11.30.05 gas 1.09.06 AURORA at 1.10.06_PCA 9 -  Exhibit D April 2010 (3) 5" xfId="23288"/>
    <cellStyle name="_Power Cost Value Copy 11.30.05 gas 1.09.06 AURORA at 1.10.06_PCA 9 -  Exhibit D April 2010 (3)_DEM-WP(C) ENERG10C--ctn Mid-C_042010 2010GRC" xfId="5586"/>
    <cellStyle name="_Power Cost Value Copy 11.30.05 gas 1.09.06 AURORA at 1.10.06_PCA 9 -  Exhibit D April 2010 (3)_DEM-WP(C) ENERG10C--ctn Mid-C_042010 2010GRC 2" xfId="23289"/>
    <cellStyle name="_Power Cost Value Copy 11.30.05 gas 1.09.06 AURORA at 1.10.06_PCA 9 -  Exhibit D April 2010 2" xfId="5587"/>
    <cellStyle name="_Power Cost Value Copy 11.30.05 gas 1.09.06 AURORA at 1.10.06_PCA 9 -  Exhibit D April 2010 2 2" xfId="23290"/>
    <cellStyle name="_Power Cost Value Copy 11.30.05 gas 1.09.06 AURORA at 1.10.06_PCA 9 -  Exhibit D April 2010 3" xfId="5588"/>
    <cellStyle name="_Power Cost Value Copy 11.30.05 gas 1.09.06 AURORA at 1.10.06_PCA 9 -  Exhibit D April 2010 3 2" xfId="23291"/>
    <cellStyle name="_Power Cost Value Copy 11.30.05 gas 1.09.06 AURORA at 1.10.06_PCA 9 -  Exhibit D April 2010 4" xfId="23292"/>
    <cellStyle name="_Power Cost Value Copy 11.30.05 gas 1.09.06 AURORA at 1.10.06_PCA 9 -  Exhibit D April 2010 4 2" xfId="23293"/>
    <cellStyle name="_Power Cost Value Copy 11.30.05 gas 1.09.06 AURORA at 1.10.06_PCA 9 -  Exhibit D April 2010 5" xfId="23294"/>
    <cellStyle name="_Power Cost Value Copy 11.30.05 gas 1.09.06 AURORA at 1.10.06_PCA 9 -  Exhibit D April 2010 5 2" xfId="23295"/>
    <cellStyle name="_Power Cost Value Copy 11.30.05 gas 1.09.06 AURORA at 1.10.06_PCA 9 -  Exhibit D April 2010 6" xfId="23296"/>
    <cellStyle name="_Power Cost Value Copy 11.30.05 gas 1.09.06 AURORA at 1.10.06_PCA 9 -  Exhibit D April 2010 6 2" xfId="23297"/>
    <cellStyle name="_Power Cost Value Copy 11.30.05 gas 1.09.06 AURORA at 1.10.06_PCA 9 -  Exhibit D April 2010 7" xfId="23298"/>
    <cellStyle name="_Power Cost Value Copy 11.30.05 gas 1.09.06 AURORA at 1.10.06_PCA 9 -  Exhibit D Feb 2010" xfId="5589"/>
    <cellStyle name="_Power Cost Value Copy 11.30.05 gas 1.09.06 AURORA at 1.10.06_PCA 9 -  Exhibit D Feb 2010 2" xfId="5590"/>
    <cellStyle name="_Power Cost Value Copy 11.30.05 gas 1.09.06 AURORA at 1.10.06_PCA 9 -  Exhibit D Feb 2010 2 2" xfId="23299"/>
    <cellStyle name="_Power Cost Value Copy 11.30.05 gas 1.09.06 AURORA at 1.10.06_PCA 9 -  Exhibit D Feb 2010 3" xfId="23300"/>
    <cellStyle name="_Power Cost Value Copy 11.30.05 gas 1.09.06 AURORA at 1.10.06_PCA 9 -  Exhibit D Feb 2010 v2" xfId="5591"/>
    <cellStyle name="_Power Cost Value Copy 11.30.05 gas 1.09.06 AURORA at 1.10.06_PCA 9 -  Exhibit D Feb 2010 v2 2" xfId="5592"/>
    <cellStyle name="_Power Cost Value Copy 11.30.05 gas 1.09.06 AURORA at 1.10.06_PCA 9 -  Exhibit D Feb 2010 v2 2 2" xfId="23301"/>
    <cellStyle name="_Power Cost Value Copy 11.30.05 gas 1.09.06 AURORA at 1.10.06_PCA 9 -  Exhibit D Feb 2010 v2 3" xfId="23302"/>
    <cellStyle name="_Power Cost Value Copy 11.30.05 gas 1.09.06 AURORA at 1.10.06_PCA 9 -  Exhibit D Feb 2010 WF" xfId="5593"/>
    <cellStyle name="_Power Cost Value Copy 11.30.05 gas 1.09.06 AURORA at 1.10.06_PCA 9 -  Exhibit D Feb 2010 WF 2" xfId="5594"/>
    <cellStyle name="_Power Cost Value Copy 11.30.05 gas 1.09.06 AURORA at 1.10.06_PCA 9 -  Exhibit D Feb 2010 WF 2 2" xfId="23303"/>
    <cellStyle name="_Power Cost Value Copy 11.30.05 gas 1.09.06 AURORA at 1.10.06_PCA 9 -  Exhibit D Feb 2010 WF 3" xfId="23304"/>
    <cellStyle name="_Power Cost Value Copy 11.30.05 gas 1.09.06 AURORA at 1.10.06_PCA 9 -  Exhibit D Jan 2010" xfId="5595"/>
    <cellStyle name="_Power Cost Value Copy 11.30.05 gas 1.09.06 AURORA at 1.10.06_PCA 9 -  Exhibit D Jan 2010 2" xfId="5596"/>
    <cellStyle name="_Power Cost Value Copy 11.30.05 gas 1.09.06 AURORA at 1.10.06_PCA 9 -  Exhibit D Jan 2010 2 2" xfId="23305"/>
    <cellStyle name="_Power Cost Value Copy 11.30.05 gas 1.09.06 AURORA at 1.10.06_PCA 9 -  Exhibit D Jan 2010 3" xfId="23306"/>
    <cellStyle name="_Power Cost Value Copy 11.30.05 gas 1.09.06 AURORA at 1.10.06_PCA 9 -  Exhibit D March 2010 (2)" xfId="5597"/>
    <cellStyle name="_Power Cost Value Copy 11.30.05 gas 1.09.06 AURORA at 1.10.06_PCA 9 -  Exhibit D March 2010 (2) 2" xfId="5598"/>
    <cellStyle name="_Power Cost Value Copy 11.30.05 gas 1.09.06 AURORA at 1.10.06_PCA 9 -  Exhibit D March 2010 (2) 2 2" xfId="23307"/>
    <cellStyle name="_Power Cost Value Copy 11.30.05 gas 1.09.06 AURORA at 1.10.06_PCA 9 -  Exhibit D March 2010 (2) 3" xfId="23308"/>
    <cellStyle name="_Power Cost Value Copy 11.30.05 gas 1.09.06 AURORA at 1.10.06_PCA 9 -  Exhibit D Nov 2010" xfId="5599"/>
    <cellStyle name="_Power Cost Value Copy 11.30.05 gas 1.09.06 AURORA at 1.10.06_PCA 9 -  Exhibit D Nov 2010 2" xfId="5600"/>
    <cellStyle name="_Power Cost Value Copy 11.30.05 gas 1.09.06 AURORA at 1.10.06_PCA 9 -  Exhibit D Nov 2010 2 2" xfId="23309"/>
    <cellStyle name="_Power Cost Value Copy 11.30.05 gas 1.09.06 AURORA at 1.10.06_PCA 9 -  Exhibit D Nov 2010 3" xfId="23310"/>
    <cellStyle name="_Power Cost Value Copy 11.30.05 gas 1.09.06 AURORA at 1.10.06_PCA 9 - Exhibit D at August 2010" xfId="5601"/>
    <cellStyle name="_Power Cost Value Copy 11.30.05 gas 1.09.06 AURORA at 1.10.06_PCA 9 - Exhibit D at August 2010 2" xfId="5602"/>
    <cellStyle name="_Power Cost Value Copy 11.30.05 gas 1.09.06 AURORA at 1.10.06_PCA 9 - Exhibit D at August 2010 2 2" xfId="23311"/>
    <cellStyle name="_Power Cost Value Copy 11.30.05 gas 1.09.06 AURORA at 1.10.06_PCA 9 - Exhibit D at August 2010 3" xfId="23312"/>
    <cellStyle name="_Power Cost Value Copy 11.30.05 gas 1.09.06 AURORA at 1.10.06_PCA 9 - Exhibit D June 2010 GRC" xfId="5603"/>
    <cellStyle name="_Power Cost Value Copy 11.30.05 gas 1.09.06 AURORA at 1.10.06_PCA 9 - Exhibit D June 2010 GRC 2" xfId="5604"/>
    <cellStyle name="_Power Cost Value Copy 11.30.05 gas 1.09.06 AURORA at 1.10.06_PCA 9 - Exhibit D June 2010 GRC 2 2" xfId="23313"/>
    <cellStyle name="_Power Cost Value Copy 11.30.05 gas 1.09.06 AURORA at 1.10.06_PCA 9 - Exhibit D June 2010 GRC 3" xfId="23314"/>
    <cellStyle name="_Power Cost Value Copy 11.30.05 gas 1.09.06 AURORA at 1.10.06_Power Costs - Comparison bx Rbtl-Staff-Jt-PC" xfId="5605"/>
    <cellStyle name="_Power Cost Value Copy 11.30.05 gas 1.09.06 AURORA at 1.10.06_Power Costs - Comparison bx Rbtl-Staff-Jt-PC 2" xfId="5606"/>
    <cellStyle name="_Power Cost Value Copy 11.30.05 gas 1.09.06 AURORA at 1.10.06_Power Costs - Comparison bx Rbtl-Staff-Jt-PC 2 2" xfId="5607"/>
    <cellStyle name="_Power Cost Value Copy 11.30.05 gas 1.09.06 AURORA at 1.10.06_Power Costs - Comparison bx Rbtl-Staff-Jt-PC 2 2 2" xfId="23315"/>
    <cellStyle name="_Power Cost Value Copy 11.30.05 gas 1.09.06 AURORA at 1.10.06_Power Costs - Comparison bx Rbtl-Staff-Jt-PC 2 2 2 2" xfId="23316"/>
    <cellStyle name="_Power Cost Value Copy 11.30.05 gas 1.09.06 AURORA at 1.10.06_Power Costs - Comparison bx Rbtl-Staff-Jt-PC 2 2 3" xfId="23317"/>
    <cellStyle name="_Power Cost Value Copy 11.30.05 gas 1.09.06 AURORA at 1.10.06_Power Costs - Comparison bx Rbtl-Staff-Jt-PC 2 3" xfId="23318"/>
    <cellStyle name="_Power Cost Value Copy 11.30.05 gas 1.09.06 AURORA at 1.10.06_Power Costs - Comparison bx Rbtl-Staff-Jt-PC 2 3 2" xfId="23319"/>
    <cellStyle name="_Power Cost Value Copy 11.30.05 gas 1.09.06 AURORA at 1.10.06_Power Costs - Comparison bx Rbtl-Staff-Jt-PC 2 4" xfId="23320"/>
    <cellStyle name="_Power Cost Value Copy 11.30.05 gas 1.09.06 AURORA at 1.10.06_Power Costs - Comparison bx Rbtl-Staff-Jt-PC 3" xfId="5608"/>
    <cellStyle name="_Power Cost Value Copy 11.30.05 gas 1.09.06 AURORA at 1.10.06_Power Costs - Comparison bx Rbtl-Staff-Jt-PC 3 2" xfId="23321"/>
    <cellStyle name="_Power Cost Value Copy 11.30.05 gas 1.09.06 AURORA at 1.10.06_Power Costs - Comparison bx Rbtl-Staff-Jt-PC 3 2 2" xfId="23322"/>
    <cellStyle name="_Power Cost Value Copy 11.30.05 gas 1.09.06 AURORA at 1.10.06_Power Costs - Comparison bx Rbtl-Staff-Jt-PC 3 3" xfId="23323"/>
    <cellStyle name="_Power Cost Value Copy 11.30.05 gas 1.09.06 AURORA at 1.10.06_Power Costs - Comparison bx Rbtl-Staff-Jt-PC 3 4" xfId="23324"/>
    <cellStyle name="_Power Cost Value Copy 11.30.05 gas 1.09.06 AURORA at 1.10.06_Power Costs - Comparison bx Rbtl-Staff-Jt-PC 4" xfId="5609"/>
    <cellStyle name="_Power Cost Value Copy 11.30.05 gas 1.09.06 AURORA at 1.10.06_Power Costs - Comparison bx Rbtl-Staff-Jt-PC 4 2" xfId="23325"/>
    <cellStyle name="_Power Cost Value Copy 11.30.05 gas 1.09.06 AURORA at 1.10.06_Power Costs - Comparison bx Rbtl-Staff-Jt-PC 5" xfId="23326"/>
    <cellStyle name="_Power Cost Value Copy 11.30.05 gas 1.09.06 AURORA at 1.10.06_Power Costs - Comparison bx Rbtl-Staff-Jt-PC_Adj Bench DR 3 for Initial Briefs (Electric)" xfId="5610"/>
    <cellStyle name="_Power Cost Value Copy 11.30.05 gas 1.09.06 AURORA at 1.10.06_Power Costs - Comparison bx Rbtl-Staff-Jt-PC_Adj Bench DR 3 for Initial Briefs (Electric) 2" xfId="5611"/>
    <cellStyle name="_Power Cost Value Copy 11.30.05 gas 1.09.06 AURORA at 1.10.06_Power Costs - Comparison bx Rbtl-Staff-Jt-PC_Adj Bench DR 3 for Initial Briefs (Electric) 2 2" xfId="5612"/>
    <cellStyle name="_Power Cost Value Copy 11.30.05 gas 1.09.06 AURORA at 1.10.06_Power Costs - Comparison bx Rbtl-Staff-Jt-PC_Adj Bench DR 3 for Initial Briefs (Electric) 2 2 2" xfId="23327"/>
    <cellStyle name="_Power Cost Value Copy 11.30.05 gas 1.09.06 AURORA at 1.10.06_Power Costs - Comparison bx Rbtl-Staff-Jt-PC_Adj Bench DR 3 for Initial Briefs (Electric) 2 2 2 2" xfId="23328"/>
    <cellStyle name="_Power Cost Value Copy 11.30.05 gas 1.09.06 AURORA at 1.10.06_Power Costs - Comparison bx Rbtl-Staff-Jt-PC_Adj Bench DR 3 for Initial Briefs (Electric) 2 2 3" xfId="23329"/>
    <cellStyle name="_Power Cost Value Copy 11.30.05 gas 1.09.06 AURORA at 1.10.06_Power Costs - Comparison bx Rbtl-Staff-Jt-PC_Adj Bench DR 3 for Initial Briefs (Electric) 2 3" xfId="23330"/>
    <cellStyle name="_Power Cost Value Copy 11.30.05 gas 1.09.06 AURORA at 1.10.06_Power Costs - Comparison bx Rbtl-Staff-Jt-PC_Adj Bench DR 3 for Initial Briefs (Electric) 2 3 2" xfId="23331"/>
    <cellStyle name="_Power Cost Value Copy 11.30.05 gas 1.09.06 AURORA at 1.10.06_Power Costs - Comparison bx Rbtl-Staff-Jt-PC_Adj Bench DR 3 for Initial Briefs (Electric) 2 4" xfId="23332"/>
    <cellStyle name="_Power Cost Value Copy 11.30.05 gas 1.09.06 AURORA at 1.10.06_Power Costs - Comparison bx Rbtl-Staff-Jt-PC_Adj Bench DR 3 for Initial Briefs (Electric) 3" xfId="5613"/>
    <cellStyle name="_Power Cost Value Copy 11.30.05 gas 1.09.06 AURORA at 1.10.06_Power Costs - Comparison bx Rbtl-Staff-Jt-PC_Adj Bench DR 3 for Initial Briefs (Electric) 3 2" xfId="23333"/>
    <cellStyle name="_Power Cost Value Copy 11.30.05 gas 1.09.06 AURORA at 1.10.06_Power Costs - Comparison bx Rbtl-Staff-Jt-PC_Adj Bench DR 3 for Initial Briefs (Electric) 3 2 2" xfId="23334"/>
    <cellStyle name="_Power Cost Value Copy 11.30.05 gas 1.09.06 AURORA at 1.10.06_Power Costs - Comparison bx Rbtl-Staff-Jt-PC_Adj Bench DR 3 for Initial Briefs (Electric) 3 3" xfId="23335"/>
    <cellStyle name="_Power Cost Value Copy 11.30.05 gas 1.09.06 AURORA at 1.10.06_Power Costs - Comparison bx Rbtl-Staff-Jt-PC_Adj Bench DR 3 for Initial Briefs (Electric) 3 4" xfId="23336"/>
    <cellStyle name="_Power Cost Value Copy 11.30.05 gas 1.09.06 AURORA at 1.10.06_Power Costs - Comparison bx Rbtl-Staff-Jt-PC_Adj Bench DR 3 for Initial Briefs (Electric) 4" xfId="5614"/>
    <cellStyle name="_Power Cost Value Copy 11.30.05 gas 1.09.06 AURORA at 1.10.06_Power Costs - Comparison bx Rbtl-Staff-Jt-PC_Adj Bench DR 3 for Initial Briefs (Electric) 4 2" xfId="23337"/>
    <cellStyle name="_Power Cost Value Copy 11.30.05 gas 1.09.06 AURORA at 1.10.06_Power Costs - Comparison bx Rbtl-Staff-Jt-PC_Adj Bench DR 3 for Initial Briefs (Electric) 5" xfId="23338"/>
    <cellStyle name="_Power Cost Value Copy 11.30.05 gas 1.09.06 AURORA at 1.10.06_Power Costs - Comparison bx Rbtl-Staff-Jt-PC_Adj Bench DR 3 for Initial Briefs (Electric)_DEM-WP(C) ENERG10C--ctn Mid-C_042010 2010GRC" xfId="5615"/>
    <cellStyle name="_Power Cost Value Copy 11.30.05 gas 1.09.06 AURORA at 1.10.06_Power Costs - Comparison bx Rbtl-Staff-Jt-PC_Adj Bench DR 3 for Initial Briefs (Electric)_DEM-WP(C) ENERG10C--ctn Mid-C_042010 2010GRC 2" xfId="23339"/>
    <cellStyle name="_Power Cost Value Copy 11.30.05 gas 1.09.06 AURORA at 1.10.06_Power Costs - Comparison bx Rbtl-Staff-Jt-PC_DEM-WP(C) ENERG10C--ctn Mid-C_042010 2010GRC" xfId="5616"/>
    <cellStyle name="_Power Cost Value Copy 11.30.05 gas 1.09.06 AURORA at 1.10.06_Power Costs - Comparison bx Rbtl-Staff-Jt-PC_DEM-WP(C) ENERG10C--ctn Mid-C_042010 2010GRC 2" xfId="23340"/>
    <cellStyle name="_Power Cost Value Copy 11.30.05 gas 1.09.06 AURORA at 1.10.06_Power Costs - Comparison bx Rbtl-Staff-Jt-PC_Electric Rev Req Model (2009 GRC) Rebuttal" xfId="5617"/>
    <cellStyle name="_Power Cost Value Copy 11.30.05 gas 1.09.06 AURORA at 1.10.06_Power Costs - Comparison bx Rbtl-Staff-Jt-PC_Electric Rev Req Model (2009 GRC) Rebuttal 2" xfId="5618"/>
    <cellStyle name="_Power Cost Value Copy 11.30.05 gas 1.09.06 AURORA at 1.10.06_Power Costs - Comparison bx Rbtl-Staff-Jt-PC_Electric Rev Req Model (2009 GRC) Rebuttal 2 2" xfId="5619"/>
    <cellStyle name="_Power Cost Value Copy 11.30.05 gas 1.09.06 AURORA at 1.10.06_Power Costs - Comparison bx Rbtl-Staff-Jt-PC_Electric Rev Req Model (2009 GRC) Rebuttal 2 2 2" xfId="23341"/>
    <cellStyle name="_Power Cost Value Copy 11.30.05 gas 1.09.06 AURORA at 1.10.06_Power Costs - Comparison bx Rbtl-Staff-Jt-PC_Electric Rev Req Model (2009 GRC) Rebuttal 2 3" xfId="23342"/>
    <cellStyle name="_Power Cost Value Copy 11.30.05 gas 1.09.06 AURORA at 1.10.06_Power Costs - Comparison bx Rbtl-Staff-Jt-PC_Electric Rev Req Model (2009 GRC) Rebuttal 3" xfId="5620"/>
    <cellStyle name="_Power Cost Value Copy 11.30.05 gas 1.09.06 AURORA at 1.10.06_Power Costs - Comparison bx Rbtl-Staff-Jt-PC_Electric Rev Req Model (2009 GRC) Rebuttal 3 2" xfId="23343"/>
    <cellStyle name="_Power Cost Value Copy 11.30.05 gas 1.09.06 AURORA at 1.10.06_Power Costs - Comparison bx Rbtl-Staff-Jt-PC_Electric Rev Req Model (2009 GRC) Rebuttal 4" xfId="5621"/>
    <cellStyle name="_Power Cost Value Copy 11.30.05 gas 1.09.06 AURORA at 1.10.06_Power Costs - Comparison bx Rbtl-Staff-Jt-PC_Electric Rev Req Model (2009 GRC) Rebuttal REmoval of New  WH Solar AdjustMI" xfId="5622"/>
    <cellStyle name="_Power Cost Value Copy 11.30.05 gas 1.09.06 AURORA at 1.10.06_Power Costs - Comparison bx Rbtl-Staff-Jt-PC_Electric Rev Req Model (2009 GRC) Rebuttal REmoval of New  WH Solar AdjustMI 2" xfId="5623"/>
    <cellStyle name="_Power Cost Value Copy 11.30.05 gas 1.09.06 AURORA at 1.10.06_Power Costs - Comparison bx Rbtl-Staff-Jt-PC_Electric Rev Req Model (2009 GRC) Rebuttal REmoval of New  WH Solar AdjustMI 2 2" xfId="5624"/>
    <cellStyle name="_Power Cost Value Copy 11.30.05 gas 1.09.06 AURORA at 1.10.06_Power Costs - Comparison bx Rbtl-Staff-Jt-PC_Electric Rev Req Model (2009 GRC) Rebuttal REmoval of New  WH Solar AdjustMI 2 2 2" xfId="23344"/>
    <cellStyle name="_Power Cost Value Copy 11.30.05 gas 1.09.06 AURORA at 1.10.06_Power Costs - Comparison bx Rbtl-Staff-Jt-PC_Electric Rev Req Model (2009 GRC) Rebuttal REmoval of New  WH Solar AdjustMI 2 2 2 2" xfId="23345"/>
    <cellStyle name="_Power Cost Value Copy 11.30.05 gas 1.09.06 AURORA at 1.10.06_Power Costs - Comparison bx Rbtl-Staff-Jt-PC_Electric Rev Req Model (2009 GRC) Rebuttal REmoval of New  WH Solar AdjustMI 2 2 3" xfId="23346"/>
    <cellStyle name="_Power Cost Value Copy 11.30.05 gas 1.09.06 AURORA at 1.10.06_Power Costs - Comparison bx Rbtl-Staff-Jt-PC_Electric Rev Req Model (2009 GRC) Rebuttal REmoval of New  WH Solar AdjustMI 2 3" xfId="23347"/>
    <cellStyle name="_Power Cost Value Copy 11.30.05 gas 1.09.06 AURORA at 1.10.06_Power Costs - Comparison bx Rbtl-Staff-Jt-PC_Electric Rev Req Model (2009 GRC) Rebuttal REmoval of New  WH Solar AdjustMI 2 3 2" xfId="23348"/>
    <cellStyle name="_Power Cost Value Copy 11.30.05 gas 1.09.06 AURORA at 1.10.06_Power Costs - Comparison bx Rbtl-Staff-Jt-PC_Electric Rev Req Model (2009 GRC) Rebuttal REmoval of New  WH Solar AdjustMI 2 4" xfId="23349"/>
    <cellStyle name="_Power Cost Value Copy 11.30.05 gas 1.09.06 AURORA at 1.10.06_Power Costs - Comparison bx Rbtl-Staff-Jt-PC_Electric Rev Req Model (2009 GRC) Rebuttal REmoval of New  WH Solar AdjustMI 3" xfId="5625"/>
    <cellStyle name="_Power Cost Value Copy 11.30.05 gas 1.09.06 AURORA at 1.10.06_Power Costs - Comparison bx Rbtl-Staff-Jt-PC_Electric Rev Req Model (2009 GRC) Rebuttal REmoval of New  WH Solar AdjustMI 3 2" xfId="23350"/>
    <cellStyle name="_Power Cost Value Copy 11.30.05 gas 1.09.06 AURORA at 1.10.06_Power Costs - Comparison bx Rbtl-Staff-Jt-PC_Electric Rev Req Model (2009 GRC) Rebuttal REmoval of New  WH Solar AdjustMI 3 2 2" xfId="23351"/>
    <cellStyle name="_Power Cost Value Copy 11.30.05 gas 1.09.06 AURORA at 1.10.06_Power Costs - Comparison bx Rbtl-Staff-Jt-PC_Electric Rev Req Model (2009 GRC) Rebuttal REmoval of New  WH Solar AdjustMI 3 3" xfId="23352"/>
    <cellStyle name="_Power Cost Value Copy 11.30.05 gas 1.09.06 AURORA at 1.10.06_Power Costs - Comparison bx Rbtl-Staff-Jt-PC_Electric Rev Req Model (2009 GRC) Rebuttal REmoval of New  WH Solar AdjustMI 3 4" xfId="23353"/>
    <cellStyle name="_Power Cost Value Copy 11.30.05 gas 1.09.06 AURORA at 1.10.06_Power Costs - Comparison bx Rbtl-Staff-Jt-PC_Electric Rev Req Model (2009 GRC) Rebuttal REmoval of New  WH Solar AdjustMI 4" xfId="5626"/>
    <cellStyle name="_Power Cost Value Copy 11.30.05 gas 1.09.06 AURORA at 1.10.06_Power Costs - Comparison bx Rbtl-Staff-Jt-PC_Electric Rev Req Model (2009 GRC) Rebuttal REmoval of New  WH Solar AdjustMI 4 2" xfId="23354"/>
    <cellStyle name="_Power Cost Value Copy 11.30.05 gas 1.09.06 AURORA at 1.10.06_Power Costs - Comparison bx Rbtl-Staff-Jt-PC_Electric Rev Req Model (2009 GRC) Rebuttal REmoval of New  WH Solar AdjustMI 5" xfId="23355"/>
    <cellStyle name="_Power Cost Value Copy 11.30.05 gas 1.09.06 AURORA at 1.10.06_Power Costs - Comparison bx Rbtl-Staff-Jt-PC_Electric Rev Req Model (2009 GRC) Rebuttal REmoval of New  WH Solar AdjustMI_DEM-WP(C) ENERG10C--ctn Mid-C_042010 2010GRC" xfId="5627"/>
    <cellStyle name="_Power Cost Value Copy 11.30.05 gas 1.09.06 AURORA at 1.10.06_Power Costs - Comparison bx Rbtl-Staff-Jt-PC_Electric Rev Req Model (2009 GRC) Rebuttal REmoval of New  WH Solar AdjustMI_DEM-WP(C) ENERG10C--ctn Mid-C_042010 2010GRC 2" xfId="23356"/>
    <cellStyle name="_Power Cost Value Copy 11.30.05 gas 1.09.06 AURORA at 1.10.06_Power Costs - Comparison bx Rbtl-Staff-Jt-PC_Electric Rev Req Model (2009 GRC) Revised 01-18-2010" xfId="5628"/>
    <cellStyle name="_Power Cost Value Copy 11.30.05 gas 1.09.06 AURORA at 1.10.06_Power Costs - Comparison bx Rbtl-Staff-Jt-PC_Electric Rev Req Model (2009 GRC) Revised 01-18-2010 2" xfId="5629"/>
    <cellStyle name="_Power Cost Value Copy 11.30.05 gas 1.09.06 AURORA at 1.10.06_Power Costs - Comparison bx Rbtl-Staff-Jt-PC_Electric Rev Req Model (2009 GRC) Revised 01-18-2010 2 2" xfId="5630"/>
    <cellStyle name="_Power Cost Value Copy 11.30.05 gas 1.09.06 AURORA at 1.10.06_Power Costs - Comparison bx Rbtl-Staff-Jt-PC_Electric Rev Req Model (2009 GRC) Revised 01-18-2010 2 2 2" xfId="23357"/>
    <cellStyle name="_Power Cost Value Copy 11.30.05 gas 1.09.06 AURORA at 1.10.06_Power Costs - Comparison bx Rbtl-Staff-Jt-PC_Electric Rev Req Model (2009 GRC) Revised 01-18-2010 2 2 2 2" xfId="23358"/>
    <cellStyle name="_Power Cost Value Copy 11.30.05 gas 1.09.06 AURORA at 1.10.06_Power Costs - Comparison bx Rbtl-Staff-Jt-PC_Electric Rev Req Model (2009 GRC) Revised 01-18-2010 2 2 3" xfId="23359"/>
    <cellStyle name="_Power Cost Value Copy 11.30.05 gas 1.09.06 AURORA at 1.10.06_Power Costs - Comparison bx Rbtl-Staff-Jt-PC_Electric Rev Req Model (2009 GRC) Revised 01-18-2010 2 3" xfId="23360"/>
    <cellStyle name="_Power Cost Value Copy 11.30.05 gas 1.09.06 AURORA at 1.10.06_Power Costs - Comparison bx Rbtl-Staff-Jt-PC_Electric Rev Req Model (2009 GRC) Revised 01-18-2010 2 3 2" xfId="23361"/>
    <cellStyle name="_Power Cost Value Copy 11.30.05 gas 1.09.06 AURORA at 1.10.06_Power Costs - Comparison bx Rbtl-Staff-Jt-PC_Electric Rev Req Model (2009 GRC) Revised 01-18-2010 2 4" xfId="23362"/>
    <cellStyle name="_Power Cost Value Copy 11.30.05 gas 1.09.06 AURORA at 1.10.06_Power Costs - Comparison bx Rbtl-Staff-Jt-PC_Electric Rev Req Model (2009 GRC) Revised 01-18-2010 3" xfId="5631"/>
    <cellStyle name="_Power Cost Value Copy 11.30.05 gas 1.09.06 AURORA at 1.10.06_Power Costs - Comparison bx Rbtl-Staff-Jt-PC_Electric Rev Req Model (2009 GRC) Revised 01-18-2010 3 2" xfId="23363"/>
    <cellStyle name="_Power Cost Value Copy 11.30.05 gas 1.09.06 AURORA at 1.10.06_Power Costs - Comparison bx Rbtl-Staff-Jt-PC_Electric Rev Req Model (2009 GRC) Revised 01-18-2010 3 2 2" xfId="23364"/>
    <cellStyle name="_Power Cost Value Copy 11.30.05 gas 1.09.06 AURORA at 1.10.06_Power Costs - Comparison bx Rbtl-Staff-Jt-PC_Electric Rev Req Model (2009 GRC) Revised 01-18-2010 3 3" xfId="23365"/>
    <cellStyle name="_Power Cost Value Copy 11.30.05 gas 1.09.06 AURORA at 1.10.06_Power Costs - Comparison bx Rbtl-Staff-Jt-PC_Electric Rev Req Model (2009 GRC) Revised 01-18-2010 3 4" xfId="23366"/>
    <cellStyle name="_Power Cost Value Copy 11.30.05 gas 1.09.06 AURORA at 1.10.06_Power Costs - Comparison bx Rbtl-Staff-Jt-PC_Electric Rev Req Model (2009 GRC) Revised 01-18-2010 4" xfId="5632"/>
    <cellStyle name="_Power Cost Value Copy 11.30.05 gas 1.09.06 AURORA at 1.10.06_Power Costs - Comparison bx Rbtl-Staff-Jt-PC_Electric Rev Req Model (2009 GRC) Revised 01-18-2010 4 2" xfId="23367"/>
    <cellStyle name="_Power Cost Value Copy 11.30.05 gas 1.09.06 AURORA at 1.10.06_Power Costs - Comparison bx Rbtl-Staff-Jt-PC_Electric Rev Req Model (2009 GRC) Revised 01-18-2010 5" xfId="23368"/>
    <cellStyle name="_Power Cost Value Copy 11.30.05 gas 1.09.06 AURORA at 1.10.06_Power Costs - Comparison bx Rbtl-Staff-Jt-PC_Electric Rev Req Model (2009 GRC) Revised 01-18-2010_DEM-WP(C) ENERG10C--ctn Mid-C_042010 2010GRC" xfId="5633"/>
    <cellStyle name="_Power Cost Value Copy 11.30.05 gas 1.09.06 AURORA at 1.10.06_Power Costs - Comparison bx Rbtl-Staff-Jt-PC_Electric Rev Req Model (2009 GRC) Revised 01-18-2010_DEM-WP(C) ENERG10C--ctn Mid-C_042010 2010GRC 2" xfId="23369"/>
    <cellStyle name="_Power Cost Value Copy 11.30.05 gas 1.09.06 AURORA at 1.10.06_Power Costs - Comparison bx Rbtl-Staff-Jt-PC_Final Order Electric EXHIBIT A-1" xfId="5634"/>
    <cellStyle name="_Power Cost Value Copy 11.30.05 gas 1.09.06 AURORA at 1.10.06_Power Costs - Comparison bx Rbtl-Staff-Jt-PC_Final Order Electric EXHIBIT A-1 2" xfId="5635"/>
    <cellStyle name="_Power Cost Value Copy 11.30.05 gas 1.09.06 AURORA at 1.10.06_Power Costs - Comparison bx Rbtl-Staff-Jt-PC_Final Order Electric EXHIBIT A-1 2 2" xfId="5636"/>
    <cellStyle name="_Power Cost Value Copy 11.30.05 gas 1.09.06 AURORA at 1.10.06_Power Costs - Comparison bx Rbtl-Staff-Jt-PC_Final Order Electric EXHIBIT A-1 2 2 2" xfId="23370"/>
    <cellStyle name="_Power Cost Value Copy 11.30.05 gas 1.09.06 AURORA at 1.10.06_Power Costs - Comparison bx Rbtl-Staff-Jt-PC_Final Order Electric EXHIBIT A-1 2 3" xfId="23371"/>
    <cellStyle name="_Power Cost Value Copy 11.30.05 gas 1.09.06 AURORA at 1.10.06_Power Costs - Comparison bx Rbtl-Staff-Jt-PC_Final Order Electric EXHIBIT A-1 2 4" xfId="23372"/>
    <cellStyle name="_Power Cost Value Copy 11.30.05 gas 1.09.06 AURORA at 1.10.06_Power Costs - Comparison bx Rbtl-Staff-Jt-PC_Final Order Electric EXHIBIT A-1 3" xfId="5637"/>
    <cellStyle name="_Power Cost Value Copy 11.30.05 gas 1.09.06 AURORA at 1.10.06_Power Costs - Comparison bx Rbtl-Staff-Jt-PC_Final Order Electric EXHIBIT A-1 3 2" xfId="23373"/>
    <cellStyle name="_Power Cost Value Copy 11.30.05 gas 1.09.06 AURORA at 1.10.06_Power Costs - Comparison bx Rbtl-Staff-Jt-PC_Final Order Electric EXHIBIT A-1 4" xfId="5638"/>
    <cellStyle name="_Power Cost Value Copy 11.30.05 gas 1.09.06 AURORA at 1.10.06_Power Costs - Comparison bx Rbtl-Staff-Jt-PC_Final Order Electric EXHIBIT A-1 5" xfId="23374"/>
    <cellStyle name="_Power Cost Value Copy 11.30.05 gas 1.09.06 AURORA at 1.10.06_Power Costs - Comparison bx Rbtl-Staff-Jt-PC_Final Order Electric EXHIBIT A-1 6" xfId="23375"/>
    <cellStyle name="_Power Cost Value Copy 11.30.05 gas 1.09.06 AURORA at 1.10.06_Production Adj 4.37" xfId="5639"/>
    <cellStyle name="_Power Cost Value Copy 11.30.05 gas 1.09.06 AURORA at 1.10.06_Production Adj 4.37 2" xfId="5640"/>
    <cellStyle name="_Power Cost Value Copy 11.30.05 gas 1.09.06 AURORA at 1.10.06_Production Adj 4.37 2 2" xfId="5641"/>
    <cellStyle name="_Power Cost Value Copy 11.30.05 gas 1.09.06 AURORA at 1.10.06_Production Adj 4.37 2 2 2" xfId="23376"/>
    <cellStyle name="_Power Cost Value Copy 11.30.05 gas 1.09.06 AURORA at 1.10.06_Production Adj 4.37 2 3" xfId="23377"/>
    <cellStyle name="_Power Cost Value Copy 11.30.05 gas 1.09.06 AURORA at 1.10.06_Production Adj 4.37 3" xfId="5642"/>
    <cellStyle name="_Power Cost Value Copy 11.30.05 gas 1.09.06 AURORA at 1.10.06_Production Adj 4.37 3 2" xfId="23378"/>
    <cellStyle name="_Power Cost Value Copy 11.30.05 gas 1.09.06 AURORA at 1.10.06_Production Adj 4.37 4" xfId="23379"/>
    <cellStyle name="_Power Cost Value Copy 11.30.05 gas 1.09.06 AURORA at 1.10.06_Purchased Power Adj 4.03" xfId="5643"/>
    <cellStyle name="_Power Cost Value Copy 11.30.05 gas 1.09.06 AURORA at 1.10.06_Purchased Power Adj 4.03 2" xfId="5644"/>
    <cellStyle name="_Power Cost Value Copy 11.30.05 gas 1.09.06 AURORA at 1.10.06_Purchased Power Adj 4.03 2 2" xfId="5645"/>
    <cellStyle name="_Power Cost Value Copy 11.30.05 gas 1.09.06 AURORA at 1.10.06_Purchased Power Adj 4.03 2 2 2" xfId="23380"/>
    <cellStyle name="_Power Cost Value Copy 11.30.05 gas 1.09.06 AURORA at 1.10.06_Purchased Power Adj 4.03 2 3" xfId="23381"/>
    <cellStyle name="_Power Cost Value Copy 11.30.05 gas 1.09.06 AURORA at 1.10.06_Purchased Power Adj 4.03 3" xfId="5646"/>
    <cellStyle name="_Power Cost Value Copy 11.30.05 gas 1.09.06 AURORA at 1.10.06_Purchased Power Adj 4.03 3 2" xfId="23382"/>
    <cellStyle name="_Power Cost Value Copy 11.30.05 gas 1.09.06 AURORA at 1.10.06_Purchased Power Adj 4.03 4" xfId="23383"/>
    <cellStyle name="_Power Cost Value Copy 11.30.05 gas 1.09.06 AURORA at 1.10.06_Rate Design Sch 24" xfId="5647"/>
    <cellStyle name="_Power Cost Value Copy 11.30.05 gas 1.09.06 AURORA at 1.10.06_Rate Design Sch 24 2" xfId="5648"/>
    <cellStyle name="_Power Cost Value Copy 11.30.05 gas 1.09.06 AURORA at 1.10.06_Rate Design Sch 24 2 2" xfId="23384"/>
    <cellStyle name="_Power Cost Value Copy 11.30.05 gas 1.09.06 AURORA at 1.10.06_Rate Design Sch 24 3" xfId="23385"/>
    <cellStyle name="_Power Cost Value Copy 11.30.05 gas 1.09.06 AURORA at 1.10.06_Rate Design Sch 25" xfId="5649"/>
    <cellStyle name="_Power Cost Value Copy 11.30.05 gas 1.09.06 AURORA at 1.10.06_Rate Design Sch 25 2" xfId="5650"/>
    <cellStyle name="_Power Cost Value Copy 11.30.05 gas 1.09.06 AURORA at 1.10.06_Rate Design Sch 25 2 2" xfId="5651"/>
    <cellStyle name="_Power Cost Value Copy 11.30.05 gas 1.09.06 AURORA at 1.10.06_Rate Design Sch 25 2 2 2" xfId="23386"/>
    <cellStyle name="_Power Cost Value Copy 11.30.05 gas 1.09.06 AURORA at 1.10.06_Rate Design Sch 25 2 3" xfId="23387"/>
    <cellStyle name="_Power Cost Value Copy 11.30.05 gas 1.09.06 AURORA at 1.10.06_Rate Design Sch 25 3" xfId="5652"/>
    <cellStyle name="_Power Cost Value Copy 11.30.05 gas 1.09.06 AURORA at 1.10.06_Rate Design Sch 25 3 2" xfId="23388"/>
    <cellStyle name="_Power Cost Value Copy 11.30.05 gas 1.09.06 AURORA at 1.10.06_Rate Design Sch 25 4" xfId="23389"/>
    <cellStyle name="_Power Cost Value Copy 11.30.05 gas 1.09.06 AURORA at 1.10.06_Rate Design Sch 26" xfId="5653"/>
    <cellStyle name="_Power Cost Value Copy 11.30.05 gas 1.09.06 AURORA at 1.10.06_Rate Design Sch 26 2" xfId="5654"/>
    <cellStyle name="_Power Cost Value Copy 11.30.05 gas 1.09.06 AURORA at 1.10.06_Rate Design Sch 26 2 2" xfId="5655"/>
    <cellStyle name="_Power Cost Value Copy 11.30.05 gas 1.09.06 AURORA at 1.10.06_Rate Design Sch 26 2 2 2" xfId="23390"/>
    <cellStyle name="_Power Cost Value Copy 11.30.05 gas 1.09.06 AURORA at 1.10.06_Rate Design Sch 26 2 3" xfId="23391"/>
    <cellStyle name="_Power Cost Value Copy 11.30.05 gas 1.09.06 AURORA at 1.10.06_Rate Design Sch 26 3" xfId="5656"/>
    <cellStyle name="_Power Cost Value Copy 11.30.05 gas 1.09.06 AURORA at 1.10.06_Rate Design Sch 26 3 2" xfId="23392"/>
    <cellStyle name="_Power Cost Value Copy 11.30.05 gas 1.09.06 AURORA at 1.10.06_Rate Design Sch 26 4" xfId="23393"/>
    <cellStyle name="_Power Cost Value Copy 11.30.05 gas 1.09.06 AURORA at 1.10.06_Rate Design Sch 31" xfId="5657"/>
    <cellStyle name="_Power Cost Value Copy 11.30.05 gas 1.09.06 AURORA at 1.10.06_Rate Design Sch 31 2" xfId="5658"/>
    <cellStyle name="_Power Cost Value Copy 11.30.05 gas 1.09.06 AURORA at 1.10.06_Rate Design Sch 31 2 2" xfId="5659"/>
    <cellStyle name="_Power Cost Value Copy 11.30.05 gas 1.09.06 AURORA at 1.10.06_Rate Design Sch 31 2 2 2" xfId="23394"/>
    <cellStyle name="_Power Cost Value Copy 11.30.05 gas 1.09.06 AURORA at 1.10.06_Rate Design Sch 31 2 3" xfId="23395"/>
    <cellStyle name="_Power Cost Value Copy 11.30.05 gas 1.09.06 AURORA at 1.10.06_Rate Design Sch 31 3" xfId="5660"/>
    <cellStyle name="_Power Cost Value Copy 11.30.05 gas 1.09.06 AURORA at 1.10.06_Rate Design Sch 31 3 2" xfId="23396"/>
    <cellStyle name="_Power Cost Value Copy 11.30.05 gas 1.09.06 AURORA at 1.10.06_Rate Design Sch 31 4" xfId="23397"/>
    <cellStyle name="_Power Cost Value Copy 11.30.05 gas 1.09.06 AURORA at 1.10.06_Rate Design Sch 43" xfId="5661"/>
    <cellStyle name="_Power Cost Value Copy 11.30.05 gas 1.09.06 AURORA at 1.10.06_Rate Design Sch 43 2" xfId="5662"/>
    <cellStyle name="_Power Cost Value Copy 11.30.05 gas 1.09.06 AURORA at 1.10.06_Rate Design Sch 43 2 2" xfId="5663"/>
    <cellStyle name="_Power Cost Value Copy 11.30.05 gas 1.09.06 AURORA at 1.10.06_Rate Design Sch 43 2 2 2" xfId="23398"/>
    <cellStyle name="_Power Cost Value Copy 11.30.05 gas 1.09.06 AURORA at 1.10.06_Rate Design Sch 43 2 3" xfId="23399"/>
    <cellStyle name="_Power Cost Value Copy 11.30.05 gas 1.09.06 AURORA at 1.10.06_Rate Design Sch 43 3" xfId="5664"/>
    <cellStyle name="_Power Cost Value Copy 11.30.05 gas 1.09.06 AURORA at 1.10.06_Rate Design Sch 43 3 2" xfId="23400"/>
    <cellStyle name="_Power Cost Value Copy 11.30.05 gas 1.09.06 AURORA at 1.10.06_Rate Design Sch 43 4" xfId="23401"/>
    <cellStyle name="_Power Cost Value Copy 11.30.05 gas 1.09.06 AURORA at 1.10.06_Rate Design Sch 448-449" xfId="5665"/>
    <cellStyle name="_Power Cost Value Copy 11.30.05 gas 1.09.06 AURORA at 1.10.06_Rate Design Sch 448-449 2" xfId="5666"/>
    <cellStyle name="_Power Cost Value Copy 11.30.05 gas 1.09.06 AURORA at 1.10.06_Rate Design Sch 448-449 2 2" xfId="23402"/>
    <cellStyle name="_Power Cost Value Copy 11.30.05 gas 1.09.06 AURORA at 1.10.06_Rate Design Sch 448-449 3" xfId="23403"/>
    <cellStyle name="_Power Cost Value Copy 11.30.05 gas 1.09.06 AURORA at 1.10.06_Rate Design Sch 46" xfId="5667"/>
    <cellStyle name="_Power Cost Value Copy 11.30.05 gas 1.09.06 AURORA at 1.10.06_Rate Design Sch 46 2" xfId="5668"/>
    <cellStyle name="_Power Cost Value Copy 11.30.05 gas 1.09.06 AURORA at 1.10.06_Rate Design Sch 46 2 2" xfId="5669"/>
    <cellStyle name="_Power Cost Value Copy 11.30.05 gas 1.09.06 AURORA at 1.10.06_Rate Design Sch 46 2 2 2" xfId="23404"/>
    <cellStyle name="_Power Cost Value Copy 11.30.05 gas 1.09.06 AURORA at 1.10.06_Rate Design Sch 46 2 3" xfId="23405"/>
    <cellStyle name="_Power Cost Value Copy 11.30.05 gas 1.09.06 AURORA at 1.10.06_Rate Design Sch 46 3" xfId="5670"/>
    <cellStyle name="_Power Cost Value Copy 11.30.05 gas 1.09.06 AURORA at 1.10.06_Rate Design Sch 46 3 2" xfId="23406"/>
    <cellStyle name="_Power Cost Value Copy 11.30.05 gas 1.09.06 AURORA at 1.10.06_Rate Design Sch 46 4" xfId="23407"/>
    <cellStyle name="_Power Cost Value Copy 11.30.05 gas 1.09.06 AURORA at 1.10.06_Rate Spread" xfId="5671"/>
    <cellStyle name="_Power Cost Value Copy 11.30.05 gas 1.09.06 AURORA at 1.10.06_Rate Spread 2" xfId="5672"/>
    <cellStyle name="_Power Cost Value Copy 11.30.05 gas 1.09.06 AURORA at 1.10.06_Rate Spread 2 2" xfId="5673"/>
    <cellStyle name="_Power Cost Value Copy 11.30.05 gas 1.09.06 AURORA at 1.10.06_Rate Spread 2 2 2" xfId="23408"/>
    <cellStyle name="_Power Cost Value Copy 11.30.05 gas 1.09.06 AURORA at 1.10.06_Rate Spread 2 3" xfId="23409"/>
    <cellStyle name="_Power Cost Value Copy 11.30.05 gas 1.09.06 AURORA at 1.10.06_Rate Spread 3" xfId="5674"/>
    <cellStyle name="_Power Cost Value Copy 11.30.05 gas 1.09.06 AURORA at 1.10.06_Rate Spread 3 2" xfId="23410"/>
    <cellStyle name="_Power Cost Value Copy 11.30.05 gas 1.09.06 AURORA at 1.10.06_Rate Spread 4" xfId="23411"/>
    <cellStyle name="_Power Cost Value Copy 11.30.05 gas 1.09.06 AURORA at 1.10.06_Rebuttal Power Costs" xfId="5675"/>
    <cellStyle name="_Power Cost Value Copy 11.30.05 gas 1.09.06 AURORA at 1.10.06_Rebuttal Power Costs 2" xfId="5676"/>
    <cellStyle name="_Power Cost Value Copy 11.30.05 gas 1.09.06 AURORA at 1.10.06_Rebuttal Power Costs 2 2" xfId="5677"/>
    <cellStyle name="_Power Cost Value Copy 11.30.05 gas 1.09.06 AURORA at 1.10.06_Rebuttal Power Costs 2 2 2" xfId="23412"/>
    <cellStyle name="_Power Cost Value Copy 11.30.05 gas 1.09.06 AURORA at 1.10.06_Rebuttal Power Costs 2 2 2 2" xfId="23413"/>
    <cellStyle name="_Power Cost Value Copy 11.30.05 gas 1.09.06 AURORA at 1.10.06_Rebuttal Power Costs 2 2 3" xfId="23414"/>
    <cellStyle name="_Power Cost Value Copy 11.30.05 gas 1.09.06 AURORA at 1.10.06_Rebuttal Power Costs 2 3" xfId="23415"/>
    <cellStyle name="_Power Cost Value Copy 11.30.05 gas 1.09.06 AURORA at 1.10.06_Rebuttal Power Costs 2 3 2" xfId="23416"/>
    <cellStyle name="_Power Cost Value Copy 11.30.05 gas 1.09.06 AURORA at 1.10.06_Rebuttal Power Costs 2 4" xfId="23417"/>
    <cellStyle name="_Power Cost Value Copy 11.30.05 gas 1.09.06 AURORA at 1.10.06_Rebuttal Power Costs 3" xfId="5678"/>
    <cellStyle name="_Power Cost Value Copy 11.30.05 gas 1.09.06 AURORA at 1.10.06_Rebuttal Power Costs 3 2" xfId="23418"/>
    <cellStyle name="_Power Cost Value Copy 11.30.05 gas 1.09.06 AURORA at 1.10.06_Rebuttal Power Costs 3 2 2" xfId="23419"/>
    <cellStyle name="_Power Cost Value Copy 11.30.05 gas 1.09.06 AURORA at 1.10.06_Rebuttal Power Costs 3 3" xfId="23420"/>
    <cellStyle name="_Power Cost Value Copy 11.30.05 gas 1.09.06 AURORA at 1.10.06_Rebuttal Power Costs 3 4" xfId="23421"/>
    <cellStyle name="_Power Cost Value Copy 11.30.05 gas 1.09.06 AURORA at 1.10.06_Rebuttal Power Costs 4" xfId="5679"/>
    <cellStyle name="_Power Cost Value Copy 11.30.05 gas 1.09.06 AURORA at 1.10.06_Rebuttal Power Costs 4 2" xfId="23422"/>
    <cellStyle name="_Power Cost Value Copy 11.30.05 gas 1.09.06 AURORA at 1.10.06_Rebuttal Power Costs 5" xfId="23423"/>
    <cellStyle name="_Power Cost Value Copy 11.30.05 gas 1.09.06 AURORA at 1.10.06_Rebuttal Power Costs_Adj Bench DR 3 for Initial Briefs (Electric)" xfId="5680"/>
    <cellStyle name="_Power Cost Value Copy 11.30.05 gas 1.09.06 AURORA at 1.10.06_Rebuttal Power Costs_Adj Bench DR 3 for Initial Briefs (Electric) 2" xfId="5681"/>
    <cellStyle name="_Power Cost Value Copy 11.30.05 gas 1.09.06 AURORA at 1.10.06_Rebuttal Power Costs_Adj Bench DR 3 for Initial Briefs (Electric) 2 2" xfId="5682"/>
    <cellStyle name="_Power Cost Value Copy 11.30.05 gas 1.09.06 AURORA at 1.10.06_Rebuttal Power Costs_Adj Bench DR 3 for Initial Briefs (Electric) 2 2 2" xfId="23424"/>
    <cellStyle name="_Power Cost Value Copy 11.30.05 gas 1.09.06 AURORA at 1.10.06_Rebuttal Power Costs_Adj Bench DR 3 for Initial Briefs (Electric) 2 2 2 2" xfId="23425"/>
    <cellStyle name="_Power Cost Value Copy 11.30.05 gas 1.09.06 AURORA at 1.10.06_Rebuttal Power Costs_Adj Bench DR 3 for Initial Briefs (Electric) 2 2 3" xfId="23426"/>
    <cellStyle name="_Power Cost Value Copy 11.30.05 gas 1.09.06 AURORA at 1.10.06_Rebuttal Power Costs_Adj Bench DR 3 for Initial Briefs (Electric) 2 3" xfId="23427"/>
    <cellStyle name="_Power Cost Value Copy 11.30.05 gas 1.09.06 AURORA at 1.10.06_Rebuttal Power Costs_Adj Bench DR 3 for Initial Briefs (Electric) 2 3 2" xfId="23428"/>
    <cellStyle name="_Power Cost Value Copy 11.30.05 gas 1.09.06 AURORA at 1.10.06_Rebuttal Power Costs_Adj Bench DR 3 for Initial Briefs (Electric) 2 4" xfId="23429"/>
    <cellStyle name="_Power Cost Value Copy 11.30.05 gas 1.09.06 AURORA at 1.10.06_Rebuttal Power Costs_Adj Bench DR 3 for Initial Briefs (Electric) 3" xfId="5683"/>
    <cellStyle name="_Power Cost Value Copy 11.30.05 gas 1.09.06 AURORA at 1.10.06_Rebuttal Power Costs_Adj Bench DR 3 for Initial Briefs (Electric) 3 2" xfId="23430"/>
    <cellStyle name="_Power Cost Value Copy 11.30.05 gas 1.09.06 AURORA at 1.10.06_Rebuttal Power Costs_Adj Bench DR 3 for Initial Briefs (Electric) 3 2 2" xfId="23431"/>
    <cellStyle name="_Power Cost Value Copy 11.30.05 gas 1.09.06 AURORA at 1.10.06_Rebuttal Power Costs_Adj Bench DR 3 for Initial Briefs (Electric) 3 3" xfId="23432"/>
    <cellStyle name="_Power Cost Value Copy 11.30.05 gas 1.09.06 AURORA at 1.10.06_Rebuttal Power Costs_Adj Bench DR 3 for Initial Briefs (Electric) 3 4" xfId="23433"/>
    <cellStyle name="_Power Cost Value Copy 11.30.05 gas 1.09.06 AURORA at 1.10.06_Rebuttal Power Costs_Adj Bench DR 3 for Initial Briefs (Electric) 4" xfId="5684"/>
    <cellStyle name="_Power Cost Value Copy 11.30.05 gas 1.09.06 AURORA at 1.10.06_Rebuttal Power Costs_Adj Bench DR 3 for Initial Briefs (Electric) 4 2" xfId="23434"/>
    <cellStyle name="_Power Cost Value Copy 11.30.05 gas 1.09.06 AURORA at 1.10.06_Rebuttal Power Costs_Adj Bench DR 3 for Initial Briefs (Electric) 5" xfId="23435"/>
    <cellStyle name="_Power Cost Value Copy 11.30.05 gas 1.09.06 AURORA at 1.10.06_Rebuttal Power Costs_Adj Bench DR 3 for Initial Briefs (Electric)_DEM-WP(C) ENERG10C--ctn Mid-C_042010 2010GRC" xfId="5685"/>
    <cellStyle name="_Power Cost Value Copy 11.30.05 gas 1.09.06 AURORA at 1.10.06_Rebuttal Power Costs_Adj Bench DR 3 for Initial Briefs (Electric)_DEM-WP(C) ENERG10C--ctn Mid-C_042010 2010GRC 2" xfId="23436"/>
    <cellStyle name="_Power Cost Value Copy 11.30.05 gas 1.09.06 AURORA at 1.10.06_Rebuttal Power Costs_DEM-WP(C) ENERG10C--ctn Mid-C_042010 2010GRC" xfId="5686"/>
    <cellStyle name="_Power Cost Value Copy 11.30.05 gas 1.09.06 AURORA at 1.10.06_Rebuttal Power Costs_DEM-WP(C) ENERG10C--ctn Mid-C_042010 2010GRC 2" xfId="23437"/>
    <cellStyle name="_Power Cost Value Copy 11.30.05 gas 1.09.06 AURORA at 1.10.06_Rebuttal Power Costs_Electric Rev Req Model (2009 GRC) Rebuttal" xfId="5687"/>
    <cellStyle name="_Power Cost Value Copy 11.30.05 gas 1.09.06 AURORA at 1.10.06_Rebuttal Power Costs_Electric Rev Req Model (2009 GRC) Rebuttal 2" xfId="5688"/>
    <cellStyle name="_Power Cost Value Copy 11.30.05 gas 1.09.06 AURORA at 1.10.06_Rebuttal Power Costs_Electric Rev Req Model (2009 GRC) Rebuttal 2 2" xfId="5689"/>
    <cellStyle name="_Power Cost Value Copy 11.30.05 gas 1.09.06 AURORA at 1.10.06_Rebuttal Power Costs_Electric Rev Req Model (2009 GRC) Rebuttal 2 2 2" xfId="23438"/>
    <cellStyle name="_Power Cost Value Copy 11.30.05 gas 1.09.06 AURORA at 1.10.06_Rebuttal Power Costs_Electric Rev Req Model (2009 GRC) Rebuttal 2 3" xfId="23439"/>
    <cellStyle name="_Power Cost Value Copy 11.30.05 gas 1.09.06 AURORA at 1.10.06_Rebuttal Power Costs_Electric Rev Req Model (2009 GRC) Rebuttal 3" xfId="5690"/>
    <cellStyle name="_Power Cost Value Copy 11.30.05 gas 1.09.06 AURORA at 1.10.06_Rebuttal Power Costs_Electric Rev Req Model (2009 GRC) Rebuttal 3 2" xfId="23440"/>
    <cellStyle name="_Power Cost Value Copy 11.30.05 gas 1.09.06 AURORA at 1.10.06_Rebuttal Power Costs_Electric Rev Req Model (2009 GRC) Rebuttal 4" xfId="5691"/>
    <cellStyle name="_Power Cost Value Copy 11.30.05 gas 1.09.06 AURORA at 1.10.06_Rebuttal Power Costs_Electric Rev Req Model (2009 GRC) Rebuttal REmoval of New  WH Solar AdjustMI" xfId="5692"/>
    <cellStyle name="_Power Cost Value Copy 11.30.05 gas 1.09.06 AURORA at 1.10.06_Rebuttal Power Costs_Electric Rev Req Model (2009 GRC) Rebuttal REmoval of New  WH Solar AdjustMI 2" xfId="5693"/>
    <cellStyle name="_Power Cost Value Copy 11.30.05 gas 1.09.06 AURORA at 1.10.06_Rebuttal Power Costs_Electric Rev Req Model (2009 GRC) Rebuttal REmoval of New  WH Solar AdjustMI 2 2" xfId="5694"/>
    <cellStyle name="_Power Cost Value Copy 11.30.05 gas 1.09.06 AURORA at 1.10.06_Rebuttal Power Costs_Electric Rev Req Model (2009 GRC) Rebuttal REmoval of New  WH Solar AdjustMI 2 2 2" xfId="23441"/>
    <cellStyle name="_Power Cost Value Copy 11.30.05 gas 1.09.06 AURORA at 1.10.06_Rebuttal Power Costs_Electric Rev Req Model (2009 GRC) Rebuttal REmoval of New  WH Solar AdjustMI 2 2 2 2" xfId="23442"/>
    <cellStyle name="_Power Cost Value Copy 11.30.05 gas 1.09.06 AURORA at 1.10.06_Rebuttal Power Costs_Electric Rev Req Model (2009 GRC) Rebuttal REmoval of New  WH Solar AdjustMI 2 2 3" xfId="23443"/>
    <cellStyle name="_Power Cost Value Copy 11.30.05 gas 1.09.06 AURORA at 1.10.06_Rebuttal Power Costs_Electric Rev Req Model (2009 GRC) Rebuttal REmoval of New  WH Solar AdjustMI 2 3" xfId="23444"/>
    <cellStyle name="_Power Cost Value Copy 11.30.05 gas 1.09.06 AURORA at 1.10.06_Rebuttal Power Costs_Electric Rev Req Model (2009 GRC) Rebuttal REmoval of New  WH Solar AdjustMI 2 3 2" xfId="23445"/>
    <cellStyle name="_Power Cost Value Copy 11.30.05 gas 1.09.06 AURORA at 1.10.06_Rebuttal Power Costs_Electric Rev Req Model (2009 GRC) Rebuttal REmoval of New  WH Solar AdjustMI 2 4" xfId="23446"/>
    <cellStyle name="_Power Cost Value Copy 11.30.05 gas 1.09.06 AURORA at 1.10.06_Rebuttal Power Costs_Electric Rev Req Model (2009 GRC) Rebuttal REmoval of New  WH Solar AdjustMI 3" xfId="5695"/>
    <cellStyle name="_Power Cost Value Copy 11.30.05 gas 1.09.06 AURORA at 1.10.06_Rebuttal Power Costs_Electric Rev Req Model (2009 GRC) Rebuttal REmoval of New  WH Solar AdjustMI 3 2" xfId="23447"/>
    <cellStyle name="_Power Cost Value Copy 11.30.05 gas 1.09.06 AURORA at 1.10.06_Rebuttal Power Costs_Electric Rev Req Model (2009 GRC) Rebuttal REmoval of New  WH Solar AdjustMI 3 2 2" xfId="23448"/>
    <cellStyle name="_Power Cost Value Copy 11.30.05 gas 1.09.06 AURORA at 1.10.06_Rebuttal Power Costs_Electric Rev Req Model (2009 GRC) Rebuttal REmoval of New  WH Solar AdjustMI 3 3" xfId="23449"/>
    <cellStyle name="_Power Cost Value Copy 11.30.05 gas 1.09.06 AURORA at 1.10.06_Rebuttal Power Costs_Electric Rev Req Model (2009 GRC) Rebuttal REmoval of New  WH Solar AdjustMI 3 4" xfId="23450"/>
    <cellStyle name="_Power Cost Value Copy 11.30.05 gas 1.09.06 AURORA at 1.10.06_Rebuttal Power Costs_Electric Rev Req Model (2009 GRC) Rebuttal REmoval of New  WH Solar AdjustMI 4" xfId="5696"/>
    <cellStyle name="_Power Cost Value Copy 11.30.05 gas 1.09.06 AURORA at 1.10.06_Rebuttal Power Costs_Electric Rev Req Model (2009 GRC) Rebuttal REmoval of New  WH Solar AdjustMI 4 2" xfId="23451"/>
    <cellStyle name="_Power Cost Value Copy 11.30.05 gas 1.09.06 AURORA at 1.10.06_Rebuttal Power Costs_Electric Rev Req Model (2009 GRC) Rebuttal REmoval of New  WH Solar AdjustMI 5" xfId="23452"/>
    <cellStyle name="_Power Cost Value Copy 11.30.05 gas 1.09.06 AURORA at 1.10.06_Rebuttal Power Costs_Electric Rev Req Model (2009 GRC) Rebuttal REmoval of New  WH Solar AdjustMI_DEM-WP(C) ENERG10C--ctn Mid-C_042010 2010GRC" xfId="5697"/>
    <cellStyle name="_Power Cost Value Copy 11.30.05 gas 1.09.06 AURORA at 1.10.06_Rebuttal Power Costs_Electric Rev Req Model (2009 GRC) Rebuttal REmoval of New  WH Solar AdjustMI_DEM-WP(C) ENERG10C--ctn Mid-C_042010 2010GRC 2" xfId="23453"/>
    <cellStyle name="_Power Cost Value Copy 11.30.05 gas 1.09.06 AURORA at 1.10.06_Rebuttal Power Costs_Electric Rev Req Model (2009 GRC) Revised 01-18-2010" xfId="5698"/>
    <cellStyle name="_Power Cost Value Copy 11.30.05 gas 1.09.06 AURORA at 1.10.06_Rebuttal Power Costs_Electric Rev Req Model (2009 GRC) Revised 01-18-2010 2" xfId="5699"/>
    <cellStyle name="_Power Cost Value Copy 11.30.05 gas 1.09.06 AURORA at 1.10.06_Rebuttal Power Costs_Electric Rev Req Model (2009 GRC) Revised 01-18-2010 2 2" xfId="5700"/>
    <cellStyle name="_Power Cost Value Copy 11.30.05 gas 1.09.06 AURORA at 1.10.06_Rebuttal Power Costs_Electric Rev Req Model (2009 GRC) Revised 01-18-2010 2 2 2" xfId="23454"/>
    <cellStyle name="_Power Cost Value Copy 11.30.05 gas 1.09.06 AURORA at 1.10.06_Rebuttal Power Costs_Electric Rev Req Model (2009 GRC) Revised 01-18-2010 2 2 2 2" xfId="23455"/>
    <cellStyle name="_Power Cost Value Copy 11.30.05 gas 1.09.06 AURORA at 1.10.06_Rebuttal Power Costs_Electric Rev Req Model (2009 GRC) Revised 01-18-2010 2 2 3" xfId="23456"/>
    <cellStyle name="_Power Cost Value Copy 11.30.05 gas 1.09.06 AURORA at 1.10.06_Rebuttal Power Costs_Electric Rev Req Model (2009 GRC) Revised 01-18-2010 2 3" xfId="23457"/>
    <cellStyle name="_Power Cost Value Copy 11.30.05 gas 1.09.06 AURORA at 1.10.06_Rebuttal Power Costs_Electric Rev Req Model (2009 GRC) Revised 01-18-2010 2 3 2" xfId="23458"/>
    <cellStyle name="_Power Cost Value Copy 11.30.05 gas 1.09.06 AURORA at 1.10.06_Rebuttal Power Costs_Electric Rev Req Model (2009 GRC) Revised 01-18-2010 2 4" xfId="23459"/>
    <cellStyle name="_Power Cost Value Copy 11.30.05 gas 1.09.06 AURORA at 1.10.06_Rebuttal Power Costs_Electric Rev Req Model (2009 GRC) Revised 01-18-2010 3" xfId="5701"/>
    <cellStyle name="_Power Cost Value Copy 11.30.05 gas 1.09.06 AURORA at 1.10.06_Rebuttal Power Costs_Electric Rev Req Model (2009 GRC) Revised 01-18-2010 3 2" xfId="23460"/>
    <cellStyle name="_Power Cost Value Copy 11.30.05 gas 1.09.06 AURORA at 1.10.06_Rebuttal Power Costs_Electric Rev Req Model (2009 GRC) Revised 01-18-2010 3 2 2" xfId="23461"/>
    <cellStyle name="_Power Cost Value Copy 11.30.05 gas 1.09.06 AURORA at 1.10.06_Rebuttal Power Costs_Electric Rev Req Model (2009 GRC) Revised 01-18-2010 3 3" xfId="23462"/>
    <cellStyle name="_Power Cost Value Copy 11.30.05 gas 1.09.06 AURORA at 1.10.06_Rebuttal Power Costs_Electric Rev Req Model (2009 GRC) Revised 01-18-2010 3 4" xfId="23463"/>
    <cellStyle name="_Power Cost Value Copy 11.30.05 gas 1.09.06 AURORA at 1.10.06_Rebuttal Power Costs_Electric Rev Req Model (2009 GRC) Revised 01-18-2010 4" xfId="5702"/>
    <cellStyle name="_Power Cost Value Copy 11.30.05 gas 1.09.06 AURORA at 1.10.06_Rebuttal Power Costs_Electric Rev Req Model (2009 GRC) Revised 01-18-2010 4 2" xfId="23464"/>
    <cellStyle name="_Power Cost Value Copy 11.30.05 gas 1.09.06 AURORA at 1.10.06_Rebuttal Power Costs_Electric Rev Req Model (2009 GRC) Revised 01-18-2010 5" xfId="23465"/>
    <cellStyle name="_Power Cost Value Copy 11.30.05 gas 1.09.06 AURORA at 1.10.06_Rebuttal Power Costs_Electric Rev Req Model (2009 GRC) Revised 01-18-2010_DEM-WP(C) ENERG10C--ctn Mid-C_042010 2010GRC" xfId="5703"/>
    <cellStyle name="_Power Cost Value Copy 11.30.05 gas 1.09.06 AURORA at 1.10.06_Rebuttal Power Costs_Electric Rev Req Model (2009 GRC) Revised 01-18-2010_DEM-WP(C) ENERG10C--ctn Mid-C_042010 2010GRC 2" xfId="23466"/>
    <cellStyle name="_Power Cost Value Copy 11.30.05 gas 1.09.06 AURORA at 1.10.06_Rebuttal Power Costs_Final Order Electric EXHIBIT A-1" xfId="5704"/>
    <cellStyle name="_Power Cost Value Copy 11.30.05 gas 1.09.06 AURORA at 1.10.06_Rebuttal Power Costs_Final Order Electric EXHIBIT A-1 2" xfId="5705"/>
    <cellStyle name="_Power Cost Value Copy 11.30.05 gas 1.09.06 AURORA at 1.10.06_Rebuttal Power Costs_Final Order Electric EXHIBIT A-1 2 2" xfId="5706"/>
    <cellStyle name="_Power Cost Value Copy 11.30.05 gas 1.09.06 AURORA at 1.10.06_Rebuttal Power Costs_Final Order Electric EXHIBIT A-1 2 2 2" xfId="23467"/>
    <cellStyle name="_Power Cost Value Copy 11.30.05 gas 1.09.06 AURORA at 1.10.06_Rebuttal Power Costs_Final Order Electric EXHIBIT A-1 2 3" xfId="23468"/>
    <cellStyle name="_Power Cost Value Copy 11.30.05 gas 1.09.06 AURORA at 1.10.06_Rebuttal Power Costs_Final Order Electric EXHIBIT A-1 2 4" xfId="23469"/>
    <cellStyle name="_Power Cost Value Copy 11.30.05 gas 1.09.06 AURORA at 1.10.06_Rebuttal Power Costs_Final Order Electric EXHIBIT A-1 3" xfId="5707"/>
    <cellStyle name="_Power Cost Value Copy 11.30.05 gas 1.09.06 AURORA at 1.10.06_Rebuttal Power Costs_Final Order Electric EXHIBIT A-1 3 2" xfId="23470"/>
    <cellStyle name="_Power Cost Value Copy 11.30.05 gas 1.09.06 AURORA at 1.10.06_Rebuttal Power Costs_Final Order Electric EXHIBIT A-1 4" xfId="5708"/>
    <cellStyle name="_Power Cost Value Copy 11.30.05 gas 1.09.06 AURORA at 1.10.06_Rebuttal Power Costs_Final Order Electric EXHIBIT A-1 5" xfId="23471"/>
    <cellStyle name="_Power Cost Value Copy 11.30.05 gas 1.09.06 AURORA at 1.10.06_Rebuttal Power Costs_Final Order Electric EXHIBIT A-1 6" xfId="23472"/>
    <cellStyle name="_Power Cost Value Copy 11.30.05 gas 1.09.06 AURORA at 1.10.06_RECS vs PTC's w Interest 6-28-10" xfId="23473"/>
    <cellStyle name="_Power Cost Value Copy 11.30.05 gas 1.09.06 AURORA at 1.10.06_ROR 5.02" xfId="5709"/>
    <cellStyle name="_Power Cost Value Copy 11.30.05 gas 1.09.06 AURORA at 1.10.06_ROR 5.02 2" xfId="5710"/>
    <cellStyle name="_Power Cost Value Copy 11.30.05 gas 1.09.06 AURORA at 1.10.06_ROR 5.02 2 2" xfId="5711"/>
    <cellStyle name="_Power Cost Value Copy 11.30.05 gas 1.09.06 AURORA at 1.10.06_ROR 5.02 2 2 2" xfId="23474"/>
    <cellStyle name="_Power Cost Value Copy 11.30.05 gas 1.09.06 AURORA at 1.10.06_ROR 5.02 2 3" xfId="23475"/>
    <cellStyle name="_Power Cost Value Copy 11.30.05 gas 1.09.06 AURORA at 1.10.06_ROR 5.02 3" xfId="5712"/>
    <cellStyle name="_Power Cost Value Copy 11.30.05 gas 1.09.06 AURORA at 1.10.06_ROR 5.02 3 2" xfId="23476"/>
    <cellStyle name="_Power Cost Value Copy 11.30.05 gas 1.09.06 AURORA at 1.10.06_ROR 5.02 4" xfId="23477"/>
    <cellStyle name="_Power Cost Value Copy 11.30.05 gas 1.09.06 AURORA at 1.10.06_Sch 40 Feeder OH 2008" xfId="5713"/>
    <cellStyle name="_Power Cost Value Copy 11.30.05 gas 1.09.06 AURORA at 1.10.06_Sch 40 Feeder OH 2008 2" xfId="5714"/>
    <cellStyle name="_Power Cost Value Copy 11.30.05 gas 1.09.06 AURORA at 1.10.06_Sch 40 Feeder OH 2008 2 2" xfId="5715"/>
    <cellStyle name="_Power Cost Value Copy 11.30.05 gas 1.09.06 AURORA at 1.10.06_Sch 40 Feeder OH 2008 2 2 2" xfId="23478"/>
    <cellStyle name="_Power Cost Value Copy 11.30.05 gas 1.09.06 AURORA at 1.10.06_Sch 40 Feeder OH 2008 2 3" xfId="23479"/>
    <cellStyle name="_Power Cost Value Copy 11.30.05 gas 1.09.06 AURORA at 1.10.06_Sch 40 Feeder OH 2008 3" xfId="5716"/>
    <cellStyle name="_Power Cost Value Copy 11.30.05 gas 1.09.06 AURORA at 1.10.06_Sch 40 Feeder OH 2008 3 2" xfId="23480"/>
    <cellStyle name="_Power Cost Value Copy 11.30.05 gas 1.09.06 AURORA at 1.10.06_Sch 40 Feeder OH 2008 4" xfId="23481"/>
    <cellStyle name="_Power Cost Value Copy 11.30.05 gas 1.09.06 AURORA at 1.10.06_Sch 40 Interim Energy Rates " xfId="5717"/>
    <cellStyle name="_Power Cost Value Copy 11.30.05 gas 1.09.06 AURORA at 1.10.06_Sch 40 Interim Energy Rates  2" xfId="5718"/>
    <cellStyle name="_Power Cost Value Copy 11.30.05 gas 1.09.06 AURORA at 1.10.06_Sch 40 Interim Energy Rates  2 2" xfId="5719"/>
    <cellStyle name="_Power Cost Value Copy 11.30.05 gas 1.09.06 AURORA at 1.10.06_Sch 40 Interim Energy Rates  2 2 2" xfId="23482"/>
    <cellStyle name="_Power Cost Value Copy 11.30.05 gas 1.09.06 AURORA at 1.10.06_Sch 40 Interim Energy Rates  2 3" xfId="23483"/>
    <cellStyle name="_Power Cost Value Copy 11.30.05 gas 1.09.06 AURORA at 1.10.06_Sch 40 Interim Energy Rates  3" xfId="5720"/>
    <cellStyle name="_Power Cost Value Copy 11.30.05 gas 1.09.06 AURORA at 1.10.06_Sch 40 Interim Energy Rates  3 2" xfId="23484"/>
    <cellStyle name="_Power Cost Value Copy 11.30.05 gas 1.09.06 AURORA at 1.10.06_Sch 40 Interim Energy Rates  4" xfId="23485"/>
    <cellStyle name="_Power Cost Value Copy 11.30.05 gas 1.09.06 AURORA at 1.10.06_Sch 40 Substation A&amp;G 2008" xfId="5721"/>
    <cellStyle name="_Power Cost Value Copy 11.30.05 gas 1.09.06 AURORA at 1.10.06_Sch 40 Substation A&amp;G 2008 2" xfId="5722"/>
    <cellStyle name="_Power Cost Value Copy 11.30.05 gas 1.09.06 AURORA at 1.10.06_Sch 40 Substation A&amp;G 2008 2 2" xfId="5723"/>
    <cellStyle name="_Power Cost Value Copy 11.30.05 gas 1.09.06 AURORA at 1.10.06_Sch 40 Substation A&amp;G 2008 2 2 2" xfId="23486"/>
    <cellStyle name="_Power Cost Value Copy 11.30.05 gas 1.09.06 AURORA at 1.10.06_Sch 40 Substation A&amp;G 2008 2 3" xfId="23487"/>
    <cellStyle name="_Power Cost Value Copy 11.30.05 gas 1.09.06 AURORA at 1.10.06_Sch 40 Substation A&amp;G 2008 3" xfId="5724"/>
    <cellStyle name="_Power Cost Value Copy 11.30.05 gas 1.09.06 AURORA at 1.10.06_Sch 40 Substation A&amp;G 2008 3 2" xfId="23488"/>
    <cellStyle name="_Power Cost Value Copy 11.30.05 gas 1.09.06 AURORA at 1.10.06_Sch 40 Substation A&amp;G 2008 4" xfId="23489"/>
    <cellStyle name="_Power Cost Value Copy 11.30.05 gas 1.09.06 AURORA at 1.10.06_Sch 40 Substation O&amp;M 2008" xfId="5725"/>
    <cellStyle name="_Power Cost Value Copy 11.30.05 gas 1.09.06 AURORA at 1.10.06_Sch 40 Substation O&amp;M 2008 2" xfId="5726"/>
    <cellStyle name="_Power Cost Value Copy 11.30.05 gas 1.09.06 AURORA at 1.10.06_Sch 40 Substation O&amp;M 2008 2 2" xfId="5727"/>
    <cellStyle name="_Power Cost Value Copy 11.30.05 gas 1.09.06 AURORA at 1.10.06_Sch 40 Substation O&amp;M 2008 2 2 2" xfId="23490"/>
    <cellStyle name="_Power Cost Value Copy 11.30.05 gas 1.09.06 AURORA at 1.10.06_Sch 40 Substation O&amp;M 2008 2 3" xfId="23491"/>
    <cellStyle name="_Power Cost Value Copy 11.30.05 gas 1.09.06 AURORA at 1.10.06_Sch 40 Substation O&amp;M 2008 3" xfId="5728"/>
    <cellStyle name="_Power Cost Value Copy 11.30.05 gas 1.09.06 AURORA at 1.10.06_Sch 40 Substation O&amp;M 2008 3 2" xfId="23492"/>
    <cellStyle name="_Power Cost Value Copy 11.30.05 gas 1.09.06 AURORA at 1.10.06_Sch 40 Substation O&amp;M 2008 4" xfId="23493"/>
    <cellStyle name="_Power Cost Value Copy 11.30.05 gas 1.09.06 AURORA at 1.10.06_Subs 2008" xfId="5729"/>
    <cellStyle name="_Power Cost Value Copy 11.30.05 gas 1.09.06 AURORA at 1.10.06_Subs 2008 2" xfId="5730"/>
    <cellStyle name="_Power Cost Value Copy 11.30.05 gas 1.09.06 AURORA at 1.10.06_Subs 2008 2 2" xfId="5731"/>
    <cellStyle name="_Power Cost Value Copy 11.30.05 gas 1.09.06 AURORA at 1.10.06_Subs 2008 2 2 2" xfId="23494"/>
    <cellStyle name="_Power Cost Value Copy 11.30.05 gas 1.09.06 AURORA at 1.10.06_Subs 2008 2 3" xfId="23495"/>
    <cellStyle name="_Power Cost Value Copy 11.30.05 gas 1.09.06 AURORA at 1.10.06_Subs 2008 3" xfId="5732"/>
    <cellStyle name="_Power Cost Value Copy 11.30.05 gas 1.09.06 AURORA at 1.10.06_Subs 2008 3 2" xfId="23496"/>
    <cellStyle name="_Power Cost Value Copy 11.30.05 gas 1.09.06 AURORA at 1.10.06_Subs 2008 4" xfId="23497"/>
    <cellStyle name="_Power Cost Value Copy 11.30.05 gas 1.09.06 AURORA at 1.10.06_Transmission Workbook for May BOD" xfId="5733"/>
    <cellStyle name="_Power Cost Value Copy 11.30.05 gas 1.09.06 AURORA at 1.10.06_Transmission Workbook for May BOD 2" xfId="5734"/>
    <cellStyle name="_Power Cost Value Copy 11.30.05 gas 1.09.06 AURORA at 1.10.06_Transmission Workbook for May BOD 2 2" xfId="23498"/>
    <cellStyle name="_Power Cost Value Copy 11.30.05 gas 1.09.06 AURORA at 1.10.06_Transmission Workbook for May BOD 2 2 2" xfId="23499"/>
    <cellStyle name="_Power Cost Value Copy 11.30.05 gas 1.09.06 AURORA at 1.10.06_Transmission Workbook for May BOD 2 2 2 2" xfId="23500"/>
    <cellStyle name="_Power Cost Value Copy 11.30.05 gas 1.09.06 AURORA at 1.10.06_Transmission Workbook for May BOD 2 2 3" xfId="23501"/>
    <cellStyle name="_Power Cost Value Copy 11.30.05 gas 1.09.06 AURORA at 1.10.06_Transmission Workbook for May BOD 2 3" xfId="23502"/>
    <cellStyle name="_Power Cost Value Copy 11.30.05 gas 1.09.06 AURORA at 1.10.06_Transmission Workbook for May BOD 2 3 2" xfId="23503"/>
    <cellStyle name="_Power Cost Value Copy 11.30.05 gas 1.09.06 AURORA at 1.10.06_Transmission Workbook for May BOD 2 4" xfId="23504"/>
    <cellStyle name="_Power Cost Value Copy 11.30.05 gas 1.09.06 AURORA at 1.10.06_Transmission Workbook for May BOD 3" xfId="23505"/>
    <cellStyle name="_Power Cost Value Copy 11.30.05 gas 1.09.06 AURORA at 1.10.06_Transmission Workbook for May BOD 3 2" xfId="23506"/>
    <cellStyle name="_Power Cost Value Copy 11.30.05 gas 1.09.06 AURORA at 1.10.06_Transmission Workbook for May BOD 3 2 2" xfId="23507"/>
    <cellStyle name="_Power Cost Value Copy 11.30.05 gas 1.09.06 AURORA at 1.10.06_Transmission Workbook for May BOD 3 3" xfId="23508"/>
    <cellStyle name="_Power Cost Value Copy 11.30.05 gas 1.09.06 AURORA at 1.10.06_Transmission Workbook for May BOD 3 4" xfId="23509"/>
    <cellStyle name="_Power Cost Value Copy 11.30.05 gas 1.09.06 AURORA at 1.10.06_Transmission Workbook for May BOD 4" xfId="23510"/>
    <cellStyle name="_Power Cost Value Copy 11.30.05 gas 1.09.06 AURORA at 1.10.06_Transmission Workbook for May BOD 4 2" xfId="23511"/>
    <cellStyle name="_Power Cost Value Copy 11.30.05 gas 1.09.06 AURORA at 1.10.06_Transmission Workbook for May BOD 5" xfId="23512"/>
    <cellStyle name="_Power Cost Value Copy 11.30.05 gas 1.09.06 AURORA at 1.10.06_Transmission Workbook for May BOD_DEM-WP(C) ENERG10C--ctn Mid-C_042010 2010GRC" xfId="5735"/>
    <cellStyle name="_Power Cost Value Copy 11.30.05 gas 1.09.06 AURORA at 1.10.06_Transmission Workbook for May BOD_DEM-WP(C) ENERG10C--ctn Mid-C_042010 2010GRC 2" xfId="23513"/>
    <cellStyle name="_Power Cost Value Copy 11.30.05 gas 1.09.06 AURORA at 1.10.06_Typical Residential Impacts 10.27.08" xfId="5736"/>
    <cellStyle name="_Power Cost Value Copy 11.30.05 gas 1.09.06 AURORA at 1.10.06_Wind Integration 10GRC" xfId="5737"/>
    <cellStyle name="_Power Cost Value Copy 11.30.05 gas 1.09.06 AURORA at 1.10.06_Wind Integration 10GRC 2" xfId="5738"/>
    <cellStyle name="_Power Cost Value Copy 11.30.05 gas 1.09.06 AURORA at 1.10.06_Wind Integration 10GRC 2 2" xfId="23514"/>
    <cellStyle name="_Power Cost Value Copy 11.30.05 gas 1.09.06 AURORA at 1.10.06_Wind Integration 10GRC 2 2 2" xfId="23515"/>
    <cellStyle name="_Power Cost Value Copy 11.30.05 gas 1.09.06 AURORA at 1.10.06_Wind Integration 10GRC 2 2 2 2" xfId="23516"/>
    <cellStyle name="_Power Cost Value Copy 11.30.05 gas 1.09.06 AURORA at 1.10.06_Wind Integration 10GRC 2 2 3" xfId="23517"/>
    <cellStyle name="_Power Cost Value Copy 11.30.05 gas 1.09.06 AURORA at 1.10.06_Wind Integration 10GRC 2 3" xfId="23518"/>
    <cellStyle name="_Power Cost Value Copy 11.30.05 gas 1.09.06 AURORA at 1.10.06_Wind Integration 10GRC 2 3 2" xfId="23519"/>
    <cellStyle name="_Power Cost Value Copy 11.30.05 gas 1.09.06 AURORA at 1.10.06_Wind Integration 10GRC 2 4" xfId="23520"/>
    <cellStyle name="_Power Cost Value Copy 11.30.05 gas 1.09.06 AURORA at 1.10.06_Wind Integration 10GRC 3" xfId="23521"/>
    <cellStyle name="_Power Cost Value Copy 11.30.05 gas 1.09.06 AURORA at 1.10.06_Wind Integration 10GRC 3 2" xfId="23522"/>
    <cellStyle name="_Power Cost Value Copy 11.30.05 gas 1.09.06 AURORA at 1.10.06_Wind Integration 10GRC 3 2 2" xfId="23523"/>
    <cellStyle name="_Power Cost Value Copy 11.30.05 gas 1.09.06 AURORA at 1.10.06_Wind Integration 10GRC 3 3" xfId="23524"/>
    <cellStyle name="_Power Cost Value Copy 11.30.05 gas 1.09.06 AURORA at 1.10.06_Wind Integration 10GRC 3 4" xfId="23525"/>
    <cellStyle name="_Power Cost Value Copy 11.30.05 gas 1.09.06 AURORA at 1.10.06_Wind Integration 10GRC 4" xfId="23526"/>
    <cellStyle name="_Power Cost Value Copy 11.30.05 gas 1.09.06 AURORA at 1.10.06_Wind Integration 10GRC 4 2" xfId="23527"/>
    <cellStyle name="_Power Cost Value Copy 11.30.05 gas 1.09.06 AURORA at 1.10.06_Wind Integration 10GRC 5" xfId="23528"/>
    <cellStyle name="_Power Cost Value Copy 11.30.05 gas 1.09.06 AURORA at 1.10.06_Wind Integration 10GRC_DEM-WP(C) ENERG10C--ctn Mid-C_042010 2010GRC" xfId="5739"/>
    <cellStyle name="_Power Cost Value Copy 11.30.05 gas 1.09.06 AURORA at 1.10.06_Wind Integration 10GRC_DEM-WP(C) ENERG10C--ctn Mid-C_042010 2010GRC 2" xfId="23529"/>
    <cellStyle name="_Power Costs Rate Year 11-13-07" xfId="5740"/>
    <cellStyle name="_Power Costs Rate Year 11-13-07 2" xfId="23530"/>
    <cellStyle name="_Price Output" xfId="5741"/>
    <cellStyle name="_Price Output 2" xfId="5742"/>
    <cellStyle name="_Price Output 2 2" xfId="23531"/>
    <cellStyle name="_Price Output 2 2 2" xfId="23532"/>
    <cellStyle name="_Price Output 2 2 2 2" xfId="23533"/>
    <cellStyle name="_Price Output 2 2 2 2 2" xfId="23534"/>
    <cellStyle name="_Price Output 2 2 2 3" xfId="23535"/>
    <cellStyle name="_Price Output 2 2 3" xfId="23536"/>
    <cellStyle name="_Price Output 2 2 3 2" xfId="23537"/>
    <cellStyle name="_Price Output 2 2 4" xfId="23538"/>
    <cellStyle name="_Price Output 2 2 5" xfId="23539"/>
    <cellStyle name="_Price Output 2 3" xfId="23540"/>
    <cellStyle name="_Price Output 2 3 2" xfId="23541"/>
    <cellStyle name="_Price Output 2 3 2 2" xfId="23542"/>
    <cellStyle name="_Price Output 2 3 3" xfId="23543"/>
    <cellStyle name="_Price Output 2 4" xfId="23544"/>
    <cellStyle name="_Price Output 2 4 2" xfId="23545"/>
    <cellStyle name="_Price Output 2 5" xfId="23546"/>
    <cellStyle name="_Price Output 3" xfId="5743"/>
    <cellStyle name="_Price Output 3 2" xfId="5744"/>
    <cellStyle name="_Price Output 3 2 2" xfId="23547"/>
    <cellStyle name="_Price Output 3 2 2 2" xfId="23548"/>
    <cellStyle name="_Price Output 3 2 3" xfId="23549"/>
    <cellStyle name="_Price Output 3 3" xfId="23550"/>
    <cellStyle name="_Price Output 3 3 2" xfId="23551"/>
    <cellStyle name="_Price Output 3 4" xfId="23552"/>
    <cellStyle name="_Price Output 4" xfId="23553"/>
    <cellStyle name="_Price Output 4 2" xfId="23554"/>
    <cellStyle name="_Price Output 4 2 2" xfId="23555"/>
    <cellStyle name="_Price Output 4 2 2 2" xfId="23556"/>
    <cellStyle name="_Price Output 4 2 3" xfId="23557"/>
    <cellStyle name="_Price Output 4 2 4" xfId="23558"/>
    <cellStyle name="_Price Output 4 3" xfId="23559"/>
    <cellStyle name="_Price Output 4 3 2" xfId="23560"/>
    <cellStyle name="_Price Output 4 4" xfId="23561"/>
    <cellStyle name="_Price Output 4 5" xfId="23562"/>
    <cellStyle name="_Price Output 5" xfId="23563"/>
    <cellStyle name="_Price Output 5 2" xfId="23564"/>
    <cellStyle name="_Price Output 5 2 2" xfId="23565"/>
    <cellStyle name="_Price Output 5 2 2 2" xfId="23566"/>
    <cellStyle name="_Price Output 5 2 3" xfId="23567"/>
    <cellStyle name="_Price Output 5 2 4" xfId="23568"/>
    <cellStyle name="_Price Output 5 3" xfId="23569"/>
    <cellStyle name="_Price Output 5 3 2" xfId="23570"/>
    <cellStyle name="_Price Output 5 4" xfId="23571"/>
    <cellStyle name="_Price Output 5 5" xfId="23572"/>
    <cellStyle name="_Price Output 6" xfId="23573"/>
    <cellStyle name="_Price Output 6 2" xfId="23574"/>
    <cellStyle name="_Price Output 6 2 2" xfId="23575"/>
    <cellStyle name="_Price Output 6 2 2 2" xfId="23576"/>
    <cellStyle name="_Price Output 6 2 3" xfId="23577"/>
    <cellStyle name="_Price Output 6 2 4" xfId="23578"/>
    <cellStyle name="_Price Output 6 3" xfId="23579"/>
    <cellStyle name="_Price Output 6 3 2" xfId="23580"/>
    <cellStyle name="_Price Output 6 4" xfId="23581"/>
    <cellStyle name="_Price Output 6 5" xfId="23582"/>
    <cellStyle name="_Price Output 7" xfId="23583"/>
    <cellStyle name="_Price Output 7 2" xfId="23584"/>
    <cellStyle name="_Price Output 8" xfId="23585"/>
    <cellStyle name="_Price Output_DEM-WP(C) Chelan Power Costs" xfId="5745"/>
    <cellStyle name="_Price Output_DEM-WP(C) Chelan Power Costs 2" xfId="23586"/>
    <cellStyle name="_Price Output_DEM-WP(C) Chelan Power Costs 2 2" xfId="23587"/>
    <cellStyle name="_Price Output_DEM-WP(C) Chelan Power Costs 2 2 2" xfId="23588"/>
    <cellStyle name="_Price Output_DEM-WP(C) Chelan Power Costs 2 3" xfId="23589"/>
    <cellStyle name="_Price Output_DEM-WP(C) Chelan Power Costs 2 4" xfId="23590"/>
    <cellStyle name="_Price Output_DEM-WP(C) Chelan Power Costs 3" xfId="23591"/>
    <cellStyle name="_Price Output_DEM-WP(C) Chelan Power Costs 3 2" xfId="23592"/>
    <cellStyle name="_Price Output_DEM-WP(C) Chelan Power Costs 4" xfId="23593"/>
    <cellStyle name="_Price Output_DEM-WP(C) ENERG10C--ctn Mid-C_042010 2010GRC" xfId="5746"/>
    <cellStyle name="_Price Output_DEM-WP(C) ENERG10C--ctn Mid-C_042010 2010GRC 2" xfId="23594"/>
    <cellStyle name="_Price Output_DEM-WP(C) Gas Transport 2010GRC" xfId="5747"/>
    <cellStyle name="_Price Output_DEM-WP(C) Gas Transport 2010GRC 2" xfId="23595"/>
    <cellStyle name="_Price Output_DEM-WP(C) Gas Transport 2010GRC 2 2" xfId="23596"/>
    <cellStyle name="_Price Output_DEM-WP(C) Gas Transport 2010GRC 2 2 2" xfId="23597"/>
    <cellStyle name="_Price Output_DEM-WP(C) Gas Transport 2010GRC 2 3" xfId="23598"/>
    <cellStyle name="_Price Output_DEM-WP(C) Gas Transport 2010GRC 2 4" xfId="23599"/>
    <cellStyle name="_Price Output_DEM-WP(C) Gas Transport 2010GRC 3" xfId="23600"/>
    <cellStyle name="_Price Output_DEM-WP(C) Gas Transport 2010GRC 3 2" xfId="23601"/>
    <cellStyle name="_Price Output_DEM-WP(C) Gas Transport 2010GRC 4" xfId="23602"/>
    <cellStyle name="_Price Output_NIM Summary" xfId="5748"/>
    <cellStyle name="_Price Output_NIM Summary 2" xfId="5749"/>
    <cellStyle name="_Price Output_NIM Summary 2 2" xfId="23603"/>
    <cellStyle name="_Price Output_NIM Summary 2 2 2" xfId="23604"/>
    <cellStyle name="_Price Output_NIM Summary 2 2 2 2" xfId="23605"/>
    <cellStyle name="_Price Output_NIM Summary 2 2 3" xfId="23606"/>
    <cellStyle name="_Price Output_NIM Summary 2 3" xfId="23607"/>
    <cellStyle name="_Price Output_NIM Summary 2 3 2" xfId="23608"/>
    <cellStyle name="_Price Output_NIM Summary 2 4" xfId="23609"/>
    <cellStyle name="_Price Output_NIM Summary 3" xfId="23610"/>
    <cellStyle name="_Price Output_NIM Summary 3 2" xfId="23611"/>
    <cellStyle name="_Price Output_NIM Summary 3 2 2" xfId="23612"/>
    <cellStyle name="_Price Output_NIM Summary 3 3" xfId="23613"/>
    <cellStyle name="_Price Output_NIM Summary 3 4" xfId="23614"/>
    <cellStyle name="_Price Output_NIM Summary 4" xfId="23615"/>
    <cellStyle name="_Price Output_NIM Summary 4 2" xfId="23616"/>
    <cellStyle name="_Price Output_NIM Summary 5" xfId="23617"/>
    <cellStyle name="_Price Output_NIM Summary_DEM-WP(C) ENERG10C--ctn Mid-C_042010 2010GRC" xfId="5750"/>
    <cellStyle name="_Price Output_NIM Summary_DEM-WP(C) ENERG10C--ctn Mid-C_042010 2010GRC 2" xfId="23618"/>
    <cellStyle name="_Price Output_Wind Integration 10GRC" xfId="5751"/>
    <cellStyle name="_Price Output_Wind Integration 10GRC 2" xfId="5752"/>
    <cellStyle name="_Price Output_Wind Integration 10GRC 2 2" xfId="23619"/>
    <cellStyle name="_Price Output_Wind Integration 10GRC 2 2 2" xfId="23620"/>
    <cellStyle name="_Price Output_Wind Integration 10GRC 2 2 2 2" xfId="23621"/>
    <cellStyle name="_Price Output_Wind Integration 10GRC 2 2 3" xfId="23622"/>
    <cellStyle name="_Price Output_Wind Integration 10GRC 2 3" xfId="23623"/>
    <cellStyle name="_Price Output_Wind Integration 10GRC 2 3 2" xfId="23624"/>
    <cellStyle name="_Price Output_Wind Integration 10GRC 2 4" xfId="23625"/>
    <cellStyle name="_Price Output_Wind Integration 10GRC 3" xfId="23626"/>
    <cellStyle name="_Price Output_Wind Integration 10GRC 3 2" xfId="23627"/>
    <cellStyle name="_Price Output_Wind Integration 10GRC 3 2 2" xfId="23628"/>
    <cellStyle name="_Price Output_Wind Integration 10GRC 3 3" xfId="23629"/>
    <cellStyle name="_Price Output_Wind Integration 10GRC 3 4" xfId="23630"/>
    <cellStyle name="_Price Output_Wind Integration 10GRC 4" xfId="23631"/>
    <cellStyle name="_Price Output_Wind Integration 10GRC 4 2" xfId="23632"/>
    <cellStyle name="_Price Output_Wind Integration 10GRC 5" xfId="23633"/>
    <cellStyle name="_Price Output_Wind Integration 10GRC_DEM-WP(C) ENERG10C--ctn Mid-C_042010 2010GRC" xfId="5753"/>
    <cellStyle name="_Price Output_Wind Integration 10GRC_DEM-WP(C) ENERG10C--ctn Mid-C_042010 2010GRC 2" xfId="23634"/>
    <cellStyle name="_Prices" xfId="5754"/>
    <cellStyle name="_Prices 2" xfId="5755"/>
    <cellStyle name="_Prices 2 2" xfId="23635"/>
    <cellStyle name="_Prices 2 2 2" xfId="23636"/>
    <cellStyle name="_Prices 2 2 2 2" xfId="23637"/>
    <cellStyle name="_Prices 2 2 2 2 2" xfId="23638"/>
    <cellStyle name="_Prices 2 2 2 3" xfId="23639"/>
    <cellStyle name="_Prices 2 2 3" xfId="23640"/>
    <cellStyle name="_Prices 2 2 3 2" xfId="23641"/>
    <cellStyle name="_Prices 2 2 4" xfId="23642"/>
    <cellStyle name="_Prices 2 2 5" xfId="23643"/>
    <cellStyle name="_Prices 2 3" xfId="23644"/>
    <cellStyle name="_Prices 2 3 2" xfId="23645"/>
    <cellStyle name="_Prices 2 3 2 2" xfId="23646"/>
    <cellStyle name="_Prices 2 3 3" xfId="23647"/>
    <cellStyle name="_Prices 2 4" xfId="23648"/>
    <cellStyle name="_Prices 2 4 2" xfId="23649"/>
    <cellStyle name="_Prices 2 5" xfId="23650"/>
    <cellStyle name="_Prices 3" xfId="5756"/>
    <cellStyle name="_Prices 3 2" xfId="5757"/>
    <cellStyle name="_Prices 3 2 2" xfId="23651"/>
    <cellStyle name="_Prices 3 2 2 2" xfId="23652"/>
    <cellStyle name="_Prices 3 2 3" xfId="23653"/>
    <cellStyle name="_Prices 3 3" xfId="23654"/>
    <cellStyle name="_Prices 3 3 2" xfId="23655"/>
    <cellStyle name="_Prices 3 4" xfId="23656"/>
    <cellStyle name="_Prices 4" xfId="23657"/>
    <cellStyle name="_Prices 4 2" xfId="23658"/>
    <cellStyle name="_Prices 4 2 2" xfId="23659"/>
    <cellStyle name="_Prices 4 2 2 2" xfId="23660"/>
    <cellStyle name="_Prices 4 2 3" xfId="23661"/>
    <cellStyle name="_Prices 4 2 4" xfId="23662"/>
    <cellStyle name="_Prices 4 3" xfId="23663"/>
    <cellStyle name="_Prices 4 3 2" xfId="23664"/>
    <cellStyle name="_Prices 4 4" xfId="23665"/>
    <cellStyle name="_Prices 4 5" xfId="23666"/>
    <cellStyle name="_Prices 5" xfId="23667"/>
    <cellStyle name="_Prices 5 2" xfId="23668"/>
    <cellStyle name="_Prices 5 2 2" xfId="23669"/>
    <cellStyle name="_Prices 5 2 2 2" xfId="23670"/>
    <cellStyle name="_Prices 5 2 3" xfId="23671"/>
    <cellStyle name="_Prices 5 2 4" xfId="23672"/>
    <cellStyle name="_Prices 5 3" xfId="23673"/>
    <cellStyle name="_Prices 5 3 2" xfId="23674"/>
    <cellStyle name="_Prices 5 4" xfId="23675"/>
    <cellStyle name="_Prices 5 5" xfId="23676"/>
    <cellStyle name="_Prices 6" xfId="23677"/>
    <cellStyle name="_Prices 6 2" xfId="23678"/>
    <cellStyle name="_Prices 6 2 2" xfId="23679"/>
    <cellStyle name="_Prices 6 2 2 2" xfId="23680"/>
    <cellStyle name="_Prices 6 2 3" xfId="23681"/>
    <cellStyle name="_Prices 6 2 4" xfId="23682"/>
    <cellStyle name="_Prices 6 3" xfId="23683"/>
    <cellStyle name="_Prices 6 3 2" xfId="23684"/>
    <cellStyle name="_Prices 6 4" xfId="23685"/>
    <cellStyle name="_Prices 6 5" xfId="23686"/>
    <cellStyle name="_Prices 7" xfId="23687"/>
    <cellStyle name="_Prices 7 2" xfId="23688"/>
    <cellStyle name="_Prices 8" xfId="23689"/>
    <cellStyle name="_Prices_DEM-WP(C) Chelan Power Costs" xfId="5758"/>
    <cellStyle name="_Prices_DEM-WP(C) Chelan Power Costs 2" xfId="23690"/>
    <cellStyle name="_Prices_DEM-WP(C) Chelan Power Costs 2 2" xfId="23691"/>
    <cellStyle name="_Prices_DEM-WP(C) Chelan Power Costs 2 2 2" xfId="23692"/>
    <cellStyle name="_Prices_DEM-WP(C) Chelan Power Costs 2 3" xfId="23693"/>
    <cellStyle name="_Prices_DEM-WP(C) Chelan Power Costs 2 4" xfId="23694"/>
    <cellStyle name="_Prices_DEM-WP(C) Chelan Power Costs 3" xfId="23695"/>
    <cellStyle name="_Prices_DEM-WP(C) Chelan Power Costs 3 2" xfId="23696"/>
    <cellStyle name="_Prices_DEM-WP(C) Chelan Power Costs 4" xfId="23697"/>
    <cellStyle name="_Prices_DEM-WP(C) ENERG10C--ctn Mid-C_042010 2010GRC" xfId="5759"/>
    <cellStyle name="_Prices_DEM-WP(C) ENERG10C--ctn Mid-C_042010 2010GRC 2" xfId="23698"/>
    <cellStyle name="_Prices_DEM-WP(C) Gas Transport 2010GRC" xfId="5760"/>
    <cellStyle name="_Prices_DEM-WP(C) Gas Transport 2010GRC 2" xfId="23699"/>
    <cellStyle name="_Prices_DEM-WP(C) Gas Transport 2010GRC 2 2" xfId="23700"/>
    <cellStyle name="_Prices_DEM-WP(C) Gas Transport 2010GRC 2 2 2" xfId="23701"/>
    <cellStyle name="_Prices_DEM-WP(C) Gas Transport 2010GRC 2 3" xfId="23702"/>
    <cellStyle name="_Prices_DEM-WP(C) Gas Transport 2010GRC 2 4" xfId="23703"/>
    <cellStyle name="_Prices_DEM-WP(C) Gas Transport 2010GRC 3" xfId="23704"/>
    <cellStyle name="_Prices_DEM-WP(C) Gas Transport 2010GRC 3 2" xfId="23705"/>
    <cellStyle name="_Prices_DEM-WP(C) Gas Transport 2010GRC 4" xfId="23706"/>
    <cellStyle name="_Prices_NIM Summary" xfId="5761"/>
    <cellStyle name="_Prices_NIM Summary 2" xfId="5762"/>
    <cellStyle name="_Prices_NIM Summary 2 2" xfId="23707"/>
    <cellStyle name="_Prices_NIM Summary 2 2 2" xfId="23708"/>
    <cellStyle name="_Prices_NIM Summary 2 2 2 2" xfId="23709"/>
    <cellStyle name="_Prices_NIM Summary 2 2 3" xfId="23710"/>
    <cellStyle name="_Prices_NIM Summary 2 3" xfId="23711"/>
    <cellStyle name="_Prices_NIM Summary 2 3 2" xfId="23712"/>
    <cellStyle name="_Prices_NIM Summary 2 4" xfId="23713"/>
    <cellStyle name="_Prices_NIM Summary 3" xfId="23714"/>
    <cellStyle name="_Prices_NIM Summary 3 2" xfId="23715"/>
    <cellStyle name="_Prices_NIM Summary 3 2 2" xfId="23716"/>
    <cellStyle name="_Prices_NIM Summary 3 3" xfId="23717"/>
    <cellStyle name="_Prices_NIM Summary 3 4" xfId="23718"/>
    <cellStyle name="_Prices_NIM Summary 4" xfId="23719"/>
    <cellStyle name="_Prices_NIM Summary 4 2" xfId="23720"/>
    <cellStyle name="_Prices_NIM Summary 5" xfId="23721"/>
    <cellStyle name="_Prices_NIM Summary_DEM-WP(C) ENERG10C--ctn Mid-C_042010 2010GRC" xfId="5763"/>
    <cellStyle name="_Prices_NIM Summary_DEM-WP(C) ENERG10C--ctn Mid-C_042010 2010GRC 2" xfId="23722"/>
    <cellStyle name="_Prices_Wind Integration 10GRC" xfId="5764"/>
    <cellStyle name="_Prices_Wind Integration 10GRC 2" xfId="5765"/>
    <cellStyle name="_Prices_Wind Integration 10GRC 2 2" xfId="23723"/>
    <cellStyle name="_Prices_Wind Integration 10GRC 2 2 2" xfId="23724"/>
    <cellStyle name="_Prices_Wind Integration 10GRC 2 2 2 2" xfId="23725"/>
    <cellStyle name="_Prices_Wind Integration 10GRC 2 2 3" xfId="23726"/>
    <cellStyle name="_Prices_Wind Integration 10GRC 2 3" xfId="23727"/>
    <cellStyle name="_Prices_Wind Integration 10GRC 2 3 2" xfId="23728"/>
    <cellStyle name="_Prices_Wind Integration 10GRC 2 4" xfId="23729"/>
    <cellStyle name="_Prices_Wind Integration 10GRC 3" xfId="23730"/>
    <cellStyle name="_Prices_Wind Integration 10GRC 3 2" xfId="23731"/>
    <cellStyle name="_Prices_Wind Integration 10GRC 3 2 2" xfId="23732"/>
    <cellStyle name="_Prices_Wind Integration 10GRC 3 3" xfId="23733"/>
    <cellStyle name="_Prices_Wind Integration 10GRC 3 4" xfId="23734"/>
    <cellStyle name="_Prices_Wind Integration 10GRC 4" xfId="23735"/>
    <cellStyle name="_Prices_Wind Integration 10GRC 4 2" xfId="23736"/>
    <cellStyle name="_Prices_Wind Integration 10GRC 5" xfId="23737"/>
    <cellStyle name="_Prices_Wind Integration 10GRC_DEM-WP(C) ENERG10C--ctn Mid-C_042010 2010GRC" xfId="5766"/>
    <cellStyle name="_Prices_Wind Integration 10GRC_DEM-WP(C) ENERG10C--ctn Mid-C_042010 2010GRC 2" xfId="23738"/>
    <cellStyle name="_Pro Forma Rev 07 GRC" xfId="5767"/>
    <cellStyle name="_Pro Forma Rev 07 GRC 2" xfId="23739"/>
    <cellStyle name="_x0013__Rebuttal Power Costs" xfId="5768"/>
    <cellStyle name="_x0013__Rebuttal Power Costs 2" xfId="5769"/>
    <cellStyle name="_x0013__Rebuttal Power Costs 2 2" xfId="5770"/>
    <cellStyle name="_x0013__Rebuttal Power Costs 2 2 2" xfId="23740"/>
    <cellStyle name="_x0013__Rebuttal Power Costs 2 3" xfId="23741"/>
    <cellStyle name="_x0013__Rebuttal Power Costs 3" xfId="5771"/>
    <cellStyle name="_x0013__Rebuttal Power Costs 3 2" xfId="23742"/>
    <cellStyle name="_x0013__Rebuttal Power Costs 4" xfId="5772"/>
    <cellStyle name="_x0013__Rebuttal Power Costs_Adj Bench DR 3 for Initial Briefs (Electric)" xfId="5773"/>
    <cellStyle name="_x0013__Rebuttal Power Costs_Adj Bench DR 3 for Initial Briefs (Electric) 2" xfId="5774"/>
    <cellStyle name="_x0013__Rebuttal Power Costs_Adj Bench DR 3 for Initial Briefs (Electric) 2 2" xfId="5775"/>
    <cellStyle name="_x0013__Rebuttal Power Costs_Adj Bench DR 3 for Initial Briefs (Electric) 2 2 2" xfId="23743"/>
    <cellStyle name="_x0013__Rebuttal Power Costs_Adj Bench DR 3 for Initial Briefs (Electric) 2 3" xfId="23744"/>
    <cellStyle name="_x0013__Rebuttal Power Costs_Adj Bench DR 3 for Initial Briefs (Electric) 3" xfId="5776"/>
    <cellStyle name="_x0013__Rebuttal Power Costs_Adj Bench DR 3 for Initial Briefs (Electric) 3 2" xfId="23745"/>
    <cellStyle name="_x0013__Rebuttal Power Costs_Adj Bench DR 3 for Initial Briefs (Electric) 4" xfId="5777"/>
    <cellStyle name="_x0013__Rebuttal Power Costs_Adj Bench DR 3 for Initial Briefs (Electric)_DEM-WP(C) ENERG10C--ctn Mid-C_042010 2010GRC" xfId="5778"/>
    <cellStyle name="_x0013__Rebuttal Power Costs_Adj Bench DR 3 for Initial Briefs (Electric)_DEM-WP(C) ENERG10C--ctn Mid-C_042010 2010GRC 2" xfId="23746"/>
    <cellStyle name="_x0013__Rebuttal Power Costs_DEM-WP(C) ENERG10C--ctn Mid-C_042010 2010GRC" xfId="5779"/>
    <cellStyle name="_x0013__Rebuttal Power Costs_DEM-WP(C) ENERG10C--ctn Mid-C_042010 2010GRC 2" xfId="23747"/>
    <cellStyle name="_x0013__Rebuttal Power Costs_Electric Rev Req Model (2009 GRC) Rebuttal" xfId="5780"/>
    <cellStyle name="_x0013__Rebuttal Power Costs_Electric Rev Req Model (2009 GRC) Rebuttal 2" xfId="5781"/>
    <cellStyle name="_x0013__Rebuttal Power Costs_Electric Rev Req Model (2009 GRC) Rebuttal 2 2" xfId="5782"/>
    <cellStyle name="_x0013__Rebuttal Power Costs_Electric Rev Req Model (2009 GRC) Rebuttal 2 2 2" xfId="23748"/>
    <cellStyle name="_x0013__Rebuttal Power Costs_Electric Rev Req Model (2009 GRC) Rebuttal 2 3" xfId="23749"/>
    <cellStyle name="_x0013__Rebuttal Power Costs_Electric Rev Req Model (2009 GRC) Rebuttal 3" xfId="5783"/>
    <cellStyle name="_x0013__Rebuttal Power Costs_Electric Rev Req Model (2009 GRC) Rebuttal 3 2" xfId="23750"/>
    <cellStyle name="_x0013__Rebuttal Power Costs_Electric Rev Req Model (2009 GRC) Rebuttal 4" xfId="5784"/>
    <cellStyle name="_x0013__Rebuttal Power Costs_Electric Rev Req Model (2009 GRC) Rebuttal REmoval of New  WH Solar AdjustMI" xfId="5785"/>
    <cellStyle name="_x0013__Rebuttal Power Costs_Electric Rev Req Model (2009 GRC) Rebuttal REmoval of New  WH Solar AdjustMI 2" xfId="5786"/>
    <cellStyle name="_x0013__Rebuttal Power Costs_Electric Rev Req Model (2009 GRC) Rebuttal REmoval of New  WH Solar AdjustMI 2 2" xfId="5787"/>
    <cellStyle name="_x0013__Rebuttal Power Costs_Electric Rev Req Model (2009 GRC) Rebuttal REmoval of New  WH Solar AdjustMI 2 2 2" xfId="23751"/>
    <cellStyle name="_x0013__Rebuttal Power Costs_Electric Rev Req Model (2009 GRC) Rebuttal REmoval of New  WH Solar AdjustMI 2 3" xfId="23752"/>
    <cellStyle name="_x0013__Rebuttal Power Costs_Electric Rev Req Model (2009 GRC) Rebuttal REmoval of New  WH Solar AdjustMI 3" xfId="5788"/>
    <cellStyle name="_x0013__Rebuttal Power Costs_Electric Rev Req Model (2009 GRC) Rebuttal REmoval of New  WH Solar AdjustMI 3 2" xfId="23753"/>
    <cellStyle name="_x0013__Rebuttal Power Costs_Electric Rev Req Model (2009 GRC) Rebuttal REmoval of New  WH Solar AdjustMI 4" xfId="5789"/>
    <cellStyle name="_x0013__Rebuttal Power Costs_Electric Rev Req Model (2009 GRC) Rebuttal REmoval of New  WH Solar AdjustMI_DEM-WP(C) ENERG10C--ctn Mid-C_042010 2010GRC" xfId="5790"/>
    <cellStyle name="_x0013__Rebuttal Power Costs_Electric Rev Req Model (2009 GRC) Rebuttal REmoval of New  WH Solar AdjustMI_DEM-WP(C) ENERG10C--ctn Mid-C_042010 2010GRC 2" xfId="23754"/>
    <cellStyle name="_x0013__Rebuttal Power Costs_Electric Rev Req Model (2009 GRC) Revised 01-18-2010" xfId="5791"/>
    <cellStyle name="_x0013__Rebuttal Power Costs_Electric Rev Req Model (2009 GRC) Revised 01-18-2010 2" xfId="5792"/>
    <cellStyle name="_x0013__Rebuttal Power Costs_Electric Rev Req Model (2009 GRC) Revised 01-18-2010 2 2" xfId="5793"/>
    <cellStyle name="_x0013__Rebuttal Power Costs_Electric Rev Req Model (2009 GRC) Revised 01-18-2010 2 2 2" xfId="23755"/>
    <cellStyle name="_x0013__Rebuttal Power Costs_Electric Rev Req Model (2009 GRC) Revised 01-18-2010 2 3" xfId="23756"/>
    <cellStyle name="_x0013__Rebuttal Power Costs_Electric Rev Req Model (2009 GRC) Revised 01-18-2010 3" xfId="5794"/>
    <cellStyle name="_x0013__Rebuttal Power Costs_Electric Rev Req Model (2009 GRC) Revised 01-18-2010 3 2" xfId="23757"/>
    <cellStyle name="_x0013__Rebuttal Power Costs_Electric Rev Req Model (2009 GRC) Revised 01-18-2010 4" xfId="5795"/>
    <cellStyle name="_x0013__Rebuttal Power Costs_Electric Rev Req Model (2009 GRC) Revised 01-18-2010_DEM-WP(C) ENERG10C--ctn Mid-C_042010 2010GRC" xfId="5796"/>
    <cellStyle name="_x0013__Rebuttal Power Costs_Electric Rev Req Model (2009 GRC) Revised 01-18-2010_DEM-WP(C) ENERG10C--ctn Mid-C_042010 2010GRC 2" xfId="23758"/>
    <cellStyle name="_x0013__Rebuttal Power Costs_Final Order Electric EXHIBIT A-1" xfId="5797"/>
    <cellStyle name="_x0013__Rebuttal Power Costs_Final Order Electric EXHIBIT A-1 2" xfId="5798"/>
    <cellStyle name="_x0013__Rebuttal Power Costs_Final Order Electric EXHIBIT A-1 2 2" xfId="5799"/>
    <cellStyle name="_x0013__Rebuttal Power Costs_Final Order Electric EXHIBIT A-1 2 2 2" xfId="23759"/>
    <cellStyle name="_x0013__Rebuttal Power Costs_Final Order Electric EXHIBIT A-1 2 3" xfId="23760"/>
    <cellStyle name="_x0013__Rebuttal Power Costs_Final Order Electric EXHIBIT A-1 3" xfId="5800"/>
    <cellStyle name="_x0013__Rebuttal Power Costs_Final Order Electric EXHIBIT A-1 3 2" xfId="23761"/>
    <cellStyle name="_x0013__Rebuttal Power Costs_Final Order Electric EXHIBIT A-1 4" xfId="5801"/>
    <cellStyle name="_recommendation" xfId="5802"/>
    <cellStyle name="_recommendation 2" xfId="5803"/>
    <cellStyle name="_recommendation 2 2" xfId="23762"/>
    <cellStyle name="_recommendation 2 2 2" xfId="23763"/>
    <cellStyle name="_recommendation 2 2 2 2" xfId="23764"/>
    <cellStyle name="_recommendation 2 2 2 2 2" xfId="23765"/>
    <cellStyle name="_recommendation 2 2 2 3" xfId="23766"/>
    <cellStyle name="_recommendation 2 2 3" xfId="23767"/>
    <cellStyle name="_recommendation 2 2 3 2" xfId="23768"/>
    <cellStyle name="_recommendation 2 2 4" xfId="23769"/>
    <cellStyle name="_recommendation 2 2 5" xfId="23770"/>
    <cellStyle name="_recommendation 2 3" xfId="23771"/>
    <cellStyle name="_recommendation 2 3 2" xfId="23772"/>
    <cellStyle name="_recommendation 2 3 2 2" xfId="23773"/>
    <cellStyle name="_recommendation 2 3 3" xfId="23774"/>
    <cellStyle name="_recommendation 2 4" xfId="23775"/>
    <cellStyle name="_recommendation 2 4 2" xfId="23776"/>
    <cellStyle name="_recommendation 2 5" xfId="23777"/>
    <cellStyle name="_recommendation 3" xfId="5804"/>
    <cellStyle name="_recommendation 3 2" xfId="5805"/>
    <cellStyle name="_recommendation 3 2 2" xfId="23778"/>
    <cellStyle name="_recommendation 3 2 2 2" xfId="23779"/>
    <cellStyle name="_recommendation 3 2 3" xfId="23780"/>
    <cellStyle name="_recommendation 3 3" xfId="23781"/>
    <cellStyle name="_recommendation 3 3 2" xfId="23782"/>
    <cellStyle name="_recommendation 3 4" xfId="23783"/>
    <cellStyle name="_recommendation 4" xfId="23784"/>
    <cellStyle name="_recommendation 4 2" xfId="23785"/>
    <cellStyle name="_recommendation 4 2 2" xfId="23786"/>
    <cellStyle name="_recommendation 4 2 2 2" xfId="23787"/>
    <cellStyle name="_recommendation 4 2 3" xfId="23788"/>
    <cellStyle name="_recommendation 4 2 4" xfId="23789"/>
    <cellStyle name="_recommendation 4 3" xfId="23790"/>
    <cellStyle name="_recommendation 4 3 2" xfId="23791"/>
    <cellStyle name="_recommendation 4 4" xfId="23792"/>
    <cellStyle name="_recommendation 4 5" xfId="23793"/>
    <cellStyle name="_recommendation 5" xfId="23794"/>
    <cellStyle name="_recommendation 5 2" xfId="23795"/>
    <cellStyle name="_recommendation 5 2 2" xfId="23796"/>
    <cellStyle name="_recommendation 5 2 2 2" xfId="23797"/>
    <cellStyle name="_recommendation 5 2 3" xfId="23798"/>
    <cellStyle name="_recommendation 5 2 4" xfId="23799"/>
    <cellStyle name="_recommendation 5 3" xfId="23800"/>
    <cellStyle name="_recommendation 5 3 2" xfId="23801"/>
    <cellStyle name="_recommendation 5 4" xfId="23802"/>
    <cellStyle name="_recommendation 5 5" xfId="23803"/>
    <cellStyle name="_recommendation 6" xfId="23804"/>
    <cellStyle name="_recommendation 6 2" xfId="23805"/>
    <cellStyle name="_recommendation 6 2 2" xfId="23806"/>
    <cellStyle name="_recommendation 6 3" xfId="23807"/>
    <cellStyle name="_recommendation 7" xfId="23808"/>
    <cellStyle name="_recommendation_DEM-WP(C) Chelan Power Costs" xfId="5806"/>
    <cellStyle name="_recommendation_DEM-WP(C) Chelan Power Costs 2" xfId="23809"/>
    <cellStyle name="_recommendation_DEM-WP(C) Chelan Power Costs 2 2" xfId="23810"/>
    <cellStyle name="_recommendation_DEM-WP(C) Chelan Power Costs 2 2 2" xfId="23811"/>
    <cellStyle name="_recommendation_DEM-WP(C) Chelan Power Costs 2 3" xfId="23812"/>
    <cellStyle name="_recommendation_DEM-WP(C) Chelan Power Costs 2 4" xfId="23813"/>
    <cellStyle name="_recommendation_DEM-WP(C) Chelan Power Costs 3" xfId="23814"/>
    <cellStyle name="_recommendation_DEM-WP(C) Chelan Power Costs 3 2" xfId="23815"/>
    <cellStyle name="_recommendation_DEM-WP(C) Chelan Power Costs 4" xfId="23816"/>
    <cellStyle name="_recommendation_DEM-WP(C) ENERG10C--ctn Mid-C_042010 2010GRC" xfId="5807"/>
    <cellStyle name="_recommendation_DEM-WP(C) ENERG10C--ctn Mid-C_042010 2010GRC 2" xfId="23817"/>
    <cellStyle name="_recommendation_DEM-WP(C) Gas Transport 2010GRC" xfId="5808"/>
    <cellStyle name="_recommendation_DEM-WP(C) Gas Transport 2010GRC 2" xfId="23818"/>
    <cellStyle name="_recommendation_DEM-WP(C) Gas Transport 2010GRC 2 2" xfId="23819"/>
    <cellStyle name="_recommendation_DEM-WP(C) Gas Transport 2010GRC 2 2 2" xfId="23820"/>
    <cellStyle name="_recommendation_DEM-WP(C) Gas Transport 2010GRC 2 3" xfId="23821"/>
    <cellStyle name="_recommendation_DEM-WP(C) Gas Transport 2010GRC 2 4" xfId="23822"/>
    <cellStyle name="_recommendation_DEM-WP(C) Gas Transport 2010GRC 3" xfId="23823"/>
    <cellStyle name="_recommendation_DEM-WP(C) Gas Transport 2010GRC 3 2" xfId="23824"/>
    <cellStyle name="_recommendation_DEM-WP(C) Gas Transport 2010GRC 4" xfId="23825"/>
    <cellStyle name="_recommendation_DEM-WP(C) Wind Integration Summary 2010GRC" xfId="5809"/>
    <cellStyle name="_recommendation_DEM-WP(C) Wind Integration Summary 2010GRC 2" xfId="5810"/>
    <cellStyle name="_recommendation_DEM-WP(C) Wind Integration Summary 2010GRC 2 2" xfId="23826"/>
    <cellStyle name="_recommendation_DEM-WP(C) Wind Integration Summary 2010GRC 2 2 2" xfId="23827"/>
    <cellStyle name="_recommendation_DEM-WP(C) Wind Integration Summary 2010GRC 2 2 2 2" xfId="23828"/>
    <cellStyle name="_recommendation_DEM-WP(C) Wind Integration Summary 2010GRC 2 2 3" xfId="23829"/>
    <cellStyle name="_recommendation_DEM-WP(C) Wind Integration Summary 2010GRC 2 3" xfId="23830"/>
    <cellStyle name="_recommendation_DEM-WP(C) Wind Integration Summary 2010GRC 2 3 2" xfId="23831"/>
    <cellStyle name="_recommendation_DEM-WP(C) Wind Integration Summary 2010GRC 2 4" xfId="23832"/>
    <cellStyle name="_recommendation_DEM-WP(C) Wind Integration Summary 2010GRC 3" xfId="23833"/>
    <cellStyle name="_recommendation_DEM-WP(C) Wind Integration Summary 2010GRC 3 2" xfId="23834"/>
    <cellStyle name="_recommendation_DEM-WP(C) Wind Integration Summary 2010GRC 3 2 2" xfId="23835"/>
    <cellStyle name="_recommendation_DEM-WP(C) Wind Integration Summary 2010GRC 3 3" xfId="23836"/>
    <cellStyle name="_recommendation_DEM-WP(C) Wind Integration Summary 2010GRC 3 4" xfId="23837"/>
    <cellStyle name="_recommendation_DEM-WP(C) Wind Integration Summary 2010GRC 4" xfId="23838"/>
    <cellStyle name="_recommendation_DEM-WP(C) Wind Integration Summary 2010GRC 4 2" xfId="23839"/>
    <cellStyle name="_recommendation_DEM-WP(C) Wind Integration Summary 2010GRC 5" xfId="23840"/>
    <cellStyle name="_recommendation_DEM-WP(C) Wind Integration Summary 2010GRC_DEM-WP(C) ENERG10C--ctn Mid-C_042010 2010GRC" xfId="5811"/>
    <cellStyle name="_recommendation_DEM-WP(C) Wind Integration Summary 2010GRC_DEM-WP(C) ENERG10C--ctn Mid-C_042010 2010GRC 2" xfId="23841"/>
    <cellStyle name="_recommendation_NIM Summary" xfId="5812"/>
    <cellStyle name="_recommendation_NIM Summary 2" xfId="5813"/>
    <cellStyle name="_recommendation_NIM Summary 2 2" xfId="23842"/>
    <cellStyle name="_recommendation_NIM Summary 2 2 2" xfId="23843"/>
    <cellStyle name="_recommendation_NIM Summary 2 2 2 2" xfId="23844"/>
    <cellStyle name="_recommendation_NIM Summary 2 2 3" xfId="23845"/>
    <cellStyle name="_recommendation_NIM Summary 2 3" xfId="23846"/>
    <cellStyle name="_recommendation_NIM Summary 2 3 2" xfId="23847"/>
    <cellStyle name="_recommendation_NIM Summary 2 4" xfId="23848"/>
    <cellStyle name="_recommendation_NIM Summary 3" xfId="23849"/>
    <cellStyle name="_recommendation_NIM Summary 3 2" xfId="23850"/>
    <cellStyle name="_recommendation_NIM Summary 3 2 2" xfId="23851"/>
    <cellStyle name="_recommendation_NIM Summary 3 3" xfId="23852"/>
    <cellStyle name="_recommendation_NIM Summary 3 4" xfId="23853"/>
    <cellStyle name="_recommendation_NIM Summary 4" xfId="23854"/>
    <cellStyle name="_recommendation_NIM Summary 4 2" xfId="23855"/>
    <cellStyle name="_recommendation_NIM Summary 5" xfId="23856"/>
    <cellStyle name="_recommendation_NIM Summary_DEM-WP(C) ENERG10C--ctn Mid-C_042010 2010GRC" xfId="5814"/>
    <cellStyle name="_recommendation_NIM Summary_DEM-WP(C) ENERG10C--ctn Mid-C_042010 2010GRC 2" xfId="23857"/>
    <cellStyle name="_Recon to Darrin's 5.11.05 proforma" xfId="5815"/>
    <cellStyle name="_Recon to Darrin's 5.11.05 proforma 10" xfId="23858"/>
    <cellStyle name="_Recon to Darrin's 5.11.05 proforma 10 2" xfId="23859"/>
    <cellStyle name="_Recon to Darrin's 5.11.05 proforma 11" xfId="23860"/>
    <cellStyle name="_Recon to Darrin's 5.11.05 proforma 11 2" xfId="23861"/>
    <cellStyle name="_Recon to Darrin's 5.11.05 proforma 11 3" xfId="23862"/>
    <cellStyle name="_Recon to Darrin's 5.11.05 proforma 12" xfId="23863"/>
    <cellStyle name="_Recon to Darrin's 5.11.05 proforma 2" xfId="5816"/>
    <cellStyle name="_Recon to Darrin's 5.11.05 proforma 2 2" xfId="5817"/>
    <cellStyle name="_Recon to Darrin's 5.11.05 proforma 2 2 2" xfId="5818"/>
    <cellStyle name="_Recon to Darrin's 5.11.05 proforma 2 2 2 2" xfId="23864"/>
    <cellStyle name="_Recon to Darrin's 5.11.05 proforma 2 2 2 2 2" xfId="23865"/>
    <cellStyle name="_Recon to Darrin's 5.11.05 proforma 2 2 2 3" xfId="23866"/>
    <cellStyle name="_Recon to Darrin's 5.11.05 proforma 2 2 3" xfId="23867"/>
    <cellStyle name="_Recon to Darrin's 5.11.05 proforma 2 2 3 2" xfId="23868"/>
    <cellStyle name="_Recon to Darrin's 5.11.05 proforma 2 2 4" xfId="23869"/>
    <cellStyle name="_Recon to Darrin's 5.11.05 proforma 2 3" xfId="5819"/>
    <cellStyle name="_Recon to Darrin's 5.11.05 proforma 2 3 2" xfId="23870"/>
    <cellStyle name="_Recon to Darrin's 5.11.05 proforma 2 3 2 2" xfId="23871"/>
    <cellStyle name="_Recon to Darrin's 5.11.05 proforma 2 3 3" xfId="23872"/>
    <cellStyle name="_Recon to Darrin's 5.11.05 proforma 2 3 4" xfId="23873"/>
    <cellStyle name="_Recon to Darrin's 5.11.05 proforma 2 4" xfId="23874"/>
    <cellStyle name="_Recon to Darrin's 5.11.05 proforma 2 4 2" xfId="23875"/>
    <cellStyle name="_Recon to Darrin's 5.11.05 proforma 2 5" xfId="23876"/>
    <cellStyle name="_Recon to Darrin's 5.11.05 proforma 3" xfId="5820"/>
    <cellStyle name="_Recon to Darrin's 5.11.05 proforma 3 2" xfId="5821"/>
    <cellStyle name="_Recon to Darrin's 5.11.05 proforma 3 2 2" xfId="5822"/>
    <cellStyle name="_Recon to Darrin's 5.11.05 proforma 3 2 2 2" xfId="23877"/>
    <cellStyle name="_Recon to Darrin's 5.11.05 proforma 3 2 3" xfId="23878"/>
    <cellStyle name="_Recon to Darrin's 5.11.05 proforma 3 2 4" xfId="23879"/>
    <cellStyle name="_Recon to Darrin's 5.11.05 proforma 3 3" xfId="5823"/>
    <cellStyle name="_Recon to Darrin's 5.11.05 proforma 3 3 2" xfId="5824"/>
    <cellStyle name="_Recon to Darrin's 5.11.05 proforma 3 3 2 2" xfId="23880"/>
    <cellStyle name="_Recon to Darrin's 5.11.05 proforma 3 3 3" xfId="23881"/>
    <cellStyle name="_Recon to Darrin's 5.11.05 proforma 3 4" xfId="5825"/>
    <cellStyle name="_Recon to Darrin's 5.11.05 proforma 3 4 2" xfId="5826"/>
    <cellStyle name="_Recon to Darrin's 5.11.05 proforma 3 4 2 2" xfId="23882"/>
    <cellStyle name="_Recon to Darrin's 5.11.05 proforma 3 4 3" xfId="23883"/>
    <cellStyle name="_Recon to Darrin's 5.11.05 proforma 3 5" xfId="23884"/>
    <cellStyle name="_Recon to Darrin's 5.11.05 proforma 4" xfId="5827"/>
    <cellStyle name="_Recon to Darrin's 5.11.05 proforma 4 2" xfId="5828"/>
    <cellStyle name="_Recon to Darrin's 5.11.05 proforma 4 2 2" xfId="23885"/>
    <cellStyle name="_Recon to Darrin's 5.11.05 proforma 4 2 2 2" xfId="23886"/>
    <cellStyle name="_Recon to Darrin's 5.11.05 proforma 4 2 2 2 2" xfId="23887"/>
    <cellStyle name="_Recon to Darrin's 5.11.05 proforma 4 2 2 3" xfId="23888"/>
    <cellStyle name="_Recon to Darrin's 5.11.05 proforma 4 2 3" xfId="23889"/>
    <cellStyle name="_Recon to Darrin's 5.11.05 proforma 4 2 3 2" xfId="23890"/>
    <cellStyle name="_Recon to Darrin's 5.11.05 proforma 4 2 4" xfId="23891"/>
    <cellStyle name="_Recon to Darrin's 5.11.05 proforma 4 3" xfId="23892"/>
    <cellStyle name="_Recon to Darrin's 5.11.05 proforma 4 3 2" xfId="23893"/>
    <cellStyle name="_Recon to Darrin's 5.11.05 proforma 4 3 2 2" xfId="23894"/>
    <cellStyle name="_Recon to Darrin's 5.11.05 proforma 4 3 3" xfId="23895"/>
    <cellStyle name="_Recon to Darrin's 5.11.05 proforma 4 3 4" xfId="23896"/>
    <cellStyle name="_Recon to Darrin's 5.11.05 proforma 4 4" xfId="23897"/>
    <cellStyle name="_Recon to Darrin's 5.11.05 proforma 4 4 2" xfId="23898"/>
    <cellStyle name="_Recon to Darrin's 5.11.05 proforma 4 5" xfId="23899"/>
    <cellStyle name="_Recon to Darrin's 5.11.05 proforma 5" xfId="5829"/>
    <cellStyle name="_Recon to Darrin's 5.11.05 proforma 5 2" xfId="5830"/>
    <cellStyle name="_Recon to Darrin's 5.11.05 proforma 5 2 2" xfId="23900"/>
    <cellStyle name="_Recon to Darrin's 5.11.05 proforma 5 2 2 2" xfId="23901"/>
    <cellStyle name="_Recon to Darrin's 5.11.05 proforma 5 2 2 2 2" xfId="23902"/>
    <cellStyle name="_Recon to Darrin's 5.11.05 proforma 5 2 2 3" xfId="23903"/>
    <cellStyle name="_Recon to Darrin's 5.11.05 proforma 5 2 3" xfId="23904"/>
    <cellStyle name="_Recon to Darrin's 5.11.05 proforma 5 2 3 2" xfId="23905"/>
    <cellStyle name="_Recon to Darrin's 5.11.05 proforma 5 2 4" xfId="23906"/>
    <cellStyle name="_Recon to Darrin's 5.11.05 proforma 5 2 5" xfId="23907"/>
    <cellStyle name="_Recon to Darrin's 5.11.05 proforma 5 3" xfId="23908"/>
    <cellStyle name="_Recon to Darrin's 5.11.05 proforma 5 3 2" xfId="23909"/>
    <cellStyle name="_Recon to Darrin's 5.11.05 proforma 5 3 2 2" xfId="23910"/>
    <cellStyle name="_Recon to Darrin's 5.11.05 proforma 5 3 3" xfId="23911"/>
    <cellStyle name="_Recon to Darrin's 5.11.05 proforma 5 3 4" xfId="23912"/>
    <cellStyle name="_Recon to Darrin's 5.11.05 proforma 5 4" xfId="23913"/>
    <cellStyle name="_Recon to Darrin's 5.11.05 proforma 5 4 2" xfId="23914"/>
    <cellStyle name="_Recon to Darrin's 5.11.05 proforma 5 5" xfId="23915"/>
    <cellStyle name="_Recon to Darrin's 5.11.05 proforma 6" xfId="5831"/>
    <cellStyle name="_Recon to Darrin's 5.11.05 proforma 6 2" xfId="23916"/>
    <cellStyle name="_Recon to Darrin's 5.11.05 proforma 6 2 2" xfId="23917"/>
    <cellStyle name="_Recon to Darrin's 5.11.05 proforma 6 2 2 2" xfId="23918"/>
    <cellStyle name="_Recon to Darrin's 5.11.05 proforma 6 2 2 2 2" xfId="23919"/>
    <cellStyle name="_Recon to Darrin's 5.11.05 proforma 6 2 2 3" xfId="23920"/>
    <cellStyle name="_Recon to Darrin's 5.11.05 proforma 6 2 3" xfId="23921"/>
    <cellStyle name="_Recon to Darrin's 5.11.05 proforma 6 2 3 2" xfId="23922"/>
    <cellStyle name="_Recon to Darrin's 5.11.05 proforma 6 2 4" xfId="23923"/>
    <cellStyle name="_Recon to Darrin's 5.11.05 proforma 6 2 5" xfId="23924"/>
    <cellStyle name="_Recon to Darrin's 5.11.05 proforma 6 3" xfId="23925"/>
    <cellStyle name="_Recon to Darrin's 5.11.05 proforma 6 3 2" xfId="23926"/>
    <cellStyle name="_Recon to Darrin's 5.11.05 proforma 6 3 2 2" xfId="23927"/>
    <cellStyle name="_Recon to Darrin's 5.11.05 proforma 6 3 3" xfId="23928"/>
    <cellStyle name="_Recon to Darrin's 5.11.05 proforma 6 4" xfId="23929"/>
    <cellStyle name="_Recon to Darrin's 5.11.05 proforma 6 4 2" xfId="23930"/>
    <cellStyle name="_Recon to Darrin's 5.11.05 proforma 6 5" xfId="23931"/>
    <cellStyle name="_Recon to Darrin's 5.11.05 proforma 7" xfId="5832"/>
    <cellStyle name="_Recon to Darrin's 5.11.05 proforma 7 2" xfId="5833"/>
    <cellStyle name="_Recon to Darrin's 5.11.05 proforma 7 2 2" xfId="23932"/>
    <cellStyle name="_Recon to Darrin's 5.11.05 proforma 7 2 2 2" xfId="23933"/>
    <cellStyle name="_Recon to Darrin's 5.11.05 proforma 7 2 3" xfId="23934"/>
    <cellStyle name="_Recon to Darrin's 5.11.05 proforma 7 3" xfId="23935"/>
    <cellStyle name="_Recon to Darrin's 5.11.05 proforma 7 3 2" xfId="23936"/>
    <cellStyle name="_Recon to Darrin's 5.11.05 proforma 7 4" xfId="23937"/>
    <cellStyle name="_Recon to Darrin's 5.11.05 proforma 8" xfId="5834"/>
    <cellStyle name="_Recon to Darrin's 5.11.05 proforma 8 2" xfId="5835"/>
    <cellStyle name="_Recon to Darrin's 5.11.05 proforma 8 2 2" xfId="23938"/>
    <cellStyle name="_Recon to Darrin's 5.11.05 proforma 8 2 2 2" xfId="23939"/>
    <cellStyle name="_Recon to Darrin's 5.11.05 proforma 8 2 3" xfId="23940"/>
    <cellStyle name="_Recon to Darrin's 5.11.05 proforma 8 3" xfId="23941"/>
    <cellStyle name="_Recon to Darrin's 5.11.05 proforma 8 3 2" xfId="23942"/>
    <cellStyle name="_Recon to Darrin's 5.11.05 proforma 8 4" xfId="23943"/>
    <cellStyle name="_Recon to Darrin's 5.11.05 proforma 9" xfId="23944"/>
    <cellStyle name="_Recon to Darrin's 5.11.05 proforma 9 2" xfId="23945"/>
    <cellStyle name="_Recon to Darrin's 5.11.05 proforma 9 2 2" xfId="23946"/>
    <cellStyle name="_Recon to Darrin's 5.11.05 proforma 9 2 2 2" xfId="23947"/>
    <cellStyle name="_Recon to Darrin's 5.11.05 proforma 9 2 3" xfId="23948"/>
    <cellStyle name="_Recon to Darrin's 5.11.05 proforma 9 3" xfId="23949"/>
    <cellStyle name="_Recon to Darrin's 5.11.05 proforma 9 3 2" xfId="23950"/>
    <cellStyle name="_Recon to Darrin's 5.11.05 proforma 9 4" xfId="23951"/>
    <cellStyle name="_Recon to Darrin's 5.11.05 proforma_(C) WHE Proforma with ITC cash grant 10 Yr Amort_for deferral_102809" xfId="5836"/>
    <cellStyle name="_Recon to Darrin's 5.11.05 proforma_(C) WHE Proforma with ITC cash grant 10 Yr Amort_for deferral_102809 2" xfId="5837"/>
    <cellStyle name="_Recon to Darrin's 5.11.05 proforma_(C) WHE Proforma with ITC cash grant 10 Yr Amort_for deferral_102809 2 2" xfId="5838"/>
    <cellStyle name="_Recon to Darrin's 5.11.05 proforma_(C) WHE Proforma with ITC cash grant 10 Yr Amort_for deferral_102809 2 2 2" xfId="23952"/>
    <cellStyle name="_Recon to Darrin's 5.11.05 proforma_(C) WHE Proforma with ITC cash grant 10 Yr Amort_for deferral_102809 2 2 2 2" xfId="23953"/>
    <cellStyle name="_Recon to Darrin's 5.11.05 proforma_(C) WHE Proforma with ITC cash grant 10 Yr Amort_for deferral_102809 2 2 3" xfId="23954"/>
    <cellStyle name="_Recon to Darrin's 5.11.05 proforma_(C) WHE Proforma with ITC cash grant 10 Yr Amort_for deferral_102809 2 3" xfId="23955"/>
    <cellStyle name="_Recon to Darrin's 5.11.05 proforma_(C) WHE Proforma with ITC cash grant 10 Yr Amort_for deferral_102809 2 3 2" xfId="23956"/>
    <cellStyle name="_Recon to Darrin's 5.11.05 proforma_(C) WHE Proforma with ITC cash grant 10 Yr Amort_for deferral_102809 2 4" xfId="23957"/>
    <cellStyle name="_Recon to Darrin's 5.11.05 proforma_(C) WHE Proforma with ITC cash grant 10 Yr Amort_for deferral_102809 3" xfId="5839"/>
    <cellStyle name="_Recon to Darrin's 5.11.05 proforma_(C) WHE Proforma with ITC cash grant 10 Yr Amort_for deferral_102809 3 2" xfId="23958"/>
    <cellStyle name="_Recon to Darrin's 5.11.05 proforma_(C) WHE Proforma with ITC cash grant 10 Yr Amort_for deferral_102809 3 2 2" xfId="23959"/>
    <cellStyle name="_Recon to Darrin's 5.11.05 proforma_(C) WHE Proforma with ITC cash grant 10 Yr Amort_for deferral_102809 3 3" xfId="23960"/>
    <cellStyle name="_Recon to Darrin's 5.11.05 proforma_(C) WHE Proforma with ITC cash grant 10 Yr Amort_for deferral_102809 3 4" xfId="23961"/>
    <cellStyle name="_Recon to Darrin's 5.11.05 proforma_(C) WHE Proforma with ITC cash grant 10 Yr Amort_for deferral_102809 4" xfId="5840"/>
    <cellStyle name="_Recon to Darrin's 5.11.05 proforma_(C) WHE Proforma with ITC cash grant 10 Yr Amort_for deferral_102809 4 2" xfId="23962"/>
    <cellStyle name="_Recon to Darrin's 5.11.05 proforma_(C) WHE Proforma with ITC cash grant 10 Yr Amort_for deferral_102809 5" xfId="23963"/>
    <cellStyle name="_Recon to Darrin's 5.11.05 proforma_(C) WHE Proforma with ITC cash grant 10 Yr Amort_for deferral_102809_16.07E Wild Horse Wind Expansionwrkingfile" xfId="5841"/>
    <cellStyle name="_Recon to Darrin's 5.11.05 proforma_(C) WHE Proforma with ITC cash grant 10 Yr Amort_for deferral_102809_16.07E Wild Horse Wind Expansionwrkingfile 2" xfId="5842"/>
    <cellStyle name="_Recon to Darrin's 5.11.05 proforma_(C) WHE Proforma with ITC cash grant 10 Yr Amort_for deferral_102809_16.07E Wild Horse Wind Expansionwrkingfile 2 2" xfId="5843"/>
    <cellStyle name="_Recon to Darrin's 5.11.05 proforma_(C) WHE Proforma with ITC cash grant 10 Yr Amort_for deferral_102809_16.07E Wild Horse Wind Expansionwrkingfile 2 2 2" xfId="23964"/>
    <cellStyle name="_Recon to Darrin's 5.11.05 proforma_(C) WHE Proforma with ITC cash grant 10 Yr Amort_for deferral_102809_16.07E Wild Horse Wind Expansionwrkingfile 2 2 2 2" xfId="23965"/>
    <cellStyle name="_Recon to Darrin's 5.11.05 proforma_(C) WHE Proforma with ITC cash grant 10 Yr Amort_for deferral_102809_16.07E Wild Horse Wind Expansionwrkingfile 2 2 3" xfId="23966"/>
    <cellStyle name="_Recon to Darrin's 5.11.05 proforma_(C) WHE Proforma with ITC cash grant 10 Yr Amort_for deferral_102809_16.07E Wild Horse Wind Expansionwrkingfile 2 3" xfId="23967"/>
    <cellStyle name="_Recon to Darrin's 5.11.05 proforma_(C) WHE Proforma with ITC cash grant 10 Yr Amort_for deferral_102809_16.07E Wild Horse Wind Expansionwrkingfile 2 3 2" xfId="23968"/>
    <cellStyle name="_Recon to Darrin's 5.11.05 proforma_(C) WHE Proforma with ITC cash grant 10 Yr Amort_for deferral_102809_16.07E Wild Horse Wind Expansionwrkingfile 2 4" xfId="23969"/>
    <cellStyle name="_Recon to Darrin's 5.11.05 proforma_(C) WHE Proforma with ITC cash grant 10 Yr Amort_for deferral_102809_16.07E Wild Horse Wind Expansionwrkingfile 3" xfId="5844"/>
    <cellStyle name="_Recon to Darrin's 5.11.05 proforma_(C) WHE Proforma with ITC cash grant 10 Yr Amort_for deferral_102809_16.07E Wild Horse Wind Expansionwrkingfile 3 2" xfId="23970"/>
    <cellStyle name="_Recon to Darrin's 5.11.05 proforma_(C) WHE Proforma with ITC cash grant 10 Yr Amort_for deferral_102809_16.07E Wild Horse Wind Expansionwrkingfile 3 2 2" xfId="23971"/>
    <cellStyle name="_Recon to Darrin's 5.11.05 proforma_(C) WHE Proforma with ITC cash grant 10 Yr Amort_for deferral_102809_16.07E Wild Horse Wind Expansionwrkingfile 3 3" xfId="23972"/>
    <cellStyle name="_Recon to Darrin's 5.11.05 proforma_(C) WHE Proforma with ITC cash grant 10 Yr Amort_for deferral_102809_16.07E Wild Horse Wind Expansionwrkingfile 4" xfId="5845"/>
    <cellStyle name="_Recon to Darrin's 5.11.05 proforma_(C) WHE Proforma with ITC cash grant 10 Yr Amort_for deferral_102809_16.07E Wild Horse Wind Expansionwrkingfile 4 2" xfId="23973"/>
    <cellStyle name="_Recon to Darrin's 5.11.05 proforma_(C) WHE Proforma with ITC cash grant 10 Yr Amort_for deferral_102809_16.07E Wild Horse Wind Expansionwrkingfile SF" xfId="5846"/>
    <cellStyle name="_Recon to Darrin's 5.11.05 proforma_(C) WHE Proforma with ITC cash grant 10 Yr Amort_for deferral_102809_16.07E Wild Horse Wind Expansionwrkingfile SF 2" xfId="5847"/>
    <cellStyle name="_Recon to Darrin's 5.11.05 proforma_(C) WHE Proforma with ITC cash grant 10 Yr Amort_for deferral_102809_16.07E Wild Horse Wind Expansionwrkingfile SF 2 2" xfId="5848"/>
    <cellStyle name="_Recon to Darrin's 5.11.05 proforma_(C) WHE Proforma with ITC cash grant 10 Yr Amort_for deferral_102809_16.07E Wild Horse Wind Expansionwrkingfile SF 2 2 2" xfId="23974"/>
    <cellStyle name="_Recon to Darrin's 5.11.05 proforma_(C) WHE Proforma with ITC cash grant 10 Yr Amort_for deferral_102809_16.07E Wild Horse Wind Expansionwrkingfile SF 2 2 2 2" xfId="23975"/>
    <cellStyle name="_Recon to Darrin's 5.11.05 proforma_(C) WHE Proforma with ITC cash grant 10 Yr Amort_for deferral_102809_16.07E Wild Horse Wind Expansionwrkingfile SF 2 3" xfId="23976"/>
    <cellStyle name="_Recon to Darrin's 5.11.05 proforma_(C) WHE Proforma with ITC cash grant 10 Yr Amort_for deferral_102809_16.07E Wild Horse Wind Expansionwrkingfile SF 2 3 2" xfId="23977"/>
    <cellStyle name="_Recon to Darrin's 5.11.05 proforma_(C) WHE Proforma with ITC cash grant 10 Yr Amort_for deferral_102809_16.07E Wild Horse Wind Expansionwrkingfile SF 2 4" xfId="23978"/>
    <cellStyle name="_Recon to Darrin's 5.11.05 proforma_(C) WHE Proforma with ITC cash grant 10 Yr Amort_for deferral_102809_16.07E Wild Horse Wind Expansionwrkingfile SF 2 4 2" xfId="23979"/>
    <cellStyle name="_Recon to Darrin's 5.11.05 proforma_(C) WHE Proforma with ITC cash grant 10 Yr Amort_for deferral_102809_16.07E Wild Horse Wind Expansionwrkingfile SF 3" xfId="5849"/>
    <cellStyle name="_Recon to Darrin's 5.11.05 proforma_(C) WHE Proforma with ITC cash grant 10 Yr Amort_for deferral_102809_16.07E Wild Horse Wind Expansionwrkingfile SF 3 2" xfId="23980"/>
    <cellStyle name="_Recon to Darrin's 5.11.05 proforma_(C) WHE Proforma with ITC cash grant 10 Yr Amort_for deferral_102809_16.07E Wild Horse Wind Expansionwrkingfile SF 3 2 2" xfId="23981"/>
    <cellStyle name="_Recon to Darrin's 5.11.05 proforma_(C) WHE Proforma with ITC cash grant 10 Yr Amort_for deferral_102809_16.07E Wild Horse Wind Expansionwrkingfile SF 3 3" xfId="23982"/>
    <cellStyle name="_Recon to Darrin's 5.11.05 proforma_(C) WHE Proforma with ITC cash grant 10 Yr Amort_for deferral_102809_16.07E Wild Horse Wind Expansionwrkingfile SF 4" xfId="5850"/>
    <cellStyle name="_Recon to Darrin's 5.11.05 proforma_(C) WHE Proforma with ITC cash grant 10 Yr Amort_for deferral_102809_16.07E Wild Horse Wind Expansionwrkingfile SF 4 2" xfId="23983"/>
    <cellStyle name="_Recon to Darrin's 5.11.05 proforma_(C) WHE Proforma with ITC cash grant 10 Yr Amort_for deferral_102809_16.07E Wild Horse Wind Expansionwrkingfile SF 4 2 2" xfId="23984"/>
    <cellStyle name="_Recon to Darrin's 5.11.05 proforma_(C) WHE Proforma with ITC cash grant 10 Yr Amort_for deferral_102809_16.07E Wild Horse Wind Expansionwrkingfile SF 4 3" xfId="23985"/>
    <cellStyle name="_Recon to Darrin's 5.11.05 proforma_(C) WHE Proforma with ITC cash grant 10 Yr Amort_for deferral_102809_16.07E Wild Horse Wind Expansionwrkingfile SF 5" xfId="23986"/>
    <cellStyle name="_Recon to Darrin's 5.11.05 proforma_(C) WHE Proforma with ITC cash grant 10 Yr Amort_for deferral_102809_16.07E Wild Horse Wind Expansionwrkingfile SF 5 2" xfId="23987"/>
    <cellStyle name="_Recon to Darrin's 5.11.05 proforma_(C) WHE Proforma with ITC cash grant 10 Yr Amort_for deferral_102809_16.07E Wild Horse Wind Expansionwrkingfile SF 6" xfId="23988"/>
    <cellStyle name="_Recon to Darrin's 5.11.05 proforma_(C) WHE Proforma with ITC cash grant 10 Yr Amort_for deferral_102809_16.07E Wild Horse Wind Expansionwrkingfile SF 6 2" xfId="23989"/>
    <cellStyle name="_Recon to Darrin's 5.11.05 proforma_(C) WHE Proforma with ITC cash grant 10 Yr Amort_for deferral_102809_16.07E Wild Horse Wind Expansionwrkingfile SF_DEM-WP(C) ENERG10C--ctn Mid-C_042010 2010GRC" xfId="5851"/>
    <cellStyle name="_Recon to Darrin's 5.11.05 proforma_(C) WHE Proforma with ITC cash grant 10 Yr Amort_for deferral_102809_16.07E Wild Horse Wind Expansionwrkingfile SF_DEM-WP(C) ENERG10C--ctn Mid-C_042010 2010GRC 2" xfId="23990"/>
    <cellStyle name="_Recon to Darrin's 5.11.05 proforma_(C) WHE Proforma with ITC cash grant 10 Yr Amort_for deferral_102809_16.07E Wild Horse Wind Expansionwrkingfile_DEM-WP(C) ENERG10C--ctn Mid-C_042010 2010GRC" xfId="5852"/>
    <cellStyle name="_Recon to Darrin's 5.11.05 proforma_(C) WHE Proforma with ITC cash grant 10 Yr Amort_for deferral_102809_16.07E Wild Horse Wind Expansionwrkingfile_DEM-WP(C) ENERG10C--ctn Mid-C_042010 2010GRC 2" xfId="23991"/>
    <cellStyle name="_Recon to Darrin's 5.11.05 proforma_(C) WHE Proforma with ITC cash grant 10 Yr Amort_for deferral_102809_16.37E Wild Horse Expansion DeferralRevwrkingfile SF" xfId="5853"/>
    <cellStyle name="_Recon to Darrin's 5.11.05 proforma_(C) WHE Proforma with ITC cash grant 10 Yr Amort_for deferral_102809_16.37E Wild Horse Expansion DeferralRevwrkingfile SF 2" xfId="5854"/>
    <cellStyle name="_Recon to Darrin's 5.11.05 proforma_(C) WHE Proforma with ITC cash grant 10 Yr Amort_for deferral_102809_16.37E Wild Horse Expansion DeferralRevwrkingfile SF 2 2" xfId="5855"/>
    <cellStyle name="_Recon to Darrin's 5.11.05 proforma_(C) WHE Proforma with ITC cash grant 10 Yr Amort_for deferral_102809_16.37E Wild Horse Expansion DeferralRevwrkingfile SF 2 2 2" xfId="23992"/>
    <cellStyle name="_Recon to Darrin's 5.11.05 proforma_(C) WHE Proforma with ITC cash grant 10 Yr Amort_for deferral_102809_16.37E Wild Horse Expansion DeferralRevwrkingfile SF 2 2 2 2" xfId="23993"/>
    <cellStyle name="_Recon to Darrin's 5.11.05 proforma_(C) WHE Proforma with ITC cash grant 10 Yr Amort_for deferral_102809_16.37E Wild Horse Expansion DeferralRevwrkingfile SF 2 3" xfId="23994"/>
    <cellStyle name="_Recon to Darrin's 5.11.05 proforma_(C) WHE Proforma with ITC cash grant 10 Yr Amort_for deferral_102809_16.37E Wild Horse Expansion DeferralRevwrkingfile SF 2 3 2" xfId="23995"/>
    <cellStyle name="_Recon to Darrin's 5.11.05 proforma_(C) WHE Proforma with ITC cash grant 10 Yr Amort_for deferral_102809_16.37E Wild Horse Expansion DeferralRevwrkingfile SF 2 4" xfId="23996"/>
    <cellStyle name="_Recon to Darrin's 5.11.05 proforma_(C) WHE Proforma with ITC cash grant 10 Yr Amort_for deferral_102809_16.37E Wild Horse Expansion DeferralRevwrkingfile SF 2 4 2" xfId="23997"/>
    <cellStyle name="_Recon to Darrin's 5.11.05 proforma_(C) WHE Proforma with ITC cash grant 10 Yr Amort_for deferral_102809_16.37E Wild Horse Expansion DeferralRevwrkingfile SF 3" xfId="5856"/>
    <cellStyle name="_Recon to Darrin's 5.11.05 proforma_(C) WHE Proforma with ITC cash grant 10 Yr Amort_for deferral_102809_16.37E Wild Horse Expansion DeferralRevwrkingfile SF 3 2" xfId="23998"/>
    <cellStyle name="_Recon to Darrin's 5.11.05 proforma_(C) WHE Proforma with ITC cash grant 10 Yr Amort_for deferral_102809_16.37E Wild Horse Expansion DeferralRevwrkingfile SF 3 2 2" xfId="23999"/>
    <cellStyle name="_Recon to Darrin's 5.11.05 proforma_(C) WHE Proforma with ITC cash grant 10 Yr Amort_for deferral_102809_16.37E Wild Horse Expansion DeferralRevwrkingfile SF 3 3" xfId="24000"/>
    <cellStyle name="_Recon to Darrin's 5.11.05 proforma_(C) WHE Proforma with ITC cash grant 10 Yr Amort_for deferral_102809_16.37E Wild Horse Expansion DeferralRevwrkingfile SF 4" xfId="5857"/>
    <cellStyle name="_Recon to Darrin's 5.11.05 proforma_(C) WHE Proforma with ITC cash grant 10 Yr Amort_for deferral_102809_16.37E Wild Horse Expansion DeferralRevwrkingfile SF 4 2" xfId="24001"/>
    <cellStyle name="_Recon to Darrin's 5.11.05 proforma_(C) WHE Proforma with ITC cash grant 10 Yr Amort_for deferral_102809_16.37E Wild Horse Expansion DeferralRevwrkingfile SF 4 2 2" xfId="24002"/>
    <cellStyle name="_Recon to Darrin's 5.11.05 proforma_(C) WHE Proforma with ITC cash grant 10 Yr Amort_for deferral_102809_16.37E Wild Horse Expansion DeferralRevwrkingfile SF 4 3" xfId="24003"/>
    <cellStyle name="_Recon to Darrin's 5.11.05 proforma_(C) WHE Proforma with ITC cash grant 10 Yr Amort_for deferral_102809_16.37E Wild Horse Expansion DeferralRevwrkingfile SF 5" xfId="24004"/>
    <cellStyle name="_Recon to Darrin's 5.11.05 proforma_(C) WHE Proforma with ITC cash grant 10 Yr Amort_for deferral_102809_16.37E Wild Horse Expansion DeferralRevwrkingfile SF 5 2" xfId="24005"/>
    <cellStyle name="_Recon to Darrin's 5.11.05 proforma_(C) WHE Proforma with ITC cash grant 10 Yr Amort_for deferral_102809_16.37E Wild Horse Expansion DeferralRevwrkingfile SF 6" xfId="24006"/>
    <cellStyle name="_Recon to Darrin's 5.11.05 proforma_(C) WHE Proforma with ITC cash grant 10 Yr Amort_for deferral_102809_16.37E Wild Horse Expansion DeferralRevwrkingfile SF 6 2" xfId="24007"/>
    <cellStyle name="_Recon to Darrin's 5.11.05 proforma_(C) WHE Proforma with ITC cash grant 10 Yr Amort_for deferral_102809_16.37E Wild Horse Expansion DeferralRevwrkingfile SF_DEM-WP(C) ENERG10C--ctn Mid-C_042010 2010GRC" xfId="5858"/>
    <cellStyle name="_Recon to Darrin's 5.11.05 proforma_(C) WHE Proforma with ITC cash grant 10 Yr Amort_for deferral_102809_16.37E Wild Horse Expansion DeferralRevwrkingfile SF_DEM-WP(C) ENERG10C--ctn Mid-C_042010 2010GRC 2" xfId="24008"/>
    <cellStyle name="_Recon to Darrin's 5.11.05 proforma_(C) WHE Proforma with ITC cash grant 10 Yr Amort_for deferral_102809_DEM-WP(C) ENERG10C--ctn Mid-C_042010 2010GRC" xfId="5859"/>
    <cellStyle name="_Recon to Darrin's 5.11.05 proforma_(C) WHE Proforma with ITC cash grant 10 Yr Amort_for deferral_102809_DEM-WP(C) ENERG10C--ctn Mid-C_042010 2010GRC 2" xfId="24009"/>
    <cellStyle name="_Recon to Darrin's 5.11.05 proforma_(C) WHE Proforma with ITC cash grant 10 Yr Amort_for rebuttal_120709" xfId="5860"/>
    <cellStyle name="_Recon to Darrin's 5.11.05 proforma_(C) WHE Proforma with ITC cash grant 10 Yr Amort_for rebuttal_120709 2" xfId="5861"/>
    <cellStyle name="_Recon to Darrin's 5.11.05 proforma_(C) WHE Proforma with ITC cash grant 10 Yr Amort_for rebuttal_120709 2 2" xfId="5862"/>
    <cellStyle name="_Recon to Darrin's 5.11.05 proforma_(C) WHE Proforma with ITC cash grant 10 Yr Amort_for rebuttal_120709 2 2 2" xfId="24010"/>
    <cellStyle name="_Recon to Darrin's 5.11.05 proforma_(C) WHE Proforma with ITC cash grant 10 Yr Amort_for rebuttal_120709 2 2 2 2" xfId="24011"/>
    <cellStyle name="_Recon to Darrin's 5.11.05 proforma_(C) WHE Proforma with ITC cash grant 10 Yr Amort_for rebuttal_120709 2 3" xfId="24012"/>
    <cellStyle name="_Recon to Darrin's 5.11.05 proforma_(C) WHE Proforma with ITC cash grant 10 Yr Amort_for rebuttal_120709 2 3 2" xfId="24013"/>
    <cellStyle name="_Recon to Darrin's 5.11.05 proforma_(C) WHE Proforma with ITC cash grant 10 Yr Amort_for rebuttal_120709 2 4" xfId="24014"/>
    <cellStyle name="_Recon to Darrin's 5.11.05 proforma_(C) WHE Proforma with ITC cash grant 10 Yr Amort_for rebuttal_120709 2 4 2" xfId="24015"/>
    <cellStyle name="_Recon to Darrin's 5.11.05 proforma_(C) WHE Proforma with ITC cash grant 10 Yr Amort_for rebuttal_120709 3" xfId="5863"/>
    <cellStyle name="_Recon to Darrin's 5.11.05 proforma_(C) WHE Proforma with ITC cash grant 10 Yr Amort_for rebuttal_120709 3 2" xfId="24016"/>
    <cellStyle name="_Recon to Darrin's 5.11.05 proforma_(C) WHE Proforma with ITC cash grant 10 Yr Amort_for rebuttal_120709 3 2 2" xfId="24017"/>
    <cellStyle name="_Recon to Darrin's 5.11.05 proforma_(C) WHE Proforma with ITC cash grant 10 Yr Amort_for rebuttal_120709 3 3" xfId="24018"/>
    <cellStyle name="_Recon to Darrin's 5.11.05 proforma_(C) WHE Proforma with ITC cash grant 10 Yr Amort_for rebuttal_120709 4" xfId="5864"/>
    <cellStyle name="_Recon to Darrin's 5.11.05 proforma_(C) WHE Proforma with ITC cash grant 10 Yr Amort_for rebuttal_120709 4 2" xfId="24019"/>
    <cellStyle name="_Recon to Darrin's 5.11.05 proforma_(C) WHE Proforma with ITC cash grant 10 Yr Amort_for rebuttal_120709 4 2 2" xfId="24020"/>
    <cellStyle name="_Recon to Darrin's 5.11.05 proforma_(C) WHE Proforma with ITC cash grant 10 Yr Amort_for rebuttal_120709 4 3" xfId="24021"/>
    <cellStyle name="_Recon to Darrin's 5.11.05 proforma_(C) WHE Proforma with ITC cash grant 10 Yr Amort_for rebuttal_120709 5" xfId="24022"/>
    <cellStyle name="_Recon to Darrin's 5.11.05 proforma_(C) WHE Proforma with ITC cash grant 10 Yr Amort_for rebuttal_120709 5 2" xfId="24023"/>
    <cellStyle name="_Recon to Darrin's 5.11.05 proforma_(C) WHE Proforma with ITC cash grant 10 Yr Amort_for rebuttal_120709 6" xfId="24024"/>
    <cellStyle name="_Recon to Darrin's 5.11.05 proforma_(C) WHE Proforma with ITC cash grant 10 Yr Amort_for rebuttal_120709 6 2" xfId="24025"/>
    <cellStyle name="_Recon to Darrin's 5.11.05 proforma_(C) WHE Proforma with ITC cash grant 10 Yr Amort_for rebuttal_120709_DEM-WP(C) ENERG10C--ctn Mid-C_042010 2010GRC" xfId="5865"/>
    <cellStyle name="_Recon to Darrin's 5.11.05 proforma_(C) WHE Proforma with ITC cash grant 10 Yr Amort_for rebuttal_120709_DEM-WP(C) ENERG10C--ctn Mid-C_042010 2010GRC 2" xfId="24026"/>
    <cellStyle name="_Recon to Darrin's 5.11.05 proforma_04.07E Wild Horse Wind Expansion" xfId="5866"/>
    <cellStyle name="_Recon to Darrin's 5.11.05 proforma_04.07E Wild Horse Wind Expansion 2" xfId="5867"/>
    <cellStyle name="_Recon to Darrin's 5.11.05 proforma_04.07E Wild Horse Wind Expansion 2 2" xfId="5868"/>
    <cellStyle name="_Recon to Darrin's 5.11.05 proforma_04.07E Wild Horse Wind Expansion 2 2 2" xfId="24027"/>
    <cellStyle name="_Recon to Darrin's 5.11.05 proforma_04.07E Wild Horse Wind Expansion 2 2 2 2" xfId="24028"/>
    <cellStyle name="_Recon to Darrin's 5.11.05 proforma_04.07E Wild Horse Wind Expansion 2 3" xfId="24029"/>
    <cellStyle name="_Recon to Darrin's 5.11.05 proforma_04.07E Wild Horse Wind Expansion 2 3 2" xfId="24030"/>
    <cellStyle name="_Recon to Darrin's 5.11.05 proforma_04.07E Wild Horse Wind Expansion 2 4" xfId="24031"/>
    <cellStyle name="_Recon to Darrin's 5.11.05 proforma_04.07E Wild Horse Wind Expansion 2 4 2" xfId="24032"/>
    <cellStyle name="_Recon to Darrin's 5.11.05 proforma_04.07E Wild Horse Wind Expansion 3" xfId="5869"/>
    <cellStyle name="_Recon to Darrin's 5.11.05 proforma_04.07E Wild Horse Wind Expansion 3 2" xfId="24033"/>
    <cellStyle name="_Recon to Darrin's 5.11.05 proforma_04.07E Wild Horse Wind Expansion 3 2 2" xfId="24034"/>
    <cellStyle name="_Recon to Darrin's 5.11.05 proforma_04.07E Wild Horse Wind Expansion 3 3" xfId="24035"/>
    <cellStyle name="_Recon to Darrin's 5.11.05 proforma_04.07E Wild Horse Wind Expansion 4" xfId="5870"/>
    <cellStyle name="_Recon to Darrin's 5.11.05 proforma_04.07E Wild Horse Wind Expansion 4 2" xfId="24036"/>
    <cellStyle name="_Recon to Darrin's 5.11.05 proforma_04.07E Wild Horse Wind Expansion 4 2 2" xfId="24037"/>
    <cellStyle name="_Recon to Darrin's 5.11.05 proforma_04.07E Wild Horse Wind Expansion 4 3" xfId="24038"/>
    <cellStyle name="_Recon to Darrin's 5.11.05 proforma_04.07E Wild Horse Wind Expansion 5" xfId="24039"/>
    <cellStyle name="_Recon to Darrin's 5.11.05 proforma_04.07E Wild Horse Wind Expansion 5 2" xfId="24040"/>
    <cellStyle name="_Recon to Darrin's 5.11.05 proforma_04.07E Wild Horse Wind Expansion 6" xfId="24041"/>
    <cellStyle name="_Recon to Darrin's 5.11.05 proforma_04.07E Wild Horse Wind Expansion 6 2" xfId="24042"/>
    <cellStyle name="_Recon to Darrin's 5.11.05 proforma_04.07E Wild Horse Wind Expansion_16.07E Wild Horse Wind Expansionwrkingfile" xfId="5871"/>
    <cellStyle name="_Recon to Darrin's 5.11.05 proforma_04.07E Wild Horse Wind Expansion_16.07E Wild Horse Wind Expansionwrkingfile 2" xfId="5872"/>
    <cellStyle name="_Recon to Darrin's 5.11.05 proforma_04.07E Wild Horse Wind Expansion_16.07E Wild Horse Wind Expansionwrkingfile 2 2" xfId="5873"/>
    <cellStyle name="_Recon to Darrin's 5.11.05 proforma_04.07E Wild Horse Wind Expansion_16.07E Wild Horse Wind Expansionwrkingfile 2 2 2" xfId="24043"/>
    <cellStyle name="_Recon to Darrin's 5.11.05 proforma_04.07E Wild Horse Wind Expansion_16.07E Wild Horse Wind Expansionwrkingfile 2 2 2 2" xfId="24044"/>
    <cellStyle name="_Recon to Darrin's 5.11.05 proforma_04.07E Wild Horse Wind Expansion_16.07E Wild Horse Wind Expansionwrkingfile 2 3" xfId="24045"/>
    <cellStyle name="_Recon to Darrin's 5.11.05 proforma_04.07E Wild Horse Wind Expansion_16.07E Wild Horse Wind Expansionwrkingfile 2 3 2" xfId="24046"/>
    <cellStyle name="_Recon to Darrin's 5.11.05 proforma_04.07E Wild Horse Wind Expansion_16.07E Wild Horse Wind Expansionwrkingfile 2 4" xfId="24047"/>
    <cellStyle name="_Recon to Darrin's 5.11.05 proforma_04.07E Wild Horse Wind Expansion_16.07E Wild Horse Wind Expansionwrkingfile 2 4 2" xfId="24048"/>
    <cellStyle name="_Recon to Darrin's 5.11.05 proforma_04.07E Wild Horse Wind Expansion_16.07E Wild Horse Wind Expansionwrkingfile 3" xfId="5874"/>
    <cellStyle name="_Recon to Darrin's 5.11.05 proforma_04.07E Wild Horse Wind Expansion_16.07E Wild Horse Wind Expansionwrkingfile 3 2" xfId="24049"/>
    <cellStyle name="_Recon to Darrin's 5.11.05 proforma_04.07E Wild Horse Wind Expansion_16.07E Wild Horse Wind Expansionwrkingfile 3 2 2" xfId="24050"/>
    <cellStyle name="_Recon to Darrin's 5.11.05 proforma_04.07E Wild Horse Wind Expansion_16.07E Wild Horse Wind Expansionwrkingfile 3 3" xfId="24051"/>
    <cellStyle name="_Recon to Darrin's 5.11.05 proforma_04.07E Wild Horse Wind Expansion_16.07E Wild Horse Wind Expansionwrkingfile 4" xfId="5875"/>
    <cellStyle name="_Recon to Darrin's 5.11.05 proforma_04.07E Wild Horse Wind Expansion_16.07E Wild Horse Wind Expansionwrkingfile 4 2" xfId="24052"/>
    <cellStyle name="_Recon to Darrin's 5.11.05 proforma_04.07E Wild Horse Wind Expansion_16.07E Wild Horse Wind Expansionwrkingfile 4 2 2" xfId="24053"/>
    <cellStyle name="_Recon to Darrin's 5.11.05 proforma_04.07E Wild Horse Wind Expansion_16.07E Wild Horse Wind Expansionwrkingfile 4 3" xfId="24054"/>
    <cellStyle name="_Recon to Darrin's 5.11.05 proforma_04.07E Wild Horse Wind Expansion_16.07E Wild Horse Wind Expansionwrkingfile 5" xfId="24055"/>
    <cellStyle name="_Recon to Darrin's 5.11.05 proforma_04.07E Wild Horse Wind Expansion_16.07E Wild Horse Wind Expansionwrkingfile 5 2" xfId="24056"/>
    <cellStyle name="_Recon to Darrin's 5.11.05 proforma_04.07E Wild Horse Wind Expansion_16.07E Wild Horse Wind Expansionwrkingfile 6" xfId="24057"/>
    <cellStyle name="_Recon to Darrin's 5.11.05 proforma_04.07E Wild Horse Wind Expansion_16.07E Wild Horse Wind Expansionwrkingfile 6 2" xfId="24058"/>
    <cellStyle name="_Recon to Darrin's 5.11.05 proforma_04.07E Wild Horse Wind Expansion_16.07E Wild Horse Wind Expansionwrkingfile SF" xfId="5876"/>
    <cellStyle name="_Recon to Darrin's 5.11.05 proforma_04.07E Wild Horse Wind Expansion_16.07E Wild Horse Wind Expansionwrkingfile SF 2" xfId="5877"/>
    <cellStyle name="_Recon to Darrin's 5.11.05 proforma_04.07E Wild Horse Wind Expansion_16.07E Wild Horse Wind Expansionwrkingfile SF 2 2" xfId="5878"/>
    <cellStyle name="_Recon to Darrin's 5.11.05 proforma_04.07E Wild Horse Wind Expansion_16.07E Wild Horse Wind Expansionwrkingfile SF 2 2 2" xfId="24059"/>
    <cellStyle name="_Recon to Darrin's 5.11.05 proforma_04.07E Wild Horse Wind Expansion_16.07E Wild Horse Wind Expansionwrkingfile SF 2 2 2 2" xfId="24060"/>
    <cellStyle name="_Recon to Darrin's 5.11.05 proforma_04.07E Wild Horse Wind Expansion_16.07E Wild Horse Wind Expansionwrkingfile SF 2 3" xfId="24061"/>
    <cellStyle name="_Recon to Darrin's 5.11.05 proforma_04.07E Wild Horse Wind Expansion_16.07E Wild Horse Wind Expansionwrkingfile SF 2 3 2" xfId="24062"/>
    <cellStyle name="_Recon to Darrin's 5.11.05 proforma_04.07E Wild Horse Wind Expansion_16.07E Wild Horse Wind Expansionwrkingfile SF 2 4" xfId="24063"/>
    <cellStyle name="_Recon to Darrin's 5.11.05 proforma_04.07E Wild Horse Wind Expansion_16.07E Wild Horse Wind Expansionwrkingfile SF 2 4 2" xfId="24064"/>
    <cellStyle name="_Recon to Darrin's 5.11.05 proforma_04.07E Wild Horse Wind Expansion_16.07E Wild Horse Wind Expansionwrkingfile SF 3" xfId="5879"/>
    <cellStyle name="_Recon to Darrin's 5.11.05 proforma_04.07E Wild Horse Wind Expansion_16.07E Wild Horse Wind Expansionwrkingfile SF 3 2" xfId="24065"/>
    <cellStyle name="_Recon to Darrin's 5.11.05 proforma_04.07E Wild Horse Wind Expansion_16.07E Wild Horse Wind Expansionwrkingfile SF 3 2 2" xfId="24066"/>
    <cellStyle name="_Recon to Darrin's 5.11.05 proforma_04.07E Wild Horse Wind Expansion_16.07E Wild Horse Wind Expansionwrkingfile SF 3 3" xfId="24067"/>
    <cellStyle name="_Recon to Darrin's 5.11.05 proforma_04.07E Wild Horse Wind Expansion_16.07E Wild Horse Wind Expansionwrkingfile SF 4" xfId="5880"/>
    <cellStyle name="_Recon to Darrin's 5.11.05 proforma_04.07E Wild Horse Wind Expansion_16.07E Wild Horse Wind Expansionwrkingfile SF 4 2" xfId="24068"/>
    <cellStyle name="_Recon to Darrin's 5.11.05 proforma_04.07E Wild Horse Wind Expansion_16.07E Wild Horse Wind Expansionwrkingfile SF 4 2 2" xfId="24069"/>
    <cellStyle name="_Recon to Darrin's 5.11.05 proforma_04.07E Wild Horse Wind Expansion_16.07E Wild Horse Wind Expansionwrkingfile SF 4 3" xfId="24070"/>
    <cellStyle name="_Recon to Darrin's 5.11.05 proforma_04.07E Wild Horse Wind Expansion_16.07E Wild Horse Wind Expansionwrkingfile SF 5" xfId="24071"/>
    <cellStyle name="_Recon to Darrin's 5.11.05 proforma_04.07E Wild Horse Wind Expansion_16.07E Wild Horse Wind Expansionwrkingfile SF 5 2" xfId="24072"/>
    <cellStyle name="_Recon to Darrin's 5.11.05 proforma_04.07E Wild Horse Wind Expansion_16.07E Wild Horse Wind Expansionwrkingfile SF 6" xfId="24073"/>
    <cellStyle name="_Recon to Darrin's 5.11.05 proforma_04.07E Wild Horse Wind Expansion_16.07E Wild Horse Wind Expansionwrkingfile SF 6 2" xfId="24074"/>
    <cellStyle name="_Recon to Darrin's 5.11.05 proforma_04.07E Wild Horse Wind Expansion_16.07E Wild Horse Wind Expansionwrkingfile SF_DEM-WP(C) ENERG10C--ctn Mid-C_042010 2010GRC" xfId="5881"/>
    <cellStyle name="_Recon to Darrin's 5.11.05 proforma_04.07E Wild Horse Wind Expansion_16.07E Wild Horse Wind Expansionwrkingfile SF_DEM-WP(C) ENERG10C--ctn Mid-C_042010 2010GRC 2" xfId="24075"/>
    <cellStyle name="_Recon to Darrin's 5.11.05 proforma_04.07E Wild Horse Wind Expansion_16.07E Wild Horse Wind Expansionwrkingfile_DEM-WP(C) ENERG10C--ctn Mid-C_042010 2010GRC" xfId="5882"/>
    <cellStyle name="_Recon to Darrin's 5.11.05 proforma_04.07E Wild Horse Wind Expansion_16.07E Wild Horse Wind Expansionwrkingfile_DEM-WP(C) ENERG10C--ctn Mid-C_042010 2010GRC 2" xfId="24076"/>
    <cellStyle name="_Recon to Darrin's 5.11.05 proforma_04.07E Wild Horse Wind Expansion_16.37E Wild Horse Expansion DeferralRevwrkingfile SF" xfId="5883"/>
    <cellStyle name="_Recon to Darrin's 5.11.05 proforma_04.07E Wild Horse Wind Expansion_16.37E Wild Horse Expansion DeferralRevwrkingfile SF 2" xfId="5884"/>
    <cellStyle name="_Recon to Darrin's 5.11.05 proforma_04.07E Wild Horse Wind Expansion_16.37E Wild Horse Expansion DeferralRevwrkingfile SF 2 2" xfId="5885"/>
    <cellStyle name="_Recon to Darrin's 5.11.05 proforma_04.07E Wild Horse Wind Expansion_16.37E Wild Horse Expansion DeferralRevwrkingfile SF 2 2 2" xfId="24077"/>
    <cellStyle name="_Recon to Darrin's 5.11.05 proforma_04.07E Wild Horse Wind Expansion_16.37E Wild Horse Expansion DeferralRevwrkingfile SF 2 2 2 2" xfId="24078"/>
    <cellStyle name="_Recon to Darrin's 5.11.05 proforma_04.07E Wild Horse Wind Expansion_16.37E Wild Horse Expansion DeferralRevwrkingfile SF 2 3" xfId="24079"/>
    <cellStyle name="_Recon to Darrin's 5.11.05 proforma_04.07E Wild Horse Wind Expansion_16.37E Wild Horse Expansion DeferralRevwrkingfile SF 2 3 2" xfId="24080"/>
    <cellStyle name="_Recon to Darrin's 5.11.05 proforma_04.07E Wild Horse Wind Expansion_16.37E Wild Horse Expansion DeferralRevwrkingfile SF 2 4" xfId="24081"/>
    <cellStyle name="_Recon to Darrin's 5.11.05 proforma_04.07E Wild Horse Wind Expansion_16.37E Wild Horse Expansion DeferralRevwrkingfile SF 2 4 2" xfId="24082"/>
    <cellStyle name="_Recon to Darrin's 5.11.05 proforma_04.07E Wild Horse Wind Expansion_16.37E Wild Horse Expansion DeferralRevwrkingfile SF 3" xfId="5886"/>
    <cellStyle name="_Recon to Darrin's 5.11.05 proforma_04.07E Wild Horse Wind Expansion_16.37E Wild Horse Expansion DeferralRevwrkingfile SF 3 2" xfId="24083"/>
    <cellStyle name="_Recon to Darrin's 5.11.05 proforma_04.07E Wild Horse Wind Expansion_16.37E Wild Horse Expansion DeferralRevwrkingfile SF 3 2 2" xfId="24084"/>
    <cellStyle name="_Recon to Darrin's 5.11.05 proforma_04.07E Wild Horse Wind Expansion_16.37E Wild Horse Expansion DeferralRevwrkingfile SF 3 3" xfId="24085"/>
    <cellStyle name="_Recon to Darrin's 5.11.05 proforma_04.07E Wild Horse Wind Expansion_16.37E Wild Horse Expansion DeferralRevwrkingfile SF 4" xfId="5887"/>
    <cellStyle name="_Recon to Darrin's 5.11.05 proforma_04.07E Wild Horse Wind Expansion_16.37E Wild Horse Expansion DeferralRevwrkingfile SF 4 2" xfId="24086"/>
    <cellStyle name="_Recon to Darrin's 5.11.05 proforma_04.07E Wild Horse Wind Expansion_16.37E Wild Horse Expansion DeferralRevwrkingfile SF 4 2 2" xfId="24087"/>
    <cellStyle name="_Recon to Darrin's 5.11.05 proforma_04.07E Wild Horse Wind Expansion_16.37E Wild Horse Expansion DeferralRevwrkingfile SF 4 3" xfId="24088"/>
    <cellStyle name="_Recon to Darrin's 5.11.05 proforma_04.07E Wild Horse Wind Expansion_16.37E Wild Horse Expansion DeferralRevwrkingfile SF 5" xfId="24089"/>
    <cellStyle name="_Recon to Darrin's 5.11.05 proforma_04.07E Wild Horse Wind Expansion_16.37E Wild Horse Expansion DeferralRevwrkingfile SF 5 2" xfId="24090"/>
    <cellStyle name="_Recon to Darrin's 5.11.05 proforma_04.07E Wild Horse Wind Expansion_16.37E Wild Horse Expansion DeferralRevwrkingfile SF 6" xfId="24091"/>
    <cellStyle name="_Recon to Darrin's 5.11.05 proforma_04.07E Wild Horse Wind Expansion_16.37E Wild Horse Expansion DeferralRevwrkingfile SF 6 2" xfId="24092"/>
    <cellStyle name="_Recon to Darrin's 5.11.05 proforma_04.07E Wild Horse Wind Expansion_16.37E Wild Horse Expansion DeferralRevwrkingfile SF_DEM-WP(C) ENERG10C--ctn Mid-C_042010 2010GRC" xfId="5888"/>
    <cellStyle name="_Recon to Darrin's 5.11.05 proforma_04.07E Wild Horse Wind Expansion_16.37E Wild Horse Expansion DeferralRevwrkingfile SF_DEM-WP(C) ENERG10C--ctn Mid-C_042010 2010GRC 2" xfId="24093"/>
    <cellStyle name="_Recon to Darrin's 5.11.05 proforma_04.07E Wild Horse Wind Expansion_DEM-WP(C) ENERG10C--ctn Mid-C_042010 2010GRC" xfId="5889"/>
    <cellStyle name="_Recon to Darrin's 5.11.05 proforma_04.07E Wild Horse Wind Expansion_DEM-WP(C) ENERG10C--ctn Mid-C_042010 2010GRC 2" xfId="24094"/>
    <cellStyle name="_Recon to Darrin's 5.11.05 proforma_16.07E Wild Horse Wind Expansionwrkingfile" xfId="5890"/>
    <cellStyle name="_Recon to Darrin's 5.11.05 proforma_16.07E Wild Horse Wind Expansionwrkingfile 2" xfId="5891"/>
    <cellStyle name="_Recon to Darrin's 5.11.05 proforma_16.07E Wild Horse Wind Expansionwrkingfile 2 2" xfId="5892"/>
    <cellStyle name="_Recon to Darrin's 5.11.05 proforma_16.07E Wild Horse Wind Expansionwrkingfile 2 2 2" xfId="24095"/>
    <cellStyle name="_Recon to Darrin's 5.11.05 proforma_16.07E Wild Horse Wind Expansionwrkingfile 2 2 2 2" xfId="24096"/>
    <cellStyle name="_Recon to Darrin's 5.11.05 proforma_16.07E Wild Horse Wind Expansionwrkingfile 2 3" xfId="24097"/>
    <cellStyle name="_Recon to Darrin's 5.11.05 proforma_16.07E Wild Horse Wind Expansionwrkingfile 2 3 2" xfId="24098"/>
    <cellStyle name="_Recon to Darrin's 5.11.05 proforma_16.07E Wild Horse Wind Expansionwrkingfile 2 4" xfId="24099"/>
    <cellStyle name="_Recon to Darrin's 5.11.05 proforma_16.07E Wild Horse Wind Expansionwrkingfile 2 4 2" xfId="24100"/>
    <cellStyle name="_Recon to Darrin's 5.11.05 proforma_16.07E Wild Horse Wind Expansionwrkingfile 3" xfId="5893"/>
    <cellStyle name="_Recon to Darrin's 5.11.05 proforma_16.07E Wild Horse Wind Expansionwrkingfile 3 2" xfId="24101"/>
    <cellStyle name="_Recon to Darrin's 5.11.05 proforma_16.07E Wild Horse Wind Expansionwrkingfile 3 2 2" xfId="24102"/>
    <cellStyle name="_Recon to Darrin's 5.11.05 proforma_16.07E Wild Horse Wind Expansionwrkingfile 3 3" xfId="24103"/>
    <cellStyle name="_Recon to Darrin's 5.11.05 proforma_16.07E Wild Horse Wind Expansionwrkingfile 4" xfId="5894"/>
    <cellStyle name="_Recon to Darrin's 5.11.05 proforma_16.07E Wild Horse Wind Expansionwrkingfile 4 2" xfId="24104"/>
    <cellStyle name="_Recon to Darrin's 5.11.05 proforma_16.07E Wild Horse Wind Expansionwrkingfile 4 2 2" xfId="24105"/>
    <cellStyle name="_Recon to Darrin's 5.11.05 proforma_16.07E Wild Horse Wind Expansionwrkingfile 4 3" xfId="24106"/>
    <cellStyle name="_Recon to Darrin's 5.11.05 proforma_16.07E Wild Horse Wind Expansionwrkingfile 5" xfId="24107"/>
    <cellStyle name="_Recon to Darrin's 5.11.05 proforma_16.07E Wild Horse Wind Expansionwrkingfile 5 2" xfId="24108"/>
    <cellStyle name="_Recon to Darrin's 5.11.05 proforma_16.07E Wild Horse Wind Expansionwrkingfile 6" xfId="24109"/>
    <cellStyle name="_Recon to Darrin's 5.11.05 proforma_16.07E Wild Horse Wind Expansionwrkingfile 6 2" xfId="24110"/>
    <cellStyle name="_Recon to Darrin's 5.11.05 proforma_16.07E Wild Horse Wind Expansionwrkingfile SF" xfId="5895"/>
    <cellStyle name="_Recon to Darrin's 5.11.05 proforma_16.07E Wild Horse Wind Expansionwrkingfile SF 2" xfId="5896"/>
    <cellStyle name="_Recon to Darrin's 5.11.05 proforma_16.07E Wild Horse Wind Expansionwrkingfile SF 2 2" xfId="5897"/>
    <cellStyle name="_Recon to Darrin's 5.11.05 proforma_16.07E Wild Horse Wind Expansionwrkingfile SF 2 2 2" xfId="24111"/>
    <cellStyle name="_Recon to Darrin's 5.11.05 proforma_16.07E Wild Horse Wind Expansionwrkingfile SF 2 2 2 2" xfId="24112"/>
    <cellStyle name="_Recon to Darrin's 5.11.05 proforma_16.07E Wild Horse Wind Expansionwrkingfile SF 2 3" xfId="24113"/>
    <cellStyle name="_Recon to Darrin's 5.11.05 proforma_16.07E Wild Horse Wind Expansionwrkingfile SF 2 3 2" xfId="24114"/>
    <cellStyle name="_Recon to Darrin's 5.11.05 proforma_16.07E Wild Horse Wind Expansionwrkingfile SF 2 4" xfId="24115"/>
    <cellStyle name="_Recon to Darrin's 5.11.05 proforma_16.07E Wild Horse Wind Expansionwrkingfile SF 2 4 2" xfId="24116"/>
    <cellStyle name="_Recon to Darrin's 5.11.05 proforma_16.07E Wild Horse Wind Expansionwrkingfile SF 3" xfId="5898"/>
    <cellStyle name="_Recon to Darrin's 5.11.05 proforma_16.07E Wild Horse Wind Expansionwrkingfile SF 3 2" xfId="24117"/>
    <cellStyle name="_Recon to Darrin's 5.11.05 proforma_16.07E Wild Horse Wind Expansionwrkingfile SF 3 2 2" xfId="24118"/>
    <cellStyle name="_Recon to Darrin's 5.11.05 proforma_16.07E Wild Horse Wind Expansionwrkingfile SF 3 3" xfId="24119"/>
    <cellStyle name="_Recon to Darrin's 5.11.05 proforma_16.07E Wild Horse Wind Expansionwrkingfile SF 4" xfId="5899"/>
    <cellStyle name="_Recon to Darrin's 5.11.05 proforma_16.07E Wild Horse Wind Expansionwrkingfile SF 4 2" xfId="24120"/>
    <cellStyle name="_Recon to Darrin's 5.11.05 proforma_16.07E Wild Horse Wind Expansionwrkingfile SF 4 2 2" xfId="24121"/>
    <cellStyle name="_Recon to Darrin's 5.11.05 proforma_16.07E Wild Horse Wind Expansionwrkingfile SF 4 3" xfId="24122"/>
    <cellStyle name="_Recon to Darrin's 5.11.05 proforma_16.07E Wild Horse Wind Expansionwrkingfile SF 5" xfId="24123"/>
    <cellStyle name="_Recon to Darrin's 5.11.05 proforma_16.07E Wild Horse Wind Expansionwrkingfile SF 5 2" xfId="24124"/>
    <cellStyle name="_Recon to Darrin's 5.11.05 proforma_16.07E Wild Horse Wind Expansionwrkingfile SF 6" xfId="24125"/>
    <cellStyle name="_Recon to Darrin's 5.11.05 proforma_16.07E Wild Horse Wind Expansionwrkingfile SF 6 2" xfId="24126"/>
    <cellStyle name="_Recon to Darrin's 5.11.05 proforma_16.07E Wild Horse Wind Expansionwrkingfile SF_DEM-WP(C) ENERG10C--ctn Mid-C_042010 2010GRC" xfId="5900"/>
    <cellStyle name="_Recon to Darrin's 5.11.05 proforma_16.07E Wild Horse Wind Expansionwrkingfile SF_DEM-WP(C) ENERG10C--ctn Mid-C_042010 2010GRC 2" xfId="24127"/>
    <cellStyle name="_Recon to Darrin's 5.11.05 proforma_16.07E Wild Horse Wind Expansionwrkingfile_DEM-WP(C) ENERG10C--ctn Mid-C_042010 2010GRC" xfId="5901"/>
    <cellStyle name="_Recon to Darrin's 5.11.05 proforma_16.07E Wild Horse Wind Expansionwrkingfile_DEM-WP(C) ENERG10C--ctn Mid-C_042010 2010GRC 2" xfId="24128"/>
    <cellStyle name="_Recon to Darrin's 5.11.05 proforma_16.37E Wild Horse Expansion DeferralRevwrkingfile SF" xfId="5902"/>
    <cellStyle name="_Recon to Darrin's 5.11.05 proforma_16.37E Wild Horse Expansion DeferralRevwrkingfile SF 2" xfId="5903"/>
    <cellStyle name="_Recon to Darrin's 5.11.05 proforma_16.37E Wild Horse Expansion DeferralRevwrkingfile SF 2 2" xfId="5904"/>
    <cellStyle name="_Recon to Darrin's 5.11.05 proforma_16.37E Wild Horse Expansion DeferralRevwrkingfile SF 2 2 2" xfId="24129"/>
    <cellStyle name="_Recon to Darrin's 5.11.05 proforma_16.37E Wild Horse Expansion DeferralRevwrkingfile SF 2 2 2 2" xfId="24130"/>
    <cellStyle name="_Recon to Darrin's 5.11.05 proforma_16.37E Wild Horse Expansion DeferralRevwrkingfile SF 2 3" xfId="24131"/>
    <cellStyle name="_Recon to Darrin's 5.11.05 proforma_16.37E Wild Horse Expansion DeferralRevwrkingfile SF 2 3 2" xfId="24132"/>
    <cellStyle name="_Recon to Darrin's 5.11.05 proforma_16.37E Wild Horse Expansion DeferralRevwrkingfile SF 2 4" xfId="24133"/>
    <cellStyle name="_Recon to Darrin's 5.11.05 proforma_16.37E Wild Horse Expansion DeferralRevwrkingfile SF 2 4 2" xfId="24134"/>
    <cellStyle name="_Recon to Darrin's 5.11.05 proforma_16.37E Wild Horse Expansion DeferralRevwrkingfile SF 3" xfId="5905"/>
    <cellStyle name="_Recon to Darrin's 5.11.05 proforma_16.37E Wild Horse Expansion DeferralRevwrkingfile SF 3 2" xfId="24135"/>
    <cellStyle name="_Recon to Darrin's 5.11.05 proforma_16.37E Wild Horse Expansion DeferralRevwrkingfile SF 3 2 2" xfId="24136"/>
    <cellStyle name="_Recon to Darrin's 5.11.05 proforma_16.37E Wild Horse Expansion DeferralRevwrkingfile SF 3 3" xfId="24137"/>
    <cellStyle name="_Recon to Darrin's 5.11.05 proforma_16.37E Wild Horse Expansion DeferralRevwrkingfile SF 4" xfId="5906"/>
    <cellStyle name="_Recon to Darrin's 5.11.05 proforma_16.37E Wild Horse Expansion DeferralRevwrkingfile SF 4 2" xfId="24138"/>
    <cellStyle name="_Recon to Darrin's 5.11.05 proforma_16.37E Wild Horse Expansion DeferralRevwrkingfile SF 4 2 2" xfId="24139"/>
    <cellStyle name="_Recon to Darrin's 5.11.05 proforma_16.37E Wild Horse Expansion DeferralRevwrkingfile SF 4 3" xfId="24140"/>
    <cellStyle name="_Recon to Darrin's 5.11.05 proforma_16.37E Wild Horse Expansion DeferralRevwrkingfile SF 5" xfId="24141"/>
    <cellStyle name="_Recon to Darrin's 5.11.05 proforma_16.37E Wild Horse Expansion DeferralRevwrkingfile SF 5 2" xfId="24142"/>
    <cellStyle name="_Recon to Darrin's 5.11.05 proforma_16.37E Wild Horse Expansion DeferralRevwrkingfile SF 6" xfId="24143"/>
    <cellStyle name="_Recon to Darrin's 5.11.05 proforma_16.37E Wild Horse Expansion DeferralRevwrkingfile SF 6 2" xfId="24144"/>
    <cellStyle name="_Recon to Darrin's 5.11.05 proforma_16.37E Wild Horse Expansion DeferralRevwrkingfile SF_DEM-WP(C) ENERG10C--ctn Mid-C_042010 2010GRC" xfId="5907"/>
    <cellStyle name="_Recon to Darrin's 5.11.05 proforma_16.37E Wild Horse Expansion DeferralRevwrkingfile SF_DEM-WP(C) ENERG10C--ctn Mid-C_042010 2010GRC 2" xfId="24145"/>
    <cellStyle name="_Recon to Darrin's 5.11.05 proforma_2009 Compliance Filing PCA Exhibits for GRC" xfId="5908"/>
    <cellStyle name="_Recon to Darrin's 5.11.05 proforma_2009 Compliance Filing PCA Exhibits for GRC 2" xfId="5909"/>
    <cellStyle name="_Recon to Darrin's 5.11.05 proforma_2009 Compliance Filing PCA Exhibits for GRC 2 2" xfId="24146"/>
    <cellStyle name="_Recon to Darrin's 5.11.05 proforma_2009 Compliance Filing PCA Exhibits for GRC 3" xfId="24147"/>
    <cellStyle name="_Recon to Darrin's 5.11.05 proforma_2009 GRC Compl Filing - Exhibit D" xfId="5910"/>
    <cellStyle name="_Recon to Darrin's 5.11.05 proforma_2009 GRC Compl Filing - Exhibit D 2" xfId="5911"/>
    <cellStyle name="_Recon to Darrin's 5.11.05 proforma_2009 GRC Compl Filing - Exhibit D 2 2" xfId="24148"/>
    <cellStyle name="_Recon to Darrin's 5.11.05 proforma_2009 GRC Compl Filing - Exhibit D 2 2 2" xfId="24149"/>
    <cellStyle name="_Recon to Darrin's 5.11.05 proforma_2009 GRC Compl Filing - Exhibit D 2 2 2 2" xfId="24150"/>
    <cellStyle name="_Recon to Darrin's 5.11.05 proforma_2009 GRC Compl Filing - Exhibit D 2 3" xfId="24151"/>
    <cellStyle name="_Recon to Darrin's 5.11.05 proforma_2009 GRC Compl Filing - Exhibit D 2 3 2" xfId="24152"/>
    <cellStyle name="_Recon to Darrin's 5.11.05 proforma_2009 GRC Compl Filing - Exhibit D 2 4" xfId="24153"/>
    <cellStyle name="_Recon to Darrin's 5.11.05 proforma_2009 GRC Compl Filing - Exhibit D 2 4 2" xfId="24154"/>
    <cellStyle name="_Recon to Darrin's 5.11.05 proforma_2009 GRC Compl Filing - Exhibit D 3" xfId="24155"/>
    <cellStyle name="_Recon to Darrin's 5.11.05 proforma_2009 GRC Compl Filing - Exhibit D 3 2" xfId="24156"/>
    <cellStyle name="_Recon to Darrin's 5.11.05 proforma_2009 GRC Compl Filing - Exhibit D 3 2 2" xfId="24157"/>
    <cellStyle name="_Recon to Darrin's 5.11.05 proforma_2009 GRC Compl Filing - Exhibit D 3 3" xfId="24158"/>
    <cellStyle name="_Recon to Darrin's 5.11.05 proforma_2009 GRC Compl Filing - Exhibit D 4" xfId="24159"/>
    <cellStyle name="_Recon to Darrin's 5.11.05 proforma_2009 GRC Compl Filing - Exhibit D 4 2" xfId="24160"/>
    <cellStyle name="_Recon to Darrin's 5.11.05 proforma_2009 GRC Compl Filing - Exhibit D 4 2 2" xfId="24161"/>
    <cellStyle name="_Recon to Darrin's 5.11.05 proforma_2009 GRC Compl Filing - Exhibit D 4 3" xfId="24162"/>
    <cellStyle name="_Recon to Darrin's 5.11.05 proforma_2009 GRC Compl Filing - Exhibit D 5" xfId="24163"/>
    <cellStyle name="_Recon to Darrin's 5.11.05 proforma_2009 GRC Compl Filing - Exhibit D 5 2" xfId="24164"/>
    <cellStyle name="_Recon to Darrin's 5.11.05 proforma_2009 GRC Compl Filing - Exhibit D 6" xfId="24165"/>
    <cellStyle name="_Recon to Darrin's 5.11.05 proforma_2009 GRC Compl Filing - Exhibit D 6 2" xfId="24166"/>
    <cellStyle name="_Recon to Darrin's 5.11.05 proforma_2009 GRC Compl Filing - Exhibit D_DEM-WP(C) ENERG10C--ctn Mid-C_042010 2010GRC" xfId="5912"/>
    <cellStyle name="_Recon to Darrin's 5.11.05 proforma_2009 GRC Compl Filing - Exhibit D_DEM-WP(C) ENERG10C--ctn Mid-C_042010 2010GRC 2" xfId="24167"/>
    <cellStyle name="_Recon to Darrin's 5.11.05 proforma_2010 PTC's July1_Dec31 2010 " xfId="24168"/>
    <cellStyle name="_Recon to Darrin's 5.11.05 proforma_2010 PTC's Sept10_Aug11 (Version 4)" xfId="24169"/>
    <cellStyle name="_Recon to Darrin's 5.11.05 proforma_3.01 Income Statement" xfId="5913"/>
    <cellStyle name="_Recon to Darrin's 5.11.05 proforma_4 31 Regulatory Assets and Liabilities  7 06- Exhibit D" xfId="5914"/>
    <cellStyle name="_Recon to Darrin's 5.11.05 proforma_4 31 Regulatory Assets and Liabilities  7 06- Exhibit D 2" xfId="5915"/>
    <cellStyle name="_Recon to Darrin's 5.11.05 proforma_4 31 Regulatory Assets and Liabilities  7 06- Exhibit D 2 2" xfId="5916"/>
    <cellStyle name="_Recon to Darrin's 5.11.05 proforma_4 31 Regulatory Assets and Liabilities  7 06- Exhibit D 2 2 2" xfId="24170"/>
    <cellStyle name="_Recon to Darrin's 5.11.05 proforma_4 31 Regulatory Assets and Liabilities  7 06- Exhibit D 2 2 2 2" xfId="24171"/>
    <cellStyle name="_Recon to Darrin's 5.11.05 proforma_4 31 Regulatory Assets and Liabilities  7 06- Exhibit D 2 2 3" xfId="24172"/>
    <cellStyle name="_Recon to Darrin's 5.11.05 proforma_4 31 Regulatory Assets and Liabilities  7 06- Exhibit D 2 3" xfId="24173"/>
    <cellStyle name="_Recon to Darrin's 5.11.05 proforma_4 31 Regulatory Assets and Liabilities  7 06- Exhibit D 2 3 2" xfId="24174"/>
    <cellStyle name="_Recon to Darrin's 5.11.05 proforma_4 31 Regulatory Assets and Liabilities  7 06- Exhibit D 2 3 2 2" xfId="24175"/>
    <cellStyle name="_Recon to Darrin's 5.11.05 proforma_4 31 Regulatory Assets and Liabilities  7 06- Exhibit D 2 3 3" xfId="24176"/>
    <cellStyle name="_Recon to Darrin's 5.11.05 proforma_4 31 Regulatory Assets and Liabilities  7 06- Exhibit D 2 4" xfId="24177"/>
    <cellStyle name="_Recon to Darrin's 5.11.05 proforma_4 31 Regulatory Assets and Liabilities  7 06- Exhibit D 2 4 2" xfId="24178"/>
    <cellStyle name="_Recon to Darrin's 5.11.05 proforma_4 31 Regulatory Assets and Liabilities  7 06- Exhibit D 2 5" xfId="24179"/>
    <cellStyle name="_Recon to Darrin's 5.11.05 proforma_4 31 Regulatory Assets and Liabilities  7 06- Exhibit D 2 5 2" xfId="24180"/>
    <cellStyle name="_Recon to Darrin's 5.11.05 proforma_4 31 Regulatory Assets and Liabilities  7 06- Exhibit D 3" xfId="5917"/>
    <cellStyle name="_Recon to Darrin's 5.11.05 proforma_4 31 Regulatory Assets and Liabilities  7 06- Exhibit D 3 2" xfId="24181"/>
    <cellStyle name="_Recon to Darrin's 5.11.05 proforma_4 31 Regulatory Assets and Liabilities  7 06- Exhibit D 3 2 2" xfId="24182"/>
    <cellStyle name="_Recon to Darrin's 5.11.05 proforma_4 31 Regulatory Assets and Liabilities  7 06- Exhibit D 3 3" xfId="24183"/>
    <cellStyle name="_Recon to Darrin's 5.11.05 proforma_4 31 Regulatory Assets and Liabilities  7 06- Exhibit D 4" xfId="5918"/>
    <cellStyle name="_Recon to Darrin's 5.11.05 proforma_4 31 Regulatory Assets and Liabilities  7 06- Exhibit D 4 2" xfId="24184"/>
    <cellStyle name="_Recon to Darrin's 5.11.05 proforma_4 31 Regulatory Assets and Liabilities  7 06- Exhibit D 4 2 2" xfId="24185"/>
    <cellStyle name="_Recon to Darrin's 5.11.05 proforma_4 31 Regulatory Assets and Liabilities  7 06- Exhibit D 4 3" xfId="24186"/>
    <cellStyle name="_Recon to Darrin's 5.11.05 proforma_4 31 Regulatory Assets and Liabilities  7 06- Exhibit D 5" xfId="24187"/>
    <cellStyle name="_Recon to Darrin's 5.11.05 proforma_4 31 Regulatory Assets and Liabilities  7 06- Exhibit D 5 2" xfId="24188"/>
    <cellStyle name="_Recon to Darrin's 5.11.05 proforma_4 31 Regulatory Assets and Liabilities  7 06- Exhibit D 6" xfId="24189"/>
    <cellStyle name="_Recon to Darrin's 5.11.05 proforma_4 31 Regulatory Assets and Liabilities  7 06- Exhibit D 6 2" xfId="24190"/>
    <cellStyle name="_Recon to Darrin's 5.11.05 proforma_4 31 Regulatory Assets and Liabilities  7 06- Exhibit D_DEM-WP(C) ENERG10C--ctn Mid-C_042010 2010GRC" xfId="5919"/>
    <cellStyle name="_Recon to Darrin's 5.11.05 proforma_4 31 Regulatory Assets and Liabilities  7 06- Exhibit D_DEM-WP(C) ENERG10C--ctn Mid-C_042010 2010GRC 2" xfId="24191"/>
    <cellStyle name="_Recon to Darrin's 5.11.05 proforma_4 31 Regulatory Assets and Liabilities  7 06- Exhibit D_NIM Summary" xfId="5920"/>
    <cellStyle name="_Recon to Darrin's 5.11.05 proforma_4 31 Regulatory Assets and Liabilities  7 06- Exhibit D_NIM Summary 2" xfId="5921"/>
    <cellStyle name="_Recon to Darrin's 5.11.05 proforma_4 31 Regulatory Assets and Liabilities  7 06- Exhibit D_NIM Summary 2 2" xfId="24192"/>
    <cellStyle name="_Recon to Darrin's 5.11.05 proforma_4 31 Regulatory Assets and Liabilities  7 06- Exhibit D_NIM Summary 2 2 2" xfId="24193"/>
    <cellStyle name="_Recon to Darrin's 5.11.05 proforma_4 31 Regulatory Assets and Liabilities  7 06- Exhibit D_NIM Summary 2 2 2 2" xfId="24194"/>
    <cellStyle name="_Recon to Darrin's 5.11.05 proforma_4 31 Regulatory Assets and Liabilities  7 06- Exhibit D_NIM Summary 2 3" xfId="24195"/>
    <cellStyle name="_Recon to Darrin's 5.11.05 proforma_4 31 Regulatory Assets and Liabilities  7 06- Exhibit D_NIM Summary 2 3 2" xfId="24196"/>
    <cellStyle name="_Recon to Darrin's 5.11.05 proforma_4 31 Regulatory Assets and Liabilities  7 06- Exhibit D_NIM Summary 2 4" xfId="24197"/>
    <cellStyle name="_Recon to Darrin's 5.11.05 proforma_4 31 Regulatory Assets and Liabilities  7 06- Exhibit D_NIM Summary 2 4 2" xfId="24198"/>
    <cellStyle name="_Recon to Darrin's 5.11.05 proforma_4 31 Regulatory Assets and Liabilities  7 06- Exhibit D_NIM Summary 3" xfId="24199"/>
    <cellStyle name="_Recon to Darrin's 5.11.05 proforma_4 31 Regulatory Assets and Liabilities  7 06- Exhibit D_NIM Summary 3 2" xfId="24200"/>
    <cellStyle name="_Recon to Darrin's 5.11.05 proforma_4 31 Regulatory Assets and Liabilities  7 06- Exhibit D_NIM Summary 3 2 2" xfId="24201"/>
    <cellStyle name="_Recon to Darrin's 5.11.05 proforma_4 31 Regulatory Assets and Liabilities  7 06- Exhibit D_NIM Summary 3 3" xfId="24202"/>
    <cellStyle name="_Recon to Darrin's 5.11.05 proforma_4 31 Regulatory Assets and Liabilities  7 06- Exhibit D_NIM Summary 4" xfId="24203"/>
    <cellStyle name="_Recon to Darrin's 5.11.05 proforma_4 31 Regulatory Assets and Liabilities  7 06- Exhibit D_NIM Summary 4 2" xfId="24204"/>
    <cellStyle name="_Recon to Darrin's 5.11.05 proforma_4 31 Regulatory Assets and Liabilities  7 06- Exhibit D_NIM Summary 4 2 2" xfId="24205"/>
    <cellStyle name="_Recon to Darrin's 5.11.05 proforma_4 31 Regulatory Assets and Liabilities  7 06- Exhibit D_NIM Summary 4 3" xfId="24206"/>
    <cellStyle name="_Recon to Darrin's 5.11.05 proforma_4 31 Regulatory Assets and Liabilities  7 06- Exhibit D_NIM Summary 5" xfId="24207"/>
    <cellStyle name="_Recon to Darrin's 5.11.05 proforma_4 31 Regulatory Assets and Liabilities  7 06- Exhibit D_NIM Summary 5 2" xfId="24208"/>
    <cellStyle name="_Recon to Darrin's 5.11.05 proforma_4 31 Regulatory Assets and Liabilities  7 06- Exhibit D_NIM Summary 6" xfId="24209"/>
    <cellStyle name="_Recon to Darrin's 5.11.05 proforma_4 31 Regulatory Assets and Liabilities  7 06- Exhibit D_NIM Summary 6 2" xfId="24210"/>
    <cellStyle name="_Recon to Darrin's 5.11.05 proforma_4 31 Regulatory Assets and Liabilities  7 06- Exhibit D_NIM Summary_DEM-WP(C) ENERG10C--ctn Mid-C_042010 2010GRC" xfId="5922"/>
    <cellStyle name="_Recon to Darrin's 5.11.05 proforma_4 31 Regulatory Assets and Liabilities  7 06- Exhibit D_NIM Summary_DEM-WP(C) ENERG10C--ctn Mid-C_042010 2010GRC 2" xfId="24211"/>
    <cellStyle name="_Recon to Darrin's 5.11.05 proforma_4 31 Regulatory Assets and Liabilities  7 06- Exhibit D_NIM+O&amp;M" xfId="5923"/>
    <cellStyle name="_Recon to Darrin's 5.11.05 proforma_4 31 Regulatory Assets and Liabilities  7 06- Exhibit D_NIM+O&amp;M 2" xfId="24212"/>
    <cellStyle name="_Recon to Darrin's 5.11.05 proforma_4 31 Regulatory Assets and Liabilities  7 06- Exhibit D_NIM+O&amp;M 2 2" xfId="24213"/>
    <cellStyle name="_Recon to Darrin's 5.11.05 proforma_4 31 Regulatory Assets and Liabilities  7 06- Exhibit D_NIM+O&amp;M 2 2 2" xfId="24214"/>
    <cellStyle name="_Recon to Darrin's 5.11.05 proforma_4 31 Regulatory Assets and Liabilities  7 06- Exhibit D_NIM+O&amp;M 3" xfId="24215"/>
    <cellStyle name="_Recon to Darrin's 5.11.05 proforma_4 31 Regulatory Assets and Liabilities  7 06- Exhibit D_NIM+O&amp;M 3 2" xfId="24216"/>
    <cellStyle name="_Recon to Darrin's 5.11.05 proforma_4 31 Regulatory Assets and Liabilities  7 06- Exhibit D_NIM+O&amp;M 3 2 2" xfId="24217"/>
    <cellStyle name="_Recon to Darrin's 5.11.05 proforma_4 31 Regulatory Assets and Liabilities  7 06- Exhibit D_NIM+O&amp;M 3 3" xfId="24218"/>
    <cellStyle name="_Recon to Darrin's 5.11.05 proforma_4 31 Regulatory Assets and Liabilities  7 06- Exhibit D_NIM+O&amp;M 4" xfId="24219"/>
    <cellStyle name="_Recon to Darrin's 5.11.05 proforma_4 31 Regulatory Assets and Liabilities  7 06- Exhibit D_NIM+O&amp;M 4 2" xfId="24220"/>
    <cellStyle name="_Recon to Darrin's 5.11.05 proforma_4 31 Regulatory Assets and Liabilities  7 06- Exhibit D_NIM+O&amp;M 5" xfId="24221"/>
    <cellStyle name="_Recon to Darrin's 5.11.05 proforma_4 31 Regulatory Assets and Liabilities  7 06- Exhibit D_NIM+O&amp;M 5 2" xfId="24222"/>
    <cellStyle name="_Recon to Darrin's 5.11.05 proforma_4 31 Regulatory Assets and Liabilities  7 06- Exhibit D_NIM+O&amp;M Monthly" xfId="5924"/>
    <cellStyle name="_Recon to Darrin's 5.11.05 proforma_4 31 Regulatory Assets and Liabilities  7 06- Exhibit D_NIM+O&amp;M Monthly 2" xfId="24223"/>
    <cellStyle name="_Recon to Darrin's 5.11.05 proforma_4 31 Regulatory Assets and Liabilities  7 06- Exhibit D_NIM+O&amp;M Monthly 2 2" xfId="24224"/>
    <cellStyle name="_Recon to Darrin's 5.11.05 proforma_4 31 Regulatory Assets and Liabilities  7 06- Exhibit D_NIM+O&amp;M Monthly 2 2 2" xfId="24225"/>
    <cellStyle name="_Recon to Darrin's 5.11.05 proforma_4 31 Regulatory Assets and Liabilities  7 06- Exhibit D_NIM+O&amp;M Monthly 3" xfId="24226"/>
    <cellStyle name="_Recon to Darrin's 5.11.05 proforma_4 31 Regulatory Assets and Liabilities  7 06- Exhibit D_NIM+O&amp;M Monthly 3 2" xfId="24227"/>
    <cellStyle name="_Recon to Darrin's 5.11.05 proforma_4 31 Regulatory Assets and Liabilities  7 06- Exhibit D_NIM+O&amp;M Monthly 3 2 2" xfId="24228"/>
    <cellStyle name="_Recon to Darrin's 5.11.05 proforma_4 31 Regulatory Assets and Liabilities  7 06- Exhibit D_NIM+O&amp;M Monthly 3 3" xfId="24229"/>
    <cellStyle name="_Recon to Darrin's 5.11.05 proforma_4 31 Regulatory Assets and Liabilities  7 06- Exhibit D_NIM+O&amp;M Monthly 4" xfId="24230"/>
    <cellStyle name="_Recon to Darrin's 5.11.05 proforma_4 31 Regulatory Assets and Liabilities  7 06- Exhibit D_NIM+O&amp;M Monthly 4 2" xfId="24231"/>
    <cellStyle name="_Recon to Darrin's 5.11.05 proforma_4 31 Regulatory Assets and Liabilities  7 06- Exhibit D_NIM+O&amp;M Monthly 5" xfId="24232"/>
    <cellStyle name="_Recon to Darrin's 5.11.05 proforma_4 31 Regulatory Assets and Liabilities  7 06- Exhibit D_NIM+O&amp;M Monthly 5 2" xfId="24233"/>
    <cellStyle name="_Recon to Darrin's 5.11.05 proforma_4 31E Reg Asset  Liab and EXH D" xfId="5925"/>
    <cellStyle name="_Recon to Darrin's 5.11.05 proforma_4 31E Reg Asset  Liab and EXH D _ Aug 10 Filing (2)" xfId="5926"/>
    <cellStyle name="_Recon to Darrin's 5.11.05 proforma_4 31E Reg Asset  Liab and EXH D _ Aug 10 Filing (2) 2" xfId="24234"/>
    <cellStyle name="_Recon to Darrin's 5.11.05 proforma_4 31E Reg Asset  Liab and EXH D _ Aug 10 Filing (2) 2 2" xfId="24235"/>
    <cellStyle name="_Recon to Darrin's 5.11.05 proforma_4 31E Reg Asset  Liab and EXH D _ Aug 10 Filing (2) 2 2 2" xfId="24236"/>
    <cellStyle name="_Recon to Darrin's 5.11.05 proforma_4 31E Reg Asset  Liab and EXH D _ Aug 10 Filing (2) 2 3" xfId="24237"/>
    <cellStyle name="_Recon to Darrin's 5.11.05 proforma_4 31E Reg Asset  Liab and EXH D _ Aug 10 Filing (2) 3" xfId="24238"/>
    <cellStyle name="_Recon to Darrin's 5.11.05 proforma_4 31E Reg Asset  Liab and EXH D _ Aug 10 Filing (2) 3 2" xfId="24239"/>
    <cellStyle name="_Recon to Darrin's 5.11.05 proforma_4 31E Reg Asset  Liab and EXH D _ Aug 10 Filing (2) 3 2 2" xfId="24240"/>
    <cellStyle name="_Recon to Darrin's 5.11.05 proforma_4 31E Reg Asset  Liab and EXH D _ Aug 10 Filing (2) 3 3" xfId="24241"/>
    <cellStyle name="_Recon to Darrin's 5.11.05 proforma_4 31E Reg Asset  Liab and EXH D _ Aug 10 Filing (2) 4" xfId="24242"/>
    <cellStyle name="_Recon to Darrin's 5.11.05 proforma_4 31E Reg Asset  Liab and EXH D _ Aug 10 Filing (2) 4 2" xfId="24243"/>
    <cellStyle name="_Recon to Darrin's 5.11.05 proforma_4 31E Reg Asset  Liab and EXH D _ Aug 10 Filing (2) 5" xfId="24244"/>
    <cellStyle name="_Recon to Darrin's 5.11.05 proforma_4 31E Reg Asset  Liab and EXH D _ Aug 10 Filing (2) 5 2" xfId="24245"/>
    <cellStyle name="_Recon to Darrin's 5.11.05 proforma_4 31E Reg Asset  Liab and EXH D 10" xfId="24246"/>
    <cellStyle name="_Recon to Darrin's 5.11.05 proforma_4 31E Reg Asset  Liab and EXH D 10 2" xfId="24247"/>
    <cellStyle name="_Recon to Darrin's 5.11.05 proforma_4 31E Reg Asset  Liab and EXH D 10 2 2" xfId="24248"/>
    <cellStyle name="_Recon to Darrin's 5.11.05 proforma_4 31E Reg Asset  Liab and EXH D 10 3" xfId="24249"/>
    <cellStyle name="_Recon to Darrin's 5.11.05 proforma_4 31E Reg Asset  Liab and EXH D 11" xfId="24250"/>
    <cellStyle name="_Recon to Darrin's 5.11.05 proforma_4 31E Reg Asset  Liab and EXH D 11 2" xfId="24251"/>
    <cellStyle name="_Recon to Darrin's 5.11.05 proforma_4 31E Reg Asset  Liab and EXH D 11 2 2" xfId="24252"/>
    <cellStyle name="_Recon to Darrin's 5.11.05 proforma_4 31E Reg Asset  Liab and EXH D 11 3" xfId="24253"/>
    <cellStyle name="_Recon to Darrin's 5.11.05 proforma_4 31E Reg Asset  Liab and EXH D 12" xfId="24254"/>
    <cellStyle name="_Recon to Darrin's 5.11.05 proforma_4 31E Reg Asset  Liab and EXH D 12 2" xfId="24255"/>
    <cellStyle name="_Recon to Darrin's 5.11.05 proforma_4 31E Reg Asset  Liab and EXH D 12 2 2" xfId="24256"/>
    <cellStyle name="_Recon to Darrin's 5.11.05 proforma_4 31E Reg Asset  Liab and EXH D 12 3" xfId="24257"/>
    <cellStyle name="_Recon to Darrin's 5.11.05 proforma_4 31E Reg Asset  Liab and EXH D 13" xfId="24258"/>
    <cellStyle name="_Recon to Darrin's 5.11.05 proforma_4 31E Reg Asset  Liab and EXH D 13 2" xfId="24259"/>
    <cellStyle name="_Recon to Darrin's 5.11.05 proforma_4 31E Reg Asset  Liab and EXH D 13 2 2" xfId="24260"/>
    <cellStyle name="_Recon to Darrin's 5.11.05 proforma_4 31E Reg Asset  Liab and EXH D 13 3" xfId="24261"/>
    <cellStyle name="_Recon to Darrin's 5.11.05 proforma_4 31E Reg Asset  Liab and EXH D 14" xfId="24262"/>
    <cellStyle name="_Recon to Darrin's 5.11.05 proforma_4 31E Reg Asset  Liab and EXH D 14 2" xfId="24263"/>
    <cellStyle name="_Recon to Darrin's 5.11.05 proforma_4 31E Reg Asset  Liab and EXH D 14 2 2" xfId="24264"/>
    <cellStyle name="_Recon to Darrin's 5.11.05 proforma_4 31E Reg Asset  Liab and EXH D 14 3" xfId="24265"/>
    <cellStyle name="_Recon to Darrin's 5.11.05 proforma_4 31E Reg Asset  Liab and EXH D 15" xfId="24266"/>
    <cellStyle name="_Recon to Darrin's 5.11.05 proforma_4 31E Reg Asset  Liab and EXH D 15 2" xfId="24267"/>
    <cellStyle name="_Recon to Darrin's 5.11.05 proforma_4 31E Reg Asset  Liab and EXH D 15 2 2" xfId="24268"/>
    <cellStyle name="_Recon to Darrin's 5.11.05 proforma_4 31E Reg Asset  Liab and EXH D 15 3" xfId="24269"/>
    <cellStyle name="_Recon to Darrin's 5.11.05 proforma_4 31E Reg Asset  Liab and EXH D 16" xfId="24270"/>
    <cellStyle name="_Recon to Darrin's 5.11.05 proforma_4 31E Reg Asset  Liab and EXH D 16 2" xfId="24271"/>
    <cellStyle name="_Recon to Darrin's 5.11.05 proforma_4 31E Reg Asset  Liab and EXH D 16 2 2" xfId="24272"/>
    <cellStyle name="_Recon to Darrin's 5.11.05 proforma_4 31E Reg Asset  Liab and EXH D 16 3" xfId="24273"/>
    <cellStyle name="_Recon to Darrin's 5.11.05 proforma_4 31E Reg Asset  Liab and EXH D 17" xfId="24274"/>
    <cellStyle name="_Recon to Darrin's 5.11.05 proforma_4 31E Reg Asset  Liab and EXH D 17 2" xfId="24275"/>
    <cellStyle name="_Recon to Darrin's 5.11.05 proforma_4 31E Reg Asset  Liab and EXH D 18" xfId="24276"/>
    <cellStyle name="_Recon to Darrin's 5.11.05 proforma_4 31E Reg Asset  Liab and EXH D 18 2" xfId="24277"/>
    <cellStyle name="_Recon to Darrin's 5.11.05 proforma_4 31E Reg Asset  Liab and EXH D 19" xfId="24278"/>
    <cellStyle name="_Recon to Darrin's 5.11.05 proforma_4 31E Reg Asset  Liab and EXH D 19 2" xfId="24279"/>
    <cellStyle name="_Recon to Darrin's 5.11.05 proforma_4 31E Reg Asset  Liab and EXH D 2" xfId="24280"/>
    <cellStyle name="_Recon to Darrin's 5.11.05 proforma_4 31E Reg Asset  Liab and EXH D 2 2" xfId="24281"/>
    <cellStyle name="_Recon to Darrin's 5.11.05 proforma_4 31E Reg Asset  Liab and EXH D 2 2 2" xfId="24282"/>
    <cellStyle name="_Recon to Darrin's 5.11.05 proforma_4 31E Reg Asset  Liab and EXH D 2 3" xfId="24283"/>
    <cellStyle name="_Recon to Darrin's 5.11.05 proforma_4 31E Reg Asset  Liab and EXH D 20" xfId="24284"/>
    <cellStyle name="_Recon to Darrin's 5.11.05 proforma_4 31E Reg Asset  Liab and EXH D 20 2" xfId="24285"/>
    <cellStyle name="_Recon to Darrin's 5.11.05 proforma_4 31E Reg Asset  Liab and EXH D 21" xfId="24286"/>
    <cellStyle name="_Recon to Darrin's 5.11.05 proforma_4 31E Reg Asset  Liab and EXH D 21 2" xfId="24287"/>
    <cellStyle name="_Recon to Darrin's 5.11.05 proforma_4 31E Reg Asset  Liab and EXH D 22" xfId="24288"/>
    <cellStyle name="_Recon to Darrin's 5.11.05 proforma_4 31E Reg Asset  Liab and EXH D 22 2" xfId="24289"/>
    <cellStyle name="_Recon to Darrin's 5.11.05 proforma_4 31E Reg Asset  Liab and EXH D 23" xfId="24290"/>
    <cellStyle name="_Recon to Darrin's 5.11.05 proforma_4 31E Reg Asset  Liab and EXH D 23 2" xfId="24291"/>
    <cellStyle name="_Recon to Darrin's 5.11.05 proforma_4 31E Reg Asset  Liab and EXH D 24" xfId="24292"/>
    <cellStyle name="_Recon to Darrin's 5.11.05 proforma_4 31E Reg Asset  Liab and EXH D 24 2" xfId="24293"/>
    <cellStyle name="_Recon to Darrin's 5.11.05 proforma_4 31E Reg Asset  Liab and EXH D 25" xfId="24294"/>
    <cellStyle name="_Recon to Darrin's 5.11.05 proforma_4 31E Reg Asset  Liab and EXH D 25 2" xfId="24295"/>
    <cellStyle name="_Recon to Darrin's 5.11.05 proforma_4 31E Reg Asset  Liab and EXH D 26" xfId="24296"/>
    <cellStyle name="_Recon to Darrin's 5.11.05 proforma_4 31E Reg Asset  Liab and EXH D 26 2" xfId="24297"/>
    <cellStyle name="_Recon to Darrin's 5.11.05 proforma_4 31E Reg Asset  Liab and EXH D 27" xfId="24298"/>
    <cellStyle name="_Recon to Darrin's 5.11.05 proforma_4 31E Reg Asset  Liab and EXH D 27 2" xfId="24299"/>
    <cellStyle name="_Recon to Darrin's 5.11.05 proforma_4 31E Reg Asset  Liab and EXH D 28" xfId="24300"/>
    <cellStyle name="_Recon to Darrin's 5.11.05 proforma_4 31E Reg Asset  Liab and EXH D 28 2" xfId="24301"/>
    <cellStyle name="_Recon to Darrin's 5.11.05 proforma_4 31E Reg Asset  Liab and EXH D 29" xfId="24302"/>
    <cellStyle name="_Recon to Darrin's 5.11.05 proforma_4 31E Reg Asset  Liab and EXH D 29 2" xfId="24303"/>
    <cellStyle name="_Recon to Darrin's 5.11.05 proforma_4 31E Reg Asset  Liab and EXH D 3" xfId="24304"/>
    <cellStyle name="_Recon to Darrin's 5.11.05 proforma_4 31E Reg Asset  Liab and EXH D 3 2" xfId="24305"/>
    <cellStyle name="_Recon to Darrin's 5.11.05 proforma_4 31E Reg Asset  Liab and EXH D 3 2 2" xfId="24306"/>
    <cellStyle name="_Recon to Darrin's 5.11.05 proforma_4 31E Reg Asset  Liab and EXH D 3 3" xfId="24307"/>
    <cellStyle name="_Recon to Darrin's 5.11.05 proforma_4 31E Reg Asset  Liab and EXH D 30" xfId="24308"/>
    <cellStyle name="_Recon to Darrin's 5.11.05 proforma_4 31E Reg Asset  Liab and EXH D 30 2" xfId="24309"/>
    <cellStyle name="_Recon to Darrin's 5.11.05 proforma_4 31E Reg Asset  Liab and EXH D 4" xfId="24310"/>
    <cellStyle name="_Recon to Darrin's 5.11.05 proforma_4 31E Reg Asset  Liab and EXH D 4 2" xfId="24311"/>
    <cellStyle name="_Recon to Darrin's 5.11.05 proforma_4 31E Reg Asset  Liab and EXH D 4 2 2" xfId="24312"/>
    <cellStyle name="_Recon to Darrin's 5.11.05 proforma_4 31E Reg Asset  Liab and EXH D 5" xfId="24313"/>
    <cellStyle name="_Recon to Darrin's 5.11.05 proforma_4 31E Reg Asset  Liab and EXH D 5 2" xfId="24314"/>
    <cellStyle name="_Recon to Darrin's 5.11.05 proforma_4 31E Reg Asset  Liab and EXH D 5 2 2" xfId="24315"/>
    <cellStyle name="_Recon to Darrin's 5.11.05 proforma_4 31E Reg Asset  Liab and EXH D 6" xfId="24316"/>
    <cellStyle name="_Recon to Darrin's 5.11.05 proforma_4 31E Reg Asset  Liab and EXH D 6 2" xfId="24317"/>
    <cellStyle name="_Recon to Darrin's 5.11.05 proforma_4 31E Reg Asset  Liab and EXH D 6 2 2" xfId="24318"/>
    <cellStyle name="_Recon to Darrin's 5.11.05 proforma_4 31E Reg Asset  Liab and EXH D 6 3" xfId="24319"/>
    <cellStyle name="_Recon to Darrin's 5.11.05 proforma_4 31E Reg Asset  Liab and EXH D 7" xfId="24320"/>
    <cellStyle name="_Recon to Darrin's 5.11.05 proforma_4 31E Reg Asset  Liab and EXH D 7 2" xfId="24321"/>
    <cellStyle name="_Recon to Darrin's 5.11.05 proforma_4 31E Reg Asset  Liab and EXH D 7 2 2" xfId="24322"/>
    <cellStyle name="_Recon to Darrin's 5.11.05 proforma_4 31E Reg Asset  Liab and EXH D 7 3" xfId="24323"/>
    <cellStyle name="_Recon to Darrin's 5.11.05 proforma_4 31E Reg Asset  Liab and EXH D 8" xfId="24324"/>
    <cellStyle name="_Recon to Darrin's 5.11.05 proforma_4 31E Reg Asset  Liab and EXH D 8 2" xfId="24325"/>
    <cellStyle name="_Recon to Darrin's 5.11.05 proforma_4 31E Reg Asset  Liab and EXH D 8 2 2" xfId="24326"/>
    <cellStyle name="_Recon to Darrin's 5.11.05 proforma_4 31E Reg Asset  Liab and EXH D 8 3" xfId="24327"/>
    <cellStyle name="_Recon to Darrin's 5.11.05 proforma_4 31E Reg Asset  Liab and EXH D 9" xfId="24328"/>
    <cellStyle name="_Recon to Darrin's 5.11.05 proforma_4 31E Reg Asset  Liab and EXH D 9 2" xfId="24329"/>
    <cellStyle name="_Recon to Darrin's 5.11.05 proforma_4 31E Reg Asset  Liab and EXH D 9 2 2" xfId="24330"/>
    <cellStyle name="_Recon to Darrin's 5.11.05 proforma_4 31E Reg Asset  Liab and EXH D 9 3" xfId="24331"/>
    <cellStyle name="_Recon to Darrin's 5.11.05 proforma_4 32 Regulatory Assets and Liabilities  7 06- Exhibit D" xfId="5927"/>
    <cellStyle name="_Recon to Darrin's 5.11.05 proforma_4 32 Regulatory Assets and Liabilities  7 06- Exhibit D 2" xfId="5928"/>
    <cellStyle name="_Recon to Darrin's 5.11.05 proforma_4 32 Regulatory Assets and Liabilities  7 06- Exhibit D 2 2" xfId="5929"/>
    <cellStyle name="_Recon to Darrin's 5.11.05 proforma_4 32 Regulatory Assets and Liabilities  7 06- Exhibit D 2 2 2" xfId="24332"/>
    <cellStyle name="_Recon to Darrin's 5.11.05 proforma_4 32 Regulatory Assets and Liabilities  7 06- Exhibit D 2 2 2 2" xfId="24333"/>
    <cellStyle name="_Recon to Darrin's 5.11.05 proforma_4 32 Regulatory Assets and Liabilities  7 06- Exhibit D 2 2 3" xfId="24334"/>
    <cellStyle name="_Recon to Darrin's 5.11.05 proforma_4 32 Regulatory Assets and Liabilities  7 06- Exhibit D 2 3" xfId="24335"/>
    <cellStyle name="_Recon to Darrin's 5.11.05 proforma_4 32 Regulatory Assets and Liabilities  7 06- Exhibit D 2 3 2" xfId="24336"/>
    <cellStyle name="_Recon to Darrin's 5.11.05 proforma_4 32 Regulatory Assets and Liabilities  7 06- Exhibit D 2 3 2 2" xfId="24337"/>
    <cellStyle name="_Recon to Darrin's 5.11.05 proforma_4 32 Regulatory Assets and Liabilities  7 06- Exhibit D 2 3 3" xfId="24338"/>
    <cellStyle name="_Recon to Darrin's 5.11.05 proforma_4 32 Regulatory Assets and Liabilities  7 06- Exhibit D 2 4" xfId="24339"/>
    <cellStyle name="_Recon to Darrin's 5.11.05 proforma_4 32 Regulatory Assets and Liabilities  7 06- Exhibit D 2 4 2" xfId="24340"/>
    <cellStyle name="_Recon to Darrin's 5.11.05 proforma_4 32 Regulatory Assets and Liabilities  7 06- Exhibit D 2 5" xfId="24341"/>
    <cellStyle name="_Recon to Darrin's 5.11.05 proforma_4 32 Regulatory Assets and Liabilities  7 06- Exhibit D 2 5 2" xfId="24342"/>
    <cellStyle name="_Recon to Darrin's 5.11.05 proforma_4 32 Regulatory Assets and Liabilities  7 06- Exhibit D 3" xfId="5930"/>
    <cellStyle name="_Recon to Darrin's 5.11.05 proforma_4 32 Regulatory Assets and Liabilities  7 06- Exhibit D 3 2" xfId="24343"/>
    <cellStyle name="_Recon to Darrin's 5.11.05 proforma_4 32 Regulatory Assets and Liabilities  7 06- Exhibit D 3 2 2" xfId="24344"/>
    <cellStyle name="_Recon to Darrin's 5.11.05 proforma_4 32 Regulatory Assets and Liabilities  7 06- Exhibit D 3 3" xfId="24345"/>
    <cellStyle name="_Recon to Darrin's 5.11.05 proforma_4 32 Regulatory Assets and Liabilities  7 06- Exhibit D 4" xfId="5931"/>
    <cellStyle name="_Recon to Darrin's 5.11.05 proforma_4 32 Regulatory Assets and Liabilities  7 06- Exhibit D 4 2" xfId="24346"/>
    <cellStyle name="_Recon to Darrin's 5.11.05 proforma_4 32 Regulatory Assets and Liabilities  7 06- Exhibit D 4 2 2" xfId="24347"/>
    <cellStyle name="_Recon to Darrin's 5.11.05 proforma_4 32 Regulatory Assets and Liabilities  7 06- Exhibit D 4 3" xfId="24348"/>
    <cellStyle name="_Recon to Darrin's 5.11.05 proforma_4 32 Regulatory Assets and Liabilities  7 06- Exhibit D 5" xfId="24349"/>
    <cellStyle name="_Recon to Darrin's 5.11.05 proforma_4 32 Regulatory Assets and Liabilities  7 06- Exhibit D 5 2" xfId="24350"/>
    <cellStyle name="_Recon to Darrin's 5.11.05 proforma_4 32 Regulatory Assets and Liabilities  7 06- Exhibit D 6" xfId="24351"/>
    <cellStyle name="_Recon to Darrin's 5.11.05 proforma_4 32 Regulatory Assets and Liabilities  7 06- Exhibit D 6 2" xfId="24352"/>
    <cellStyle name="_Recon to Darrin's 5.11.05 proforma_4 32 Regulatory Assets and Liabilities  7 06- Exhibit D_DEM-WP(C) ENERG10C--ctn Mid-C_042010 2010GRC" xfId="5932"/>
    <cellStyle name="_Recon to Darrin's 5.11.05 proforma_4 32 Regulatory Assets and Liabilities  7 06- Exhibit D_DEM-WP(C) ENERG10C--ctn Mid-C_042010 2010GRC 2" xfId="24353"/>
    <cellStyle name="_Recon to Darrin's 5.11.05 proforma_4 32 Regulatory Assets and Liabilities  7 06- Exhibit D_NIM Summary" xfId="5933"/>
    <cellStyle name="_Recon to Darrin's 5.11.05 proforma_4 32 Regulatory Assets and Liabilities  7 06- Exhibit D_NIM Summary 2" xfId="5934"/>
    <cellStyle name="_Recon to Darrin's 5.11.05 proforma_4 32 Regulatory Assets and Liabilities  7 06- Exhibit D_NIM Summary 2 2" xfId="24354"/>
    <cellStyle name="_Recon to Darrin's 5.11.05 proforma_4 32 Regulatory Assets and Liabilities  7 06- Exhibit D_NIM Summary 2 2 2" xfId="24355"/>
    <cellStyle name="_Recon to Darrin's 5.11.05 proforma_4 32 Regulatory Assets and Liabilities  7 06- Exhibit D_NIM Summary 2 2 2 2" xfId="24356"/>
    <cellStyle name="_Recon to Darrin's 5.11.05 proforma_4 32 Regulatory Assets and Liabilities  7 06- Exhibit D_NIM Summary 2 3" xfId="24357"/>
    <cellStyle name="_Recon to Darrin's 5.11.05 proforma_4 32 Regulatory Assets and Liabilities  7 06- Exhibit D_NIM Summary 2 3 2" xfId="24358"/>
    <cellStyle name="_Recon to Darrin's 5.11.05 proforma_4 32 Regulatory Assets and Liabilities  7 06- Exhibit D_NIM Summary 2 4" xfId="24359"/>
    <cellStyle name="_Recon to Darrin's 5.11.05 proforma_4 32 Regulatory Assets and Liabilities  7 06- Exhibit D_NIM Summary 2 4 2" xfId="24360"/>
    <cellStyle name="_Recon to Darrin's 5.11.05 proforma_4 32 Regulatory Assets and Liabilities  7 06- Exhibit D_NIM Summary 3" xfId="24361"/>
    <cellStyle name="_Recon to Darrin's 5.11.05 proforma_4 32 Regulatory Assets and Liabilities  7 06- Exhibit D_NIM Summary 3 2" xfId="24362"/>
    <cellStyle name="_Recon to Darrin's 5.11.05 proforma_4 32 Regulatory Assets and Liabilities  7 06- Exhibit D_NIM Summary 3 2 2" xfId="24363"/>
    <cellStyle name="_Recon to Darrin's 5.11.05 proforma_4 32 Regulatory Assets and Liabilities  7 06- Exhibit D_NIM Summary 3 3" xfId="24364"/>
    <cellStyle name="_Recon to Darrin's 5.11.05 proforma_4 32 Regulatory Assets and Liabilities  7 06- Exhibit D_NIM Summary 4" xfId="24365"/>
    <cellStyle name="_Recon to Darrin's 5.11.05 proforma_4 32 Regulatory Assets and Liabilities  7 06- Exhibit D_NIM Summary 4 2" xfId="24366"/>
    <cellStyle name="_Recon to Darrin's 5.11.05 proforma_4 32 Regulatory Assets and Liabilities  7 06- Exhibit D_NIM Summary 4 2 2" xfId="24367"/>
    <cellStyle name="_Recon to Darrin's 5.11.05 proforma_4 32 Regulatory Assets and Liabilities  7 06- Exhibit D_NIM Summary 4 3" xfId="24368"/>
    <cellStyle name="_Recon to Darrin's 5.11.05 proforma_4 32 Regulatory Assets and Liabilities  7 06- Exhibit D_NIM Summary 5" xfId="24369"/>
    <cellStyle name="_Recon to Darrin's 5.11.05 proforma_4 32 Regulatory Assets and Liabilities  7 06- Exhibit D_NIM Summary 5 2" xfId="24370"/>
    <cellStyle name="_Recon to Darrin's 5.11.05 proforma_4 32 Regulatory Assets and Liabilities  7 06- Exhibit D_NIM Summary 6" xfId="24371"/>
    <cellStyle name="_Recon to Darrin's 5.11.05 proforma_4 32 Regulatory Assets and Liabilities  7 06- Exhibit D_NIM Summary 6 2" xfId="24372"/>
    <cellStyle name="_Recon to Darrin's 5.11.05 proforma_4 32 Regulatory Assets and Liabilities  7 06- Exhibit D_NIM Summary_DEM-WP(C) ENERG10C--ctn Mid-C_042010 2010GRC" xfId="5935"/>
    <cellStyle name="_Recon to Darrin's 5.11.05 proforma_4 32 Regulatory Assets and Liabilities  7 06- Exhibit D_NIM Summary_DEM-WP(C) ENERG10C--ctn Mid-C_042010 2010GRC 2" xfId="24373"/>
    <cellStyle name="_Recon to Darrin's 5.11.05 proforma_4 32 Regulatory Assets and Liabilities  7 06- Exhibit D_NIM+O&amp;M" xfId="5936"/>
    <cellStyle name="_Recon to Darrin's 5.11.05 proforma_4 32 Regulatory Assets and Liabilities  7 06- Exhibit D_NIM+O&amp;M 2" xfId="24374"/>
    <cellStyle name="_Recon to Darrin's 5.11.05 proforma_4 32 Regulatory Assets and Liabilities  7 06- Exhibit D_NIM+O&amp;M 2 2" xfId="24375"/>
    <cellStyle name="_Recon to Darrin's 5.11.05 proforma_4 32 Regulatory Assets and Liabilities  7 06- Exhibit D_NIM+O&amp;M 2 2 2" xfId="24376"/>
    <cellStyle name="_Recon to Darrin's 5.11.05 proforma_4 32 Regulatory Assets and Liabilities  7 06- Exhibit D_NIM+O&amp;M 3" xfId="24377"/>
    <cellStyle name="_Recon to Darrin's 5.11.05 proforma_4 32 Regulatory Assets and Liabilities  7 06- Exhibit D_NIM+O&amp;M 3 2" xfId="24378"/>
    <cellStyle name="_Recon to Darrin's 5.11.05 proforma_4 32 Regulatory Assets and Liabilities  7 06- Exhibit D_NIM+O&amp;M 3 2 2" xfId="24379"/>
    <cellStyle name="_Recon to Darrin's 5.11.05 proforma_4 32 Regulatory Assets and Liabilities  7 06- Exhibit D_NIM+O&amp;M 3 3" xfId="24380"/>
    <cellStyle name="_Recon to Darrin's 5.11.05 proforma_4 32 Regulatory Assets and Liabilities  7 06- Exhibit D_NIM+O&amp;M 4" xfId="24381"/>
    <cellStyle name="_Recon to Darrin's 5.11.05 proforma_4 32 Regulatory Assets and Liabilities  7 06- Exhibit D_NIM+O&amp;M 4 2" xfId="24382"/>
    <cellStyle name="_Recon to Darrin's 5.11.05 proforma_4 32 Regulatory Assets and Liabilities  7 06- Exhibit D_NIM+O&amp;M 5" xfId="24383"/>
    <cellStyle name="_Recon to Darrin's 5.11.05 proforma_4 32 Regulatory Assets and Liabilities  7 06- Exhibit D_NIM+O&amp;M 5 2" xfId="24384"/>
    <cellStyle name="_Recon to Darrin's 5.11.05 proforma_4 32 Regulatory Assets and Liabilities  7 06- Exhibit D_NIM+O&amp;M Monthly" xfId="5937"/>
    <cellStyle name="_Recon to Darrin's 5.11.05 proforma_4 32 Regulatory Assets and Liabilities  7 06- Exhibit D_NIM+O&amp;M Monthly 2" xfId="24385"/>
    <cellStyle name="_Recon to Darrin's 5.11.05 proforma_4 32 Regulatory Assets and Liabilities  7 06- Exhibit D_NIM+O&amp;M Monthly 2 2" xfId="24386"/>
    <cellStyle name="_Recon to Darrin's 5.11.05 proforma_4 32 Regulatory Assets and Liabilities  7 06- Exhibit D_NIM+O&amp;M Monthly 2 2 2" xfId="24387"/>
    <cellStyle name="_Recon to Darrin's 5.11.05 proforma_4 32 Regulatory Assets and Liabilities  7 06- Exhibit D_NIM+O&amp;M Monthly 3" xfId="24388"/>
    <cellStyle name="_Recon to Darrin's 5.11.05 proforma_4 32 Regulatory Assets and Liabilities  7 06- Exhibit D_NIM+O&amp;M Monthly 3 2" xfId="24389"/>
    <cellStyle name="_Recon to Darrin's 5.11.05 proforma_4 32 Regulatory Assets and Liabilities  7 06- Exhibit D_NIM+O&amp;M Monthly 3 2 2" xfId="24390"/>
    <cellStyle name="_Recon to Darrin's 5.11.05 proforma_4 32 Regulatory Assets and Liabilities  7 06- Exhibit D_NIM+O&amp;M Monthly 3 3" xfId="24391"/>
    <cellStyle name="_Recon to Darrin's 5.11.05 proforma_4 32 Regulatory Assets and Liabilities  7 06- Exhibit D_NIM+O&amp;M Monthly 4" xfId="24392"/>
    <cellStyle name="_Recon to Darrin's 5.11.05 proforma_4 32 Regulatory Assets and Liabilities  7 06- Exhibit D_NIM+O&amp;M Monthly 4 2" xfId="24393"/>
    <cellStyle name="_Recon to Darrin's 5.11.05 proforma_4 32 Regulatory Assets and Liabilities  7 06- Exhibit D_NIM+O&amp;M Monthly 5" xfId="24394"/>
    <cellStyle name="_Recon to Darrin's 5.11.05 proforma_4 32 Regulatory Assets and Liabilities  7 06- Exhibit D_NIM+O&amp;M Monthly 5 2" xfId="24395"/>
    <cellStyle name="_Recon to Darrin's 5.11.05 proforma_ACCOUNTS" xfId="5938"/>
    <cellStyle name="_Recon to Darrin's 5.11.05 proforma_Att B to RECs proceeds proposal" xfId="24396"/>
    <cellStyle name="_Recon to Darrin's 5.11.05 proforma_AURORA Total New" xfId="5939"/>
    <cellStyle name="_Recon to Darrin's 5.11.05 proforma_AURORA Total New 2" xfId="5940"/>
    <cellStyle name="_Recon to Darrin's 5.11.05 proforma_AURORA Total New 2 2" xfId="24397"/>
    <cellStyle name="_Recon to Darrin's 5.11.05 proforma_AURORA Total New 2 2 2" xfId="24398"/>
    <cellStyle name="_Recon to Darrin's 5.11.05 proforma_AURORA Total New 2 2 2 2" xfId="24399"/>
    <cellStyle name="_Recon to Darrin's 5.11.05 proforma_AURORA Total New 2 3" xfId="24400"/>
    <cellStyle name="_Recon to Darrin's 5.11.05 proforma_AURORA Total New 2 3 2" xfId="24401"/>
    <cellStyle name="_Recon to Darrin's 5.11.05 proforma_AURORA Total New 2 4" xfId="24402"/>
    <cellStyle name="_Recon to Darrin's 5.11.05 proforma_AURORA Total New 2 4 2" xfId="24403"/>
    <cellStyle name="_Recon to Darrin's 5.11.05 proforma_AURORA Total New 3" xfId="24404"/>
    <cellStyle name="_Recon to Darrin's 5.11.05 proforma_AURORA Total New 3 2" xfId="24405"/>
    <cellStyle name="_Recon to Darrin's 5.11.05 proforma_AURORA Total New 3 2 2" xfId="24406"/>
    <cellStyle name="_Recon to Darrin's 5.11.05 proforma_AURORA Total New 4" xfId="24407"/>
    <cellStyle name="_Recon to Darrin's 5.11.05 proforma_AURORA Total New 4 2" xfId="24408"/>
    <cellStyle name="_Recon to Darrin's 5.11.05 proforma_AURORA Total New 5" xfId="24409"/>
    <cellStyle name="_Recon to Darrin's 5.11.05 proforma_AURORA Total New 5 2" xfId="24410"/>
    <cellStyle name="_Recon to Darrin's 5.11.05 proforma_Backup for Attachment B 2010-09-09" xfId="24411"/>
    <cellStyle name="_Recon to Darrin's 5.11.05 proforma_Bench Request - Attachment B" xfId="24412"/>
    <cellStyle name="_Recon to Darrin's 5.11.05 proforma_Book1" xfId="24413"/>
    <cellStyle name="_Recon to Darrin's 5.11.05 proforma_Book2" xfId="5941"/>
    <cellStyle name="_Recon to Darrin's 5.11.05 proforma_Book2 2" xfId="5942"/>
    <cellStyle name="_Recon to Darrin's 5.11.05 proforma_Book2 2 2" xfId="5943"/>
    <cellStyle name="_Recon to Darrin's 5.11.05 proforma_Book2 2 2 2" xfId="24414"/>
    <cellStyle name="_Recon to Darrin's 5.11.05 proforma_Book2 2 2 2 2" xfId="24415"/>
    <cellStyle name="_Recon to Darrin's 5.11.05 proforma_Book2 2 3" xfId="24416"/>
    <cellStyle name="_Recon to Darrin's 5.11.05 proforma_Book2 2 3 2" xfId="24417"/>
    <cellStyle name="_Recon to Darrin's 5.11.05 proforma_Book2 2 4" xfId="24418"/>
    <cellStyle name="_Recon to Darrin's 5.11.05 proforma_Book2 2 4 2" xfId="24419"/>
    <cellStyle name="_Recon to Darrin's 5.11.05 proforma_Book2 3" xfId="5944"/>
    <cellStyle name="_Recon to Darrin's 5.11.05 proforma_Book2 3 2" xfId="24420"/>
    <cellStyle name="_Recon to Darrin's 5.11.05 proforma_Book2 3 2 2" xfId="24421"/>
    <cellStyle name="_Recon to Darrin's 5.11.05 proforma_Book2 3 3" xfId="24422"/>
    <cellStyle name="_Recon to Darrin's 5.11.05 proforma_Book2 4" xfId="5945"/>
    <cellStyle name="_Recon to Darrin's 5.11.05 proforma_Book2 4 2" xfId="24423"/>
    <cellStyle name="_Recon to Darrin's 5.11.05 proforma_Book2 4 2 2" xfId="24424"/>
    <cellStyle name="_Recon to Darrin's 5.11.05 proforma_Book2 4 3" xfId="24425"/>
    <cellStyle name="_Recon to Darrin's 5.11.05 proforma_Book2 5" xfId="24426"/>
    <cellStyle name="_Recon to Darrin's 5.11.05 proforma_Book2 5 2" xfId="24427"/>
    <cellStyle name="_Recon to Darrin's 5.11.05 proforma_Book2 6" xfId="24428"/>
    <cellStyle name="_Recon to Darrin's 5.11.05 proforma_Book2 6 2" xfId="24429"/>
    <cellStyle name="_Recon to Darrin's 5.11.05 proforma_Book2_Adj Bench DR 3 for Initial Briefs (Electric)" xfId="5946"/>
    <cellStyle name="_Recon to Darrin's 5.11.05 proforma_Book2_Adj Bench DR 3 for Initial Briefs (Electric) 2" xfId="5947"/>
    <cellStyle name="_Recon to Darrin's 5.11.05 proforma_Book2_Adj Bench DR 3 for Initial Briefs (Electric) 2 2" xfId="5948"/>
    <cellStyle name="_Recon to Darrin's 5.11.05 proforma_Book2_Adj Bench DR 3 for Initial Briefs (Electric) 2 2 2" xfId="24430"/>
    <cellStyle name="_Recon to Darrin's 5.11.05 proforma_Book2_Adj Bench DR 3 for Initial Briefs (Electric) 2 2 2 2" xfId="24431"/>
    <cellStyle name="_Recon to Darrin's 5.11.05 proforma_Book2_Adj Bench DR 3 for Initial Briefs (Electric) 2 3" xfId="24432"/>
    <cellStyle name="_Recon to Darrin's 5.11.05 proforma_Book2_Adj Bench DR 3 for Initial Briefs (Electric) 2 3 2" xfId="24433"/>
    <cellStyle name="_Recon to Darrin's 5.11.05 proforma_Book2_Adj Bench DR 3 for Initial Briefs (Electric) 2 4" xfId="24434"/>
    <cellStyle name="_Recon to Darrin's 5.11.05 proforma_Book2_Adj Bench DR 3 for Initial Briefs (Electric) 2 4 2" xfId="24435"/>
    <cellStyle name="_Recon to Darrin's 5.11.05 proforma_Book2_Adj Bench DR 3 for Initial Briefs (Electric) 3" xfId="5949"/>
    <cellStyle name="_Recon to Darrin's 5.11.05 proforma_Book2_Adj Bench DR 3 for Initial Briefs (Electric) 3 2" xfId="24436"/>
    <cellStyle name="_Recon to Darrin's 5.11.05 proforma_Book2_Adj Bench DR 3 for Initial Briefs (Electric) 3 2 2" xfId="24437"/>
    <cellStyle name="_Recon to Darrin's 5.11.05 proforma_Book2_Adj Bench DR 3 for Initial Briefs (Electric) 3 3" xfId="24438"/>
    <cellStyle name="_Recon to Darrin's 5.11.05 proforma_Book2_Adj Bench DR 3 for Initial Briefs (Electric) 4" xfId="5950"/>
    <cellStyle name="_Recon to Darrin's 5.11.05 proforma_Book2_Adj Bench DR 3 for Initial Briefs (Electric) 4 2" xfId="24439"/>
    <cellStyle name="_Recon to Darrin's 5.11.05 proforma_Book2_Adj Bench DR 3 for Initial Briefs (Electric) 4 2 2" xfId="24440"/>
    <cellStyle name="_Recon to Darrin's 5.11.05 proforma_Book2_Adj Bench DR 3 for Initial Briefs (Electric) 4 3" xfId="24441"/>
    <cellStyle name="_Recon to Darrin's 5.11.05 proforma_Book2_Adj Bench DR 3 for Initial Briefs (Electric) 5" xfId="24442"/>
    <cellStyle name="_Recon to Darrin's 5.11.05 proforma_Book2_Adj Bench DR 3 for Initial Briefs (Electric) 5 2" xfId="24443"/>
    <cellStyle name="_Recon to Darrin's 5.11.05 proforma_Book2_Adj Bench DR 3 for Initial Briefs (Electric) 6" xfId="24444"/>
    <cellStyle name="_Recon to Darrin's 5.11.05 proforma_Book2_Adj Bench DR 3 for Initial Briefs (Electric) 6 2" xfId="24445"/>
    <cellStyle name="_Recon to Darrin's 5.11.05 proforma_Book2_Adj Bench DR 3 for Initial Briefs (Electric)_DEM-WP(C) ENERG10C--ctn Mid-C_042010 2010GRC" xfId="5951"/>
    <cellStyle name="_Recon to Darrin's 5.11.05 proforma_Book2_Adj Bench DR 3 for Initial Briefs (Electric)_DEM-WP(C) ENERG10C--ctn Mid-C_042010 2010GRC 2" xfId="24446"/>
    <cellStyle name="_Recon to Darrin's 5.11.05 proforma_Book2_DEM-WP(C) ENERG10C--ctn Mid-C_042010 2010GRC" xfId="5952"/>
    <cellStyle name="_Recon to Darrin's 5.11.05 proforma_Book2_DEM-WP(C) ENERG10C--ctn Mid-C_042010 2010GRC 2" xfId="24447"/>
    <cellStyle name="_Recon to Darrin's 5.11.05 proforma_Book2_Electric Rev Req Model (2009 GRC) Rebuttal" xfId="5953"/>
    <cellStyle name="_Recon to Darrin's 5.11.05 proforma_Book2_Electric Rev Req Model (2009 GRC) Rebuttal 2" xfId="5954"/>
    <cellStyle name="_Recon to Darrin's 5.11.05 proforma_Book2_Electric Rev Req Model (2009 GRC) Rebuttal 2 2" xfId="5955"/>
    <cellStyle name="_Recon to Darrin's 5.11.05 proforma_Book2_Electric Rev Req Model (2009 GRC) Rebuttal 2 2 2" xfId="24448"/>
    <cellStyle name="_Recon to Darrin's 5.11.05 proforma_Book2_Electric Rev Req Model (2009 GRC) Rebuttal 2 3" xfId="24449"/>
    <cellStyle name="_Recon to Darrin's 5.11.05 proforma_Book2_Electric Rev Req Model (2009 GRC) Rebuttal 3" xfId="5956"/>
    <cellStyle name="_Recon to Darrin's 5.11.05 proforma_Book2_Electric Rev Req Model (2009 GRC) Rebuttal 3 2" xfId="24450"/>
    <cellStyle name="_Recon to Darrin's 5.11.05 proforma_Book2_Electric Rev Req Model (2009 GRC) Rebuttal 4" xfId="5957"/>
    <cellStyle name="_Recon to Darrin's 5.11.05 proforma_Book2_Electric Rev Req Model (2009 GRC) Rebuttal REmoval of New  WH Solar AdjustMI" xfId="5958"/>
    <cellStyle name="_Recon to Darrin's 5.11.05 proforma_Book2_Electric Rev Req Model (2009 GRC) Rebuttal REmoval of New  WH Solar AdjustMI 2" xfId="5959"/>
    <cellStyle name="_Recon to Darrin's 5.11.05 proforma_Book2_Electric Rev Req Model (2009 GRC) Rebuttal REmoval of New  WH Solar AdjustMI 2 2" xfId="5960"/>
    <cellStyle name="_Recon to Darrin's 5.11.05 proforma_Book2_Electric Rev Req Model (2009 GRC) Rebuttal REmoval of New  WH Solar AdjustMI 2 2 2" xfId="24451"/>
    <cellStyle name="_Recon to Darrin's 5.11.05 proforma_Book2_Electric Rev Req Model (2009 GRC) Rebuttal REmoval of New  WH Solar AdjustMI 2 2 2 2" xfId="24452"/>
    <cellStyle name="_Recon to Darrin's 5.11.05 proforma_Book2_Electric Rev Req Model (2009 GRC) Rebuttal REmoval of New  WH Solar AdjustMI 2 3" xfId="24453"/>
    <cellStyle name="_Recon to Darrin's 5.11.05 proforma_Book2_Electric Rev Req Model (2009 GRC) Rebuttal REmoval of New  WH Solar AdjustMI 2 3 2" xfId="24454"/>
    <cellStyle name="_Recon to Darrin's 5.11.05 proforma_Book2_Electric Rev Req Model (2009 GRC) Rebuttal REmoval of New  WH Solar AdjustMI 2 4" xfId="24455"/>
    <cellStyle name="_Recon to Darrin's 5.11.05 proforma_Book2_Electric Rev Req Model (2009 GRC) Rebuttal REmoval of New  WH Solar AdjustMI 2 4 2" xfId="24456"/>
    <cellStyle name="_Recon to Darrin's 5.11.05 proforma_Book2_Electric Rev Req Model (2009 GRC) Rebuttal REmoval of New  WH Solar AdjustMI 3" xfId="5961"/>
    <cellStyle name="_Recon to Darrin's 5.11.05 proforma_Book2_Electric Rev Req Model (2009 GRC) Rebuttal REmoval of New  WH Solar AdjustMI 3 2" xfId="24457"/>
    <cellStyle name="_Recon to Darrin's 5.11.05 proforma_Book2_Electric Rev Req Model (2009 GRC) Rebuttal REmoval of New  WH Solar AdjustMI 3 2 2" xfId="24458"/>
    <cellStyle name="_Recon to Darrin's 5.11.05 proforma_Book2_Electric Rev Req Model (2009 GRC) Rebuttal REmoval of New  WH Solar AdjustMI 3 3" xfId="24459"/>
    <cellStyle name="_Recon to Darrin's 5.11.05 proforma_Book2_Electric Rev Req Model (2009 GRC) Rebuttal REmoval of New  WH Solar AdjustMI 4" xfId="5962"/>
    <cellStyle name="_Recon to Darrin's 5.11.05 proforma_Book2_Electric Rev Req Model (2009 GRC) Rebuttal REmoval of New  WH Solar AdjustMI 4 2" xfId="24460"/>
    <cellStyle name="_Recon to Darrin's 5.11.05 proforma_Book2_Electric Rev Req Model (2009 GRC) Rebuttal REmoval of New  WH Solar AdjustMI 4 2 2" xfId="24461"/>
    <cellStyle name="_Recon to Darrin's 5.11.05 proforma_Book2_Electric Rev Req Model (2009 GRC) Rebuttal REmoval of New  WH Solar AdjustMI 4 3" xfId="24462"/>
    <cellStyle name="_Recon to Darrin's 5.11.05 proforma_Book2_Electric Rev Req Model (2009 GRC) Rebuttal REmoval of New  WH Solar AdjustMI 5" xfId="24463"/>
    <cellStyle name="_Recon to Darrin's 5.11.05 proforma_Book2_Electric Rev Req Model (2009 GRC) Rebuttal REmoval of New  WH Solar AdjustMI 5 2" xfId="24464"/>
    <cellStyle name="_Recon to Darrin's 5.11.05 proforma_Book2_Electric Rev Req Model (2009 GRC) Rebuttal REmoval of New  WH Solar AdjustMI 6" xfId="24465"/>
    <cellStyle name="_Recon to Darrin's 5.11.05 proforma_Book2_Electric Rev Req Model (2009 GRC) Rebuttal REmoval of New  WH Solar AdjustMI 6 2" xfId="24466"/>
    <cellStyle name="_Recon to Darrin's 5.11.05 proforma_Book2_Electric Rev Req Model (2009 GRC) Rebuttal REmoval of New  WH Solar AdjustMI_DEM-WP(C) ENERG10C--ctn Mid-C_042010 2010GRC" xfId="5963"/>
    <cellStyle name="_Recon to Darrin's 5.11.05 proforma_Book2_Electric Rev Req Model (2009 GRC) Rebuttal REmoval of New  WH Solar AdjustMI_DEM-WP(C) ENERG10C--ctn Mid-C_042010 2010GRC 2" xfId="24467"/>
    <cellStyle name="_Recon to Darrin's 5.11.05 proforma_Book2_Electric Rev Req Model (2009 GRC) Revised 01-18-2010" xfId="5964"/>
    <cellStyle name="_Recon to Darrin's 5.11.05 proforma_Book2_Electric Rev Req Model (2009 GRC) Revised 01-18-2010 2" xfId="5965"/>
    <cellStyle name="_Recon to Darrin's 5.11.05 proforma_Book2_Electric Rev Req Model (2009 GRC) Revised 01-18-2010 2 2" xfId="5966"/>
    <cellStyle name="_Recon to Darrin's 5.11.05 proforma_Book2_Electric Rev Req Model (2009 GRC) Revised 01-18-2010 2 2 2" xfId="24468"/>
    <cellStyle name="_Recon to Darrin's 5.11.05 proforma_Book2_Electric Rev Req Model (2009 GRC) Revised 01-18-2010 2 2 2 2" xfId="24469"/>
    <cellStyle name="_Recon to Darrin's 5.11.05 proforma_Book2_Electric Rev Req Model (2009 GRC) Revised 01-18-2010 2 3" xfId="24470"/>
    <cellStyle name="_Recon to Darrin's 5.11.05 proforma_Book2_Electric Rev Req Model (2009 GRC) Revised 01-18-2010 2 3 2" xfId="24471"/>
    <cellStyle name="_Recon to Darrin's 5.11.05 proforma_Book2_Electric Rev Req Model (2009 GRC) Revised 01-18-2010 2 4" xfId="24472"/>
    <cellStyle name="_Recon to Darrin's 5.11.05 proforma_Book2_Electric Rev Req Model (2009 GRC) Revised 01-18-2010 2 4 2" xfId="24473"/>
    <cellStyle name="_Recon to Darrin's 5.11.05 proforma_Book2_Electric Rev Req Model (2009 GRC) Revised 01-18-2010 3" xfId="5967"/>
    <cellStyle name="_Recon to Darrin's 5.11.05 proforma_Book2_Electric Rev Req Model (2009 GRC) Revised 01-18-2010 3 2" xfId="24474"/>
    <cellStyle name="_Recon to Darrin's 5.11.05 proforma_Book2_Electric Rev Req Model (2009 GRC) Revised 01-18-2010 3 2 2" xfId="24475"/>
    <cellStyle name="_Recon to Darrin's 5.11.05 proforma_Book2_Electric Rev Req Model (2009 GRC) Revised 01-18-2010 3 3" xfId="24476"/>
    <cellStyle name="_Recon to Darrin's 5.11.05 proforma_Book2_Electric Rev Req Model (2009 GRC) Revised 01-18-2010 4" xfId="5968"/>
    <cellStyle name="_Recon to Darrin's 5.11.05 proforma_Book2_Electric Rev Req Model (2009 GRC) Revised 01-18-2010 4 2" xfId="24477"/>
    <cellStyle name="_Recon to Darrin's 5.11.05 proforma_Book2_Electric Rev Req Model (2009 GRC) Revised 01-18-2010 4 2 2" xfId="24478"/>
    <cellStyle name="_Recon to Darrin's 5.11.05 proforma_Book2_Electric Rev Req Model (2009 GRC) Revised 01-18-2010 4 3" xfId="24479"/>
    <cellStyle name="_Recon to Darrin's 5.11.05 proforma_Book2_Electric Rev Req Model (2009 GRC) Revised 01-18-2010 5" xfId="24480"/>
    <cellStyle name="_Recon to Darrin's 5.11.05 proforma_Book2_Electric Rev Req Model (2009 GRC) Revised 01-18-2010 5 2" xfId="24481"/>
    <cellStyle name="_Recon to Darrin's 5.11.05 proforma_Book2_Electric Rev Req Model (2009 GRC) Revised 01-18-2010 6" xfId="24482"/>
    <cellStyle name="_Recon to Darrin's 5.11.05 proforma_Book2_Electric Rev Req Model (2009 GRC) Revised 01-18-2010 6 2" xfId="24483"/>
    <cellStyle name="_Recon to Darrin's 5.11.05 proforma_Book2_Electric Rev Req Model (2009 GRC) Revised 01-18-2010_DEM-WP(C) ENERG10C--ctn Mid-C_042010 2010GRC" xfId="5969"/>
    <cellStyle name="_Recon to Darrin's 5.11.05 proforma_Book2_Electric Rev Req Model (2009 GRC) Revised 01-18-2010_DEM-WP(C) ENERG10C--ctn Mid-C_042010 2010GRC 2" xfId="24484"/>
    <cellStyle name="_Recon to Darrin's 5.11.05 proforma_Book2_Final Order Electric EXHIBIT A-1" xfId="5970"/>
    <cellStyle name="_Recon to Darrin's 5.11.05 proforma_Book2_Final Order Electric EXHIBIT A-1 2" xfId="5971"/>
    <cellStyle name="_Recon to Darrin's 5.11.05 proforma_Book2_Final Order Electric EXHIBIT A-1 2 2" xfId="5972"/>
    <cellStyle name="_Recon to Darrin's 5.11.05 proforma_Book2_Final Order Electric EXHIBIT A-1 2 2 2" xfId="24485"/>
    <cellStyle name="_Recon to Darrin's 5.11.05 proforma_Book2_Final Order Electric EXHIBIT A-1 2 3" xfId="24486"/>
    <cellStyle name="_Recon to Darrin's 5.11.05 proforma_Book2_Final Order Electric EXHIBIT A-1 3" xfId="5973"/>
    <cellStyle name="_Recon to Darrin's 5.11.05 proforma_Book2_Final Order Electric EXHIBIT A-1 3 2" xfId="24487"/>
    <cellStyle name="_Recon to Darrin's 5.11.05 proforma_Book2_Final Order Electric EXHIBIT A-1 3 2 2" xfId="24488"/>
    <cellStyle name="_Recon to Darrin's 5.11.05 proforma_Book2_Final Order Electric EXHIBIT A-1 3 3" xfId="24489"/>
    <cellStyle name="_Recon to Darrin's 5.11.05 proforma_Book2_Final Order Electric EXHIBIT A-1 4" xfId="5974"/>
    <cellStyle name="_Recon to Darrin's 5.11.05 proforma_Book2_Final Order Electric EXHIBIT A-1 4 2" xfId="24490"/>
    <cellStyle name="_Recon to Darrin's 5.11.05 proforma_Book2_Final Order Electric EXHIBIT A-1 5" xfId="24491"/>
    <cellStyle name="_Recon to Darrin's 5.11.05 proforma_Book2_Final Order Electric EXHIBIT A-1 6" xfId="24492"/>
    <cellStyle name="_Recon to Darrin's 5.11.05 proforma_Book4" xfId="5975"/>
    <cellStyle name="_Recon to Darrin's 5.11.05 proforma_Book4 2" xfId="5976"/>
    <cellStyle name="_Recon to Darrin's 5.11.05 proforma_Book4 2 2" xfId="5977"/>
    <cellStyle name="_Recon to Darrin's 5.11.05 proforma_Book4 2 2 2" xfId="24493"/>
    <cellStyle name="_Recon to Darrin's 5.11.05 proforma_Book4 2 2 2 2" xfId="24494"/>
    <cellStyle name="_Recon to Darrin's 5.11.05 proforma_Book4 2 3" xfId="24495"/>
    <cellStyle name="_Recon to Darrin's 5.11.05 proforma_Book4 2 3 2" xfId="24496"/>
    <cellStyle name="_Recon to Darrin's 5.11.05 proforma_Book4 2 4" xfId="24497"/>
    <cellStyle name="_Recon to Darrin's 5.11.05 proforma_Book4 2 4 2" xfId="24498"/>
    <cellStyle name="_Recon to Darrin's 5.11.05 proforma_Book4 3" xfId="5978"/>
    <cellStyle name="_Recon to Darrin's 5.11.05 proforma_Book4 3 2" xfId="24499"/>
    <cellStyle name="_Recon to Darrin's 5.11.05 proforma_Book4 3 2 2" xfId="24500"/>
    <cellStyle name="_Recon to Darrin's 5.11.05 proforma_Book4 3 3" xfId="24501"/>
    <cellStyle name="_Recon to Darrin's 5.11.05 proforma_Book4 4" xfId="5979"/>
    <cellStyle name="_Recon to Darrin's 5.11.05 proforma_Book4 4 2" xfId="24502"/>
    <cellStyle name="_Recon to Darrin's 5.11.05 proforma_Book4 4 2 2" xfId="24503"/>
    <cellStyle name="_Recon to Darrin's 5.11.05 proforma_Book4 4 3" xfId="24504"/>
    <cellStyle name="_Recon to Darrin's 5.11.05 proforma_Book4 5" xfId="24505"/>
    <cellStyle name="_Recon to Darrin's 5.11.05 proforma_Book4 5 2" xfId="24506"/>
    <cellStyle name="_Recon to Darrin's 5.11.05 proforma_Book4 6" xfId="24507"/>
    <cellStyle name="_Recon to Darrin's 5.11.05 proforma_Book4 6 2" xfId="24508"/>
    <cellStyle name="_Recon to Darrin's 5.11.05 proforma_Book4_DEM-WP(C) ENERG10C--ctn Mid-C_042010 2010GRC" xfId="5980"/>
    <cellStyle name="_Recon to Darrin's 5.11.05 proforma_Book4_DEM-WP(C) ENERG10C--ctn Mid-C_042010 2010GRC 2" xfId="24509"/>
    <cellStyle name="_Recon to Darrin's 5.11.05 proforma_Book9" xfId="5981"/>
    <cellStyle name="_Recon to Darrin's 5.11.05 proforma_Book9 2" xfId="5982"/>
    <cellStyle name="_Recon to Darrin's 5.11.05 proforma_Book9 2 2" xfId="5983"/>
    <cellStyle name="_Recon to Darrin's 5.11.05 proforma_Book9 2 2 2" xfId="24510"/>
    <cellStyle name="_Recon to Darrin's 5.11.05 proforma_Book9 2 2 2 2" xfId="24511"/>
    <cellStyle name="_Recon to Darrin's 5.11.05 proforma_Book9 2 3" xfId="24512"/>
    <cellStyle name="_Recon to Darrin's 5.11.05 proforma_Book9 2 3 2" xfId="24513"/>
    <cellStyle name="_Recon to Darrin's 5.11.05 proforma_Book9 2 4" xfId="24514"/>
    <cellStyle name="_Recon to Darrin's 5.11.05 proforma_Book9 2 4 2" xfId="24515"/>
    <cellStyle name="_Recon to Darrin's 5.11.05 proforma_Book9 3" xfId="5984"/>
    <cellStyle name="_Recon to Darrin's 5.11.05 proforma_Book9 3 2" xfId="24516"/>
    <cellStyle name="_Recon to Darrin's 5.11.05 proforma_Book9 3 2 2" xfId="24517"/>
    <cellStyle name="_Recon to Darrin's 5.11.05 proforma_Book9 3 3" xfId="24518"/>
    <cellStyle name="_Recon to Darrin's 5.11.05 proforma_Book9 4" xfId="5985"/>
    <cellStyle name="_Recon to Darrin's 5.11.05 proforma_Book9 4 2" xfId="24519"/>
    <cellStyle name="_Recon to Darrin's 5.11.05 proforma_Book9 4 2 2" xfId="24520"/>
    <cellStyle name="_Recon to Darrin's 5.11.05 proforma_Book9 4 3" xfId="24521"/>
    <cellStyle name="_Recon to Darrin's 5.11.05 proforma_Book9 5" xfId="24522"/>
    <cellStyle name="_Recon to Darrin's 5.11.05 proforma_Book9 5 2" xfId="24523"/>
    <cellStyle name="_Recon to Darrin's 5.11.05 proforma_Book9 6" xfId="24524"/>
    <cellStyle name="_Recon to Darrin's 5.11.05 proforma_Book9 6 2" xfId="24525"/>
    <cellStyle name="_Recon to Darrin's 5.11.05 proforma_Book9_DEM-WP(C) ENERG10C--ctn Mid-C_042010 2010GRC" xfId="5986"/>
    <cellStyle name="_Recon to Darrin's 5.11.05 proforma_Book9_DEM-WP(C) ENERG10C--ctn Mid-C_042010 2010GRC 2" xfId="24526"/>
    <cellStyle name="_Recon to Darrin's 5.11.05 proforma_Check the Interest Calculation" xfId="5987"/>
    <cellStyle name="_Recon to Darrin's 5.11.05 proforma_Check the Interest Calculation 2" xfId="24527"/>
    <cellStyle name="_Recon to Darrin's 5.11.05 proforma_Check the Interest Calculation_Scenario 1 REC vs PTC Offset" xfId="5988"/>
    <cellStyle name="_Recon to Darrin's 5.11.05 proforma_Check the Interest Calculation_Scenario 1 REC vs PTC Offset 2" xfId="24528"/>
    <cellStyle name="_Recon to Darrin's 5.11.05 proforma_Check the Interest Calculation_Scenario 3" xfId="5989"/>
    <cellStyle name="_Recon to Darrin's 5.11.05 proforma_Check the Interest Calculation_Scenario 3 2" xfId="24529"/>
    <cellStyle name="_Recon to Darrin's 5.11.05 proforma_Chelan PUD Power Costs (8-10)" xfId="5990"/>
    <cellStyle name="_Recon to Darrin's 5.11.05 proforma_Chelan PUD Power Costs (8-10) 2" xfId="24530"/>
    <cellStyle name="_Recon to Darrin's 5.11.05 proforma_DEM-WP(C) Chelan Power Costs" xfId="5991"/>
    <cellStyle name="_Recon to Darrin's 5.11.05 proforma_DEM-WP(C) Chelan Power Costs 2" xfId="24531"/>
    <cellStyle name="_Recon to Darrin's 5.11.05 proforma_DEM-WP(C) Chelan Power Costs 2 2" xfId="24532"/>
    <cellStyle name="_Recon to Darrin's 5.11.05 proforma_DEM-WP(C) Chelan Power Costs 2 2 2" xfId="24533"/>
    <cellStyle name="_Recon to Darrin's 5.11.05 proforma_DEM-WP(C) Chelan Power Costs 2 3" xfId="24534"/>
    <cellStyle name="_Recon to Darrin's 5.11.05 proforma_DEM-WP(C) Chelan Power Costs 3" xfId="24535"/>
    <cellStyle name="_Recon to Darrin's 5.11.05 proforma_DEM-WP(C) Chelan Power Costs 3 2" xfId="24536"/>
    <cellStyle name="_Recon to Darrin's 5.11.05 proforma_DEM-WP(C) Chelan Power Costs 3 2 2" xfId="24537"/>
    <cellStyle name="_Recon to Darrin's 5.11.05 proforma_DEM-WP(C) Chelan Power Costs 3 3" xfId="24538"/>
    <cellStyle name="_Recon to Darrin's 5.11.05 proforma_DEM-WP(C) Chelan Power Costs 4" xfId="24539"/>
    <cellStyle name="_Recon to Darrin's 5.11.05 proforma_DEM-WP(C) Chelan Power Costs 4 2" xfId="24540"/>
    <cellStyle name="_Recon to Darrin's 5.11.05 proforma_DEM-WP(C) Chelan Power Costs 5" xfId="24541"/>
    <cellStyle name="_Recon to Darrin's 5.11.05 proforma_DEM-WP(C) Chelan Power Costs 5 2" xfId="24542"/>
    <cellStyle name="_Recon to Darrin's 5.11.05 proforma_DEM-WP(C) ENERG10C--ctn Mid-C_042010 2010GRC" xfId="5992"/>
    <cellStyle name="_Recon to Darrin's 5.11.05 proforma_DEM-WP(C) ENERG10C--ctn Mid-C_042010 2010GRC 2" xfId="24543"/>
    <cellStyle name="_Recon to Darrin's 5.11.05 proforma_DEM-WP(C) Gas Transport 2010GRC" xfId="5993"/>
    <cellStyle name="_Recon to Darrin's 5.11.05 proforma_DEM-WP(C) Gas Transport 2010GRC 2" xfId="24544"/>
    <cellStyle name="_Recon to Darrin's 5.11.05 proforma_DEM-WP(C) Gas Transport 2010GRC 2 2" xfId="24545"/>
    <cellStyle name="_Recon to Darrin's 5.11.05 proforma_DEM-WP(C) Gas Transport 2010GRC 2 2 2" xfId="24546"/>
    <cellStyle name="_Recon to Darrin's 5.11.05 proforma_DEM-WP(C) Gas Transport 2010GRC 2 3" xfId="24547"/>
    <cellStyle name="_Recon to Darrin's 5.11.05 proforma_DEM-WP(C) Gas Transport 2010GRC 3" xfId="24548"/>
    <cellStyle name="_Recon to Darrin's 5.11.05 proforma_DEM-WP(C) Gas Transport 2010GRC 3 2" xfId="24549"/>
    <cellStyle name="_Recon to Darrin's 5.11.05 proforma_DEM-WP(C) Gas Transport 2010GRC 3 2 2" xfId="24550"/>
    <cellStyle name="_Recon to Darrin's 5.11.05 proforma_DEM-WP(C) Gas Transport 2010GRC 3 3" xfId="24551"/>
    <cellStyle name="_Recon to Darrin's 5.11.05 proforma_DEM-WP(C) Gas Transport 2010GRC 4" xfId="24552"/>
    <cellStyle name="_Recon to Darrin's 5.11.05 proforma_DEM-WP(C) Gas Transport 2010GRC 4 2" xfId="24553"/>
    <cellStyle name="_Recon to Darrin's 5.11.05 proforma_DEM-WP(C) Gas Transport 2010GRC 5" xfId="24554"/>
    <cellStyle name="_Recon to Darrin's 5.11.05 proforma_DEM-WP(C) Gas Transport 2010GRC 5 2" xfId="24555"/>
    <cellStyle name="_Recon to Darrin's 5.11.05 proforma_DWH-08 (Rate Spread &amp; Design Workpapers)" xfId="5994"/>
    <cellStyle name="_Recon to Darrin's 5.11.05 proforma_Exh A-1 resulting from UE-112050 effective Jan 1 2012" xfId="24556"/>
    <cellStyle name="_Recon to Darrin's 5.11.05 proforma_Exh A-1 resulting from UE-112050 effective Jan 1 2012 2" xfId="24557"/>
    <cellStyle name="_Recon to Darrin's 5.11.05 proforma_Exhibit A-1 effective 4-1-11 fr S Free 12-11" xfId="24558"/>
    <cellStyle name="_Recon to Darrin's 5.11.05 proforma_Exhibit A-1 effective 4-1-11 fr S Free 12-11 2" xfId="24559"/>
    <cellStyle name="_Recon to Darrin's 5.11.05 proforma_Exhibit D fr R Gho 12-31-08" xfId="5995"/>
    <cellStyle name="_Recon to Darrin's 5.11.05 proforma_Exhibit D fr R Gho 12-31-08 2" xfId="5996"/>
    <cellStyle name="_Recon to Darrin's 5.11.05 proforma_Exhibit D fr R Gho 12-31-08 2 2" xfId="24560"/>
    <cellStyle name="_Recon to Darrin's 5.11.05 proforma_Exhibit D fr R Gho 12-31-08 2 2 2" xfId="24561"/>
    <cellStyle name="_Recon to Darrin's 5.11.05 proforma_Exhibit D fr R Gho 12-31-08 2 2 2 2" xfId="24562"/>
    <cellStyle name="_Recon to Darrin's 5.11.05 proforma_Exhibit D fr R Gho 12-31-08 2 3" xfId="24563"/>
    <cellStyle name="_Recon to Darrin's 5.11.05 proforma_Exhibit D fr R Gho 12-31-08 2 3 2" xfId="24564"/>
    <cellStyle name="_Recon to Darrin's 5.11.05 proforma_Exhibit D fr R Gho 12-31-08 2 4" xfId="24565"/>
    <cellStyle name="_Recon to Darrin's 5.11.05 proforma_Exhibit D fr R Gho 12-31-08 2 4 2" xfId="24566"/>
    <cellStyle name="_Recon to Darrin's 5.11.05 proforma_Exhibit D fr R Gho 12-31-08 3" xfId="5997"/>
    <cellStyle name="_Recon to Darrin's 5.11.05 proforma_Exhibit D fr R Gho 12-31-08 3 2" xfId="24567"/>
    <cellStyle name="_Recon to Darrin's 5.11.05 proforma_Exhibit D fr R Gho 12-31-08 3 2 2" xfId="24568"/>
    <cellStyle name="_Recon to Darrin's 5.11.05 proforma_Exhibit D fr R Gho 12-31-08 3 3" xfId="24569"/>
    <cellStyle name="_Recon to Darrin's 5.11.05 proforma_Exhibit D fr R Gho 12-31-08 4" xfId="24570"/>
    <cellStyle name="_Recon to Darrin's 5.11.05 proforma_Exhibit D fr R Gho 12-31-08 4 2" xfId="24571"/>
    <cellStyle name="_Recon to Darrin's 5.11.05 proforma_Exhibit D fr R Gho 12-31-08 4 2 2" xfId="24572"/>
    <cellStyle name="_Recon to Darrin's 5.11.05 proforma_Exhibit D fr R Gho 12-31-08 4 3" xfId="24573"/>
    <cellStyle name="_Recon to Darrin's 5.11.05 proforma_Exhibit D fr R Gho 12-31-08 5" xfId="24574"/>
    <cellStyle name="_Recon to Darrin's 5.11.05 proforma_Exhibit D fr R Gho 12-31-08 5 2" xfId="24575"/>
    <cellStyle name="_Recon to Darrin's 5.11.05 proforma_Exhibit D fr R Gho 12-31-08 6" xfId="24576"/>
    <cellStyle name="_Recon to Darrin's 5.11.05 proforma_Exhibit D fr R Gho 12-31-08 6 2" xfId="24577"/>
    <cellStyle name="_Recon to Darrin's 5.11.05 proforma_Exhibit D fr R Gho 12-31-08 v2" xfId="5998"/>
    <cellStyle name="_Recon to Darrin's 5.11.05 proforma_Exhibit D fr R Gho 12-31-08 v2 2" xfId="5999"/>
    <cellStyle name="_Recon to Darrin's 5.11.05 proforma_Exhibit D fr R Gho 12-31-08 v2 2 2" xfId="24578"/>
    <cellStyle name="_Recon to Darrin's 5.11.05 proforma_Exhibit D fr R Gho 12-31-08 v2 2 2 2" xfId="24579"/>
    <cellStyle name="_Recon to Darrin's 5.11.05 proforma_Exhibit D fr R Gho 12-31-08 v2 2 2 2 2" xfId="24580"/>
    <cellStyle name="_Recon to Darrin's 5.11.05 proforma_Exhibit D fr R Gho 12-31-08 v2 2 3" xfId="24581"/>
    <cellStyle name="_Recon to Darrin's 5.11.05 proforma_Exhibit D fr R Gho 12-31-08 v2 2 3 2" xfId="24582"/>
    <cellStyle name="_Recon to Darrin's 5.11.05 proforma_Exhibit D fr R Gho 12-31-08 v2 2 4" xfId="24583"/>
    <cellStyle name="_Recon to Darrin's 5.11.05 proforma_Exhibit D fr R Gho 12-31-08 v2 2 4 2" xfId="24584"/>
    <cellStyle name="_Recon to Darrin's 5.11.05 proforma_Exhibit D fr R Gho 12-31-08 v2 3" xfId="6000"/>
    <cellStyle name="_Recon to Darrin's 5.11.05 proforma_Exhibit D fr R Gho 12-31-08 v2 3 2" xfId="24585"/>
    <cellStyle name="_Recon to Darrin's 5.11.05 proforma_Exhibit D fr R Gho 12-31-08 v2 3 2 2" xfId="24586"/>
    <cellStyle name="_Recon to Darrin's 5.11.05 proforma_Exhibit D fr R Gho 12-31-08 v2 3 3" xfId="24587"/>
    <cellStyle name="_Recon to Darrin's 5.11.05 proforma_Exhibit D fr R Gho 12-31-08 v2 4" xfId="24588"/>
    <cellStyle name="_Recon to Darrin's 5.11.05 proforma_Exhibit D fr R Gho 12-31-08 v2 4 2" xfId="24589"/>
    <cellStyle name="_Recon to Darrin's 5.11.05 proforma_Exhibit D fr R Gho 12-31-08 v2 4 2 2" xfId="24590"/>
    <cellStyle name="_Recon to Darrin's 5.11.05 proforma_Exhibit D fr R Gho 12-31-08 v2 4 3" xfId="24591"/>
    <cellStyle name="_Recon to Darrin's 5.11.05 proforma_Exhibit D fr R Gho 12-31-08 v2 5" xfId="24592"/>
    <cellStyle name="_Recon to Darrin's 5.11.05 proforma_Exhibit D fr R Gho 12-31-08 v2 5 2" xfId="24593"/>
    <cellStyle name="_Recon to Darrin's 5.11.05 proforma_Exhibit D fr R Gho 12-31-08 v2 6" xfId="24594"/>
    <cellStyle name="_Recon to Darrin's 5.11.05 proforma_Exhibit D fr R Gho 12-31-08 v2 6 2" xfId="24595"/>
    <cellStyle name="_Recon to Darrin's 5.11.05 proforma_Exhibit D fr R Gho 12-31-08 v2_DEM-WP(C) ENERG10C--ctn Mid-C_042010 2010GRC" xfId="6001"/>
    <cellStyle name="_Recon to Darrin's 5.11.05 proforma_Exhibit D fr R Gho 12-31-08 v2_DEM-WP(C) ENERG10C--ctn Mid-C_042010 2010GRC 2" xfId="24596"/>
    <cellStyle name="_Recon to Darrin's 5.11.05 proforma_Exhibit D fr R Gho 12-31-08 v2_NIM Summary" xfId="6002"/>
    <cellStyle name="_Recon to Darrin's 5.11.05 proforma_Exhibit D fr R Gho 12-31-08 v2_NIM Summary 2" xfId="6003"/>
    <cellStyle name="_Recon to Darrin's 5.11.05 proforma_Exhibit D fr R Gho 12-31-08 v2_NIM Summary 2 2" xfId="24597"/>
    <cellStyle name="_Recon to Darrin's 5.11.05 proforma_Exhibit D fr R Gho 12-31-08 v2_NIM Summary 2 2 2" xfId="24598"/>
    <cellStyle name="_Recon to Darrin's 5.11.05 proforma_Exhibit D fr R Gho 12-31-08 v2_NIM Summary 2 2 2 2" xfId="24599"/>
    <cellStyle name="_Recon to Darrin's 5.11.05 proforma_Exhibit D fr R Gho 12-31-08 v2_NIM Summary 2 3" xfId="24600"/>
    <cellStyle name="_Recon to Darrin's 5.11.05 proforma_Exhibit D fr R Gho 12-31-08 v2_NIM Summary 2 3 2" xfId="24601"/>
    <cellStyle name="_Recon to Darrin's 5.11.05 proforma_Exhibit D fr R Gho 12-31-08 v2_NIM Summary 2 4" xfId="24602"/>
    <cellStyle name="_Recon to Darrin's 5.11.05 proforma_Exhibit D fr R Gho 12-31-08 v2_NIM Summary 2 4 2" xfId="24603"/>
    <cellStyle name="_Recon to Darrin's 5.11.05 proforma_Exhibit D fr R Gho 12-31-08 v2_NIM Summary 3" xfId="24604"/>
    <cellStyle name="_Recon to Darrin's 5.11.05 proforma_Exhibit D fr R Gho 12-31-08 v2_NIM Summary 3 2" xfId="24605"/>
    <cellStyle name="_Recon to Darrin's 5.11.05 proforma_Exhibit D fr R Gho 12-31-08 v2_NIM Summary 3 2 2" xfId="24606"/>
    <cellStyle name="_Recon to Darrin's 5.11.05 proforma_Exhibit D fr R Gho 12-31-08 v2_NIM Summary 3 3" xfId="24607"/>
    <cellStyle name="_Recon to Darrin's 5.11.05 proforma_Exhibit D fr R Gho 12-31-08 v2_NIM Summary 4" xfId="24608"/>
    <cellStyle name="_Recon to Darrin's 5.11.05 proforma_Exhibit D fr R Gho 12-31-08 v2_NIM Summary 4 2" xfId="24609"/>
    <cellStyle name="_Recon to Darrin's 5.11.05 proforma_Exhibit D fr R Gho 12-31-08 v2_NIM Summary 4 2 2" xfId="24610"/>
    <cellStyle name="_Recon to Darrin's 5.11.05 proforma_Exhibit D fr R Gho 12-31-08 v2_NIM Summary 4 3" xfId="24611"/>
    <cellStyle name="_Recon to Darrin's 5.11.05 proforma_Exhibit D fr R Gho 12-31-08 v2_NIM Summary 5" xfId="24612"/>
    <cellStyle name="_Recon to Darrin's 5.11.05 proforma_Exhibit D fr R Gho 12-31-08 v2_NIM Summary 5 2" xfId="24613"/>
    <cellStyle name="_Recon to Darrin's 5.11.05 proforma_Exhibit D fr R Gho 12-31-08 v2_NIM Summary 6" xfId="24614"/>
    <cellStyle name="_Recon to Darrin's 5.11.05 proforma_Exhibit D fr R Gho 12-31-08 v2_NIM Summary 6 2" xfId="24615"/>
    <cellStyle name="_Recon to Darrin's 5.11.05 proforma_Exhibit D fr R Gho 12-31-08 v2_NIM Summary_DEM-WP(C) ENERG10C--ctn Mid-C_042010 2010GRC" xfId="6004"/>
    <cellStyle name="_Recon to Darrin's 5.11.05 proforma_Exhibit D fr R Gho 12-31-08 v2_NIM Summary_DEM-WP(C) ENERG10C--ctn Mid-C_042010 2010GRC 2" xfId="24616"/>
    <cellStyle name="_Recon to Darrin's 5.11.05 proforma_Exhibit D fr R Gho 12-31-08_DEM-WP(C) ENERG10C--ctn Mid-C_042010 2010GRC" xfId="6005"/>
    <cellStyle name="_Recon to Darrin's 5.11.05 proforma_Exhibit D fr R Gho 12-31-08_DEM-WP(C) ENERG10C--ctn Mid-C_042010 2010GRC 2" xfId="24617"/>
    <cellStyle name="_Recon to Darrin's 5.11.05 proforma_Exhibit D fr R Gho 12-31-08_NIM Summary" xfId="6006"/>
    <cellStyle name="_Recon to Darrin's 5.11.05 proforma_Exhibit D fr R Gho 12-31-08_NIM Summary 2" xfId="6007"/>
    <cellStyle name="_Recon to Darrin's 5.11.05 proforma_Exhibit D fr R Gho 12-31-08_NIM Summary 2 2" xfId="24618"/>
    <cellStyle name="_Recon to Darrin's 5.11.05 proforma_Exhibit D fr R Gho 12-31-08_NIM Summary 2 2 2" xfId="24619"/>
    <cellStyle name="_Recon to Darrin's 5.11.05 proforma_Exhibit D fr R Gho 12-31-08_NIM Summary 2 2 2 2" xfId="24620"/>
    <cellStyle name="_Recon to Darrin's 5.11.05 proforma_Exhibit D fr R Gho 12-31-08_NIM Summary 2 3" xfId="24621"/>
    <cellStyle name="_Recon to Darrin's 5.11.05 proforma_Exhibit D fr R Gho 12-31-08_NIM Summary 2 3 2" xfId="24622"/>
    <cellStyle name="_Recon to Darrin's 5.11.05 proforma_Exhibit D fr R Gho 12-31-08_NIM Summary 2 4" xfId="24623"/>
    <cellStyle name="_Recon to Darrin's 5.11.05 proforma_Exhibit D fr R Gho 12-31-08_NIM Summary 2 4 2" xfId="24624"/>
    <cellStyle name="_Recon to Darrin's 5.11.05 proforma_Exhibit D fr R Gho 12-31-08_NIM Summary 3" xfId="24625"/>
    <cellStyle name="_Recon to Darrin's 5.11.05 proforma_Exhibit D fr R Gho 12-31-08_NIM Summary 3 2" xfId="24626"/>
    <cellStyle name="_Recon to Darrin's 5.11.05 proforma_Exhibit D fr R Gho 12-31-08_NIM Summary 3 2 2" xfId="24627"/>
    <cellStyle name="_Recon to Darrin's 5.11.05 proforma_Exhibit D fr R Gho 12-31-08_NIM Summary 3 3" xfId="24628"/>
    <cellStyle name="_Recon to Darrin's 5.11.05 proforma_Exhibit D fr R Gho 12-31-08_NIM Summary 4" xfId="24629"/>
    <cellStyle name="_Recon to Darrin's 5.11.05 proforma_Exhibit D fr R Gho 12-31-08_NIM Summary 4 2" xfId="24630"/>
    <cellStyle name="_Recon to Darrin's 5.11.05 proforma_Exhibit D fr R Gho 12-31-08_NIM Summary 4 2 2" xfId="24631"/>
    <cellStyle name="_Recon to Darrin's 5.11.05 proforma_Exhibit D fr R Gho 12-31-08_NIM Summary 4 3" xfId="24632"/>
    <cellStyle name="_Recon to Darrin's 5.11.05 proforma_Exhibit D fr R Gho 12-31-08_NIM Summary 5" xfId="24633"/>
    <cellStyle name="_Recon to Darrin's 5.11.05 proforma_Exhibit D fr R Gho 12-31-08_NIM Summary 5 2" xfId="24634"/>
    <cellStyle name="_Recon to Darrin's 5.11.05 proforma_Exhibit D fr R Gho 12-31-08_NIM Summary 6" xfId="24635"/>
    <cellStyle name="_Recon to Darrin's 5.11.05 proforma_Exhibit D fr R Gho 12-31-08_NIM Summary 6 2" xfId="24636"/>
    <cellStyle name="_Recon to Darrin's 5.11.05 proforma_Exhibit D fr R Gho 12-31-08_NIM Summary_DEM-WP(C) ENERG10C--ctn Mid-C_042010 2010GRC" xfId="6008"/>
    <cellStyle name="_Recon to Darrin's 5.11.05 proforma_Exhibit D fr R Gho 12-31-08_NIM Summary_DEM-WP(C) ENERG10C--ctn Mid-C_042010 2010GRC 2" xfId="24637"/>
    <cellStyle name="_Recon to Darrin's 5.11.05 proforma_Final 2008 PTC Rate Design Workpapers 10.27.08" xfId="6009"/>
    <cellStyle name="_Recon to Darrin's 5.11.05 proforma_Final 2009 Electric Low Income Workpapers" xfId="6010"/>
    <cellStyle name="_Recon to Darrin's 5.11.05 proforma_Gas Rev Req Model (2010 GRC)" xfId="6011"/>
    <cellStyle name="_Recon to Darrin's 5.11.05 proforma_Hopkins Ridge Prepaid Tran - Interest Earned RY 12ME Feb  '11" xfId="6012"/>
    <cellStyle name="_Recon to Darrin's 5.11.05 proforma_Hopkins Ridge Prepaid Tran - Interest Earned RY 12ME Feb  '11 2" xfId="6013"/>
    <cellStyle name="_Recon to Darrin's 5.11.05 proforma_Hopkins Ridge Prepaid Tran - Interest Earned RY 12ME Feb  '11 2 2" xfId="24638"/>
    <cellStyle name="_Recon to Darrin's 5.11.05 proforma_Hopkins Ridge Prepaid Tran - Interest Earned RY 12ME Feb  '11 2 2 2" xfId="24639"/>
    <cellStyle name="_Recon to Darrin's 5.11.05 proforma_Hopkins Ridge Prepaid Tran - Interest Earned RY 12ME Feb  '11 2 2 2 2" xfId="24640"/>
    <cellStyle name="_Recon to Darrin's 5.11.05 proforma_Hopkins Ridge Prepaid Tran - Interest Earned RY 12ME Feb  '11 2 3" xfId="24641"/>
    <cellStyle name="_Recon to Darrin's 5.11.05 proforma_Hopkins Ridge Prepaid Tran - Interest Earned RY 12ME Feb  '11 2 3 2" xfId="24642"/>
    <cellStyle name="_Recon to Darrin's 5.11.05 proforma_Hopkins Ridge Prepaid Tran - Interest Earned RY 12ME Feb  '11 2 4" xfId="24643"/>
    <cellStyle name="_Recon to Darrin's 5.11.05 proforma_Hopkins Ridge Prepaid Tran - Interest Earned RY 12ME Feb  '11 2 4 2" xfId="24644"/>
    <cellStyle name="_Recon to Darrin's 5.11.05 proforma_Hopkins Ridge Prepaid Tran - Interest Earned RY 12ME Feb  '11 3" xfId="24645"/>
    <cellStyle name="_Recon to Darrin's 5.11.05 proforma_Hopkins Ridge Prepaid Tran - Interest Earned RY 12ME Feb  '11 3 2" xfId="24646"/>
    <cellStyle name="_Recon to Darrin's 5.11.05 proforma_Hopkins Ridge Prepaid Tran - Interest Earned RY 12ME Feb  '11 3 2 2" xfId="24647"/>
    <cellStyle name="_Recon to Darrin's 5.11.05 proforma_Hopkins Ridge Prepaid Tran - Interest Earned RY 12ME Feb  '11 3 3" xfId="24648"/>
    <cellStyle name="_Recon to Darrin's 5.11.05 proforma_Hopkins Ridge Prepaid Tran - Interest Earned RY 12ME Feb  '11 4" xfId="24649"/>
    <cellStyle name="_Recon to Darrin's 5.11.05 proforma_Hopkins Ridge Prepaid Tran - Interest Earned RY 12ME Feb  '11 4 2" xfId="24650"/>
    <cellStyle name="_Recon to Darrin's 5.11.05 proforma_Hopkins Ridge Prepaid Tran - Interest Earned RY 12ME Feb  '11 4 2 2" xfId="24651"/>
    <cellStyle name="_Recon to Darrin's 5.11.05 proforma_Hopkins Ridge Prepaid Tran - Interest Earned RY 12ME Feb  '11 4 3" xfId="24652"/>
    <cellStyle name="_Recon to Darrin's 5.11.05 proforma_Hopkins Ridge Prepaid Tran - Interest Earned RY 12ME Feb  '11 5" xfId="24653"/>
    <cellStyle name="_Recon to Darrin's 5.11.05 proforma_Hopkins Ridge Prepaid Tran - Interest Earned RY 12ME Feb  '11 5 2" xfId="24654"/>
    <cellStyle name="_Recon to Darrin's 5.11.05 proforma_Hopkins Ridge Prepaid Tran - Interest Earned RY 12ME Feb  '11 6" xfId="24655"/>
    <cellStyle name="_Recon to Darrin's 5.11.05 proforma_Hopkins Ridge Prepaid Tran - Interest Earned RY 12ME Feb  '11 6 2" xfId="24656"/>
    <cellStyle name="_Recon to Darrin's 5.11.05 proforma_Hopkins Ridge Prepaid Tran - Interest Earned RY 12ME Feb  '11_DEM-WP(C) ENERG10C--ctn Mid-C_042010 2010GRC" xfId="6014"/>
    <cellStyle name="_Recon to Darrin's 5.11.05 proforma_Hopkins Ridge Prepaid Tran - Interest Earned RY 12ME Feb  '11_DEM-WP(C) ENERG10C--ctn Mid-C_042010 2010GRC 2" xfId="24657"/>
    <cellStyle name="_Recon to Darrin's 5.11.05 proforma_Hopkins Ridge Prepaid Tran - Interest Earned RY 12ME Feb  '11_NIM Summary" xfId="6015"/>
    <cellStyle name="_Recon to Darrin's 5.11.05 proforma_Hopkins Ridge Prepaid Tran - Interest Earned RY 12ME Feb  '11_NIM Summary 2" xfId="6016"/>
    <cellStyle name="_Recon to Darrin's 5.11.05 proforma_Hopkins Ridge Prepaid Tran - Interest Earned RY 12ME Feb  '11_NIM Summary 2 2" xfId="24658"/>
    <cellStyle name="_Recon to Darrin's 5.11.05 proforma_Hopkins Ridge Prepaid Tran - Interest Earned RY 12ME Feb  '11_NIM Summary 2 2 2" xfId="24659"/>
    <cellStyle name="_Recon to Darrin's 5.11.05 proforma_Hopkins Ridge Prepaid Tran - Interest Earned RY 12ME Feb  '11_NIM Summary 2 2 2 2" xfId="24660"/>
    <cellStyle name="_Recon to Darrin's 5.11.05 proforma_Hopkins Ridge Prepaid Tran - Interest Earned RY 12ME Feb  '11_NIM Summary 2 3" xfId="24661"/>
    <cellStyle name="_Recon to Darrin's 5.11.05 proforma_Hopkins Ridge Prepaid Tran - Interest Earned RY 12ME Feb  '11_NIM Summary 2 3 2" xfId="24662"/>
    <cellStyle name="_Recon to Darrin's 5.11.05 proforma_Hopkins Ridge Prepaid Tran - Interest Earned RY 12ME Feb  '11_NIM Summary 2 4" xfId="24663"/>
    <cellStyle name="_Recon to Darrin's 5.11.05 proforma_Hopkins Ridge Prepaid Tran - Interest Earned RY 12ME Feb  '11_NIM Summary 2 4 2" xfId="24664"/>
    <cellStyle name="_Recon to Darrin's 5.11.05 proforma_Hopkins Ridge Prepaid Tran - Interest Earned RY 12ME Feb  '11_NIM Summary 3" xfId="24665"/>
    <cellStyle name="_Recon to Darrin's 5.11.05 proforma_Hopkins Ridge Prepaid Tran - Interest Earned RY 12ME Feb  '11_NIM Summary 3 2" xfId="24666"/>
    <cellStyle name="_Recon to Darrin's 5.11.05 proforma_Hopkins Ridge Prepaid Tran - Interest Earned RY 12ME Feb  '11_NIM Summary 3 2 2" xfId="24667"/>
    <cellStyle name="_Recon to Darrin's 5.11.05 proforma_Hopkins Ridge Prepaid Tran - Interest Earned RY 12ME Feb  '11_NIM Summary 3 3" xfId="24668"/>
    <cellStyle name="_Recon to Darrin's 5.11.05 proforma_Hopkins Ridge Prepaid Tran - Interest Earned RY 12ME Feb  '11_NIM Summary 4" xfId="24669"/>
    <cellStyle name="_Recon to Darrin's 5.11.05 proforma_Hopkins Ridge Prepaid Tran - Interest Earned RY 12ME Feb  '11_NIM Summary 4 2" xfId="24670"/>
    <cellStyle name="_Recon to Darrin's 5.11.05 proforma_Hopkins Ridge Prepaid Tran - Interest Earned RY 12ME Feb  '11_NIM Summary 4 2 2" xfId="24671"/>
    <cellStyle name="_Recon to Darrin's 5.11.05 proforma_Hopkins Ridge Prepaid Tran - Interest Earned RY 12ME Feb  '11_NIM Summary 4 3" xfId="24672"/>
    <cellStyle name="_Recon to Darrin's 5.11.05 proforma_Hopkins Ridge Prepaid Tran - Interest Earned RY 12ME Feb  '11_NIM Summary 5" xfId="24673"/>
    <cellStyle name="_Recon to Darrin's 5.11.05 proforma_Hopkins Ridge Prepaid Tran - Interest Earned RY 12ME Feb  '11_NIM Summary 5 2" xfId="24674"/>
    <cellStyle name="_Recon to Darrin's 5.11.05 proforma_Hopkins Ridge Prepaid Tran - Interest Earned RY 12ME Feb  '11_NIM Summary 6" xfId="24675"/>
    <cellStyle name="_Recon to Darrin's 5.11.05 proforma_Hopkins Ridge Prepaid Tran - Interest Earned RY 12ME Feb  '11_NIM Summary 6 2" xfId="24676"/>
    <cellStyle name="_Recon to Darrin's 5.11.05 proforma_Hopkins Ridge Prepaid Tran - Interest Earned RY 12ME Feb  '11_NIM Summary_DEM-WP(C) ENERG10C--ctn Mid-C_042010 2010GRC" xfId="6017"/>
    <cellStyle name="_Recon to Darrin's 5.11.05 proforma_Hopkins Ridge Prepaid Tran - Interest Earned RY 12ME Feb  '11_NIM Summary_DEM-WP(C) ENERG10C--ctn Mid-C_042010 2010GRC 2" xfId="24677"/>
    <cellStyle name="_Recon to Darrin's 5.11.05 proforma_Hopkins Ridge Prepaid Tran - Interest Earned RY 12ME Feb  '11_Transmission Workbook for May BOD" xfId="6018"/>
    <cellStyle name="_Recon to Darrin's 5.11.05 proforma_Hopkins Ridge Prepaid Tran - Interest Earned RY 12ME Feb  '11_Transmission Workbook for May BOD 2" xfId="6019"/>
    <cellStyle name="_Recon to Darrin's 5.11.05 proforma_Hopkins Ridge Prepaid Tran - Interest Earned RY 12ME Feb  '11_Transmission Workbook for May BOD 2 2" xfId="24678"/>
    <cellStyle name="_Recon to Darrin's 5.11.05 proforma_Hopkins Ridge Prepaid Tran - Interest Earned RY 12ME Feb  '11_Transmission Workbook for May BOD 2 2 2" xfId="24679"/>
    <cellStyle name="_Recon to Darrin's 5.11.05 proforma_Hopkins Ridge Prepaid Tran - Interest Earned RY 12ME Feb  '11_Transmission Workbook for May BOD 2 2 2 2" xfId="24680"/>
    <cellStyle name="_Recon to Darrin's 5.11.05 proforma_Hopkins Ridge Prepaid Tran - Interest Earned RY 12ME Feb  '11_Transmission Workbook for May BOD 2 3" xfId="24681"/>
    <cellStyle name="_Recon to Darrin's 5.11.05 proforma_Hopkins Ridge Prepaid Tran - Interest Earned RY 12ME Feb  '11_Transmission Workbook for May BOD 2 3 2" xfId="24682"/>
    <cellStyle name="_Recon to Darrin's 5.11.05 proforma_Hopkins Ridge Prepaid Tran - Interest Earned RY 12ME Feb  '11_Transmission Workbook for May BOD 2 4" xfId="24683"/>
    <cellStyle name="_Recon to Darrin's 5.11.05 proforma_Hopkins Ridge Prepaid Tran - Interest Earned RY 12ME Feb  '11_Transmission Workbook for May BOD 2 4 2" xfId="24684"/>
    <cellStyle name="_Recon to Darrin's 5.11.05 proforma_Hopkins Ridge Prepaid Tran - Interest Earned RY 12ME Feb  '11_Transmission Workbook for May BOD 3" xfId="24685"/>
    <cellStyle name="_Recon to Darrin's 5.11.05 proforma_Hopkins Ridge Prepaid Tran - Interest Earned RY 12ME Feb  '11_Transmission Workbook for May BOD 3 2" xfId="24686"/>
    <cellStyle name="_Recon to Darrin's 5.11.05 proforma_Hopkins Ridge Prepaid Tran - Interest Earned RY 12ME Feb  '11_Transmission Workbook for May BOD 3 2 2" xfId="24687"/>
    <cellStyle name="_Recon to Darrin's 5.11.05 proforma_Hopkins Ridge Prepaid Tran - Interest Earned RY 12ME Feb  '11_Transmission Workbook for May BOD 3 3" xfId="24688"/>
    <cellStyle name="_Recon to Darrin's 5.11.05 proforma_Hopkins Ridge Prepaid Tran - Interest Earned RY 12ME Feb  '11_Transmission Workbook for May BOD 4" xfId="24689"/>
    <cellStyle name="_Recon to Darrin's 5.11.05 proforma_Hopkins Ridge Prepaid Tran - Interest Earned RY 12ME Feb  '11_Transmission Workbook for May BOD 4 2" xfId="24690"/>
    <cellStyle name="_Recon to Darrin's 5.11.05 proforma_Hopkins Ridge Prepaid Tran - Interest Earned RY 12ME Feb  '11_Transmission Workbook for May BOD 4 2 2" xfId="24691"/>
    <cellStyle name="_Recon to Darrin's 5.11.05 proforma_Hopkins Ridge Prepaid Tran - Interest Earned RY 12ME Feb  '11_Transmission Workbook for May BOD 4 3" xfId="24692"/>
    <cellStyle name="_Recon to Darrin's 5.11.05 proforma_Hopkins Ridge Prepaid Tran - Interest Earned RY 12ME Feb  '11_Transmission Workbook for May BOD 5" xfId="24693"/>
    <cellStyle name="_Recon to Darrin's 5.11.05 proforma_Hopkins Ridge Prepaid Tran - Interest Earned RY 12ME Feb  '11_Transmission Workbook for May BOD 5 2" xfId="24694"/>
    <cellStyle name="_Recon to Darrin's 5.11.05 proforma_Hopkins Ridge Prepaid Tran - Interest Earned RY 12ME Feb  '11_Transmission Workbook for May BOD 6" xfId="24695"/>
    <cellStyle name="_Recon to Darrin's 5.11.05 proforma_Hopkins Ridge Prepaid Tran - Interest Earned RY 12ME Feb  '11_Transmission Workbook for May BOD 6 2" xfId="24696"/>
    <cellStyle name="_Recon to Darrin's 5.11.05 proforma_Hopkins Ridge Prepaid Tran - Interest Earned RY 12ME Feb  '11_Transmission Workbook for May BOD_DEM-WP(C) ENERG10C--ctn Mid-C_042010 2010GRC" xfId="6020"/>
    <cellStyle name="_Recon to Darrin's 5.11.05 proforma_Hopkins Ridge Prepaid Tran - Interest Earned RY 12ME Feb  '11_Transmission Workbook for May BOD_DEM-WP(C) ENERG10C--ctn Mid-C_042010 2010GRC 2" xfId="24697"/>
    <cellStyle name="_Recon to Darrin's 5.11.05 proforma_INPUTS" xfId="6021"/>
    <cellStyle name="_Recon to Darrin's 5.11.05 proforma_INPUTS 2" xfId="6022"/>
    <cellStyle name="_Recon to Darrin's 5.11.05 proforma_INPUTS 2 2" xfId="6023"/>
    <cellStyle name="_Recon to Darrin's 5.11.05 proforma_INPUTS 2 2 2" xfId="24698"/>
    <cellStyle name="_Recon to Darrin's 5.11.05 proforma_INPUTS 2 3" xfId="24699"/>
    <cellStyle name="_Recon to Darrin's 5.11.05 proforma_INPUTS 3" xfId="6024"/>
    <cellStyle name="_Recon to Darrin's 5.11.05 proforma_INPUTS 3 2" xfId="24700"/>
    <cellStyle name="_Recon to Darrin's 5.11.05 proforma_INPUTS 4" xfId="24701"/>
    <cellStyle name="_Recon to Darrin's 5.11.05 proforma_LSRWEP LGIA like Acctg Petition Aug 2010" xfId="6025"/>
    <cellStyle name="_Recon to Darrin's 5.11.05 proforma_LSRWEP LGIA like Acctg Petition Aug 2010 2" xfId="24702"/>
    <cellStyle name="_Recon to Darrin's 5.11.05 proforma_LSRWEP LGIA like Acctg Petition Aug 2010 2 2" xfId="24703"/>
    <cellStyle name="_Recon to Darrin's 5.11.05 proforma_LSRWEP LGIA like Acctg Petition Aug 2010 2 2 2" xfId="24704"/>
    <cellStyle name="_Recon to Darrin's 5.11.05 proforma_LSRWEP LGIA like Acctg Petition Aug 2010 3" xfId="24705"/>
    <cellStyle name="_Recon to Darrin's 5.11.05 proforma_LSRWEP LGIA like Acctg Petition Aug 2010 3 2" xfId="24706"/>
    <cellStyle name="_Recon to Darrin's 5.11.05 proforma_LSRWEP LGIA like Acctg Petition Aug 2010 3 2 2" xfId="24707"/>
    <cellStyle name="_Recon to Darrin's 5.11.05 proforma_LSRWEP LGIA like Acctg Petition Aug 2010 3 3" xfId="24708"/>
    <cellStyle name="_Recon to Darrin's 5.11.05 proforma_LSRWEP LGIA like Acctg Petition Aug 2010 4" xfId="24709"/>
    <cellStyle name="_Recon to Darrin's 5.11.05 proforma_LSRWEP LGIA like Acctg Petition Aug 2010 4 2" xfId="24710"/>
    <cellStyle name="_Recon to Darrin's 5.11.05 proforma_LSRWEP LGIA like Acctg Petition Aug 2010 5" xfId="24711"/>
    <cellStyle name="_Recon to Darrin's 5.11.05 proforma_LSRWEP LGIA like Acctg Petition Aug 2010 5 2" xfId="24712"/>
    <cellStyle name="_Recon to Darrin's 5.11.05 proforma_Mint Farm Generation BPA" xfId="24713"/>
    <cellStyle name="_Recon to Darrin's 5.11.05 proforma_NIM Summary" xfId="6026"/>
    <cellStyle name="_Recon to Darrin's 5.11.05 proforma_NIM Summary 09GRC" xfId="6027"/>
    <cellStyle name="_Recon to Darrin's 5.11.05 proforma_NIM Summary 09GRC 2" xfId="6028"/>
    <cellStyle name="_Recon to Darrin's 5.11.05 proforma_NIM Summary 09GRC 2 2" xfId="24714"/>
    <cellStyle name="_Recon to Darrin's 5.11.05 proforma_NIM Summary 09GRC 2 2 2" xfId="24715"/>
    <cellStyle name="_Recon to Darrin's 5.11.05 proforma_NIM Summary 09GRC 2 2 2 2" xfId="24716"/>
    <cellStyle name="_Recon to Darrin's 5.11.05 proforma_NIM Summary 09GRC 2 3" xfId="24717"/>
    <cellStyle name="_Recon to Darrin's 5.11.05 proforma_NIM Summary 09GRC 2 3 2" xfId="24718"/>
    <cellStyle name="_Recon to Darrin's 5.11.05 proforma_NIM Summary 09GRC 2 4" xfId="24719"/>
    <cellStyle name="_Recon to Darrin's 5.11.05 proforma_NIM Summary 09GRC 2 4 2" xfId="24720"/>
    <cellStyle name="_Recon to Darrin's 5.11.05 proforma_NIM Summary 09GRC 3" xfId="24721"/>
    <cellStyle name="_Recon to Darrin's 5.11.05 proforma_NIM Summary 09GRC 3 2" xfId="24722"/>
    <cellStyle name="_Recon to Darrin's 5.11.05 proforma_NIM Summary 09GRC 3 2 2" xfId="24723"/>
    <cellStyle name="_Recon to Darrin's 5.11.05 proforma_NIM Summary 09GRC 3 3" xfId="24724"/>
    <cellStyle name="_Recon to Darrin's 5.11.05 proforma_NIM Summary 09GRC 4" xfId="24725"/>
    <cellStyle name="_Recon to Darrin's 5.11.05 proforma_NIM Summary 09GRC 4 2" xfId="24726"/>
    <cellStyle name="_Recon to Darrin's 5.11.05 proforma_NIM Summary 09GRC 4 2 2" xfId="24727"/>
    <cellStyle name="_Recon to Darrin's 5.11.05 proforma_NIM Summary 09GRC 4 3" xfId="24728"/>
    <cellStyle name="_Recon to Darrin's 5.11.05 proforma_NIM Summary 09GRC 5" xfId="24729"/>
    <cellStyle name="_Recon to Darrin's 5.11.05 proforma_NIM Summary 09GRC 5 2" xfId="24730"/>
    <cellStyle name="_Recon to Darrin's 5.11.05 proforma_NIM Summary 09GRC 6" xfId="24731"/>
    <cellStyle name="_Recon to Darrin's 5.11.05 proforma_NIM Summary 09GRC 6 2" xfId="24732"/>
    <cellStyle name="_Recon to Darrin's 5.11.05 proforma_NIM Summary 09GRC_DEM-WP(C) ENERG10C--ctn Mid-C_042010 2010GRC" xfId="6029"/>
    <cellStyle name="_Recon to Darrin's 5.11.05 proforma_NIM Summary 09GRC_DEM-WP(C) ENERG10C--ctn Mid-C_042010 2010GRC 2" xfId="24733"/>
    <cellStyle name="_Recon to Darrin's 5.11.05 proforma_NIM Summary 10" xfId="24734"/>
    <cellStyle name="_Recon to Darrin's 5.11.05 proforma_NIM Summary 10 2" xfId="24735"/>
    <cellStyle name="_Recon to Darrin's 5.11.05 proforma_NIM Summary 10 2 2" xfId="24736"/>
    <cellStyle name="_Recon to Darrin's 5.11.05 proforma_NIM Summary 10 3" xfId="24737"/>
    <cellStyle name="_Recon to Darrin's 5.11.05 proforma_NIM Summary 10 4" xfId="24738"/>
    <cellStyle name="_Recon to Darrin's 5.11.05 proforma_NIM Summary 11" xfId="24739"/>
    <cellStyle name="_Recon to Darrin's 5.11.05 proforma_NIM Summary 11 2" xfId="24740"/>
    <cellStyle name="_Recon to Darrin's 5.11.05 proforma_NIM Summary 11 2 2" xfId="24741"/>
    <cellStyle name="_Recon to Darrin's 5.11.05 proforma_NIM Summary 11 3" xfId="24742"/>
    <cellStyle name="_Recon to Darrin's 5.11.05 proforma_NIM Summary 11 4" xfId="24743"/>
    <cellStyle name="_Recon to Darrin's 5.11.05 proforma_NIM Summary 12" xfId="24744"/>
    <cellStyle name="_Recon to Darrin's 5.11.05 proforma_NIM Summary 12 2" xfId="24745"/>
    <cellStyle name="_Recon to Darrin's 5.11.05 proforma_NIM Summary 12 2 2" xfId="24746"/>
    <cellStyle name="_Recon to Darrin's 5.11.05 proforma_NIM Summary 12 3" xfId="24747"/>
    <cellStyle name="_Recon to Darrin's 5.11.05 proforma_NIM Summary 12 4" xfId="24748"/>
    <cellStyle name="_Recon to Darrin's 5.11.05 proforma_NIM Summary 13" xfId="24749"/>
    <cellStyle name="_Recon to Darrin's 5.11.05 proforma_NIM Summary 13 2" xfId="24750"/>
    <cellStyle name="_Recon to Darrin's 5.11.05 proforma_NIM Summary 13 2 2" xfId="24751"/>
    <cellStyle name="_Recon to Darrin's 5.11.05 proforma_NIM Summary 13 3" xfId="24752"/>
    <cellStyle name="_Recon to Darrin's 5.11.05 proforma_NIM Summary 13 4" xfId="24753"/>
    <cellStyle name="_Recon to Darrin's 5.11.05 proforma_NIM Summary 14" xfId="24754"/>
    <cellStyle name="_Recon to Darrin's 5.11.05 proforma_NIM Summary 14 2" xfId="24755"/>
    <cellStyle name="_Recon to Darrin's 5.11.05 proforma_NIM Summary 14 2 2" xfId="24756"/>
    <cellStyle name="_Recon to Darrin's 5.11.05 proforma_NIM Summary 14 3" xfId="24757"/>
    <cellStyle name="_Recon to Darrin's 5.11.05 proforma_NIM Summary 14 4" xfId="24758"/>
    <cellStyle name="_Recon to Darrin's 5.11.05 proforma_NIM Summary 15" xfId="24759"/>
    <cellStyle name="_Recon to Darrin's 5.11.05 proforma_NIM Summary 15 2" xfId="24760"/>
    <cellStyle name="_Recon to Darrin's 5.11.05 proforma_NIM Summary 15 2 2" xfId="24761"/>
    <cellStyle name="_Recon to Darrin's 5.11.05 proforma_NIM Summary 15 3" xfId="24762"/>
    <cellStyle name="_Recon to Darrin's 5.11.05 proforma_NIM Summary 15 4" xfId="24763"/>
    <cellStyle name="_Recon to Darrin's 5.11.05 proforma_NIM Summary 16" xfId="24764"/>
    <cellStyle name="_Recon to Darrin's 5.11.05 proforma_NIM Summary 16 2" xfId="24765"/>
    <cellStyle name="_Recon to Darrin's 5.11.05 proforma_NIM Summary 16 2 2" xfId="24766"/>
    <cellStyle name="_Recon to Darrin's 5.11.05 proforma_NIM Summary 16 3" xfId="24767"/>
    <cellStyle name="_Recon to Darrin's 5.11.05 proforma_NIM Summary 16 4" xfId="24768"/>
    <cellStyle name="_Recon to Darrin's 5.11.05 proforma_NIM Summary 17" xfId="24769"/>
    <cellStyle name="_Recon to Darrin's 5.11.05 proforma_NIM Summary 17 2" xfId="24770"/>
    <cellStyle name="_Recon to Darrin's 5.11.05 proforma_NIM Summary 17 2 2" xfId="24771"/>
    <cellStyle name="_Recon to Darrin's 5.11.05 proforma_NIM Summary 17 3" xfId="24772"/>
    <cellStyle name="_Recon to Darrin's 5.11.05 proforma_NIM Summary 17 4" xfId="24773"/>
    <cellStyle name="_Recon to Darrin's 5.11.05 proforma_NIM Summary 18" xfId="24774"/>
    <cellStyle name="_Recon to Darrin's 5.11.05 proforma_NIM Summary 18 2" xfId="24775"/>
    <cellStyle name="_Recon to Darrin's 5.11.05 proforma_NIM Summary 18 3" xfId="24776"/>
    <cellStyle name="_Recon to Darrin's 5.11.05 proforma_NIM Summary 19" xfId="24777"/>
    <cellStyle name="_Recon to Darrin's 5.11.05 proforma_NIM Summary 19 2" xfId="24778"/>
    <cellStyle name="_Recon to Darrin's 5.11.05 proforma_NIM Summary 19 3" xfId="24779"/>
    <cellStyle name="_Recon to Darrin's 5.11.05 proforma_NIM Summary 2" xfId="6030"/>
    <cellStyle name="_Recon to Darrin's 5.11.05 proforma_NIM Summary 2 2" xfId="24780"/>
    <cellStyle name="_Recon to Darrin's 5.11.05 proforma_NIM Summary 2 2 2" xfId="24781"/>
    <cellStyle name="_Recon to Darrin's 5.11.05 proforma_NIM Summary 2 2 2 2" xfId="24782"/>
    <cellStyle name="_Recon to Darrin's 5.11.05 proforma_NIM Summary 2 3" xfId="24783"/>
    <cellStyle name="_Recon to Darrin's 5.11.05 proforma_NIM Summary 2 3 2" xfId="24784"/>
    <cellStyle name="_Recon to Darrin's 5.11.05 proforma_NIM Summary 2 4" xfId="24785"/>
    <cellStyle name="_Recon to Darrin's 5.11.05 proforma_NIM Summary 2 4 2" xfId="24786"/>
    <cellStyle name="_Recon to Darrin's 5.11.05 proforma_NIM Summary 20" xfId="24787"/>
    <cellStyle name="_Recon to Darrin's 5.11.05 proforma_NIM Summary 20 2" xfId="24788"/>
    <cellStyle name="_Recon to Darrin's 5.11.05 proforma_NIM Summary 20 3" xfId="24789"/>
    <cellStyle name="_Recon to Darrin's 5.11.05 proforma_NIM Summary 21" xfId="24790"/>
    <cellStyle name="_Recon to Darrin's 5.11.05 proforma_NIM Summary 21 2" xfId="24791"/>
    <cellStyle name="_Recon to Darrin's 5.11.05 proforma_NIM Summary 21 3" xfId="24792"/>
    <cellStyle name="_Recon to Darrin's 5.11.05 proforma_NIM Summary 22" xfId="24793"/>
    <cellStyle name="_Recon to Darrin's 5.11.05 proforma_NIM Summary 22 2" xfId="24794"/>
    <cellStyle name="_Recon to Darrin's 5.11.05 proforma_NIM Summary 22 3" xfId="24795"/>
    <cellStyle name="_Recon to Darrin's 5.11.05 proforma_NIM Summary 23" xfId="24796"/>
    <cellStyle name="_Recon to Darrin's 5.11.05 proforma_NIM Summary 23 2" xfId="24797"/>
    <cellStyle name="_Recon to Darrin's 5.11.05 proforma_NIM Summary 23 3" xfId="24798"/>
    <cellStyle name="_Recon to Darrin's 5.11.05 proforma_NIM Summary 24" xfId="24799"/>
    <cellStyle name="_Recon to Darrin's 5.11.05 proforma_NIM Summary 24 2" xfId="24800"/>
    <cellStyle name="_Recon to Darrin's 5.11.05 proforma_NIM Summary 24 3" xfId="24801"/>
    <cellStyle name="_Recon to Darrin's 5.11.05 proforma_NIM Summary 25" xfId="24802"/>
    <cellStyle name="_Recon to Darrin's 5.11.05 proforma_NIM Summary 25 2" xfId="24803"/>
    <cellStyle name="_Recon to Darrin's 5.11.05 proforma_NIM Summary 25 3" xfId="24804"/>
    <cellStyle name="_Recon to Darrin's 5.11.05 proforma_NIM Summary 26" xfId="24805"/>
    <cellStyle name="_Recon to Darrin's 5.11.05 proforma_NIM Summary 26 2" xfId="24806"/>
    <cellStyle name="_Recon to Darrin's 5.11.05 proforma_NIM Summary 26 3" xfId="24807"/>
    <cellStyle name="_Recon to Darrin's 5.11.05 proforma_NIM Summary 27" xfId="24808"/>
    <cellStyle name="_Recon to Darrin's 5.11.05 proforma_NIM Summary 27 2" xfId="24809"/>
    <cellStyle name="_Recon to Darrin's 5.11.05 proforma_NIM Summary 27 3" xfId="24810"/>
    <cellStyle name="_Recon to Darrin's 5.11.05 proforma_NIM Summary 28" xfId="24811"/>
    <cellStyle name="_Recon to Darrin's 5.11.05 proforma_NIM Summary 28 2" xfId="24812"/>
    <cellStyle name="_Recon to Darrin's 5.11.05 proforma_NIM Summary 28 3" xfId="24813"/>
    <cellStyle name="_Recon to Darrin's 5.11.05 proforma_NIM Summary 29" xfId="24814"/>
    <cellStyle name="_Recon to Darrin's 5.11.05 proforma_NIM Summary 29 2" xfId="24815"/>
    <cellStyle name="_Recon to Darrin's 5.11.05 proforma_NIM Summary 29 3" xfId="24816"/>
    <cellStyle name="_Recon to Darrin's 5.11.05 proforma_NIM Summary 3" xfId="6031"/>
    <cellStyle name="_Recon to Darrin's 5.11.05 proforma_NIM Summary 3 2" xfId="24817"/>
    <cellStyle name="_Recon to Darrin's 5.11.05 proforma_NIM Summary 3 2 2" xfId="24818"/>
    <cellStyle name="_Recon to Darrin's 5.11.05 proforma_NIM Summary 3 3" xfId="24819"/>
    <cellStyle name="_Recon to Darrin's 5.11.05 proforma_NIM Summary 30" xfId="24820"/>
    <cellStyle name="_Recon to Darrin's 5.11.05 proforma_NIM Summary 30 2" xfId="24821"/>
    <cellStyle name="_Recon to Darrin's 5.11.05 proforma_NIM Summary 30 3" xfId="24822"/>
    <cellStyle name="_Recon to Darrin's 5.11.05 proforma_NIM Summary 31" xfId="24823"/>
    <cellStyle name="_Recon to Darrin's 5.11.05 proforma_NIM Summary 31 2" xfId="24824"/>
    <cellStyle name="_Recon to Darrin's 5.11.05 proforma_NIM Summary 31 3" xfId="24825"/>
    <cellStyle name="_Recon to Darrin's 5.11.05 proforma_NIM Summary 32" xfId="24826"/>
    <cellStyle name="_Recon to Darrin's 5.11.05 proforma_NIM Summary 32 2" xfId="24827"/>
    <cellStyle name="_Recon to Darrin's 5.11.05 proforma_NIM Summary 33" xfId="24828"/>
    <cellStyle name="_Recon to Darrin's 5.11.05 proforma_NIM Summary 33 2" xfId="24829"/>
    <cellStyle name="_Recon to Darrin's 5.11.05 proforma_NIM Summary 34" xfId="24830"/>
    <cellStyle name="_Recon to Darrin's 5.11.05 proforma_NIM Summary 34 2" xfId="24831"/>
    <cellStyle name="_Recon to Darrin's 5.11.05 proforma_NIM Summary 35" xfId="24832"/>
    <cellStyle name="_Recon to Darrin's 5.11.05 proforma_NIM Summary 35 2" xfId="24833"/>
    <cellStyle name="_Recon to Darrin's 5.11.05 proforma_NIM Summary 36" xfId="24834"/>
    <cellStyle name="_Recon to Darrin's 5.11.05 proforma_NIM Summary 36 2" xfId="24835"/>
    <cellStyle name="_Recon to Darrin's 5.11.05 proforma_NIM Summary 37" xfId="24836"/>
    <cellStyle name="_Recon to Darrin's 5.11.05 proforma_NIM Summary 37 2" xfId="24837"/>
    <cellStyle name="_Recon to Darrin's 5.11.05 proforma_NIM Summary 38" xfId="24838"/>
    <cellStyle name="_Recon to Darrin's 5.11.05 proforma_NIM Summary 38 2" xfId="24839"/>
    <cellStyle name="_Recon to Darrin's 5.11.05 proforma_NIM Summary 39" xfId="24840"/>
    <cellStyle name="_Recon to Darrin's 5.11.05 proforma_NIM Summary 39 2" xfId="24841"/>
    <cellStyle name="_Recon to Darrin's 5.11.05 proforma_NIM Summary 4" xfId="6032"/>
    <cellStyle name="_Recon to Darrin's 5.11.05 proforma_NIM Summary 4 2" xfId="24842"/>
    <cellStyle name="_Recon to Darrin's 5.11.05 proforma_NIM Summary 4 2 2" xfId="24843"/>
    <cellStyle name="_Recon to Darrin's 5.11.05 proforma_NIM Summary 4 3" xfId="24844"/>
    <cellStyle name="_Recon to Darrin's 5.11.05 proforma_NIM Summary 40" xfId="24845"/>
    <cellStyle name="_Recon to Darrin's 5.11.05 proforma_NIM Summary 40 2" xfId="24846"/>
    <cellStyle name="_Recon to Darrin's 5.11.05 proforma_NIM Summary 41" xfId="24847"/>
    <cellStyle name="_Recon to Darrin's 5.11.05 proforma_NIM Summary 41 2" xfId="24848"/>
    <cellStyle name="_Recon to Darrin's 5.11.05 proforma_NIM Summary 42" xfId="24849"/>
    <cellStyle name="_Recon to Darrin's 5.11.05 proforma_NIM Summary 42 2" xfId="24850"/>
    <cellStyle name="_Recon to Darrin's 5.11.05 proforma_NIM Summary 43" xfId="24851"/>
    <cellStyle name="_Recon to Darrin's 5.11.05 proforma_NIM Summary 43 2" xfId="24852"/>
    <cellStyle name="_Recon to Darrin's 5.11.05 proforma_NIM Summary 44" xfId="24853"/>
    <cellStyle name="_Recon to Darrin's 5.11.05 proforma_NIM Summary 44 2" xfId="24854"/>
    <cellStyle name="_Recon to Darrin's 5.11.05 proforma_NIM Summary 45" xfId="24855"/>
    <cellStyle name="_Recon to Darrin's 5.11.05 proforma_NIM Summary 45 2" xfId="24856"/>
    <cellStyle name="_Recon to Darrin's 5.11.05 proforma_NIM Summary 46" xfId="24857"/>
    <cellStyle name="_Recon to Darrin's 5.11.05 proforma_NIM Summary 46 2" xfId="24858"/>
    <cellStyle name="_Recon to Darrin's 5.11.05 proforma_NIM Summary 47" xfId="24859"/>
    <cellStyle name="_Recon to Darrin's 5.11.05 proforma_NIM Summary 47 2" xfId="24860"/>
    <cellStyle name="_Recon to Darrin's 5.11.05 proforma_NIM Summary 48" xfId="24861"/>
    <cellStyle name="_Recon to Darrin's 5.11.05 proforma_NIM Summary 49" xfId="24862"/>
    <cellStyle name="_Recon to Darrin's 5.11.05 proforma_NIM Summary 5" xfId="6033"/>
    <cellStyle name="_Recon to Darrin's 5.11.05 proforma_NIM Summary 5 2" xfId="24863"/>
    <cellStyle name="_Recon to Darrin's 5.11.05 proforma_NIM Summary 5 2 2" xfId="24864"/>
    <cellStyle name="_Recon to Darrin's 5.11.05 proforma_NIM Summary 5 3" xfId="24865"/>
    <cellStyle name="_Recon to Darrin's 5.11.05 proforma_NIM Summary 50" xfId="24866"/>
    <cellStyle name="_Recon to Darrin's 5.11.05 proforma_NIM Summary 51" xfId="24867"/>
    <cellStyle name="_Recon to Darrin's 5.11.05 proforma_NIM Summary 6" xfId="6034"/>
    <cellStyle name="_Recon to Darrin's 5.11.05 proforma_NIM Summary 6 2" xfId="24868"/>
    <cellStyle name="_Recon to Darrin's 5.11.05 proforma_NIM Summary 6 2 2" xfId="24869"/>
    <cellStyle name="_Recon to Darrin's 5.11.05 proforma_NIM Summary 6 3" xfId="24870"/>
    <cellStyle name="_Recon to Darrin's 5.11.05 proforma_NIM Summary 7" xfId="6035"/>
    <cellStyle name="_Recon to Darrin's 5.11.05 proforma_NIM Summary 7 2" xfId="24871"/>
    <cellStyle name="_Recon to Darrin's 5.11.05 proforma_NIM Summary 7 2 2" xfId="24872"/>
    <cellStyle name="_Recon to Darrin's 5.11.05 proforma_NIM Summary 7 3" xfId="24873"/>
    <cellStyle name="_Recon to Darrin's 5.11.05 proforma_NIM Summary 7 4" xfId="24874"/>
    <cellStyle name="_Recon to Darrin's 5.11.05 proforma_NIM Summary 8" xfId="6036"/>
    <cellStyle name="_Recon to Darrin's 5.11.05 proforma_NIM Summary 8 2" xfId="24875"/>
    <cellStyle name="_Recon to Darrin's 5.11.05 proforma_NIM Summary 8 2 2" xfId="24876"/>
    <cellStyle name="_Recon to Darrin's 5.11.05 proforma_NIM Summary 8 3" xfId="24877"/>
    <cellStyle name="_Recon to Darrin's 5.11.05 proforma_NIM Summary 8 4" xfId="24878"/>
    <cellStyle name="_Recon to Darrin's 5.11.05 proforma_NIM Summary 9" xfId="6037"/>
    <cellStyle name="_Recon to Darrin's 5.11.05 proforma_NIM Summary 9 2" xfId="24879"/>
    <cellStyle name="_Recon to Darrin's 5.11.05 proforma_NIM Summary 9 2 2" xfId="24880"/>
    <cellStyle name="_Recon to Darrin's 5.11.05 proforma_NIM Summary 9 3" xfId="24881"/>
    <cellStyle name="_Recon to Darrin's 5.11.05 proforma_NIM Summary 9 4" xfId="24882"/>
    <cellStyle name="_Recon to Darrin's 5.11.05 proforma_NIM Summary_DEM-WP(C) ENERG10C--ctn Mid-C_042010 2010GRC" xfId="6038"/>
    <cellStyle name="_Recon to Darrin's 5.11.05 proforma_NIM Summary_DEM-WP(C) ENERG10C--ctn Mid-C_042010 2010GRC 2" xfId="24883"/>
    <cellStyle name="_Recon to Darrin's 5.11.05 proforma_NIM+O&amp;M" xfId="6039"/>
    <cellStyle name="_Recon to Darrin's 5.11.05 proforma_NIM+O&amp;M 2" xfId="6040"/>
    <cellStyle name="_Recon to Darrin's 5.11.05 proforma_NIM+O&amp;M 2 2" xfId="24884"/>
    <cellStyle name="_Recon to Darrin's 5.11.05 proforma_NIM+O&amp;M 2 2 2" xfId="24885"/>
    <cellStyle name="_Recon to Darrin's 5.11.05 proforma_NIM+O&amp;M 2 2 2 2" xfId="24886"/>
    <cellStyle name="_Recon to Darrin's 5.11.05 proforma_NIM+O&amp;M 2 3" xfId="24887"/>
    <cellStyle name="_Recon to Darrin's 5.11.05 proforma_NIM+O&amp;M 2 3 2" xfId="24888"/>
    <cellStyle name="_Recon to Darrin's 5.11.05 proforma_NIM+O&amp;M 2 4" xfId="24889"/>
    <cellStyle name="_Recon to Darrin's 5.11.05 proforma_NIM+O&amp;M 2 4 2" xfId="24890"/>
    <cellStyle name="_Recon to Darrin's 5.11.05 proforma_NIM+O&amp;M 3" xfId="24891"/>
    <cellStyle name="_Recon to Darrin's 5.11.05 proforma_NIM+O&amp;M 3 2" xfId="24892"/>
    <cellStyle name="_Recon to Darrin's 5.11.05 proforma_NIM+O&amp;M 3 2 2" xfId="24893"/>
    <cellStyle name="_Recon to Darrin's 5.11.05 proforma_NIM+O&amp;M 4" xfId="24894"/>
    <cellStyle name="_Recon to Darrin's 5.11.05 proforma_NIM+O&amp;M 4 2" xfId="24895"/>
    <cellStyle name="_Recon to Darrin's 5.11.05 proforma_NIM+O&amp;M 4 2 2" xfId="24896"/>
    <cellStyle name="_Recon to Darrin's 5.11.05 proforma_NIM+O&amp;M 4 3" xfId="24897"/>
    <cellStyle name="_Recon to Darrin's 5.11.05 proforma_NIM+O&amp;M 5" xfId="24898"/>
    <cellStyle name="_Recon to Darrin's 5.11.05 proforma_NIM+O&amp;M 5 2" xfId="24899"/>
    <cellStyle name="_Recon to Darrin's 5.11.05 proforma_NIM+O&amp;M 6" xfId="24900"/>
    <cellStyle name="_Recon to Darrin's 5.11.05 proforma_NIM+O&amp;M 6 2" xfId="24901"/>
    <cellStyle name="_Recon to Darrin's 5.11.05 proforma_NIM+O&amp;M Monthly" xfId="6041"/>
    <cellStyle name="_Recon to Darrin's 5.11.05 proforma_NIM+O&amp;M Monthly 2" xfId="6042"/>
    <cellStyle name="_Recon to Darrin's 5.11.05 proforma_NIM+O&amp;M Monthly 2 2" xfId="24902"/>
    <cellStyle name="_Recon to Darrin's 5.11.05 proforma_NIM+O&amp;M Monthly 2 2 2" xfId="24903"/>
    <cellStyle name="_Recon to Darrin's 5.11.05 proforma_NIM+O&amp;M Monthly 2 2 2 2" xfId="24904"/>
    <cellStyle name="_Recon to Darrin's 5.11.05 proforma_NIM+O&amp;M Monthly 2 3" xfId="24905"/>
    <cellStyle name="_Recon to Darrin's 5.11.05 proforma_NIM+O&amp;M Monthly 2 3 2" xfId="24906"/>
    <cellStyle name="_Recon to Darrin's 5.11.05 proforma_NIM+O&amp;M Monthly 2 4" xfId="24907"/>
    <cellStyle name="_Recon to Darrin's 5.11.05 proforma_NIM+O&amp;M Monthly 2 4 2" xfId="24908"/>
    <cellStyle name="_Recon to Darrin's 5.11.05 proforma_NIM+O&amp;M Monthly 3" xfId="24909"/>
    <cellStyle name="_Recon to Darrin's 5.11.05 proforma_NIM+O&amp;M Monthly 3 2" xfId="24910"/>
    <cellStyle name="_Recon to Darrin's 5.11.05 proforma_NIM+O&amp;M Monthly 3 2 2" xfId="24911"/>
    <cellStyle name="_Recon to Darrin's 5.11.05 proforma_NIM+O&amp;M Monthly 4" xfId="24912"/>
    <cellStyle name="_Recon to Darrin's 5.11.05 proforma_NIM+O&amp;M Monthly 4 2" xfId="24913"/>
    <cellStyle name="_Recon to Darrin's 5.11.05 proforma_NIM+O&amp;M Monthly 4 2 2" xfId="24914"/>
    <cellStyle name="_Recon to Darrin's 5.11.05 proforma_NIM+O&amp;M Monthly 4 3" xfId="24915"/>
    <cellStyle name="_Recon to Darrin's 5.11.05 proforma_NIM+O&amp;M Monthly 5" xfId="24916"/>
    <cellStyle name="_Recon to Darrin's 5.11.05 proforma_NIM+O&amp;M Monthly 5 2" xfId="24917"/>
    <cellStyle name="_Recon to Darrin's 5.11.05 proforma_NIM+O&amp;M Monthly 6" xfId="24918"/>
    <cellStyle name="_Recon to Darrin's 5.11.05 proforma_NIM+O&amp;M Monthly 6 2" xfId="24919"/>
    <cellStyle name="_Recon to Darrin's 5.11.05 proforma_PCA 10 -  Exhibit D Dec 2011" xfId="24920"/>
    <cellStyle name="_Recon to Darrin's 5.11.05 proforma_PCA 10 -  Exhibit D Dec 2011 2" xfId="24921"/>
    <cellStyle name="_Recon to Darrin's 5.11.05 proforma_PCA 10 -  Exhibit D from A Kellogg Jan 2011" xfId="6043"/>
    <cellStyle name="_Recon to Darrin's 5.11.05 proforma_PCA 10 -  Exhibit D from A Kellogg Jan 2011 2" xfId="24922"/>
    <cellStyle name="_Recon to Darrin's 5.11.05 proforma_PCA 10 -  Exhibit D from A Kellogg July 2011" xfId="6044"/>
    <cellStyle name="_Recon to Darrin's 5.11.05 proforma_PCA 10 -  Exhibit D from A Kellogg July 2011 2" xfId="24923"/>
    <cellStyle name="_Recon to Darrin's 5.11.05 proforma_PCA 10 -  Exhibit D from S Free Rcv'd 12-11" xfId="6045"/>
    <cellStyle name="_Recon to Darrin's 5.11.05 proforma_PCA 10 -  Exhibit D from S Free Rcv'd 12-11 2" xfId="24924"/>
    <cellStyle name="_Recon to Darrin's 5.11.05 proforma_PCA 11 -  Exhibit D Jan 2012 fr A Kellogg" xfId="24925"/>
    <cellStyle name="_Recon to Darrin's 5.11.05 proforma_PCA 11 -  Exhibit D Jan 2012 fr A Kellogg 2" xfId="24926"/>
    <cellStyle name="_Recon to Darrin's 5.11.05 proforma_PCA 11 -  Exhibit D Jan 2012 WF" xfId="24927"/>
    <cellStyle name="_Recon to Darrin's 5.11.05 proforma_PCA 11 -  Exhibit D Jan 2012 WF 2" xfId="24928"/>
    <cellStyle name="_Recon to Darrin's 5.11.05 proforma_PCA 7 - Exhibit D update 11_30_08 (2)" xfId="6046"/>
    <cellStyle name="_Recon to Darrin's 5.11.05 proforma_PCA 7 - Exhibit D update 11_30_08 (2) 2" xfId="6047"/>
    <cellStyle name="_Recon to Darrin's 5.11.05 proforma_PCA 7 - Exhibit D update 11_30_08 (2) 2 2" xfId="6048"/>
    <cellStyle name="_Recon to Darrin's 5.11.05 proforma_PCA 7 - Exhibit D update 11_30_08 (2) 2 2 2" xfId="24929"/>
    <cellStyle name="_Recon to Darrin's 5.11.05 proforma_PCA 7 - Exhibit D update 11_30_08 (2) 2 2 2 2" xfId="24930"/>
    <cellStyle name="_Recon to Darrin's 5.11.05 proforma_PCA 7 - Exhibit D update 11_30_08 (2) 2 2 2 2 2" xfId="24931"/>
    <cellStyle name="_Recon to Darrin's 5.11.05 proforma_PCA 7 - Exhibit D update 11_30_08 (2) 2 2 3" xfId="24932"/>
    <cellStyle name="_Recon to Darrin's 5.11.05 proforma_PCA 7 - Exhibit D update 11_30_08 (2) 2 2 3 2" xfId="24933"/>
    <cellStyle name="_Recon to Darrin's 5.11.05 proforma_PCA 7 - Exhibit D update 11_30_08 (2) 2 2 4" xfId="24934"/>
    <cellStyle name="_Recon to Darrin's 5.11.05 proforma_PCA 7 - Exhibit D update 11_30_08 (2) 2 2 4 2" xfId="24935"/>
    <cellStyle name="_Recon to Darrin's 5.11.05 proforma_PCA 7 - Exhibit D update 11_30_08 (2) 2 3" xfId="24936"/>
    <cellStyle name="_Recon to Darrin's 5.11.05 proforma_PCA 7 - Exhibit D update 11_30_08 (2) 2 3 2" xfId="24937"/>
    <cellStyle name="_Recon to Darrin's 5.11.05 proforma_PCA 7 - Exhibit D update 11_30_08 (2) 2 3 2 2" xfId="24938"/>
    <cellStyle name="_Recon to Darrin's 5.11.05 proforma_PCA 7 - Exhibit D update 11_30_08 (2) 2 4" xfId="24939"/>
    <cellStyle name="_Recon to Darrin's 5.11.05 proforma_PCA 7 - Exhibit D update 11_30_08 (2) 2 4 2" xfId="24940"/>
    <cellStyle name="_Recon to Darrin's 5.11.05 proforma_PCA 7 - Exhibit D update 11_30_08 (2) 2 4 2 2" xfId="24941"/>
    <cellStyle name="_Recon to Darrin's 5.11.05 proforma_PCA 7 - Exhibit D update 11_30_08 (2) 2 4 3" xfId="24942"/>
    <cellStyle name="_Recon to Darrin's 5.11.05 proforma_PCA 7 - Exhibit D update 11_30_08 (2) 2 5" xfId="24943"/>
    <cellStyle name="_Recon to Darrin's 5.11.05 proforma_PCA 7 - Exhibit D update 11_30_08 (2) 2 5 2" xfId="24944"/>
    <cellStyle name="_Recon to Darrin's 5.11.05 proforma_PCA 7 - Exhibit D update 11_30_08 (2) 2 6" xfId="24945"/>
    <cellStyle name="_Recon to Darrin's 5.11.05 proforma_PCA 7 - Exhibit D update 11_30_08 (2) 2 6 2" xfId="24946"/>
    <cellStyle name="_Recon to Darrin's 5.11.05 proforma_PCA 7 - Exhibit D update 11_30_08 (2) 3" xfId="6049"/>
    <cellStyle name="_Recon to Darrin's 5.11.05 proforma_PCA 7 - Exhibit D update 11_30_08 (2) 3 2" xfId="24947"/>
    <cellStyle name="_Recon to Darrin's 5.11.05 proforma_PCA 7 - Exhibit D update 11_30_08 (2) 3 2 2" xfId="24948"/>
    <cellStyle name="_Recon to Darrin's 5.11.05 proforma_PCA 7 - Exhibit D update 11_30_08 (2) 3 2 2 2" xfId="24949"/>
    <cellStyle name="_Recon to Darrin's 5.11.05 proforma_PCA 7 - Exhibit D update 11_30_08 (2) 3 3" xfId="24950"/>
    <cellStyle name="_Recon to Darrin's 5.11.05 proforma_PCA 7 - Exhibit D update 11_30_08 (2) 3 3 2" xfId="24951"/>
    <cellStyle name="_Recon to Darrin's 5.11.05 proforma_PCA 7 - Exhibit D update 11_30_08 (2) 3 4" xfId="24952"/>
    <cellStyle name="_Recon to Darrin's 5.11.05 proforma_PCA 7 - Exhibit D update 11_30_08 (2) 3 4 2" xfId="24953"/>
    <cellStyle name="_Recon to Darrin's 5.11.05 proforma_PCA 7 - Exhibit D update 11_30_08 (2) 4" xfId="6050"/>
    <cellStyle name="_Recon to Darrin's 5.11.05 proforma_PCA 7 - Exhibit D update 11_30_08 (2) 4 2" xfId="24954"/>
    <cellStyle name="_Recon to Darrin's 5.11.05 proforma_PCA 7 - Exhibit D update 11_30_08 (2) 4 2 2" xfId="24955"/>
    <cellStyle name="_Recon to Darrin's 5.11.05 proforma_PCA 7 - Exhibit D update 11_30_08 (2) 4 3" xfId="24956"/>
    <cellStyle name="_Recon to Darrin's 5.11.05 proforma_PCA 7 - Exhibit D update 11_30_08 (2) 5" xfId="24957"/>
    <cellStyle name="_Recon to Darrin's 5.11.05 proforma_PCA 7 - Exhibit D update 11_30_08 (2) 5 2" xfId="24958"/>
    <cellStyle name="_Recon to Darrin's 5.11.05 proforma_PCA 7 - Exhibit D update 11_30_08 (2) 5 2 2" xfId="24959"/>
    <cellStyle name="_Recon to Darrin's 5.11.05 proforma_PCA 7 - Exhibit D update 11_30_08 (2) 5 3" xfId="24960"/>
    <cellStyle name="_Recon to Darrin's 5.11.05 proforma_PCA 7 - Exhibit D update 11_30_08 (2) 6" xfId="24961"/>
    <cellStyle name="_Recon to Darrin's 5.11.05 proforma_PCA 7 - Exhibit D update 11_30_08 (2) 6 2" xfId="24962"/>
    <cellStyle name="_Recon to Darrin's 5.11.05 proforma_PCA 7 - Exhibit D update 11_30_08 (2) 7" xfId="24963"/>
    <cellStyle name="_Recon to Darrin's 5.11.05 proforma_PCA 7 - Exhibit D update 11_30_08 (2) 7 2" xfId="24964"/>
    <cellStyle name="_Recon to Darrin's 5.11.05 proforma_PCA 7 - Exhibit D update 11_30_08 (2)_DEM-WP(C) ENERG10C--ctn Mid-C_042010 2010GRC" xfId="6051"/>
    <cellStyle name="_Recon to Darrin's 5.11.05 proforma_PCA 7 - Exhibit D update 11_30_08 (2)_DEM-WP(C) ENERG10C--ctn Mid-C_042010 2010GRC 2" xfId="24965"/>
    <cellStyle name="_Recon to Darrin's 5.11.05 proforma_PCA 7 - Exhibit D update 11_30_08 (2)_NIM Summary" xfId="6052"/>
    <cellStyle name="_Recon to Darrin's 5.11.05 proforma_PCA 7 - Exhibit D update 11_30_08 (2)_NIM Summary 2" xfId="6053"/>
    <cellStyle name="_Recon to Darrin's 5.11.05 proforma_PCA 7 - Exhibit D update 11_30_08 (2)_NIM Summary 2 2" xfId="24966"/>
    <cellStyle name="_Recon to Darrin's 5.11.05 proforma_PCA 7 - Exhibit D update 11_30_08 (2)_NIM Summary 2 2 2" xfId="24967"/>
    <cellStyle name="_Recon to Darrin's 5.11.05 proforma_PCA 7 - Exhibit D update 11_30_08 (2)_NIM Summary 2 2 2 2" xfId="24968"/>
    <cellStyle name="_Recon to Darrin's 5.11.05 proforma_PCA 7 - Exhibit D update 11_30_08 (2)_NIM Summary 2 3" xfId="24969"/>
    <cellStyle name="_Recon to Darrin's 5.11.05 proforma_PCA 7 - Exhibit D update 11_30_08 (2)_NIM Summary 2 3 2" xfId="24970"/>
    <cellStyle name="_Recon to Darrin's 5.11.05 proforma_PCA 7 - Exhibit D update 11_30_08 (2)_NIM Summary 2 4" xfId="24971"/>
    <cellStyle name="_Recon to Darrin's 5.11.05 proforma_PCA 7 - Exhibit D update 11_30_08 (2)_NIM Summary 2 4 2" xfId="24972"/>
    <cellStyle name="_Recon to Darrin's 5.11.05 proforma_PCA 7 - Exhibit D update 11_30_08 (2)_NIM Summary 3" xfId="24973"/>
    <cellStyle name="_Recon to Darrin's 5.11.05 proforma_PCA 7 - Exhibit D update 11_30_08 (2)_NIM Summary 3 2" xfId="24974"/>
    <cellStyle name="_Recon to Darrin's 5.11.05 proforma_PCA 7 - Exhibit D update 11_30_08 (2)_NIM Summary 3 2 2" xfId="24975"/>
    <cellStyle name="_Recon to Darrin's 5.11.05 proforma_PCA 7 - Exhibit D update 11_30_08 (2)_NIM Summary 3 3" xfId="24976"/>
    <cellStyle name="_Recon to Darrin's 5.11.05 proforma_PCA 7 - Exhibit D update 11_30_08 (2)_NIM Summary 4" xfId="24977"/>
    <cellStyle name="_Recon to Darrin's 5.11.05 proforma_PCA 7 - Exhibit D update 11_30_08 (2)_NIM Summary 4 2" xfId="24978"/>
    <cellStyle name="_Recon to Darrin's 5.11.05 proforma_PCA 7 - Exhibit D update 11_30_08 (2)_NIM Summary 4 2 2" xfId="24979"/>
    <cellStyle name="_Recon to Darrin's 5.11.05 proforma_PCA 7 - Exhibit D update 11_30_08 (2)_NIM Summary 4 3" xfId="24980"/>
    <cellStyle name="_Recon to Darrin's 5.11.05 proforma_PCA 7 - Exhibit D update 11_30_08 (2)_NIM Summary 5" xfId="24981"/>
    <cellStyle name="_Recon to Darrin's 5.11.05 proforma_PCA 7 - Exhibit D update 11_30_08 (2)_NIM Summary 5 2" xfId="24982"/>
    <cellStyle name="_Recon to Darrin's 5.11.05 proforma_PCA 7 - Exhibit D update 11_30_08 (2)_NIM Summary 6" xfId="24983"/>
    <cellStyle name="_Recon to Darrin's 5.11.05 proforma_PCA 7 - Exhibit D update 11_30_08 (2)_NIM Summary 6 2" xfId="24984"/>
    <cellStyle name="_Recon to Darrin's 5.11.05 proforma_PCA 7 - Exhibit D update 11_30_08 (2)_NIM Summary_DEM-WP(C) ENERG10C--ctn Mid-C_042010 2010GRC" xfId="6054"/>
    <cellStyle name="_Recon to Darrin's 5.11.05 proforma_PCA 7 - Exhibit D update 11_30_08 (2)_NIM Summary_DEM-WP(C) ENERG10C--ctn Mid-C_042010 2010GRC 2" xfId="24985"/>
    <cellStyle name="_Recon to Darrin's 5.11.05 proforma_PCA 8 - Exhibit D update 12_31_09" xfId="6055"/>
    <cellStyle name="_Recon to Darrin's 5.11.05 proforma_PCA 8 - Exhibit D update 12_31_09 2" xfId="6056"/>
    <cellStyle name="_Recon to Darrin's 5.11.05 proforma_PCA 8 - Exhibit D update 12_31_09 2 2" xfId="24986"/>
    <cellStyle name="_Recon to Darrin's 5.11.05 proforma_PCA 8 - Exhibit D update 12_31_09 3" xfId="24987"/>
    <cellStyle name="_Recon to Darrin's 5.11.05 proforma_PCA 9 -  Exhibit D April 2010" xfId="6057"/>
    <cellStyle name="_Recon to Darrin's 5.11.05 proforma_PCA 9 -  Exhibit D April 2010 (3)" xfId="6058"/>
    <cellStyle name="_Recon to Darrin's 5.11.05 proforma_PCA 9 -  Exhibit D April 2010 (3) 2" xfId="6059"/>
    <cellStyle name="_Recon to Darrin's 5.11.05 proforma_PCA 9 -  Exhibit D April 2010 (3) 2 2" xfId="24988"/>
    <cellStyle name="_Recon to Darrin's 5.11.05 proforma_PCA 9 -  Exhibit D April 2010 (3) 2 2 2" xfId="24989"/>
    <cellStyle name="_Recon to Darrin's 5.11.05 proforma_PCA 9 -  Exhibit D April 2010 (3) 2 2 2 2" xfId="24990"/>
    <cellStyle name="_Recon to Darrin's 5.11.05 proforma_PCA 9 -  Exhibit D April 2010 (3) 2 3" xfId="24991"/>
    <cellStyle name="_Recon to Darrin's 5.11.05 proforma_PCA 9 -  Exhibit D April 2010 (3) 2 3 2" xfId="24992"/>
    <cellStyle name="_Recon to Darrin's 5.11.05 proforma_PCA 9 -  Exhibit D April 2010 (3) 2 4" xfId="24993"/>
    <cellStyle name="_Recon to Darrin's 5.11.05 proforma_PCA 9 -  Exhibit D April 2010 (3) 2 4 2" xfId="24994"/>
    <cellStyle name="_Recon to Darrin's 5.11.05 proforma_PCA 9 -  Exhibit D April 2010 (3) 3" xfId="24995"/>
    <cellStyle name="_Recon to Darrin's 5.11.05 proforma_PCA 9 -  Exhibit D April 2010 (3) 3 2" xfId="24996"/>
    <cellStyle name="_Recon to Darrin's 5.11.05 proforma_PCA 9 -  Exhibit D April 2010 (3) 3 2 2" xfId="24997"/>
    <cellStyle name="_Recon to Darrin's 5.11.05 proforma_PCA 9 -  Exhibit D April 2010 (3) 3 3" xfId="24998"/>
    <cellStyle name="_Recon to Darrin's 5.11.05 proforma_PCA 9 -  Exhibit D April 2010 (3) 4" xfId="24999"/>
    <cellStyle name="_Recon to Darrin's 5.11.05 proforma_PCA 9 -  Exhibit D April 2010 (3) 4 2" xfId="25000"/>
    <cellStyle name="_Recon to Darrin's 5.11.05 proforma_PCA 9 -  Exhibit D April 2010 (3) 4 2 2" xfId="25001"/>
    <cellStyle name="_Recon to Darrin's 5.11.05 proforma_PCA 9 -  Exhibit D April 2010 (3) 4 3" xfId="25002"/>
    <cellStyle name="_Recon to Darrin's 5.11.05 proforma_PCA 9 -  Exhibit D April 2010 (3) 5" xfId="25003"/>
    <cellStyle name="_Recon to Darrin's 5.11.05 proforma_PCA 9 -  Exhibit D April 2010 (3) 5 2" xfId="25004"/>
    <cellStyle name="_Recon to Darrin's 5.11.05 proforma_PCA 9 -  Exhibit D April 2010 (3) 6" xfId="25005"/>
    <cellStyle name="_Recon to Darrin's 5.11.05 proforma_PCA 9 -  Exhibit D April 2010 (3) 6 2" xfId="25006"/>
    <cellStyle name="_Recon to Darrin's 5.11.05 proforma_PCA 9 -  Exhibit D April 2010 (3)_DEM-WP(C) ENERG10C--ctn Mid-C_042010 2010GRC" xfId="6060"/>
    <cellStyle name="_Recon to Darrin's 5.11.05 proforma_PCA 9 -  Exhibit D April 2010 (3)_DEM-WP(C) ENERG10C--ctn Mid-C_042010 2010GRC 2" xfId="25007"/>
    <cellStyle name="_Recon to Darrin's 5.11.05 proforma_PCA 9 -  Exhibit D April 2010 2" xfId="6061"/>
    <cellStyle name="_Recon to Darrin's 5.11.05 proforma_PCA 9 -  Exhibit D April 2010 2 2" xfId="25008"/>
    <cellStyle name="_Recon to Darrin's 5.11.05 proforma_PCA 9 -  Exhibit D April 2010 3" xfId="6062"/>
    <cellStyle name="_Recon to Darrin's 5.11.05 proforma_PCA 9 -  Exhibit D April 2010 3 2" xfId="25009"/>
    <cellStyle name="_Recon to Darrin's 5.11.05 proforma_PCA 9 -  Exhibit D April 2010 4" xfId="25010"/>
    <cellStyle name="_Recon to Darrin's 5.11.05 proforma_PCA 9 -  Exhibit D April 2010 4 2" xfId="25011"/>
    <cellStyle name="_Recon to Darrin's 5.11.05 proforma_PCA 9 -  Exhibit D April 2010 5" xfId="25012"/>
    <cellStyle name="_Recon to Darrin's 5.11.05 proforma_PCA 9 -  Exhibit D April 2010 5 2" xfId="25013"/>
    <cellStyle name="_Recon to Darrin's 5.11.05 proforma_PCA 9 -  Exhibit D April 2010 6" xfId="25014"/>
    <cellStyle name="_Recon to Darrin's 5.11.05 proforma_PCA 9 -  Exhibit D April 2010 6 2" xfId="25015"/>
    <cellStyle name="_Recon to Darrin's 5.11.05 proforma_PCA 9 -  Exhibit D April 2010 7" xfId="25016"/>
    <cellStyle name="_Recon to Darrin's 5.11.05 proforma_PCA 9 -  Exhibit D Feb 2010" xfId="6063"/>
    <cellStyle name="_Recon to Darrin's 5.11.05 proforma_PCA 9 -  Exhibit D Feb 2010 2" xfId="6064"/>
    <cellStyle name="_Recon to Darrin's 5.11.05 proforma_PCA 9 -  Exhibit D Feb 2010 2 2" xfId="25017"/>
    <cellStyle name="_Recon to Darrin's 5.11.05 proforma_PCA 9 -  Exhibit D Feb 2010 3" xfId="25018"/>
    <cellStyle name="_Recon to Darrin's 5.11.05 proforma_PCA 9 -  Exhibit D Feb 2010 v2" xfId="6065"/>
    <cellStyle name="_Recon to Darrin's 5.11.05 proforma_PCA 9 -  Exhibit D Feb 2010 v2 2" xfId="6066"/>
    <cellStyle name="_Recon to Darrin's 5.11.05 proforma_PCA 9 -  Exhibit D Feb 2010 v2 2 2" xfId="25019"/>
    <cellStyle name="_Recon to Darrin's 5.11.05 proforma_PCA 9 -  Exhibit D Feb 2010 v2 3" xfId="25020"/>
    <cellStyle name="_Recon to Darrin's 5.11.05 proforma_PCA 9 -  Exhibit D Feb 2010 WF" xfId="6067"/>
    <cellStyle name="_Recon to Darrin's 5.11.05 proforma_PCA 9 -  Exhibit D Feb 2010 WF 2" xfId="6068"/>
    <cellStyle name="_Recon to Darrin's 5.11.05 proforma_PCA 9 -  Exhibit D Feb 2010 WF 2 2" xfId="25021"/>
    <cellStyle name="_Recon to Darrin's 5.11.05 proforma_PCA 9 -  Exhibit D Feb 2010 WF 3" xfId="25022"/>
    <cellStyle name="_Recon to Darrin's 5.11.05 proforma_PCA 9 -  Exhibit D Jan 2010" xfId="6069"/>
    <cellStyle name="_Recon to Darrin's 5.11.05 proforma_PCA 9 -  Exhibit D Jan 2010 2" xfId="6070"/>
    <cellStyle name="_Recon to Darrin's 5.11.05 proforma_PCA 9 -  Exhibit D Jan 2010 2 2" xfId="25023"/>
    <cellStyle name="_Recon to Darrin's 5.11.05 proforma_PCA 9 -  Exhibit D Jan 2010 3" xfId="25024"/>
    <cellStyle name="_Recon to Darrin's 5.11.05 proforma_PCA 9 -  Exhibit D March 2010 (2)" xfId="6071"/>
    <cellStyle name="_Recon to Darrin's 5.11.05 proforma_PCA 9 -  Exhibit D March 2010 (2) 2" xfId="6072"/>
    <cellStyle name="_Recon to Darrin's 5.11.05 proforma_PCA 9 -  Exhibit D March 2010 (2) 2 2" xfId="25025"/>
    <cellStyle name="_Recon to Darrin's 5.11.05 proforma_PCA 9 -  Exhibit D March 2010 (2) 3" xfId="25026"/>
    <cellStyle name="_Recon to Darrin's 5.11.05 proforma_PCA 9 -  Exhibit D Nov 2010" xfId="6073"/>
    <cellStyle name="_Recon to Darrin's 5.11.05 proforma_PCA 9 -  Exhibit D Nov 2010 2" xfId="6074"/>
    <cellStyle name="_Recon to Darrin's 5.11.05 proforma_PCA 9 -  Exhibit D Nov 2010 2 2" xfId="25027"/>
    <cellStyle name="_Recon to Darrin's 5.11.05 proforma_PCA 9 -  Exhibit D Nov 2010 3" xfId="25028"/>
    <cellStyle name="_Recon to Darrin's 5.11.05 proforma_PCA 9 - Exhibit D at August 2010" xfId="6075"/>
    <cellStyle name="_Recon to Darrin's 5.11.05 proforma_PCA 9 - Exhibit D at August 2010 2" xfId="6076"/>
    <cellStyle name="_Recon to Darrin's 5.11.05 proforma_PCA 9 - Exhibit D at August 2010 2 2" xfId="25029"/>
    <cellStyle name="_Recon to Darrin's 5.11.05 proforma_PCA 9 - Exhibit D at August 2010 3" xfId="25030"/>
    <cellStyle name="_Recon to Darrin's 5.11.05 proforma_PCA 9 - Exhibit D June 2010 GRC" xfId="6077"/>
    <cellStyle name="_Recon to Darrin's 5.11.05 proforma_PCA 9 - Exhibit D June 2010 GRC 2" xfId="6078"/>
    <cellStyle name="_Recon to Darrin's 5.11.05 proforma_PCA 9 - Exhibit D June 2010 GRC 2 2" xfId="25031"/>
    <cellStyle name="_Recon to Darrin's 5.11.05 proforma_PCA 9 - Exhibit D June 2010 GRC 3" xfId="25032"/>
    <cellStyle name="_Recon to Darrin's 5.11.05 proforma_Power Costs - Comparison bx Rbtl-Staff-Jt-PC" xfId="6079"/>
    <cellStyle name="_Recon to Darrin's 5.11.05 proforma_Power Costs - Comparison bx Rbtl-Staff-Jt-PC 2" xfId="6080"/>
    <cellStyle name="_Recon to Darrin's 5.11.05 proforma_Power Costs - Comparison bx Rbtl-Staff-Jt-PC 2 2" xfId="6081"/>
    <cellStyle name="_Recon to Darrin's 5.11.05 proforma_Power Costs - Comparison bx Rbtl-Staff-Jt-PC 2 2 2" xfId="25033"/>
    <cellStyle name="_Recon to Darrin's 5.11.05 proforma_Power Costs - Comparison bx Rbtl-Staff-Jt-PC 2 2 2 2" xfId="25034"/>
    <cellStyle name="_Recon to Darrin's 5.11.05 proforma_Power Costs - Comparison bx Rbtl-Staff-Jt-PC 2 3" xfId="25035"/>
    <cellStyle name="_Recon to Darrin's 5.11.05 proforma_Power Costs - Comparison bx Rbtl-Staff-Jt-PC 2 3 2" xfId="25036"/>
    <cellStyle name="_Recon to Darrin's 5.11.05 proforma_Power Costs - Comparison bx Rbtl-Staff-Jt-PC 2 4" xfId="25037"/>
    <cellStyle name="_Recon to Darrin's 5.11.05 proforma_Power Costs - Comparison bx Rbtl-Staff-Jt-PC 2 4 2" xfId="25038"/>
    <cellStyle name="_Recon to Darrin's 5.11.05 proforma_Power Costs - Comparison bx Rbtl-Staff-Jt-PC 3" xfId="6082"/>
    <cellStyle name="_Recon to Darrin's 5.11.05 proforma_Power Costs - Comparison bx Rbtl-Staff-Jt-PC 3 2" xfId="25039"/>
    <cellStyle name="_Recon to Darrin's 5.11.05 proforma_Power Costs - Comparison bx Rbtl-Staff-Jt-PC 3 2 2" xfId="25040"/>
    <cellStyle name="_Recon to Darrin's 5.11.05 proforma_Power Costs - Comparison bx Rbtl-Staff-Jt-PC 3 3" xfId="25041"/>
    <cellStyle name="_Recon to Darrin's 5.11.05 proforma_Power Costs - Comparison bx Rbtl-Staff-Jt-PC 4" xfId="6083"/>
    <cellStyle name="_Recon to Darrin's 5.11.05 proforma_Power Costs - Comparison bx Rbtl-Staff-Jt-PC 4 2" xfId="25042"/>
    <cellStyle name="_Recon to Darrin's 5.11.05 proforma_Power Costs - Comparison bx Rbtl-Staff-Jt-PC 4 2 2" xfId="25043"/>
    <cellStyle name="_Recon to Darrin's 5.11.05 proforma_Power Costs - Comparison bx Rbtl-Staff-Jt-PC 4 3" xfId="25044"/>
    <cellStyle name="_Recon to Darrin's 5.11.05 proforma_Power Costs - Comparison bx Rbtl-Staff-Jt-PC 5" xfId="25045"/>
    <cellStyle name="_Recon to Darrin's 5.11.05 proforma_Power Costs - Comparison bx Rbtl-Staff-Jt-PC 5 2" xfId="25046"/>
    <cellStyle name="_Recon to Darrin's 5.11.05 proforma_Power Costs - Comparison bx Rbtl-Staff-Jt-PC 6" xfId="25047"/>
    <cellStyle name="_Recon to Darrin's 5.11.05 proforma_Power Costs - Comparison bx Rbtl-Staff-Jt-PC 6 2" xfId="25048"/>
    <cellStyle name="_Recon to Darrin's 5.11.05 proforma_Power Costs - Comparison bx Rbtl-Staff-Jt-PC_Adj Bench DR 3 for Initial Briefs (Electric)" xfId="6084"/>
    <cellStyle name="_Recon to Darrin's 5.11.05 proforma_Power Costs - Comparison bx Rbtl-Staff-Jt-PC_Adj Bench DR 3 for Initial Briefs (Electric) 2" xfId="6085"/>
    <cellStyle name="_Recon to Darrin's 5.11.05 proforma_Power Costs - Comparison bx Rbtl-Staff-Jt-PC_Adj Bench DR 3 for Initial Briefs (Electric) 2 2" xfId="6086"/>
    <cellStyle name="_Recon to Darrin's 5.11.05 proforma_Power Costs - Comparison bx Rbtl-Staff-Jt-PC_Adj Bench DR 3 for Initial Briefs (Electric) 2 2 2" xfId="25049"/>
    <cellStyle name="_Recon to Darrin's 5.11.05 proforma_Power Costs - Comparison bx Rbtl-Staff-Jt-PC_Adj Bench DR 3 for Initial Briefs (Electric) 2 2 2 2" xfId="25050"/>
    <cellStyle name="_Recon to Darrin's 5.11.05 proforma_Power Costs - Comparison bx Rbtl-Staff-Jt-PC_Adj Bench DR 3 for Initial Briefs (Electric) 2 3" xfId="25051"/>
    <cellStyle name="_Recon to Darrin's 5.11.05 proforma_Power Costs - Comparison bx Rbtl-Staff-Jt-PC_Adj Bench DR 3 for Initial Briefs (Electric) 2 3 2" xfId="25052"/>
    <cellStyle name="_Recon to Darrin's 5.11.05 proforma_Power Costs - Comparison bx Rbtl-Staff-Jt-PC_Adj Bench DR 3 for Initial Briefs (Electric) 2 4" xfId="25053"/>
    <cellStyle name="_Recon to Darrin's 5.11.05 proforma_Power Costs - Comparison bx Rbtl-Staff-Jt-PC_Adj Bench DR 3 for Initial Briefs (Electric) 2 4 2" xfId="25054"/>
    <cellStyle name="_Recon to Darrin's 5.11.05 proforma_Power Costs - Comparison bx Rbtl-Staff-Jt-PC_Adj Bench DR 3 for Initial Briefs (Electric) 3" xfId="6087"/>
    <cellStyle name="_Recon to Darrin's 5.11.05 proforma_Power Costs - Comparison bx Rbtl-Staff-Jt-PC_Adj Bench DR 3 for Initial Briefs (Electric) 3 2" xfId="25055"/>
    <cellStyle name="_Recon to Darrin's 5.11.05 proforma_Power Costs - Comparison bx Rbtl-Staff-Jt-PC_Adj Bench DR 3 for Initial Briefs (Electric) 3 2 2" xfId="25056"/>
    <cellStyle name="_Recon to Darrin's 5.11.05 proforma_Power Costs - Comparison bx Rbtl-Staff-Jt-PC_Adj Bench DR 3 for Initial Briefs (Electric) 3 3" xfId="25057"/>
    <cellStyle name="_Recon to Darrin's 5.11.05 proforma_Power Costs - Comparison bx Rbtl-Staff-Jt-PC_Adj Bench DR 3 for Initial Briefs (Electric) 4" xfId="6088"/>
    <cellStyle name="_Recon to Darrin's 5.11.05 proforma_Power Costs - Comparison bx Rbtl-Staff-Jt-PC_Adj Bench DR 3 for Initial Briefs (Electric) 4 2" xfId="25058"/>
    <cellStyle name="_Recon to Darrin's 5.11.05 proforma_Power Costs - Comparison bx Rbtl-Staff-Jt-PC_Adj Bench DR 3 for Initial Briefs (Electric) 4 2 2" xfId="25059"/>
    <cellStyle name="_Recon to Darrin's 5.11.05 proforma_Power Costs - Comparison bx Rbtl-Staff-Jt-PC_Adj Bench DR 3 for Initial Briefs (Electric) 4 3" xfId="25060"/>
    <cellStyle name="_Recon to Darrin's 5.11.05 proforma_Power Costs - Comparison bx Rbtl-Staff-Jt-PC_Adj Bench DR 3 for Initial Briefs (Electric) 5" xfId="25061"/>
    <cellStyle name="_Recon to Darrin's 5.11.05 proforma_Power Costs - Comparison bx Rbtl-Staff-Jt-PC_Adj Bench DR 3 for Initial Briefs (Electric) 5 2" xfId="25062"/>
    <cellStyle name="_Recon to Darrin's 5.11.05 proforma_Power Costs - Comparison bx Rbtl-Staff-Jt-PC_Adj Bench DR 3 for Initial Briefs (Electric) 6" xfId="25063"/>
    <cellStyle name="_Recon to Darrin's 5.11.05 proforma_Power Costs - Comparison bx Rbtl-Staff-Jt-PC_Adj Bench DR 3 for Initial Briefs (Electric) 6 2" xfId="25064"/>
    <cellStyle name="_Recon to Darrin's 5.11.05 proforma_Power Costs - Comparison bx Rbtl-Staff-Jt-PC_Adj Bench DR 3 for Initial Briefs (Electric)_DEM-WP(C) ENERG10C--ctn Mid-C_042010 2010GRC" xfId="6089"/>
    <cellStyle name="_Recon to Darrin's 5.11.05 proforma_Power Costs - Comparison bx Rbtl-Staff-Jt-PC_Adj Bench DR 3 for Initial Briefs (Electric)_DEM-WP(C) ENERG10C--ctn Mid-C_042010 2010GRC 2" xfId="25065"/>
    <cellStyle name="_Recon to Darrin's 5.11.05 proforma_Power Costs - Comparison bx Rbtl-Staff-Jt-PC_DEM-WP(C) ENERG10C--ctn Mid-C_042010 2010GRC" xfId="6090"/>
    <cellStyle name="_Recon to Darrin's 5.11.05 proforma_Power Costs - Comparison bx Rbtl-Staff-Jt-PC_DEM-WP(C) ENERG10C--ctn Mid-C_042010 2010GRC 2" xfId="25066"/>
    <cellStyle name="_Recon to Darrin's 5.11.05 proforma_Power Costs - Comparison bx Rbtl-Staff-Jt-PC_Electric Rev Req Model (2009 GRC) Rebuttal" xfId="6091"/>
    <cellStyle name="_Recon to Darrin's 5.11.05 proforma_Power Costs - Comparison bx Rbtl-Staff-Jt-PC_Electric Rev Req Model (2009 GRC) Rebuttal 2" xfId="6092"/>
    <cellStyle name="_Recon to Darrin's 5.11.05 proforma_Power Costs - Comparison bx Rbtl-Staff-Jt-PC_Electric Rev Req Model (2009 GRC) Rebuttal 2 2" xfId="6093"/>
    <cellStyle name="_Recon to Darrin's 5.11.05 proforma_Power Costs - Comparison bx Rbtl-Staff-Jt-PC_Electric Rev Req Model (2009 GRC) Rebuttal 2 2 2" xfId="25067"/>
    <cellStyle name="_Recon to Darrin's 5.11.05 proforma_Power Costs - Comparison bx Rbtl-Staff-Jt-PC_Electric Rev Req Model (2009 GRC) Rebuttal 2 3" xfId="25068"/>
    <cellStyle name="_Recon to Darrin's 5.11.05 proforma_Power Costs - Comparison bx Rbtl-Staff-Jt-PC_Electric Rev Req Model (2009 GRC) Rebuttal 3" xfId="6094"/>
    <cellStyle name="_Recon to Darrin's 5.11.05 proforma_Power Costs - Comparison bx Rbtl-Staff-Jt-PC_Electric Rev Req Model (2009 GRC) Rebuttal 3 2" xfId="25069"/>
    <cellStyle name="_Recon to Darrin's 5.11.05 proforma_Power Costs - Comparison bx Rbtl-Staff-Jt-PC_Electric Rev Req Model (2009 GRC) Rebuttal 4" xfId="6095"/>
    <cellStyle name="_Recon to Darrin's 5.11.05 proforma_Power Costs - Comparison bx Rbtl-Staff-Jt-PC_Electric Rev Req Model (2009 GRC) Rebuttal REmoval of New  WH Solar AdjustMI" xfId="6096"/>
    <cellStyle name="_Recon to Darrin's 5.11.05 proforma_Power Costs - Comparison bx Rbtl-Staff-Jt-PC_Electric Rev Req Model (2009 GRC) Rebuttal REmoval of New  WH Solar AdjustMI 2" xfId="6097"/>
    <cellStyle name="_Recon to Darrin's 5.11.05 proforma_Power Costs - Comparison bx Rbtl-Staff-Jt-PC_Electric Rev Req Model (2009 GRC) Rebuttal REmoval of New  WH Solar AdjustMI 2 2" xfId="6098"/>
    <cellStyle name="_Recon to Darrin's 5.11.05 proforma_Power Costs - Comparison bx Rbtl-Staff-Jt-PC_Electric Rev Req Model (2009 GRC) Rebuttal REmoval of New  WH Solar AdjustMI 2 2 2" xfId="25070"/>
    <cellStyle name="_Recon to Darrin's 5.11.05 proforma_Power Costs - Comparison bx Rbtl-Staff-Jt-PC_Electric Rev Req Model (2009 GRC) Rebuttal REmoval of New  WH Solar AdjustMI 2 2 2 2" xfId="25071"/>
    <cellStyle name="_Recon to Darrin's 5.11.05 proforma_Power Costs - Comparison bx Rbtl-Staff-Jt-PC_Electric Rev Req Model (2009 GRC) Rebuttal REmoval of New  WH Solar AdjustMI 2 3" xfId="25072"/>
    <cellStyle name="_Recon to Darrin's 5.11.05 proforma_Power Costs - Comparison bx Rbtl-Staff-Jt-PC_Electric Rev Req Model (2009 GRC) Rebuttal REmoval of New  WH Solar AdjustMI 2 3 2" xfId="25073"/>
    <cellStyle name="_Recon to Darrin's 5.11.05 proforma_Power Costs - Comparison bx Rbtl-Staff-Jt-PC_Electric Rev Req Model (2009 GRC) Rebuttal REmoval of New  WH Solar AdjustMI 2 4" xfId="25074"/>
    <cellStyle name="_Recon to Darrin's 5.11.05 proforma_Power Costs - Comparison bx Rbtl-Staff-Jt-PC_Electric Rev Req Model (2009 GRC) Rebuttal REmoval of New  WH Solar AdjustMI 2 4 2" xfId="25075"/>
    <cellStyle name="_Recon to Darrin's 5.11.05 proforma_Power Costs - Comparison bx Rbtl-Staff-Jt-PC_Electric Rev Req Model (2009 GRC) Rebuttal REmoval of New  WH Solar AdjustMI 3" xfId="6099"/>
    <cellStyle name="_Recon to Darrin's 5.11.05 proforma_Power Costs - Comparison bx Rbtl-Staff-Jt-PC_Electric Rev Req Model (2009 GRC) Rebuttal REmoval of New  WH Solar AdjustMI 3 2" xfId="25076"/>
    <cellStyle name="_Recon to Darrin's 5.11.05 proforma_Power Costs - Comparison bx Rbtl-Staff-Jt-PC_Electric Rev Req Model (2009 GRC) Rebuttal REmoval of New  WH Solar AdjustMI 3 2 2" xfId="25077"/>
    <cellStyle name="_Recon to Darrin's 5.11.05 proforma_Power Costs - Comparison bx Rbtl-Staff-Jt-PC_Electric Rev Req Model (2009 GRC) Rebuttal REmoval of New  WH Solar AdjustMI 3 3" xfId="25078"/>
    <cellStyle name="_Recon to Darrin's 5.11.05 proforma_Power Costs - Comparison bx Rbtl-Staff-Jt-PC_Electric Rev Req Model (2009 GRC) Rebuttal REmoval of New  WH Solar AdjustMI 4" xfId="6100"/>
    <cellStyle name="_Recon to Darrin's 5.11.05 proforma_Power Costs - Comparison bx Rbtl-Staff-Jt-PC_Electric Rev Req Model (2009 GRC) Rebuttal REmoval of New  WH Solar AdjustMI 4 2" xfId="25079"/>
    <cellStyle name="_Recon to Darrin's 5.11.05 proforma_Power Costs - Comparison bx Rbtl-Staff-Jt-PC_Electric Rev Req Model (2009 GRC) Rebuttal REmoval of New  WH Solar AdjustMI 4 2 2" xfId="25080"/>
    <cellStyle name="_Recon to Darrin's 5.11.05 proforma_Power Costs - Comparison bx Rbtl-Staff-Jt-PC_Electric Rev Req Model (2009 GRC) Rebuttal REmoval of New  WH Solar AdjustMI 4 3" xfId="25081"/>
    <cellStyle name="_Recon to Darrin's 5.11.05 proforma_Power Costs - Comparison bx Rbtl-Staff-Jt-PC_Electric Rev Req Model (2009 GRC) Rebuttal REmoval of New  WH Solar AdjustMI 5" xfId="25082"/>
    <cellStyle name="_Recon to Darrin's 5.11.05 proforma_Power Costs - Comparison bx Rbtl-Staff-Jt-PC_Electric Rev Req Model (2009 GRC) Rebuttal REmoval of New  WH Solar AdjustMI 5 2" xfId="25083"/>
    <cellStyle name="_Recon to Darrin's 5.11.05 proforma_Power Costs - Comparison bx Rbtl-Staff-Jt-PC_Electric Rev Req Model (2009 GRC) Rebuttal REmoval of New  WH Solar AdjustMI 6" xfId="25084"/>
    <cellStyle name="_Recon to Darrin's 5.11.05 proforma_Power Costs - Comparison bx Rbtl-Staff-Jt-PC_Electric Rev Req Model (2009 GRC) Rebuttal REmoval of New  WH Solar AdjustMI 6 2" xfId="25085"/>
    <cellStyle name="_Recon to Darrin's 5.11.05 proforma_Power Costs - Comparison bx Rbtl-Staff-Jt-PC_Electric Rev Req Model (2009 GRC) Rebuttal REmoval of New  WH Solar AdjustMI_DEM-WP(C) ENERG10C--ctn Mid-C_042010 2010GRC" xfId="6101"/>
    <cellStyle name="_Recon to Darrin's 5.11.05 proforma_Power Costs - Comparison bx Rbtl-Staff-Jt-PC_Electric Rev Req Model (2009 GRC) Rebuttal REmoval of New  WH Solar AdjustMI_DEM-WP(C) ENERG10C--ctn Mid-C_042010 2010GRC 2" xfId="25086"/>
    <cellStyle name="_Recon to Darrin's 5.11.05 proforma_Power Costs - Comparison bx Rbtl-Staff-Jt-PC_Electric Rev Req Model (2009 GRC) Revised 01-18-2010" xfId="6102"/>
    <cellStyle name="_Recon to Darrin's 5.11.05 proforma_Power Costs - Comparison bx Rbtl-Staff-Jt-PC_Electric Rev Req Model (2009 GRC) Revised 01-18-2010 2" xfId="6103"/>
    <cellStyle name="_Recon to Darrin's 5.11.05 proforma_Power Costs - Comparison bx Rbtl-Staff-Jt-PC_Electric Rev Req Model (2009 GRC) Revised 01-18-2010 2 2" xfId="6104"/>
    <cellStyle name="_Recon to Darrin's 5.11.05 proforma_Power Costs - Comparison bx Rbtl-Staff-Jt-PC_Electric Rev Req Model (2009 GRC) Revised 01-18-2010 2 2 2" xfId="25087"/>
    <cellStyle name="_Recon to Darrin's 5.11.05 proforma_Power Costs - Comparison bx Rbtl-Staff-Jt-PC_Electric Rev Req Model (2009 GRC) Revised 01-18-2010 2 2 2 2" xfId="25088"/>
    <cellStyle name="_Recon to Darrin's 5.11.05 proforma_Power Costs - Comparison bx Rbtl-Staff-Jt-PC_Electric Rev Req Model (2009 GRC) Revised 01-18-2010 2 3" xfId="25089"/>
    <cellStyle name="_Recon to Darrin's 5.11.05 proforma_Power Costs - Comparison bx Rbtl-Staff-Jt-PC_Electric Rev Req Model (2009 GRC) Revised 01-18-2010 2 3 2" xfId="25090"/>
    <cellStyle name="_Recon to Darrin's 5.11.05 proforma_Power Costs - Comparison bx Rbtl-Staff-Jt-PC_Electric Rev Req Model (2009 GRC) Revised 01-18-2010 2 4" xfId="25091"/>
    <cellStyle name="_Recon to Darrin's 5.11.05 proforma_Power Costs - Comparison bx Rbtl-Staff-Jt-PC_Electric Rev Req Model (2009 GRC) Revised 01-18-2010 2 4 2" xfId="25092"/>
    <cellStyle name="_Recon to Darrin's 5.11.05 proforma_Power Costs - Comparison bx Rbtl-Staff-Jt-PC_Electric Rev Req Model (2009 GRC) Revised 01-18-2010 3" xfId="6105"/>
    <cellStyle name="_Recon to Darrin's 5.11.05 proforma_Power Costs - Comparison bx Rbtl-Staff-Jt-PC_Electric Rev Req Model (2009 GRC) Revised 01-18-2010 3 2" xfId="25093"/>
    <cellStyle name="_Recon to Darrin's 5.11.05 proforma_Power Costs - Comparison bx Rbtl-Staff-Jt-PC_Electric Rev Req Model (2009 GRC) Revised 01-18-2010 3 2 2" xfId="25094"/>
    <cellStyle name="_Recon to Darrin's 5.11.05 proforma_Power Costs - Comparison bx Rbtl-Staff-Jt-PC_Electric Rev Req Model (2009 GRC) Revised 01-18-2010 3 3" xfId="25095"/>
    <cellStyle name="_Recon to Darrin's 5.11.05 proforma_Power Costs - Comparison bx Rbtl-Staff-Jt-PC_Electric Rev Req Model (2009 GRC) Revised 01-18-2010 4" xfId="6106"/>
    <cellStyle name="_Recon to Darrin's 5.11.05 proforma_Power Costs - Comparison bx Rbtl-Staff-Jt-PC_Electric Rev Req Model (2009 GRC) Revised 01-18-2010 4 2" xfId="25096"/>
    <cellStyle name="_Recon to Darrin's 5.11.05 proforma_Power Costs - Comparison bx Rbtl-Staff-Jt-PC_Electric Rev Req Model (2009 GRC) Revised 01-18-2010 4 2 2" xfId="25097"/>
    <cellStyle name="_Recon to Darrin's 5.11.05 proforma_Power Costs - Comparison bx Rbtl-Staff-Jt-PC_Electric Rev Req Model (2009 GRC) Revised 01-18-2010 4 3" xfId="25098"/>
    <cellStyle name="_Recon to Darrin's 5.11.05 proforma_Power Costs - Comparison bx Rbtl-Staff-Jt-PC_Electric Rev Req Model (2009 GRC) Revised 01-18-2010 5" xfId="25099"/>
    <cellStyle name="_Recon to Darrin's 5.11.05 proforma_Power Costs - Comparison bx Rbtl-Staff-Jt-PC_Electric Rev Req Model (2009 GRC) Revised 01-18-2010 5 2" xfId="25100"/>
    <cellStyle name="_Recon to Darrin's 5.11.05 proforma_Power Costs - Comparison bx Rbtl-Staff-Jt-PC_Electric Rev Req Model (2009 GRC) Revised 01-18-2010 6" xfId="25101"/>
    <cellStyle name="_Recon to Darrin's 5.11.05 proforma_Power Costs - Comparison bx Rbtl-Staff-Jt-PC_Electric Rev Req Model (2009 GRC) Revised 01-18-2010 6 2" xfId="25102"/>
    <cellStyle name="_Recon to Darrin's 5.11.05 proforma_Power Costs - Comparison bx Rbtl-Staff-Jt-PC_Electric Rev Req Model (2009 GRC) Revised 01-18-2010_DEM-WP(C) ENERG10C--ctn Mid-C_042010 2010GRC" xfId="6107"/>
    <cellStyle name="_Recon to Darrin's 5.11.05 proforma_Power Costs - Comparison bx Rbtl-Staff-Jt-PC_Electric Rev Req Model (2009 GRC) Revised 01-18-2010_DEM-WP(C) ENERG10C--ctn Mid-C_042010 2010GRC 2" xfId="25103"/>
    <cellStyle name="_Recon to Darrin's 5.11.05 proforma_Power Costs - Comparison bx Rbtl-Staff-Jt-PC_Final Order Electric EXHIBIT A-1" xfId="6108"/>
    <cellStyle name="_Recon to Darrin's 5.11.05 proforma_Power Costs - Comparison bx Rbtl-Staff-Jt-PC_Final Order Electric EXHIBIT A-1 2" xfId="6109"/>
    <cellStyle name="_Recon to Darrin's 5.11.05 proforma_Power Costs - Comparison bx Rbtl-Staff-Jt-PC_Final Order Electric EXHIBIT A-1 2 2" xfId="6110"/>
    <cellStyle name="_Recon to Darrin's 5.11.05 proforma_Power Costs - Comparison bx Rbtl-Staff-Jt-PC_Final Order Electric EXHIBIT A-1 2 2 2" xfId="25104"/>
    <cellStyle name="_Recon to Darrin's 5.11.05 proforma_Power Costs - Comparison bx Rbtl-Staff-Jt-PC_Final Order Electric EXHIBIT A-1 2 3" xfId="25105"/>
    <cellStyle name="_Recon to Darrin's 5.11.05 proforma_Power Costs - Comparison bx Rbtl-Staff-Jt-PC_Final Order Electric EXHIBIT A-1 3" xfId="6111"/>
    <cellStyle name="_Recon to Darrin's 5.11.05 proforma_Power Costs - Comparison bx Rbtl-Staff-Jt-PC_Final Order Electric EXHIBIT A-1 3 2" xfId="25106"/>
    <cellStyle name="_Recon to Darrin's 5.11.05 proforma_Power Costs - Comparison bx Rbtl-Staff-Jt-PC_Final Order Electric EXHIBIT A-1 3 2 2" xfId="25107"/>
    <cellStyle name="_Recon to Darrin's 5.11.05 proforma_Power Costs - Comparison bx Rbtl-Staff-Jt-PC_Final Order Electric EXHIBIT A-1 3 3" xfId="25108"/>
    <cellStyle name="_Recon to Darrin's 5.11.05 proforma_Power Costs - Comparison bx Rbtl-Staff-Jt-PC_Final Order Electric EXHIBIT A-1 4" xfId="6112"/>
    <cellStyle name="_Recon to Darrin's 5.11.05 proforma_Power Costs - Comparison bx Rbtl-Staff-Jt-PC_Final Order Electric EXHIBIT A-1 4 2" xfId="25109"/>
    <cellStyle name="_Recon to Darrin's 5.11.05 proforma_Power Costs - Comparison bx Rbtl-Staff-Jt-PC_Final Order Electric EXHIBIT A-1 5" xfId="25110"/>
    <cellStyle name="_Recon to Darrin's 5.11.05 proforma_Power Costs - Comparison bx Rbtl-Staff-Jt-PC_Final Order Electric EXHIBIT A-1 6" xfId="25111"/>
    <cellStyle name="_Recon to Darrin's 5.11.05 proforma_Production Adj 4.37" xfId="6113"/>
    <cellStyle name="_Recon to Darrin's 5.11.05 proforma_Production Adj 4.37 2" xfId="6114"/>
    <cellStyle name="_Recon to Darrin's 5.11.05 proforma_Production Adj 4.37 2 2" xfId="6115"/>
    <cellStyle name="_Recon to Darrin's 5.11.05 proforma_Production Adj 4.37 2 2 2" xfId="25112"/>
    <cellStyle name="_Recon to Darrin's 5.11.05 proforma_Production Adj 4.37 2 3" xfId="25113"/>
    <cellStyle name="_Recon to Darrin's 5.11.05 proforma_Production Adj 4.37 3" xfId="6116"/>
    <cellStyle name="_Recon to Darrin's 5.11.05 proforma_Production Adj 4.37 3 2" xfId="25114"/>
    <cellStyle name="_Recon to Darrin's 5.11.05 proforma_Production Adj 4.37 4" xfId="25115"/>
    <cellStyle name="_Recon to Darrin's 5.11.05 proforma_Purchased Power Adj 4.03" xfId="6117"/>
    <cellStyle name="_Recon to Darrin's 5.11.05 proforma_Purchased Power Adj 4.03 2" xfId="6118"/>
    <cellStyle name="_Recon to Darrin's 5.11.05 proforma_Purchased Power Adj 4.03 2 2" xfId="6119"/>
    <cellStyle name="_Recon to Darrin's 5.11.05 proforma_Purchased Power Adj 4.03 2 2 2" xfId="25116"/>
    <cellStyle name="_Recon to Darrin's 5.11.05 proforma_Purchased Power Adj 4.03 2 3" xfId="25117"/>
    <cellStyle name="_Recon to Darrin's 5.11.05 proforma_Purchased Power Adj 4.03 3" xfId="6120"/>
    <cellStyle name="_Recon to Darrin's 5.11.05 proforma_Purchased Power Adj 4.03 3 2" xfId="25118"/>
    <cellStyle name="_Recon to Darrin's 5.11.05 proforma_Purchased Power Adj 4.03 4" xfId="25119"/>
    <cellStyle name="_Recon to Darrin's 5.11.05 proforma_Rebuttal Power Costs" xfId="6121"/>
    <cellStyle name="_Recon to Darrin's 5.11.05 proforma_Rebuttal Power Costs 2" xfId="6122"/>
    <cellStyle name="_Recon to Darrin's 5.11.05 proforma_Rebuttal Power Costs 2 2" xfId="6123"/>
    <cellStyle name="_Recon to Darrin's 5.11.05 proforma_Rebuttal Power Costs 2 2 2" xfId="25120"/>
    <cellStyle name="_Recon to Darrin's 5.11.05 proforma_Rebuttal Power Costs 2 2 2 2" xfId="25121"/>
    <cellStyle name="_Recon to Darrin's 5.11.05 proforma_Rebuttal Power Costs 2 3" xfId="25122"/>
    <cellStyle name="_Recon to Darrin's 5.11.05 proforma_Rebuttal Power Costs 2 3 2" xfId="25123"/>
    <cellStyle name="_Recon to Darrin's 5.11.05 proforma_Rebuttal Power Costs 2 4" xfId="25124"/>
    <cellStyle name="_Recon to Darrin's 5.11.05 proforma_Rebuttal Power Costs 2 4 2" xfId="25125"/>
    <cellStyle name="_Recon to Darrin's 5.11.05 proforma_Rebuttal Power Costs 3" xfId="6124"/>
    <cellStyle name="_Recon to Darrin's 5.11.05 proforma_Rebuttal Power Costs 3 2" xfId="25126"/>
    <cellStyle name="_Recon to Darrin's 5.11.05 proforma_Rebuttal Power Costs 3 2 2" xfId="25127"/>
    <cellStyle name="_Recon to Darrin's 5.11.05 proforma_Rebuttal Power Costs 3 3" xfId="25128"/>
    <cellStyle name="_Recon to Darrin's 5.11.05 proforma_Rebuttal Power Costs 4" xfId="6125"/>
    <cellStyle name="_Recon to Darrin's 5.11.05 proforma_Rebuttal Power Costs 4 2" xfId="25129"/>
    <cellStyle name="_Recon to Darrin's 5.11.05 proforma_Rebuttal Power Costs 4 2 2" xfId="25130"/>
    <cellStyle name="_Recon to Darrin's 5.11.05 proforma_Rebuttal Power Costs 4 3" xfId="25131"/>
    <cellStyle name="_Recon to Darrin's 5.11.05 proforma_Rebuttal Power Costs 5" xfId="25132"/>
    <cellStyle name="_Recon to Darrin's 5.11.05 proforma_Rebuttal Power Costs 5 2" xfId="25133"/>
    <cellStyle name="_Recon to Darrin's 5.11.05 proforma_Rebuttal Power Costs 6" xfId="25134"/>
    <cellStyle name="_Recon to Darrin's 5.11.05 proforma_Rebuttal Power Costs 6 2" xfId="25135"/>
    <cellStyle name="_Recon to Darrin's 5.11.05 proforma_Rebuttal Power Costs_Adj Bench DR 3 for Initial Briefs (Electric)" xfId="6126"/>
    <cellStyle name="_Recon to Darrin's 5.11.05 proforma_Rebuttal Power Costs_Adj Bench DR 3 for Initial Briefs (Electric) 2" xfId="6127"/>
    <cellStyle name="_Recon to Darrin's 5.11.05 proforma_Rebuttal Power Costs_Adj Bench DR 3 for Initial Briefs (Electric) 2 2" xfId="6128"/>
    <cellStyle name="_Recon to Darrin's 5.11.05 proforma_Rebuttal Power Costs_Adj Bench DR 3 for Initial Briefs (Electric) 2 2 2" xfId="25136"/>
    <cellStyle name="_Recon to Darrin's 5.11.05 proforma_Rebuttal Power Costs_Adj Bench DR 3 for Initial Briefs (Electric) 2 2 2 2" xfId="25137"/>
    <cellStyle name="_Recon to Darrin's 5.11.05 proforma_Rebuttal Power Costs_Adj Bench DR 3 for Initial Briefs (Electric) 2 3" xfId="25138"/>
    <cellStyle name="_Recon to Darrin's 5.11.05 proforma_Rebuttal Power Costs_Adj Bench DR 3 for Initial Briefs (Electric) 2 3 2" xfId="25139"/>
    <cellStyle name="_Recon to Darrin's 5.11.05 proforma_Rebuttal Power Costs_Adj Bench DR 3 for Initial Briefs (Electric) 2 4" xfId="25140"/>
    <cellStyle name="_Recon to Darrin's 5.11.05 proforma_Rebuttal Power Costs_Adj Bench DR 3 for Initial Briefs (Electric) 2 4 2" xfId="25141"/>
    <cellStyle name="_Recon to Darrin's 5.11.05 proforma_Rebuttal Power Costs_Adj Bench DR 3 for Initial Briefs (Electric) 3" xfId="6129"/>
    <cellStyle name="_Recon to Darrin's 5.11.05 proforma_Rebuttal Power Costs_Adj Bench DR 3 for Initial Briefs (Electric) 3 2" xfId="25142"/>
    <cellStyle name="_Recon to Darrin's 5.11.05 proforma_Rebuttal Power Costs_Adj Bench DR 3 for Initial Briefs (Electric) 3 2 2" xfId="25143"/>
    <cellStyle name="_Recon to Darrin's 5.11.05 proforma_Rebuttal Power Costs_Adj Bench DR 3 for Initial Briefs (Electric) 3 3" xfId="25144"/>
    <cellStyle name="_Recon to Darrin's 5.11.05 proforma_Rebuttal Power Costs_Adj Bench DR 3 for Initial Briefs (Electric) 4" xfId="6130"/>
    <cellStyle name="_Recon to Darrin's 5.11.05 proforma_Rebuttal Power Costs_Adj Bench DR 3 for Initial Briefs (Electric) 4 2" xfId="25145"/>
    <cellStyle name="_Recon to Darrin's 5.11.05 proforma_Rebuttal Power Costs_Adj Bench DR 3 for Initial Briefs (Electric) 4 2 2" xfId="25146"/>
    <cellStyle name="_Recon to Darrin's 5.11.05 proforma_Rebuttal Power Costs_Adj Bench DR 3 for Initial Briefs (Electric) 4 3" xfId="25147"/>
    <cellStyle name="_Recon to Darrin's 5.11.05 proforma_Rebuttal Power Costs_Adj Bench DR 3 for Initial Briefs (Electric) 5" xfId="25148"/>
    <cellStyle name="_Recon to Darrin's 5.11.05 proforma_Rebuttal Power Costs_Adj Bench DR 3 for Initial Briefs (Electric) 5 2" xfId="25149"/>
    <cellStyle name="_Recon to Darrin's 5.11.05 proforma_Rebuttal Power Costs_Adj Bench DR 3 for Initial Briefs (Electric) 6" xfId="25150"/>
    <cellStyle name="_Recon to Darrin's 5.11.05 proforma_Rebuttal Power Costs_Adj Bench DR 3 for Initial Briefs (Electric) 6 2" xfId="25151"/>
    <cellStyle name="_Recon to Darrin's 5.11.05 proforma_Rebuttal Power Costs_Adj Bench DR 3 for Initial Briefs (Electric)_DEM-WP(C) ENERG10C--ctn Mid-C_042010 2010GRC" xfId="6131"/>
    <cellStyle name="_Recon to Darrin's 5.11.05 proforma_Rebuttal Power Costs_Adj Bench DR 3 for Initial Briefs (Electric)_DEM-WP(C) ENERG10C--ctn Mid-C_042010 2010GRC 2" xfId="25152"/>
    <cellStyle name="_Recon to Darrin's 5.11.05 proforma_Rebuttal Power Costs_DEM-WP(C) ENERG10C--ctn Mid-C_042010 2010GRC" xfId="6132"/>
    <cellStyle name="_Recon to Darrin's 5.11.05 proforma_Rebuttal Power Costs_DEM-WP(C) ENERG10C--ctn Mid-C_042010 2010GRC 2" xfId="25153"/>
    <cellStyle name="_Recon to Darrin's 5.11.05 proforma_Rebuttal Power Costs_Electric Rev Req Model (2009 GRC) Rebuttal" xfId="6133"/>
    <cellStyle name="_Recon to Darrin's 5.11.05 proforma_Rebuttal Power Costs_Electric Rev Req Model (2009 GRC) Rebuttal 2" xfId="6134"/>
    <cellStyle name="_Recon to Darrin's 5.11.05 proforma_Rebuttal Power Costs_Electric Rev Req Model (2009 GRC) Rebuttal 2 2" xfId="6135"/>
    <cellStyle name="_Recon to Darrin's 5.11.05 proforma_Rebuttal Power Costs_Electric Rev Req Model (2009 GRC) Rebuttal 2 2 2" xfId="25154"/>
    <cellStyle name="_Recon to Darrin's 5.11.05 proforma_Rebuttal Power Costs_Electric Rev Req Model (2009 GRC) Rebuttal 2 3" xfId="25155"/>
    <cellStyle name="_Recon to Darrin's 5.11.05 proforma_Rebuttal Power Costs_Electric Rev Req Model (2009 GRC) Rebuttal 3" xfId="6136"/>
    <cellStyle name="_Recon to Darrin's 5.11.05 proforma_Rebuttal Power Costs_Electric Rev Req Model (2009 GRC) Rebuttal 3 2" xfId="25156"/>
    <cellStyle name="_Recon to Darrin's 5.11.05 proforma_Rebuttal Power Costs_Electric Rev Req Model (2009 GRC) Rebuttal 4" xfId="6137"/>
    <cellStyle name="_Recon to Darrin's 5.11.05 proforma_Rebuttal Power Costs_Electric Rev Req Model (2009 GRC) Rebuttal REmoval of New  WH Solar AdjustMI" xfId="6138"/>
    <cellStyle name="_Recon to Darrin's 5.11.05 proforma_Rebuttal Power Costs_Electric Rev Req Model (2009 GRC) Rebuttal REmoval of New  WH Solar AdjustMI 2" xfId="6139"/>
    <cellStyle name="_Recon to Darrin's 5.11.05 proforma_Rebuttal Power Costs_Electric Rev Req Model (2009 GRC) Rebuttal REmoval of New  WH Solar AdjustMI 2 2" xfId="6140"/>
    <cellStyle name="_Recon to Darrin's 5.11.05 proforma_Rebuttal Power Costs_Electric Rev Req Model (2009 GRC) Rebuttal REmoval of New  WH Solar AdjustMI 2 2 2" xfId="25157"/>
    <cellStyle name="_Recon to Darrin's 5.11.05 proforma_Rebuttal Power Costs_Electric Rev Req Model (2009 GRC) Rebuttal REmoval of New  WH Solar AdjustMI 2 2 2 2" xfId="25158"/>
    <cellStyle name="_Recon to Darrin's 5.11.05 proforma_Rebuttal Power Costs_Electric Rev Req Model (2009 GRC) Rebuttal REmoval of New  WH Solar AdjustMI 2 3" xfId="25159"/>
    <cellStyle name="_Recon to Darrin's 5.11.05 proforma_Rebuttal Power Costs_Electric Rev Req Model (2009 GRC) Rebuttal REmoval of New  WH Solar AdjustMI 2 3 2" xfId="25160"/>
    <cellStyle name="_Recon to Darrin's 5.11.05 proforma_Rebuttal Power Costs_Electric Rev Req Model (2009 GRC) Rebuttal REmoval of New  WH Solar AdjustMI 2 4" xfId="25161"/>
    <cellStyle name="_Recon to Darrin's 5.11.05 proforma_Rebuttal Power Costs_Electric Rev Req Model (2009 GRC) Rebuttal REmoval of New  WH Solar AdjustMI 2 4 2" xfId="25162"/>
    <cellStyle name="_Recon to Darrin's 5.11.05 proforma_Rebuttal Power Costs_Electric Rev Req Model (2009 GRC) Rebuttal REmoval of New  WH Solar AdjustMI 3" xfId="6141"/>
    <cellStyle name="_Recon to Darrin's 5.11.05 proforma_Rebuttal Power Costs_Electric Rev Req Model (2009 GRC) Rebuttal REmoval of New  WH Solar AdjustMI 3 2" xfId="25163"/>
    <cellStyle name="_Recon to Darrin's 5.11.05 proforma_Rebuttal Power Costs_Electric Rev Req Model (2009 GRC) Rebuttal REmoval of New  WH Solar AdjustMI 3 2 2" xfId="25164"/>
    <cellStyle name="_Recon to Darrin's 5.11.05 proforma_Rebuttal Power Costs_Electric Rev Req Model (2009 GRC) Rebuttal REmoval of New  WH Solar AdjustMI 3 3" xfId="25165"/>
    <cellStyle name="_Recon to Darrin's 5.11.05 proforma_Rebuttal Power Costs_Electric Rev Req Model (2009 GRC) Rebuttal REmoval of New  WH Solar AdjustMI 4" xfId="6142"/>
    <cellStyle name="_Recon to Darrin's 5.11.05 proforma_Rebuttal Power Costs_Electric Rev Req Model (2009 GRC) Rebuttal REmoval of New  WH Solar AdjustMI 4 2" xfId="25166"/>
    <cellStyle name="_Recon to Darrin's 5.11.05 proforma_Rebuttal Power Costs_Electric Rev Req Model (2009 GRC) Rebuttal REmoval of New  WH Solar AdjustMI 4 2 2" xfId="25167"/>
    <cellStyle name="_Recon to Darrin's 5.11.05 proforma_Rebuttal Power Costs_Electric Rev Req Model (2009 GRC) Rebuttal REmoval of New  WH Solar AdjustMI 4 3" xfId="25168"/>
    <cellStyle name="_Recon to Darrin's 5.11.05 proforma_Rebuttal Power Costs_Electric Rev Req Model (2009 GRC) Rebuttal REmoval of New  WH Solar AdjustMI 5" xfId="25169"/>
    <cellStyle name="_Recon to Darrin's 5.11.05 proforma_Rebuttal Power Costs_Electric Rev Req Model (2009 GRC) Rebuttal REmoval of New  WH Solar AdjustMI 5 2" xfId="25170"/>
    <cellStyle name="_Recon to Darrin's 5.11.05 proforma_Rebuttal Power Costs_Electric Rev Req Model (2009 GRC) Rebuttal REmoval of New  WH Solar AdjustMI 6" xfId="25171"/>
    <cellStyle name="_Recon to Darrin's 5.11.05 proforma_Rebuttal Power Costs_Electric Rev Req Model (2009 GRC) Rebuttal REmoval of New  WH Solar AdjustMI 6 2" xfId="25172"/>
    <cellStyle name="_Recon to Darrin's 5.11.05 proforma_Rebuttal Power Costs_Electric Rev Req Model (2009 GRC) Rebuttal REmoval of New  WH Solar AdjustMI_DEM-WP(C) ENERG10C--ctn Mid-C_042010 2010GRC" xfId="6143"/>
    <cellStyle name="_Recon to Darrin's 5.11.05 proforma_Rebuttal Power Costs_Electric Rev Req Model (2009 GRC) Rebuttal REmoval of New  WH Solar AdjustMI_DEM-WP(C) ENERG10C--ctn Mid-C_042010 2010GRC 2" xfId="25173"/>
    <cellStyle name="_Recon to Darrin's 5.11.05 proforma_Rebuttal Power Costs_Electric Rev Req Model (2009 GRC) Revised 01-18-2010" xfId="6144"/>
    <cellStyle name="_Recon to Darrin's 5.11.05 proforma_Rebuttal Power Costs_Electric Rev Req Model (2009 GRC) Revised 01-18-2010 2" xfId="6145"/>
    <cellStyle name="_Recon to Darrin's 5.11.05 proforma_Rebuttal Power Costs_Electric Rev Req Model (2009 GRC) Revised 01-18-2010 2 2" xfId="6146"/>
    <cellStyle name="_Recon to Darrin's 5.11.05 proforma_Rebuttal Power Costs_Electric Rev Req Model (2009 GRC) Revised 01-18-2010 2 2 2" xfId="25174"/>
    <cellStyle name="_Recon to Darrin's 5.11.05 proforma_Rebuttal Power Costs_Electric Rev Req Model (2009 GRC) Revised 01-18-2010 2 2 2 2" xfId="25175"/>
    <cellStyle name="_Recon to Darrin's 5.11.05 proforma_Rebuttal Power Costs_Electric Rev Req Model (2009 GRC) Revised 01-18-2010 2 3" xfId="25176"/>
    <cellStyle name="_Recon to Darrin's 5.11.05 proforma_Rebuttal Power Costs_Electric Rev Req Model (2009 GRC) Revised 01-18-2010 2 3 2" xfId="25177"/>
    <cellStyle name="_Recon to Darrin's 5.11.05 proforma_Rebuttal Power Costs_Electric Rev Req Model (2009 GRC) Revised 01-18-2010 2 4" xfId="25178"/>
    <cellStyle name="_Recon to Darrin's 5.11.05 proforma_Rebuttal Power Costs_Electric Rev Req Model (2009 GRC) Revised 01-18-2010 2 4 2" xfId="25179"/>
    <cellStyle name="_Recon to Darrin's 5.11.05 proforma_Rebuttal Power Costs_Electric Rev Req Model (2009 GRC) Revised 01-18-2010 3" xfId="6147"/>
    <cellStyle name="_Recon to Darrin's 5.11.05 proforma_Rebuttal Power Costs_Electric Rev Req Model (2009 GRC) Revised 01-18-2010 3 2" xfId="25180"/>
    <cellStyle name="_Recon to Darrin's 5.11.05 proforma_Rebuttal Power Costs_Electric Rev Req Model (2009 GRC) Revised 01-18-2010 3 2 2" xfId="25181"/>
    <cellStyle name="_Recon to Darrin's 5.11.05 proforma_Rebuttal Power Costs_Electric Rev Req Model (2009 GRC) Revised 01-18-2010 3 3" xfId="25182"/>
    <cellStyle name="_Recon to Darrin's 5.11.05 proforma_Rebuttal Power Costs_Electric Rev Req Model (2009 GRC) Revised 01-18-2010 4" xfId="6148"/>
    <cellStyle name="_Recon to Darrin's 5.11.05 proforma_Rebuttal Power Costs_Electric Rev Req Model (2009 GRC) Revised 01-18-2010 4 2" xfId="25183"/>
    <cellStyle name="_Recon to Darrin's 5.11.05 proforma_Rebuttal Power Costs_Electric Rev Req Model (2009 GRC) Revised 01-18-2010 4 2 2" xfId="25184"/>
    <cellStyle name="_Recon to Darrin's 5.11.05 proforma_Rebuttal Power Costs_Electric Rev Req Model (2009 GRC) Revised 01-18-2010 4 3" xfId="25185"/>
    <cellStyle name="_Recon to Darrin's 5.11.05 proforma_Rebuttal Power Costs_Electric Rev Req Model (2009 GRC) Revised 01-18-2010 5" xfId="25186"/>
    <cellStyle name="_Recon to Darrin's 5.11.05 proforma_Rebuttal Power Costs_Electric Rev Req Model (2009 GRC) Revised 01-18-2010 5 2" xfId="25187"/>
    <cellStyle name="_Recon to Darrin's 5.11.05 proforma_Rebuttal Power Costs_Electric Rev Req Model (2009 GRC) Revised 01-18-2010 6" xfId="25188"/>
    <cellStyle name="_Recon to Darrin's 5.11.05 proforma_Rebuttal Power Costs_Electric Rev Req Model (2009 GRC) Revised 01-18-2010 6 2" xfId="25189"/>
    <cellStyle name="_Recon to Darrin's 5.11.05 proforma_Rebuttal Power Costs_Electric Rev Req Model (2009 GRC) Revised 01-18-2010_DEM-WP(C) ENERG10C--ctn Mid-C_042010 2010GRC" xfId="6149"/>
    <cellStyle name="_Recon to Darrin's 5.11.05 proforma_Rebuttal Power Costs_Electric Rev Req Model (2009 GRC) Revised 01-18-2010_DEM-WP(C) ENERG10C--ctn Mid-C_042010 2010GRC 2" xfId="25190"/>
    <cellStyle name="_Recon to Darrin's 5.11.05 proforma_Rebuttal Power Costs_Final Order Electric EXHIBIT A-1" xfId="6150"/>
    <cellStyle name="_Recon to Darrin's 5.11.05 proforma_Rebuttal Power Costs_Final Order Electric EXHIBIT A-1 2" xfId="6151"/>
    <cellStyle name="_Recon to Darrin's 5.11.05 proforma_Rebuttal Power Costs_Final Order Electric EXHIBIT A-1 2 2" xfId="6152"/>
    <cellStyle name="_Recon to Darrin's 5.11.05 proforma_Rebuttal Power Costs_Final Order Electric EXHIBIT A-1 2 2 2" xfId="25191"/>
    <cellStyle name="_Recon to Darrin's 5.11.05 proforma_Rebuttal Power Costs_Final Order Electric EXHIBIT A-1 2 3" xfId="25192"/>
    <cellStyle name="_Recon to Darrin's 5.11.05 proforma_Rebuttal Power Costs_Final Order Electric EXHIBIT A-1 3" xfId="6153"/>
    <cellStyle name="_Recon to Darrin's 5.11.05 proforma_Rebuttal Power Costs_Final Order Electric EXHIBIT A-1 3 2" xfId="25193"/>
    <cellStyle name="_Recon to Darrin's 5.11.05 proforma_Rebuttal Power Costs_Final Order Electric EXHIBIT A-1 3 2 2" xfId="25194"/>
    <cellStyle name="_Recon to Darrin's 5.11.05 proforma_Rebuttal Power Costs_Final Order Electric EXHIBIT A-1 3 3" xfId="25195"/>
    <cellStyle name="_Recon to Darrin's 5.11.05 proforma_Rebuttal Power Costs_Final Order Electric EXHIBIT A-1 4" xfId="6154"/>
    <cellStyle name="_Recon to Darrin's 5.11.05 proforma_Rebuttal Power Costs_Final Order Electric EXHIBIT A-1 4 2" xfId="25196"/>
    <cellStyle name="_Recon to Darrin's 5.11.05 proforma_Rebuttal Power Costs_Final Order Electric EXHIBIT A-1 5" xfId="25197"/>
    <cellStyle name="_Recon to Darrin's 5.11.05 proforma_Rebuttal Power Costs_Final Order Electric EXHIBIT A-1 6" xfId="25198"/>
    <cellStyle name="_Recon to Darrin's 5.11.05 proforma_RECS vs PTC's w Interest 6-28-10" xfId="25199"/>
    <cellStyle name="_Recon to Darrin's 5.11.05 proforma_ROR &amp; CONV FACTOR" xfId="6155"/>
    <cellStyle name="_Recon to Darrin's 5.11.05 proforma_ROR &amp; CONV FACTOR 2" xfId="6156"/>
    <cellStyle name="_Recon to Darrin's 5.11.05 proforma_ROR &amp; CONV FACTOR 2 2" xfId="6157"/>
    <cellStyle name="_Recon to Darrin's 5.11.05 proforma_ROR &amp; CONV FACTOR 2 2 2" xfId="25200"/>
    <cellStyle name="_Recon to Darrin's 5.11.05 proforma_ROR &amp; CONV FACTOR 2 3" xfId="25201"/>
    <cellStyle name="_Recon to Darrin's 5.11.05 proforma_ROR &amp; CONV FACTOR 3" xfId="6158"/>
    <cellStyle name="_Recon to Darrin's 5.11.05 proforma_ROR &amp; CONV FACTOR 3 2" xfId="25202"/>
    <cellStyle name="_Recon to Darrin's 5.11.05 proforma_ROR &amp; CONV FACTOR 4" xfId="25203"/>
    <cellStyle name="_Recon to Darrin's 5.11.05 proforma_ROR 5.02" xfId="6159"/>
    <cellStyle name="_Recon to Darrin's 5.11.05 proforma_ROR 5.02 2" xfId="6160"/>
    <cellStyle name="_Recon to Darrin's 5.11.05 proforma_ROR 5.02 2 2" xfId="6161"/>
    <cellStyle name="_Recon to Darrin's 5.11.05 proforma_ROR 5.02 2 2 2" xfId="25204"/>
    <cellStyle name="_Recon to Darrin's 5.11.05 proforma_ROR 5.02 2 3" xfId="25205"/>
    <cellStyle name="_Recon to Darrin's 5.11.05 proforma_ROR 5.02 3" xfId="6162"/>
    <cellStyle name="_Recon to Darrin's 5.11.05 proforma_ROR 5.02 3 2" xfId="25206"/>
    <cellStyle name="_Recon to Darrin's 5.11.05 proforma_ROR 5.02 4" xfId="25207"/>
    <cellStyle name="_Recon to Darrin's 5.11.05 proforma_Transmission Workbook for May BOD" xfId="6163"/>
    <cellStyle name="_Recon to Darrin's 5.11.05 proforma_Transmission Workbook for May BOD 2" xfId="6164"/>
    <cellStyle name="_Recon to Darrin's 5.11.05 proforma_Transmission Workbook for May BOD 2 2" xfId="25208"/>
    <cellStyle name="_Recon to Darrin's 5.11.05 proforma_Transmission Workbook for May BOD 2 2 2" xfId="25209"/>
    <cellStyle name="_Recon to Darrin's 5.11.05 proforma_Transmission Workbook for May BOD 2 2 2 2" xfId="25210"/>
    <cellStyle name="_Recon to Darrin's 5.11.05 proforma_Transmission Workbook for May BOD 2 3" xfId="25211"/>
    <cellStyle name="_Recon to Darrin's 5.11.05 proforma_Transmission Workbook for May BOD 2 3 2" xfId="25212"/>
    <cellStyle name="_Recon to Darrin's 5.11.05 proforma_Transmission Workbook for May BOD 2 4" xfId="25213"/>
    <cellStyle name="_Recon to Darrin's 5.11.05 proforma_Transmission Workbook for May BOD 2 4 2" xfId="25214"/>
    <cellStyle name="_Recon to Darrin's 5.11.05 proforma_Transmission Workbook for May BOD 3" xfId="25215"/>
    <cellStyle name="_Recon to Darrin's 5.11.05 proforma_Transmission Workbook for May BOD 3 2" xfId="25216"/>
    <cellStyle name="_Recon to Darrin's 5.11.05 proforma_Transmission Workbook for May BOD 3 2 2" xfId="25217"/>
    <cellStyle name="_Recon to Darrin's 5.11.05 proforma_Transmission Workbook for May BOD 3 3" xfId="25218"/>
    <cellStyle name="_Recon to Darrin's 5.11.05 proforma_Transmission Workbook for May BOD 4" xfId="25219"/>
    <cellStyle name="_Recon to Darrin's 5.11.05 proforma_Transmission Workbook for May BOD 4 2" xfId="25220"/>
    <cellStyle name="_Recon to Darrin's 5.11.05 proforma_Transmission Workbook for May BOD 4 2 2" xfId="25221"/>
    <cellStyle name="_Recon to Darrin's 5.11.05 proforma_Transmission Workbook for May BOD 4 3" xfId="25222"/>
    <cellStyle name="_Recon to Darrin's 5.11.05 proforma_Transmission Workbook for May BOD 5" xfId="25223"/>
    <cellStyle name="_Recon to Darrin's 5.11.05 proforma_Transmission Workbook for May BOD 5 2" xfId="25224"/>
    <cellStyle name="_Recon to Darrin's 5.11.05 proforma_Transmission Workbook for May BOD 6" xfId="25225"/>
    <cellStyle name="_Recon to Darrin's 5.11.05 proforma_Transmission Workbook for May BOD 6 2" xfId="25226"/>
    <cellStyle name="_Recon to Darrin's 5.11.05 proforma_Transmission Workbook for May BOD_DEM-WP(C) ENERG10C--ctn Mid-C_042010 2010GRC" xfId="6165"/>
    <cellStyle name="_Recon to Darrin's 5.11.05 proforma_Transmission Workbook for May BOD_DEM-WP(C) ENERG10C--ctn Mid-C_042010 2010GRC 2" xfId="25227"/>
    <cellStyle name="_Recon to Darrin's 5.11.05 proforma_Typical Residential Impacts 10.27.08" xfId="6166"/>
    <cellStyle name="_Recon to Darrin's 5.11.05 proforma_Wind Integration 10GRC" xfId="6167"/>
    <cellStyle name="_Recon to Darrin's 5.11.05 proforma_Wind Integration 10GRC 2" xfId="6168"/>
    <cellStyle name="_Recon to Darrin's 5.11.05 proforma_Wind Integration 10GRC 2 2" xfId="25228"/>
    <cellStyle name="_Recon to Darrin's 5.11.05 proforma_Wind Integration 10GRC 2 2 2" xfId="25229"/>
    <cellStyle name="_Recon to Darrin's 5.11.05 proforma_Wind Integration 10GRC 2 2 2 2" xfId="25230"/>
    <cellStyle name="_Recon to Darrin's 5.11.05 proforma_Wind Integration 10GRC 2 3" xfId="25231"/>
    <cellStyle name="_Recon to Darrin's 5.11.05 proforma_Wind Integration 10GRC 2 3 2" xfId="25232"/>
    <cellStyle name="_Recon to Darrin's 5.11.05 proforma_Wind Integration 10GRC 2 4" xfId="25233"/>
    <cellStyle name="_Recon to Darrin's 5.11.05 proforma_Wind Integration 10GRC 2 4 2" xfId="25234"/>
    <cellStyle name="_Recon to Darrin's 5.11.05 proforma_Wind Integration 10GRC 3" xfId="25235"/>
    <cellStyle name="_Recon to Darrin's 5.11.05 proforma_Wind Integration 10GRC 3 2" xfId="25236"/>
    <cellStyle name="_Recon to Darrin's 5.11.05 proforma_Wind Integration 10GRC 3 2 2" xfId="25237"/>
    <cellStyle name="_Recon to Darrin's 5.11.05 proforma_Wind Integration 10GRC 3 3" xfId="25238"/>
    <cellStyle name="_Recon to Darrin's 5.11.05 proforma_Wind Integration 10GRC 4" xfId="25239"/>
    <cellStyle name="_Recon to Darrin's 5.11.05 proforma_Wind Integration 10GRC 4 2" xfId="25240"/>
    <cellStyle name="_Recon to Darrin's 5.11.05 proforma_Wind Integration 10GRC 4 2 2" xfId="25241"/>
    <cellStyle name="_Recon to Darrin's 5.11.05 proforma_Wind Integration 10GRC 4 3" xfId="25242"/>
    <cellStyle name="_Recon to Darrin's 5.11.05 proforma_Wind Integration 10GRC 5" xfId="25243"/>
    <cellStyle name="_Recon to Darrin's 5.11.05 proforma_Wind Integration 10GRC 5 2" xfId="25244"/>
    <cellStyle name="_Recon to Darrin's 5.11.05 proforma_Wind Integration 10GRC 6" xfId="25245"/>
    <cellStyle name="_Recon to Darrin's 5.11.05 proforma_Wind Integration 10GRC 6 2" xfId="25246"/>
    <cellStyle name="_Recon to Darrin's 5.11.05 proforma_Wind Integration 10GRC_DEM-WP(C) ENERG10C--ctn Mid-C_042010 2010GRC" xfId="6169"/>
    <cellStyle name="_Recon to Darrin's 5.11.05 proforma_Wind Integration 10GRC_DEM-WP(C) ENERG10C--ctn Mid-C_042010 2010GRC 2" xfId="25247"/>
    <cellStyle name="_Revenue" xfId="6170"/>
    <cellStyle name="_Revenue 2" xfId="25248"/>
    <cellStyle name="_Revenue_2.01G Temp Normalization(C) NEW WAY DM" xfId="6171"/>
    <cellStyle name="_Revenue_2.02G Revenues and Expenses NEW WAY DM" xfId="6172"/>
    <cellStyle name="_Revenue_4.01G Temp Normalization (C)" xfId="6173"/>
    <cellStyle name="_Revenue_4.01G Temp Normalization(HC)" xfId="6174"/>
    <cellStyle name="_Revenue_4.01G Temp Normalization(HC)new" xfId="6175"/>
    <cellStyle name="_Revenue_4.01G Temp Normalization(not used)" xfId="6176"/>
    <cellStyle name="_Revenue_Book1" xfId="6177"/>
    <cellStyle name="_Revenue_Data" xfId="6178"/>
    <cellStyle name="_Revenue_Data 2" xfId="25249"/>
    <cellStyle name="_Revenue_Data_1" xfId="6179"/>
    <cellStyle name="_Revenue_Data_1 2" xfId="25250"/>
    <cellStyle name="_Revenue_Data_Pro Forma Rev 09 GRC" xfId="6180"/>
    <cellStyle name="_Revenue_Data_Pro Forma Rev 09 GRC 2" xfId="25251"/>
    <cellStyle name="_Revenue_Data_Pro Forma Rev 2010 GRC" xfId="6181"/>
    <cellStyle name="_Revenue_Data_Pro Forma Rev 2010 GRC 2" xfId="25252"/>
    <cellStyle name="_Revenue_Data_Pro Forma Rev 2010 GRC_Preliminary" xfId="6182"/>
    <cellStyle name="_Revenue_Data_Pro Forma Rev 2010 GRC_Preliminary 2" xfId="25253"/>
    <cellStyle name="_Revenue_Data_Revenue (Feb 09 - Jan 10)" xfId="6183"/>
    <cellStyle name="_Revenue_Data_Revenue (Feb 09 - Jan 10) 2" xfId="25254"/>
    <cellStyle name="_Revenue_Data_Revenue (Jan 09 - Dec 09)" xfId="6184"/>
    <cellStyle name="_Revenue_Data_Revenue (Jan 09 - Dec 09) 2" xfId="25255"/>
    <cellStyle name="_Revenue_Data_Revenue (Mar 09 - Feb 10)" xfId="6185"/>
    <cellStyle name="_Revenue_Data_Revenue (Mar 09 - Feb 10) 2" xfId="25256"/>
    <cellStyle name="_Revenue_Data_Volume Exhibit (Jan09 - Dec09)" xfId="6186"/>
    <cellStyle name="_Revenue_Data_Volume Exhibit (Jan09 - Dec09) 2" xfId="25257"/>
    <cellStyle name="_Revenue_Mins" xfId="6187"/>
    <cellStyle name="_Revenue_Mins 2" xfId="25258"/>
    <cellStyle name="_Revenue_Pro Forma Rev 07 GRC" xfId="6188"/>
    <cellStyle name="_Revenue_Pro Forma Rev 07 GRC 2" xfId="25259"/>
    <cellStyle name="_Revenue_Pro Forma Rev 08 GRC" xfId="6189"/>
    <cellStyle name="_Revenue_Pro Forma Rev 08 GRC 2" xfId="25260"/>
    <cellStyle name="_Revenue_Pro Forma Rev 09 GRC" xfId="6190"/>
    <cellStyle name="_Revenue_Pro Forma Rev 09 GRC 2" xfId="25261"/>
    <cellStyle name="_Revenue_Pro Forma Rev 2010 GRC" xfId="6191"/>
    <cellStyle name="_Revenue_Pro Forma Rev 2010 GRC 2" xfId="25262"/>
    <cellStyle name="_Revenue_Pro Forma Rev 2010 GRC_Preliminary" xfId="6192"/>
    <cellStyle name="_Revenue_Pro Forma Rev 2010 GRC_Preliminary 2" xfId="25263"/>
    <cellStyle name="_Revenue_Revenue (Feb 09 - Jan 10)" xfId="6193"/>
    <cellStyle name="_Revenue_Revenue (Feb 09 - Jan 10) 2" xfId="25264"/>
    <cellStyle name="_Revenue_Revenue (Jan 09 - Dec 09)" xfId="6194"/>
    <cellStyle name="_Revenue_Revenue (Jan 09 - Dec 09) 2" xfId="25265"/>
    <cellStyle name="_Revenue_Revenue (Mar 09 - Feb 10)" xfId="6195"/>
    <cellStyle name="_Revenue_Revenue (Mar 09 - Feb 10) 2" xfId="25266"/>
    <cellStyle name="_Revenue_Revenue Proforma_Restating Gas 11-16-07" xfId="6196"/>
    <cellStyle name="_Revenue_Sheet2" xfId="6197"/>
    <cellStyle name="_Revenue_Sheet2 2" xfId="25267"/>
    <cellStyle name="_Revenue_Therms Data" xfId="6198"/>
    <cellStyle name="_Revenue_Therms Data 2" xfId="25268"/>
    <cellStyle name="_Revenue_Therms Data Rerun" xfId="6199"/>
    <cellStyle name="_Revenue_Therms Data Rerun 2" xfId="25269"/>
    <cellStyle name="_Revenue_Volume Exhibit (Jan09 - Dec09)" xfId="6200"/>
    <cellStyle name="_Revenue_Volume Exhibit (Jan09 - Dec09) 2" xfId="25270"/>
    <cellStyle name="_x0013__Scenario 1 REC vs PTC Offset" xfId="6201"/>
    <cellStyle name="_x0013__Scenario 1 REC vs PTC Offset 2" xfId="25271"/>
    <cellStyle name="_x0013__Scenario 3" xfId="6202"/>
    <cellStyle name="_x0013__Scenario 3 2" xfId="25272"/>
    <cellStyle name="_Sumas Proforma - 11-09-07" xfId="6203"/>
    <cellStyle name="_Sumas Proforma - 11-09-07 2" xfId="6204"/>
    <cellStyle name="_Sumas Proforma - 11-09-07 2 2" xfId="25273"/>
    <cellStyle name="_Sumas Proforma - 11-09-07 2 2 2" xfId="25274"/>
    <cellStyle name="_Sumas Proforma - 11-09-07 2 3" xfId="25275"/>
    <cellStyle name="_Sumas Proforma - 11-09-07 3" xfId="25276"/>
    <cellStyle name="_Sumas Proforma - 11-09-07 3 2" xfId="25277"/>
    <cellStyle name="_Sumas Proforma - 11-09-07 4" xfId="25278"/>
    <cellStyle name="_Sumas Proforma - 11-09-07 4 2" xfId="25279"/>
    <cellStyle name="_Sumas Property Taxes v1" xfId="6205"/>
    <cellStyle name="_Sumas Property Taxes v1 2" xfId="6206"/>
    <cellStyle name="_Sumas Property Taxes v1 2 2" xfId="25280"/>
    <cellStyle name="_Sumas Property Taxes v1 2 2 2" xfId="25281"/>
    <cellStyle name="_Sumas Property Taxes v1 2 3" xfId="25282"/>
    <cellStyle name="_Sumas Property Taxes v1 3" xfId="25283"/>
    <cellStyle name="_Sumas Property Taxes v1 3 2" xfId="25284"/>
    <cellStyle name="_Sumas Property Taxes v1 4" xfId="25285"/>
    <cellStyle name="_Sumas Property Taxes v1 4 2" xfId="25286"/>
    <cellStyle name="_Tenaska Comparison" xfId="6207"/>
    <cellStyle name="_Tenaska Comparison 10" xfId="25287"/>
    <cellStyle name="_Tenaska Comparison 10 2" xfId="25288"/>
    <cellStyle name="_Tenaska Comparison 10 2 2" xfId="25289"/>
    <cellStyle name="_Tenaska Comparison 10 2 2 2" xfId="25290"/>
    <cellStyle name="_Tenaska Comparison 10 2 3" xfId="25291"/>
    <cellStyle name="_Tenaska Comparison 10 3" xfId="25292"/>
    <cellStyle name="_Tenaska Comparison 10 3 2" xfId="25293"/>
    <cellStyle name="_Tenaska Comparison 10 4" xfId="25294"/>
    <cellStyle name="_Tenaska Comparison 11" xfId="25295"/>
    <cellStyle name="_Tenaska Comparison 11 2" xfId="25296"/>
    <cellStyle name="_Tenaska Comparison 12" xfId="25297"/>
    <cellStyle name="_Tenaska Comparison 12 2" xfId="25298"/>
    <cellStyle name="_Tenaska Comparison 13" xfId="25299"/>
    <cellStyle name="_Tenaska Comparison 13 2" xfId="25300"/>
    <cellStyle name="_Tenaska Comparison 13 3" xfId="25301"/>
    <cellStyle name="_Tenaska Comparison 2" xfId="6208"/>
    <cellStyle name="_Tenaska Comparison 2 2" xfId="6209"/>
    <cellStyle name="_Tenaska Comparison 2 2 2" xfId="6210"/>
    <cellStyle name="_Tenaska Comparison 2 2 2 2" xfId="25302"/>
    <cellStyle name="_Tenaska Comparison 2 2 2 2 2" xfId="25303"/>
    <cellStyle name="_Tenaska Comparison 2 2 3" xfId="25304"/>
    <cellStyle name="_Tenaska Comparison 2 2 3 2" xfId="25305"/>
    <cellStyle name="_Tenaska Comparison 2 2 4" xfId="25306"/>
    <cellStyle name="_Tenaska Comparison 2 2 4 2" xfId="25307"/>
    <cellStyle name="_Tenaska Comparison 2 3" xfId="6211"/>
    <cellStyle name="_Tenaska Comparison 2 3 2" xfId="25308"/>
    <cellStyle name="_Tenaska Comparison 2 3 2 2" xfId="25309"/>
    <cellStyle name="_Tenaska Comparison 2 3 3" xfId="25310"/>
    <cellStyle name="_Tenaska Comparison 2 4" xfId="25311"/>
    <cellStyle name="_Tenaska Comparison 2 4 2" xfId="25312"/>
    <cellStyle name="_Tenaska Comparison 2 4 2 2" xfId="25313"/>
    <cellStyle name="_Tenaska Comparison 2 4 3" xfId="25314"/>
    <cellStyle name="_Tenaska Comparison 2 5" xfId="25315"/>
    <cellStyle name="_Tenaska Comparison 2 5 2" xfId="25316"/>
    <cellStyle name="_Tenaska Comparison 2 6" xfId="25317"/>
    <cellStyle name="_Tenaska Comparison 2 6 2" xfId="25318"/>
    <cellStyle name="_Tenaska Comparison 3" xfId="6212"/>
    <cellStyle name="_Tenaska Comparison 3 2" xfId="6213"/>
    <cellStyle name="_Tenaska Comparison 3 2 2" xfId="25319"/>
    <cellStyle name="_Tenaska Comparison 3 2 2 2" xfId="25320"/>
    <cellStyle name="_Tenaska Comparison 3 2 3" xfId="25321"/>
    <cellStyle name="_Tenaska Comparison 3 3" xfId="25322"/>
    <cellStyle name="_Tenaska Comparison 3 3 2" xfId="25323"/>
    <cellStyle name="_Tenaska Comparison 3 3 2 2" xfId="25324"/>
    <cellStyle name="_Tenaska Comparison 3 3 3" xfId="25325"/>
    <cellStyle name="_Tenaska Comparison 3 4" xfId="25326"/>
    <cellStyle name="_Tenaska Comparison 3 4 2" xfId="25327"/>
    <cellStyle name="_Tenaska Comparison 3 5" xfId="25328"/>
    <cellStyle name="_Tenaska Comparison 3 5 2" xfId="25329"/>
    <cellStyle name="_Tenaska Comparison 4" xfId="6214"/>
    <cellStyle name="_Tenaska Comparison 4 2" xfId="6215"/>
    <cellStyle name="_Tenaska Comparison 4 2 2" xfId="25330"/>
    <cellStyle name="_Tenaska Comparison 4 2 2 2" xfId="25331"/>
    <cellStyle name="_Tenaska Comparison 4 2 2 2 2" xfId="25332"/>
    <cellStyle name="_Tenaska Comparison 4 2 3" xfId="25333"/>
    <cellStyle name="_Tenaska Comparison 4 2 3 2" xfId="25334"/>
    <cellStyle name="_Tenaska Comparison 4 2 4" xfId="25335"/>
    <cellStyle name="_Tenaska Comparison 4 2 4 2" xfId="25336"/>
    <cellStyle name="_Tenaska Comparison 4 3" xfId="25337"/>
    <cellStyle name="_Tenaska Comparison 4 3 2" xfId="25338"/>
    <cellStyle name="_Tenaska Comparison 4 3 2 2" xfId="25339"/>
    <cellStyle name="_Tenaska Comparison 4 3 3" xfId="25340"/>
    <cellStyle name="_Tenaska Comparison 4 4" xfId="25341"/>
    <cellStyle name="_Tenaska Comparison 4 4 2" xfId="25342"/>
    <cellStyle name="_Tenaska Comparison 4 4 2 2" xfId="25343"/>
    <cellStyle name="_Tenaska Comparison 4 4 3" xfId="25344"/>
    <cellStyle name="_Tenaska Comparison 4 5" xfId="25345"/>
    <cellStyle name="_Tenaska Comparison 4 5 2" xfId="25346"/>
    <cellStyle name="_Tenaska Comparison 4 6" xfId="25347"/>
    <cellStyle name="_Tenaska Comparison 4 6 2" xfId="25348"/>
    <cellStyle name="_Tenaska Comparison 5" xfId="6216"/>
    <cellStyle name="_Tenaska Comparison 5 2" xfId="6217"/>
    <cellStyle name="_Tenaska Comparison 5 2 2" xfId="25349"/>
    <cellStyle name="_Tenaska Comparison 5 2 2 2" xfId="25350"/>
    <cellStyle name="_Tenaska Comparison 5 2 2 2 2" xfId="25351"/>
    <cellStyle name="_Tenaska Comparison 5 2 3" xfId="25352"/>
    <cellStyle name="_Tenaska Comparison 5 2 3 2" xfId="25353"/>
    <cellStyle name="_Tenaska Comparison 5 2 4" xfId="25354"/>
    <cellStyle name="_Tenaska Comparison 5 2 4 2" xfId="25355"/>
    <cellStyle name="_Tenaska Comparison 5 2 5" xfId="25356"/>
    <cellStyle name="_Tenaska Comparison 5 3" xfId="25357"/>
    <cellStyle name="_Tenaska Comparison 5 3 2" xfId="25358"/>
    <cellStyle name="_Tenaska Comparison 5 3 2 2" xfId="25359"/>
    <cellStyle name="_Tenaska Comparison 5 3 3" xfId="25360"/>
    <cellStyle name="_Tenaska Comparison 5 4" xfId="25361"/>
    <cellStyle name="_Tenaska Comparison 5 4 2" xfId="25362"/>
    <cellStyle name="_Tenaska Comparison 5 4 2 2" xfId="25363"/>
    <cellStyle name="_Tenaska Comparison 5 4 3" xfId="25364"/>
    <cellStyle name="_Tenaska Comparison 5 5" xfId="25365"/>
    <cellStyle name="_Tenaska Comparison 5 5 2" xfId="25366"/>
    <cellStyle name="_Tenaska Comparison 5 6" xfId="25367"/>
    <cellStyle name="_Tenaska Comparison 5 6 2" xfId="25368"/>
    <cellStyle name="_Tenaska Comparison 6" xfId="6218"/>
    <cellStyle name="_Tenaska Comparison 6 2" xfId="25369"/>
    <cellStyle name="_Tenaska Comparison 6 2 2" xfId="25370"/>
    <cellStyle name="_Tenaska Comparison 6 2 2 2" xfId="25371"/>
    <cellStyle name="_Tenaska Comparison 6 2 2 2 2" xfId="25372"/>
    <cellStyle name="_Tenaska Comparison 6 2 3" xfId="25373"/>
    <cellStyle name="_Tenaska Comparison 6 2 3 2" xfId="25374"/>
    <cellStyle name="_Tenaska Comparison 6 2 4" xfId="25375"/>
    <cellStyle name="_Tenaska Comparison 6 2 4 2" xfId="25376"/>
    <cellStyle name="_Tenaska Comparison 6 2 5" xfId="25377"/>
    <cellStyle name="_Tenaska Comparison 6 3" xfId="25378"/>
    <cellStyle name="_Tenaska Comparison 6 3 2" xfId="25379"/>
    <cellStyle name="_Tenaska Comparison 6 3 2 2" xfId="25380"/>
    <cellStyle name="_Tenaska Comparison 6 4" xfId="25381"/>
    <cellStyle name="_Tenaska Comparison 6 4 2" xfId="25382"/>
    <cellStyle name="_Tenaska Comparison 6 5" xfId="25383"/>
    <cellStyle name="_Tenaska Comparison 6 5 2" xfId="25384"/>
    <cellStyle name="_Tenaska Comparison 7" xfId="6219"/>
    <cellStyle name="_Tenaska Comparison 7 2" xfId="6220"/>
    <cellStyle name="_Tenaska Comparison 7 2 2" xfId="25385"/>
    <cellStyle name="_Tenaska Comparison 7 2 2 2" xfId="25386"/>
    <cellStyle name="_Tenaska Comparison 7 3" xfId="25387"/>
    <cellStyle name="_Tenaska Comparison 7 3 2" xfId="25388"/>
    <cellStyle name="_Tenaska Comparison 7 4" xfId="25389"/>
    <cellStyle name="_Tenaska Comparison 7 4 2" xfId="25390"/>
    <cellStyle name="_Tenaska Comparison 8" xfId="6221"/>
    <cellStyle name="_Tenaska Comparison 8 2" xfId="6222"/>
    <cellStyle name="_Tenaska Comparison 8 2 2" xfId="25391"/>
    <cellStyle name="_Tenaska Comparison 8 3" xfId="25392"/>
    <cellStyle name="_Tenaska Comparison 9" xfId="25393"/>
    <cellStyle name="_Tenaska Comparison 9 2" xfId="25394"/>
    <cellStyle name="_Tenaska Comparison 9 2 2" xfId="25395"/>
    <cellStyle name="_Tenaska Comparison 9 3" xfId="25396"/>
    <cellStyle name="_Tenaska Comparison_(C) WHE Proforma with ITC cash grant 10 Yr Amort_for deferral_102809" xfId="6223"/>
    <cellStyle name="_Tenaska Comparison_(C) WHE Proforma with ITC cash grant 10 Yr Amort_for deferral_102809 2" xfId="6224"/>
    <cellStyle name="_Tenaska Comparison_(C) WHE Proforma with ITC cash grant 10 Yr Amort_for deferral_102809 2 2" xfId="6225"/>
    <cellStyle name="_Tenaska Comparison_(C) WHE Proforma with ITC cash grant 10 Yr Amort_for deferral_102809 2 2 2" xfId="25397"/>
    <cellStyle name="_Tenaska Comparison_(C) WHE Proforma with ITC cash grant 10 Yr Amort_for deferral_102809 2 2 2 2" xfId="25398"/>
    <cellStyle name="_Tenaska Comparison_(C) WHE Proforma with ITC cash grant 10 Yr Amort_for deferral_102809 2 3" xfId="25399"/>
    <cellStyle name="_Tenaska Comparison_(C) WHE Proforma with ITC cash grant 10 Yr Amort_for deferral_102809 2 3 2" xfId="25400"/>
    <cellStyle name="_Tenaska Comparison_(C) WHE Proforma with ITC cash grant 10 Yr Amort_for deferral_102809 2 4" xfId="25401"/>
    <cellStyle name="_Tenaska Comparison_(C) WHE Proforma with ITC cash grant 10 Yr Amort_for deferral_102809 2 4 2" xfId="25402"/>
    <cellStyle name="_Tenaska Comparison_(C) WHE Proforma with ITC cash grant 10 Yr Amort_for deferral_102809 3" xfId="6226"/>
    <cellStyle name="_Tenaska Comparison_(C) WHE Proforma with ITC cash grant 10 Yr Amort_for deferral_102809 3 2" xfId="25403"/>
    <cellStyle name="_Tenaska Comparison_(C) WHE Proforma with ITC cash grant 10 Yr Amort_for deferral_102809 3 2 2" xfId="25404"/>
    <cellStyle name="_Tenaska Comparison_(C) WHE Proforma with ITC cash grant 10 Yr Amort_for deferral_102809 3 3" xfId="25405"/>
    <cellStyle name="_Tenaska Comparison_(C) WHE Proforma with ITC cash grant 10 Yr Amort_for deferral_102809 4" xfId="6227"/>
    <cellStyle name="_Tenaska Comparison_(C) WHE Proforma with ITC cash grant 10 Yr Amort_for deferral_102809 4 2" xfId="25406"/>
    <cellStyle name="_Tenaska Comparison_(C) WHE Proforma with ITC cash grant 10 Yr Amort_for deferral_102809 4 2 2" xfId="25407"/>
    <cellStyle name="_Tenaska Comparison_(C) WHE Proforma with ITC cash grant 10 Yr Amort_for deferral_102809 4 3" xfId="25408"/>
    <cellStyle name="_Tenaska Comparison_(C) WHE Proforma with ITC cash grant 10 Yr Amort_for deferral_102809 5" xfId="25409"/>
    <cellStyle name="_Tenaska Comparison_(C) WHE Proforma with ITC cash grant 10 Yr Amort_for deferral_102809 5 2" xfId="25410"/>
    <cellStyle name="_Tenaska Comparison_(C) WHE Proforma with ITC cash grant 10 Yr Amort_for deferral_102809 6" xfId="25411"/>
    <cellStyle name="_Tenaska Comparison_(C) WHE Proforma with ITC cash grant 10 Yr Amort_for deferral_102809 6 2" xfId="25412"/>
    <cellStyle name="_Tenaska Comparison_(C) WHE Proforma with ITC cash grant 10 Yr Amort_for deferral_102809_16.07E Wild Horse Wind Expansionwrkingfile" xfId="6228"/>
    <cellStyle name="_Tenaska Comparison_(C) WHE Proforma with ITC cash grant 10 Yr Amort_for deferral_102809_16.07E Wild Horse Wind Expansionwrkingfile 2" xfId="6229"/>
    <cellStyle name="_Tenaska Comparison_(C) WHE Proforma with ITC cash grant 10 Yr Amort_for deferral_102809_16.07E Wild Horse Wind Expansionwrkingfile 2 2" xfId="6230"/>
    <cellStyle name="_Tenaska Comparison_(C) WHE Proforma with ITC cash grant 10 Yr Amort_for deferral_102809_16.07E Wild Horse Wind Expansionwrkingfile 2 2 2" xfId="25413"/>
    <cellStyle name="_Tenaska Comparison_(C) WHE Proforma with ITC cash grant 10 Yr Amort_for deferral_102809_16.07E Wild Horse Wind Expansionwrkingfile 2 2 2 2" xfId="25414"/>
    <cellStyle name="_Tenaska Comparison_(C) WHE Proforma with ITC cash grant 10 Yr Amort_for deferral_102809_16.07E Wild Horse Wind Expansionwrkingfile 2 3" xfId="25415"/>
    <cellStyle name="_Tenaska Comparison_(C) WHE Proforma with ITC cash grant 10 Yr Amort_for deferral_102809_16.07E Wild Horse Wind Expansionwrkingfile 2 3 2" xfId="25416"/>
    <cellStyle name="_Tenaska Comparison_(C) WHE Proforma with ITC cash grant 10 Yr Amort_for deferral_102809_16.07E Wild Horse Wind Expansionwrkingfile 2 4" xfId="25417"/>
    <cellStyle name="_Tenaska Comparison_(C) WHE Proforma with ITC cash grant 10 Yr Amort_for deferral_102809_16.07E Wild Horse Wind Expansionwrkingfile 2 4 2" xfId="25418"/>
    <cellStyle name="_Tenaska Comparison_(C) WHE Proforma with ITC cash grant 10 Yr Amort_for deferral_102809_16.07E Wild Horse Wind Expansionwrkingfile 3" xfId="6231"/>
    <cellStyle name="_Tenaska Comparison_(C) WHE Proforma with ITC cash grant 10 Yr Amort_for deferral_102809_16.07E Wild Horse Wind Expansionwrkingfile 3 2" xfId="25419"/>
    <cellStyle name="_Tenaska Comparison_(C) WHE Proforma with ITC cash grant 10 Yr Amort_for deferral_102809_16.07E Wild Horse Wind Expansionwrkingfile 3 2 2" xfId="25420"/>
    <cellStyle name="_Tenaska Comparison_(C) WHE Proforma with ITC cash grant 10 Yr Amort_for deferral_102809_16.07E Wild Horse Wind Expansionwrkingfile 3 3" xfId="25421"/>
    <cellStyle name="_Tenaska Comparison_(C) WHE Proforma with ITC cash grant 10 Yr Amort_for deferral_102809_16.07E Wild Horse Wind Expansionwrkingfile 4" xfId="6232"/>
    <cellStyle name="_Tenaska Comparison_(C) WHE Proforma with ITC cash grant 10 Yr Amort_for deferral_102809_16.07E Wild Horse Wind Expansionwrkingfile 4 2" xfId="25422"/>
    <cellStyle name="_Tenaska Comparison_(C) WHE Proforma with ITC cash grant 10 Yr Amort_for deferral_102809_16.07E Wild Horse Wind Expansionwrkingfile 4 2 2" xfId="25423"/>
    <cellStyle name="_Tenaska Comparison_(C) WHE Proforma with ITC cash grant 10 Yr Amort_for deferral_102809_16.07E Wild Horse Wind Expansionwrkingfile 4 3" xfId="25424"/>
    <cellStyle name="_Tenaska Comparison_(C) WHE Proforma with ITC cash grant 10 Yr Amort_for deferral_102809_16.07E Wild Horse Wind Expansionwrkingfile 5" xfId="25425"/>
    <cellStyle name="_Tenaska Comparison_(C) WHE Proforma with ITC cash grant 10 Yr Amort_for deferral_102809_16.07E Wild Horse Wind Expansionwrkingfile 5 2" xfId="25426"/>
    <cellStyle name="_Tenaska Comparison_(C) WHE Proforma with ITC cash grant 10 Yr Amort_for deferral_102809_16.07E Wild Horse Wind Expansionwrkingfile 6" xfId="25427"/>
    <cellStyle name="_Tenaska Comparison_(C) WHE Proforma with ITC cash grant 10 Yr Amort_for deferral_102809_16.07E Wild Horse Wind Expansionwrkingfile 6 2" xfId="25428"/>
    <cellStyle name="_Tenaska Comparison_(C) WHE Proforma with ITC cash grant 10 Yr Amort_for deferral_102809_16.07E Wild Horse Wind Expansionwrkingfile SF" xfId="6233"/>
    <cellStyle name="_Tenaska Comparison_(C) WHE Proforma with ITC cash grant 10 Yr Amort_for deferral_102809_16.07E Wild Horse Wind Expansionwrkingfile SF 2" xfId="6234"/>
    <cellStyle name="_Tenaska Comparison_(C) WHE Proforma with ITC cash grant 10 Yr Amort_for deferral_102809_16.07E Wild Horse Wind Expansionwrkingfile SF 2 2" xfId="6235"/>
    <cellStyle name="_Tenaska Comparison_(C) WHE Proforma with ITC cash grant 10 Yr Amort_for deferral_102809_16.07E Wild Horse Wind Expansionwrkingfile SF 2 2 2" xfId="25429"/>
    <cellStyle name="_Tenaska Comparison_(C) WHE Proforma with ITC cash grant 10 Yr Amort_for deferral_102809_16.07E Wild Horse Wind Expansionwrkingfile SF 2 2 2 2" xfId="25430"/>
    <cellStyle name="_Tenaska Comparison_(C) WHE Proforma with ITC cash grant 10 Yr Amort_for deferral_102809_16.07E Wild Horse Wind Expansionwrkingfile SF 2 3" xfId="25431"/>
    <cellStyle name="_Tenaska Comparison_(C) WHE Proforma with ITC cash grant 10 Yr Amort_for deferral_102809_16.07E Wild Horse Wind Expansionwrkingfile SF 2 3 2" xfId="25432"/>
    <cellStyle name="_Tenaska Comparison_(C) WHE Proforma with ITC cash grant 10 Yr Amort_for deferral_102809_16.07E Wild Horse Wind Expansionwrkingfile SF 2 4" xfId="25433"/>
    <cellStyle name="_Tenaska Comparison_(C) WHE Proforma with ITC cash grant 10 Yr Amort_for deferral_102809_16.07E Wild Horse Wind Expansionwrkingfile SF 2 4 2" xfId="25434"/>
    <cellStyle name="_Tenaska Comparison_(C) WHE Proforma with ITC cash grant 10 Yr Amort_for deferral_102809_16.07E Wild Horse Wind Expansionwrkingfile SF 3" xfId="6236"/>
    <cellStyle name="_Tenaska Comparison_(C) WHE Proforma with ITC cash grant 10 Yr Amort_for deferral_102809_16.07E Wild Horse Wind Expansionwrkingfile SF 3 2" xfId="25435"/>
    <cellStyle name="_Tenaska Comparison_(C) WHE Proforma with ITC cash grant 10 Yr Amort_for deferral_102809_16.07E Wild Horse Wind Expansionwrkingfile SF 3 2 2" xfId="25436"/>
    <cellStyle name="_Tenaska Comparison_(C) WHE Proforma with ITC cash grant 10 Yr Amort_for deferral_102809_16.07E Wild Horse Wind Expansionwrkingfile SF 3 3" xfId="25437"/>
    <cellStyle name="_Tenaska Comparison_(C) WHE Proforma with ITC cash grant 10 Yr Amort_for deferral_102809_16.07E Wild Horse Wind Expansionwrkingfile SF 4" xfId="6237"/>
    <cellStyle name="_Tenaska Comparison_(C) WHE Proforma with ITC cash grant 10 Yr Amort_for deferral_102809_16.07E Wild Horse Wind Expansionwrkingfile SF 4 2" xfId="25438"/>
    <cellStyle name="_Tenaska Comparison_(C) WHE Proforma with ITC cash grant 10 Yr Amort_for deferral_102809_16.07E Wild Horse Wind Expansionwrkingfile SF 4 2 2" xfId="25439"/>
    <cellStyle name="_Tenaska Comparison_(C) WHE Proforma with ITC cash grant 10 Yr Amort_for deferral_102809_16.07E Wild Horse Wind Expansionwrkingfile SF 4 3" xfId="25440"/>
    <cellStyle name="_Tenaska Comparison_(C) WHE Proforma with ITC cash grant 10 Yr Amort_for deferral_102809_16.07E Wild Horse Wind Expansionwrkingfile SF 5" xfId="25441"/>
    <cellStyle name="_Tenaska Comparison_(C) WHE Proforma with ITC cash grant 10 Yr Amort_for deferral_102809_16.07E Wild Horse Wind Expansionwrkingfile SF 5 2" xfId="25442"/>
    <cellStyle name="_Tenaska Comparison_(C) WHE Proforma with ITC cash grant 10 Yr Amort_for deferral_102809_16.07E Wild Horse Wind Expansionwrkingfile SF 6" xfId="25443"/>
    <cellStyle name="_Tenaska Comparison_(C) WHE Proforma with ITC cash grant 10 Yr Amort_for deferral_102809_16.07E Wild Horse Wind Expansionwrkingfile SF 6 2" xfId="25444"/>
    <cellStyle name="_Tenaska Comparison_(C) WHE Proforma with ITC cash grant 10 Yr Amort_for deferral_102809_16.07E Wild Horse Wind Expansionwrkingfile SF_DEM-WP(C) ENERG10C--ctn Mid-C_042010 2010GRC" xfId="6238"/>
    <cellStyle name="_Tenaska Comparison_(C) WHE Proforma with ITC cash grant 10 Yr Amort_for deferral_102809_16.07E Wild Horse Wind Expansionwrkingfile SF_DEM-WP(C) ENERG10C--ctn Mid-C_042010 2010GRC 2" xfId="25445"/>
    <cellStyle name="_Tenaska Comparison_(C) WHE Proforma with ITC cash grant 10 Yr Amort_for deferral_102809_16.07E Wild Horse Wind Expansionwrkingfile_DEM-WP(C) ENERG10C--ctn Mid-C_042010 2010GRC" xfId="6239"/>
    <cellStyle name="_Tenaska Comparison_(C) WHE Proforma with ITC cash grant 10 Yr Amort_for deferral_102809_16.07E Wild Horse Wind Expansionwrkingfile_DEM-WP(C) ENERG10C--ctn Mid-C_042010 2010GRC 2" xfId="25446"/>
    <cellStyle name="_Tenaska Comparison_(C) WHE Proforma with ITC cash grant 10 Yr Amort_for deferral_102809_16.37E Wild Horse Expansion DeferralRevwrkingfile SF" xfId="6240"/>
    <cellStyle name="_Tenaska Comparison_(C) WHE Proforma with ITC cash grant 10 Yr Amort_for deferral_102809_16.37E Wild Horse Expansion DeferralRevwrkingfile SF 2" xfId="6241"/>
    <cellStyle name="_Tenaska Comparison_(C) WHE Proforma with ITC cash grant 10 Yr Amort_for deferral_102809_16.37E Wild Horse Expansion DeferralRevwrkingfile SF 2 2" xfId="6242"/>
    <cellStyle name="_Tenaska Comparison_(C) WHE Proforma with ITC cash grant 10 Yr Amort_for deferral_102809_16.37E Wild Horse Expansion DeferralRevwrkingfile SF 2 2 2" xfId="25447"/>
    <cellStyle name="_Tenaska Comparison_(C) WHE Proforma with ITC cash grant 10 Yr Amort_for deferral_102809_16.37E Wild Horse Expansion DeferralRevwrkingfile SF 2 2 2 2" xfId="25448"/>
    <cellStyle name="_Tenaska Comparison_(C) WHE Proforma with ITC cash grant 10 Yr Amort_for deferral_102809_16.37E Wild Horse Expansion DeferralRevwrkingfile SF 2 3" xfId="25449"/>
    <cellStyle name="_Tenaska Comparison_(C) WHE Proforma with ITC cash grant 10 Yr Amort_for deferral_102809_16.37E Wild Horse Expansion DeferralRevwrkingfile SF 2 3 2" xfId="25450"/>
    <cellStyle name="_Tenaska Comparison_(C) WHE Proforma with ITC cash grant 10 Yr Amort_for deferral_102809_16.37E Wild Horse Expansion DeferralRevwrkingfile SF 2 4" xfId="25451"/>
    <cellStyle name="_Tenaska Comparison_(C) WHE Proforma with ITC cash grant 10 Yr Amort_for deferral_102809_16.37E Wild Horse Expansion DeferralRevwrkingfile SF 2 4 2" xfId="25452"/>
    <cellStyle name="_Tenaska Comparison_(C) WHE Proforma with ITC cash grant 10 Yr Amort_for deferral_102809_16.37E Wild Horse Expansion DeferralRevwrkingfile SF 3" xfId="6243"/>
    <cellStyle name="_Tenaska Comparison_(C) WHE Proforma with ITC cash grant 10 Yr Amort_for deferral_102809_16.37E Wild Horse Expansion DeferralRevwrkingfile SF 3 2" xfId="25453"/>
    <cellStyle name="_Tenaska Comparison_(C) WHE Proforma with ITC cash grant 10 Yr Amort_for deferral_102809_16.37E Wild Horse Expansion DeferralRevwrkingfile SF 3 2 2" xfId="25454"/>
    <cellStyle name="_Tenaska Comparison_(C) WHE Proforma with ITC cash grant 10 Yr Amort_for deferral_102809_16.37E Wild Horse Expansion DeferralRevwrkingfile SF 3 3" xfId="25455"/>
    <cellStyle name="_Tenaska Comparison_(C) WHE Proforma with ITC cash grant 10 Yr Amort_for deferral_102809_16.37E Wild Horse Expansion DeferralRevwrkingfile SF 4" xfId="6244"/>
    <cellStyle name="_Tenaska Comparison_(C) WHE Proforma with ITC cash grant 10 Yr Amort_for deferral_102809_16.37E Wild Horse Expansion DeferralRevwrkingfile SF 4 2" xfId="25456"/>
    <cellStyle name="_Tenaska Comparison_(C) WHE Proforma with ITC cash grant 10 Yr Amort_for deferral_102809_16.37E Wild Horse Expansion DeferralRevwrkingfile SF 4 2 2" xfId="25457"/>
    <cellStyle name="_Tenaska Comparison_(C) WHE Proforma with ITC cash grant 10 Yr Amort_for deferral_102809_16.37E Wild Horse Expansion DeferralRevwrkingfile SF 4 3" xfId="25458"/>
    <cellStyle name="_Tenaska Comparison_(C) WHE Proforma with ITC cash grant 10 Yr Amort_for deferral_102809_16.37E Wild Horse Expansion DeferralRevwrkingfile SF 5" xfId="25459"/>
    <cellStyle name="_Tenaska Comparison_(C) WHE Proforma with ITC cash grant 10 Yr Amort_for deferral_102809_16.37E Wild Horse Expansion DeferralRevwrkingfile SF 5 2" xfId="25460"/>
    <cellStyle name="_Tenaska Comparison_(C) WHE Proforma with ITC cash grant 10 Yr Amort_for deferral_102809_16.37E Wild Horse Expansion DeferralRevwrkingfile SF 6" xfId="25461"/>
    <cellStyle name="_Tenaska Comparison_(C) WHE Proforma with ITC cash grant 10 Yr Amort_for deferral_102809_16.37E Wild Horse Expansion DeferralRevwrkingfile SF 6 2" xfId="25462"/>
    <cellStyle name="_Tenaska Comparison_(C) WHE Proforma with ITC cash grant 10 Yr Amort_for deferral_102809_16.37E Wild Horse Expansion DeferralRevwrkingfile SF_DEM-WP(C) ENERG10C--ctn Mid-C_042010 2010GRC" xfId="6245"/>
    <cellStyle name="_Tenaska Comparison_(C) WHE Proforma with ITC cash grant 10 Yr Amort_for deferral_102809_16.37E Wild Horse Expansion DeferralRevwrkingfile SF_DEM-WP(C) ENERG10C--ctn Mid-C_042010 2010GRC 2" xfId="25463"/>
    <cellStyle name="_Tenaska Comparison_(C) WHE Proforma with ITC cash grant 10 Yr Amort_for deferral_102809_DEM-WP(C) ENERG10C--ctn Mid-C_042010 2010GRC" xfId="6246"/>
    <cellStyle name="_Tenaska Comparison_(C) WHE Proforma with ITC cash grant 10 Yr Amort_for deferral_102809_DEM-WP(C) ENERG10C--ctn Mid-C_042010 2010GRC 2" xfId="25464"/>
    <cellStyle name="_Tenaska Comparison_(C) WHE Proforma with ITC cash grant 10 Yr Amort_for rebuttal_120709" xfId="6247"/>
    <cellStyle name="_Tenaska Comparison_(C) WHE Proforma with ITC cash grant 10 Yr Amort_for rebuttal_120709 2" xfId="6248"/>
    <cellStyle name="_Tenaska Comparison_(C) WHE Proforma with ITC cash grant 10 Yr Amort_for rebuttal_120709 2 2" xfId="6249"/>
    <cellStyle name="_Tenaska Comparison_(C) WHE Proforma with ITC cash grant 10 Yr Amort_for rebuttal_120709 2 2 2" xfId="25465"/>
    <cellStyle name="_Tenaska Comparison_(C) WHE Proforma with ITC cash grant 10 Yr Amort_for rebuttal_120709 2 2 2 2" xfId="25466"/>
    <cellStyle name="_Tenaska Comparison_(C) WHE Proforma with ITC cash grant 10 Yr Amort_for rebuttal_120709 2 3" xfId="25467"/>
    <cellStyle name="_Tenaska Comparison_(C) WHE Proforma with ITC cash grant 10 Yr Amort_for rebuttal_120709 2 3 2" xfId="25468"/>
    <cellStyle name="_Tenaska Comparison_(C) WHE Proforma with ITC cash grant 10 Yr Amort_for rebuttal_120709 2 4" xfId="25469"/>
    <cellStyle name="_Tenaska Comparison_(C) WHE Proforma with ITC cash grant 10 Yr Amort_for rebuttal_120709 2 4 2" xfId="25470"/>
    <cellStyle name="_Tenaska Comparison_(C) WHE Proforma with ITC cash grant 10 Yr Amort_for rebuttal_120709 3" xfId="6250"/>
    <cellStyle name="_Tenaska Comparison_(C) WHE Proforma with ITC cash grant 10 Yr Amort_for rebuttal_120709 3 2" xfId="25471"/>
    <cellStyle name="_Tenaska Comparison_(C) WHE Proforma with ITC cash grant 10 Yr Amort_for rebuttal_120709 3 2 2" xfId="25472"/>
    <cellStyle name="_Tenaska Comparison_(C) WHE Proforma with ITC cash grant 10 Yr Amort_for rebuttal_120709 3 3" xfId="25473"/>
    <cellStyle name="_Tenaska Comparison_(C) WHE Proforma with ITC cash grant 10 Yr Amort_for rebuttal_120709 4" xfId="6251"/>
    <cellStyle name="_Tenaska Comparison_(C) WHE Proforma with ITC cash grant 10 Yr Amort_for rebuttal_120709 4 2" xfId="25474"/>
    <cellStyle name="_Tenaska Comparison_(C) WHE Proforma with ITC cash grant 10 Yr Amort_for rebuttal_120709 4 2 2" xfId="25475"/>
    <cellStyle name="_Tenaska Comparison_(C) WHE Proforma with ITC cash grant 10 Yr Amort_for rebuttal_120709 4 3" xfId="25476"/>
    <cellStyle name="_Tenaska Comparison_(C) WHE Proforma with ITC cash grant 10 Yr Amort_for rebuttal_120709 5" xfId="25477"/>
    <cellStyle name="_Tenaska Comparison_(C) WHE Proforma with ITC cash grant 10 Yr Amort_for rebuttal_120709 5 2" xfId="25478"/>
    <cellStyle name="_Tenaska Comparison_(C) WHE Proforma with ITC cash grant 10 Yr Amort_for rebuttal_120709 6" xfId="25479"/>
    <cellStyle name="_Tenaska Comparison_(C) WHE Proforma with ITC cash grant 10 Yr Amort_for rebuttal_120709 6 2" xfId="25480"/>
    <cellStyle name="_Tenaska Comparison_(C) WHE Proforma with ITC cash grant 10 Yr Amort_for rebuttal_120709_DEM-WP(C) ENERG10C--ctn Mid-C_042010 2010GRC" xfId="6252"/>
    <cellStyle name="_Tenaska Comparison_(C) WHE Proforma with ITC cash grant 10 Yr Amort_for rebuttal_120709_DEM-WP(C) ENERG10C--ctn Mid-C_042010 2010GRC 2" xfId="25481"/>
    <cellStyle name="_Tenaska Comparison_04.07E Wild Horse Wind Expansion" xfId="6253"/>
    <cellStyle name="_Tenaska Comparison_04.07E Wild Horse Wind Expansion 2" xfId="6254"/>
    <cellStyle name="_Tenaska Comparison_04.07E Wild Horse Wind Expansion 2 2" xfId="6255"/>
    <cellStyle name="_Tenaska Comparison_04.07E Wild Horse Wind Expansion 2 2 2" xfId="25482"/>
    <cellStyle name="_Tenaska Comparison_04.07E Wild Horse Wind Expansion 2 2 2 2" xfId="25483"/>
    <cellStyle name="_Tenaska Comparison_04.07E Wild Horse Wind Expansion 2 3" xfId="25484"/>
    <cellStyle name="_Tenaska Comparison_04.07E Wild Horse Wind Expansion 2 3 2" xfId="25485"/>
    <cellStyle name="_Tenaska Comparison_04.07E Wild Horse Wind Expansion 2 4" xfId="25486"/>
    <cellStyle name="_Tenaska Comparison_04.07E Wild Horse Wind Expansion 2 4 2" xfId="25487"/>
    <cellStyle name="_Tenaska Comparison_04.07E Wild Horse Wind Expansion 3" xfId="6256"/>
    <cellStyle name="_Tenaska Comparison_04.07E Wild Horse Wind Expansion 3 2" xfId="25488"/>
    <cellStyle name="_Tenaska Comparison_04.07E Wild Horse Wind Expansion 3 2 2" xfId="25489"/>
    <cellStyle name="_Tenaska Comparison_04.07E Wild Horse Wind Expansion 3 3" xfId="25490"/>
    <cellStyle name="_Tenaska Comparison_04.07E Wild Horse Wind Expansion 4" xfId="6257"/>
    <cellStyle name="_Tenaska Comparison_04.07E Wild Horse Wind Expansion 4 2" xfId="25491"/>
    <cellStyle name="_Tenaska Comparison_04.07E Wild Horse Wind Expansion 4 2 2" xfId="25492"/>
    <cellStyle name="_Tenaska Comparison_04.07E Wild Horse Wind Expansion 4 3" xfId="25493"/>
    <cellStyle name="_Tenaska Comparison_04.07E Wild Horse Wind Expansion 5" xfId="25494"/>
    <cellStyle name="_Tenaska Comparison_04.07E Wild Horse Wind Expansion 5 2" xfId="25495"/>
    <cellStyle name="_Tenaska Comparison_04.07E Wild Horse Wind Expansion 6" xfId="25496"/>
    <cellStyle name="_Tenaska Comparison_04.07E Wild Horse Wind Expansion 6 2" xfId="25497"/>
    <cellStyle name="_Tenaska Comparison_04.07E Wild Horse Wind Expansion_16.07E Wild Horse Wind Expansionwrkingfile" xfId="6258"/>
    <cellStyle name="_Tenaska Comparison_04.07E Wild Horse Wind Expansion_16.07E Wild Horse Wind Expansionwrkingfile 2" xfId="6259"/>
    <cellStyle name="_Tenaska Comparison_04.07E Wild Horse Wind Expansion_16.07E Wild Horse Wind Expansionwrkingfile 2 2" xfId="6260"/>
    <cellStyle name="_Tenaska Comparison_04.07E Wild Horse Wind Expansion_16.07E Wild Horse Wind Expansionwrkingfile 2 2 2" xfId="25498"/>
    <cellStyle name="_Tenaska Comparison_04.07E Wild Horse Wind Expansion_16.07E Wild Horse Wind Expansionwrkingfile 2 2 2 2" xfId="25499"/>
    <cellStyle name="_Tenaska Comparison_04.07E Wild Horse Wind Expansion_16.07E Wild Horse Wind Expansionwrkingfile 2 3" xfId="25500"/>
    <cellStyle name="_Tenaska Comparison_04.07E Wild Horse Wind Expansion_16.07E Wild Horse Wind Expansionwrkingfile 2 3 2" xfId="25501"/>
    <cellStyle name="_Tenaska Comparison_04.07E Wild Horse Wind Expansion_16.07E Wild Horse Wind Expansionwrkingfile 2 4" xfId="25502"/>
    <cellStyle name="_Tenaska Comparison_04.07E Wild Horse Wind Expansion_16.07E Wild Horse Wind Expansionwrkingfile 2 4 2" xfId="25503"/>
    <cellStyle name="_Tenaska Comparison_04.07E Wild Horse Wind Expansion_16.07E Wild Horse Wind Expansionwrkingfile 3" xfId="6261"/>
    <cellStyle name="_Tenaska Comparison_04.07E Wild Horse Wind Expansion_16.07E Wild Horse Wind Expansionwrkingfile 3 2" xfId="25504"/>
    <cellStyle name="_Tenaska Comparison_04.07E Wild Horse Wind Expansion_16.07E Wild Horse Wind Expansionwrkingfile 3 2 2" xfId="25505"/>
    <cellStyle name="_Tenaska Comparison_04.07E Wild Horse Wind Expansion_16.07E Wild Horse Wind Expansionwrkingfile 3 3" xfId="25506"/>
    <cellStyle name="_Tenaska Comparison_04.07E Wild Horse Wind Expansion_16.07E Wild Horse Wind Expansionwrkingfile 4" xfId="6262"/>
    <cellStyle name="_Tenaska Comparison_04.07E Wild Horse Wind Expansion_16.07E Wild Horse Wind Expansionwrkingfile 4 2" xfId="25507"/>
    <cellStyle name="_Tenaska Comparison_04.07E Wild Horse Wind Expansion_16.07E Wild Horse Wind Expansionwrkingfile 4 2 2" xfId="25508"/>
    <cellStyle name="_Tenaska Comparison_04.07E Wild Horse Wind Expansion_16.07E Wild Horse Wind Expansionwrkingfile 4 3" xfId="25509"/>
    <cellStyle name="_Tenaska Comparison_04.07E Wild Horse Wind Expansion_16.07E Wild Horse Wind Expansionwrkingfile 5" xfId="25510"/>
    <cellStyle name="_Tenaska Comparison_04.07E Wild Horse Wind Expansion_16.07E Wild Horse Wind Expansionwrkingfile 5 2" xfId="25511"/>
    <cellStyle name="_Tenaska Comparison_04.07E Wild Horse Wind Expansion_16.07E Wild Horse Wind Expansionwrkingfile 6" xfId="25512"/>
    <cellStyle name="_Tenaska Comparison_04.07E Wild Horse Wind Expansion_16.07E Wild Horse Wind Expansionwrkingfile 6 2" xfId="25513"/>
    <cellStyle name="_Tenaska Comparison_04.07E Wild Horse Wind Expansion_16.07E Wild Horse Wind Expansionwrkingfile SF" xfId="6263"/>
    <cellStyle name="_Tenaska Comparison_04.07E Wild Horse Wind Expansion_16.07E Wild Horse Wind Expansionwrkingfile SF 2" xfId="6264"/>
    <cellStyle name="_Tenaska Comparison_04.07E Wild Horse Wind Expansion_16.07E Wild Horse Wind Expansionwrkingfile SF 2 2" xfId="6265"/>
    <cellStyle name="_Tenaska Comparison_04.07E Wild Horse Wind Expansion_16.07E Wild Horse Wind Expansionwrkingfile SF 2 2 2" xfId="25514"/>
    <cellStyle name="_Tenaska Comparison_04.07E Wild Horse Wind Expansion_16.07E Wild Horse Wind Expansionwrkingfile SF 2 2 2 2" xfId="25515"/>
    <cellStyle name="_Tenaska Comparison_04.07E Wild Horse Wind Expansion_16.07E Wild Horse Wind Expansionwrkingfile SF 2 3" xfId="25516"/>
    <cellStyle name="_Tenaska Comparison_04.07E Wild Horse Wind Expansion_16.07E Wild Horse Wind Expansionwrkingfile SF 2 3 2" xfId="25517"/>
    <cellStyle name="_Tenaska Comparison_04.07E Wild Horse Wind Expansion_16.07E Wild Horse Wind Expansionwrkingfile SF 2 4" xfId="25518"/>
    <cellStyle name="_Tenaska Comparison_04.07E Wild Horse Wind Expansion_16.07E Wild Horse Wind Expansionwrkingfile SF 2 4 2" xfId="25519"/>
    <cellStyle name="_Tenaska Comparison_04.07E Wild Horse Wind Expansion_16.07E Wild Horse Wind Expansionwrkingfile SF 3" xfId="6266"/>
    <cellStyle name="_Tenaska Comparison_04.07E Wild Horse Wind Expansion_16.07E Wild Horse Wind Expansionwrkingfile SF 3 2" xfId="25520"/>
    <cellStyle name="_Tenaska Comparison_04.07E Wild Horse Wind Expansion_16.07E Wild Horse Wind Expansionwrkingfile SF 3 2 2" xfId="25521"/>
    <cellStyle name="_Tenaska Comparison_04.07E Wild Horse Wind Expansion_16.07E Wild Horse Wind Expansionwrkingfile SF 3 3" xfId="25522"/>
    <cellStyle name="_Tenaska Comparison_04.07E Wild Horse Wind Expansion_16.07E Wild Horse Wind Expansionwrkingfile SF 4" xfId="6267"/>
    <cellStyle name="_Tenaska Comparison_04.07E Wild Horse Wind Expansion_16.07E Wild Horse Wind Expansionwrkingfile SF 4 2" xfId="25523"/>
    <cellStyle name="_Tenaska Comparison_04.07E Wild Horse Wind Expansion_16.07E Wild Horse Wind Expansionwrkingfile SF 4 2 2" xfId="25524"/>
    <cellStyle name="_Tenaska Comparison_04.07E Wild Horse Wind Expansion_16.07E Wild Horse Wind Expansionwrkingfile SF 4 3" xfId="25525"/>
    <cellStyle name="_Tenaska Comparison_04.07E Wild Horse Wind Expansion_16.07E Wild Horse Wind Expansionwrkingfile SF 5" xfId="25526"/>
    <cellStyle name="_Tenaska Comparison_04.07E Wild Horse Wind Expansion_16.07E Wild Horse Wind Expansionwrkingfile SF 5 2" xfId="25527"/>
    <cellStyle name="_Tenaska Comparison_04.07E Wild Horse Wind Expansion_16.07E Wild Horse Wind Expansionwrkingfile SF 6" xfId="25528"/>
    <cellStyle name="_Tenaska Comparison_04.07E Wild Horse Wind Expansion_16.07E Wild Horse Wind Expansionwrkingfile SF 6 2" xfId="25529"/>
    <cellStyle name="_Tenaska Comparison_04.07E Wild Horse Wind Expansion_16.07E Wild Horse Wind Expansionwrkingfile SF_DEM-WP(C) ENERG10C--ctn Mid-C_042010 2010GRC" xfId="6268"/>
    <cellStyle name="_Tenaska Comparison_04.07E Wild Horse Wind Expansion_16.07E Wild Horse Wind Expansionwrkingfile SF_DEM-WP(C) ENERG10C--ctn Mid-C_042010 2010GRC 2" xfId="25530"/>
    <cellStyle name="_Tenaska Comparison_04.07E Wild Horse Wind Expansion_16.07E Wild Horse Wind Expansionwrkingfile_DEM-WP(C) ENERG10C--ctn Mid-C_042010 2010GRC" xfId="6269"/>
    <cellStyle name="_Tenaska Comparison_04.07E Wild Horse Wind Expansion_16.07E Wild Horse Wind Expansionwrkingfile_DEM-WP(C) ENERG10C--ctn Mid-C_042010 2010GRC 2" xfId="25531"/>
    <cellStyle name="_Tenaska Comparison_04.07E Wild Horse Wind Expansion_16.37E Wild Horse Expansion DeferralRevwrkingfile SF" xfId="6270"/>
    <cellStyle name="_Tenaska Comparison_04.07E Wild Horse Wind Expansion_16.37E Wild Horse Expansion DeferralRevwrkingfile SF 2" xfId="6271"/>
    <cellStyle name="_Tenaska Comparison_04.07E Wild Horse Wind Expansion_16.37E Wild Horse Expansion DeferralRevwrkingfile SF 2 2" xfId="6272"/>
    <cellStyle name="_Tenaska Comparison_04.07E Wild Horse Wind Expansion_16.37E Wild Horse Expansion DeferralRevwrkingfile SF 2 2 2" xfId="25532"/>
    <cellStyle name="_Tenaska Comparison_04.07E Wild Horse Wind Expansion_16.37E Wild Horse Expansion DeferralRevwrkingfile SF 2 2 2 2" xfId="25533"/>
    <cellStyle name="_Tenaska Comparison_04.07E Wild Horse Wind Expansion_16.37E Wild Horse Expansion DeferralRevwrkingfile SF 2 3" xfId="25534"/>
    <cellStyle name="_Tenaska Comparison_04.07E Wild Horse Wind Expansion_16.37E Wild Horse Expansion DeferralRevwrkingfile SF 2 3 2" xfId="25535"/>
    <cellStyle name="_Tenaska Comparison_04.07E Wild Horse Wind Expansion_16.37E Wild Horse Expansion DeferralRevwrkingfile SF 2 4" xfId="25536"/>
    <cellStyle name="_Tenaska Comparison_04.07E Wild Horse Wind Expansion_16.37E Wild Horse Expansion DeferralRevwrkingfile SF 2 4 2" xfId="25537"/>
    <cellStyle name="_Tenaska Comparison_04.07E Wild Horse Wind Expansion_16.37E Wild Horse Expansion DeferralRevwrkingfile SF 3" xfId="6273"/>
    <cellStyle name="_Tenaska Comparison_04.07E Wild Horse Wind Expansion_16.37E Wild Horse Expansion DeferralRevwrkingfile SF 3 2" xfId="25538"/>
    <cellStyle name="_Tenaska Comparison_04.07E Wild Horse Wind Expansion_16.37E Wild Horse Expansion DeferralRevwrkingfile SF 3 2 2" xfId="25539"/>
    <cellStyle name="_Tenaska Comparison_04.07E Wild Horse Wind Expansion_16.37E Wild Horse Expansion DeferralRevwrkingfile SF 3 3" xfId="25540"/>
    <cellStyle name="_Tenaska Comparison_04.07E Wild Horse Wind Expansion_16.37E Wild Horse Expansion DeferralRevwrkingfile SF 4" xfId="6274"/>
    <cellStyle name="_Tenaska Comparison_04.07E Wild Horse Wind Expansion_16.37E Wild Horse Expansion DeferralRevwrkingfile SF 4 2" xfId="25541"/>
    <cellStyle name="_Tenaska Comparison_04.07E Wild Horse Wind Expansion_16.37E Wild Horse Expansion DeferralRevwrkingfile SF 4 2 2" xfId="25542"/>
    <cellStyle name="_Tenaska Comparison_04.07E Wild Horse Wind Expansion_16.37E Wild Horse Expansion DeferralRevwrkingfile SF 4 3" xfId="25543"/>
    <cellStyle name="_Tenaska Comparison_04.07E Wild Horse Wind Expansion_16.37E Wild Horse Expansion DeferralRevwrkingfile SF 5" xfId="25544"/>
    <cellStyle name="_Tenaska Comparison_04.07E Wild Horse Wind Expansion_16.37E Wild Horse Expansion DeferralRevwrkingfile SF 5 2" xfId="25545"/>
    <cellStyle name="_Tenaska Comparison_04.07E Wild Horse Wind Expansion_16.37E Wild Horse Expansion DeferralRevwrkingfile SF 6" xfId="25546"/>
    <cellStyle name="_Tenaska Comparison_04.07E Wild Horse Wind Expansion_16.37E Wild Horse Expansion DeferralRevwrkingfile SF 6 2" xfId="25547"/>
    <cellStyle name="_Tenaska Comparison_04.07E Wild Horse Wind Expansion_16.37E Wild Horse Expansion DeferralRevwrkingfile SF_DEM-WP(C) ENERG10C--ctn Mid-C_042010 2010GRC" xfId="6275"/>
    <cellStyle name="_Tenaska Comparison_04.07E Wild Horse Wind Expansion_16.37E Wild Horse Expansion DeferralRevwrkingfile SF_DEM-WP(C) ENERG10C--ctn Mid-C_042010 2010GRC 2" xfId="25548"/>
    <cellStyle name="_Tenaska Comparison_04.07E Wild Horse Wind Expansion_DEM-WP(C) ENERG10C--ctn Mid-C_042010 2010GRC" xfId="6276"/>
    <cellStyle name="_Tenaska Comparison_04.07E Wild Horse Wind Expansion_DEM-WP(C) ENERG10C--ctn Mid-C_042010 2010GRC 2" xfId="25549"/>
    <cellStyle name="_Tenaska Comparison_16.07E Wild Horse Wind Expansionwrkingfile" xfId="6277"/>
    <cellStyle name="_Tenaska Comparison_16.07E Wild Horse Wind Expansionwrkingfile 2" xfId="6278"/>
    <cellStyle name="_Tenaska Comparison_16.07E Wild Horse Wind Expansionwrkingfile 2 2" xfId="6279"/>
    <cellStyle name="_Tenaska Comparison_16.07E Wild Horse Wind Expansionwrkingfile 2 2 2" xfId="25550"/>
    <cellStyle name="_Tenaska Comparison_16.07E Wild Horse Wind Expansionwrkingfile 2 2 2 2" xfId="25551"/>
    <cellStyle name="_Tenaska Comparison_16.07E Wild Horse Wind Expansionwrkingfile 2 3" xfId="25552"/>
    <cellStyle name="_Tenaska Comparison_16.07E Wild Horse Wind Expansionwrkingfile 2 3 2" xfId="25553"/>
    <cellStyle name="_Tenaska Comparison_16.07E Wild Horse Wind Expansionwrkingfile 2 4" xfId="25554"/>
    <cellStyle name="_Tenaska Comparison_16.07E Wild Horse Wind Expansionwrkingfile 2 4 2" xfId="25555"/>
    <cellStyle name="_Tenaska Comparison_16.07E Wild Horse Wind Expansionwrkingfile 3" xfId="6280"/>
    <cellStyle name="_Tenaska Comparison_16.07E Wild Horse Wind Expansionwrkingfile 3 2" xfId="25556"/>
    <cellStyle name="_Tenaska Comparison_16.07E Wild Horse Wind Expansionwrkingfile 3 2 2" xfId="25557"/>
    <cellStyle name="_Tenaska Comparison_16.07E Wild Horse Wind Expansionwrkingfile 3 3" xfId="25558"/>
    <cellStyle name="_Tenaska Comparison_16.07E Wild Horse Wind Expansionwrkingfile 4" xfId="6281"/>
    <cellStyle name="_Tenaska Comparison_16.07E Wild Horse Wind Expansionwrkingfile 4 2" xfId="25559"/>
    <cellStyle name="_Tenaska Comparison_16.07E Wild Horse Wind Expansionwrkingfile 4 2 2" xfId="25560"/>
    <cellStyle name="_Tenaska Comparison_16.07E Wild Horse Wind Expansionwrkingfile 4 3" xfId="25561"/>
    <cellStyle name="_Tenaska Comparison_16.07E Wild Horse Wind Expansionwrkingfile 5" xfId="25562"/>
    <cellStyle name="_Tenaska Comparison_16.07E Wild Horse Wind Expansionwrkingfile 5 2" xfId="25563"/>
    <cellStyle name="_Tenaska Comparison_16.07E Wild Horse Wind Expansionwrkingfile 6" xfId="25564"/>
    <cellStyle name="_Tenaska Comparison_16.07E Wild Horse Wind Expansionwrkingfile 6 2" xfId="25565"/>
    <cellStyle name="_Tenaska Comparison_16.07E Wild Horse Wind Expansionwrkingfile SF" xfId="6282"/>
    <cellStyle name="_Tenaska Comparison_16.07E Wild Horse Wind Expansionwrkingfile SF 2" xfId="6283"/>
    <cellStyle name="_Tenaska Comparison_16.07E Wild Horse Wind Expansionwrkingfile SF 2 2" xfId="6284"/>
    <cellStyle name="_Tenaska Comparison_16.07E Wild Horse Wind Expansionwrkingfile SF 2 2 2" xfId="25566"/>
    <cellStyle name="_Tenaska Comparison_16.07E Wild Horse Wind Expansionwrkingfile SF 2 2 2 2" xfId="25567"/>
    <cellStyle name="_Tenaska Comparison_16.07E Wild Horse Wind Expansionwrkingfile SF 2 3" xfId="25568"/>
    <cellStyle name="_Tenaska Comparison_16.07E Wild Horse Wind Expansionwrkingfile SF 2 3 2" xfId="25569"/>
    <cellStyle name="_Tenaska Comparison_16.07E Wild Horse Wind Expansionwrkingfile SF 2 4" xfId="25570"/>
    <cellStyle name="_Tenaska Comparison_16.07E Wild Horse Wind Expansionwrkingfile SF 2 4 2" xfId="25571"/>
    <cellStyle name="_Tenaska Comparison_16.07E Wild Horse Wind Expansionwrkingfile SF 3" xfId="6285"/>
    <cellStyle name="_Tenaska Comparison_16.07E Wild Horse Wind Expansionwrkingfile SF 3 2" xfId="25572"/>
    <cellStyle name="_Tenaska Comparison_16.07E Wild Horse Wind Expansionwrkingfile SF 3 2 2" xfId="25573"/>
    <cellStyle name="_Tenaska Comparison_16.07E Wild Horse Wind Expansionwrkingfile SF 3 3" xfId="25574"/>
    <cellStyle name="_Tenaska Comparison_16.07E Wild Horse Wind Expansionwrkingfile SF 4" xfId="6286"/>
    <cellStyle name="_Tenaska Comparison_16.07E Wild Horse Wind Expansionwrkingfile SF 4 2" xfId="25575"/>
    <cellStyle name="_Tenaska Comparison_16.07E Wild Horse Wind Expansionwrkingfile SF 4 2 2" xfId="25576"/>
    <cellStyle name="_Tenaska Comparison_16.07E Wild Horse Wind Expansionwrkingfile SF 4 3" xfId="25577"/>
    <cellStyle name="_Tenaska Comparison_16.07E Wild Horse Wind Expansionwrkingfile SF 5" xfId="25578"/>
    <cellStyle name="_Tenaska Comparison_16.07E Wild Horse Wind Expansionwrkingfile SF 5 2" xfId="25579"/>
    <cellStyle name="_Tenaska Comparison_16.07E Wild Horse Wind Expansionwrkingfile SF 6" xfId="25580"/>
    <cellStyle name="_Tenaska Comparison_16.07E Wild Horse Wind Expansionwrkingfile SF 6 2" xfId="25581"/>
    <cellStyle name="_Tenaska Comparison_16.07E Wild Horse Wind Expansionwrkingfile SF_DEM-WP(C) ENERG10C--ctn Mid-C_042010 2010GRC" xfId="6287"/>
    <cellStyle name="_Tenaska Comparison_16.07E Wild Horse Wind Expansionwrkingfile SF_DEM-WP(C) ENERG10C--ctn Mid-C_042010 2010GRC 2" xfId="25582"/>
    <cellStyle name="_Tenaska Comparison_16.07E Wild Horse Wind Expansionwrkingfile_DEM-WP(C) ENERG10C--ctn Mid-C_042010 2010GRC" xfId="6288"/>
    <cellStyle name="_Tenaska Comparison_16.07E Wild Horse Wind Expansionwrkingfile_DEM-WP(C) ENERG10C--ctn Mid-C_042010 2010GRC 2" xfId="25583"/>
    <cellStyle name="_Tenaska Comparison_16.37E Wild Horse Expansion DeferralRevwrkingfile SF" xfId="6289"/>
    <cellStyle name="_Tenaska Comparison_16.37E Wild Horse Expansion DeferralRevwrkingfile SF 2" xfId="6290"/>
    <cellStyle name="_Tenaska Comparison_16.37E Wild Horse Expansion DeferralRevwrkingfile SF 2 2" xfId="6291"/>
    <cellStyle name="_Tenaska Comparison_16.37E Wild Horse Expansion DeferralRevwrkingfile SF 2 2 2" xfId="25584"/>
    <cellStyle name="_Tenaska Comparison_16.37E Wild Horse Expansion DeferralRevwrkingfile SF 2 2 2 2" xfId="25585"/>
    <cellStyle name="_Tenaska Comparison_16.37E Wild Horse Expansion DeferralRevwrkingfile SF 2 3" xfId="25586"/>
    <cellStyle name="_Tenaska Comparison_16.37E Wild Horse Expansion DeferralRevwrkingfile SF 2 3 2" xfId="25587"/>
    <cellStyle name="_Tenaska Comparison_16.37E Wild Horse Expansion DeferralRevwrkingfile SF 2 4" xfId="25588"/>
    <cellStyle name="_Tenaska Comparison_16.37E Wild Horse Expansion DeferralRevwrkingfile SF 2 4 2" xfId="25589"/>
    <cellStyle name="_Tenaska Comparison_16.37E Wild Horse Expansion DeferralRevwrkingfile SF 3" xfId="6292"/>
    <cellStyle name="_Tenaska Comparison_16.37E Wild Horse Expansion DeferralRevwrkingfile SF 3 2" xfId="25590"/>
    <cellStyle name="_Tenaska Comparison_16.37E Wild Horse Expansion DeferralRevwrkingfile SF 3 2 2" xfId="25591"/>
    <cellStyle name="_Tenaska Comparison_16.37E Wild Horse Expansion DeferralRevwrkingfile SF 3 3" xfId="25592"/>
    <cellStyle name="_Tenaska Comparison_16.37E Wild Horse Expansion DeferralRevwrkingfile SF 4" xfId="6293"/>
    <cellStyle name="_Tenaska Comparison_16.37E Wild Horse Expansion DeferralRevwrkingfile SF 4 2" xfId="25593"/>
    <cellStyle name="_Tenaska Comparison_16.37E Wild Horse Expansion DeferralRevwrkingfile SF 4 2 2" xfId="25594"/>
    <cellStyle name="_Tenaska Comparison_16.37E Wild Horse Expansion DeferralRevwrkingfile SF 4 3" xfId="25595"/>
    <cellStyle name="_Tenaska Comparison_16.37E Wild Horse Expansion DeferralRevwrkingfile SF 5" xfId="25596"/>
    <cellStyle name="_Tenaska Comparison_16.37E Wild Horse Expansion DeferralRevwrkingfile SF 5 2" xfId="25597"/>
    <cellStyle name="_Tenaska Comparison_16.37E Wild Horse Expansion DeferralRevwrkingfile SF 6" xfId="25598"/>
    <cellStyle name="_Tenaska Comparison_16.37E Wild Horse Expansion DeferralRevwrkingfile SF 6 2" xfId="25599"/>
    <cellStyle name="_Tenaska Comparison_16.37E Wild Horse Expansion DeferralRevwrkingfile SF_DEM-WP(C) ENERG10C--ctn Mid-C_042010 2010GRC" xfId="6294"/>
    <cellStyle name="_Tenaska Comparison_16.37E Wild Horse Expansion DeferralRevwrkingfile SF_DEM-WP(C) ENERG10C--ctn Mid-C_042010 2010GRC 2" xfId="25600"/>
    <cellStyle name="_Tenaska Comparison_2009 Compliance Filing PCA Exhibits for GRC" xfId="6295"/>
    <cellStyle name="_Tenaska Comparison_2009 Compliance Filing PCA Exhibits for GRC 2" xfId="6296"/>
    <cellStyle name="_Tenaska Comparison_2009 Compliance Filing PCA Exhibits for GRC 2 2" xfId="25601"/>
    <cellStyle name="_Tenaska Comparison_2009 Compliance Filing PCA Exhibits for GRC 3" xfId="25602"/>
    <cellStyle name="_Tenaska Comparison_2009 GRC Compl Filing - Exhibit D" xfId="6297"/>
    <cellStyle name="_Tenaska Comparison_2009 GRC Compl Filing - Exhibit D 2" xfId="6298"/>
    <cellStyle name="_Tenaska Comparison_2009 GRC Compl Filing - Exhibit D 2 2" xfId="25603"/>
    <cellStyle name="_Tenaska Comparison_2009 GRC Compl Filing - Exhibit D 2 2 2" xfId="25604"/>
    <cellStyle name="_Tenaska Comparison_2009 GRC Compl Filing - Exhibit D 2 2 2 2" xfId="25605"/>
    <cellStyle name="_Tenaska Comparison_2009 GRC Compl Filing - Exhibit D 2 3" xfId="25606"/>
    <cellStyle name="_Tenaska Comparison_2009 GRC Compl Filing - Exhibit D 2 3 2" xfId="25607"/>
    <cellStyle name="_Tenaska Comparison_2009 GRC Compl Filing - Exhibit D 2 4" xfId="25608"/>
    <cellStyle name="_Tenaska Comparison_2009 GRC Compl Filing - Exhibit D 2 4 2" xfId="25609"/>
    <cellStyle name="_Tenaska Comparison_2009 GRC Compl Filing - Exhibit D 3" xfId="6299"/>
    <cellStyle name="_Tenaska Comparison_2009 GRC Compl Filing - Exhibit D 3 2" xfId="25610"/>
    <cellStyle name="_Tenaska Comparison_2009 GRC Compl Filing - Exhibit D 3 2 2" xfId="25611"/>
    <cellStyle name="_Tenaska Comparison_2009 GRC Compl Filing - Exhibit D 3 3" xfId="25612"/>
    <cellStyle name="_Tenaska Comparison_2009 GRC Compl Filing - Exhibit D 4" xfId="25613"/>
    <cellStyle name="_Tenaska Comparison_2009 GRC Compl Filing - Exhibit D 4 2" xfId="25614"/>
    <cellStyle name="_Tenaska Comparison_2009 GRC Compl Filing - Exhibit D 4 2 2" xfId="25615"/>
    <cellStyle name="_Tenaska Comparison_2009 GRC Compl Filing - Exhibit D 4 3" xfId="25616"/>
    <cellStyle name="_Tenaska Comparison_2009 GRC Compl Filing - Exhibit D 5" xfId="25617"/>
    <cellStyle name="_Tenaska Comparison_2009 GRC Compl Filing - Exhibit D 5 2" xfId="25618"/>
    <cellStyle name="_Tenaska Comparison_2009 GRC Compl Filing - Exhibit D 6" xfId="25619"/>
    <cellStyle name="_Tenaska Comparison_2009 GRC Compl Filing - Exhibit D 6 2" xfId="25620"/>
    <cellStyle name="_Tenaska Comparison_2009 GRC Compl Filing - Exhibit D_DEM-WP(C) ENERG10C--ctn Mid-C_042010 2010GRC" xfId="6300"/>
    <cellStyle name="_Tenaska Comparison_2009 GRC Compl Filing - Exhibit D_DEM-WP(C) ENERG10C--ctn Mid-C_042010 2010GRC 2" xfId="25621"/>
    <cellStyle name="_Tenaska Comparison_3.01 Income Statement" xfId="6301"/>
    <cellStyle name="_Tenaska Comparison_4 31 Regulatory Assets and Liabilities  7 06- Exhibit D" xfId="6302"/>
    <cellStyle name="_Tenaska Comparison_4 31 Regulatory Assets and Liabilities  7 06- Exhibit D 2" xfId="6303"/>
    <cellStyle name="_Tenaska Comparison_4 31 Regulatory Assets and Liabilities  7 06- Exhibit D 2 2" xfId="6304"/>
    <cellStyle name="_Tenaska Comparison_4 31 Regulatory Assets and Liabilities  7 06- Exhibit D 2 2 2" xfId="25622"/>
    <cellStyle name="_Tenaska Comparison_4 31 Regulatory Assets and Liabilities  7 06- Exhibit D 2 2 2 2" xfId="25623"/>
    <cellStyle name="_Tenaska Comparison_4 31 Regulatory Assets and Liabilities  7 06- Exhibit D 2 2 3" xfId="25624"/>
    <cellStyle name="_Tenaska Comparison_4 31 Regulatory Assets and Liabilities  7 06- Exhibit D 2 3" xfId="25625"/>
    <cellStyle name="_Tenaska Comparison_4 31 Regulatory Assets and Liabilities  7 06- Exhibit D 2 3 2" xfId="25626"/>
    <cellStyle name="_Tenaska Comparison_4 31 Regulatory Assets and Liabilities  7 06- Exhibit D 2 3 2 2" xfId="25627"/>
    <cellStyle name="_Tenaska Comparison_4 31 Regulatory Assets and Liabilities  7 06- Exhibit D 2 3 3" xfId="25628"/>
    <cellStyle name="_Tenaska Comparison_4 31 Regulatory Assets and Liabilities  7 06- Exhibit D 2 4" xfId="25629"/>
    <cellStyle name="_Tenaska Comparison_4 31 Regulatory Assets and Liabilities  7 06- Exhibit D 2 4 2" xfId="25630"/>
    <cellStyle name="_Tenaska Comparison_4 31 Regulatory Assets and Liabilities  7 06- Exhibit D 2 5" xfId="25631"/>
    <cellStyle name="_Tenaska Comparison_4 31 Regulatory Assets and Liabilities  7 06- Exhibit D 2 5 2" xfId="25632"/>
    <cellStyle name="_Tenaska Comparison_4 31 Regulatory Assets and Liabilities  7 06- Exhibit D 3" xfId="6305"/>
    <cellStyle name="_Tenaska Comparison_4 31 Regulatory Assets and Liabilities  7 06- Exhibit D 3 2" xfId="25633"/>
    <cellStyle name="_Tenaska Comparison_4 31 Regulatory Assets and Liabilities  7 06- Exhibit D 3 2 2" xfId="25634"/>
    <cellStyle name="_Tenaska Comparison_4 31 Regulatory Assets and Liabilities  7 06- Exhibit D 3 3" xfId="25635"/>
    <cellStyle name="_Tenaska Comparison_4 31 Regulatory Assets and Liabilities  7 06- Exhibit D 4" xfId="6306"/>
    <cellStyle name="_Tenaska Comparison_4 31 Regulatory Assets and Liabilities  7 06- Exhibit D 4 2" xfId="25636"/>
    <cellStyle name="_Tenaska Comparison_4 31 Regulatory Assets and Liabilities  7 06- Exhibit D 4 2 2" xfId="25637"/>
    <cellStyle name="_Tenaska Comparison_4 31 Regulatory Assets and Liabilities  7 06- Exhibit D 4 3" xfId="25638"/>
    <cellStyle name="_Tenaska Comparison_4 31 Regulatory Assets and Liabilities  7 06- Exhibit D 5" xfId="25639"/>
    <cellStyle name="_Tenaska Comparison_4 31 Regulatory Assets and Liabilities  7 06- Exhibit D 5 2" xfId="25640"/>
    <cellStyle name="_Tenaska Comparison_4 31 Regulatory Assets and Liabilities  7 06- Exhibit D 6" xfId="25641"/>
    <cellStyle name="_Tenaska Comparison_4 31 Regulatory Assets and Liabilities  7 06- Exhibit D 6 2" xfId="25642"/>
    <cellStyle name="_Tenaska Comparison_4 31 Regulatory Assets and Liabilities  7 06- Exhibit D_DEM-WP(C) ENERG10C--ctn Mid-C_042010 2010GRC" xfId="6307"/>
    <cellStyle name="_Tenaska Comparison_4 31 Regulatory Assets and Liabilities  7 06- Exhibit D_DEM-WP(C) ENERG10C--ctn Mid-C_042010 2010GRC 2" xfId="25643"/>
    <cellStyle name="_Tenaska Comparison_4 31 Regulatory Assets and Liabilities  7 06- Exhibit D_NIM Summary" xfId="6308"/>
    <cellStyle name="_Tenaska Comparison_4 31 Regulatory Assets and Liabilities  7 06- Exhibit D_NIM Summary 2" xfId="6309"/>
    <cellStyle name="_Tenaska Comparison_4 31 Regulatory Assets and Liabilities  7 06- Exhibit D_NIM Summary 2 2" xfId="25644"/>
    <cellStyle name="_Tenaska Comparison_4 31 Regulatory Assets and Liabilities  7 06- Exhibit D_NIM Summary 2 2 2" xfId="25645"/>
    <cellStyle name="_Tenaska Comparison_4 31 Regulatory Assets and Liabilities  7 06- Exhibit D_NIM Summary 2 2 2 2" xfId="25646"/>
    <cellStyle name="_Tenaska Comparison_4 31 Regulatory Assets and Liabilities  7 06- Exhibit D_NIM Summary 2 3" xfId="25647"/>
    <cellStyle name="_Tenaska Comparison_4 31 Regulatory Assets and Liabilities  7 06- Exhibit D_NIM Summary 2 3 2" xfId="25648"/>
    <cellStyle name="_Tenaska Comparison_4 31 Regulatory Assets and Liabilities  7 06- Exhibit D_NIM Summary 2 4" xfId="25649"/>
    <cellStyle name="_Tenaska Comparison_4 31 Regulatory Assets and Liabilities  7 06- Exhibit D_NIM Summary 2 4 2" xfId="25650"/>
    <cellStyle name="_Tenaska Comparison_4 31 Regulatory Assets and Liabilities  7 06- Exhibit D_NIM Summary 3" xfId="25651"/>
    <cellStyle name="_Tenaska Comparison_4 31 Regulatory Assets and Liabilities  7 06- Exhibit D_NIM Summary 3 2" xfId="25652"/>
    <cellStyle name="_Tenaska Comparison_4 31 Regulatory Assets and Liabilities  7 06- Exhibit D_NIM Summary 3 2 2" xfId="25653"/>
    <cellStyle name="_Tenaska Comparison_4 31 Regulatory Assets and Liabilities  7 06- Exhibit D_NIM Summary 3 3" xfId="25654"/>
    <cellStyle name="_Tenaska Comparison_4 31 Regulatory Assets and Liabilities  7 06- Exhibit D_NIM Summary 4" xfId="25655"/>
    <cellStyle name="_Tenaska Comparison_4 31 Regulatory Assets and Liabilities  7 06- Exhibit D_NIM Summary 4 2" xfId="25656"/>
    <cellStyle name="_Tenaska Comparison_4 31 Regulatory Assets and Liabilities  7 06- Exhibit D_NIM Summary 4 2 2" xfId="25657"/>
    <cellStyle name="_Tenaska Comparison_4 31 Regulatory Assets and Liabilities  7 06- Exhibit D_NIM Summary 4 3" xfId="25658"/>
    <cellStyle name="_Tenaska Comparison_4 31 Regulatory Assets and Liabilities  7 06- Exhibit D_NIM Summary 5" xfId="25659"/>
    <cellStyle name="_Tenaska Comparison_4 31 Regulatory Assets and Liabilities  7 06- Exhibit D_NIM Summary 5 2" xfId="25660"/>
    <cellStyle name="_Tenaska Comparison_4 31 Regulatory Assets and Liabilities  7 06- Exhibit D_NIM Summary 6" xfId="25661"/>
    <cellStyle name="_Tenaska Comparison_4 31 Regulatory Assets and Liabilities  7 06- Exhibit D_NIM Summary 6 2" xfId="25662"/>
    <cellStyle name="_Tenaska Comparison_4 31 Regulatory Assets and Liabilities  7 06- Exhibit D_NIM Summary_DEM-WP(C) ENERG10C--ctn Mid-C_042010 2010GRC" xfId="6310"/>
    <cellStyle name="_Tenaska Comparison_4 31 Regulatory Assets and Liabilities  7 06- Exhibit D_NIM Summary_DEM-WP(C) ENERG10C--ctn Mid-C_042010 2010GRC 2" xfId="25663"/>
    <cellStyle name="_Tenaska Comparison_4 31 Regulatory Assets and Liabilities  7 06- Exhibit D_NIM+O&amp;M" xfId="6311"/>
    <cellStyle name="_Tenaska Comparison_4 31 Regulatory Assets and Liabilities  7 06- Exhibit D_NIM+O&amp;M 2" xfId="25664"/>
    <cellStyle name="_Tenaska Comparison_4 31 Regulatory Assets and Liabilities  7 06- Exhibit D_NIM+O&amp;M 2 2" xfId="25665"/>
    <cellStyle name="_Tenaska Comparison_4 31 Regulatory Assets and Liabilities  7 06- Exhibit D_NIM+O&amp;M 2 2 2" xfId="25666"/>
    <cellStyle name="_Tenaska Comparison_4 31 Regulatory Assets and Liabilities  7 06- Exhibit D_NIM+O&amp;M 3" xfId="25667"/>
    <cellStyle name="_Tenaska Comparison_4 31 Regulatory Assets and Liabilities  7 06- Exhibit D_NIM+O&amp;M 3 2" xfId="25668"/>
    <cellStyle name="_Tenaska Comparison_4 31 Regulatory Assets and Liabilities  7 06- Exhibit D_NIM+O&amp;M 3 2 2" xfId="25669"/>
    <cellStyle name="_Tenaska Comparison_4 31 Regulatory Assets and Liabilities  7 06- Exhibit D_NIM+O&amp;M 3 3" xfId="25670"/>
    <cellStyle name="_Tenaska Comparison_4 31 Regulatory Assets and Liabilities  7 06- Exhibit D_NIM+O&amp;M 4" xfId="25671"/>
    <cellStyle name="_Tenaska Comparison_4 31 Regulatory Assets and Liabilities  7 06- Exhibit D_NIM+O&amp;M 4 2" xfId="25672"/>
    <cellStyle name="_Tenaska Comparison_4 31 Regulatory Assets and Liabilities  7 06- Exhibit D_NIM+O&amp;M 5" xfId="25673"/>
    <cellStyle name="_Tenaska Comparison_4 31 Regulatory Assets and Liabilities  7 06- Exhibit D_NIM+O&amp;M 5 2" xfId="25674"/>
    <cellStyle name="_Tenaska Comparison_4 31 Regulatory Assets and Liabilities  7 06- Exhibit D_NIM+O&amp;M Monthly" xfId="6312"/>
    <cellStyle name="_Tenaska Comparison_4 31 Regulatory Assets and Liabilities  7 06- Exhibit D_NIM+O&amp;M Monthly 2" xfId="25675"/>
    <cellStyle name="_Tenaska Comparison_4 31 Regulatory Assets and Liabilities  7 06- Exhibit D_NIM+O&amp;M Monthly 2 2" xfId="25676"/>
    <cellStyle name="_Tenaska Comparison_4 31 Regulatory Assets and Liabilities  7 06- Exhibit D_NIM+O&amp;M Monthly 2 2 2" xfId="25677"/>
    <cellStyle name="_Tenaska Comparison_4 31 Regulatory Assets and Liabilities  7 06- Exhibit D_NIM+O&amp;M Monthly 3" xfId="25678"/>
    <cellStyle name="_Tenaska Comparison_4 31 Regulatory Assets and Liabilities  7 06- Exhibit D_NIM+O&amp;M Monthly 3 2" xfId="25679"/>
    <cellStyle name="_Tenaska Comparison_4 31 Regulatory Assets and Liabilities  7 06- Exhibit D_NIM+O&amp;M Monthly 3 2 2" xfId="25680"/>
    <cellStyle name="_Tenaska Comparison_4 31 Regulatory Assets and Liabilities  7 06- Exhibit D_NIM+O&amp;M Monthly 3 3" xfId="25681"/>
    <cellStyle name="_Tenaska Comparison_4 31 Regulatory Assets and Liabilities  7 06- Exhibit D_NIM+O&amp;M Monthly 4" xfId="25682"/>
    <cellStyle name="_Tenaska Comparison_4 31 Regulatory Assets and Liabilities  7 06- Exhibit D_NIM+O&amp;M Monthly 4 2" xfId="25683"/>
    <cellStyle name="_Tenaska Comparison_4 31 Regulatory Assets and Liabilities  7 06- Exhibit D_NIM+O&amp;M Monthly 5" xfId="25684"/>
    <cellStyle name="_Tenaska Comparison_4 31 Regulatory Assets and Liabilities  7 06- Exhibit D_NIM+O&amp;M Monthly 5 2" xfId="25685"/>
    <cellStyle name="_Tenaska Comparison_4 31E Reg Asset  Liab and EXH D" xfId="6313"/>
    <cellStyle name="_Tenaska Comparison_4 31E Reg Asset  Liab and EXH D _ Aug 10 Filing (2)" xfId="6314"/>
    <cellStyle name="_Tenaska Comparison_4 31E Reg Asset  Liab and EXH D _ Aug 10 Filing (2) 2" xfId="25686"/>
    <cellStyle name="_Tenaska Comparison_4 31E Reg Asset  Liab and EXH D _ Aug 10 Filing (2) 2 2" xfId="25687"/>
    <cellStyle name="_Tenaska Comparison_4 31E Reg Asset  Liab and EXH D _ Aug 10 Filing (2) 2 2 2" xfId="25688"/>
    <cellStyle name="_Tenaska Comparison_4 31E Reg Asset  Liab and EXH D _ Aug 10 Filing (2) 2 3" xfId="25689"/>
    <cellStyle name="_Tenaska Comparison_4 31E Reg Asset  Liab and EXH D _ Aug 10 Filing (2) 3" xfId="25690"/>
    <cellStyle name="_Tenaska Comparison_4 31E Reg Asset  Liab and EXH D _ Aug 10 Filing (2) 3 2" xfId="25691"/>
    <cellStyle name="_Tenaska Comparison_4 31E Reg Asset  Liab and EXH D _ Aug 10 Filing (2) 3 2 2" xfId="25692"/>
    <cellStyle name="_Tenaska Comparison_4 31E Reg Asset  Liab and EXH D _ Aug 10 Filing (2) 3 3" xfId="25693"/>
    <cellStyle name="_Tenaska Comparison_4 31E Reg Asset  Liab and EXH D _ Aug 10 Filing (2) 4" xfId="25694"/>
    <cellStyle name="_Tenaska Comparison_4 31E Reg Asset  Liab and EXH D _ Aug 10 Filing (2) 4 2" xfId="25695"/>
    <cellStyle name="_Tenaska Comparison_4 31E Reg Asset  Liab and EXH D _ Aug 10 Filing (2) 5" xfId="25696"/>
    <cellStyle name="_Tenaska Comparison_4 31E Reg Asset  Liab and EXH D _ Aug 10 Filing (2) 5 2" xfId="25697"/>
    <cellStyle name="_Tenaska Comparison_4 31E Reg Asset  Liab and EXH D 10" xfId="25698"/>
    <cellStyle name="_Tenaska Comparison_4 31E Reg Asset  Liab and EXH D 10 2" xfId="25699"/>
    <cellStyle name="_Tenaska Comparison_4 31E Reg Asset  Liab and EXH D 10 2 2" xfId="25700"/>
    <cellStyle name="_Tenaska Comparison_4 31E Reg Asset  Liab and EXH D 10 3" xfId="25701"/>
    <cellStyle name="_Tenaska Comparison_4 31E Reg Asset  Liab and EXH D 11" xfId="25702"/>
    <cellStyle name="_Tenaska Comparison_4 31E Reg Asset  Liab and EXH D 11 2" xfId="25703"/>
    <cellStyle name="_Tenaska Comparison_4 31E Reg Asset  Liab and EXH D 11 2 2" xfId="25704"/>
    <cellStyle name="_Tenaska Comparison_4 31E Reg Asset  Liab and EXH D 11 3" xfId="25705"/>
    <cellStyle name="_Tenaska Comparison_4 31E Reg Asset  Liab and EXH D 12" xfId="25706"/>
    <cellStyle name="_Tenaska Comparison_4 31E Reg Asset  Liab and EXH D 12 2" xfId="25707"/>
    <cellStyle name="_Tenaska Comparison_4 31E Reg Asset  Liab and EXH D 12 2 2" xfId="25708"/>
    <cellStyle name="_Tenaska Comparison_4 31E Reg Asset  Liab and EXH D 12 3" xfId="25709"/>
    <cellStyle name="_Tenaska Comparison_4 31E Reg Asset  Liab and EXH D 13" xfId="25710"/>
    <cellStyle name="_Tenaska Comparison_4 31E Reg Asset  Liab and EXH D 13 2" xfId="25711"/>
    <cellStyle name="_Tenaska Comparison_4 31E Reg Asset  Liab and EXH D 13 2 2" xfId="25712"/>
    <cellStyle name="_Tenaska Comparison_4 31E Reg Asset  Liab and EXH D 13 3" xfId="25713"/>
    <cellStyle name="_Tenaska Comparison_4 31E Reg Asset  Liab and EXH D 14" xfId="25714"/>
    <cellStyle name="_Tenaska Comparison_4 31E Reg Asset  Liab and EXH D 14 2" xfId="25715"/>
    <cellStyle name="_Tenaska Comparison_4 31E Reg Asset  Liab and EXH D 14 2 2" xfId="25716"/>
    <cellStyle name="_Tenaska Comparison_4 31E Reg Asset  Liab and EXH D 14 3" xfId="25717"/>
    <cellStyle name="_Tenaska Comparison_4 31E Reg Asset  Liab and EXH D 15" xfId="25718"/>
    <cellStyle name="_Tenaska Comparison_4 31E Reg Asset  Liab and EXH D 15 2" xfId="25719"/>
    <cellStyle name="_Tenaska Comparison_4 31E Reg Asset  Liab and EXH D 15 2 2" xfId="25720"/>
    <cellStyle name="_Tenaska Comparison_4 31E Reg Asset  Liab and EXH D 15 3" xfId="25721"/>
    <cellStyle name="_Tenaska Comparison_4 31E Reg Asset  Liab and EXH D 16" xfId="25722"/>
    <cellStyle name="_Tenaska Comparison_4 31E Reg Asset  Liab and EXH D 16 2" xfId="25723"/>
    <cellStyle name="_Tenaska Comparison_4 31E Reg Asset  Liab and EXH D 16 2 2" xfId="25724"/>
    <cellStyle name="_Tenaska Comparison_4 31E Reg Asset  Liab and EXH D 16 3" xfId="25725"/>
    <cellStyle name="_Tenaska Comparison_4 31E Reg Asset  Liab and EXH D 17" xfId="25726"/>
    <cellStyle name="_Tenaska Comparison_4 31E Reg Asset  Liab and EXH D 17 2" xfId="25727"/>
    <cellStyle name="_Tenaska Comparison_4 31E Reg Asset  Liab and EXH D 18" xfId="25728"/>
    <cellStyle name="_Tenaska Comparison_4 31E Reg Asset  Liab and EXH D 18 2" xfId="25729"/>
    <cellStyle name="_Tenaska Comparison_4 31E Reg Asset  Liab and EXH D 19" xfId="25730"/>
    <cellStyle name="_Tenaska Comparison_4 31E Reg Asset  Liab and EXH D 19 2" xfId="25731"/>
    <cellStyle name="_Tenaska Comparison_4 31E Reg Asset  Liab and EXH D 2" xfId="25732"/>
    <cellStyle name="_Tenaska Comparison_4 31E Reg Asset  Liab and EXH D 2 2" xfId="25733"/>
    <cellStyle name="_Tenaska Comparison_4 31E Reg Asset  Liab and EXH D 2 2 2" xfId="25734"/>
    <cellStyle name="_Tenaska Comparison_4 31E Reg Asset  Liab and EXH D 2 3" xfId="25735"/>
    <cellStyle name="_Tenaska Comparison_4 31E Reg Asset  Liab and EXH D 20" xfId="25736"/>
    <cellStyle name="_Tenaska Comparison_4 31E Reg Asset  Liab and EXH D 20 2" xfId="25737"/>
    <cellStyle name="_Tenaska Comparison_4 31E Reg Asset  Liab and EXH D 21" xfId="25738"/>
    <cellStyle name="_Tenaska Comparison_4 31E Reg Asset  Liab and EXH D 21 2" xfId="25739"/>
    <cellStyle name="_Tenaska Comparison_4 31E Reg Asset  Liab and EXH D 22" xfId="25740"/>
    <cellStyle name="_Tenaska Comparison_4 31E Reg Asset  Liab and EXH D 22 2" xfId="25741"/>
    <cellStyle name="_Tenaska Comparison_4 31E Reg Asset  Liab and EXH D 23" xfId="25742"/>
    <cellStyle name="_Tenaska Comparison_4 31E Reg Asset  Liab and EXH D 23 2" xfId="25743"/>
    <cellStyle name="_Tenaska Comparison_4 31E Reg Asset  Liab and EXH D 24" xfId="25744"/>
    <cellStyle name="_Tenaska Comparison_4 31E Reg Asset  Liab and EXH D 24 2" xfId="25745"/>
    <cellStyle name="_Tenaska Comparison_4 31E Reg Asset  Liab and EXH D 25" xfId="25746"/>
    <cellStyle name="_Tenaska Comparison_4 31E Reg Asset  Liab and EXH D 25 2" xfId="25747"/>
    <cellStyle name="_Tenaska Comparison_4 31E Reg Asset  Liab and EXH D 26" xfId="25748"/>
    <cellStyle name="_Tenaska Comparison_4 31E Reg Asset  Liab and EXH D 26 2" xfId="25749"/>
    <cellStyle name="_Tenaska Comparison_4 31E Reg Asset  Liab and EXH D 27" xfId="25750"/>
    <cellStyle name="_Tenaska Comparison_4 31E Reg Asset  Liab and EXH D 27 2" xfId="25751"/>
    <cellStyle name="_Tenaska Comparison_4 31E Reg Asset  Liab and EXH D 28" xfId="25752"/>
    <cellStyle name="_Tenaska Comparison_4 31E Reg Asset  Liab and EXH D 28 2" xfId="25753"/>
    <cellStyle name="_Tenaska Comparison_4 31E Reg Asset  Liab and EXH D 29" xfId="25754"/>
    <cellStyle name="_Tenaska Comparison_4 31E Reg Asset  Liab and EXH D 29 2" xfId="25755"/>
    <cellStyle name="_Tenaska Comparison_4 31E Reg Asset  Liab and EXH D 3" xfId="25756"/>
    <cellStyle name="_Tenaska Comparison_4 31E Reg Asset  Liab and EXH D 3 2" xfId="25757"/>
    <cellStyle name="_Tenaska Comparison_4 31E Reg Asset  Liab and EXH D 3 2 2" xfId="25758"/>
    <cellStyle name="_Tenaska Comparison_4 31E Reg Asset  Liab and EXH D 3 3" xfId="25759"/>
    <cellStyle name="_Tenaska Comparison_4 31E Reg Asset  Liab and EXH D 30" xfId="25760"/>
    <cellStyle name="_Tenaska Comparison_4 31E Reg Asset  Liab and EXH D 30 2" xfId="25761"/>
    <cellStyle name="_Tenaska Comparison_4 31E Reg Asset  Liab and EXH D 4" xfId="25762"/>
    <cellStyle name="_Tenaska Comparison_4 31E Reg Asset  Liab and EXH D 4 2" xfId="25763"/>
    <cellStyle name="_Tenaska Comparison_4 31E Reg Asset  Liab and EXH D 4 2 2" xfId="25764"/>
    <cellStyle name="_Tenaska Comparison_4 31E Reg Asset  Liab and EXH D 5" xfId="25765"/>
    <cellStyle name="_Tenaska Comparison_4 31E Reg Asset  Liab and EXH D 5 2" xfId="25766"/>
    <cellStyle name="_Tenaska Comparison_4 31E Reg Asset  Liab and EXH D 5 2 2" xfId="25767"/>
    <cellStyle name="_Tenaska Comparison_4 31E Reg Asset  Liab and EXH D 6" xfId="25768"/>
    <cellStyle name="_Tenaska Comparison_4 31E Reg Asset  Liab and EXH D 6 2" xfId="25769"/>
    <cellStyle name="_Tenaska Comparison_4 31E Reg Asset  Liab and EXH D 6 2 2" xfId="25770"/>
    <cellStyle name="_Tenaska Comparison_4 31E Reg Asset  Liab and EXH D 6 3" xfId="25771"/>
    <cellStyle name="_Tenaska Comparison_4 31E Reg Asset  Liab and EXH D 7" xfId="25772"/>
    <cellStyle name="_Tenaska Comparison_4 31E Reg Asset  Liab and EXH D 7 2" xfId="25773"/>
    <cellStyle name="_Tenaska Comparison_4 31E Reg Asset  Liab and EXH D 7 2 2" xfId="25774"/>
    <cellStyle name="_Tenaska Comparison_4 31E Reg Asset  Liab and EXH D 7 3" xfId="25775"/>
    <cellStyle name="_Tenaska Comparison_4 31E Reg Asset  Liab and EXH D 8" xfId="25776"/>
    <cellStyle name="_Tenaska Comparison_4 31E Reg Asset  Liab and EXH D 8 2" xfId="25777"/>
    <cellStyle name="_Tenaska Comparison_4 31E Reg Asset  Liab and EXH D 8 2 2" xfId="25778"/>
    <cellStyle name="_Tenaska Comparison_4 31E Reg Asset  Liab and EXH D 8 3" xfId="25779"/>
    <cellStyle name="_Tenaska Comparison_4 31E Reg Asset  Liab and EXH D 9" xfId="25780"/>
    <cellStyle name="_Tenaska Comparison_4 31E Reg Asset  Liab and EXH D 9 2" xfId="25781"/>
    <cellStyle name="_Tenaska Comparison_4 31E Reg Asset  Liab and EXH D 9 2 2" xfId="25782"/>
    <cellStyle name="_Tenaska Comparison_4 31E Reg Asset  Liab and EXH D 9 3" xfId="25783"/>
    <cellStyle name="_Tenaska Comparison_4 32 Regulatory Assets and Liabilities  7 06- Exhibit D" xfId="6315"/>
    <cellStyle name="_Tenaska Comparison_4 32 Regulatory Assets and Liabilities  7 06- Exhibit D 2" xfId="6316"/>
    <cellStyle name="_Tenaska Comparison_4 32 Regulatory Assets and Liabilities  7 06- Exhibit D 2 2" xfId="6317"/>
    <cellStyle name="_Tenaska Comparison_4 32 Regulatory Assets and Liabilities  7 06- Exhibit D 2 2 2" xfId="25784"/>
    <cellStyle name="_Tenaska Comparison_4 32 Regulatory Assets and Liabilities  7 06- Exhibit D 2 2 2 2" xfId="25785"/>
    <cellStyle name="_Tenaska Comparison_4 32 Regulatory Assets and Liabilities  7 06- Exhibit D 2 2 3" xfId="25786"/>
    <cellStyle name="_Tenaska Comparison_4 32 Regulatory Assets and Liabilities  7 06- Exhibit D 2 3" xfId="25787"/>
    <cellStyle name="_Tenaska Comparison_4 32 Regulatory Assets and Liabilities  7 06- Exhibit D 2 3 2" xfId="25788"/>
    <cellStyle name="_Tenaska Comparison_4 32 Regulatory Assets and Liabilities  7 06- Exhibit D 2 3 2 2" xfId="25789"/>
    <cellStyle name="_Tenaska Comparison_4 32 Regulatory Assets and Liabilities  7 06- Exhibit D 2 3 3" xfId="25790"/>
    <cellStyle name="_Tenaska Comparison_4 32 Regulatory Assets and Liabilities  7 06- Exhibit D 2 4" xfId="25791"/>
    <cellStyle name="_Tenaska Comparison_4 32 Regulatory Assets and Liabilities  7 06- Exhibit D 2 4 2" xfId="25792"/>
    <cellStyle name="_Tenaska Comparison_4 32 Regulatory Assets and Liabilities  7 06- Exhibit D 2 5" xfId="25793"/>
    <cellStyle name="_Tenaska Comparison_4 32 Regulatory Assets and Liabilities  7 06- Exhibit D 2 5 2" xfId="25794"/>
    <cellStyle name="_Tenaska Comparison_4 32 Regulatory Assets and Liabilities  7 06- Exhibit D 3" xfId="6318"/>
    <cellStyle name="_Tenaska Comparison_4 32 Regulatory Assets and Liabilities  7 06- Exhibit D 3 2" xfId="25795"/>
    <cellStyle name="_Tenaska Comparison_4 32 Regulatory Assets and Liabilities  7 06- Exhibit D 3 2 2" xfId="25796"/>
    <cellStyle name="_Tenaska Comparison_4 32 Regulatory Assets and Liabilities  7 06- Exhibit D 3 3" xfId="25797"/>
    <cellStyle name="_Tenaska Comparison_4 32 Regulatory Assets and Liabilities  7 06- Exhibit D 4" xfId="6319"/>
    <cellStyle name="_Tenaska Comparison_4 32 Regulatory Assets and Liabilities  7 06- Exhibit D 4 2" xfId="25798"/>
    <cellStyle name="_Tenaska Comparison_4 32 Regulatory Assets and Liabilities  7 06- Exhibit D 4 2 2" xfId="25799"/>
    <cellStyle name="_Tenaska Comparison_4 32 Regulatory Assets and Liabilities  7 06- Exhibit D 4 3" xfId="25800"/>
    <cellStyle name="_Tenaska Comparison_4 32 Regulatory Assets and Liabilities  7 06- Exhibit D 5" xfId="25801"/>
    <cellStyle name="_Tenaska Comparison_4 32 Regulatory Assets and Liabilities  7 06- Exhibit D 5 2" xfId="25802"/>
    <cellStyle name="_Tenaska Comparison_4 32 Regulatory Assets and Liabilities  7 06- Exhibit D 6" xfId="25803"/>
    <cellStyle name="_Tenaska Comparison_4 32 Regulatory Assets and Liabilities  7 06- Exhibit D 6 2" xfId="25804"/>
    <cellStyle name="_Tenaska Comparison_4 32 Regulatory Assets and Liabilities  7 06- Exhibit D_DEM-WP(C) ENERG10C--ctn Mid-C_042010 2010GRC" xfId="6320"/>
    <cellStyle name="_Tenaska Comparison_4 32 Regulatory Assets and Liabilities  7 06- Exhibit D_DEM-WP(C) ENERG10C--ctn Mid-C_042010 2010GRC 2" xfId="25805"/>
    <cellStyle name="_Tenaska Comparison_4 32 Regulatory Assets and Liabilities  7 06- Exhibit D_NIM Summary" xfId="6321"/>
    <cellStyle name="_Tenaska Comparison_4 32 Regulatory Assets and Liabilities  7 06- Exhibit D_NIM Summary 2" xfId="6322"/>
    <cellStyle name="_Tenaska Comparison_4 32 Regulatory Assets and Liabilities  7 06- Exhibit D_NIM Summary 2 2" xfId="25806"/>
    <cellStyle name="_Tenaska Comparison_4 32 Regulatory Assets and Liabilities  7 06- Exhibit D_NIM Summary 2 2 2" xfId="25807"/>
    <cellStyle name="_Tenaska Comparison_4 32 Regulatory Assets and Liabilities  7 06- Exhibit D_NIM Summary 2 2 2 2" xfId="25808"/>
    <cellStyle name="_Tenaska Comparison_4 32 Regulatory Assets and Liabilities  7 06- Exhibit D_NIM Summary 2 3" xfId="25809"/>
    <cellStyle name="_Tenaska Comparison_4 32 Regulatory Assets and Liabilities  7 06- Exhibit D_NIM Summary 2 3 2" xfId="25810"/>
    <cellStyle name="_Tenaska Comparison_4 32 Regulatory Assets and Liabilities  7 06- Exhibit D_NIM Summary 2 4" xfId="25811"/>
    <cellStyle name="_Tenaska Comparison_4 32 Regulatory Assets and Liabilities  7 06- Exhibit D_NIM Summary 2 4 2" xfId="25812"/>
    <cellStyle name="_Tenaska Comparison_4 32 Regulatory Assets and Liabilities  7 06- Exhibit D_NIM Summary 3" xfId="25813"/>
    <cellStyle name="_Tenaska Comparison_4 32 Regulatory Assets and Liabilities  7 06- Exhibit D_NIM Summary 3 2" xfId="25814"/>
    <cellStyle name="_Tenaska Comparison_4 32 Regulatory Assets and Liabilities  7 06- Exhibit D_NIM Summary 3 2 2" xfId="25815"/>
    <cellStyle name="_Tenaska Comparison_4 32 Regulatory Assets and Liabilities  7 06- Exhibit D_NIM Summary 3 3" xfId="25816"/>
    <cellStyle name="_Tenaska Comparison_4 32 Regulatory Assets and Liabilities  7 06- Exhibit D_NIM Summary 4" xfId="25817"/>
    <cellStyle name="_Tenaska Comparison_4 32 Regulatory Assets and Liabilities  7 06- Exhibit D_NIM Summary 4 2" xfId="25818"/>
    <cellStyle name="_Tenaska Comparison_4 32 Regulatory Assets and Liabilities  7 06- Exhibit D_NIM Summary 4 2 2" xfId="25819"/>
    <cellStyle name="_Tenaska Comparison_4 32 Regulatory Assets and Liabilities  7 06- Exhibit D_NIM Summary 4 3" xfId="25820"/>
    <cellStyle name="_Tenaska Comparison_4 32 Regulatory Assets and Liabilities  7 06- Exhibit D_NIM Summary 5" xfId="25821"/>
    <cellStyle name="_Tenaska Comparison_4 32 Regulatory Assets and Liabilities  7 06- Exhibit D_NIM Summary 5 2" xfId="25822"/>
    <cellStyle name="_Tenaska Comparison_4 32 Regulatory Assets and Liabilities  7 06- Exhibit D_NIM Summary 6" xfId="25823"/>
    <cellStyle name="_Tenaska Comparison_4 32 Regulatory Assets and Liabilities  7 06- Exhibit D_NIM Summary 6 2" xfId="25824"/>
    <cellStyle name="_Tenaska Comparison_4 32 Regulatory Assets and Liabilities  7 06- Exhibit D_NIM Summary_DEM-WP(C) ENERG10C--ctn Mid-C_042010 2010GRC" xfId="6323"/>
    <cellStyle name="_Tenaska Comparison_4 32 Regulatory Assets and Liabilities  7 06- Exhibit D_NIM Summary_DEM-WP(C) ENERG10C--ctn Mid-C_042010 2010GRC 2" xfId="25825"/>
    <cellStyle name="_Tenaska Comparison_4 32 Regulatory Assets and Liabilities  7 06- Exhibit D_NIM+O&amp;M" xfId="6324"/>
    <cellStyle name="_Tenaska Comparison_4 32 Regulatory Assets and Liabilities  7 06- Exhibit D_NIM+O&amp;M 2" xfId="25826"/>
    <cellStyle name="_Tenaska Comparison_4 32 Regulatory Assets and Liabilities  7 06- Exhibit D_NIM+O&amp;M 2 2" xfId="25827"/>
    <cellStyle name="_Tenaska Comparison_4 32 Regulatory Assets and Liabilities  7 06- Exhibit D_NIM+O&amp;M 2 2 2" xfId="25828"/>
    <cellStyle name="_Tenaska Comparison_4 32 Regulatory Assets and Liabilities  7 06- Exhibit D_NIM+O&amp;M 3" xfId="25829"/>
    <cellStyle name="_Tenaska Comparison_4 32 Regulatory Assets and Liabilities  7 06- Exhibit D_NIM+O&amp;M 3 2" xfId="25830"/>
    <cellStyle name="_Tenaska Comparison_4 32 Regulatory Assets and Liabilities  7 06- Exhibit D_NIM+O&amp;M 3 2 2" xfId="25831"/>
    <cellStyle name="_Tenaska Comparison_4 32 Regulatory Assets and Liabilities  7 06- Exhibit D_NIM+O&amp;M 3 3" xfId="25832"/>
    <cellStyle name="_Tenaska Comparison_4 32 Regulatory Assets and Liabilities  7 06- Exhibit D_NIM+O&amp;M 4" xfId="25833"/>
    <cellStyle name="_Tenaska Comparison_4 32 Regulatory Assets and Liabilities  7 06- Exhibit D_NIM+O&amp;M 4 2" xfId="25834"/>
    <cellStyle name="_Tenaska Comparison_4 32 Regulatory Assets and Liabilities  7 06- Exhibit D_NIM+O&amp;M 5" xfId="25835"/>
    <cellStyle name="_Tenaska Comparison_4 32 Regulatory Assets and Liabilities  7 06- Exhibit D_NIM+O&amp;M 5 2" xfId="25836"/>
    <cellStyle name="_Tenaska Comparison_4 32 Regulatory Assets and Liabilities  7 06- Exhibit D_NIM+O&amp;M Monthly" xfId="6325"/>
    <cellStyle name="_Tenaska Comparison_4 32 Regulatory Assets and Liabilities  7 06- Exhibit D_NIM+O&amp;M Monthly 2" xfId="25837"/>
    <cellStyle name="_Tenaska Comparison_4 32 Regulatory Assets and Liabilities  7 06- Exhibit D_NIM+O&amp;M Monthly 2 2" xfId="25838"/>
    <cellStyle name="_Tenaska Comparison_4 32 Regulatory Assets and Liabilities  7 06- Exhibit D_NIM+O&amp;M Monthly 2 2 2" xfId="25839"/>
    <cellStyle name="_Tenaska Comparison_4 32 Regulatory Assets and Liabilities  7 06- Exhibit D_NIM+O&amp;M Monthly 3" xfId="25840"/>
    <cellStyle name="_Tenaska Comparison_4 32 Regulatory Assets and Liabilities  7 06- Exhibit D_NIM+O&amp;M Monthly 3 2" xfId="25841"/>
    <cellStyle name="_Tenaska Comparison_4 32 Regulatory Assets and Liabilities  7 06- Exhibit D_NIM+O&amp;M Monthly 3 2 2" xfId="25842"/>
    <cellStyle name="_Tenaska Comparison_4 32 Regulatory Assets and Liabilities  7 06- Exhibit D_NIM+O&amp;M Monthly 3 3" xfId="25843"/>
    <cellStyle name="_Tenaska Comparison_4 32 Regulatory Assets and Liabilities  7 06- Exhibit D_NIM+O&amp;M Monthly 4" xfId="25844"/>
    <cellStyle name="_Tenaska Comparison_4 32 Regulatory Assets and Liabilities  7 06- Exhibit D_NIM+O&amp;M Monthly 4 2" xfId="25845"/>
    <cellStyle name="_Tenaska Comparison_4 32 Regulatory Assets and Liabilities  7 06- Exhibit D_NIM+O&amp;M Monthly 5" xfId="25846"/>
    <cellStyle name="_Tenaska Comparison_4 32 Regulatory Assets and Liabilities  7 06- Exhibit D_NIM+O&amp;M Monthly 5 2" xfId="25847"/>
    <cellStyle name="_Tenaska Comparison_AURORA Total New" xfId="6326"/>
    <cellStyle name="_Tenaska Comparison_AURORA Total New 2" xfId="6327"/>
    <cellStyle name="_Tenaska Comparison_AURORA Total New 2 2" xfId="25848"/>
    <cellStyle name="_Tenaska Comparison_AURORA Total New 2 2 2" xfId="25849"/>
    <cellStyle name="_Tenaska Comparison_AURORA Total New 2 2 2 2" xfId="25850"/>
    <cellStyle name="_Tenaska Comparison_AURORA Total New 2 3" xfId="25851"/>
    <cellStyle name="_Tenaska Comparison_AURORA Total New 2 3 2" xfId="25852"/>
    <cellStyle name="_Tenaska Comparison_AURORA Total New 2 4" xfId="25853"/>
    <cellStyle name="_Tenaska Comparison_AURORA Total New 2 4 2" xfId="25854"/>
    <cellStyle name="_Tenaska Comparison_AURORA Total New 3" xfId="25855"/>
    <cellStyle name="_Tenaska Comparison_AURORA Total New 3 2" xfId="25856"/>
    <cellStyle name="_Tenaska Comparison_AURORA Total New 3 2 2" xfId="25857"/>
    <cellStyle name="_Tenaska Comparison_AURORA Total New 4" xfId="25858"/>
    <cellStyle name="_Tenaska Comparison_AURORA Total New 4 2" xfId="25859"/>
    <cellStyle name="_Tenaska Comparison_AURORA Total New 5" xfId="25860"/>
    <cellStyle name="_Tenaska Comparison_AURORA Total New 5 2" xfId="25861"/>
    <cellStyle name="_Tenaska Comparison_Book1" xfId="25862"/>
    <cellStyle name="_Tenaska Comparison_Book2" xfId="6328"/>
    <cellStyle name="_Tenaska Comparison_Book2 2" xfId="6329"/>
    <cellStyle name="_Tenaska Comparison_Book2 2 2" xfId="6330"/>
    <cellStyle name="_Tenaska Comparison_Book2 2 2 2" xfId="25863"/>
    <cellStyle name="_Tenaska Comparison_Book2 2 2 2 2" xfId="25864"/>
    <cellStyle name="_Tenaska Comparison_Book2 2 3" xfId="25865"/>
    <cellStyle name="_Tenaska Comparison_Book2 2 3 2" xfId="25866"/>
    <cellStyle name="_Tenaska Comparison_Book2 2 4" xfId="25867"/>
    <cellStyle name="_Tenaska Comparison_Book2 2 4 2" xfId="25868"/>
    <cellStyle name="_Tenaska Comparison_Book2 3" xfId="6331"/>
    <cellStyle name="_Tenaska Comparison_Book2 3 2" xfId="25869"/>
    <cellStyle name="_Tenaska Comparison_Book2 3 2 2" xfId="25870"/>
    <cellStyle name="_Tenaska Comparison_Book2 3 3" xfId="25871"/>
    <cellStyle name="_Tenaska Comparison_Book2 4" xfId="6332"/>
    <cellStyle name="_Tenaska Comparison_Book2 4 2" xfId="25872"/>
    <cellStyle name="_Tenaska Comparison_Book2 4 2 2" xfId="25873"/>
    <cellStyle name="_Tenaska Comparison_Book2 4 3" xfId="25874"/>
    <cellStyle name="_Tenaska Comparison_Book2 5" xfId="25875"/>
    <cellStyle name="_Tenaska Comparison_Book2 5 2" xfId="25876"/>
    <cellStyle name="_Tenaska Comparison_Book2 6" xfId="25877"/>
    <cellStyle name="_Tenaska Comparison_Book2 6 2" xfId="25878"/>
    <cellStyle name="_Tenaska Comparison_Book2_Adj Bench DR 3 for Initial Briefs (Electric)" xfId="6333"/>
    <cellStyle name="_Tenaska Comparison_Book2_Adj Bench DR 3 for Initial Briefs (Electric) 2" xfId="6334"/>
    <cellStyle name="_Tenaska Comparison_Book2_Adj Bench DR 3 for Initial Briefs (Electric) 2 2" xfId="6335"/>
    <cellStyle name="_Tenaska Comparison_Book2_Adj Bench DR 3 for Initial Briefs (Electric) 2 2 2" xfId="25879"/>
    <cellStyle name="_Tenaska Comparison_Book2_Adj Bench DR 3 for Initial Briefs (Electric) 2 2 2 2" xfId="25880"/>
    <cellStyle name="_Tenaska Comparison_Book2_Adj Bench DR 3 for Initial Briefs (Electric) 2 3" xfId="25881"/>
    <cellStyle name="_Tenaska Comparison_Book2_Adj Bench DR 3 for Initial Briefs (Electric) 2 3 2" xfId="25882"/>
    <cellStyle name="_Tenaska Comparison_Book2_Adj Bench DR 3 for Initial Briefs (Electric) 2 4" xfId="25883"/>
    <cellStyle name="_Tenaska Comparison_Book2_Adj Bench DR 3 for Initial Briefs (Electric) 2 4 2" xfId="25884"/>
    <cellStyle name="_Tenaska Comparison_Book2_Adj Bench DR 3 for Initial Briefs (Electric) 3" xfId="6336"/>
    <cellStyle name="_Tenaska Comparison_Book2_Adj Bench DR 3 for Initial Briefs (Electric) 3 2" xfId="25885"/>
    <cellStyle name="_Tenaska Comparison_Book2_Adj Bench DR 3 for Initial Briefs (Electric) 3 2 2" xfId="25886"/>
    <cellStyle name="_Tenaska Comparison_Book2_Adj Bench DR 3 for Initial Briefs (Electric) 3 3" xfId="25887"/>
    <cellStyle name="_Tenaska Comparison_Book2_Adj Bench DR 3 for Initial Briefs (Electric) 4" xfId="6337"/>
    <cellStyle name="_Tenaska Comparison_Book2_Adj Bench DR 3 for Initial Briefs (Electric) 4 2" xfId="25888"/>
    <cellStyle name="_Tenaska Comparison_Book2_Adj Bench DR 3 for Initial Briefs (Electric) 4 2 2" xfId="25889"/>
    <cellStyle name="_Tenaska Comparison_Book2_Adj Bench DR 3 for Initial Briefs (Electric) 4 3" xfId="25890"/>
    <cellStyle name="_Tenaska Comparison_Book2_Adj Bench DR 3 for Initial Briefs (Electric) 5" xfId="25891"/>
    <cellStyle name="_Tenaska Comparison_Book2_Adj Bench DR 3 for Initial Briefs (Electric) 5 2" xfId="25892"/>
    <cellStyle name="_Tenaska Comparison_Book2_Adj Bench DR 3 for Initial Briefs (Electric) 6" xfId="25893"/>
    <cellStyle name="_Tenaska Comparison_Book2_Adj Bench DR 3 for Initial Briefs (Electric) 6 2" xfId="25894"/>
    <cellStyle name="_Tenaska Comparison_Book2_Adj Bench DR 3 for Initial Briefs (Electric)_DEM-WP(C) ENERG10C--ctn Mid-C_042010 2010GRC" xfId="6338"/>
    <cellStyle name="_Tenaska Comparison_Book2_Adj Bench DR 3 for Initial Briefs (Electric)_DEM-WP(C) ENERG10C--ctn Mid-C_042010 2010GRC 2" xfId="25895"/>
    <cellStyle name="_Tenaska Comparison_Book2_DEM-WP(C) ENERG10C--ctn Mid-C_042010 2010GRC" xfId="6339"/>
    <cellStyle name="_Tenaska Comparison_Book2_DEM-WP(C) ENERG10C--ctn Mid-C_042010 2010GRC 2" xfId="25896"/>
    <cellStyle name="_Tenaska Comparison_Book2_Electric Rev Req Model (2009 GRC) Rebuttal" xfId="6340"/>
    <cellStyle name="_Tenaska Comparison_Book2_Electric Rev Req Model (2009 GRC) Rebuttal 2" xfId="6341"/>
    <cellStyle name="_Tenaska Comparison_Book2_Electric Rev Req Model (2009 GRC) Rebuttal 2 2" xfId="6342"/>
    <cellStyle name="_Tenaska Comparison_Book2_Electric Rev Req Model (2009 GRC) Rebuttal 2 2 2" xfId="25897"/>
    <cellStyle name="_Tenaska Comparison_Book2_Electric Rev Req Model (2009 GRC) Rebuttal 2 3" xfId="25898"/>
    <cellStyle name="_Tenaska Comparison_Book2_Electric Rev Req Model (2009 GRC) Rebuttal 3" xfId="6343"/>
    <cellStyle name="_Tenaska Comparison_Book2_Electric Rev Req Model (2009 GRC) Rebuttal 3 2" xfId="25899"/>
    <cellStyle name="_Tenaska Comparison_Book2_Electric Rev Req Model (2009 GRC) Rebuttal 4" xfId="6344"/>
    <cellStyle name="_Tenaska Comparison_Book2_Electric Rev Req Model (2009 GRC) Rebuttal REmoval of New  WH Solar AdjustMI" xfId="6345"/>
    <cellStyle name="_Tenaska Comparison_Book2_Electric Rev Req Model (2009 GRC) Rebuttal REmoval of New  WH Solar AdjustMI 2" xfId="6346"/>
    <cellStyle name="_Tenaska Comparison_Book2_Electric Rev Req Model (2009 GRC) Rebuttal REmoval of New  WH Solar AdjustMI 2 2" xfId="6347"/>
    <cellStyle name="_Tenaska Comparison_Book2_Electric Rev Req Model (2009 GRC) Rebuttal REmoval of New  WH Solar AdjustMI 2 2 2" xfId="25900"/>
    <cellStyle name="_Tenaska Comparison_Book2_Electric Rev Req Model (2009 GRC) Rebuttal REmoval of New  WH Solar AdjustMI 2 2 2 2" xfId="25901"/>
    <cellStyle name="_Tenaska Comparison_Book2_Electric Rev Req Model (2009 GRC) Rebuttal REmoval of New  WH Solar AdjustMI 2 3" xfId="25902"/>
    <cellStyle name="_Tenaska Comparison_Book2_Electric Rev Req Model (2009 GRC) Rebuttal REmoval of New  WH Solar AdjustMI 2 3 2" xfId="25903"/>
    <cellStyle name="_Tenaska Comparison_Book2_Electric Rev Req Model (2009 GRC) Rebuttal REmoval of New  WH Solar AdjustMI 2 4" xfId="25904"/>
    <cellStyle name="_Tenaska Comparison_Book2_Electric Rev Req Model (2009 GRC) Rebuttal REmoval of New  WH Solar AdjustMI 2 4 2" xfId="25905"/>
    <cellStyle name="_Tenaska Comparison_Book2_Electric Rev Req Model (2009 GRC) Rebuttal REmoval of New  WH Solar AdjustMI 3" xfId="6348"/>
    <cellStyle name="_Tenaska Comparison_Book2_Electric Rev Req Model (2009 GRC) Rebuttal REmoval of New  WH Solar AdjustMI 3 2" xfId="25906"/>
    <cellStyle name="_Tenaska Comparison_Book2_Electric Rev Req Model (2009 GRC) Rebuttal REmoval of New  WH Solar AdjustMI 3 2 2" xfId="25907"/>
    <cellStyle name="_Tenaska Comparison_Book2_Electric Rev Req Model (2009 GRC) Rebuttal REmoval of New  WH Solar AdjustMI 3 3" xfId="25908"/>
    <cellStyle name="_Tenaska Comparison_Book2_Electric Rev Req Model (2009 GRC) Rebuttal REmoval of New  WH Solar AdjustMI 4" xfId="6349"/>
    <cellStyle name="_Tenaska Comparison_Book2_Electric Rev Req Model (2009 GRC) Rebuttal REmoval of New  WH Solar AdjustMI 4 2" xfId="25909"/>
    <cellStyle name="_Tenaska Comparison_Book2_Electric Rev Req Model (2009 GRC) Rebuttal REmoval of New  WH Solar AdjustMI 4 2 2" xfId="25910"/>
    <cellStyle name="_Tenaska Comparison_Book2_Electric Rev Req Model (2009 GRC) Rebuttal REmoval of New  WH Solar AdjustMI 4 3" xfId="25911"/>
    <cellStyle name="_Tenaska Comparison_Book2_Electric Rev Req Model (2009 GRC) Rebuttal REmoval of New  WH Solar AdjustMI 5" xfId="25912"/>
    <cellStyle name="_Tenaska Comparison_Book2_Electric Rev Req Model (2009 GRC) Rebuttal REmoval of New  WH Solar AdjustMI 5 2" xfId="25913"/>
    <cellStyle name="_Tenaska Comparison_Book2_Electric Rev Req Model (2009 GRC) Rebuttal REmoval of New  WH Solar AdjustMI 6" xfId="25914"/>
    <cellStyle name="_Tenaska Comparison_Book2_Electric Rev Req Model (2009 GRC) Rebuttal REmoval of New  WH Solar AdjustMI 6 2" xfId="25915"/>
    <cellStyle name="_Tenaska Comparison_Book2_Electric Rev Req Model (2009 GRC) Rebuttal REmoval of New  WH Solar AdjustMI_DEM-WP(C) ENERG10C--ctn Mid-C_042010 2010GRC" xfId="6350"/>
    <cellStyle name="_Tenaska Comparison_Book2_Electric Rev Req Model (2009 GRC) Rebuttal REmoval of New  WH Solar AdjustMI_DEM-WP(C) ENERG10C--ctn Mid-C_042010 2010GRC 2" xfId="25916"/>
    <cellStyle name="_Tenaska Comparison_Book2_Electric Rev Req Model (2009 GRC) Revised 01-18-2010" xfId="6351"/>
    <cellStyle name="_Tenaska Comparison_Book2_Electric Rev Req Model (2009 GRC) Revised 01-18-2010 2" xfId="6352"/>
    <cellStyle name="_Tenaska Comparison_Book2_Electric Rev Req Model (2009 GRC) Revised 01-18-2010 2 2" xfId="6353"/>
    <cellStyle name="_Tenaska Comparison_Book2_Electric Rev Req Model (2009 GRC) Revised 01-18-2010 2 2 2" xfId="25917"/>
    <cellStyle name="_Tenaska Comparison_Book2_Electric Rev Req Model (2009 GRC) Revised 01-18-2010 2 2 2 2" xfId="25918"/>
    <cellStyle name="_Tenaska Comparison_Book2_Electric Rev Req Model (2009 GRC) Revised 01-18-2010 2 3" xfId="25919"/>
    <cellStyle name="_Tenaska Comparison_Book2_Electric Rev Req Model (2009 GRC) Revised 01-18-2010 2 3 2" xfId="25920"/>
    <cellStyle name="_Tenaska Comparison_Book2_Electric Rev Req Model (2009 GRC) Revised 01-18-2010 2 4" xfId="25921"/>
    <cellStyle name="_Tenaska Comparison_Book2_Electric Rev Req Model (2009 GRC) Revised 01-18-2010 2 4 2" xfId="25922"/>
    <cellStyle name="_Tenaska Comparison_Book2_Electric Rev Req Model (2009 GRC) Revised 01-18-2010 3" xfId="6354"/>
    <cellStyle name="_Tenaska Comparison_Book2_Electric Rev Req Model (2009 GRC) Revised 01-18-2010 3 2" xfId="25923"/>
    <cellStyle name="_Tenaska Comparison_Book2_Electric Rev Req Model (2009 GRC) Revised 01-18-2010 3 2 2" xfId="25924"/>
    <cellStyle name="_Tenaska Comparison_Book2_Electric Rev Req Model (2009 GRC) Revised 01-18-2010 3 3" xfId="25925"/>
    <cellStyle name="_Tenaska Comparison_Book2_Electric Rev Req Model (2009 GRC) Revised 01-18-2010 4" xfId="6355"/>
    <cellStyle name="_Tenaska Comparison_Book2_Electric Rev Req Model (2009 GRC) Revised 01-18-2010 4 2" xfId="25926"/>
    <cellStyle name="_Tenaska Comparison_Book2_Electric Rev Req Model (2009 GRC) Revised 01-18-2010 4 2 2" xfId="25927"/>
    <cellStyle name="_Tenaska Comparison_Book2_Electric Rev Req Model (2009 GRC) Revised 01-18-2010 4 3" xfId="25928"/>
    <cellStyle name="_Tenaska Comparison_Book2_Electric Rev Req Model (2009 GRC) Revised 01-18-2010 5" xfId="25929"/>
    <cellStyle name="_Tenaska Comparison_Book2_Electric Rev Req Model (2009 GRC) Revised 01-18-2010 5 2" xfId="25930"/>
    <cellStyle name="_Tenaska Comparison_Book2_Electric Rev Req Model (2009 GRC) Revised 01-18-2010 6" xfId="25931"/>
    <cellStyle name="_Tenaska Comparison_Book2_Electric Rev Req Model (2009 GRC) Revised 01-18-2010 6 2" xfId="25932"/>
    <cellStyle name="_Tenaska Comparison_Book2_Electric Rev Req Model (2009 GRC) Revised 01-18-2010_DEM-WP(C) ENERG10C--ctn Mid-C_042010 2010GRC" xfId="6356"/>
    <cellStyle name="_Tenaska Comparison_Book2_Electric Rev Req Model (2009 GRC) Revised 01-18-2010_DEM-WP(C) ENERG10C--ctn Mid-C_042010 2010GRC 2" xfId="25933"/>
    <cellStyle name="_Tenaska Comparison_Book2_Final Order Electric EXHIBIT A-1" xfId="6357"/>
    <cellStyle name="_Tenaska Comparison_Book2_Final Order Electric EXHIBIT A-1 2" xfId="6358"/>
    <cellStyle name="_Tenaska Comparison_Book2_Final Order Electric EXHIBIT A-1 2 2" xfId="6359"/>
    <cellStyle name="_Tenaska Comparison_Book2_Final Order Electric EXHIBIT A-1 2 2 2" xfId="25934"/>
    <cellStyle name="_Tenaska Comparison_Book2_Final Order Electric EXHIBIT A-1 2 3" xfId="25935"/>
    <cellStyle name="_Tenaska Comparison_Book2_Final Order Electric EXHIBIT A-1 3" xfId="6360"/>
    <cellStyle name="_Tenaska Comparison_Book2_Final Order Electric EXHIBIT A-1 3 2" xfId="25936"/>
    <cellStyle name="_Tenaska Comparison_Book2_Final Order Electric EXHIBIT A-1 3 2 2" xfId="25937"/>
    <cellStyle name="_Tenaska Comparison_Book2_Final Order Electric EXHIBIT A-1 3 3" xfId="25938"/>
    <cellStyle name="_Tenaska Comparison_Book2_Final Order Electric EXHIBIT A-1 4" xfId="6361"/>
    <cellStyle name="_Tenaska Comparison_Book2_Final Order Electric EXHIBIT A-1 4 2" xfId="25939"/>
    <cellStyle name="_Tenaska Comparison_Book2_Final Order Electric EXHIBIT A-1 5" xfId="25940"/>
    <cellStyle name="_Tenaska Comparison_Book2_Final Order Electric EXHIBIT A-1 6" xfId="25941"/>
    <cellStyle name="_Tenaska Comparison_Book4" xfId="6362"/>
    <cellStyle name="_Tenaska Comparison_Book4 2" xfId="6363"/>
    <cellStyle name="_Tenaska Comparison_Book4 2 2" xfId="6364"/>
    <cellStyle name="_Tenaska Comparison_Book4 2 2 2" xfId="25942"/>
    <cellStyle name="_Tenaska Comparison_Book4 2 2 2 2" xfId="25943"/>
    <cellStyle name="_Tenaska Comparison_Book4 2 3" xfId="25944"/>
    <cellStyle name="_Tenaska Comparison_Book4 2 3 2" xfId="25945"/>
    <cellStyle name="_Tenaska Comparison_Book4 2 4" xfId="25946"/>
    <cellStyle name="_Tenaska Comparison_Book4 2 4 2" xfId="25947"/>
    <cellStyle name="_Tenaska Comparison_Book4 3" xfId="6365"/>
    <cellStyle name="_Tenaska Comparison_Book4 3 2" xfId="25948"/>
    <cellStyle name="_Tenaska Comparison_Book4 3 2 2" xfId="25949"/>
    <cellStyle name="_Tenaska Comparison_Book4 3 3" xfId="25950"/>
    <cellStyle name="_Tenaska Comparison_Book4 4" xfId="6366"/>
    <cellStyle name="_Tenaska Comparison_Book4 4 2" xfId="25951"/>
    <cellStyle name="_Tenaska Comparison_Book4 4 2 2" xfId="25952"/>
    <cellStyle name="_Tenaska Comparison_Book4 4 3" xfId="25953"/>
    <cellStyle name="_Tenaska Comparison_Book4 5" xfId="25954"/>
    <cellStyle name="_Tenaska Comparison_Book4 5 2" xfId="25955"/>
    <cellStyle name="_Tenaska Comparison_Book4 6" xfId="25956"/>
    <cellStyle name="_Tenaska Comparison_Book4 6 2" xfId="25957"/>
    <cellStyle name="_Tenaska Comparison_Book4_DEM-WP(C) ENERG10C--ctn Mid-C_042010 2010GRC" xfId="6367"/>
    <cellStyle name="_Tenaska Comparison_Book4_DEM-WP(C) ENERG10C--ctn Mid-C_042010 2010GRC 2" xfId="25958"/>
    <cellStyle name="_Tenaska Comparison_Book9" xfId="6368"/>
    <cellStyle name="_Tenaska Comparison_Book9 2" xfId="6369"/>
    <cellStyle name="_Tenaska Comparison_Book9 2 2" xfId="6370"/>
    <cellStyle name="_Tenaska Comparison_Book9 2 2 2" xfId="25959"/>
    <cellStyle name="_Tenaska Comparison_Book9 2 2 2 2" xfId="25960"/>
    <cellStyle name="_Tenaska Comparison_Book9 2 3" xfId="25961"/>
    <cellStyle name="_Tenaska Comparison_Book9 2 3 2" xfId="25962"/>
    <cellStyle name="_Tenaska Comparison_Book9 2 4" xfId="25963"/>
    <cellStyle name="_Tenaska Comparison_Book9 2 4 2" xfId="25964"/>
    <cellStyle name="_Tenaska Comparison_Book9 3" xfId="6371"/>
    <cellStyle name="_Tenaska Comparison_Book9 3 2" xfId="25965"/>
    <cellStyle name="_Tenaska Comparison_Book9 3 2 2" xfId="25966"/>
    <cellStyle name="_Tenaska Comparison_Book9 3 3" xfId="25967"/>
    <cellStyle name="_Tenaska Comparison_Book9 4" xfId="6372"/>
    <cellStyle name="_Tenaska Comparison_Book9 4 2" xfId="25968"/>
    <cellStyle name="_Tenaska Comparison_Book9 4 2 2" xfId="25969"/>
    <cellStyle name="_Tenaska Comparison_Book9 4 3" xfId="25970"/>
    <cellStyle name="_Tenaska Comparison_Book9 5" xfId="25971"/>
    <cellStyle name="_Tenaska Comparison_Book9 5 2" xfId="25972"/>
    <cellStyle name="_Tenaska Comparison_Book9 6" xfId="25973"/>
    <cellStyle name="_Tenaska Comparison_Book9 6 2" xfId="25974"/>
    <cellStyle name="_Tenaska Comparison_Book9_DEM-WP(C) ENERG10C--ctn Mid-C_042010 2010GRC" xfId="6373"/>
    <cellStyle name="_Tenaska Comparison_Book9_DEM-WP(C) ENERG10C--ctn Mid-C_042010 2010GRC 2" xfId="25975"/>
    <cellStyle name="_Tenaska Comparison_Chelan PUD Power Costs (8-10)" xfId="6374"/>
    <cellStyle name="_Tenaska Comparison_Chelan PUD Power Costs (8-10) 2" xfId="25976"/>
    <cellStyle name="_Tenaska Comparison_DEM-WP(C) Chelan Power Costs" xfId="6375"/>
    <cellStyle name="_Tenaska Comparison_DEM-WP(C) Chelan Power Costs 2" xfId="25977"/>
    <cellStyle name="_Tenaska Comparison_DEM-WP(C) Chelan Power Costs 2 2" xfId="25978"/>
    <cellStyle name="_Tenaska Comparison_DEM-WP(C) Chelan Power Costs 2 2 2" xfId="25979"/>
    <cellStyle name="_Tenaska Comparison_DEM-WP(C) Chelan Power Costs 2 3" xfId="25980"/>
    <cellStyle name="_Tenaska Comparison_DEM-WP(C) Chelan Power Costs 3" xfId="25981"/>
    <cellStyle name="_Tenaska Comparison_DEM-WP(C) Chelan Power Costs 3 2" xfId="25982"/>
    <cellStyle name="_Tenaska Comparison_DEM-WP(C) Chelan Power Costs 3 2 2" xfId="25983"/>
    <cellStyle name="_Tenaska Comparison_DEM-WP(C) Chelan Power Costs 3 3" xfId="25984"/>
    <cellStyle name="_Tenaska Comparison_DEM-WP(C) Chelan Power Costs 4" xfId="25985"/>
    <cellStyle name="_Tenaska Comparison_DEM-WP(C) Chelan Power Costs 4 2" xfId="25986"/>
    <cellStyle name="_Tenaska Comparison_DEM-WP(C) Chelan Power Costs 5" xfId="25987"/>
    <cellStyle name="_Tenaska Comparison_DEM-WP(C) Chelan Power Costs 5 2" xfId="25988"/>
    <cellStyle name="_Tenaska Comparison_DEM-WP(C) ENERG10C--ctn Mid-C_042010 2010GRC" xfId="6376"/>
    <cellStyle name="_Tenaska Comparison_DEM-WP(C) ENERG10C--ctn Mid-C_042010 2010GRC 2" xfId="25989"/>
    <cellStyle name="_Tenaska Comparison_DEM-WP(C) Gas Transport 2010GRC" xfId="6377"/>
    <cellStyle name="_Tenaska Comparison_DEM-WP(C) Gas Transport 2010GRC 2" xfId="25990"/>
    <cellStyle name="_Tenaska Comparison_DEM-WP(C) Gas Transport 2010GRC 2 2" xfId="25991"/>
    <cellStyle name="_Tenaska Comparison_DEM-WP(C) Gas Transport 2010GRC 2 2 2" xfId="25992"/>
    <cellStyle name="_Tenaska Comparison_DEM-WP(C) Gas Transport 2010GRC 2 3" xfId="25993"/>
    <cellStyle name="_Tenaska Comparison_DEM-WP(C) Gas Transport 2010GRC 3" xfId="25994"/>
    <cellStyle name="_Tenaska Comparison_DEM-WP(C) Gas Transport 2010GRC 3 2" xfId="25995"/>
    <cellStyle name="_Tenaska Comparison_DEM-WP(C) Gas Transport 2010GRC 3 2 2" xfId="25996"/>
    <cellStyle name="_Tenaska Comparison_DEM-WP(C) Gas Transport 2010GRC 3 3" xfId="25997"/>
    <cellStyle name="_Tenaska Comparison_DEM-WP(C) Gas Transport 2010GRC 4" xfId="25998"/>
    <cellStyle name="_Tenaska Comparison_DEM-WP(C) Gas Transport 2010GRC 4 2" xfId="25999"/>
    <cellStyle name="_Tenaska Comparison_DEM-WP(C) Gas Transport 2010GRC 5" xfId="26000"/>
    <cellStyle name="_Tenaska Comparison_DEM-WP(C) Gas Transport 2010GRC 5 2" xfId="26001"/>
    <cellStyle name="_Tenaska Comparison_Electric COS Inputs" xfId="6378"/>
    <cellStyle name="_Tenaska Comparison_Electric COS Inputs 2" xfId="6379"/>
    <cellStyle name="_Tenaska Comparison_Electric COS Inputs 2 2" xfId="6380"/>
    <cellStyle name="_Tenaska Comparison_Electric COS Inputs 2 2 2" xfId="6381"/>
    <cellStyle name="_Tenaska Comparison_Electric COS Inputs 2 2 2 2" xfId="26002"/>
    <cellStyle name="_Tenaska Comparison_Electric COS Inputs 2 2 3" xfId="26003"/>
    <cellStyle name="_Tenaska Comparison_Electric COS Inputs 2 3" xfId="6382"/>
    <cellStyle name="_Tenaska Comparison_Electric COS Inputs 2 3 2" xfId="6383"/>
    <cellStyle name="_Tenaska Comparison_Electric COS Inputs 2 3 2 2" xfId="26004"/>
    <cellStyle name="_Tenaska Comparison_Electric COS Inputs 2 3 3" xfId="26005"/>
    <cellStyle name="_Tenaska Comparison_Electric COS Inputs 2 4" xfId="6384"/>
    <cellStyle name="_Tenaska Comparison_Electric COS Inputs 2 4 2" xfId="6385"/>
    <cellStyle name="_Tenaska Comparison_Electric COS Inputs 2 4 2 2" xfId="26006"/>
    <cellStyle name="_Tenaska Comparison_Electric COS Inputs 2 4 3" xfId="26007"/>
    <cellStyle name="_Tenaska Comparison_Electric COS Inputs 2 5" xfId="26008"/>
    <cellStyle name="_Tenaska Comparison_Electric COS Inputs 3" xfId="6386"/>
    <cellStyle name="_Tenaska Comparison_Electric COS Inputs 3 2" xfId="6387"/>
    <cellStyle name="_Tenaska Comparison_Electric COS Inputs 3 2 2" xfId="26009"/>
    <cellStyle name="_Tenaska Comparison_Electric COS Inputs 3 3" xfId="26010"/>
    <cellStyle name="_Tenaska Comparison_Electric COS Inputs 4" xfId="6388"/>
    <cellStyle name="_Tenaska Comparison_Electric COS Inputs 4 2" xfId="6389"/>
    <cellStyle name="_Tenaska Comparison_Electric COS Inputs 4 2 2" xfId="26011"/>
    <cellStyle name="_Tenaska Comparison_Electric COS Inputs 4 3" xfId="26012"/>
    <cellStyle name="_Tenaska Comparison_Electric COS Inputs 5" xfId="6390"/>
    <cellStyle name="_Tenaska Comparison_Electric COS Inputs 5 2" xfId="26013"/>
    <cellStyle name="_Tenaska Comparison_Electric COS Inputs 6" xfId="6391"/>
    <cellStyle name="_Tenaska Comparison_Exh A-1 resulting from UE-112050 effective Jan 1 2012" xfId="26014"/>
    <cellStyle name="_Tenaska Comparison_Exh A-1 resulting from UE-112050 effective Jan 1 2012 2" xfId="26015"/>
    <cellStyle name="_Tenaska Comparison_Exhibit A-1 effective 4-1-11 fr S Free 12-11" xfId="26016"/>
    <cellStyle name="_Tenaska Comparison_Exhibit A-1 effective 4-1-11 fr S Free 12-11 2" xfId="26017"/>
    <cellStyle name="_Tenaska Comparison_LSRWEP LGIA like Acctg Petition Aug 2010" xfId="6392"/>
    <cellStyle name="_Tenaska Comparison_LSRWEP LGIA like Acctg Petition Aug 2010 2" xfId="26018"/>
    <cellStyle name="_Tenaska Comparison_LSRWEP LGIA like Acctg Petition Aug 2010 2 2" xfId="26019"/>
    <cellStyle name="_Tenaska Comparison_LSRWEP LGIA like Acctg Petition Aug 2010 2 2 2" xfId="26020"/>
    <cellStyle name="_Tenaska Comparison_LSRWEP LGIA like Acctg Petition Aug 2010 3" xfId="26021"/>
    <cellStyle name="_Tenaska Comparison_LSRWEP LGIA like Acctg Petition Aug 2010 3 2" xfId="26022"/>
    <cellStyle name="_Tenaska Comparison_LSRWEP LGIA like Acctg Petition Aug 2010 3 2 2" xfId="26023"/>
    <cellStyle name="_Tenaska Comparison_LSRWEP LGIA like Acctg Petition Aug 2010 3 3" xfId="26024"/>
    <cellStyle name="_Tenaska Comparison_LSRWEP LGIA like Acctg Petition Aug 2010 4" xfId="26025"/>
    <cellStyle name="_Tenaska Comparison_LSRWEP LGIA like Acctg Petition Aug 2010 4 2" xfId="26026"/>
    <cellStyle name="_Tenaska Comparison_LSRWEP LGIA like Acctg Petition Aug 2010 5" xfId="26027"/>
    <cellStyle name="_Tenaska Comparison_LSRWEP LGIA like Acctg Petition Aug 2010 5 2" xfId="26028"/>
    <cellStyle name="_Tenaska Comparison_Mint Farm Generation BPA" xfId="26029"/>
    <cellStyle name="_Tenaska Comparison_NIM Summary" xfId="6393"/>
    <cellStyle name="_Tenaska Comparison_NIM Summary 09GRC" xfId="6394"/>
    <cellStyle name="_Tenaska Comparison_NIM Summary 09GRC 2" xfId="6395"/>
    <cellStyle name="_Tenaska Comparison_NIM Summary 09GRC 2 2" xfId="26030"/>
    <cellStyle name="_Tenaska Comparison_NIM Summary 09GRC 2 2 2" xfId="26031"/>
    <cellStyle name="_Tenaska Comparison_NIM Summary 09GRC 2 2 2 2" xfId="26032"/>
    <cellStyle name="_Tenaska Comparison_NIM Summary 09GRC 2 3" xfId="26033"/>
    <cellStyle name="_Tenaska Comparison_NIM Summary 09GRC 2 3 2" xfId="26034"/>
    <cellStyle name="_Tenaska Comparison_NIM Summary 09GRC 2 4" xfId="26035"/>
    <cellStyle name="_Tenaska Comparison_NIM Summary 09GRC 2 4 2" xfId="26036"/>
    <cellStyle name="_Tenaska Comparison_NIM Summary 09GRC 3" xfId="26037"/>
    <cellStyle name="_Tenaska Comparison_NIM Summary 09GRC 3 2" xfId="26038"/>
    <cellStyle name="_Tenaska Comparison_NIM Summary 09GRC 3 2 2" xfId="26039"/>
    <cellStyle name="_Tenaska Comparison_NIM Summary 09GRC 3 3" xfId="26040"/>
    <cellStyle name="_Tenaska Comparison_NIM Summary 09GRC 4" xfId="26041"/>
    <cellStyle name="_Tenaska Comparison_NIM Summary 09GRC 4 2" xfId="26042"/>
    <cellStyle name="_Tenaska Comparison_NIM Summary 09GRC 4 2 2" xfId="26043"/>
    <cellStyle name="_Tenaska Comparison_NIM Summary 09GRC 4 3" xfId="26044"/>
    <cellStyle name="_Tenaska Comparison_NIM Summary 09GRC 5" xfId="26045"/>
    <cellStyle name="_Tenaska Comparison_NIM Summary 09GRC 5 2" xfId="26046"/>
    <cellStyle name="_Tenaska Comparison_NIM Summary 09GRC 6" xfId="26047"/>
    <cellStyle name="_Tenaska Comparison_NIM Summary 09GRC 6 2" xfId="26048"/>
    <cellStyle name="_Tenaska Comparison_NIM Summary 09GRC_DEM-WP(C) ENERG10C--ctn Mid-C_042010 2010GRC" xfId="6396"/>
    <cellStyle name="_Tenaska Comparison_NIM Summary 09GRC_DEM-WP(C) ENERG10C--ctn Mid-C_042010 2010GRC 2" xfId="26049"/>
    <cellStyle name="_Tenaska Comparison_NIM Summary 10" xfId="26050"/>
    <cellStyle name="_Tenaska Comparison_NIM Summary 10 2" xfId="26051"/>
    <cellStyle name="_Tenaska Comparison_NIM Summary 10 2 2" xfId="26052"/>
    <cellStyle name="_Tenaska Comparison_NIM Summary 10 3" xfId="26053"/>
    <cellStyle name="_Tenaska Comparison_NIM Summary 10 4" xfId="26054"/>
    <cellStyle name="_Tenaska Comparison_NIM Summary 11" xfId="26055"/>
    <cellStyle name="_Tenaska Comparison_NIM Summary 11 2" xfId="26056"/>
    <cellStyle name="_Tenaska Comparison_NIM Summary 11 2 2" xfId="26057"/>
    <cellStyle name="_Tenaska Comparison_NIM Summary 11 3" xfId="26058"/>
    <cellStyle name="_Tenaska Comparison_NIM Summary 11 4" xfId="26059"/>
    <cellStyle name="_Tenaska Comparison_NIM Summary 12" xfId="26060"/>
    <cellStyle name="_Tenaska Comparison_NIM Summary 12 2" xfId="26061"/>
    <cellStyle name="_Tenaska Comparison_NIM Summary 12 2 2" xfId="26062"/>
    <cellStyle name="_Tenaska Comparison_NIM Summary 12 3" xfId="26063"/>
    <cellStyle name="_Tenaska Comparison_NIM Summary 12 4" xfId="26064"/>
    <cellStyle name="_Tenaska Comparison_NIM Summary 13" xfId="26065"/>
    <cellStyle name="_Tenaska Comparison_NIM Summary 13 2" xfId="26066"/>
    <cellStyle name="_Tenaska Comparison_NIM Summary 13 2 2" xfId="26067"/>
    <cellStyle name="_Tenaska Comparison_NIM Summary 13 3" xfId="26068"/>
    <cellStyle name="_Tenaska Comparison_NIM Summary 13 4" xfId="26069"/>
    <cellStyle name="_Tenaska Comparison_NIM Summary 14" xfId="26070"/>
    <cellStyle name="_Tenaska Comparison_NIM Summary 14 2" xfId="26071"/>
    <cellStyle name="_Tenaska Comparison_NIM Summary 14 2 2" xfId="26072"/>
    <cellStyle name="_Tenaska Comparison_NIM Summary 14 3" xfId="26073"/>
    <cellStyle name="_Tenaska Comparison_NIM Summary 14 4" xfId="26074"/>
    <cellStyle name="_Tenaska Comparison_NIM Summary 15" xfId="26075"/>
    <cellStyle name="_Tenaska Comparison_NIM Summary 15 2" xfId="26076"/>
    <cellStyle name="_Tenaska Comparison_NIM Summary 15 2 2" xfId="26077"/>
    <cellStyle name="_Tenaska Comparison_NIM Summary 15 3" xfId="26078"/>
    <cellStyle name="_Tenaska Comparison_NIM Summary 15 4" xfId="26079"/>
    <cellStyle name="_Tenaska Comparison_NIM Summary 16" xfId="26080"/>
    <cellStyle name="_Tenaska Comparison_NIM Summary 16 2" xfId="26081"/>
    <cellStyle name="_Tenaska Comparison_NIM Summary 16 2 2" xfId="26082"/>
    <cellStyle name="_Tenaska Comparison_NIM Summary 16 3" xfId="26083"/>
    <cellStyle name="_Tenaska Comparison_NIM Summary 16 4" xfId="26084"/>
    <cellStyle name="_Tenaska Comparison_NIM Summary 17" xfId="26085"/>
    <cellStyle name="_Tenaska Comparison_NIM Summary 17 2" xfId="26086"/>
    <cellStyle name="_Tenaska Comparison_NIM Summary 17 2 2" xfId="26087"/>
    <cellStyle name="_Tenaska Comparison_NIM Summary 17 3" xfId="26088"/>
    <cellStyle name="_Tenaska Comparison_NIM Summary 17 4" xfId="26089"/>
    <cellStyle name="_Tenaska Comparison_NIM Summary 18" xfId="26090"/>
    <cellStyle name="_Tenaska Comparison_NIM Summary 18 2" xfId="26091"/>
    <cellStyle name="_Tenaska Comparison_NIM Summary 18 3" xfId="26092"/>
    <cellStyle name="_Tenaska Comparison_NIM Summary 19" xfId="26093"/>
    <cellStyle name="_Tenaska Comparison_NIM Summary 19 2" xfId="26094"/>
    <cellStyle name="_Tenaska Comparison_NIM Summary 19 3" xfId="26095"/>
    <cellStyle name="_Tenaska Comparison_NIM Summary 2" xfId="6397"/>
    <cellStyle name="_Tenaska Comparison_NIM Summary 2 2" xfId="26096"/>
    <cellStyle name="_Tenaska Comparison_NIM Summary 2 2 2" xfId="26097"/>
    <cellStyle name="_Tenaska Comparison_NIM Summary 2 2 2 2" xfId="26098"/>
    <cellStyle name="_Tenaska Comparison_NIM Summary 2 3" xfId="26099"/>
    <cellStyle name="_Tenaska Comparison_NIM Summary 2 3 2" xfId="26100"/>
    <cellStyle name="_Tenaska Comparison_NIM Summary 2 4" xfId="26101"/>
    <cellStyle name="_Tenaska Comparison_NIM Summary 2 4 2" xfId="26102"/>
    <cellStyle name="_Tenaska Comparison_NIM Summary 20" xfId="26103"/>
    <cellStyle name="_Tenaska Comparison_NIM Summary 20 2" xfId="26104"/>
    <cellStyle name="_Tenaska Comparison_NIM Summary 20 3" xfId="26105"/>
    <cellStyle name="_Tenaska Comparison_NIM Summary 21" xfId="26106"/>
    <cellStyle name="_Tenaska Comparison_NIM Summary 21 2" xfId="26107"/>
    <cellStyle name="_Tenaska Comparison_NIM Summary 21 3" xfId="26108"/>
    <cellStyle name="_Tenaska Comparison_NIM Summary 22" xfId="26109"/>
    <cellStyle name="_Tenaska Comparison_NIM Summary 22 2" xfId="26110"/>
    <cellStyle name="_Tenaska Comparison_NIM Summary 22 3" xfId="26111"/>
    <cellStyle name="_Tenaska Comparison_NIM Summary 23" xfId="26112"/>
    <cellStyle name="_Tenaska Comparison_NIM Summary 23 2" xfId="26113"/>
    <cellStyle name="_Tenaska Comparison_NIM Summary 23 3" xfId="26114"/>
    <cellStyle name="_Tenaska Comparison_NIM Summary 24" xfId="26115"/>
    <cellStyle name="_Tenaska Comparison_NIM Summary 24 2" xfId="26116"/>
    <cellStyle name="_Tenaska Comparison_NIM Summary 24 3" xfId="26117"/>
    <cellStyle name="_Tenaska Comparison_NIM Summary 25" xfId="26118"/>
    <cellStyle name="_Tenaska Comparison_NIM Summary 25 2" xfId="26119"/>
    <cellStyle name="_Tenaska Comparison_NIM Summary 25 3" xfId="26120"/>
    <cellStyle name="_Tenaska Comparison_NIM Summary 26" xfId="26121"/>
    <cellStyle name="_Tenaska Comparison_NIM Summary 26 2" xfId="26122"/>
    <cellStyle name="_Tenaska Comparison_NIM Summary 26 3" xfId="26123"/>
    <cellStyle name="_Tenaska Comparison_NIM Summary 27" xfId="26124"/>
    <cellStyle name="_Tenaska Comparison_NIM Summary 27 2" xfId="26125"/>
    <cellStyle name="_Tenaska Comparison_NIM Summary 27 3" xfId="26126"/>
    <cellStyle name="_Tenaska Comparison_NIM Summary 28" xfId="26127"/>
    <cellStyle name="_Tenaska Comparison_NIM Summary 28 2" xfId="26128"/>
    <cellStyle name="_Tenaska Comparison_NIM Summary 28 3" xfId="26129"/>
    <cellStyle name="_Tenaska Comparison_NIM Summary 29" xfId="26130"/>
    <cellStyle name="_Tenaska Comparison_NIM Summary 29 2" xfId="26131"/>
    <cellStyle name="_Tenaska Comparison_NIM Summary 29 3" xfId="26132"/>
    <cellStyle name="_Tenaska Comparison_NIM Summary 3" xfId="6398"/>
    <cellStyle name="_Tenaska Comparison_NIM Summary 3 2" xfId="26133"/>
    <cellStyle name="_Tenaska Comparison_NIM Summary 3 2 2" xfId="26134"/>
    <cellStyle name="_Tenaska Comparison_NIM Summary 3 3" xfId="26135"/>
    <cellStyle name="_Tenaska Comparison_NIM Summary 30" xfId="26136"/>
    <cellStyle name="_Tenaska Comparison_NIM Summary 30 2" xfId="26137"/>
    <cellStyle name="_Tenaska Comparison_NIM Summary 30 3" xfId="26138"/>
    <cellStyle name="_Tenaska Comparison_NIM Summary 31" xfId="26139"/>
    <cellStyle name="_Tenaska Comparison_NIM Summary 31 2" xfId="26140"/>
    <cellStyle name="_Tenaska Comparison_NIM Summary 31 3" xfId="26141"/>
    <cellStyle name="_Tenaska Comparison_NIM Summary 32" xfId="26142"/>
    <cellStyle name="_Tenaska Comparison_NIM Summary 32 2" xfId="26143"/>
    <cellStyle name="_Tenaska Comparison_NIM Summary 33" xfId="26144"/>
    <cellStyle name="_Tenaska Comparison_NIM Summary 33 2" xfId="26145"/>
    <cellStyle name="_Tenaska Comparison_NIM Summary 34" xfId="26146"/>
    <cellStyle name="_Tenaska Comparison_NIM Summary 34 2" xfId="26147"/>
    <cellStyle name="_Tenaska Comparison_NIM Summary 35" xfId="26148"/>
    <cellStyle name="_Tenaska Comparison_NIM Summary 35 2" xfId="26149"/>
    <cellStyle name="_Tenaska Comparison_NIM Summary 36" xfId="26150"/>
    <cellStyle name="_Tenaska Comparison_NIM Summary 36 2" xfId="26151"/>
    <cellStyle name="_Tenaska Comparison_NIM Summary 37" xfId="26152"/>
    <cellStyle name="_Tenaska Comparison_NIM Summary 37 2" xfId="26153"/>
    <cellStyle name="_Tenaska Comparison_NIM Summary 38" xfId="26154"/>
    <cellStyle name="_Tenaska Comparison_NIM Summary 38 2" xfId="26155"/>
    <cellStyle name="_Tenaska Comparison_NIM Summary 39" xfId="26156"/>
    <cellStyle name="_Tenaska Comparison_NIM Summary 39 2" xfId="26157"/>
    <cellStyle name="_Tenaska Comparison_NIM Summary 4" xfId="6399"/>
    <cellStyle name="_Tenaska Comparison_NIM Summary 4 2" xfId="26158"/>
    <cellStyle name="_Tenaska Comparison_NIM Summary 4 2 2" xfId="26159"/>
    <cellStyle name="_Tenaska Comparison_NIM Summary 4 3" xfId="26160"/>
    <cellStyle name="_Tenaska Comparison_NIM Summary 40" xfId="26161"/>
    <cellStyle name="_Tenaska Comparison_NIM Summary 40 2" xfId="26162"/>
    <cellStyle name="_Tenaska Comparison_NIM Summary 41" xfId="26163"/>
    <cellStyle name="_Tenaska Comparison_NIM Summary 41 2" xfId="26164"/>
    <cellStyle name="_Tenaska Comparison_NIM Summary 42" xfId="26165"/>
    <cellStyle name="_Tenaska Comparison_NIM Summary 42 2" xfId="26166"/>
    <cellStyle name="_Tenaska Comparison_NIM Summary 43" xfId="26167"/>
    <cellStyle name="_Tenaska Comparison_NIM Summary 43 2" xfId="26168"/>
    <cellStyle name="_Tenaska Comparison_NIM Summary 44" xfId="26169"/>
    <cellStyle name="_Tenaska Comparison_NIM Summary 44 2" xfId="26170"/>
    <cellStyle name="_Tenaska Comparison_NIM Summary 45" xfId="26171"/>
    <cellStyle name="_Tenaska Comparison_NIM Summary 45 2" xfId="26172"/>
    <cellStyle name="_Tenaska Comparison_NIM Summary 46" xfId="26173"/>
    <cellStyle name="_Tenaska Comparison_NIM Summary 46 2" xfId="26174"/>
    <cellStyle name="_Tenaska Comparison_NIM Summary 47" xfId="26175"/>
    <cellStyle name="_Tenaska Comparison_NIM Summary 47 2" xfId="26176"/>
    <cellStyle name="_Tenaska Comparison_NIM Summary 48" xfId="26177"/>
    <cellStyle name="_Tenaska Comparison_NIM Summary 49" xfId="26178"/>
    <cellStyle name="_Tenaska Comparison_NIM Summary 5" xfId="6400"/>
    <cellStyle name="_Tenaska Comparison_NIM Summary 5 2" xfId="26179"/>
    <cellStyle name="_Tenaska Comparison_NIM Summary 5 2 2" xfId="26180"/>
    <cellStyle name="_Tenaska Comparison_NIM Summary 5 3" xfId="26181"/>
    <cellStyle name="_Tenaska Comparison_NIM Summary 50" xfId="26182"/>
    <cellStyle name="_Tenaska Comparison_NIM Summary 51" xfId="26183"/>
    <cellStyle name="_Tenaska Comparison_NIM Summary 6" xfId="6401"/>
    <cellStyle name="_Tenaska Comparison_NIM Summary 6 2" xfId="26184"/>
    <cellStyle name="_Tenaska Comparison_NIM Summary 6 2 2" xfId="26185"/>
    <cellStyle name="_Tenaska Comparison_NIM Summary 6 3" xfId="26186"/>
    <cellStyle name="_Tenaska Comparison_NIM Summary 7" xfId="6402"/>
    <cellStyle name="_Tenaska Comparison_NIM Summary 7 2" xfId="26187"/>
    <cellStyle name="_Tenaska Comparison_NIM Summary 7 2 2" xfId="26188"/>
    <cellStyle name="_Tenaska Comparison_NIM Summary 7 3" xfId="26189"/>
    <cellStyle name="_Tenaska Comparison_NIM Summary 7 4" xfId="26190"/>
    <cellStyle name="_Tenaska Comparison_NIM Summary 8" xfId="6403"/>
    <cellStyle name="_Tenaska Comparison_NIM Summary 8 2" xfId="26191"/>
    <cellStyle name="_Tenaska Comparison_NIM Summary 8 2 2" xfId="26192"/>
    <cellStyle name="_Tenaska Comparison_NIM Summary 8 3" xfId="26193"/>
    <cellStyle name="_Tenaska Comparison_NIM Summary 8 4" xfId="26194"/>
    <cellStyle name="_Tenaska Comparison_NIM Summary 9" xfId="6404"/>
    <cellStyle name="_Tenaska Comparison_NIM Summary 9 2" xfId="26195"/>
    <cellStyle name="_Tenaska Comparison_NIM Summary 9 2 2" xfId="26196"/>
    <cellStyle name="_Tenaska Comparison_NIM Summary 9 3" xfId="26197"/>
    <cellStyle name="_Tenaska Comparison_NIM Summary 9 4" xfId="26198"/>
    <cellStyle name="_Tenaska Comparison_NIM Summary_DEM-WP(C) ENERG10C--ctn Mid-C_042010 2010GRC" xfId="6405"/>
    <cellStyle name="_Tenaska Comparison_NIM Summary_DEM-WP(C) ENERG10C--ctn Mid-C_042010 2010GRC 2" xfId="26199"/>
    <cellStyle name="_Tenaska Comparison_NIM+O&amp;M" xfId="6406"/>
    <cellStyle name="_Tenaska Comparison_NIM+O&amp;M 2" xfId="6407"/>
    <cellStyle name="_Tenaska Comparison_NIM+O&amp;M 2 2" xfId="26200"/>
    <cellStyle name="_Tenaska Comparison_NIM+O&amp;M 2 2 2" xfId="26201"/>
    <cellStyle name="_Tenaska Comparison_NIM+O&amp;M 2 2 2 2" xfId="26202"/>
    <cellStyle name="_Tenaska Comparison_NIM+O&amp;M 2 3" xfId="26203"/>
    <cellStyle name="_Tenaska Comparison_NIM+O&amp;M 2 3 2" xfId="26204"/>
    <cellStyle name="_Tenaska Comparison_NIM+O&amp;M 2 4" xfId="26205"/>
    <cellStyle name="_Tenaska Comparison_NIM+O&amp;M 2 4 2" xfId="26206"/>
    <cellStyle name="_Tenaska Comparison_NIM+O&amp;M 3" xfId="26207"/>
    <cellStyle name="_Tenaska Comparison_NIM+O&amp;M 3 2" xfId="26208"/>
    <cellStyle name="_Tenaska Comparison_NIM+O&amp;M 3 2 2" xfId="26209"/>
    <cellStyle name="_Tenaska Comparison_NIM+O&amp;M 4" xfId="26210"/>
    <cellStyle name="_Tenaska Comparison_NIM+O&amp;M 4 2" xfId="26211"/>
    <cellStyle name="_Tenaska Comparison_NIM+O&amp;M 4 2 2" xfId="26212"/>
    <cellStyle name="_Tenaska Comparison_NIM+O&amp;M 4 3" xfId="26213"/>
    <cellStyle name="_Tenaska Comparison_NIM+O&amp;M 5" xfId="26214"/>
    <cellStyle name="_Tenaska Comparison_NIM+O&amp;M 5 2" xfId="26215"/>
    <cellStyle name="_Tenaska Comparison_NIM+O&amp;M 6" xfId="26216"/>
    <cellStyle name="_Tenaska Comparison_NIM+O&amp;M 6 2" xfId="26217"/>
    <cellStyle name="_Tenaska Comparison_NIM+O&amp;M Monthly" xfId="6408"/>
    <cellStyle name="_Tenaska Comparison_NIM+O&amp;M Monthly 2" xfId="6409"/>
    <cellStyle name="_Tenaska Comparison_NIM+O&amp;M Monthly 2 2" xfId="26218"/>
    <cellStyle name="_Tenaska Comparison_NIM+O&amp;M Monthly 2 2 2" xfId="26219"/>
    <cellStyle name="_Tenaska Comparison_NIM+O&amp;M Monthly 2 2 2 2" xfId="26220"/>
    <cellStyle name="_Tenaska Comparison_NIM+O&amp;M Monthly 2 3" xfId="26221"/>
    <cellStyle name="_Tenaska Comparison_NIM+O&amp;M Monthly 2 3 2" xfId="26222"/>
    <cellStyle name="_Tenaska Comparison_NIM+O&amp;M Monthly 2 4" xfId="26223"/>
    <cellStyle name="_Tenaska Comparison_NIM+O&amp;M Monthly 2 4 2" xfId="26224"/>
    <cellStyle name="_Tenaska Comparison_NIM+O&amp;M Monthly 3" xfId="26225"/>
    <cellStyle name="_Tenaska Comparison_NIM+O&amp;M Monthly 3 2" xfId="26226"/>
    <cellStyle name="_Tenaska Comparison_NIM+O&amp;M Monthly 3 2 2" xfId="26227"/>
    <cellStyle name="_Tenaska Comparison_NIM+O&amp;M Monthly 4" xfId="26228"/>
    <cellStyle name="_Tenaska Comparison_NIM+O&amp;M Monthly 4 2" xfId="26229"/>
    <cellStyle name="_Tenaska Comparison_NIM+O&amp;M Monthly 4 2 2" xfId="26230"/>
    <cellStyle name="_Tenaska Comparison_NIM+O&amp;M Monthly 4 3" xfId="26231"/>
    <cellStyle name="_Tenaska Comparison_NIM+O&amp;M Monthly 5" xfId="26232"/>
    <cellStyle name="_Tenaska Comparison_NIM+O&amp;M Monthly 5 2" xfId="26233"/>
    <cellStyle name="_Tenaska Comparison_NIM+O&amp;M Monthly 6" xfId="26234"/>
    <cellStyle name="_Tenaska Comparison_NIM+O&amp;M Monthly 6 2" xfId="26235"/>
    <cellStyle name="_Tenaska Comparison_PCA 10 -  Exhibit D Dec 2011" xfId="26236"/>
    <cellStyle name="_Tenaska Comparison_PCA 10 -  Exhibit D Dec 2011 2" xfId="26237"/>
    <cellStyle name="_Tenaska Comparison_PCA 10 -  Exhibit D from A Kellogg Jan 2011" xfId="6410"/>
    <cellStyle name="_Tenaska Comparison_PCA 10 -  Exhibit D from A Kellogg Jan 2011 2" xfId="26238"/>
    <cellStyle name="_Tenaska Comparison_PCA 10 -  Exhibit D from A Kellogg July 2011" xfId="6411"/>
    <cellStyle name="_Tenaska Comparison_PCA 10 -  Exhibit D from A Kellogg July 2011 2" xfId="26239"/>
    <cellStyle name="_Tenaska Comparison_PCA 10 -  Exhibit D from S Free Rcv'd 12-11" xfId="6412"/>
    <cellStyle name="_Tenaska Comparison_PCA 10 -  Exhibit D from S Free Rcv'd 12-11 2" xfId="26240"/>
    <cellStyle name="_Tenaska Comparison_PCA 11 -  Exhibit D Jan 2012 fr A Kellogg" xfId="26241"/>
    <cellStyle name="_Tenaska Comparison_PCA 11 -  Exhibit D Jan 2012 fr A Kellogg 2" xfId="26242"/>
    <cellStyle name="_Tenaska Comparison_PCA 11 -  Exhibit D Jan 2012 WF" xfId="26243"/>
    <cellStyle name="_Tenaska Comparison_PCA 11 -  Exhibit D Jan 2012 WF 2" xfId="26244"/>
    <cellStyle name="_Tenaska Comparison_PCA 9 -  Exhibit D April 2010" xfId="6413"/>
    <cellStyle name="_Tenaska Comparison_PCA 9 -  Exhibit D April 2010 (3)" xfId="6414"/>
    <cellStyle name="_Tenaska Comparison_PCA 9 -  Exhibit D April 2010 (3) 2" xfId="6415"/>
    <cellStyle name="_Tenaska Comparison_PCA 9 -  Exhibit D April 2010 (3) 2 2" xfId="26245"/>
    <cellStyle name="_Tenaska Comparison_PCA 9 -  Exhibit D April 2010 (3) 2 2 2" xfId="26246"/>
    <cellStyle name="_Tenaska Comparison_PCA 9 -  Exhibit D April 2010 (3) 2 2 2 2" xfId="26247"/>
    <cellStyle name="_Tenaska Comparison_PCA 9 -  Exhibit D April 2010 (3) 2 3" xfId="26248"/>
    <cellStyle name="_Tenaska Comparison_PCA 9 -  Exhibit D April 2010 (3) 2 3 2" xfId="26249"/>
    <cellStyle name="_Tenaska Comparison_PCA 9 -  Exhibit D April 2010 (3) 2 4" xfId="26250"/>
    <cellStyle name="_Tenaska Comparison_PCA 9 -  Exhibit D April 2010 (3) 2 4 2" xfId="26251"/>
    <cellStyle name="_Tenaska Comparison_PCA 9 -  Exhibit D April 2010 (3) 3" xfId="26252"/>
    <cellStyle name="_Tenaska Comparison_PCA 9 -  Exhibit D April 2010 (3) 3 2" xfId="26253"/>
    <cellStyle name="_Tenaska Comparison_PCA 9 -  Exhibit D April 2010 (3) 3 2 2" xfId="26254"/>
    <cellStyle name="_Tenaska Comparison_PCA 9 -  Exhibit D April 2010 (3) 3 3" xfId="26255"/>
    <cellStyle name="_Tenaska Comparison_PCA 9 -  Exhibit D April 2010 (3) 4" xfId="26256"/>
    <cellStyle name="_Tenaska Comparison_PCA 9 -  Exhibit D April 2010 (3) 4 2" xfId="26257"/>
    <cellStyle name="_Tenaska Comparison_PCA 9 -  Exhibit D April 2010 (3) 4 2 2" xfId="26258"/>
    <cellStyle name="_Tenaska Comparison_PCA 9 -  Exhibit D April 2010 (3) 4 3" xfId="26259"/>
    <cellStyle name="_Tenaska Comparison_PCA 9 -  Exhibit D April 2010 (3) 5" xfId="26260"/>
    <cellStyle name="_Tenaska Comparison_PCA 9 -  Exhibit D April 2010 (3) 5 2" xfId="26261"/>
    <cellStyle name="_Tenaska Comparison_PCA 9 -  Exhibit D April 2010 (3) 6" xfId="26262"/>
    <cellStyle name="_Tenaska Comparison_PCA 9 -  Exhibit D April 2010 (3) 6 2" xfId="26263"/>
    <cellStyle name="_Tenaska Comparison_PCA 9 -  Exhibit D April 2010 (3)_DEM-WP(C) ENERG10C--ctn Mid-C_042010 2010GRC" xfId="6416"/>
    <cellStyle name="_Tenaska Comparison_PCA 9 -  Exhibit D April 2010 (3)_DEM-WP(C) ENERG10C--ctn Mid-C_042010 2010GRC 2" xfId="26264"/>
    <cellStyle name="_Tenaska Comparison_PCA 9 -  Exhibit D April 2010 2" xfId="6417"/>
    <cellStyle name="_Tenaska Comparison_PCA 9 -  Exhibit D April 2010 2 2" xfId="26265"/>
    <cellStyle name="_Tenaska Comparison_PCA 9 -  Exhibit D April 2010 3" xfId="6418"/>
    <cellStyle name="_Tenaska Comparison_PCA 9 -  Exhibit D April 2010 3 2" xfId="26266"/>
    <cellStyle name="_Tenaska Comparison_PCA 9 -  Exhibit D April 2010 4" xfId="26267"/>
    <cellStyle name="_Tenaska Comparison_PCA 9 -  Exhibit D April 2010 4 2" xfId="26268"/>
    <cellStyle name="_Tenaska Comparison_PCA 9 -  Exhibit D April 2010 5" xfId="26269"/>
    <cellStyle name="_Tenaska Comparison_PCA 9 -  Exhibit D April 2010 5 2" xfId="26270"/>
    <cellStyle name="_Tenaska Comparison_PCA 9 -  Exhibit D April 2010 6" xfId="26271"/>
    <cellStyle name="_Tenaska Comparison_PCA 9 -  Exhibit D April 2010 6 2" xfId="26272"/>
    <cellStyle name="_Tenaska Comparison_PCA 9 -  Exhibit D April 2010 7" xfId="26273"/>
    <cellStyle name="_Tenaska Comparison_PCA 9 -  Exhibit D Nov 2010" xfId="6419"/>
    <cellStyle name="_Tenaska Comparison_PCA 9 -  Exhibit D Nov 2010 2" xfId="6420"/>
    <cellStyle name="_Tenaska Comparison_PCA 9 -  Exhibit D Nov 2010 2 2" xfId="26274"/>
    <cellStyle name="_Tenaska Comparison_PCA 9 -  Exhibit D Nov 2010 3" xfId="26275"/>
    <cellStyle name="_Tenaska Comparison_PCA 9 - Exhibit D at August 2010" xfId="6421"/>
    <cellStyle name="_Tenaska Comparison_PCA 9 - Exhibit D at August 2010 2" xfId="6422"/>
    <cellStyle name="_Tenaska Comparison_PCA 9 - Exhibit D at August 2010 2 2" xfId="26276"/>
    <cellStyle name="_Tenaska Comparison_PCA 9 - Exhibit D at August 2010 3" xfId="26277"/>
    <cellStyle name="_Tenaska Comparison_PCA 9 - Exhibit D June 2010 GRC" xfId="6423"/>
    <cellStyle name="_Tenaska Comparison_PCA 9 - Exhibit D June 2010 GRC 2" xfId="6424"/>
    <cellStyle name="_Tenaska Comparison_PCA 9 - Exhibit D June 2010 GRC 2 2" xfId="26278"/>
    <cellStyle name="_Tenaska Comparison_PCA 9 - Exhibit D June 2010 GRC 3" xfId="26279"/>
    <cellStyle name="_Tenaska Comparison_Power Costs - Comparison bx Rbtl-Staff-Jt-PC" xfId="6425"/>
    <cellStyle name="_Tenaska Comparison_Power Costs - Comparison bx Rbtl-Staff-Jt-PC 2" xfId="6426"/>
    <cellStyle name="_Tenaska Comparison_Power Costs - Comparison bx Rbtl-Staff-Jt-PC 2 2" xfId="6427"/>
    <cellStyle name="_Tenaska Comparison_Power Costs - Comparison bx Rbtl-Staff-Jt-PC 2 2 2" xfId="26280"/>
    <cellStyle name="_Tenaska Comparison_Power Costs - Comparison bx Rbtl-Staff-Jt-PC 2 2 2 2" xfId="26281"/>
    <cellStyle name="_Tenaska Comparison_Power Costs - Comparison bx Rbtl-Staff-Jt-PC 2 3" xfId="26282"/>
    <cellStyle name="_Tenaska Comparison_Power Costs - Comparison bx Rbtl-Staff-Jt-PC 2 3 2" xfId="26283"/>
    <cellStyle name="_Tenaska Comparison_Power Costs - Comparison bx Rbtl-Staff-Jt-PC 2 4" xfId="26284"/>
    <cellStyle name="_Tenaska Comparison_Power Costs - Comparison bx Rbtl-Staff-Jt-PC 2 4 2" xfId="26285"/>
    <cellStyle name="_Tenaska Comparison_Power Costs - Comparison bx Rbtl-Staff-Jt-PC 3" xfId="6428"/>
    <cellStyle name="_Tenaska Comparison_Power Costs - Comparison bx Rbtl-Staff-Jt-PC 3 2" xfId="26286"/>
    <cellStyle name="_Tenaska Comparison_Power Costs - Comparison bx Rbtl-Staff-Jt-PC 3 2 2" xfId="26287"/>
    <cellStyle name="_Tenaska Comparison_Power Costs - Comparison bx Rbtl-Staff-Jt-PC 3 3" xfId="26288"/>
    <cellStyle name="_Tenaska Comparison_Power Costs - Comparison bx Rbtl-Staff-Jt-PC 4" xfId="6429"/>
    <cellStyle name="_Tenaska Comparison_Power Costs - Comparison bx Rbtl-Staff-Jt-PC 4 2" xfId="26289"/>
    <cellStyle name="_Tenaska Comparison_Power Costs - Comparison bx Rbtl-Staff-Jt-PC 4 2 2" xfId="26290"/>
    <cellStyle name="_Tenaska Comparison_Power Costs - Comparison bx Rbtl-Staff-Jt-PC 4 3" xfId="26291"/>
    <cellStyle name="_Tenaska Comparison_Power Costs - Comparison bx Rbtl-Staff-Jt-PC 5" xfId="26292"/>
    <cellStyle name="_Tenaska Comparison_Power Costs - Comparison bx Rbtl-Staff-Jt-PC 5 2" xfId="26293"/>
    <cellStyle name="_Tenaska Comparison_Power Costs - Comparison bx Rbtl-Staff-Jt-PC 6" xfId="26294"/>
    <cellStyle name="_Tenaska Comparison_Power Costs - Comparison bx Rbtl-Staff-Jt-PC 6 2" xfId="26295"/>
    <cellStyle name="_Tenaska Comparison_Power Costs - Comparison bx Rbtl-Staff-Jt-PC_Adj Bench DR 3 for Initial Briefs (Electric)" xfId="6430"/>
    <cellStyle name="_Tenaska Comparison_Power Costs - Comparison bx Rbtl-Staff-Jt-PC_Adj Bench DR 3 for Initial Briefs (Electric) 2" xfId="6431"/>
    <cellStyle name="_Tenaska Comparison_Power Costs - Comparison bx Rbtl-Staff-Jt-PC_Adj Bench DR 3 for Initial Briefs (Electric) 2 2" xfId="6432"/>
    <cellStyle name="_Tenaska Comparison_Power Costs - Comparison bx Rbtl-Staff-Jt-PC_Adj Bench DR 3 for Initial Briefs (Electric) 2 2 2" xfId="26296"/>
    <cellStyle name="_Tenaska Comparison_Power Costs - Comparison bx Rbtl-Staff-Jt-PC_Adj Bench DR 3 for Initial Briefs (Electric) 2 2 2 2" xfId="26297"/>
    <cellStyle name="_Tenaska Comparison_Power Costs - Comparison bx Rbtl-Staff-Jt-PC_Adj Bench DR 3 for Initial Briefs (Electric) 2 3" xfId="26298"/>
    <cellStyle name="_Tenaska Comparison_Power Costs - Comparison bx Rbtl-Staff-Jt-PC_Adj Bench DR 3 for Initial Briefs (Electric) 2 3 2" xfId="26299"/>
    <cellStyle name="_Tenaska Comparison_Power Costs - Comparison bx Rbtl-Staff-Jt-PC_Adj Bench DR 3 for Initial Briefs (Electric) 2 4" xfId="26300"/>
    <cellStyle name="_Tenaska Comparison_Power Costs - Comparison bx Rbtl-Staff-Jt-PC_Adj Bench DR 3 for Initial Briefs (Electric) 2 4 2" xfId="26301"/>
    <cellStyle name="_Tenaska Comparison_Power Costs - Comparison bx Rbtl-Staff-Jt-PC_Adj Bench DR 3 for Initial Briefs (Electric) 3" xfId="6433"/>
    <cellStyle name="_Tenaska Comparison_Power Costs - Comparison bx Rbtl-Staff-Jt-PC_Adj Bench DR 3 for Initial Briefs (Electric) 3 2" xfId="26302"/>
    <cellStyle name="_Tenaska Comparison_Power Costs - Comparison bx Rbtl-Staff-Jt-PC_Adj Bench DR 3 for Initial Briefs (Electric) 3 2 2" xfId="26303"/>
    <cellStyle name="_Tenaska Comparison_Power Costs - Comparison bx Rbtl-Staff-Jt-PC_Adj Bench DR 3 for Initial Briefs (Electric) 3 3" xfId="26304"/>
    <cellStyle name="_Tenaska Comparison_Power Costs - Comparison bx Rbtl-Staff-Jt-PC_Adj Bench DR 3 for Initial Briefs (Electric) 4" xfId="6434"/>
    <cellStyle name="_Tenaska Comparison_Power Costs - Comparison bx Rbtl-Staff-Jt-PC_Adj Bench DR 3 for Initial Briefs (Electric) 4 2" xfId="26305"/>
    <cellStyle name="_Tenaska Comparison_Power Costs - Comparison bx Rbtl-Staff-Jt-PC_Adj Bench DR 3 for Initial Briefs (Electric) 4 2 2" xfId="26306"/>
    <cellStyle name="_Tenaska Comparison_Power Costs - Comparison bx Rbtl-Staff-Jt-PC_Adj Bench DR 3 for Initial Briefs (Electric) 4 3" xfId="26307"/>
    <cellStyle name="_Tenaska Comparison_Power Costs - Comparison bx Rbtl-Staff-Jt-PC_Adj Bench DR 3 for Initial Briefs (Electric) 5" xfId="26308"/>
    <cellStyle name="_Tenaska Comparison_Power Costs - Comparison bx Rbtl-Staff-Jt-PC_Adj Bench DR 3 for Initial Briefs (Electric) 5 2" xfId="26309"/>
    <cellStyle name="_Tenaska Comparison_Power Costs - Comparison bx Rbtl-Staff-Jt-PC_Adj Bench DR 3 for Initial Briefs (Electric) 6" xfId="26310"/>
    <cellStyle name="_Tenaska Comparison_Power Costs - Comparison bx Rbtl-Staff-Jt-PC_Adj Bench DR 3 for Initial Briefs (Electric) 6 2" xfId="26311"/>
    <cellStyle name="_Tenaska Comparison_Power Costs - Comparison bx Rbtl-Staff-Jt-PC_Adj Bench DR 3 for Initial Briefs (Electric)_DEM-WP(C) ENERG10C--ctn Mid-C_042010 2010GRC" xfId="6435"/>
    <cellStyle name="_Tenaska Comparison_Power Costs - Comparison bx Rbtl-Staff-Jt-PC_Adj Bench DR 3 for Initial Briefs (Electric)_DEM-WP(C) ENERG10C--ctn Mid-C_042010 2010GRC 2" xfId="26312"/>
    <cellStyle name="_Tenaska Comparison_Power Costs - Comparison bx Rbtl-Staff-Jt-PC_DEM-WP(C) ENERG10C--ctn Mid-C_042010 2010GRC" xfId="6436"/>
    <cellStyle name="_Tenaska Comparison_Power Costs - Comparison bx Rbtl-Staff-Jt-PC_DEM-WP(C) ENERG10C--ctn Mid-C_042010 2010GRC 2" xfId="26313"/>
    <cellStyle name="_Tenaska Comparison_Power Costs - Comparison bx Rbtl-Staff-Jt-PC_Electric Rev Req Model (2009 GRC) Rebuttal" xfId="6437"/>
    <cellStyle name="_Tenaska Comparison_Power Costs - Comparison bx Rbtl-Staff-Jt-PC_Electric Rev Req Model (2009 GRC) Rebuttal 2" xfId="6438"/>
    <cellStyle name="_Tenaska Comparison_Power Costs - Comparison bx Rbtl-Staff-Jt-PC_Electric Rev Req Model (2009 GRC) Rebuttal 2 2" xfId="6439"/>
    <cellStyle name="_Tenaska Comparison_Power Costs - Comparison bx Rbtl-Staff-Jt-PC_Electric Rev Req Model (2009 GRC) Rebuttal 2 2 2" xfId="26314"/>
    <cellStyle name="_Tenaska Comparison_Power Costs - Comparison bx Rbtl-Staff-Jt-PC_Electric Rev Req Model (2009 GRC) Rebuttal 2 3" xfId="26315"/>
    <cellStyle name="_Tenaska Comparison_Power Costs - Comparison bx Rbtl-Staff-Jt-PC_Electric Rev Req Model (2009 GRC) Rebuttal 3" xfId="6440"/>
    <cellStyle name="_Tenaska Comparison_Power Costs - Comparison bx Rbtl-Staff-Jt-PC_Electric Rev Req Model (2009 GRC) Rebuttal 3 2" xfId="26316"/>
    <cellStyle name="_Tenaska Comparison_Power Costs - Comparison bx Rbtl-Staff-Jt-PC_Electric Rev Req Model (2009 GRC) Rebuttal 4" xfId="6441"/>
    <cellStyle name="_Tenaska Comparison_Power Costs - Comparison bx Rbtl-Staff-Jt-PC_Electric Rev Req Model (2009 GRC) Rebuttal REmoval of New  WH Solar AdjustMI" xfId="6442"/>
    <cellStyle name="_Tenaska Comparison_Power Costs - Comparison bx Rbtl-Staff-Jt-PC_Electric Rev Req Model (2009 GRC) Rebuttal REmoval of New  WH Solar AdjustMI 2" xfId="6443"/>
    <cellStyle name="_Tenaska Comparison_Power Costs - Comparison bx Rbtl-Staff-Jt-PC_Electric Rev Req Model (2009 GRC) Rebuttal REmoval of New  WH Solar AdjustMI 2 2" xfId="6444"/>
    <cellStyle name="_Tenaska Comparison_Power Costs - Comparison bx Rbtl-Staff-Jt-PC_Electric Rev Req Model (2009 GRC) Rebuttal REmoval of New  WH Solar AdjustMI 2 2 2" xfId="26317"/>
    <cellStyle name="_Tenaska Comparison_Power Costs - Comparison bx Rbtl-Staff-Jt-PC_Electric Rev Req Model (2009 GRC) Rebuttal REmoval of New  WH Solar AdjustMI 2 2 2 2" xfId="26318"/>
    <cellStyle name="_Tenaska Comparison_Power Costs - Comparison bx Rbtl-Staff-Jt-PC_Electric Rev Req Model (2009 GRC) Rebuttal REmoval of New  WH Solar AdjustMI 2 3" xfId="26319"/>
    <cellStyle name="_Tenaska Comparison_Power Costs - Comparison bx Rbtl-Staff-Jt-PC_Electric Rev Req Model (2009 GRC) Rebuttal REmoval of New  WH Solar AdjustMI 2 3 2" xfId="26320"/>
    <cellStyle name="_Tenaska Comparison_Power Costs - Comparison bx Rbtl-Staff-Jt-PC_Electric Rev Req Model (2009 GRC) Rebuttal REmoval of New  WH Solar AdjustMI 2 4" xfId="26321"/>
    <cellStyle name="_Tenaska Comparison_Power Costs - Comparison bx Rbtl-Staff-Jt-PC_Electric Rev Req Model (2009 GRC) Rebuttal REmoval of New  WH Solar AdjustMI 2 4 2" xfId="26322"/>
    <cellStyle name="_Tenaska Comparison_Power Costs - Comparison bx Rbtl-Staff-Jt-PC_Electric Rev Req Model (2009 GRC) Rebuttal REmoval of New  WH Solar AdjustMI 3" xfId="6445"/>
    <cellStyle name="_Tenaska Comparison_Power Costs - Comparison bx Rbtl-Staff-Jt-PC_Electric Rev Req Model (2009 GRC) Rebuttal REmoval of New  WH Solar AdjustMI 3 2" xfId="26323"/>
    <cellStyle name="_Tenaska Comparison_Power Costs - Comparison bx Rbtl-Staff-Jt-PC_Electric Rev Req Model (2009 GRC) Rebuttal REmoval of New  WH Solar AdjustMI 3 2 2" xfId="26324"/>
    <cellStyle name="_Tenaska Comparison_Power Costs - Comparison bx Rbtl-Staff-Jt-PC_Electric Rev Req Model (2009 GRC) Rebuttal REmoval of New  WH Solar AdjustMI 3 3" xfId="26325"/>
    <cellStyle name="_Tenaska Comparison_Power Costs - Comparison bx Rbtl-Staff-Jt-PC_Electric Rev Req Model (2009 GRC) Rebuttal REmoval of New  WH Solar AdjustMI 4" xfId="6446"/>
    <cellStyle name="_Tenaska Comparison_Power Costs - Comparison bx Rbtl-Staff-Jt-PC_Electric Rev Req Model (2009 GRC) Rebuttal REmoval of New  WH Solar AdjustMI 4 2" xfId="26326"/>
    <cellStyle name="_Tenaska Comparison_Power Costs - Comparison bx Rbtl-Staff-Jt-PC_Electric Rev Req Model (2009 GRC) Rebuttal REmoval of New  WH Solar AdjustMI 4 2 2" xfId="26327"/>
    <cellStyle name="_Tenaska Comparison_Power Costs - Comparison bx Rbtl-Staff-Jt-PC_Electric Rev Req Model (2009 GRC) Rebuttal REmoval of New  WH Solar AdjustMI 4 3" xfId="26328"/>
    <cellStyle name="_Tenaska Comparison_Power Costs - Comparison bx Rbtl-Staff-Jt-PC_Electric Rev Req Model (2009 GRC) Rebuttal REmoval of New  WH Solar AdjustMI 5" xfId="26329"/>
    <cellStyle name="_Tenaska Comparison_Power Costs - Comparison bx Rbtl-Staff-Jt-PC_Electric Rev Req Model (2009 GRC) Rebuttal REmoval of New  WH Solar AdjustMI 5 2" xfId="26330"/>
    <cellStyle name="_Tenaska Comparison_Power Costs - Comparison bx Rbtl-Staff-Jt-PC_Electric Rev Req Model (2009 GRC) Rebuttal REmoval of New  WH Solar AdjustMI 6" xfId="26331"/>
    <cellStyle name="_Tenaska Comparison_Power Costs - Comparison bx Rbtl-Staff-Jt-PC_Electric Rev Req Model (2009 GRC) Rebuttal REmoval of New  WH Solar AdjustMI 6 2" xfId="26332"/>
    <cellStyle name="_Tenaska Comparison_Power Costs - Comparison bx Rbtl-Staff-Jt-PC_Electric Rev Req Model (2009 GRC) Rebuttal REmoval of New  WH Solar AdjustMI_DEM-WP(C) ENERG10C--ctn Mid-C_042010 2010GRC" xfId="6447"/>
    <cellStyle name="_Tenaska Comparison_Power Costs - Comparison bx Rbtl-Staff-Jt-PC_Electric Rev Req Model (2009 GRC) Rebuttal REmoval of New  WH Solar AdjustMI_DEM-WP(C) ENERG10C--ctn Mid-C_042010 2010GRC 2" xfId="26333"/>
    <cellStyle name="_Tenaska Comparison_Power Costs - Comparison bx Rbtl-Staff-Jt-PC_Electric Rev Req Model (2009 GRC) Revised 01-18-2010" xfId="6448"/>
    <cellStyle name="_Tenaska Comparison_Power Costs - Comparison bx Rbtl-Staff-Jt-PC_Electric Rev Req Model (2009 GRC) Revised 01-18-2010 2" xfId="6449"/>
    <cellStyle name="_Tenaska Comparison_Power Costs - Comparison bx Rbtl-Staff-Jt-PC_Electric Rev Req Model (2009 GRC) Revised 01-18-2010 2 2" xfId="6450"/>
    <cellStyle name="_Tenaska Comparison_Power Costs - Comparison bx Rbtl-Staff-Jt-PC_Electric Rev Req Model (2009 GRC) Revised 01-18-2010 2 2 2" xfId="26334"/>
    <cellStyle name="_Tenaska Comparison_Power Costs - Comparison bx Rbtl-Staff-Jt-PC_Electric Rev Req Model (2009 GRC) Revised 01-18-2010 2 2 2 2" xfId="26335"/>
    <cellStyle name="_Tenaska Comparison_Power Costs - Comparison bx Rbtl-Staff-Jt-PC_Electric Rev Req Model (2009 GRC) Revised 01-18-2010 2 3" xfId="26336"/>
    <cellStyle name="_Tenaska Comparison_Power Costs - Comparison bx Rbtl-Staff-Jt-PC_Electric Rev Req Model (2009 GRC) Revised 01-18-2010 2 3 2" xfId="26337"/>
    <cellStyle name="_Tenaska Comparison_Power Costs - Comparison bx Rbtl-Staff-Jt-PC_Electric Rev Req Model (2009 GRC) Revised 01-18-2010 2 4" xfId="26338"/>
    <cellStyle name="_Tenaska Comparison_Power Costs - Comparison bx Rbtl-Staff-Jt-PC_Electric Rev Req Model (2009 GRC) Revised 01-18-2010 2 4 2" xfId="26339"/>
    <cellStyle name="_Tenaska Comparison_Power Costs - Comparison bx Rbtl-Staff-Jt-PC_Electric Rev Req Model (2009 GRC) Revised 01-18-2010 3" xfId="6451"/>
    <cellStyle name="_Tenaska Comparison_Power Costs - Comparison bx Rbtl-Staff-Jt-PC_Electric Rev Req Model (2009 GRC) Revised 01-18-2010 3 2" xfId="26340"/>
    <cellStyle name="_Tenaska Comparison_Power Costs - Comparison bx Rbtl-Staff-Jt-PC_Electric Rev Req Model (2009 GRC) Revised 01-18-2010 3 2 2" xfId="26341"/>
    <cellStyle name="_Tenaska Comparison_Power Costs - Comparison bx Rbtl-Staff-Jt-PC_Electric Rev Req Model (2009 GRC) Revised 01-18-2010 3 3" xfId="26342"/>
    <cellStyle name="_Tenaska Comparison_Power Costs - Comparison bx Rbtl-Staff-Jt-PC_Electric Rev Req Model (2009 GRC) Revised 01-18-2010 4" xfId="6452"/>
    <cellStyle name="_Tenaska Comparison_Power Costs - Comparison bx Rbtl-Staff-Jt-PC_Electric Rev Req Model (2009 GRC) Revised 01-18-2010 4 2" xfId="26343"/>
    <cellStyle name="_Tenaska Comparison_Power Costs - Comparison bx Rbtl-Staff-Jt-PC_Electric Rev Req Model (2009 GRC) Revised 01-18-2010 4 2 2" xfId="26344"/>
    <cellStyle name="_Tenaska Comparison_Power Costs - Comparison bx Rbtl-Staff-Jt-PC_Electric Rev Req Model (2009 GRC) Revised 01-18-2010 4 3" xfId="26345"/>
    <cellStyle name="_Tenaska Comparison_Power Costs - Comparison bx Rbtl-Staff-Jt-PC_Electric Rev Req Model (2009 GRC) Revised 01-18-2010 5" xfId="26346"/>
    <cellStyle name="_Tenaska Comparison_Power Costs - Comparison bx Rbtl-Staff-Jt-PC_Electric Rev Req Model (2009 GRC) Revised 01-18-2010 5 2" xfId="26347"/>
    <cellStyle name="_Tenaska Comparison_Power Costs - Comparison bx Rbtl-Staff-Jt-PC_Electric Rev Req Model (2009 GRC) Revised 01-18-2010 6" xfId="26348"/>
    <cellStyle name="_Tenaska Comparison_Power Costs - Comparison bx Rbtl-Staff-Jt-PC_Electric Rev Req Model (2009 GRC) Revised 01-18-2010 6 2" xfId="26349"/>
    <cellStyle name="_Tenaska Comparison_Power Costs - Comparison bx Rbtl-Staff-Jt-PC_Electric Rev Req Model (2009 GRC) Revised 01-18-2010_DEM-WP(C) ENERG10C--ctn Mid-C_042010 2010GRC" xfId="6453"/>
    <cellStyle name="_Tenaska Comparison_Power Costs - Comparison bx Rbtl-Staff-Jt-PC_Electric Rev Req Model (2009 GRC) Revised 01-18-2010_DEM-WP(C) ENERG10C--ctn Mid-C_042010 2010GRC 2" xfId="26350"/>
    <cellStyle name="_Tenaska Comparison_Power Costs - Comparison bx Rbtl-Staff-Jt-PC_Final Order Electric EXHIBIT A-1" xfId="6454"/>
    <cellStyle name="_Tenaska Comparison_Power Costs - Comparison bx Rbtl-Staff-Jt-PC_Final Order Electric EXHIBIT A-1 2" xfId="6455"/>
    <cellStyle name="_Tenaska Comparison_Power Costs - Comparison bx Rbtl-Staff-Jt-PC_Final Order Electric EXHIBIT A-1 2 2" xfId="6456"/>
    <cellStyle name="_Tenaska Comparison_Power Costs - Comparison bx Rbtl-Staff-Jt-PC_Final Order Electric EXHIBIT A-1 2 2 2" xfId="26351"/>
    <cellStyle name="_Tenaska Comparison_Power Costs - Comparison bx Rbtl-Staff-Jt-PC_Final Order Electric EXHIBIT A-1 2 3" xfId="26352"/>
    <cellStyle name="_Tenaska Comparison_Power Costs - Comparison bx Rbtl-Staff-Jt-PC_Final Order Electric EXHIBIT A-1 3" xfId="6457"/>
    <cellStyle name="_Tenaska Comparison_Power Costs - Comparison bx Rbtl-Staff-Jt-PC_Final Order Electric EXHIBIT A-1 3 2" xfId="26353"/>
    <cellStyle name="_Tenaska Comparison_Power Costs - Comparison bx Rbtl-Staff-Jt-PC_Final Order Electric EXHIBIT A-1 3 2 2" xfId="26354"/>
    <cellStyle name="_Tenaska Comparison_Power Costs - Comparison bx Rbtl-Staff-Jt-PC_Final Order Electric EXHIBIT A-1 3 3" xfId="26355"/>
    <cellStyle name="_Tenaska Comparison_Power Costs - Comparison bx Rbtl-Staff-Jt-PC_Final Order Electric EXHIBIT A-1 4" xfId="6458"/>
    <cellStyle name="_Tenaska Comparison_Power Costs - Comparison bx Rbtl-Staff-Jt-PC_Final Order Electric EXHIBIT A-1 4 2" xfId="26356"/>
    <cellStyle name="_Tenaska Comparison_Power Costs - Comparison bx Rbtl-Staff-Jt-PC_Final Order Electric EXHIBIT A-1 5" xfId="26357"/>
    <cellStyle name="_Tenaska Comparison_Power Costs - Comparison bx Rbtl-Staff-Jt-PC_Final Order Electric EXHIBIT A-1 6" xfId="26358"/>
    <cellStyle name="_Tenaska Comparison_Production Adj 4.37" xfId="6459"/>
    <cellStyle name="_Tenaska Comparison_Production Adj 4.37 2" xfId="6460"/>
    <cellStyle name="_Tenaska Comparison_Production Adj 4.37 2 2" xfId="6461"/>
    <cellStyle name="_Tenaska Comparison_Production Adj 4.37 2 2 2" xfId="26359"/>
    <cellStyle name="_Tenaska Comparison_Production Adj 4.37 2 3" xfId="26360"/>
    <cellStyle name="_Tenaska Comparison_Production Adj 4.37 3" xfId="6462"/>
    <cellStyle name="_Tenaska Comparison_Production Adj 4.37 3 2" xfId="26361"/>
    <cellStyle name="_Tenaska Comparison_Production Adj 4.37 4" xfId="26362"/>
    <cellStyle name="_Tenaska Comparison_Purchased Power Adj 4.03" xfId="6463"/>
    <cellStyle name="_Tenaska Comparison_Purchased Power Adj 4.03 2" xfId="6464"/>
    <cellStyle name="_Tenaska Comparison_Purchased Power Adj 4.03 2 2" xfId="6465"/>
    <cellStyle name="_Tenaska Comparison_Purchased Power Adj 4.03 2 2 2" xfId="26363"/>
    <cellStyle name="_Tenaska Comparison_Purchased Power Adj 4.03 2 3" xfId="26364"/>
    <cellStyle name="_Tenaska Comparison_Purchased Power Adj 4.03 3" xfId="6466"/>
    <cellStyle name="_Tenaska Comparison_Purchased Power Adj 4.03 3 2" xfId="26365"/>
    <cellStyle name="_Tenaska Comparison_Purchased Power Adj 4.03 4" xfId="26366"/>
    <cellStyle name="_Tenaska Comparison_Rebuttal Power Costs" xfId="6467"/>
    <cellStyle name="_Tenaska Comparison_Rebuttal Power Costs 2" xfId="6468"/>
    <cellStyle name="_Tenaska Comparison_Rebuttal Power Costs 2 2" xfId="6469"/>
    <cellStyle name="_Tenaska Comparison_Rebuttal Power Costs 2 2 2" xfId="26367"/>
    <cellStyle name="_Tenaska Comparison_Rebuttal Power Costs 2 2 2 2" xfId="26368"/>
    <cellStyle name="_Tenaska Comparison_Rebuttal Power Costs 2 3" xfId="26369"/>
    <cellStyle name="_Tenaska Comparison_Rebuttal Power Costs 2 3 2" xfId="26370"/>
    <cellStyle name="_Tenaska Comparison_Rebuttal Power Costs 2 4" xfId="26371"/>
    <cellStyle name="_Tenaska Comparison_Rebuttal Power Costs 2 4 2" xfId="26372"/>
    <cellStyle name="_Tenaska Comparison_Rebuttal Power Costs 3" xfId="6470"/>
    <cellStyle name="_Tenaska Comparison_Rebuttal Power Costs 3 2" xfId="26373"/>
    <cellStyle name="_Tenaska Comparison_Rebuttal Power Costs 3 2 2" xfId="26374"/>
    <cellStyle name="_Tenaska Comparison_Rebuttal Power Costs 3 3" xfId="26375"/>
    <cellStyle name="_Tenaska Comparison_Rebuttal Power Costs 4" xfId="6471"/>
    <cellStyle name="_Tenaska Comparison_Rebuttal Power Costs 4 2" xfId="26376"/>
    <cellStyle name="_Tenaska Comparison_Rebuttal Power Costs 4 2 2" xfId="26377"/>
    <cellStyle name="_Tenaska Comparison_Rebuttal Power Costs 4 3" xfId="26378"/>
    <cellStyle name="_Tenaska Comparison_Rebuttal Power Costs 5" xfId="26379"/>
    <cellStyle name="_Tenaska Comparison_Rebuttal Power Costs 5 2" xfId="26380"/>
    <cellStyle name="_Tenaska Comparison_Rebuttal Power Costs 6" xfId="26381"/>
    <cellStyle name="_Tenaska Comparison_Rebuttal Power Costs 6 2" xfId="26382"/>
    <cellStyle name="_Tenaska Comparison_Rebuttal Power Costs_Adj Bench DR 3 for Initial Briefs (Electric)" xfId="6472"/>
    <cellStyle name="_Tenaska Comparison_Rebuttal Power Costs_Adj Bench DR 3 for Initial Briefs (Electric) 2" xfId="6473"/>
    <cellStyle name="_Tenaska Comparison_Rebuttal Power Costs_Adj Bench DR 3 for Initial Briefs (Electric) 2 2" xfId="6474"/>
    <cellStyle name="_Tenaska Comparison_Rebuttal Power Costs_Adj Bench DR 3 for Initial Briefs (Electric) 2 2 2" xfId="26383"/>
    <cellStyle name="_Tenaska Comparison_Rebuttal Power Costs_Adj Bench DR 3 for Initial Briefs (Electric) 2 2 2 2" xfId="26384"/>
    <cellStyle name="_Tenaska Comparison_Rebuttal Power Costs_Adj Bench DR 3 for Initial Briefs (Electric) 2 3" xfId="26385"/>
    <cellStyle name="_Tenaska Comparison_Rebuttal Power Costs_Adj Bench DR 3 for Initial Briefs (Electric) 2 3 2" xfId="26386"/>
    <cellStyle name="_Tenaska Comparison_Rebuttal Power Costs_Adj Bench DR 3 for Initial Briefs (Electric) 2 4" xfId="26387"/>
    <cellStyle name="_Tenaska Comparison_Rebuttal Power Costs_Adj Bench DR 3 for Initial Briefs (Electric) 2 4 2" xfId="26388"/>
    <cellStyle name="_Tenaska Comparison_Rebuttal Power Costs_Adj Bench DR 3 for Initial Briefs (Electric) 3" xfId="6475"/>
    <cellStyle name="_Tenaska Comparison_Rebuttal Power Costs_Adj Bench DR 3 for Initial Briefs (Electric) 3 2" xfId="26389"/>
    <cellStyle name="_Tenaska Comparison_Rebuttal Power Costs_Adj Bench DR 3 for Initial Briefs (Electric) 3 2 2" xfId="26390"/>
    <cellStyle name="_Tenaska Comparison_Rebuttal Power Costs_Adj Bench DR 3 for Initial Briefs (Electric) 3 3" xfId="26391"/>
    <cellStyle name="_Tenaska Comparison_Rebuttal Power Costs_Adj Bench DR 3 for Initial Briefs (Electric) 4" xfId="6476"/>
    <cellStyle name="_Tenaska Comparison_Rebuttal Power Costs_Adj Bench DR 3 for Initial Briefs (Electric) 4 2" xfId="26392"/>
    <cellStyle name="_Tenaska Comparison_Rebuttal Power Costs_Adj Bench DR 3 for Initial Briefs (Electric) 4 2 2" xfId="26393"/>
    <cellStyle name="_Tenaska Comparison_Rebuttal Power Costs_Adj Bench DR 3 for Initial Briefs (Electric) 4 3" xfId="26394"/>
    <cellStyle name="_Tenaska Comparison_Rebuttal Power Costs_Adj Bench DR 3 for Initial Briefs (Electric) 5" xfId="26395"/>
    <cellStyle name="_Tenaska Comparison_Rebuttal Power Costs_Adj Bench DR 3 for Initial Briefs (Electric) 5 2" xfId="26396"/>
    <cellStyle name="_Tenaska Comparison_Rebuttal Power Costs_Adj Bench DR 3 for Initial Briefs (Electric) 6" xfId="26397"/>
    <cellStyle name="_Tenaska Comparison_Rebuttal Power Costs_Adj Bench DR 3 for Initial Briefs (Electric) 6 2" xfId="26398"/>
    <cellStyle name="_Tenaska Comparison_Rebuttal Power Costs_Adj Bench DR 3 for Initial Briefs (Electric)_DEM-WP(C) ENERG10C--ctn Mid-C_042010 2010GRC" xfId="6477"/>
    <cellStyle name="_Tenaska Comparison_Rebuttal Power Costs_Adj Bench DR 3 for Initial Briefs (Electric)_DEM-WP(C) ENERG10C--ctn Mid-C_042010 2010GRC 2" xfId="26399"/>
    <cellStyle name="_Tenaska Comparison_Rebuttal Power Costs_DEM-WP(C) ENERG10C--ctn Mid-C_042010 2010GRC" xfId="6478"/>
    <cellStyle name="_Tenaska Comparison_Rebuttal Power Costs_DEM-WP(C) ENERG10C--ctn Mid-C_042010 2010GRC 2" xfId="26400"/>
    <cellStyle name="_Tenaska Comparison_Rebuttal Power Costs_Electric Rev Req Model (2009 GRC) Rebuttal" xfId="6479"/>
    <cellStyle name="_Tenaska Comparison_Rebuttal Power Costs_Electric Rev Req Model (2009 GRC) Rebuttal 2" xfId="6480"/>
    <cellStyle name="_Tenaska Comparison_Rebuttal Power Costs_Electric Rev Req Model (2009 GRC) Rebuttal 2 2" xfId="6481"/>
    <cellStyle name="_Tenaska Comparison_Rebuttal Power Costs_Electric Rev Req Model (2009 GRC) Rebuttal 2 2 2" xfId="26401"/>
    <cellStyle name="_Tenaska Comparison_Rebuttal Power Costs_Electric Rev Req Model (2009 GRC) Rebuttal 2 3" xfId="26402"/>
    <cellStyle name="_Tenaska Comparison_Rebuttal Power Costs_Electric Rev Req Model (2009 GRC) Rebuttal 3" xfId="6482"/>
    <cellStyle name="_Tenaska Comparison_Rebuttal Power Costs_Electric Rev Req Model (2009 GRC) Rebuttal 3 2" xfId="26403"/>
    <cellStyle name="_Tenaska Comparison_Rebuttal Power Costs_Electric Rev Req Model (2009 GRC) Rebuttal 4" xfId="6483"/>
    <cellStyle name="_Tenaska Comparison_Rebuttal Power Costs_Electric Rev Req Model (2009 GRC) Rebuttal REmoval of New  WH Solar AdjustMI" xfId="6484"/>
    <cellStyle name="_Tenaska Comparison_Rebuttal Power Costs_Electric Rev Req Model (2009 GRC) Rebuttal REmoval of New  WH Solar AdjustMI 2" xfId="6485"/>
    <cellStyle name="_Tenaska Comparison_Rebuttal Power Costs_Electric Rev Req Model (2009 GRC) Rebuttal REmoval of New  WH Solar AdjustMI 2 2" xfId="6486"/>
    <cellStyle name="_Tenaska Comparison_Rebuttal Power Costs_Electric Rev Req Model (2009 GRC) Rebuttal REmoval of New  WH Solar AdjustMI 2 2 2" xfId="26404"/>
    <cellStyle name="_Tenaska Comparison_Rebuttal Power Costs_Electric Rev Req Model (2009 GRC) Rebuttal REmoval of New  WH Solar AdjustMI 2 2 2 2" xfId="26405"/>
    <cellStyle name="_Tenaska Comparison_Rebuttal Power Costs_Electric Rev Req Model (2009 GRC) Rebuttal REmoval of New  WH Solar AdjustMI 2 3" xfId="26406"/>
    <cellStyle name="_Tenaska Comparison_Rebuttal Power Costs_Electric Rev Req Model (2009 GRC) Rebuttal REmoval of New  WH Solar AdjustMI 2 3 2" xfId="26407"/>
    <cellStyle name="_Tenaska Comparison_Rebuttal Power Costs_Electric Rev Req Model (2009 GRC) Rebuttal REmoval of New  WH Solar AdjustMI 2 4" xfId="26408"/>
    <cellStyle name="_Tenaska Comparison_Rebuttal Power Costs_Electric Rev Req Model (2009 GRC) Rebuttal REmoval of New  WH Solar AdjustMI 2 4 2" xfId="26409"/>
    <cellStyle name="_Tenaska Comparison_Rebuttal Power Costs_Electric Rev Req Model (2009 GRC) Rebuttal REmoval of New  WH Solar AdjustMI 3" xfId="6487"/>
    <cellStyle name="_Tenaska Comparison_Rebuttal Power Costs_Electric Rev Req Model (2009 GRC) Rebuttal REmoval of New  WH Solar AdjustMI 3 2" xfId="26410"/>
    <cellStyle name="_Tenaska Comparison_Rebuttal Power Costs_Electric Rev Req Model (2009 GRC) Rebuttal REmoval of New  WH Solar AdjustMI 3 2 2" xfId="26411"/>
    <cellStyle name="_Tenaska Comparison_Rebuttal Power Costs_Electric Rev Req Model (2009 GRC) Rebuttal REmoval of New  WH Solar AdjustMI 3 3" xfId="26412"/>
    <cellStyle name="_Tenaska Comparison_Rebuttal Power Costs_Electric Rev Req Model (2009 GRC) Rebuttal REmoval of New  WH Solar AdjustMI 4" xfId="6488"/>
    <cellStyle name="_Tenaska Comparison_Rebuttal Power Costs_Electric Rev Req Model (2009 GRC) Rebuttal REmoval of New  WH Solar AdjustMI 4 2" xfId="26413"/>
    <cellStyle name="_Tenaska Comparison_Rebuttal Power Costs_Electric Rev Req Model (2009 GRC) Rebuttal REmoval of New  WH Solar AdjustMI 4 2 2" xfId="26414"/>
    <cellStyle name="_Tenaska Comparison_Rebuttal Power Costs_Electric Rev Req Model (2009 GRC) Rebuttal REmoval of New  WH Solar AdjustMI 4 3" xfId="26415"/>
    <cellStyle name="_Tenaska Comparison_Rebuttal Power Costs_Electric Rev Req Model (2009 GRC) Rebuttal REmoval of New  WH Solar AdjustMI 5" xfId="26416"/>
    <cellStyle name="_Tenaska Comparison_Rebuttal Power Costs_Electric Rev Req Model (2009 GRC) Rebuttal REmoval of New  WH Solar AdjustMI 5 2" xfId="26417"/>
    <cellStyle name="_Tenaska Comparison_Rebuttal Power Costs_Electric Rev Req Model (2009 GRC) Rebuttal REmoval of New  WH Solar AdjustMI 6" xfId="26418"/>
    <cellStyle name="_Tenaska Comparison_Rebuttal Power Costs_Electric Rev Req Model (2009 GRC) Rebuttal REmoval of New  WH Solar AdjustMI 6 2" xfId="26419"/>
    <cellStyle name="_Tenaska Comparison_Rebuttal Power Costs_Electric Rev Req Model (2009 GRC) Rebuttal REmoval of New  WH Solar AdjustMI_DEM-WP(C) ENERG10C--ctn Mid-C_042010 2010GRC" xfId="6489"/>
    <cellStyle name="_Tenaska Comparison_Rebuttal Power Costs_Electric Rev Req Model (2009 GRC) Rebuttal REmoval of New  WH Solar AdjustMI_DEM-WP(C) ENERG10C--ctn Mid-C_042010 2010GRC 2" xfId="26420"/>
    <cellStyle name="_Tenaska Comparison_Rebuttal Power Costs_Electric Rev Req Model (2009 GRC) Revised 01-18-2010" xfId="6490"/>
    <cellStyle name="_Tenaska Comparison_Rebuttal Power Costs_Electric Rev Req Model (2009 GRC) Revised 01-18-2010 2" xfId="6491"/>
    <cellStyle name="_Tenaska Comparison_Rebuttal Power Costs_Electric Rev Req Model (2009 GRC) Revised 01-18-2010 2 2" xfId="6492"/>
    <cellStyle name="_Tenaska Comparison_Rebuttal Power Costs_Electric Rev Req Model (2009 GRC) Revised 01-18-2010 2 2 2" xfId="26421"/>
    <cellStyle name="_Tenaska Comparison_Rebuttal Power Costs_Electric Rev Req Model (2009 GRC) Revised 01-18-2010 2 2 2 2" xfId="26422"/>
    <cellStyle name="_Tenaska Comparison_Rebuttal Power Costs_Electric Rev Req Model (2009 GRC) Revised 01-18-2010 2 3" xfId="26423"/>
    <cellStyle name="_Tenaska Comparison_Rebuttal Power Costs_Electric Rev Req Model (2009 GRC) Revised 01-18-2010 2 3 2" xfId="26424"/>
    <cellStyle name="_Tenaska Comparison_Rebuttal Power Costs_Electric Rev Req Model (2009 GRC) Revised 01-18-2010 2 4" xfId="26425"/>
    <cellStyle name="_Tenaska Comparison_Rebuttal Power Costs_Electric Rev Req Model (2009 GRC) Revised 01-18-2010 2 4 2" xfId="26426"/>
    <cellStyle name="_Tenaska Comparison_Rebuttal Power Costs_Electric Rev Req Model (2009 GRC) Revised 01-18-2010 3" xfId="6493"/>
    <cellStyle name="_Tenaska Comparison_Rebuttal Power Costs_Electric Rev Req Model (2009 GRC) Revised 01-18-2010 3 2" xfId="26427"/>
    <cellStyle name="_Tenaska Comparison_Rebuttal Power Costs_Electric Rev Req Model (2009 GRC) Revised 01-18-2010 3 2 2" xfId="26428"/>
    <cellStyle name="_Tenaska Comparison_Rebuttal Power Costs_Electric Rev Req Model (2009 GRC) Revised 01-18-2010 3 3" xfId="26429"/>
    <cellStyle name="_Tenaska Comparison_Rebuttal Power Costs_Electric Rev Req Model (2009 GRC) Revised 01-18-2010 4" xfId="6494"/>
    <cellStyle name="_Tenaska Comparison_Rebuttal Power Costs_Electric Rev Req Model (2009 GRC) Revised 01-18-2010 4 2" xfId="26430"/>
    <cellStyle name="_Tenaska Comparison_Rebuttal Power Costs_Electric Rev Req Model (2009 GRC) Revised 01-18-2010 4 2 2" xfId="26431"/>
    <cellStyle name="_Tenaska Comparison_Rebuttal Power Costs_Electric Rev Req Model (2009 GRC) Revised 01-18-2010 4 3" xfId="26432"/>
    <cellStyle name="_Tenaska Comparison_Rebuttal Power Costs_Electric Rev Req Model (2009 GRC) Revised 01-18-2010 5" xfId="26433"/>
    <cellStyle name="_Tenaska Comparison_Rebuttal Power Costs_Electric Rev Req Model (2009 GRC) Revised 01-18-2010 5 2" xfId="26434"/>
    <cellStyle name="_Tenaska Comparison_Rebuttal Power Costs_Electric Rev Req Model (2009 GRC) Revised 01-18-2010 6" xfId="26435"/>
    <cellStyle name="_Tenaska Comparison_Rebuttal Power Costs_Electric Rev Req Model (2009 GRC) Revised 01-18-2010 6 2" xfId="26436"/>
    <cellStyle name="_Tenaska Comparison_Rebuttal Power Costs_Electric Rev Req Model (2009 GRC) Revised 01-18-2010_DEM-WP(C) ENERG10C--ctn Mid-C_042010 2010GRC" xfId="6495"/>
    <cellStyle name="_Tenaska Comparison_Rebuttal Power Costs_Electric Rev Req Model (2009 GRC) Revised 01-18-2010_DEM-WP(C) ENERG10C--ctn Mid-C_042010 2010GRC 2" xfId="26437"/>
    <cellStyle name="_Tenaska Comparison_Rebuttal Power Costs_Final Order Electric EXHIBIT A-1" xfId="6496"/>
    <cellStyle name="_Tenaska Comparison_Rebuttal Power Costs_Final Order Electric EXHIBIT A-1 2" xfId="6497"/>
    <cellStyle name="_Tenaska Comparison_Rebuttal Power Costs_Final Order Electric EXHIBIT A-1 2 2" xfId="6498"/>
    <cellStyle name="_Tenaska Comparison_Rebuttal Power Costs_Final Order Electric EXHIBIT A-1 2 2 2" xfId="26438"/>
    <cellStyle name="_Tenaska Comparison_Rebuttal Power Costs_Final Order Electric EXHIBIT A-1 2 3" xfId="26439"/>
    <cellStyle name="_Tenaska Comparison_Rebuttal Power Costs_Final Order Electric EXHIBIT A-1 3" xfId="6499"/>
    <cellStyle name="_Tenaska Comparison_Rebuttal Power Costs_Final Order Electric EXHIBIT A-1 3 2" xfId="26440"/>
    <cellStyle name="_Tenaska Comparison_Rebuttal Power Costs_Final Order Electric EXHIBIT A-1 3 2 2" xfId="26441"/>
    <cellStyle name="_Tenaska Comparison_Rebuttal Power Costs_Final Order Electric EXHIBIT A-1 3 3" xfId="26442"/>
    <cellStyle name="_Tenaska Comparison_Rebuttal Power Costs_Final Order Electric EXHIBIT A-1 4" xfId="6500"/>
    <cellStyle name="_Tenaska Comparison_Rebuttal Power Costs_Final Order Electric EXHIBIT A-1 4 2" xfId="26443"/>
    <cellStyle name="_Tenaska Comparison_Rebuttal Power Costs_Final Order Electric EXHIBIT A-1 5" xfId="26444"/>
    <cellStyle name="_Tenaska Comparison_Rebuttal Power Costs_Final Order Electric EXHIBIT A-1 6" xfId="26445"/>
    <cellStyle name="_Tenaska Comparison_ROR 5.02" xfId="6501"/>
    <cellStyle name="_Tenaska Comparison_ROR 5.02 2" xfId="6502"/>
    <cellStyle name="_Tenaska Comparison_ROR 5.02 2 2" xfId="6503"/>
    <cellStyle name="_Tenaska Comparison_ROR 5.02 2 2 2" xfId="26446"/>
    <cellStyle name="_Tenaska Comparison_ROR 5.02 2 3" xfId="26447"/>
    <cellStyle name="_Tenaska Comparison_ROR 5.02 3" xfId="6504"/>
    <cellStyle name="_Tenaska Comparison_ROR 5.02 3 2" xfId="26448"/>
    <cellStyle name="_Tenaska Comparison_ROR 5.02 4" xfId="26449"/>
    <cellStyle name="_Tenaska Comparison_Transmission Workbook for May BOD" xfId="6505"/>
    <cellStyle name="_Tenaska Comparison_Transmission Workbook for May BOD 2" xfId="6506"/>
    <cellStyle name="_Tenaska Comparison_Transmission Workbook for May BOD 2 2" xfId="26450"/>
    <cellStyle name="_Tenaska Comparison_Transmission Workbook for May BOD 2 2 2" xfId="26451"/>
    <cellStyle name="_Tenaska Comparison_Transmission Workbook for May BOD 2 2 2 2" xfId="26452"/>
    <cellStyle name="_Tenaska Comparison_Transmission Workbook for May BOD 2 3" xfId="26453"/>
    <cellStyle name="_Tenaska Comparison_Transmission Workbook for May BOD 2 3 2" xfId="26454"/>
    <cellStyle name="_Tenaska Comparison_Transmission Workbook for May BOD 2 4" xfId="26455"/>
    <cellStyle name="_Tenaska Comparison_Transmission Workbook for May BOD 2 4 2" xfId="26456"/>
    <cellStyle name="_Tenaska Comparison_Transmission Workbook for May BOD 3" xfId="26457"/>
    <cellStyle name="_Tenaska Comparison_Transmission Workbook for May BOD 3 2" xfId="26458"/>
    <cellStyle name="_Tenaska Comparison_Transmission Workbook for May BOD 3 2 2" xfId="26459"/>
    <cellStyle name="_Tenaska Comparison_Transmission Workbook for May BOD 3 3" xfId="26460"/>
    <cellStyle name="_Tenaska Comparison_Transmission Workbook for May BOD 4" xfId="26461"/>
    <cellStyle name="_Tenaska Comparison_Transmission Workbook for May BOD 4 2" xfId="26462"/>
    <cellStyle name="_Tenaska Comparison_Transmission Workbook for May BOD 4 2 2" xfId="26463"/>
    <cellStyle name="_Tenaska Comparison_Transmission Workbook for May BOD 4 3" xfId="26464"/>
    <cellStyle name="_Tenaska Comparison_Transmission Workbook for May BOD 5" xfId="26465"/>
    <cellStyle name="_Tenaska Comparison_Transmission Workbook for May BOD 5 2" xfId="26466"/>
    <cellStyle name="_Tenaska Comparison_Transmission Workbook for May BOD 6" xfId="26467"/>
    <cellStyle name="_Tenaska Comparison_Transmission Workbook for May BOD 6 2" xfId="26468"/>
    <cellStyle name="_Tenaska Comparison_Transmission Workbook for May BOD_DEM-WP(C) ENERG10C--ctn Mid-C_042010 2010GRC" xfId="6507"/>
    <cellStyle name="_Tenaska Comparison_Transmission Workbook for May BOD_DEM-WP(C) ENERG10C--ctn Mid-C_042010 2010GRC 2" xfId="26469"/>
    <cellStyle name="_Tenaska Comparison_Wind Integration 10GRC" xfId="6508"/>
    <cellStyle name="_Tenaska Comparison_Wind Integration 10GRC 2" xfId="6509"/>
    <cellStyle name="_Tenaska Comparison_Wind Integration 10GRC 2 2" xfId="26470"/>
    <cellStyle name="_Tenaska Comparison_Wind Integration 10GRC 2 2 2" xfId="26471"/>
    <cellStyle name="_Tenaska Comparison_Wind Integration 10GRC 2 2 2 2" xfId="26472"/>
    <cellStyle name="_Tenaska Comparison_Wind Integration 10GRC 2 3" xfId="26473"/>
    <cellStyle name="_Tenaska Comparison_Wind Integration 10GRC 2 3 2" xfId="26474"/>
    <cellStyle name="_Tenaska Comparison_Wind Integration 10GRC 2 4" xfId="26475"/>
    <cellStyle name="_Tenaska Comparison_Wind Integration 10GRC 2 4 2" xfId="26476"/>
    <cellStyle name="_Tenaska Comparison_Wind Integration 10GRC 3" xfId="26477"/>
    <cellStyle name="_Tenaska Comparison_Wind Integration 10GRC 3 2" xfId="26478"/>
    <cellStyle name="_Tenaska Comparison_Wind Integration 10GRC 3 2 2" xfId="26479"/>
    <cellStyle name="_Tenaska Comparison_Wind Integration 10GRC 3 3" xfId="26480"/>
    <cellStyle name="_Tenaska Comparison_Wind Integration 10GRC 4" xfId="26481"/>
    <cellStyle name="_Tenaska Comparison_Wind Integration 10GRC 4 2" xfId="26482"/>
    <cellStyle name="_Tenaska Comparison_Wind Integration 10GRC 4 2 2" xfId="26483"/>
    <cellStyle name="_Tenaska Comparison_Wind Integration 10GRC 4 3" xfId="26484"/>
    <cellStyle name="_Tenaska Comparison_Wind Integration 10GRC 5" xfId="26485"/>
    <cellStyle name="_Tenaska Comparison_Wind Integration 10GRC 5 2" xfId="26486"/>
    <cellStyle name="_Tenaska Comparison_Wind Integration 10GRC 6" xfId="26487"/>
    <cellStyle name="_Tenaska Comparison_Wind Integration 10GRC 6 2" xfId="26488"/>
    <cellStyle name="_Tenaska Comparison_Wind Integration 10GRC_DEM-WP(C) ENERG10C--ctn Mid-C_042010 2010GRC" xfId="6510"/>
    <cellStyle name="_Tenaska Comparison_Wind Integration 10GRC_DEM-WP(C) ENERG10C--ctn Mid-C_042010 2010GRC 2" xfId="26489"/>
    <cellStyle name="_x0013__TENASKA REGULATORY ASSET" xfId="6511"/>
    <cellStyle name="_x0013__TENASKA REGULATORY ASSET 2" xfId="6512"/>
    <cellStyle name="_x0013__TENASKA REGULATORY ASSET 2 2" xfId="6513"/>
    <cellStyle name="_x0013__TENASKA REGULATORY ASSET 2 2 2" xfId="26490"/>
    <cellStyle name="_x0013__TENASKA REGULATORY ASSET 2 3" xfId="26491"/>
    <cellStyle name="_x0013__TENASKA REGULATORY ASSET 3" xfId="6514"/>
    <cellStyle name="_x0013__TENASKA REGULATORY ASSET 3 2" xfId="26492"/>
    <cellStyle name="_x0013__TENASKA REGULATORY ASSET 4" xfId="6515"/>
    <cellStyle name="_Therms Data" xfId="6516"/>
    <cellStyle name="_Therms Data 2" xfId="6517"/>
    <cellStyle name="_Therms Data_Pro Forma Rev 09 GRC" xfId="6518"/>
    <cellStyle name="_Therms Data_Pro Forma Rev 09 GRC 2" xfId="26493"/>
    <cellStyle name="_Therms Data_Pro Forma Rev 2010 GRC" xfId="6519"/>
    <cellStyle name="_Therms Data_Pro Forma Rev 2010 GRC 2" xfId="26494"/>
    <cellStyle name="_Therms Data_Pro Forma Rev 2010 GRC_Preliminary" xfId="6520"/>
    <cellStyle name="_Therms Data_Pro Forma Rev 2010 GRC_Preliminary 2" xfId="26495"/>
    <cellStyle name="_Therms Data_Revenue (Feb 09 - Jan 10)" xfId="6521"/>
    <cellStyle name="_Therms Data_Revenue (Feb 09 - Jan 10) 2" xfId="26496"/>
    <cellStyle name="_Therms Data_Revenue (Jan 09 - Dec 09)" xfId="6522"/>
    <cellStyle name="_Therms Data_Revenue (Jan 09 - Dec 09) 2" xfId="26497"/>
    <cellStyle name="_Therms Data_Revenue (Mar 09 - Feb 10)" xfId="6523"/>
    <cellStyle name="_Therms Data_Revenue (Mar 09 - Feb 10) 2" xfId="26498"/>
    <cellStyle name="_Therms Data_Volume Exhibit (Jan09 - Dec09)" xfId="6524"/>
    <cellStyle name="_Therms Data_Volume Exhibit (Jan09 - Dec09) 2" xfId="26499"/>
    <cellStyle name="_Value Copy 11 30 05 gas 12 09 05 AURORA at 12 14 05" xfId="6525"/>
    <cellStyle name="_Value Copy 11 30 05 gas 12 09 05 AURORA at 12 14 05 10" xfId="26500"/>
    <cellStyle name="_Value Copy 11 30 05 gas 12 09 05 AURORA at 12 14 05 10 2" xfId="26501"/>
    <cellStyle name="_Value Copy 11 30 05 gas 12 09 05 AURORA at 12 14 05 11" xfId="26502"/>
    <cellStyle name="_Value Copy 11 30 05 gas 12 09 05 AURORA at 12 14 05 11 2" xfId="26503"/>
    <cellStyle name="_Value Copy 11 30 05 gas 12 09 05 AURORA at 12 14 05 11 3" xfId="26504"/>
    <cellStyle name="_Value Copy 11 30 05 gas 12 09 05 AURORA at 12 14 05 2" xfId="6526"/>
    <cellStyle name="_Value Copy 11 30 05 gas 12 09 05 AURORA at 12 14 05 2 2" xfId="6527"/>
    <cellStyle name="_Value Copy 11 30 05 gas 12 09 05 AURORA at 12 14 05 2 2 2" xfId="6528"/>
    <cellStyle name="_Value Copy 11 30 05 gas 12 09 05 AURORA at 12 14 05 2 2 2 2" xfId="26505"/>
    <cellStyle name="_Value Copy 11 30 05 gas 12 09 05 AURORA at 12 14 05 2 2 2 2 2" xfId="26506"/>
    <cellStyle name="_Value Copy 11 30 05 gas 12 09 05 AURORA at 12 14 05 2 2 3" xfId="26507"/>
    <cellStyle name="_Value Copy 11 30 05 gas 12 09 05 AURORA at 12 14 05 2 2 3 2" xfId="26508"/>
    <cellStyle name="_Value Copy 11 30 05 gas 12 09 05 AURORA at 12 14 05 2 2 4" xfId="26509"/>
    <cellStyle name="_Value Copy 11 30 05 gas 12 09 05 AURORA at 12 14 05 2 2 4 2" xfId="26510"/>
    <cellStyle name="_Value Copy 11 30 05 gas 12 09 05 AURORA at 12 14 05 2 3" xfId="6529"/>
    <cellStyle name="_Value Copy 11 30 05 gas 12 09 05 AURORA at 12 14 05 2 3 2" xfId="26511"/>
    <cellStyle name="_Value Copy 11 30 05 gas 12 09 05 AURORA at 12 14 05 2 3 2 2" xfId="26512"/>
    <cellStyle name="_Value Copy 11 30 05 gas 12 09 05 AURORA at 12 14 05 2 3 3" xfId="26513"/>
    <cellStyle name="_Value Copy 11 30 05 gas 12 09 05 AURORA at 12 14 05 2 4" xfId="26514"/>
    <cellStyle name="_Value Copy 11 30 05 gas 12 09 05 AURORA at 12 14 05 2 4 2" xfId="26515"/>
    <cellStyle name="_Value Copy 11 30 05 gas 12 09 05 AURORA at 12 14 05 2 4 2 2" xfId="26516"/>
    <cellStyle name="_Value Copy 11 30 05 gas 12 09 05 AURORA at 12 14 05 2 4 3" xfId="26517"/>
    <cellStyle name="_Value Copy 11 30 05 gas 12 09 05 AURORA at 12 14 05 2 5" xfId="26518"/>
    <cellStyle name="_Value Copy 11 30 05 gas 12 09 05 AURORA at 12 14 05 2 5 2" xfId="26519"/>
    <cellStyle name="_Value Copy 11 30 05 gas 12 09 05 AURORA at 12 14 05 2 6" xfId="26520"/>
    <cellStyle name="_Value Copy 11 30 05 gas 12 09 05 AURORA at 12 14 05 2 6 2" xfId="26521"/>
    <cellStyle name="_Value Copy 11 30 05 gas 12 09 05 AURORA at 12 14 05 3" xfId="6530"/>
    <cellStyle name="_Value Copy 11 30 05 gas 12 09 05 AURORA at 12 14 05 3 2" xfId="6531"/>
    <cellStyle name="_Value Copy 11 30 05 gas 12 09 05 AURORA at 12 14 05 3 2 2" xfId="26522"/>
    <cellStyle name="_Value Copy 11 30 05 gas 12 09 05 AURORA at 12 14 05 3 2 2 2" xfId="26523"/>
    <cellStyle name="_Value Copy 11 30 05 gas 12 09 05 AURORA at 12 14 05 3 2 3" xfId="26524"/>
    <cellStyle name="_Value Copy 11 30 05 gas 12 09 05 AURORA at 12 14 05 3 3" xfId="26525"/>
    <cellStyle name="_Value Copy 11 30 05 gas 12 09 05 AURORA at 12 14 05 3 3 2" xfId="26526"/>
    <cellStyle name="_Value Copy 11 30 05 gas 12 09 05 AURORA at 12 14 05 3 3 2 2" xfId="26527"/>
    <cellStyle name="_Value Copy 11 30 05 gas 12 09 05 AURORA at 12 14 05 3 3 3" xfId="26528"/>
    <cellStyle name="_Value Copy 11 30 05 gas 12 09 05 AURORA at 12 14 05 3 4" xfId="26529"/>
    <cellStyle name="_Value Copy 11 30 05 gas 12 09 05 AURORA at 12 14 05 3 4 2" xfId="26530"/>
    <cellStyle name="_Value Copy 11 30 05 gas 12 09 05 AURORA at 12 14 05 3 5" xfId="26531"/>
    <cellStyle name="_Value Copy 11 30 05 gas 12 09 05 AURORA at 12 14 05 3 5 2" xfId="26532"/>
    <cellStyle name="_Value Copy 11 30 05 gas 12 09 05 AURORA at 12 14 05 4" xfId="6532"/>
    <cellStyle name="_Value Copy 11 30 05 gas 12 09 05 AURORA at 12 14 05 4 2" xfId="6533"/>
    <cellStyle name="_Value Copy 11 30 05 gas 12 09 05 AURORA at 12 14 05 4 2 2" xfId="26533"/>
    <cellStyle name="_Value Copy 11 30 05 gas 12 09 05 AURORA at 12 14 05 4 2 2 2" xfId="26534"/>
    <cellStyle name="_Value Copy 11 30 05 gas 12 09 05 AURORA at 12 14 05 4 2 2 2 2" xfId="26535"/>
    <cellStyle name="_Value Copy 11 30 05 gas 12 09 05 AURORA at 12 14 05 4 2 3" xfId="26536"/>
    <cellStyle name="_Value Copy 11 30 05 gas 12 09 05 AURORA at 12 14 05 4 2 3 2" xfId="26537"/>
    <cellStyle name="_Value Copy 11 30 05 gas 12 09 05 AURORA at 12 14 05 4 2 4" xfId="26538"/>
    <cellStyle name="_Value Copy 11 30 05 gas 12 09 05 AURORA at 12 14 05 4 2 4 2" xfId="26539"/>
    <cellStyle name="_Value Copy 11 30 05 gas 12 09 05 AURORA at 12 14 05 4 3" xfId="26540"/>
    <cellStyle name="_Value Copy 11 30 05 gas 12 09 05 AURORA at 12 14 05 4 3 2" xfId="26541"/>
    <cellStyle name="_Value Copy 11 30 05 gas 12 09 05 AURORA at 12 14 05 4 3 2 2" xfId="26542"/>
    <cellStyle name="_Value Copy 11 30 05 gas 12 09 05 AURORA at 12 14 05 4 3 3" xfId="26543"/>
    <cellStyle name="_Value Copy 11 30 05 gas 12 09 05 AURORA at 12 14 05 4 4" xfId="26544"/>
    <cellStyle name="_Value Copy 11 30 05 gas 12 09 05 AURORA at 12 14 05 4 4 2" xfId="26545"/>
    <cellStyle name="_Value Copy 11 30 05 gas 12 09 05 AURORA at 12 14 05 4 4 2 2" xfId="26546"/>
    <cellStyle name="_Value Copy 11 30 05 gas 12 09 05 AURORA at 12 14 05 4 4 3" xfId="26547"/>
    <cellStyle name="_Value Copy 11 30 05 gas 12 09 05 AURORA at 12 14 05 4 5" xfId="26548"/>
    <cellStyle name="_Value Copy 11 30 05 gas 12 09 05 AURORA at 12 14 05 4 5 2" xfId="26549"/>
    <cellStyle name="_Value Copy 11 30 05 gas 12 09 05 AURORA at 12 14 05 4 6" xfId="26550"/>
    <cellStyle name="_Value Copy 11 30 05 gas 12 09 05 AURORA at 12 14 05 4 6 2" xfId="26551"/>
    <cellStyle name="_Value Copy 11 30 05 gas 12 09 05 AURORA at 12 14 05 5" xfId="6534"/>
    <cellStyle name="_Value Copy 11 30 05 gas 12 09 05 AURORA at 12 14 05 5 2" xfId="26552"/>
    <cellStyle name="_Value Copy 11 30 05 gas 12 09 05 AURORA at 12 14 05 5 2 2" xfId="26553"/>
    <cellStyle name="_Value Copy 11 30 05 gas 12 09 05 AURORA at 12 14 05 5 2 2 2" xfId="26554"/>
    <cellStyle name="_Value Copy 11 30 05 gas 12 09 05 AURORA at 12 14 05 5 2 2 2 2" xfId="26555"/>
    <cellStyle name="_Value Copy 11 30 05 gas 12 09 05 AURORA at 12 14 05 5 2 3" xfId="26556"/>
    <cellStyle name="_Value Copy 11 30 05 gas 12 09 05 AURORA at 12 14 05 5 2 3 2" xfId="26557"/>
    <cellStyle name="_Value Copy 11 30 05 gas 12 09 05 AURORA at 12 14 05 5 2 4" xfId="26558"/>
    <cellStyle name="_Value Copy 11 30 05 gas 12 09 05 AURORA at 12 14 05 5 2 4 2" xfId="26559"/>
    <cellStyle name="_Value Copy 11 30 05 gas 12 09 05 AURORA at 12 14 05 5 2 5" xfId="26560"/>
    <cellStyle name="_Value Copy 11 30 05 gas 12 09 05 AURORA at 12 14 05 5 3" xfId="26561"/>
    <cellStyle name="_Value Copy 11 30 05 gas 12 09 05 AURORA at 12 14 05 5 3 2" xfId="26562"/>
    <cellStyle name="_Value Copy 11 30 05 gas 12 09 05 AURORA at 12 14 05 5 3 2 2" xfId="26563"/>
    <cellStyle name="_Value Copy 11 30 05 gas 12 09 05 AURORA at 12 14 05 5 4" xfId="26564"/>
    <cellStyle name="_Value Copy 11 30 05 gas 12 09 05 AURORA at 12 14 05 5 4 2" xfId="26565"/>
    <cellStyle name="_Value Copy 11 30 05 gas 12 09 05 AURORA at 12 14 05 5 5" xfId="26566"/>
    <cellStyle name="_Value Copy 11 30 05 gas 12 09 05 AURORA at 12 14 05 5 5 2" xfId="26567"/>
    <cellStyle name="_Value Copy 11 30 05 gas 12 09 05 AURORA at 12 14 05 6" xfId="6535"/>
    <cellStyle name="_Value Copy 11 30 05 gas 12 09 05 AURORA at 12 14 05 6 2" xfId="6536"/>
    <cellStyle name="_Value Copy 11 30 05 gas 12 09 05 AURORA at 12 14 05 6 2 2" xfId="26568"/>
    <cellStyle name="_Value Copy 11 30 05 gas 12 09 05 AURORA at 12 14 05 6 2 2 2" xfId="26569"/>
    <cellStyle name="_Value Copy 11 30 05 gas 12 09 05 AURORA at 12 14 05 6 3" xfId="26570"/>
    <cellStyle name="_Value Copy 11 30 05 gas 12 09 05 AURORA at 12 14 05 6 3 2" xfId="26571"/>
    <cellStyle name="_Value Copy 11 30 05 gas 12 09 05 AURORA at 12 14 05 6 4" xfId="26572"/>
    <cellStyle name="_Value Copy 11 30 05 gas 12 09 05 AURORA at 12 14 05 6 4 2" xfId="26573"/>
    <cellStyle name="_Value Copy 11 30 05 gas 12 09 05 AURORA at 12 14 05 7" xfId="6537"/>
    <cellStyle name="_Value Copy 11 30 05 gas 12 09 05 AURORA at 12 14 05 7 2" xfId="6538"/>
    <cellStyle name="_Value Copy 11 30 05 gas 12 09 05 AURORA at 12 14 05 7 2 2" xfId="26574"/>
    <cellStyle name="_Value Copy 11 30 05 gas 12 09 05 AURORA at 12 14 05 7 3" xfId="26575"/>
    <cellStyle name="_Value Copy 11 30 05 gas 12 09 05 AURORA at 12 14 05 8" xfId="26576"/>
    <cellStyle name="_Value Copy 11 30 05 gas 12 09 05 AURORA at 12 14 05 8 2" xfId="26577"/>
    <cellStyle name="_Value Copy 11 30 05 gas 12 09 05 AURORA at 12 14 05 8 2 2" xfId="26578"/>
    <cellStyle name="_Value Copy 11 30 05 gas 12 09 05 AURORA at 12 14 05 8 3" xfId="26579"/>
    <cellStyle name="_Value Copy 11 30 05 gas 12 09 05 AURORA at 12 14 05 9" xfId="26580"/>
    <cellStyle name="_Value Copy 11 30 05 gas 12 09 05 AURORA at 12 14 05 9 2" xfId="26581"/>
    <cellStyle name="_Value Copy 11 30 05 gas 12 09 05 AURORA at 12 14 05 9 2 2" xfId="26582"/>
    <cellStyle name="_Value Copy 11 30 05 gas 12 09 05 AURORA at 12 14 05 9 2 2 2" xfId="26583"/>
    <cellStyle name="_Value Copy 11 30 05 gas 12 09 05 AURORA at 12 14 05 9 2 3" xfId="26584"/>
    <cellStyle name="_Value Copy 11 30 05 gas 12 09 05 AURORA at 12 14 05 9 3" xfId="26585"/>
    <cellStyle name="_Value Copy 11 30 05 gas 12 09 05 AURORA at 12 14 05 9 3 2" xfId="26586"/>
    <cellStyle name="_Value Copy 11 30 05 gas 12 09 05 AURORA at 12 14 05 9 4" xfId="26587"/>
    <cellStyle name="_Value Copy 11 30 05 gas 12 09 05 AURORA at 12 14 05_04 07E Wild Horse Wind Expansion (C) (2)" xfId="6539"/>
    <cellStyle name="_Value Copy 11 30 05 gas 12 09 05 AURORA at 12 14 05_04 07E Wild Horse Wind Expansion (C) (2) 2" xfId="6540"/>
    <cellStyle name="_Value Copy 11 30 05 gas 12 09 05 AURORA at 12 14 05_04 07E Wild Horse Wind Expansion (C) (2) 2 2" xfId="6541"/>
    <cellStyle name="_Value Copy 11 30 05 gas 12 09 05 AURORA at 12 14 05_04 07E Wild Horse Wind Expansion (C) (2) 2 2 2" xfId="26588"/>
    <cellStyle name="_Value Copy 11 30 05 gas 12 09 05 AURORA at 12 14 05_04 07E Wild Horse Wind Expansion (C) (2) 2 2 2 2" xfId="26589"/>
    <cellStyle name="_Value Copy 11 30 05 gas 12 09 05 AURORA at 12 14 05_04 07E Wild Horse Wind Expansion (C) (2) 2 3" xfId="26590"/>
    <cellStyle name="_Value Copy 11 30 05 gas 12 09 05 AURORA at 12 14 05_04 07E Wild Horse Wind Expansion (C) (2) 2 3 2" xfId="26591"/>
    <cellStyle name="_Value Copy 11 30 05 gas 12 09 05 AURORA at 12 14 05_04 07E Wild Horse Wind Expansion (C) (2) 2 4" xfId="26592"/>
    <cellStyle name="_Value Copy 11 30 05 gas 12 09 05 AURORA at 12 14 05_04 07E Wild Horse Wind Expansion (C) (2) 2 4 2" xfId="26593"/>
    <cellStyle name="_Value Copy 11 30 05 gas 12 09 05 AURORA at 12 14 05_04 07E Wild Horse Wind Expansion (C) (2) 3" xfId="6542"/>
    <cellStyle name="_Value Copy 11 30 05 gas 12 09 05 AURORA at 12 14 05_04 07E Wild Horse Wind Expansion (C) (2) 3 2" xfId="26594"/>
    <cellStyle name="_Value Copy 11 30 05 gas 12 09 05 AURORA at 12 14 05_04 07E Wild Horse Wind Expansion (C) (2) 3 2 2" xfId="26595"/>
    <cellStyle name="_Value Copy 11 30 05 gas 12 09 05 AURORA at 12 14 05_04 07E Wild Horse Wind Expansion (C) (2) 3 3" xfId="26596"/>
    <cellStyle name="_Value Copy 11 30 05 gas 12 09 05 AURORA at 12 14 05_04 07E Wild Horse Wind Expansion (C) (2) 4" xfId="6543"/>
    <cellStyle name="_Value Copy 11 30 05 gas 12 09 05 AURORA at 12 14 05_04 07E Wild Horse Wind Expansion (C) (2) 4 2" xfId="26597"/>
    <cellStyle name="_Value Copy 11 30 05 gas 12 09 05 AURORA at 12 14 05_04 07E Wild Horse Wind Expansion (C) (2) 4 2 2" xfId="26598"/>
    <cellStyle name="_Value Copy 11 30 05 gas 12 09 05 AURORA at 12 14 05_04 07E Wild Horse Wind Expansion (C) (2) 4 3" xfId="26599"/>
    <cellStyle name="_Value Copy 11 30 05 gas 12 09 05 AURORA at 12 14 05_04 07E Wild Horse Wind Expansion (C) (2) 5" xfId="26600"/>
    <cellStyle name="_Value Copy 11 30 05 gas 12 09 05 AURORA at 12 14 05_04 07E Wild Horse Wind Expansion (C) (2) 5 2" xfId="26601"/>
    <cellStyle name="_Value Copy 11 30 05 gas 12 09 05 AURORA at 12 14 05_04 07E Wild Horse Wind Expansion (C) (2) 6" xfId="26602"/>
    <cellStyle name="_Value Copy 11 30 05 gas 12 09 05 AURORA at 12 14 05_04 07E Wild Horse Wind Expansion (C) (2) 6 2" xfId="26603"/>
    <cellStyle name="_Value Copy 11 30 05 gas 12 09 05 AURORA at 12 14 05_04 07E Wild Horse Wind Expansion (C) (2)_Adj Bench DR 3 for Initial Briefs (Electric)" xfId="6544"/>
    <cellStyle name="_Value Copy 11 30 05 gas 12 09 05 AURORA at 12 14 05_04 07E Wild Horse Wind Expansion (C) (2)_Adj Bench DR 3 for Initial Briefs (Electric) 2" xfId="6545"/>
    <cellStyle name="_Value Copy 11 30 05 gas 12 09 05 AURORA at 12 14 05_04 07E Wild Horse Wind Expansion (C) (2)_Adj Bench DR 3 for Initial Briefs (Electric) 2 2" xfId="6546"/>
    <cellStyle name="_Value Copy 11 30 05 gas 12 09 05 AURORA at 12 14 05_04 07E Wild Horse Wind Expansion (C) (2)_Adj Bench DR 3 for Initial Briefs (Electric) 2 2 2" xfId="26604"/>
    <cellStyle name="_Value Copy 11 30 05 gas 12 09 05 AURORA at 12 14 05_04 07E Wild Horse Wind Expansion (C) (2)_Adj Bench DR 3 for Initial Briefs (Electric) 2 2 2 2" xfId="26605"/>
    <cellStyle name="_Value Copy 11 30 05 gas 12 09 05 AURORA at 12 14 05_04 07E Wild Horse Wind Expansion (C) (2)_Adj Bench DR 3 for Initial Briefs (Electric) 2 3" xfId="26606"/>
    <cellStyle name="_Value Copy 11 30 05 gas 12 09 05 AURORA at 12 14 05_04 07E Wild Horse Wind Expansion (C) (2)_Adj Bench DR 3 for Initial Briefs (Electric) 2 3 2" xfId="26607"/>
    <cellStyle name="_Value Copy 11 30 05 gas 12 09 05 AURORA at 12 14 05_04 07E Wild Horse Wind Expansion (C) (2)_Adj Bench DR 3 for Initial Briefs (Electric) 2 4" xfId="26608"/>
    <cellStyle name="_Value Copy 11 30 05 gas 12 09 05 AURORA at 12 14 05_04 07E Wild Horse Wind Expansion (C) (2)_Adj Bench DR 3 for Initial Briefs (Electric) 2 4 2" xfId="26609"/>
    <cellStyle name="_Value Copy 11 30 05 gas 12 09 05 AURORA at 12 14 05_04 07E Wild Horse Wind Expansion (C) (2)_Adj Bench DR 3 for Initial Briefs (Electric) 3" xfId="6547"/>
    <cellStyle name="_Value Copy 11 30 05 gas 12 09 05 AURORA at 12 14 05_04 07E Wild Horse Wind Expansion (C) (2)_Adj Bench DR 3 for Initial Briefs (Electric) 3 2" xfId="26610"/>
    <cellStyle name="_Value Copy 11 30 05 gas 12 09 05 AURORA at 12 14 05_04 07E Wild Horse Wind Expansion (C) (2)_Adj Bench DR 3 for Initial Briefs (Electric) 3 2 2" xfId="26611"/>
    <cellStyle name="_Value Copy 11 30 05 gas 12 09 05 AURORA at 12 14 05_04 07E Wild Horse Wind Expansion (C) (2)_Adj Bench DR 3 for Initial Briefs (Electric) 3 3" xfId="26612"/>
    <cellStyle name="_Value Copy 11 30 05 gas 12 09 05 AURORA at 12 14 05_04 07E Wild Horse Wind Expansion (C) (2)_Adj Bench DR 3 for Initial Briefs (Electric) 4" xfId="6548"/>
    <cellStyle name="_Value Copy 11 30 05 gas 12 09 05 AURORA at 12 14 05_04 07E Wild Horse Wind Expansion (C) (2)_Adj Bench DR 3 for Initial Briefs (Electric) 4 2" xfId="26613"/>
    <cellStyle name="_Value Copy 11 30 05 gas 12 09 05 AURORA at 12 14 05_04 07E Wild Horse Wind Expansion (C) (2)_Adj Bench DR 3 for Initial Briefs (Electric) 4 2 2" xfId="26614"/>
    <cellStyle name="_Value Copy 11 30 05 gas 12 09 05 AURORA at 12 14 05_04 07E Wild Horse Wind Expansion (C) (2)_Adj Bench DR 3 for Initial Briefs (Electric) 4 3" xfId="26615"/>
    <cellStyle name="_Value Copy 11 30 05 gas 12 09 05 AURORA at 12 14 05_04 07E Wild Horse Wind Expansion (C) (2)_Adj Bench DR 3 for Initial Briefs (Electric) 5" xfId="26616"/>
    <cellStyle name="_Value Copy 11 30 05 gas 12 09 05 AURORA at 12 14 05_04 07E Wild Horse Wind Expansion (C) (2)_Adj Bench DR 3 for Initial Briefs (Electric) 5 2" xfId="26617"/>
    <cellStyle name="_Value Copy 11 30 05 gas 12 09 05 AURORA at 12 14 05_04 07E Wild Horse Wind Expansion (C) (2)_Adj Bench DR 3 for Initial Briefs (Electric) 6" xfId="26618"/>
    <cellStyle name="_Value Copy 11 30 05 gas 12 09 05 AURORA at 12 14 05_04 07E Wild Horse Wind Expansion (C) (2)_Adj Bench DR 3 for Initial Briefs (Electric) 6 2" xfId="26619"/>
    <cellStyle name="_Value Copy 11 30 05 gas 12 09 05 AURORA at 12 14 05_04 07E Wild Horse Wind Expansion (C) (2)_Adj Bench DR 3 for Initial Briefs (Electric)_DEM-WP(C) ENERG10C--ctn Mid-C_042010 2010GRC" xfId="6549"/>
    <cellStyle name="_Value Copy 11 30 05 gas 12 09 05 AURORA at 12 14 05_04 07E Wild Horse Wind Expansion (C) (2)_Adj Bench DR 3 for Initial Briefs (Electric)_DEM-WP(C) ENERG10C--ctn Mid-C_042010 2010GRC 2" xfId="26620"/>
    <cellStyle name="_Value Copy 11 30 05 gas 12 09 05 AURORA at 12 14 05_04 07E Wild Horse Wind Expansion (C) (2)_Book1" xfId="6550"/>
    <cellStyle name="_Value Copy 11 30 05 gas 12 09 05 AURORA at 12 14 05_04 07E Wild Horse Wind Expansion (C) (2)_Book1 2" xfId="26621"/>
    <cellStyle name="_Value Copy 11 30 05 gas 12 09 05 AURORA at 12 14 05_04 07E Wild Horse Wind Expansion (C) (2)_DEM-WP(C) ENERG10C--ctn Mid-C_042010 2010GRC" xfId="6551"/>
    <cellStyle name="_Value Copy 11 30 05 gas 12 09 05 AURORA at 12 14 05_04 07E Wild Horse Wind Expansion (C) (2)_DEM-WP(C) ENERG10C--ctn Mid-C_042010 2010GRC 2" xfId="26622"/>
    <cellStyle name="_Value Copy 11 30 05 gas 12 09 05 AURORA at 12 14 05_04 07E Wild Horse Wind Expansion (C) (2)_Electric Rev Req Model (2009 GRC) " xfId="6552"/>
    <cellStyle name="_Value Copy 11 30 05 gas 12 09 05 AURORA at 12 14 05_04 07E Wild Horse Wind Expansion (C) (2)_Electric Rev Req Model (2009 GRC)  2" xfId="6553"/>
    <cellStyle name="_Value Copy 11 30 05 gas 12 09 05 AURORA at 12 14 05_04 07E Wild Horse Wind Expansion (C) (2)_Electric Rev Req Model (2009 GRC)  2 2" xfId="6554"/>
    <cellStyle name="_Value Copy 11 30 05 gas 12 09 05 AURORA at 12 14 05_04 07E Wild Horse Wind Expansion (C) (2)_Electric Rev Req Model (2009 GRC)  2 2 2" xfId="26623"/>
    <cellStyle name="_Value Copy 11 30 05 gas 12 09 05 AURORA at 12 14 05_04 07E Wild Horse Wind Expansion (C) (2)_Electric Rev Req Model (2009 GRC)  2 2 2 2" xfId="26624"/>
    <cellStyle name="_Value Copy 11 30 05 gas 12 09 05 AURORA at 12 14 05_04 07E Wild Horse Wind Expansion (C) (2)_Electric Rev Req Model (2009 GRC)  2 3" xfId="26625"/>
    <cellStyle name="_Value Copy 11 30 05 gas 12 09 05 AURORA at 12 14 05_04 07E Wild Horse Wind Expansion (C) (2)_Electric Rev Req Model (2009 GRC)  2 3 2" xfId="26626"/>
    <cellStyle name="_Value Copy 11 30 05 gas 12 09 05 AURORA at 12 14 05_04 07E Wild Horse Wind Expansion (C) (2)_Electric Rev Req Model (2009 GRC)  2 4" xfId="26627"/>
    <cellStyle name="_Value Copy 11 30 05 gas 12 09 05 AURORA at 12 14 05_04 07E Wild Horse Wind Expansion (C) (2)_Electric Rev Req Model (2009 GRC)  2 4 2" xfId="26628"/>
    <cellStyle name="_Value Copy 11 30 05 gas 12 09 05 AURORA at 12 14 05_04 07E Wild Horse Wind Expansion (C) (2)_Electric Rev Req Model (2009 GRC)  3" xfId="6555"/>
    <cellStyle name="_Value Copy 11 30 05 gas 12 09 05 AURORA at 12 14 05_04 07E Wild Horse Wind Expansion (C) (2)_Electric Rev Req Model (2009 GRC)  3 2" xfId="26629"/>
    <cellStyle name="_Value Copy 11 30 05 gas 12 09 05 AURORA at 12 14 05_04 07E Wild Horse Wind Expansion (C) (2)_Electric Rev Req Model (2009 GRC)  3 2 2" xfId="26630"/>
    <cellStyle name="_Value Copy 11 30 05 gas 12 09 05 AURORA at 12 14 05_04 07E Wild Horse Wind Expansion (C) (2)_Electric Rev Req Model (2009 GRC)  3 3" xfId="26631"/>
    <cellStyle name="_Value Copy 11 30 05 gas 12 09 05 AURORA at 12 14 05_04 07E Wild Horse Wind Expansion (C) (2)_Electric Rev Req Model (2009 GRC)  4" xfId="6556"/>
    <cellStyle name="_Value Copy 11 30 05 gas 12 09 05 AURORA at 12 14 05_04 07E Wild Horse Wind Expansion (C) (2)_Electric Rev Req Model (2009 GRC)  4 2" xfId="26632"/>
    <cellStyle name="_Value Copy 11 30 05 gas 12 09 05 AURORA at 12 14 05_04 07E Wild Horse Wind Expansion (C) (2)_Electric Rev Req Model (2009 GRC)  4 2 2" xfId="26633"/>
    <cellStyle name="_Value Copy 11 30 05 gas 12 09 05 AURORA at 12 14 05_04 07E Wild Horse Wind Expansion (C) (2)_Electric Rev Req Model (2009 GRC)  4 3" xfId="26634"/>
    <cellStyle name="_Value Copy 11 30 05 gas 12 09 05 AURORA at 12 14 05_04 07E Wild Horse Wind Expansion (C) (2)_Electric Rev Req Model (2009 GRC)  5" xfId="26635"/>
    <cellStyle name="_Value Copy 11 30 05 gas 12 09 05 AURORA at 12 14 05_04 07E Wild Horse Wind Expansion (C) (2)_Electric Rev Req Model (2009 GRC)  5 2" xfId="26636"/>
    <cellStyle name="_Value Copy 11 30 05 gas 12 09 05 AURORA at 12 14 05_04 07E Wild Horse Wind Expansion (C) (2)_Electric Rev Req Model (2009 GRC)  6" xfId="26637"/>
    <cellStyle name="_Value Copy 11 30 05 gas 12 09 05 AURORA at 12 14 05_04 07E Wild Horse Wind Expansion (C) (2)_Electric Rev Req Model (2009 GRC)  6 2" xfId="26638"/>
    <cellStyle name="_Value Copy 11 30 05 gas 12 09 05 AURORA at 12 14 05_04 07E Wild Horse Wind Expansion (C) (2)_Electric Rev Req Model (2009 GRC) _DEM-WP(C) ENERG10C--ctn Mid-C_042010 2010GRC" xfId="6557"/>
    <cellStyle name="_Value Copy 11 30 05 gas 12 09 05 AURORA at 12 14 05_04 07E Wild Horse Wind Expansion (C) (2)_Electric Rev Req Model (2009 GRC) _DEM-WP(C) ENERG10C--ctn Mid-C_042010 2010GRC 2" xfId="26639"/>
    <cellStyle name="_Value Copy 11 30 05 gas 12 09 05 AURORA at 12 14 05_04 07E Wild Horse Wind Expansion (C) (2)_Electric Rev Req Model (2009 GRC) Rebuttal" xfId="6558"/>
    <cellStyle name="_Value Copy 11 30 05 gas 12 09 05 AURORA at 12 14 05_04 07E Wild Horse Wind Expansion (C) (2)_Electric Rev Req Model (2009 GRC) Rebuttal 2" xfId="6559"/>
    <cellStyle name="_Value Copy 11 30 05 gas 12 09 05 AURORA at 12 14 05_04 07E Wild Horse Wind Expansion (C) (2)_Electric Rev Req Model (2009 GRC) Rebuttal 2 2" xfId="6560"/>
    <cellStyle name="_Value Copy 11 30 05 gas 12 09 05 AURORA at 12 14 05_04 07E Wild Horse Wind Expansion (C) (2)_Electric Rev Req Model (2009 GRC) Rebuttal 2 2 2" xfId="26640"/>
    <cellStyle name="_Value Copy 11 30 05 gas 12 09 05 AURORA at 12 14 05_04 07E Wild Horse Wind Expansion (C) (2)_Electric Rev Req Model (2009 GRC) Rebuttal 2 3" xfId="26641"/>
    <cellStyle name="_Value Copy 11 30 05 gas 12 09 05 AURORA at 12 14 05_04 07E Wild Horse Wind Expansion (C) (2)_Electric Rev Req Model (2009 GRC) Rebuttal 3" xfId="6561"/>
    <cellStyle name="_Value Copy 11 30 05 gas 12 09 05 AURORA at 12 14 05_04 07E Wild Horse Wind Expansion (C) (2)_Electric Rev Req Model (2009 GRC) Rebuttal 3 2" xfId="26642"/>
    <cellStyle name="_Value Copy 11 30 05 gas 12 09 05 AURORA at 12 14 05_04 07E Wild Horse Wind Expansion (C) (2)_Electric Rev Req Model (2009 GRC) Rebuttal 4" xfId="6562"/>
    <cellStyle name="_Value Copy 11 30 05 gas 12 09 05 AURORA at 12 14 05_04 07E Wild Horse Wind Expansion (C) (2)_Electric Rev Req Model (2009 GRC) Rebuttal REmoval of New  WH Solar AdjustMI" xfId="6563"/>
    <cellStyle name="_Value Copy 11 30 05 gas 12 09 05 AURORA at 12 14 05_04 07E Wild Horse Wind Expansion (C) (2)_Electric Rev Req Model (2009 GRC) Rebuttal REmoval of New  WH Solar AdjustMI 2" xfId="6564"/>
    <cellStyle name="_Value Copy 11 30 05 gas 12 09 05 AURORA at 12 14 05_04 07E Wild Horse Wind Expansion (C) (2)_Electric Rev Req Model (2009 GRC) Rebuttal REmoval of New  WH Solar AdjustMI 2 2" xfId="6565"/>
    <cellStyle name="_Value Copy 11 30 05 gas 12 09 05 AURORA at 12 14 05_04 07E Wild Horse Wind Expansion (C) (2)_Electric Rev Req Model (2009 GRC) Rebuttal REmoval of New  WH Solar AdjustMI 2 2 2" xfId="26643"/>
    <cellStyle name="_Value Copy 11 30 05 gas 12 09 05 AURORA at 12 14 05_04 07E Wild Horse Wind Expansion (C) (2)_Electric Rev Req Model (2009 GRC) Rebuttal REmoval of New  WH Solar AdjustMI 2 2 2 2" xfId="26644"/>
    <cellStyle name="_Value Copy 11 30 05 gas 12 09 05 AURORA at 12 14 05_04 07E Wild Horse Wind Expansion (C) (2)_Electric Rev Req Model (2009 GRC) Rebuttal REmoval of New  WH Solar AdjustMI 2 3" xfId="26645"/>
    <cellStyle name="_Value Copy 11 30 05 gas 12 09 05 AURORA at 12 14 05_04 07E Wild Horse Wind Expansion (C) (2)_Electric Rev Req Model (2009 GRC) Rebuttal REmoval of New  WH Solar AdjustMI 2 3 2" xfId="26646"/>
    <cellStyle name="_Value Copy 11 30 05 gas 12 09 05 AURORA at 12 14 05_04 07E Wild Horse Wind Expansion (C) (2)_Electric Rev Req Model (2009 GRC) Rebuttal REmoval of New  WH Solar AdjustMI 2 4" xfId="26647"/>
    <cellStyle name="_Value Copy 11 30 05 gas 12 09 05 AURORA at 12 14 05_04 07E Wild Horse Wind Expansion (C) (2)_Electric Rev Req Model (2009 GRC) Rebuttal REmoval of New  WH Solar AdjustMI 2 4 2" xfId="26648"/>
    <cellStyle name="_Value Copy 11 30 05 gas 12 09 05 AURORA at 12 14 05_04 07E Wild Horse Wind Expansion (C) (2)_Electric Rev Req Model (2009 GRC) Rebuttal REmoval of New  WH Solar AdjustMI 3" xfId="6566"/>
    <cellStyle name="_Value Copy 11 30 05 gas 12 09 05 AURORA at 12 14 05_04 07E Wild Horse Wind Expansion (C) (2)_Electric Rev Req Model (2009 GRC) Rebuttal REmoval of New  WH Solar AdjustMI 3 2" xfId="26649"/>
    <cellStyle name="_Value Copy 11 30 05 gas 12 09 05 AURORA at 12 14 05_04 07E Wild Horse Wind Expansion (C) (2)_Electric Rev Req Model (2009 GRC) Rebuttal REmoval of New  WH Solar AdjustMI 3 2 2" xfId="26650"/>
    <cellStyle name="_Value Copy 11 30 05 gas 12 09 05 AURORA at 12 14 05_04 07E Wild Horse Wind Expansion (C) (2)_Electric Rev Req Model (2009 GRC) Rebuttal REmoval of New  WH Solar AdjustMI 3 3" xfId="26651"/>
    <cellStyle name="_Value Copy 11 30 05 gas 12 09 05 AURORA at 12 14 05_04 07E Wild Horse Wind Expansion (C) (2)_Electric Rev Req Model (2009 GRC) Rebuttal REmoval of New  WH Solar AdjustMI 4" xfId="6567"/>
    <cellStyle name="_Value Copy 11 30 05 gas 12 09 05 AURORA at 12 14 05_04 07E Wild Horse Wind Expansion (C) (2)_Electric Rev Req Model (2009 GRC) Rebuttal REmoval of New  WH Solar AdjustMI 4 2" xfId="26652"/>
    <cellStyle name="_Value Copy 11 30 05 gas 12 09 05 AURORA at 12 14 05_04 07E Wild Horse Wind Expansion (C) (2)_Electric Rev Req Model (2009 GRC) Rebuttal REmoval of New  WH Solar AdjustMI 4 2 2" xfId="26653"/>
    <cellStyle name="_Value Copy 11 30 05 gas 12 09 05 AURORA at 12 14 05_04 07E Wild Horse Wind Expansion (C) (2)_Electric Rev Req Model (2009 GRC) Rebuttal REmoval of New  WH Solar AdjustMI 4 3" xfId="26654"/>
    <cellStyle name="_Value Copy 11 30 05 gas 12 09 05 AURORA at 12 14 05_04 07E Wild Horse Wind Expansion (C) (2)_Electric Rev Req Model (2009 GRC) Rebuttal REmoval of New  WH Solar AdjustMI 5" xfId="26655"/>
    <cellStyle name="_Value Copy 11 30 05 gas 12 09 05 AURORA at 12 14 05_04 07E Wild Horse Wind Expansion (C) (2)_Electric Rev Req Model (2009 GRC) Rebuttal REmoval of New  WH Solar AdjustMI 5 2" xfId="26656"/>
    <cellStyle name="_Value Copy 11 30 05 gas 12 09 05 AURORA at 12 14 05_04 07E Wild Horse Wind Expansion (C) (2)_Electric Rev Req Model (2009 GRC) Rebuttal REmoval of New  WH Solar AdjustMI 6" xfId="26657"/>
    <cellStyle name="_Value Copy 11 30 05 gas 12 09 05 AURORA at 12 14 05_04 07E Wild Horse Wind Expansion (C) (2)_Electric Rev Req Model (2009 GRC) Rebuttal REmoval of New  WH Solar AdjustMI 6 2" xfId="26658"/>
    <cellStyle name="_Value Copy 11 30 05 gas 12 09 05 AURORA at 12 14 05_04 07E Wild Horse Wind Expansion (C) (2)_Electric Rev Req Model (2009 GRC) Rebuttal REmoval of New  WH Solar AdjustMI_DEM-WP(C) ENERG10C--ctn Mid-C_042010 2010GRC" xfId="6568"/>
    <cellStyle name="_Value Copy 11 30 05 gas 12 09 05 AURORA at 12 14 05_04 07E Wild Horse Wind Expansion (C) (2)_Electric Rev Req Model (2009 GRC) Rebuttal REmoval of New  WH Solar AdjustMI_DEM-WP(C) ENERG10C--ctn Mid-C_042010 2010GRC 2" xfId="26659"/>
    <cellStyle name="_Value Copy 11 30 05 gas 12 09 05 AURORA at 12 14 05_04 07E Wild Horse Wind Expansion (C) (2)_Electric Rev Req Model (2009 GRC) Revised 01-18-2010" xfId="6569"/>
    <cellStyle name="_Value Copy 11 30 05 gas 12 09 05 AURORA at 12 14 05_04 07E Wild Horse Wind Expansion (C) (2)_Electric Rev Req Model (2009 GRC) Revised 01-18-2010 2" xfId="6570"/>
    <cellStyle name="_Value Copy 11 30 05 gas 12 09 05 AURORA at 12 14 05_04 07E Wild Horse Wind Expansion (C) (2)_Electric Rev Req Model (2009 GRC) Revised 01-18-2010 2 2" xfId="6571"/>
    <cellStyle name="_Value Copy 11 30 05 gas 12 09 05 AURORA at 12 14 05_04 07E Wild Horse Wind Expansion (C) (2)_Electric Rev Req Model (2009 GRC) Revised 01-18-2010 2 2 2" xfId="26660"/>
    <cellStyle name="_Value Copy 11 30 05 gas 12 09 05 AURORA at 12 14 05_04 07E Wild Horse Wind Expansion (C) (2)_Electric Rev Req Model (2009 GRC) Revised 01-18-2010 2 2 2 2" xfId="26661"/>
    <cellStyle name="_Value Copy 11 30 05 gas 12 09 05 AURORA at 12 14 05_04 07E Wild Horse Wind Expansion (C) (2)_Electric Rev Req Model (2009 GRC) Revised 01-18-2010 2 3" xfId="26662"/>
    <cellStyle name="_Value Copy 11 30 05 gas 12 09 05 AURORA at 12 14 05_04 07E Wild Horse Wind Expansion (C) (2)_Electric Rev Req Model (2009 GRC) Revised 01-18-2010 2 3 2" xfId="26663"/>
    <cellStyle name="_Value Copy 11 30 05 gas 12 09 05 AURORA at 12 14 05_04 07E Wild Horse Wind Expansion (C) (2)_Electric Rev Req Model (2009 GRC) Revised 01-18-2010 2 4" xfId="26664"/>
    <cellStyle name="_Value Copy 11 30 05 gas 12 09 05 AURORA at 12 14 05_04 07E Wild Horse Wind Expansion (C) (2)_Electric Rev Req Model (2009 GRC) Revised 01-18-2010 2 4 2" xfId="26665"/>
    <cellStyle name="_Value Copy 11 30 05 gas 12 09 05 AURORA at 12 14 05_04 07E Wild Horse Wind Expansion (C) (2)_Electric Rev Req Model (2009 GRC) Revised 01-18-2010 3" xfId="6572"/>
    <cellStyle name="_Value Copy 11 30 05 gas 12 09 05 AURORA at 12 14 05_04 07E Wild Horse Wind Expansion (C) (2)_Electric Rev Req Model (2009 GRC) Revised 01-18-2010 3 2" xfId="26666"/>
    <cellStyle name="_Value Copy 11 30 05 gas 12 09 05 AURORA at 12 14 05_04 07E Wild Horse Wind Expansion (C) (2)_Electric Rev Req Model (2009 GRC) Revised 01-18-2010 3 2 2" xfId="26667"/>
    <cellStyle name="_Value Copy 11 30 05 gas 12 09 05 AURORA at 12 14 05_04 07E Wild Horse Wind Expansion (C) (2)_Electric Rev Req Model (2009 GRC) Revised 01-18-2010 3 3" xfId="26668"/>
    <cellStyle name="_Value Copy 11 30 05 gas 12 09 05 AURORA at 12 14 05_04 07E Wild Horse Wind Expansion (C) (2)_Electric Rev Req Model (2009 GRC) Revised 01-18-2010 4" xfId="6573"/>
    <cellStyle name="_Value Copy 11 30 05 gas 12 09 05 AURORA at 12 14 05_04 07E Wild Horse Wind Expansion (C) (2)_Electric Rev Req Model (2009 GRC) Revised 01-18-2010 4 2" xfId="26669"/>
    <cellStyle name="_Value Copy 11 30 05 gas 12 09 05 AURORA at 12 14 05_04 07E Wild Horse Wind Expansion (C) (2)_Electric Rev Req Model (2009 GRC) Revised 01-18-2010 4 2 2" xfId="26670"/>
    <cellStyle name="_Value Copy 11 30 05 gas 12 09 05 AURORA at 12 14 05_04 07E Wild Horse Wind Expansion (C) (2)_Electric Rev Req Model (2009 GRC) Revised 01-18-2010 4 3" xfId="26671"/>
    <cellStyle name="_Value Copy 11 30 05 gas 12 09 05 AURORA at 12 14 05_04 07E Wild Horse Wind Expansion (C) (2)_Electric Rev Req Model (2009 GRC) Revised 01-18-2010 5" xfId="26672"/>
    <cellStyle name="_Value Copy 11 30 05 gas 12 09 05 AURORA at 12 14 05_04 07E Wild Horse Wind Expansion (C) (2)_Electric Rev Req Model (2009 GRC) Revised 01-18-2010 5 2" xfId="26673"/>
    <cellStyle name="_Value Copy 11 30 05 gas 12 09 05 AURORA at 12 14 05_04 07E Wild Horse Wind Expansion (C) (2)_Electric Rev Req Model (2009 GRC) Revised 01-18-2010 6" xfId="26674"/>
    <cellStyle name="_Value Copy 11 30 05 gas 12 09 05 AURORA at 12 14 05_04 07E Wild Horse Wind Expansion (C) (2)_Electric Rev Req Model (2009 GRC) Revised 01-18-2010 6 2" xfId="26675"/>
    <cellStyle name="_Value Copy 11 30 05 gas 12 09 05 AURORA at 12 14 05_04 07E Wild Horse Wind Expansion (C) (2)_Electric Rev Req Model (2009 GRC) Revised 01-18-2010_DEM-WP(C) ENERG10C--ctn Mid-C_042010 2010GRC" xfId="6574"/>
    <cellStyle name="_Value Copy 11 30 05 gas 12 09 05 AURORA at 12 14 05_04 07E Wild Horse Wind Expansion (C) (2)_Electric Rev Req Model (2009 GRC) Revised 01-18-2010_DEM-WP(C) ENERG10C--ctn Mid-C_042010 2010GRC 2" xfId="26676"/>
    <cellStyle name="_Value Copy 11 30 05 gas 12 09 05 AURORA at 12 14 05_04 07E Wild Horse Wind Expansion (C) (2)_Electric Rev Req Model (2010 GRC)" xfId="6575"/>
    <cellStyle name="_Value Copy 11 30 05 gas 12 09 05 AURORA at 12 14 05_04 07E Wild Horse Wind Expansion (C) (2)_Electric Rev Req Model (2010 GRC) 2" xfId="26677"/>
    <cellStyle name="_Value Copy 11 30 05 gas 12 09 05 AURORA at 12 14 05_04 07E Wild Horse Wind Expansion (C) (2)_Electric Rev Req Model (2010 GRC) SF" xfId="6576"/>
    <cellStyle name="_Value Copy 11 30 05 gas 12 09 05 AURORA at 12 14 05_04 07E Wild Horse Wind Expansion (C) (2)_Electric Rev Req Model (2010 GRC) SF 2" xfId="26678"/>
    <cellStyle name="_Value Copy 11 30 05 gas 12 09 05 AURORA at 12 14 05_04 07E Wild Horse Wind Expansion (C) (2)_Final Order Electric EXHIBIT A-1" xfId="6577"/>
    <cellStyle name="_Value Copy 11 30 05 gas 12 09 05 AURORA at 12 14 05_04 07E Wild Horse Wind Expansion (C) (2)_Final Order Electric EXHIBIT A-1 2" xfId="6578"/>
    <cellStyle name="_Value Copy 11 30 05 gas 12 09 05 AURORA at 12 14 05_04 07E Wild Horse Wind Expansion (C) (2)_Final Order Electric EXHIBIT A-1 2 2" xfId="6579"/>
    <cellStyle name="_Value Copy 11 30 05 gas 12 09 05 AURORA at 12 14 05_04 07E Wild Horse Wind Expansion (C) (2)_Final Order Electric EXHIBIT A-1 2 2 2" xfId="26679"/>
    <cellStyle name="_Value Copy 11 30 05 gas 12 09 05 AURORA at 12 14 05_04 07E Wild Horse Wind Expansion (C) (2)_Final Order Electric EXHIBIT A-1 2 3" xfId="26680"/>
    <cellStyle name="_Value Copy 11 30 05 gas 12 09 05 AURORA at 12 14 05_04 07E Wild Horse Wind Expansion (C) (2)_Final Order Electric EXHIBIT A-1 3" xfId="6580"/>
    <cellStyle name="_Value Copy 11 30 05 gas 12 09 05 AURORA at 12 14 05_04 07E Wild Horse Wind Expansion (C) (2)_Final Order Electric EXHIBIT A-1 3 2" xfId="26681"/>
    <cellStyle name="_Value Copy 11 30 05 gas 12 09 05 AURORA at 12 14 05_04 07E Wild Horse Wind Expansion (C) (2)_Final Order Electric EXHIBIT A-1 3 2 2" xfId="26682"/>
    <cellStyle name="_Value Copy 11 30 05 gas 12 09 05 AURORA at 12 14 05_04 07E Wild Horse Wind Expansion (C) (2)_Final Order Electric EXHIBIT A-1 3 3" xfId="26683"/>
    <cellStyle name="_Value Copy 11 30 05 gas 12 09 05 AURORA at 12 14 05_04 07E Wild Horse Wind Expansion (C) (2)_Final Order Electric EXHIBIT A-1 4" xfId="6581"/>
    <cellStyle name="_Value Copy 11 30 05 gas 12 09 05 AURORA at 12 14 05_04 07E Wild Horse Wind Expansion (C) (2)_Final Order Electric EXHIBIT A-1 4 2" xfId="26684"/>
    <cellStyle name="_Value Copy 11 30 05 gas 12 09 05 AURORA at 12 14 05_04 07E Wild Horse Wind Expansion (C) (2)_Final Order Electric EXHIBIT A-1 5" xfId="26685"/>
    <cellStyle name="_Value Copy 11 30 05 gas 12 09 05 AURORA at 12 14 05_04 07E Wild Horse Wind Expansion (C) (2)_Final Order Electric EXHIBIT A-1 6" xfId="26686"/>
    <cellStyle name="_Value Copy 11 30 05 gas 12 09 05 AURORA at 12 14 05_04 07E Wild Horse Wind Expansion (C) (2)_TENASKA REGULATORY ASSET" xfId="6582"/>
    <cellStyle name="_Value Copy 11 30 05 gas 12 09 05 AURORA at 12 14 05_04 07E Wild Horse Wind Expansion (C) (2)_TENASKA REGULATORY ASSET 2" xfId="6583"/>
    <cellStyle name="_Value Copy 11 30 05 gas 12 09 05 AURORA at 12 14 05_04 07E Wild Horse Wind Expansion (C) (2)_TENASKA REGULATORY ASSET 2 2" xfId="6584"/>
    <cellStyle name="_Value Copy 11 30 05 gas 12 09 05 AURORA at 12 14 05_04 07E Wild Horse Wind Expansion (C) (2)_TENASKA REGULATORY ASSET 2 2 2" xfId="26687"/>
    <cellStyle name="_Value Copy 11 30 05 gas 12 09 05 AURORA at 12 14 05_04 07E Wild Horse Wind Expansion (C) (2)_TENASKA REGULATORY ASSET 2 3" xfId="26688"/>
    <cellStyle name="_Value Copy 11 30 05 gas 12 09 05 AURORA at 12 14 05_04 07E Wild Horse Wind Expansion (C) (2)_TENASKA REGULATORY ASSET 3" xfId="6585"/>
    <cellStyle name="_Value Copy 11 30 05 gas 12 09 05 AURORA at 12 14 05_04 07E Wild Horse Wind Expansion (C) (2)_TENASKA REGULATORY ASSET 3 2" xfId="26689"/>
    <cellStyle name="_Value Copy 11 30 05 gas 12 09 05 AURORA at 12 14 05_04 07E Wild Horse Wind Expansion (C) (2)_TENASKA REGULATORY ASSET 3 2 2" xfId="26690"/>
    <cellStyle name="_Value Copy 11 30 05 gas 12 09 05 AURORA at 12 14 05_04 07E Wild Horse Wind Expansion (C) (2)_TENASKA REGULATORY ASSET 3 3" xfId="26691"/>
    <cellStyle name="_Value Copy 11 30 05 gas 12 09 05 AURORA at 12 14 05_04 07E Wild Horse Wind Expansion (C) (2)_TENASKA REGULATORY ASSET 4" xfId="6586"/>
    <cellStyle name="_Value Copy 11 30 05 gas 12 09 05 AURORA at 12 14 05_04 07E Wild Horse Wind Expansion (C) (2)_TENASKA REGULATORY ASSET 4 2" xfId="26692"/>
    <cellStyle name="_Value Copy 11 30 05 gas 12 09 05 AURORA at 12 14 05_04 07E Wild Horse Wind Expansion (C) (2)_TENASKA REGULATORY ASSET 5" xfId="26693"/>
    <cellStyle name="_Value Copy 11 30 05 gas 12 09 05 AURORA at 12 14 05_04 07E Wild Horse Wind Expansion (C) (2)_TENASKA REGULATORY ASSET 6" xfId="26694"/>
    <cellStyle name="_Value Copy 11 30 05 gas 12 09 05 AURORA at 12 14 05_16.37E Wild Horse Expansion DeferralRevwrkingfile SF" xfId="6587"/>
    <cellStyle name="_Value Copy 11 30 05 gas 12 09 05 AURORA at 12 14 05_16.37E Wild Horse Expansion DeferralRevwrkingfile SF 2" xfId="6588"/>
    <cellStyle name="_Value Copy 11 30 05 gas 12 09 05 AURORA at 12 14 05_16.37E Wild Horse Expansion DeferralRevwrkingfile SF 2 2" xfId="6589"/>
    <cellStyle name="_Value Copy 11 30 05 gas 12 09 05 AURORA at 12 14 05_16.37E Wild Horse Expansion DeferralRevwrkingfile SF 2 2 2" xfId="26695"/>
    <cellStyle name="_Value Copy 11 30 05 gas 12 09 05 AURORA at 12 14 05_16.37E Wild Horse Expansion DeferralRevwrkingfile SF 2 2 2 2" xfId="26696"/>
    <cellStyle name="_Value Copy 11 30 05 gas 12 09 05 AURORA at 12 14 05_16.37E Wild Horse Expansion DeferralRevwrkingfile SF 2 3" xfId="26697"/>
    <cellStyle name="_Value Copy 11 30 05 gas 12 09 05 AURORA at 12 14 05_16.37E Wild Horse Expansion DeferralRevwrkingfile SF 2 3 2" xfId="26698"/>
    <cellStyle name="_Value Copy 11 30 05 gas 12 09 05 AURORA at 12 14 05_16.37E Wild Horse Expansion DeferralRevwrkingfile SF 2 4" xfId="26699"/>
    <cellStyle name="_Value Copy 11 30 05 gas 12 09 05 AURORA at 12 14 05_16.37E Wild Horse Expansion DeferralRevwrkingfile SF 2 4 2" xfId="26700"/>
    <cellStyle name="_Value Copy 11 30 05 gas 12 09 05 AURORA at 12 14 05_16.37E Wild Horse Expansion DeferralRevwrkingfile SF 3" xfId="6590"/>
    <cellStyle name="_Value Copy 11 30 05 gas 12 09 05 AURORA at 12 14 05_16.37E Wild Horse Expansion DeferralRevwrkingfile SF 3 2" xfId="26701"/>
    <cellStyle name="_Value Copy 11 30 05 gas 12 09 05 AURORA at 12 14 05_16.37E Wild Horse Expansion DeferralRevwrkingfile SF 3 2 2" xfId="26702"/>
    <cellStyle name="_Value Copy 11 30 05 gas 12 09 05 AURORA at 12 14 05_16.37E Wild Horse Expansion DeferralRevwrkingfile SF 3 3" xfId="26703"/>
    <cellStyle name="_Value Copy 11 30 05 gas 12 09 05 AURORA at 12 14 05_16.37E Wild Horse Expansion DeferralRevwrkingfile SF 4" xfId="6591"/>
    <cellStyle name="_Value Copy 11 30 05 gas 12 09 05 AURORA at 12 14 05_16.37E Wild Horse Expansion DeferralRevwrkingfile SF 4 2" xfId="26704"/>
    <cellStyle name="_Value Copy 11 30 05 gas 12 09 05 AURORA at 12 14 05_16.37E Wild Horse Expansion DeferralRevwrkingfile SF 4 2 2" xfId="26705"/>
    <cellStyle name="_Value Copy 11 30 05 gas 12 09 05 AURORA at 12 14 05_16.37E Wild Horse Expansion DeferralRevwrkingfile SF 4 3" xfId="26706"/>
    <cellStyle name="_Value Copy 11 30 05 gas 12 09 05 AURORA at 12 14 05_16.37E Wild Horse Expansion DeferralRevwrkingfile SF 5" xfId="26707"/>
    <cellStyle name="_Value Copy 11 30 05 gas 12 09 05 AURORA at 12 14 05_16.37E Wild Horse Expansion DeferralRevwrkingfile SF 5 2" xfId="26708"/>
    <cellStyle name="_Value Copy 11 30 05 gas 12 09 05 AURORA at 12 14 05_16.37E Wild Horse Expansion DeferralRevwrkingfile SF 6" xfId="26709"/>
    <cellStyle name="_Value Copy 11 30 05 gas 12 09 05 AURORA at 12 14 05_16.37E Wild Horse Expansion DeferralRevwrkingfile SF 6 2" xfId="26710"/>
    <cellStyle name="_Value Copy 11 30 05 gas 12 09 05 AURORA at 12 14 05_16.37E Wild Horse Expansion DeferralRevwrkingfile SF_DEM-WP(C) ENERG10C--ctn Mid-C_042010 2010GRC" xfId="6592"/>
    <cellStyle name="_Value Copy 11 30 05 gas 12 09 05 AURORA at 12 14 05_16.37E Wild Horse Expansion DeferralRevwrkingfile SF_DEM-WP(C) ENERG10C--ctn Mid-C_042010 2010GRC 2" xfId="26711"/>
    <cellStyle name="_Value Copy 11 30 05 gas 12 09 05 AURORA at 12 14 05_2009 Compliance Filing PCA Exhibits for GRC" xfId="6593"/>
    <cellStyle name="_Value Copy 11 30 05 gas 12 09 05 AURORA at 12 14 05_2009 Compliance Filing PCA Exhibits for GRC 2" xfId="6594"/>
    <cellStyle name="_Value Copy 11 30 05 gas 12 09 05 AURORA at 12 14 05_2009 Compliance Filing PCA Exhibits for GRC 2 2" xfId="26712"/>
    <cellStyle name="_Value Copy 11 30 05 gas 12 09 05 AURORA at 12 14 05_2009 Compliance Filing PCA Exhibits for GRC 3" xfId="26713"/>
    <cellStyle name="_Value Copy 11 30 05 gas 12 09 05 AURORA at 12 14 05_2009 GRC Compl Filing - Exhibit D" xfId="6595"/>
    <cellStyle name="_Value Copy 11 30 05 gas 12 09 05 AURORA at 12 14 05_2009 GRC Compl Filing - Exhibit D 2" xfId="6596"/>
    <cellStyle name="_Value Copy 11 30 05 gas 12 09 05 AURORA at 12 14 05_2009 GRC Compl Filing - Exhibit D 2 2" xfId="26714"/>
    <cellStyle name="_Value Copy 11 30 05 gas 12 09 05 AURORA at 12 14 05_2009 GRC Compl Filing - Exhibit D 2 2 2" xfId="26715"/>
    <cellStyle name="_Value Copy 11 30 05 gas 12 09 05 AURORA at 12 14 05_2009 GRC Compl Filing - Exhibit D 2 2 2 2" xfId="26716"/>
    <cellStyle name="_Value Copy 11 30 05 gas 12 09 05 AURORA at 12 14 05_2009 GRC Compl Filing - Exhibit D 2 3" xfId="26717"/>
    <cellStyle name="_Value Copy 11 30 05 gas 12 09 05 AURORA at 12 14 05_2009 GRC Compl Filing - Exhibit D 2 3 2" xfId="26718"/>
    <cellStyle name="_Value Copy 11 30 05 gas 12 09 05 AURORA at 12 14 05_2009 GRC Compl Filing - Exhibit D 2 4" xfId="26719"/>
    <cellStyle name="_Value Copy 11 30 05 gas 12 09 05 AURORA at 12 14 05_2009 GRC Compl Filing - Exhibit D 2 4 2" xfId="26720"/>
    <cellStyle name="_Value Copy 11 30 05 gas 12 09 05 AURORA at 12 14 05_2009 GRC Compl Filing - Exhibit D 3" xfId="26721"/>
    <cellStyle name="_Value Copy 11 30 05 gas 12 09 05 AURORA at 12 14 05_2009 GRC Compl Filing - Exhibit D 3 2" xfId="26722"/>
    <cellStyle name="_Value Copy 11 30 05 gas 12 09 05 AURORA at 12 14 05_2009 GRC Compl Filing - Exhibit D 3 2 2" xfId="26723"/>
    <cellStyle name="_Value Copy 11 30 05 gas 12 09 05 AURORA at 12 14 05_2009 GRC Compl Filing - Exhibit D 3 3" xfId="26724"/>
    <cellStyle name="_Value Copy 11 30 05 gas 12 09 05 AURORA at 12 14 05_2009 GRC Compl Filing - Exhibit D 4" xfId="26725"/>
    <cellStyle name="_Value Copy 11 30 05 gas 12 09 05 AURORA at 12 14 05_2009 GRC Compl Filing - Exhibit D 4 2" xfId="26726"/>
    <cellStyle name="_Value Copy 11 30 05 gas 12 09 05 AURORA at 12 14 05_2009 GRC Compl Filing - Exhibit D 4 2 2" xfId="26727"/>
    <cellStyle name="_Value Copy 11 30 05 gas 12 09 05 AURORA at 12 14 05_2009 GRC Compl Filing - Exhibit D 4 3" xfId="26728"/>
    <cellStyle name="_Value Copy 11 30 05 gas 12 09 05 AURORA at 12 14 05_2009 GRC Compl Filing - Exhibit D 5" xfId="26729"/>
    <cellStyle name="_Value Copy 11 30 05 gas 12 09 05 AURORA at 12 14 05_2009 GRC Compl Filing - Exhibit D 5 2" xfId="26730"/>
    <cellStyle name="_Value Copy 11 30 05 gas 12 09 05 AURORA at 12 14 05_2009 GRC Compl Filing - Exhibit D 6" xfId="26731"/>
    <cellStyle name="_Value Copy 11 30 05 gas 12 09 05 AURORA at 12 14 05_2009 GRC Compl Filing - Exhibit D 6 2" xfId="26732"/>
    <cellStyle name="_Value Copy 11 30 05 gas 12 09 05 AURORA at 12 14 05_2009 GRC Compl Filing - Exhibit D_DEM-WP(C) ENERG10C--ctn Mid-C_042010 2010GRC" xfId="6597"/>
    <cellStyle name="_Value Copy 11 30 05 gas 12 09 05 AURORA at 12 14 05_2009 GRC Compl Filing - Exhibit D_DEM-WP(C) ENERG10C--ctn Mid-C_042010 2010GRC 2" xfId="26733"/>
    <cellStyle name="_Value Copy 11 30 05 gas 12 09 05 AURORA at 12 14 05_2010 PTC's July1_Dec31 2010 " xfId="26734"/>
    <cellStyle name="_Value Copy 11 30 05 gas 12 09 05 AURORA at 12 14 05_2010 PTC's Sept10_Aug11 (Version 4)" xfId="26735"/>
    <cellStyle name="_Value Copy 11 30 05 gas 12 09 05 AURORA at 12 14 05_3.01 Income Statement" xfId="6598"/>
    <cellStyle name="_Value Copy 11 30 05 gas 12 09 05 AURORA at 12 14 05_4 31 Regulatory Assets and Liabilities  7 06- Exhibit D" xfId="6599"/>
    <cellStyle name="_Value Copy 11 30 05 gas 12 09 05 AURORA at 12 14 05_4 31 Regulatory Assets and Liabilities  7 06- Exhibit D 2" xfId="6600"/>
    <cellStyle name="_Value Copy 11 30 05 gas 12 09 05 AURORA at 12 14 05_4 31 Regulatory Assets and Liabilities  7 06- Exhibit D 2 2" xfId="6601"/>
    <cellStyle name="_Value Copy 11 30 05 gas 12 09 05 AURORA at 12 14 05_4 31 Regulatory Assets and Liabilities  7 06- Exhibit D 2 2 2" xfId="26736"/>
    <cellStyle name="_Value Copy 11 30 05 gas 12 09 05 AURORA at 12 14 05_4 31 Regulatory Assets and Liabilities  7 06- Exhibit D 2 2 2 2" xfId="26737"/>
    <cellStyle name="_Value Copy 11 30 05 gas 12 09 05 AURORA at 12 14 05_4 31 Regulatory Assets and Liabilities  7 06- Exhibit D 2 3" xfId="26738"/>
    <cellStyle name="_Value Copy 11 30 05 gas 12 09 05 AURORA at 12 14 05_4 31 Regulatory Assets and Liabilities  7 06- Exhibit D 2 3 2" xfId="26739"/>
    <cellStyle name="_Value Copy 11 30 05 gas 12 09 05 AURORA at 12 14 05_4 31 Regulatory Assets and Liabilities  7 06- Exhibit D 2 4" xfId="26740"/>
    <cellStyle name="_Value Copy 11 30 05 gas 12 09 05 AURORA at 12 14 05_4 31 Regulatory Assets and Liabilities  7 06- Exhibit D 2 4 2" xfId="26741"/>
    <cellStyle name="_Value Copy 11 30 05 gas 12 09 05 AURORA at 12 14 05_4 31 Regulatory Assets and Liabilities  7 06- Exhibit D 3" xfId="6602"/>
    <cellStyle name="_Value Copy 11 30 05 gas 12 09 05 AURORA at 12 14 05_4 31 Regulatory Assets and Liabilities  7 06- Exhibit D 3 2" xfId="26742"/>
    <cellStyle name="_Value Copy 11 30 05 gas 12 09 05 AURORA at 12 14 05_4 31 Regulatory Assets and Liabilities  7 06- Exhibit D 3 2 2" xfId="26743"/>
    <cellStyle name="_Value Copy 11 30 05 gas 12 09 05 AURORA at 12 14 05_4 31 Regulatory Assets and Liabilities  7 06- Exhibit D 3 3" xfId="26744"/>
    <cellStyle name="_Value Copy 11 30 05 gas 12 09 05 AURORA at 12 14 05_4 31 Regulatory Assets and Liabilities  7 06- Exhibit D 4" xfId="6603"/>
    <cellStyle name="_Value Copy 11 30 05 gas 12 09 05 AURORA at 12 14 05_4 31 Regulatory Assets and Liabilities  7 06- Exhibit D 4 2" xfId="26745"/>
    <cellStyle name="_Value Copy 11 30 05 gas 12 09 05 AURORA at 12 14 05_4 31 Regulatory Assets and Liabilities  7 06- Exhibit D 4 2 2" xfId="26746"/>
    <cellStyle name="_Value Copy 11 30 05 gas 12 09 05 AURORA at 12 14 05_4 31 Regulatory Assets and Liabilities  7 06- Exhibit D 4 3" xfId="26747"/>
    <cellStyle name="_Value Copy 11 30 05 gas 12 09 05 AURORA at 12 14 05_4 31 Regulatory Assets and Liabilities  7 06- Exhibit D 5" xfId="26748"/>
    <cellStyle name="_Value Copy 11 30 05 gas 12 09 05 AURORA at 12 14 05_4 31 Regulatory Assets and Liabilities  7 06- Exhibit D 5 2" xfId="26749"/>
    <cellStyle name="_Value Copy 11 30 05 gas 12 09 05 AURORA at 12 14 05_4 31 Regulatory Assets and Liabilities  7 06- Exhibit D 6" xfId="26750"/>
    <cellStyle name="_Value Copy 11 30 05 gas 12 09 05 AURORA at 12 14 05_4 31 Regulatory Assets and Liabilities  7 06- Exhibit D 6 2" xfId="26751"/>
    <cellStyle name="_Value Copy 11 30 05 gas 12 09 05 AURORA at 12 14 05_4 31 Regulatory Assets and Liabilities  7 06- Exhibit D_DEM-WP(C) ENERG10C--ctn Mid-C_042010 2010GRC" xfId="6604"/>
    <cellStyle name="_Value Copy 11 30 05 gas 12 09 05 AURORA at 12 14 05_4 31 Regulatory Assets and Liabilities  7 06- Exhibit D_DEM-WP(C) ENERG10C--ctn Mid-C_042010 2010GRC 2" xfId="26752"/>
    <cellStyle name="_Value Copy 11 30 05 gas 12 09 05 AURORA at 12 14 05_4 31 Regulatory Assets and Liabilities  7 06- Exhibit D_NIM Summary" xfId="6605"/>
    <cellStyle name="_Value Copy 11 30 05 gas 12 09 05 AURORA at 12 14 05_4 31 Regulatory Assets and Liabilities  7 06- Exhibit D_NIM Summary 2" xfId="6606"/>
    <cellStyle name="_Value Copy 11 30 05 gas 12 09 05 AURORA at 12 14 05_4 31 Regulatory Assets and Liabilities  7 06- Exhibit D_NIM Summary 2 2" xfId="26753"/>
    <cellStyle name="_Value Copy 11 30 05 gas 12 09 05 AURORA at 12 14 05_4 31 Regulatory Assets and Liabilities  7 06- Exhibit D_NIM Summary 2 2 2" xfId="26754"/>
    <cellStyle name="_Value Copy 11 30 05 gas 12 09 05 AURORA at 12 14 05_4 31 Regulatory Assets and Liabilities  7 06- Exhibit D_NIM Summary 2 2 2 2" xfId="26755"/>
    <cellStyle name="_Value Copy 11 30 05 gas 12 09 05 AURORA at 12 14 05_4 31 Regulatory Assets and Liabilities  7 06- Exhibit D_NIM Summary 2 3" xfId="26756"/>
    <cellStyle name="_Value Copy 11 30 05 gas 12 09 05 AURORA at 12 14 05_4 31 Regulatory Assets and Liabilities  7 06- Exhibit D_NIM Summary 2 3 2" xfId="26757"/>
    <cellStyle name="_Value Copy 11 30 05 gas 12 09 05 AURORA at 12 14 05_4 31 Regulatory Assets and Liabilities  7 06- Exhibit D_NIM Summary 2 4" xfId="26758"/>
    <cellStyle name="_Value Copy 11 30 05 gas 12 09 05 AURORA at 12 14 05_4 31 Regulatory Assets and Liabilities  7 06- Exhibit D_NIM Summary 2 4 2" xfId="26759"/>
    <cellStyle name="_Value Copy 11 30 05 gas 12 09 05 AURORA at 12 14 05_4 31 Regulatory Assets and Liabilities  7 06- Exhibit D_NIM Summary 3" xfId="26760"/>
    <cellStyle name="_Value Copy 11 30 05 gas 12 09 05 AURORA at 12 14 05_4 31 Regulatory Assets and Liabilities  7 06- Exhibit D_NIM Summary 3 2" xfId="26761"/>
    <cellStyle name="_Value Copy 11 30 05 gas 12 09 05 AURORA at 12 14 05_4 31 Regulatory Assets and Liabilities  7 06- Exhibit D_NIM Summary 3 2 2" xfId="26762"/>
    <cellStyle name="_Value Copy 11 30 05 gas 12 09 05 AURORA at 12 14 05_4 31 Regulatory Assets and Liabilities  7 06- Exhibit D_NIM Summary 3 3" xfId="26763"/>
    <cellStyle name="_Value Copy 11 30 05 gas 12 09 05 AURORA at 12 14 05_4 31 Regulatory Assets and Liabilities  7 06- Exhibit D_NIM Summary 4" xfId="26764"/>
    <cellStyle name="_Value Copy 11 30 05 gas 12 09 05 AURORA at 12 14 05_4 31 Regulatory Assets and Liabilities  7 06- Exhibit D_NIM Summary 4 2" xfId="26765"/>
    <cellStyle name="_Value Copy 11 30 05 gas 12 09 05 AURORA at 12 14 05_4 31 Regulatory Assets and Liabilities  7 06- Exhibit D_NIM Summary 4 2 2" xfId="26766"/>
    <cellStyle name="_Value Copy 11 30 05 gas 12 09 05 AURORA at 12 14 05_4 31 Regulatory Assets and Liabilities  7 06- Exhibit D_NIM Summary 4 3" xfId="26767"/>
    <cellStyle name="_Value Copy 11 30 05 gas 12 09 05 AURORA at 12 14 05_4 31 Regulatory Assets and Liabilities  7 06- Exhibit D_NIM Summary 5" xfId="26768"/>
    <cellStyle name="_Value Copy 11 30 05 gas 12 09 05 AURORA at 12 14 05_4 31 Regulatory Assets and Liabilities  7 06- Exhibit D_NIM Summary 5 2" xfId="26769"/>
    <cellStyle name="_Value Copy 11 30 05 gas 12 09 05 AURORA at 12 14 05_4 31 Regulatory Assets and Liabilities  7 06- Exhibit D_NIM Summary 6" xfId="26770"/>
    <cellStyle name="_Value Copy 11 30 05 gas 12 09 05 AURORA at 12 14 05_4 31 Regulatory Assets and Liabilities  7 06- Exhibit D_NIM Summary 6 2" xfId="26771"/>
    <cellStyle name="_Value Copy 11 30 05 gas 12 09 05 AURORA at 12 14 05_4 31 Regulatory Assets and Liabilities  7 06- Exhibit D_NIM Summary_DEM-WP(C) ENERG10C--ctn Mid-C_042010 2010GRC" xfId="6607"/>
    <cellStyle name="_Value Copy 11 30 05 gas 12 09 05 AURORA at 12 14 05_4 31 Regulatory Assets and Liabilities  7 06- Exhibit D_NIM Summary_DEM-WP(C) ENERG10C--ctn Mid-C_042010 2010GRC 2" xfId="26772"/>
    <cellStyle name="_Value Copy 11 30 05 gas 12 09 05 AURORA at 12 14 05_4 31E Reg Asset  Liab and EXH D" xfId="6608"/>
    <cellStyle name="_Value Copy 11 30 05 gas 12 09 05 AURORA at 12 14 05_4 31E Reg Asset  Liab and EXH D _ Aug 10 Filing (2)" xfId="6609"/>
    <cellStyle name="_Value Copy 11 30 05 gas 12 09 05 AURORA at 12 14 05_4 31E Reg Asset  Liab and EXH D _ Aug 10 Filing (2) 2" xfId="26773"/>
    <cellStyle name="_Value Copy 11 30 05 gas 12 09 05 AURORA at 12 14 05_4 31E Reg Asset  Liab and EXH D _ Aug 10 Filing (2) 2 2" xfId="26774"/>
    <cellStyle name="_Value Copy 11 30 05 gas 12 09 05 AURORA at 12 14 05_4 31E Reg Asset  Liab and EXH D _ Aug 10 Filing (2) 2 2 2" xfId="26775"/>
    <cellStyle name="_Value Copy 11 30 05 gas 12 09 05 AURORA at 12 14 05_4 31E Reg Asset  Liab and EXH D _ Aug 10 Filing (2) 2 3" xfId="26776"/>
    <cellStyle name="_Value Copy 11 30 05 gas 12 09 05 AURORA at 12 14 05_4 31E Reg Asset  Liab and EXH D _ Aug 10 Filing (2) 3" xfId="26777"/>
    <cellStyle name="_Value Copy 11 30 05 gas 12 09 05 AURORA at 12 14 05_4 31E Reg Asset  Liab and EXH D _ Aug 10 Filing (2) 3 2" xfId="26778"/>
    <cellStyle name="_Value Copy 11 30 05 gas 12 09 05 AURORA at 12 14 05_4 31E Reg Asset  Liab and EXH D _ Aug 10 Filing (2) 3 2 2" xfId="26779"/>
    <cellStyle name="_Value Copy 11 30 05 gas 12 09 05 AURORA at 12 14 05_4 31E Reg Asset  Liab and EXH D _ Aug 10 Filing (2) 3 3" xfId="26780"/>
    <cellStyle name="_Value Copy 11 30 05 gas 12 09 05 AURORA at 12 14 05_4 31E Reg Asset  Liab and EXH D _ Aug 10 Filing (2) 4" xfId="26781"/>
    <cellStyle name="_Value Copy 11 30 05 gas 12 09 05 AURORA at 12 14 05_4 31E Reg Asset  Liab and EXH D _ Aug 10 Filing (2) 4 2" xfId="26782"/>
    <cellStyle name="_Value Copy 11 30 05 gas 12 09 05 AURORA at 12 14 05_4 31E Reg Asset  Liab and EXH D _ Aug 10 Filing (2) 5" xfId="26783"/>
    <cellStyle name="_Value Copy 11 30 05 gas 12 09 05 AURORA at 12 14 05_4 31E Reg Asset  Liab and EXH D _ Aug 10 Filing (2) 5 2" xfId="26784"/>
    <cellStyle name="_Value Copy 11 30 05 gas 12 09 05 AURORA at 12 14 05_4 31E Reg Asset  Liab and EXH D 10" xfId="26785"/>
    <cellStyle name="_Value Copy 11 30 05 gas 12 09 05 AURORA at 12 14 05_4 31E Reg Asset  Liab and EXH D 10 2" xfId="26786"/>
    <cellStyle name="_Value Copy 11 30 05 gas 12 09 05 AURORA at 12 14 05_4 31E Reg Asset  Liab and EXH D 10 2 2" xfId="26787"/>
    <cellStyle name="_Value Copy 11 30 05 gas 12 09 05 AURORA at 12 14 05_4 31E Reg Asset  Liab and EXH D 10 3" xfId="26788"/>
    <cellStyle name="_Value Copy 11 30 05 gas 12 09 05 AURORA at 12 14 05_4 31E Reg Asset  Liab and EXH D 11" xfId="26789"/>
    <cellStyle name="_Value Copy 11 30 05 gas 12 09 05 AURORA at 12 14 05_4 31E Reg Asset  Liab and EXH D 11 2" xfId="26790"/>
    <cellStyle name="_Value Copy 11 30 05 gas 12 09 05 AURORA at 12 14 05_4 31E Reg Asset  Liab and EXH D 11 2 2" xfId="26791"/>
    <cellStyle name="_Value Copy 11 30 05 gas 12 09 05 AURORA at 12 14 05_4 31E Reg Asset  Liab and EXH D 11 3" xfId="26792"/>
    <cellStyle name="_Value Copy 11 30 05 gas 12 09 05 AURORA at 12 14 05_4 31E Reg Asset  Liab and EXH D 12" xfId="26793"/>
    <cellStyle name="_Value Copy 11 30 05 gas 12 09 05 AURORA at 12 14 05_4 31E Reg Asset  Liab and EXH D 12 2" xfId="26794"/>
    <cellStyle name="_Value Copy 11 30 05 gas 12 09 05 AURORA at 12 14 05_4 31E Reg Asset  Liab and EXH D 12 2 2" xfId="26795"/>
    <cellStyle name="_Value Copy 11 30 05 gas 12 09 05 AURORA at 12 14 05_4 31E Reg Asset  Liab and EXH D 12 3" xfId="26796"/>
    <cellStyle name="_Value Copy 11 30 05 gas 12 09 05 AURORA at 12 14 05_4 31E Reg Asset  Liab and EXH D 13" xfId="26797"/>
    <cellStyle name="_Value Copy 11 30 05 gas 12 09 05 AURORA at 12 14 05_4 31E Reg Asset  Liab and EXH D 13 2" xfId="26798"/>
    <cellStyle name="_Value Copy 11 30 05 gas 12 09 05 AURORA at 12 14 05_4 31E Reg Asset  Liab and EXH D 13 2 2" xfId="26799"/>
    <cellStyle name="_Value Copy 11 30 05 gas 12 09 05 AURORA at 12 14 05_4 31E Reg Asset  Liab and EXH D 13 3" xfId="26800"/>
    <cellStyle name="_Value Copy 11 30 05 gas 12 09 05 AURORA at 12 14 05_4 31E Reg Asset  Liab and EXH D 14" xfId="26801"/>
    <cellStyle name="_Value Copy 11 30 05 gas 12 09 05 AURORA at 12 14 05_4 31E Reg Asset  Liab and EXH D 14 2" xfId="26802"/>
    <cellStyle name="_Value Copy 11 30 05 gas 12 09 05 AURORA at 12 14 05_4 31E Reg Asset  Liab and EXH D 14 2 2" xfId="26803"/>
    <cellStyle name="_Value Copy 11 30 05 gas 12 09 05 AURORA at 12 14 05_4 31E Reg Asset  Liab and EXH D 14 3" xfId="26804"/>
    <cellStyle name="_Value Copy 11 30 05 gas 12 09 05 AURORA at 12 14 05_4 31E Reg Asset  Liab and EXH D 15" xfId="26805"/>
    <cellStyle name="_Value Copy 11 30 05 gas 12 09 05 AURORA at 12 14 05_4 31E Reg Asset  Liab and EXH D 15 2" xfId="26806"/>
    <cellStyle name="_Value Copy 11 30 05 gas 12 09 05 AURORA at 12 14 05_4 31E Reg Asset  Liab and EXH D 15 2 2" xfId="26807"/>
    <cellStyle name="_Value Copy 11 30 05 gas 12 09 05 AURORA at 12 14 05_4 31E Reg Asset  Liab and EXH D 15 3" xfId="26808"/>
    <cellStyle name="_Value Copy 11 30 05 gas 12 09 05 AURORA at 12 14 05_4 31E Reg Asset  Liab and EXH D 16" xfId="26809"/>
    <cellStyle name="_Value Copy 11 30 05 gas 12 09 05 AURORA at 12 14 05_4 31E Reg Asset  Liab and EXH D 16 2" xfId="26810"/>
    <cellStyle name="_Value Copy 11 30 05 gas 12 09 05 AURORA at 12 14 05_4 31E Reg Asset  Liab and EXH D 16 2 2" xfId="26811"/>
    <cellStyle name="_Value Copy 11 30 05 gas 12 09 05 AURORA at 12 14 05_4 31E Reg Asset  Liab and EXH D 16 3" xfId="26812"/>
    <cellStyle name="_Value Copy 11 30 05 gas 12 09 05 AURORA at 12 14 05_4 31E Reg Asset  Liab and EXH D 17" xfId="26813"/>
    <cellStyle name="_Value Copy 11 30 05 gas 12 09 05 AURORA at 12 14 05_4 31E Reg Asset  Liab and EXH D 17 2" xfId="26814"/>
    <cellStyle name="_Value Copy 11 30 05 gas 12 09 05 AURORA at 12 14 05_4 31E Reg Asset  Liab and EXH D 18" xfId="26815"/>
    <cellStyle name="_Value Copy 11 30 05 gas 12 09 05 AURORA at 12 14 05_4 31E Reg Asset  Liab and EXH D 18 2" xfId="26816"/>
    <cellStyle name="_Value Copy 11 30 05 gas 12 09 05 AURORA at 12 14 05_4 31E Reg Asset  Liab and EXH D 19" xfId="26817"/>
    <cellStyle name="_Value Copy 11 30 05 gas 12 09 05 AURORA at 12 14 05_4 31E Reg Asset  Liab and EXH D 19 2" xfId="26818"/>
    <cellStyle name="_Value Copy 11 30 05 gas 12 09 05 AURORA at 12 14 05_4 31E Reg Asset  Liab and EXH D 2" xfId="26819"/>
    <cellStyle name="_Value Copy 11 30 05 gas 12 09 05 AURORA at 12 14 05_4 31E Reg Asset  Liab and EXH D 2 2" xfId="26820"/>
    <cellStyle name="_Value Copy 11 30 05 gas 12 09 05 AURORA at 12 14 05_4 31E Reg Asset  Liab and EXH D 2 2 2" xfId="26821"/>
    <cellStyle name="_Value Copy 11 30 05 gas 12 09 05 AURORA at 12 14 05_4 31E Reg Asset  Liab and EXH D 2 3" xfId="26822"/>
    <cellStyle name="_Value Copy 11 30 05 gas 12 09 05 AURORA at 12 14 05_4 31E Reg Asset  Liab and EXH D 20" xfId="26823"/>
    <cellStyle name="_Value Copy 11 30 05 gas 12 09 05 AURORA at 12 14 05_4 31E Reg Asset  Liab and EXH D 20 2" xfId="26824"/>
    <cellStyle name="_Value Copy 11 30 05 gas 12 09 05 AURORA at 12 14 05_4 31E Reg Asset  Liab and EXH D 21" xfId="26825"/>
    <cellStyle name="_Value Copy 11 30 05 gas 12 09 05 AURORA at 12 14 05_4 31E Reg Asset  Liab and EXH D 21 2" xfId="26826"/>
    <cellStyle name="_Value Copy 11 30 05 gas 12 09 05 AURORA at 12 14 05_4 31E Reg Asset  Liab and EXH D 22" xfId="26827"/>
    <cellStyle name="_Value Copy 11 30 05 gas 12 09 05 AURORA at 12 14 05_4 31E Reg Asset  Liab and EXH D 22 2" xfId="26828"/>
    <cellStyle name="_Value Copy 11 30 05 gas 12 09 05 AURORA at 12 14 05_4 31E Reg Asset  Liab and EXH D 23" xfId="26829"/>
    <cellStyle name="_Value Copy 11 30 05 gas 12 09 05 AURORA at 12 14 05_4 31E Reg Asset  Liab and EXH D 23 2" xfId="26830"/>
    <cellStyle name="_Value Copy 11 30 05 gas 12 09 05 AURORA at 12 14 05_4 31E Reg Asset  Liab and EXH D 24" xfId="26831"/>
    <cellStyle name="_Value Copy 11 30 05 gas 12 09 05 AURORA at 12 14 05_4 31E Reg Asset  Liab and EXH D 24 2" xfId="26832"/>
    <cellStyle name="_Value Copy 11 30 05 gas 12 09 05 AURORA at 12 14 05_4 31E Reg Asset  Liab and EXH D 25" xfId="26833"/>
    <cellStyle name="_Value Copy 11 30 05 gas 12 09 05 AURORA at 12 14 05_4 31E Reg Asset  Liab and EXH D 25 2" xfId="26834"/>
    <cellStyle name="_Value Copy 11 30 05 gas 12 09 05 AURORA at 12 14 05_4 31E Reg Asset  Liab and EXH D 26" xfId="26835"/>
    <cellStyle name="_Value Copy 11 30 05 gas 12 09 05 AURORA at 12 14 05_4 31E Reg Asset  Liab and EXH D 26 2" xfId="26836"/>
    <cellStyle name="_Value Copy 11 30 05 gas 12 09 05 AURORA at 12 14 05_4 31E Reg Asset  Liab and EXH D 27" xfId="26837"/>
    <cellStyle name="_Value Copy 11 30 05 gas 12 09 05 AURORA at 12 14 05_4 31E Reg Asset  Liab and EXH D 27 2" xfId="26838"/>
    <cellStyle name="_Value Copy 11 30 05 gas 12 09 05 AURORA at 12 14 05_4 31E Reg Asset  Liab and EXH D 28" xfId="26839"/>
    <cellStyle name="_Value Copy 11 30 05 gas 12 09 05 AURORA at 12 14 05_4 31E Reg Asset  Liab and EXH D 28 2" xfId="26840"/>
    <cellStyle name="_Value Copy 11 30 05 gas 12 09 05 AURORA at 12 14 05_4 31E Reg Asset  Liab and EXH D 29" xfId="26841"/>
    <cellStyle name="_Value Copy 11 30 05 gas 12 09 05 AURORA at 12 14 05_4 31E Reg Asset  Liab and EXH D 29 2" xfId="26842"/>
    <cellStyle name="_Value Copy 11 30 05 gas 12 09 05 AURORA at 12 14 05_4 31E Reg Asset  Liab and EXH D 3" xfId="26843"/>
    <cellStyle name="_Value Copy 11 30 05 gas 12 09 05 AURORA at 12 14 05_4 31E Reg Asset  Liab and EXH D 3 2" xfId="26844"/>
    <cellStyle name="_Value Copy 11 30 05 gas 12 09 05 AURORA at 12 14 05_4 31E Reg Asset  Liab and EXH D 3 2 2" xfId="26845"/>
    <cellStyle name="_Value Copy 11 30 05 gas 12 09 05 AURORA at 12 14 05_4 31E Reg Asset  Liab and EXH D 3 3" xfId="26846"/>
    <cellStyle name="_Value Copy 11 30 05 gas 12 09 05 AURORA at 12 14 05_4 31E Reg Asset  Liab and EXH D 30" xfId="26847"/>
    <cellStyle name="_Value Copy 11 30 05 gas 12 09 05 AURORA at 12 14 05_4 31E Reg Asset  Liab and EXH D 30 2" xfId="26848"/>
    <cellStyle name="_Value Copy 11 30 05 gas 12 09 05 AURORA at 12 14 05_4 31E Reg Asset  Liab and EXH D 4" xfId="26849"/>
    <cellStyle name="_Value Copy 11 30 05 gas 12 09 05 AURORA at 12 14 05_4 31E Reg Asset  Liab and EXH D 4 2" xfId="26850"/>
    <cellStyle name="_Value Copy 11 30 05 gas 12 09 05 AURORA at 12 14 05_4 31E Reg Asset  Liab and EXH D 4 2 2" xfId="26851"/>
    <cellStyle name="_Value Copy 11 30 05 gas 12 09 05 AURORA at 12 14 05_4 31E Reg Asset  Liab and EXH D 5" xfId="26852"/>
    <cellStyle name="_Value Copy 11 30 05 gas 12 09 05 AURORA at 12 14 05_4 31E Reg Asset  Liab and EXH D 5 2" xfId="26853"/>
    <cellStyle name="_Value Copy 11 30 05 gas 12 09 05 AURORA at 12 14 05_4 31E Reg Asset  Liab and EXH D 5 2 2" xfId="26854"/>
    <cellStyle name="_Value Copy 11 30 05 gas 12 09 05 AURORA at 12 14 05_4 31E Reg Asset  Liab and EXH D 6" xfId="26855"/>
    <cellStyle name="_Value Copy 11 30 05 gas 12 09 05 AURORA at 12 14 05_4 31E Reg Asset  Liab and EXH D 6 2" xfId="26856"/>
    <cellStyle name="_Value Copy 11 30 05 gas 12 09 05 AURORA at 12 14 05_4 31E Reg Asset  Liab and EXH D 6 2 2" xfId="26857"/>
    <cellStyle name="_Value Copy 11 30 05 gas 12 09 05 AURORA at 12 14 05_4 31E Reg Asset  Liab and EXH D 6 3" xfId="26858"/>
    <cellStyle name="_Value Copy 11 30 05 gas 12 09 05 AURORA at 12 14 05_4 31E Reg Asset  Liab and EXH D 7" xfId="26859"/>
    <cellStyle name="_Value Copy 11 30 05 gas 12 09 05 AURORA at 12 14 05_4 31E Reg Asset  Liab and EXH D 7 2" xfId="26860"/>
    <cellStyle name="_Value Copy 11 30 05 gas 12 09 05 AURORA at 12 14 05_4 31E Reg Asset  Liab and EXH D 7 2 2" xfId="26861"/>
    <cellStyle name="_Value Copy 11 30 05 gas 12 09 05 AURORA at 12 14 05_4 31E Reg Asset  Liab and EXH D 7 3" xfId="26862"/>
    <cellStyle name="_Value Copy 11 30 05 gas 12 09 05 AURORA at 12 14 05_4 31E Reg Asset  Liab and EXH D 8" xfId="26863"/>
    <cellStyle name="_Value Copy 11 30 05 gas 12 09 05 AURORA at 12 14 05_4 31E Reg Asset  Liab and EXH D 8 2" xfId="26864"/>
    <cellStyle name="_Value Copy 11 30 05 gas 12 09 05 AURORA at 12 14 05_4 31E Reg Asset  Liab and EXH D 8 2 2" xfId="26865"/>
    <cellStyle name="_Value Copy 11 30 05 gas 12 09 05 AURORA at 12 14 05_4 31E Reg Asset  Liab and EXH D 8 3" xfId="26866"/>
    <cellStyle name="_Value Copy 11 30 05 gas 12 09 05 AURORA at 12 14 05_4 31E Reg Asset  Liab and EXH D 9" xfId="26867"/>
    <cellStyle name="_Value Copy 11 30 05 gas 12 09 05 AURORA at 12 14 05_4 31E Reg Asset  Liab and EXH D 9 2" xfId="26868"/>
    <cellStyle name="_Value Copy 11 30 05 gas 12 09 05 AURORA at 12 14 05_4 31E Reg Asset  Liab and EXH D 9 2 2" xfId="26869"/>
    <cellStyle name="_Value Copy 11 30 05 gas 12 09 05 AURORA at 12 14 05_4 31E Reg Asset  Liab and EXH D 9 3" xfId="26870"/>
    <cellStyle name="_Value Copy 11 30 05 gas 12 09 05 AURORA at 12 14 05_4 32 Regulatory Assets and Liabilities  7 06- Exhibit D" xfId="6610"/>
    <cellStyle name="_Value Copy 11 30 05 gas 12 09 05 AURORA at 12 14 05_4 32 Regulatory Assets and Liabilities  7 06- Exhibit D 2" xfId="6611"/>
    <cellStyle name="_Value Copy 11 30 05 gas 12 09 05 AURORA at 12 14 05_4 32 Regulatory Assets and Liabilities  7 06- Exhibit D 2 2" xfId="6612"/>
    <cellStyle name="_Value Copy 11 30 05 gas 12 09 05 AURORA at 12 14 05_4 32 Regulatory Assets and Liabilities  7 06- Exhibit D 2 2 2" xfId="26871"/>
    <cellStyle name="_Value Copy 11 30 05 gas 12 09 05 AURORA at 12 14 05_4 32 Regulatory Assets and Liabilities  7 06- Exhibit D 2 2 2 2" xfId="26872"/>
    <cellStyle name="_Value Copy 11 30 05 gas 12 09 05 AURORA at 12 14 05_4 32 Regulatory Assets and Liabilities  7 06- Exhibit D 2 3" xfId="26873"/>
    <cellStyle name="_Value Copy 11 30 05 gas 12 09 05 AURORA at 12 14 05_4 32 Regulatory Assets and Liabilities  7 06- Exhibit D 2 3 2" xfId="26874"/>
    <cellStyle name="_Value Copy 11 30 05 gas 12 09 05 AURORA at 12 14 05_4 32 Regulatory Assets and Liabilities  7 06- Exhibit D 2 4" xfId="26875"/>
    <cellStyle name="_Value Copy 11 30 05 gas 12 09 05 AURORA at 12 14 05_4 32 Regulatory Assets and Liabilities  7 06- Exhibit D 2 4 2" xfId="26876"/>
    <cellStyle name="_Value Copy 11 30 05 gas 12 09 05 AURORA at 12 14 05_4 32 Regulatory Assets and Liabilities  7 06- Exhibit D 3" xfId="6613"/>
    <cellStyle name="_Value Copy 11 30 05 gas 12 09 05 AURORA at 12 14 05_4 32 Regulatory Assets and Liabilities  7 06- Exhibit D 3 2" xfId="26877"/>
    <cellStyle name="_Value Copy 11 30 05 gas 12 09 05 AURORA at 12 14 05_4 32 Regulatory Assets and Liabilities  7 06- Exhibit D 3 2 2" xfId="26878"/>
    <cellStyle name="_Value Copy 11 30 05 gas 12 09 05 AURORA at 12 14 05_4 32 Regulatory Assets and Liabilities  7 06- Exhibit D 3 3" xfId="26879"/>
    <cellStyle name="_Value Copy 11 30 05 gas 12 09 05 AURORA at 12 14 05_4 32 Regulatory Assets and Liabilities  7 06- Exhibit D 4" xfId="6614"/>
    <cellStyle name="_Value Copy 11 30 05 gas 12 09 05 AURORA at 12 14 05_4 32 Regulatory Assets and Liabilities  7 06- Exhibit D 4 2" xfId="26880"/>
    <cellStyle name="_Value Copy 11 30 05 gas 12 09 05 AURORA at 12 14 05_4 32 Regulatory Assets and Liabilities  7 06- Exhibit D 4 2 2" xfId="26881"/>
    <cellStyle name="_Value Copy 11 30 05 gas 12 09 05 AURORA at 12 14 05_4 32 Regulatory Assets and Liabilities  7 06- Exhibit D 4 3" xfId="26882"/>
    <cellStyle name="_Value Copy 11 30 05 gas 12 09 05 AURORA at 12 14 05_4 32 Regulatory Assets and Liabilities  7 06- Exhibit D 5" xfId="26883"/>
    <cellStyle name="_Value Copy 11 30 05 gas 12 09 05 AURORA at 12 14 05_4 32 Regulatory Assets and Liabilities  7 06- Exhibit D 5 2" xfId="26884"/>
    <cellStyle name="_Value Copy 11 30 05 gas 12 09 05 AURORA at 12 14 05_4 32 Regulatory Assets and Liabilities  7 06- Exhibit D 6" xfId="26885"/>
    <cellStyle name="_Value Copy 11 30 05 gas 12 09 05 AURORA at 12 14 05_4 32 Regulatory Assets and Liabilities  7 06- Exhibit D 6 2" xfId="26886"/>
    <cellStyle name="_Value Copy 11 30 05 gas 12 09 05 AURORA at 12 14 05_4 32 Regulatory Assets and Liabilities  7 06- Exhibit D_DEM-WP(C) ENERG10C--ctn Mid-C_042010 2010GRC" xfId="6615"/>
    <cellStyle name="_Value Copy 11 30 05 gas 12 09 05 AURORA at 12 14 05_4 32 Regulatory Assets and Liabilities  7 06- Exhibit D_DEM-WP(C) ENERG10C--ctn Mid-C_042010 2010GRC 2" xfId="26887"/>
    <cellStyle name="_Value Copy 11 30 05 gas 12 09 05 AURORA at 12 14 05_4 32 Regulatory Assets and Liabilities  7 06- Exhibit D_NIM Summary" xfId="6616"/>
    <cellStyle name="_Value Copy 11 30 05 gas 12 09 05 AURORA at 12 14 05_4 32 Regulatory Assets and Liabilities  7 06- Exhibit D_NIM Summary 2" xfId="6617"/>
    <cellStyle name="_Value Copy 11 30 05 gas 12 09 05 AURORA at 12 14 05_4 32 Regulatory Assets and Liabilities  7 06- Exhibit D_NIM Summary 2 2" xfId="26888"/>
    <cellStyle name="_Value Copy 11 30 05 gas 12 09 05 AURORA at 12 14 05_4 32 Regulatory Assets and Liabilities  7 06- Exhibit D_NIM Summary 2 2 2" xfId="26889"/>
    <cellStyle name="_Value Copy 11 30 05 gas 12 09 05 AURORA at 12 14 05_4 32 Regulatory Assets and Liabilities  7 06- Exhibit D_NIM Summary 2 2 2 2" xfId="26890"/>
    <cellStyle name="_Value Copy 11 30 05 gas 12 09 05 AURORA at 12 14 05_4 32 Regulatory Assets and Liabilities  7 06- Exhibit D_NIM Summary 2 3" xfId="26891"/>
    <cellStyle name="_Value Copy 11 30 05 gas 12 09 05 AURORA at 12 14 05_4 32 Regulatory Assets and Liabilities  7 06- Exhibit D_NIM Summary 2 3 2" xfId="26892"/>
    <cellStyle name="_Value Copy 11 30 05 gas 12 09 05 AURORA at 12 14 05_4 32 Regulatory Assets and Liabilities  7 06- Exhibit D_NIM Summary 2 4" xfId="26893"/>
    <cellStyle name="_Value Copy 11 30 05 gas 12 09 05 AURORA at 12 14 05_4 32 Regulatory Assets and Liabilities  7 06- Exhibit D_NIM Summary 2 4 2" xfId="26894"/>
    <cellStyle name="_Value Copy 11 30 05 gas 12 09 05 AURORA at 12 14 05_4 32 Regulatory Assets and Liabilities  7 06- Exhibit D_NIM Summary 3" xfId="26895"/>
    <cellStyle name="_Value Copy 11 30 05 gas 12 09 05 AURORA at 12 14 05_4 32 Regulatory Assets and Liabilities  7 06- Exhibit D_NIM Summary 3 2" xfId="26896"/>
    <cellStyle name="_Value Copy 11 30 05 gas 12 09 05 AURORA at 12 14 05_4 32 Regulatory Assets and Liabilities  7 06- Exhibit D_NIM Summary 3 2 2" xfId="26897"/>
    <cellStyle name="_Value Copy 11 30 05 gas 12 09 05 AURORA at 12 14 05_4 32 Regulatory Assets and Liabilities  7 06- Exhibit D_NIM Summary 3 3" xfId="26898"/>
    <cellStyle name="_Value Copy 11 30 05 gas 12 09 05 AURORA at 12 14 05_4 32 Regulatory Assets and Liabilities  7 06- Exhibit D_NIM Summary 4" xfId="26899"/>
    <cellStyle name="_Value Copy 11 30 05 gas 12 09 05 AURORA at 12 14 05_4 32 Regulatory Assets and Liabilities  7 06- Exhibit D_NIM Summary 4 2" xfId="26900"/>
    <cellStyle name="_Value Copy 11 30 05 gas 12 09 05 AURORA at 12 14 05_4 32 Regulatory Assets and Liabilities  7 06- Exhibit D_NIM Summary 4 2 2" xfId="26901"/>
    <cellStyle name="_Value Copy 11 30 05 gas 12 09 05 AURORA at 12 14 05_4 32 Regulatory Assets and Liabilities  7 06- Exhibit D_NIM Summary 4 3" xfId="26902"/>
    <cellStyle name="_Value Copy 11 30 05 gas 12 09 05 AURORA at 12 14 05_4 32 Regulatory Assets and Liabilities  7 06- Exhibit D_NIM Summary 5" xfId="26903"/>
    <cellStyle name="_Value Copy 11 30 05 gas 12 09 05 AURORA at 12 14 05_4 32 Regulatory Assets and Liabilities  7 06- Exhibit D_NIM Summary 5 2" xfId="26904"/>
    <cellStyle name="_Value Copy 11 30 05 gas 12 09 05 AURORA at 12 14 05_4 32 Regulatory Assets and Liabilities  7 06- Exhibit D_NIM Summary 6" xfId="26905"/>
    <cellStyle name="_Value Copy 11 30 05 gas 12 09 05 AURORA at 12 14 05_4 32 Regulatory Assets and Liabilities  7 06- Exhibit D_NIM Summary 6 2" xfId="26906"/>
    <cellStyle name="_Value Copy 11 30 05 gas 12 09 05 AURORA at 12 14 05_4 32 Regulatory Assets and Liabilities  7 06- Exhibit D_NIM Summary_DEM-WP(C) ENERG10C--ctn Mid-C_042010 2010GRC" xfId="6618"/>
    <cellStyle name="_Value Copy 11 30 05 gas 12 09 05 AURORA at 12 14 05_4 32 Regulatory Assets and Liabilities  7 06- Exhibit D_NIM Summary_DEM-WP(C) ENERG10C--ctn Mid-C_042010 2010GRC 2" xfId="26907"/>
    <cellStyle name="_Value Copy 11 30 05 gas 12 09 05 AURORA at 12 14 05_ACCOUNTS" xfId="6619"/>
    <cellStyle name="_Value Copy 11 30 05 gas 12 09 05 AURORA at 12 14 05_Att B to RECs proceeds proposal" xfId="26908"/>
    <cellStyle name="_Value Copy 11 30 05 gas 12 09 05 AURORA at 12 14 05_AURORA Total New" xfId="6620"/>
    <cellStyle name="_Value Copy 11 30 05 gas 12 09 05 AURORA at 12 14 05_AURORA Total New 2" xfId="6621"/>
    <cellStyle name="_Value Copy 11 30 05 gas 12 09 05 AURORA at 12 14 05_AURORA Total New 2 2" xfId="26909"/>
    <cellStyle name="_Value Copy 11 30 05 gas 12 09 05 AURORA at 12 14 05_AURORA Total New 2 2 2" xfId="26910"/>
    <cellStyle name="_Value Copy 11 30 05 gas 12 09 05 AURORA at 12 14 05_AURORA Total New 2 2 2 2" xfId="26911"/>
    <cellStyle name="_Value Copy 11 30 05 gas 12 09 05 AURORA at 12 14 05_AURORA Total New 2 3" xfId="26912"/>
    <cellStyle name="_Value Copy 11 30 05 gas 12 09 05 AURORA at 12 14 05_AURORA Total New 2 3 2" xfId="26913"/>
    <cellStyle name="_Value Copy 11 30 05 gas 12 09 05 AURORA at 12 14 05_AURORA Total New 2 4" xfId="26914"/>
    <cellStyle name="_Value Copy 11 30 05 gas 12 09 05 AURORA at 12 14 05_AURORA Total New 2 4 2" xfId="26915"/>
    <cellStyle name="_Value Copy 11 30 05 gas 12 09 05 AURORA at 12 14 05_AURORA Total New 3" xfId="26916"/>
    <cellStyle name="_Value Copy 11 30 05 gas 12 09 05 AURORA at 12 14 05_AURORA Total New 3 2" xfId="26917"/>
    <cellStyle name="_Value Copy 11 30 05 gas 12 09 05 AURORA at 12 14 05_AURORA Total New 3 2 2" xfId="26918"/>
    <cellStyle name="_Value Copy 11 30 05 gas 12 09 05 AURORA at 12 14 05_AURORA Total New 4" xfId="26919"/>
    <cellStyle name="_Value Copy 11 30 05 gas 12 09 05 AURORA at 12 14 05_AURORA Total New 4 2" xfId="26920"/>
    <cellStyle name="_Value Copy 11 30 05 gas 12 09 05 AURORA at 12 14 05_AURORA Total New 5" xfId="26921"/>
    <cellStyle name="_Value Copy 11 30 05 gas 12 09 05 AURORA at 12 14 05_AURORA Total New 5 2" xfId="26922"/>
    <cellStyle name="_Value Copy 11 30 05 gas 12 09 05 AURORA at 12 14 05_Backup for Attachment B 2010-09-09" xfId="26923"/>
    <cellStyle name="_Value Copy 11 30 05 gas 12 09 05 AURORA at 12 14 05_Bench Request - Attachment B" xfId="26924"/>
    <cellStyle name="_Value Copy 11 30 05 gas 12 09 05 AURORA at 12 14 05_Book2" xfId="6622"/>
    <cellStyle name="_Value Copy 11 30 05 gas 12 09 05 AURORA at 12 14 05_Book2 2" xfId="6623"/>
    <cellStyle name="_Value Copy 11 30 05 gas 12 09 05 AURORA at 12 14 05_Book2 2 2" xfId="6624"/>
    <cellStyle name="_Value Copy 11 30 05 gas 12 09 05 AURORA at 12 14 05_Book2 2 2 2" xfId="26925"/>
    <cellStyle name="_Value Copy 11 30 05 gas 12 09 05 AURORA at 12 14 05_Book2 2 2 2 2" xfId="26926"/>
    <cellStyle name="_Value Copy 11 30 05 gas 12 09 05 AURORA at 12 14 05_Book2 2 3" xfId="26927"/>
    <cellStyle name="_Value Copy 11 30 05 gas 12 09 05 AURORA at 12 14 05_Book2 2 3 2" xfId="26928"/>
    <cellStyle name="_Value Copy 11 30 05 gas 12 09 05 AURORA at 12 14 05_Book2 2 4" xfId="26929"/>
    <cellStyle name="_Value Copy 11 30 05 gas 12 09 05 AURORA at 12 14 05_Book2 2 4 2" xfId="26930"/>
    <cellStyle name="_Value Copy 11 30 05 gas 12 09 05 AURORA at 12 14 05_Book2 3" xfId="6625"/>
    <cellStyle name="_Value Copy 11 30 05 gas 12 09 05 AURORA at 12 14 05_Book2 3 2" xfId="26931"/>
    <cellStyle name="_Value Copy 11 30 05 gas 12 09 05 AURORA at 12 14 05_Book2 3 2 2" xfId="26932"/>
    <cellStyle name="_Value Copy 11 30 05 gas 12 09 05 AURORA at 12 14 05_Book2 3 3" xfId="26933"/>
    <cellStyle name="_Value Copy 11 30 05 gas 12 09 05 AURORA at 12 14 05_Book2 4" xfId="6626"/>
    <cellStyle name="_Value Copy 11 30 05 gas 12 09 05 AURORA at 12 14 05_Book2 4 2" xfId="26934"/>
    <cellStyle name="_Value Copy 11 30 05 gas 12 09 05 AURORA at 12 14 05_Book2 4 2 2" xfId="26935"/>
    <cellStyle name="_Value Copy 11 30 05 gas 12 09 05 AURORA at 12 14 05_Book2 4 3" xfId="26936"/>
    <cellStyle name="_Value Copy 11 30 05 gas 12 09 05 AURORA at 12 14 05_Book2 5" xfId="26937"/>
    <cellStyle name="_Value Copy 11 30 05 gas 12 09 05 AURORA at 12 14 05_Book2 5 2" xfId="26938"/>
    <cellStyle name="_Value Copy 11 30 05 gas 12 09 05 AURORA at 12 14 05_Book2 6" xfId="26939"/>
    <cellStyle name="_Value Copy 11 30 05 gas 12 09 05 AURORA at 12 14 05_Book2 6 2" xfId="26940"/>
    <cellStyle name="_Value Copy 11 30 05 gas 12 09 05 AURORA at 12 14 05_Book2_Adj Bench DR 3 for Initial Briefs (Electric)" xfId="6627"/>
    <cellStyle name="_Value Copy 11 30 05 gas 12 09 05 AURORA at 12 14 05_Book2_Adj Bench DR 3 for Initial Briefs (Electric) 2" xfId="6628"/>
    <cellStyle name="_Value Copy 11 30 05 gas 12 09 05 AURORA at 12 14 05_Book2_Adj Bench DR 3 for Initial Briefs (Electric) 2 2" xfId="6629"/>
    <cellStyle name="_Value Copy 11 30 05 gas 12 09 05 AURORA at 12 14 05_Book2_Adj Bench DR 3 for Initial Briefs (Electric) 2 2 2" xfId="26941"/>
    <cellStyle name="_Value Copy 11 30 05 gas 12 09 05 AURORA at 12 14 05_Book2_Adj Bench DR 3 for Initial Briefs (Electric) 2 2 2 2" xfId="26942"/>
    <cellStyle name="_Value Copy 11 30 05 gas 12 09 05 AURORA at 12 14 05_Book2_Adj Bench DR 3 for Initial Briefs (Electric) 2 3" xfId="26943"/>
    <cellStyle name="_Value Copy 11 30 05 gas 12 09 05 AURORA at 12 14 05_Book2_Adj Bench DR 3 for Initial Briefs (Electric) 2 3 2" xfId="26944"/>
    <cellStyle name="_Value Copy 11 30 05 gas 12 09 05 AURORA at 12 14 05_Book2_Adj Bench DR 3 for Initial Briefs (Electric) 2 4" xfId="26945"/>
    <cellStyle name="_Value Copy 11 30 05 gas 12 09 05 AURORA at 12 14 05_Book2_Adj Bench DR 3 for Initial Briefs (Electric) 2 4 2" xfId="26946"/>
    <cellStyle name="_Value Copy 11 30 05 gas 12 09 05 AURORA at 12 14 05_Book2_Adj Bench DR 3 for Initial Briefs (Electric) 3" xfId="6630"/>
    <cellStyle name="_Value Copy 11 30 05 gas 12 09 05 AURORA at 12 14 05_Book2_Adj Bench DR 3 for Initial Briefs (Electric) 3 2" xfId="26947"/>
    <cellStyle name="_Value Copy 11 30 05 gas 12 09 05 AURORA at 12 14 05_Book2_Adj Bench DR 3 for Initial Briefs (Electric) 3 2 2" xfId="26948"/>
    <cellStyle name="_Value Copy 11 30 05 gas 12 09 05 AURORA at 12 14 05_Book2_Adj Bench DR 3 for Initial Briefs (Electric) 3 3" xfId="26949"/>
    <cellStyle name="_Value Copy 11 30 05 gas 12 09 05 AURORA at 12 14 05_Book2_Adj Bench DR 3 for Initial Briefs (Electric) 4" xfId="6631"/>
    <cellStyle name="_Value Copy 11 30 05 gas 12 09 05 AURORA at 12 14 05_Book2_Adj Bench DR 3 for Initial Briefs (Electric) 4 2" xfId="26950"/>
    <cellStyle name="_Value Copy 11 30 05 gas 12 09 05 AURORA at 12 14 05_Book2_Adj Bench DR 3 for Initial Briefs (Electric) 4 2 2" xfId="26951"/>
    <cellStyle name="_Value Copy 11 30 05 gas 12 09 05 AURORA at 12 14 05_Book2_Adj Bench DR 3 for Initial Briefs (Electric) 4 3" xfId="26952"/>
    <cellStyle name="_Value Copy 11 30 05 gas 12 09 05 AURORA at 12 14 05_Book2_Adj Bench DR 3 for Initial Briefs (Electric) 5" xfId="26953"/>
    <cellStyle name="_Value Copy 11 30 05 gas 12 09 05 AURORA at 12 14 05_Book2_Adj Bench DR 3 for Initial Briefs (Electric) 5 2" xfId="26954"/>
    <cellStyle name="_Value Copy 11 30 05 gas 12 09 05 AURORA at 12 14 05_Book2_Adj Bench DR 3 for Initial Briefs (Electric) 6" xfId="26955"/>
    <cellStyle name="_Value Copy 11 30 05 gas 12 09 05 AURORA at 12 14 05_Book2_Adj Bench DR 3 for Initial Briefs (Electric) 6 2" xfId="26956"/>
    <cellStyle name="_Value Copy 11 30 05 gas 12 09 05 AURORA at 12 14 05_Book2_Adj Bench DR 3 for Initial Briefs (Electric)_DEM-WP(C) ENERG10C--ctn Mid-C_042010 2010GRC" xfId="6632"/>
    <cellStyle name="_Value Copy 11 30 05 gas 12 09 05 AURORA at 12 14 05_Book2_Adj Bench DR 3 for Initial Briefs (Electric)_DEM-WP(C) ENERG10C--ctn Mid-C_042010 2010GRC 2" xfId="26957"/>
    <cellStyle name="_Value Copy 11 30 05 gas 12 09 05 AURORA at 12 14 05_Book2_DEM-WP(C) ENERG10C--ctn Mid-C_042010 2010GRC" xfId="6633"/>
    <cellStyle name="_Value Copy 11 30 05 gas 12 09 05 AURORA at 12 14 05_Book2_DEM-WP(C) ENERG10C--ctn Mid-C_042010 2010GRC 2" xfId="26958"/>
    <cellStyle name="_Value Copy 11 30 05 gas 12 09 05 AURORA at 12 14 05_Book2_Electric Rev Req Model (2009 GRC) Rebuttal" xfId="6634"/>
    <cellStyle name="_Value Copy 11 30 05 gas 12 09 05 AURORA at 12 14 05_Book2_Electric Rev Req Model (2009 GRC) Rebuttal 2" xfId="6635"/>
    <cellStyle name="_Value Copy 11 30 05 gas 12 09 05 AURORA at 12 14 05_Book2_Electric Rev Req Model (2009 GRC) Rebuttal 2 2" xfId="6636"/>
    <cellStyle name="_Value Copy 11 30 05 gas 12 09 05 AURORA at 12 14 05_Book2_Electric Rev Req Model (2009 GRC) Rebuttal 2 2 2" xfId="26959"/>
    <cellStyle name="_Value Copy 11 30 05 gas 12 09 05 AURORA at 12 14 05_Book2_Electric Rev Req Model (2009 GRC) Rebuttal 2 3" xfId="26960"/>
    <cellStyle name="_Value Copy 11 30 05 gas 12 09 05 AURORA at 12 14 05_Book2_Electric Rev Req Model (2009 GRC) Rebuttal 3" xfId="6637"/>
    <cellStyle name="_Value Copy 11 30 05 gas 12 09 05 AURORA at 12 14 05_Book2_Electric Rev Req Model (2009 GRC) Rebuttal 3 2" xfId="26961"/>
    <cellStyle name="_Value Copy 11 30 05 gas 12 09 05 AURORA at 12 14 05_Book2_Electric Rev Req Model (2009 GRC) Rebuttal 4" xfId="6638"/>
    <cellStyle name="_Value Copy 11 30 05 gas 12 09 05 AURORA at 12 14 05_Book2_Electric Rev Req Model (2009 GRC) Rebuttal REmoval of New  WH Solar AdjustMI" xfId="6639"/>
    <cellStyle name="_Value Copy 11 30 05 gas 12 09 05 AURORA at 12 14 05_Book2_Electric Rev Req Model (2009 GRC) Rebuttal REmoval of New  WH Solar AdjustMI 2" xfId="6640"/>
    <cellStyle name="_Value Copy 11 30 05 gas 12 09 05 AURORA at 12 14 05_Book2_Electric Rev Req Model (2009 GRC) Rebuttal REmoval of New  WH Solar AdjustMI 2 2" xfId="6641"/>
    <cellStyle name="_Value Copy 11 30 05 gas 12 09 05 AURORA at 12 14 05_Book2_Electric Rev Req Model (2009 GRC) Rebuttal REmoval of New  WH Solar AdjustMI 2 2 2" xfId="26962"/>
    <cellStyle name="_Value Copy 11 30 05 gas 12 09 05 AURORA at 12 14 05_Book2_Electric Rev Req Model (2009 GRC) Rebuttal REmoval of New  WH Solar AdjustMI 2 2 2 2" xfId="26963"/>
    <cellStyle name="_Value Copy 11 30 05 gas 12 09 05 AURORA at 12 14 05_Book2_Electric Rev Req Model (2009 GRC) Rebuttal REmoval of New  WH Solar AdjustMI 2 3" xfId="26964"/>
    <cellStyle name="_Value Copy 11 30 05 gas 12 09 05 AURORA at 12 14 05_Book2_Electric Rev Req Model (2009 GRC) Rebuttal REmoval of New  WH Solar AdjustMI 2 3 2" xfId="26965"/>
    <cellStyle name="_Value Copy 11 30 05 gas 12 09 05 AURORA at 12 14 05_Book2_Electric Rev Req Model (2009 GRC) Rebuttal REmoval of New  WH Solar AdjustMI 2 4" xfId="26966"/>
    <cellStyle name="_Value Copy 11 30 05 gas 12 09 05 AURORA at 12 14 05_Book2_Electric Rev Req Model (2009 GRC) Rebuttal REmoval of New  WH Solar AdjustMI 2 4 2" xfId="26967"/>
    <cellStyle name="_Value Copy 11 30 05 gas 12 09 05 AURORA at 12 14 05_Book2_Electric Rev Req Model (2009 GRC) Rebuttal REmoval of New  WH Solar AdjustMI 3" xfId="6642"/>
    <cellStyle name="_Value Copy 11 30 05 gas 12 09 05 AURORA at 12 14 05_Book2_Electric Rev Req Model (2009 GRC) Rebuttal REmoval of New  WH Solar AdjustMI 3 2" xfId="26968"/>
    <cellStyle name="_Value Copy 11 30 05 gas 12 09 05 AURORA at 12 14 05_Book2_Electric Rev Req Model (2009 GRC) Rebuttal REmoval of New  WH Solar AdjustMI 3 2 2" xfId="26969"/>
    <cellStyle name="_Value Copy 11 30 05 gas 12 09 05 AURORA at 12 14 05_Book2_Electric Rev Req Model (2009 GRC) Rebuttal REmoval of New  WH Solar AdjustMI 3 3" xfId="26970"/>
    <cellStyle name="_Value Copy 11 30 05 gas 12 09 05 AURORA at 12 14 05_Book2_Electric Rev Req Model (2009 GRC) Rebuttal REmoval of New  WH Solar AdjustMI 4" xfId="6643"/>
    <cellStyle name="_Value Copy 11 30 05 gas 12 09 05 AURORA at 12 14 05_Book2_Electric Rev Req Model (2009 GRC) Rebuttal REmoval of New  WH Solar AdjustMI 4 2" xfId="26971"/>
    <cellStyle name="_Value Copy 11 30 05 gas 12 09 05 AURORA at 12 14 05_Book2_Electric Rev Req Model (2009 GRC) Rebuttal REmoval of New  WH Solar AdjustMI 4 2 2" xfId="26972"/>
    <cellStyle name="_Value Copy 11 30 05 gas 12 09 05 AURORA at 12 14 05_Book2_Electric Rev Req Model (2009 GRC) Rebuttal REmoval of New  WH Solar AdjustMI 4 3" xfId="26973"/>
    <cellStyle name="_Value Copy 11 30 05 gas 12 09 05 AURORA at 12 14 05_Book2_Electric Rev Req Model (2009 GRC) Rebuttal REmoval of New  WH Solar AdjustMI 5" xfId="26974"/>
    <cellStyle name="_Value Copy 11 30 05 gas 12 09 05 AURORA at 12 14 05_Book2_Electric Rev Req Model (2009 GRC) Rebuttal REmoval of New  WH Solar AdjustMI 5 2" xfId="26975"/>
    <cellStyle name="_Value Copy 11 30 05 gas 12 09 05 AURORA at 12 14 05_Book2_Electric Rev Req Model (2009 GRC) Rebuttal REmoval of New  WH Solar AdjustMI 6" xfId="26976"/>
    <cellStyle name="_Value Copy 11 30 05 gas 12 09 05 AURORA at 12 14 05_Book2_Electric Rev Req Model (2009 GRC) Rebuttal REmoval of New  WH Solar AdjustMI 6 2" xfId="26977"/>
    <cellStyle name="_Value Copy 11 30 05 gas 12 09 05 AURORA at 12 14 05_Book2_Electric Rev Req Model (2009 GRC) Rebuttal REmoval of New  WH Solar AdjustMI_DEM-WP(C) ENERG10C--ctn Mid-C_042010 2010GRC" xfId="6644"/>
    <cellStyle name="_Value Copy 11 30 05 gas 12 09 05 AURORA at 12 14 05_Book2_Electric Rev Req Model (2009 GRC) Rebuttal REmoval of New  WH Solar AdjustMI_DEM-WP(C) ENERG10C--ctn Mid-C_042010 2010GRC 2" xfId="26978"/>
    <cellStyle name="_Value Copy 11 30 05 gas 12 09 05 AURORA at 12 14 05_Book2_Electric Rev Req Model (2009 GRC) Revised 01-18-2010" xfId="6645"/>
    <cellStyle name="_Value Copy 11 30 05 gas 12 09 05 AURORA at 12 14 05_Book2_Electric Rev Req Model (2009 GRC) Revised 01-18-2010 2" xfId="6646"/>
    <cellStyle name="_Value Copy 11 30 05 gas 12 09 05 AURORA at 12 14 05_Book2_Electric Rev Req Model (2009 GRC) Revised 01-18-2010 2 2" xfId="6647"/>
    <cellStyle name="_Value Copy 11 30 05 gas 12 09 05 AURORA at 12 14 05_Book2_Electric Rev Req Model (2009 GRC) Revised 01-18-2010 2 2 2" xfId="26979"/>
    <cellStyle name="_Value Copy 11 30 05 gas 12 09 05 AURORA at 12 14 05_Book2_Electric Rev Req Model (2009 GRC) Revised 01-18-2010 2 2 2 2" xfId="26980"/>
    <cellStyle name="_Value Copy 11 30 05 gas 12 09 05 AURORA at 12 14 05_Book2_Electric Rev Req Model (2009 GRC) Revised 01-18-2010 2 3" xfId="26981"/>
    <cellStyle name="_Value Copy 11 30 05 gas 12 09 05 AURORA at 12 14 05_Book2_Electric Rev Req Model (2009 GRC) Revised 01-18-2010 2 3 2" xfId="26982"/>
    <cellStyle name="_Value Copy 11 30 05 gas 12 09 05 AURORA at 12 14 05_Book2_Electric Rev Req Model (2009 GRC) Revised 01-18-2010 2 4" xfId="26983"/>
    <cellStyle name="_Value Copy 11 30 05 gas 12 09 05 AURORA at 12 14 05_Book2_Electric Rev Req Model (2009 GRC) Revised 01-18-2010 2 4 2" xfId="26984"/>
    <cellStyle name="_Value Copy 11 30 05 gas 12 09 05 AURORA at 12 14 05_Book2_Electric Rev Req Model (2009 GRC) Revised 01-18-2010 3" xfId="6648"/>
    <cellStyle name="_Value Copy 11 30 05 gas 12 09 05 AURORA at 12 14 05_Book2_Electric Rev Req Model (2009 GRC) Revised 01-18-2010 3 2" xfId="26985"/>
    <cellStyle name="_Value Copy 11 30 05 gas 12 09 05 AURORA at 12 14 05_Book2_Electric Rev Req Model (2009 GRC) Revised 01-18-2010 3 2 2" xfId="26986"/>
    <cellStyle name="_Value Copy 11 30 05 gas 12 09 05 AURORA at 12 14 05_Book2_Electric Rev Req Model (2009 GRC) Revised 01-18-2010 3 3" xfId="26987"/>
    <cellStyle name="_Value Copy 11 30 05 gas 12 09 05 AURORA at 12 14 05_Book2_Electric Rev Req Model (2009 GRC) Revised 01-18-2010 4" xfId="6649"/>
    <cellStyle name="_Value Copy 11 30 05 gas 12 09 05 AURORA at 12 14 05_Book2_Electric Rev Req Model (2009 GRC) Revised 01-18-2010 4 2" xfId="26988"/>
    <cellStyle name="_Value Copy 11 30 05 gas 12 09 05 AURORA at 12 14 05_Book2_Electric Rev Req Model (2009 GRC) Revised 01-18-2010 4 2 2" xfId="26989"/>
    <cellStyle name="_Value Copy 11 30 05 gas 12 09 05 AURORA at 12 14 05_Book2_Electric Rev Req Model (2009 GRC) Revised 01-18-2010 4 3" xfId="26990"/>
    <cellStyle name="_Value Copy 11 30 05 gas 12 09 05 AURORA at 12 14 05_Book2_Electric Rev Req Model (2009 GRC) Revised 01-18-2010 5" xfId="26991"/>
    <cellStyle name="_Value Copy 11 30 05 gas 12 09 05 AURORA at 12 14 05_Book2_Electric Rev Req Model (2009 GRC) Revised 01-18-2010 5 2" xfId="26992"/>
    <cellStyle name="_Value Copy 11 30 05 gas 12 09 05 AURORA at 12 14 05_Book2_Electric Rev Req Model (2009 GRC) Revised 01-18-2010 6" xfId="26993"/>
    <cellStyle name="_Value Copy 11 30 05 gas 12 09 05 AURORA at 12 14 05_Book2_Electric Rev Req Model (2009 GRC) Revised 01-18-2010 6 2" xfId="26994"/>
    <cellStyle name="_Value Copy 11 30 05 gas 12 09 05 AURORA at 12 14 05_Book2_Electric Rev Req Model (2009 GRC) Revised 01-18-2010_DEM-WP(C) ENERG10C--ctn Mid-C_042010 2010GRC" xfId="6650"/>
    <cellStyle name="_Value Copy 11 30 05 gas 12 09 05 AURORA at 12 14 05_Book2_Electric Rev Req Model (2009 GRC) Revised 01-18-2010_DEM-WP(C) ENERG10C--ctn Mid-C_042010 2010GRC 2" xfId="26995"/>
    <cellStyle name="_Value Copy 11 30 05 gas 12 09 05 AURORA at 12 14 05_Book2_Final Order Electric EXHIBIT A-1" xfId="6651"/>
    <cellStyle name="_Value Copy 11 30 05 gas 12 09 05 AURORA at 12 14 05_Book2_Final Order Electric EXHIBIT A-1 2" xfId="6652"/>
    <cellStyle name="_Value Copy 11 30 05 gas 12 09 05 AURORA at 12 14 05_Book2_Final Order Electric EXHIBIT A-1 2 2" xfId="6653"/>
    <cellStyle name="_Value Copy 11 30 05 gas 12 09 05 AURORA at 12 14 05_Book2_Final Order Electric EXHIBIT A-1 2 2 2" xfId="26996"/>
    <cellStyle name="_Value Copy 11 30 05 gas 12 09 05 AURORA at 12 14 05_Book2_Final Order Electric EXHIBIT A-1 2 3" xfId="26997"/>
    <cellStyle name="_Value Copy 11 30 05 gas 12 09 05 AURORA at 12 14 05_Book2_Final Order Electric EXHIBIT A-1 3" xfId="6654"/>
    <cellStyle name="_Value Copy 11 30 05 gas 12 09 05 AURORA at 12 14 05_Book2_Final Order Electric EXHIBIT A-1 3 2" xfId="26998"/>
    <cellStyle name="_Value Copy 11 30 05 gas 12 09 05 AURORA at 12 14 05_Book2_Final Order Electric EXHIBIT A-1 3 2 2" xfId="26999"/>
    <cellStyle name="_Value Copy 11 30 05 gas 12 09 05 AURORA at 12 14 05_Book2_Final Order Electric EXHIBIT A-1 3 3" xfId="27000"/>
    <cellStyle name="_Value Copy 11 30 05 gas 12 09 05 AURORA at 12 14 05_Book2_Final Order Electric EXHIBIT A-1 4" xfId="6655"/>
    <cellStyle name="_Value Copy 11 30 05 gas 12 09 05 AURORA at 12 14 05_Book2_Final Order Electric EXHIBIT A-1 4 2" xfId="27001"/>
    <cellStyle name="_Value Copy 11 30 05 gas 12 09 05 AURORA at 12 14 05_Book2_Final Order Electric EXHIBIT A-1 5" xfId="27002"/>
    <cellStyle name="_Value Copy 11 30 05 gas 12 09 05 AURORA at 12 14 05_Book2_Final Order Electric EXHIBIT A-1 6" xfId="27003"/>
    <cellStyle name="_Value Copy 11 30 05 gas 12 09 05 AURORA at 12 14 05_Book4" xfId="6656"/>
    <cellStyle name="_Value Copy 11 30 05 gas 12 09 05 AURORA at 12 14 05_Book4 2" xfId="6657"/>
    <cellStyle name="_Value Copy 11 30 05 gas 12 09 05 AURORA at 12 14 05_Book4 2 2" xfId="6658"/>
    <cellStyle name="_Value Copy 11 30 05 gas 12 09 05 AURORA at 12 14 05_Book4 2 2 2" xfId="27004"/>
    <cellStyle name="_Value Copy 11 30 05 gas 12 09 05 AURORA at 12 14 05_Book4 2 2 2 2" xfId="27005"/>
    <cellStyle name="_Value Copy 11 30 05 gas 12 09 05 AURORA at 12 14 05_Book4 2 3" xfId="27006"/>
    <cellStyle name="_Value Copy 11 30 05 gas 12 09 05 AURORA at 12 14 05_Book4 2 3 2" xfId="27007"/>
    <cellStyle name="_Value Copy 11 30 05 gas 12 09 05 AURORA at 12 14 05_Book4 2 4" xfId="27008"/>
    <cellStyle name="_Value Copy 11 30 05 gas 12 09 05 AURORA at 12 14 05_Book4 2 4 2" xfId="27009"/>
    <cellStyle name="_Value Copy 11 30 05 gas 12 09 05 AURORA at 12 14 05_Book4 3" xfId="6659"/>
    <cellStyle name="_Value Copy 11 30 05 gas 12 09 05 AURORA at 12 14 05_Book4 3 2" xfId="27010"/>
    <cellStyle name="_Value Copy 11 30 05 gas 12 09 05 AURORA at 12 14 05_Book4 3 2 2" xfId="27011"/>
    <cellStyle name="_Value Copy 11 30 05 gas 12 09 05 AURORA at 12 14 05_Book4 3 3" xfId="27012"/>
    <cellStyle name="_Value Copy 11 30 05 gas 12 09 05 AURORA at 12 14 05_Book4 4" xfId="6660"/>
    <cellStyle name="_Value Copy 11 30 05 gas 12 09 05 AURORA at 12 14 05_Book4 4 2" xfId="27013"/>
    <cellStyle name="_Value Copy 11 30 05 gas 12 09 05 AURORA at 12 14 05_Book4 4 2 2" xfId="27014"/>
    <cellStyle name="_Value Copy 11 30 05 gas 12 09 05 AURORA at 12 14 05_Book4 4 3" xfId="27015"/>
    <cellStyle name="_Value Copy 11 30 05 gas 12 09 05 AURORA at 12 14 05_Book4 5" xfId="27016"/>
    <cellStyle name="_Value Copy 11 30 05 gas 12 09 05 AURORA at 12 14 05_Book4 5 2" xfId="27017"/>
    <cellStyle name="_Value Copy 11 30 05 gas 12 09 05 AURORA at 12 14 05_Book4 6" xfId="27018"/>
    <cellStyle name="_Value Copy 11 30 05 gas 12 09 05 AURORA at 12 14 05_Book4 6 2" xfId="27019"/>
    <cellStyle name="_Value Copy 11 30 05 gas 12 09 05 AURORA at 12 14 05_Book4_DEM-WP(C) ENERG10C--ctn Mid-C_042010 2010GRC" xfId="6661"/>
    <cellStyle name="_Value Copy 11 30 05 gas 12 09 05 AURORA at 12 14 05_Book4_DEM-WP(C) ENERG10C--ctn Mid-C_042010 2010GRC 2" xfId="27020"/>
    <cellStyle name="_Value Copy 11 30 05 gas 12 09 05 AURORA at 12 14 05_Book9" xfId="6662"/>
    <cellStyle name="_Value Copy 11 30 05 gas 12 09 05 AURORA at 12 14 05_Book9 2" xfId="6663"/>
    <cellStyle name="_Value Copy 11 30 05 gas 12 09 05 AURORA at 12 14 05_Book9 2 2" xfId="6664"/>
    <cellStyle name="_Value Copy 11 30 05 gas 12 09 05 AURORA at 12 14 05_Book9 2 2 2" xfId="27021"/>
    <cellStyle name="_Value Copy 11 30 05 gas 12 09 05 AURORA at 12 14 05_Book9 2 2 2 2" xfId="27022"/>
    <cellStyle name="_Value Copy 11 30 05 gas 12 09 05 AURORA at 12 14 05_Book9 2 3" xfId="27023"/>
    <cellStyle name="_Value Copy 11 30 05 gas 12 09 05 AURORA at 12 14 05_Book9 2 3 2" xfId="27024"/>
    <cellStyle name="_Value Copy 11 30 05 gas 12 09 05 AURORA at 12 14 05_Book9 2 4" xfId="27025"/>
    <cellStyle name="_Value Copy 11 30 05 gas 12 09 05 AURORA at 12 14 05_Book9 2 4 2" xfId="27026"/>
    <cellStyle name="_Value Copy 11 30 05 gas 12 09 05 AURORA at 12 14 05_Book9 3" xfId="6665"/>
    <cellStyle name="_Value Copy 11 30 05 gas 12 09 05 AURORA at 12 14 05_Book9 3 2" xfId="27027"/>
    <cellStyle name="_Value Copy 11 30 05 gas 12 09 05 AURORA at 12 14 05_Book9 3 2 2" xfId="27028"/>
    <cellStyle name="_Value Copy 11 30 05 gas 12 09 05 AURORA at 12 14 05_Book9 3 3" xfId="27029"/>
    <cellStyle name="_Value Copy 11 30 05 gas 12 09 05 AURORA at 12 14 05_Book9 4" xfId="6666"/>
    <cellStyle name="_Value Copy 11 30 05 gas 12 09 05 AURORA at 12 14 05_Book9 4 2" xfId="27030"/>
    <cellStyle name="_Value Copy 11 30 05 gas 12 09 05 AURORA at 12 14 05_Book9 4 2 2" xfId="27031"/>
    <cellStyle name="_Value Copy 11 30 05 gas 12 09 05 AURORA at 12 14 05_Book9 4 3" xfId="27032"/>
    <cellStyle name="_Value Copy 11 30 05 gas 12 09 05 AURORA at 12 14 05_Book9 5" xfId="27033"/>
    <cellStyle name="_Value Copy 11 30 05 gas 12 09 05 AURORA at 12 14 05_Book9 5 2" xfId="27034"/>
    <cellStyle name="_Value Copy 11 30 05 gas 12 09 05 AURORA at 12 14 05_Book9 6" xfId="27035"/>
    <cellStyle name="_Value Copy 11 30 05 gas 12 09 05 AURORA at 12 14 05_Book9 6 2" xfId="27036"/>
    <cellStyle name="_Value Copy 11 30 05 gas 12 09 05 AURORA at 12 14 05_Book9_DEM-WP(C) ENERG10C--ctn Mid-C_042010 2010GRC" xfId="6667"/>
    <cellStyle name="_Value Copy 11 30 05 gas 12 09 05 AURORA at 12 14 05_Book9_DEM-WP(C) ENERG10C--ctn Mid-C_042010 2010GRC 2" xfId="27037"/>
    <cellStyle name="_Value Copy 11 30 05 gas 12 09 05 AURORA at 12 14 05_Check the Interest Calculation" xfId="6668"/>
    <cellStyle name="_Value Copy 11 30 05 gas 12 09 05 AURORA at 12 14 05_Check the Interest Calculation 2" xfId="27038"/>
    <cellStyle name="_Value Copy 11 30 05 gas 12 09 05 AURORA at 12 14 05_Check the Interest Calculation_Scenario 1 REC vs PTC Offset" xfId="6669"/>
    <cellStyle name="_Value Copy 11 30 05 gas 12 09 05 AURORA at 12 14 05_Check the Interest Calculation_Scenario 1 REC vs PTC Offset 2" xfId="27039"/>
    <cellStyle name="_Value Copy 11 30 05 gas 12 09 05 AURORA at 12 14 05_Check the Interest Calculation_Scenario 3" xfId="6670"/>
    <cellStyle name="_Value Copy 11 30 05 gas 12 09 05 AURORA at 12 14 05_Check the Interest Calculation_Scenario 3 2" xfId="27040"/>
    <cellStyle name="_Value Copy 11 30 05 gas 12 09 05 AURORA at 12 14 05_Chelan PUD Power Costs (8-10)" xfId="6671"/>
    <cellStyle name="_Value Copy 11 30 05 gas 12 09 05 AURORA at 12 14 05_Chelan PUD Power Costs (8-10) 2" xfId="27041"/>
    <cellStyle name="_Value Copy 11 30 05 gas 12 09 05 AURORA at 12 14 05_DEM-WP(C) Chelan Power Costs" xfId="6672"/>
    <cellStyle name="_Value Copy 11 30 05 gas 12 09 05 AURORA at 12 14 05_DEM-WP(C) Chelan Power Costs 2" xfId="27042"/>
    <cellStyle name="_Value Copy 11 30 05 gas 12 09 05 AURORA at 12 14 05_DEM-WP(C) Chelan Power Costs 2 2" xfId="27043"/>
    <cellStyle name="_Value Copy 11 30 05 gas 12 09 05 AURORA at 12 14 05_DEM-WP(C) Chelan Power Costs 2 2 2" xfId="27044"/>
    <cellStyle name="_Value Copy 11 30 05 gas 12 09 05 AURORA at 12 14 05_DEM-WP(C) Chelan Power Costs 2 3" xfId="27045"/>
    <cellStyle name="_Value Copy 11 30 05 gas 12 09 05 AURORA at 12 14 05_DEM-WP(C) Chelan Power Costs 3" xfId="27046"/>
    <cellStyle name="_Value Copy 11 30 05 gas 12 09 05 AURORA at 12 14 05_DEM-WP(C) Chelan Power Costs 3 2" xfId="27047"/>
    <cellStyle name="_Value Copy 11 30 05 gas 12 09 05 AURORA at 12 14 05_DEM-WP(C) Chelan Power Costs 3 2 2" xfId="27048"/>
    <cellStyle name="_Value Copy 11 30 05 gas 12 09 05 AURORA at 12 14 05_DEM-WP(C) Chelan Power Costs 3 3" xfId="27049"/>
    <cellStyle name="_Value Copy 11 30 05 gas 12 09 05 AURORA at 12 14 05_DEM-WP(C) Chelan Power Costs 4" xfId="27050"/>
    <cellStyle name="_Value Copy 11 30 05 gas 12 09 05 AURORA at 12 14 05_DEM-WP(C) Chelan Power Costs 4 2" xfId="27051"/>
    <cellStyle name="_Value Copy 11 30 05 gas 12 09 05 AURORA at 12 14 05_DEM-WP(C) Chelan Power Costs 5" xfId="27052"/>
    <cellStyle name="_Value Copy 11 30 05 gas 12 09 05 AURORA at 12 14 05_DEM-WP(C) Chelan Power Costs 5 2" xfId="27053"/>
    <cellStyle name="_Value Copy 11 30 05 gas 12 09 05 AURORA at 12 14 05_DEM-WP(C) ENERG10C--ctn Mid-C_042010 2010GRC" xfId="6673"/>
    <cellStyle name="_Value Copy 11 30 05 gas 12 09 05 AURORA at 12 14 05_DEM-WP(C) ENERG10C--ctn Mid-C_042010 2010GRC 2" xfId="27054"/>
    <cellStyle name="_Value Copy 11 30 05 gas 12 09 05 AURORA at 12 14 05_DEM-WP(C) Gas Transport 2010GRC" xfId="6674"/>
    <cellStyle name="_Value Copy 11 30 05 gas 12 09 05 AURORA at 12 14 05_DEM-WP(C) Gas Transport 2010GRC 2" xfId="27055"/>
    <cellStyle name="_Value Copy 11 30 05 gas 12 09 05 AURORA at 12 14 05_DEM-WP(C) Gas Transport 2010GRC 2 2" xfId="27056"/>
    <cellStyle name="_Value Copy 11 30 05 gas 12 09 05 AURORA at 12 14 05_DEM-WP(C) Gas Transport 2010GRC 2 2 2" xfId="27057"/>
    <cellStyle name="_Value Copy 11 30 05 gas 12 09 05 AURORA at 12 14 05_DEM-WP(C) Gas Transport 2010GRC 2 3" xfId="27058"/>
    <cellStyle name="_Value Copy 11 30 05 gas 12 09 05 AURORA at 12 14 05_DEM-WP(C) Gas Transport 2010GRC 3" xfId="27059"/>
    <cellStyle name="_Value Copy 11 30 05 gas 12 09 05 AURORA at 12 14 05_DEM-WP(C) Gas Transport 2010GRC 3 2" xfId="27060"/>
    <cellStyle name="_Value Copy 11 30 05 gas 12 09 05 AURORA at 12 14 05_DEM-WP(C) Gas Transport 2010GRC 3 2 2" xfId="27061"/>
    <cellStyle name="_Value Copy 11 30 05 gas 12 09 05 AURORA at 12 14 05_DEM-WP(C) Gas Transport 2010GRC 3 3" xfId="27062"/>
    <cellStyle name="_Value Copy 11 30 05 gas 12 09 05 AURORA at 12 14 05_DEM-WP(C) Gas Transport 2010GRC 4" xfId="27063"/>
    <cellStyle name="_Value Copy 11 30 05 gas 12 09 05 AURORA at 12 14 05_DEM-WP(C) Gas Transport 2010GRC 4 2" xfId="27064"/>
    <cellStyle name="_Value Copy 11 30 05 gas 12 09 05 AURORA at 12 14 05_DEM-WP(C) Gas Transport 2010GRC 5" xfId="27065"/>
    <cellStyle name="_Value Copy 11 30 05 gas 12 09 05 AURORA at 12 14 05_DEM-WP(C) Gas Transport 2010GRC 5 2" xfId="27066"/>
    <cellStyle name="_Value Copy 11 30 05 gas 12 09 05 AURORA at 12 14 05_Direct Assignment Distribution Plant 2008" xfId="6675"/>
    <cellStyle name="_Value Copy 11 30 05 gas 12 09 05 AURORA at 12 14 05_Direct Assignment Distribution Plant 2008 2" xfId="6676"/>
    <cellStyle name="_Value Copy 11 30 05 gas 12 09 05 AURORA at 12 14 05_Direct Assignment Distribution Plant 2008 2 2" xfId="6677"/>
    <cellStyle name="_Value Copy 11 30 05 gas 12 09 05 AURORA at 12 14 05_Direct Assignment Distribution Plant 2008 2 2 2" xfId="6678"/>
    <cellStyle name="_Value Copy 11 30 05 gas 12 09 05 AURORA at 12 14 05_Direct Assignment Distribution Plant 2008 2 2 2 2" xfId="27067"/>
    <cellStyle name="_Value Copy 11 30 05 gas 12 09 05 AURORA at 12 14 05_Direct Assignment Distribution Plant 2008 2 2 3" xfId="27068"/>
    <cellStyle name="_Value Copy 11 30 05 gas 12 09 05 AURORA at 12 14 05_Direct Assignment Distribution Plant 2008 2 3" xfId="6679"/>
    <cellStyle name="_Value Copy 11 30 05 gas 12 09 05 AURORA at 12 14 05_Direct Assignment Distribution Plant 2008 2 3 2" xfId="6680"/>
    <cellStyle name="_Value Copy 11 30 05 gas 12 09 05 AURORA at 12 14 05_Direct Assignment Distribution Plant 2008 2 3 2 2" xfId="27069"/>
    <cellStyle name="_Value Copy 11 30 05 gas 12 09 05 AURORA at 12 14 05_Direct Assignment Distribution Plant 2008 2 3 3" xfId="27070"/>
    <cellStyle name="_Value Copy 11 30 05 gas 12 09 05 AURORA at 12 14 05_Direct Assignment Distribution Plant 2008 2 4" xfId="6681"/>
    <cellStyle name="_Value Copy 11 30 05 gas 12 09 05 AURORA at 12 14 05_Direct Assignment Distribution Plant 2008 2 4 2" xfId="6682"/>
    <cellStyle name="_Value Copy 11 30 05 gas 12 09 05 AURORA at 12 14 05_Direct Assignment Distribution Plant 2008 2 4 2 2" xfId="27071"/>
    <cellStyle name="_Value Copy 11 30 05 gas 12 09 05 AURORA at 12 14 05_Direct Assignment Distribution Plant 2008 2 4 3" xfId="27072"/>
    <cellStyle name="_Value Copy 11 30 05 gas 12 09 05 AURORA at 12 14 05_Direct Assignment Distribution Plant 2008 2 5" xfId="27073"/>
    <cellStyle name="_Value Copy 11 30 05 gas 12 09 05 AURORA at 12 14 05_Direct Assignment Distribution Plant 2008 3" xfId="6683"/>
    <cellStyle name="_Value Copy 11 30 05 gas 12 09 05 AURORA at 12 14 05_Direct Assignment Distribution Plant 2008 3 2" xfId="6684"/>
    <cellStyle name="_Value Copy 11 30 05 gas 12 09 05 AURORA at 12 14 05_Direct Assignment Distribution Plant 2008 3 2 2" xfId="27074"/>
    <cellStyle name="_Value Copy 11 30 05 gas 12 09 05 AURORA at 12 14 05_Direct Assignment Distribution Plant 2008 3 3" xfId="27075"/>
    <cellStyle name="_Value Copy 11 30 05 gas 12 09 05 AURORA at 12 14 05_Direct Assignment Distribution Plant 2008 4" xfId="6685"/>
    <cellStyle name="_Value Copy 11 30 05 gas 12 09 05 AURORA at 12 14 05_Direct Assignment Distribution Plant 2008 4 2" xfId="6686"/>
    <cellStyle name="_Value Copy 11 30 05 gas 12 09 05 AURORA at 12 14 05_Direct Assignment Distribution Plant 2008 4 2 2" xfId="27076"/>
    <cellStyle name="_Value Copy 11 30 05 gas 12 09 05 AURORA at 12 14 05_Direct Assignment Distribution Plant 2008 4 3" xfId="27077"/>
    <cellStyle name="_Value Copy 11 30 05 gas 12 09 05 AURORA at 12 14 05_Direct Assignment Distribution Plant 2008 5" xfId="6687"/>
    <cellStyle name="_Value Copy 11 30 05 gas 12 09 05 AURORA at 12 14 05_Direct Assignment Distribution Plant 2008 5 2" xfId="27078"/>
    <cellStyle name="_Value Copy 11 30 05 gas 12 09 05 AURORA at 12 14 05_Direct Assignment Distribution Plant 2008 6" xfId="6688"/>
    <cellStyle name="_Value Copy 11 30 05 gas 12 09 05 AURORA at 12 14 05_DWH-08 (Rate Spread &amp; Design Workpapers)" xfId="6689"/>
    <cellStyle name="_Value Copy 11 30 05 gas 12 09 05 AURORA at 12 14 05_Electric COS Inputs" xfId="6690"/>
    <cellStyle name="_Value Copy 11 30 05 gas 12 09 05 AURORA at 12 14 05_Electric COS Inputs 2" xfId="6691"/>
    <cellStyle name="_Value Copy 11 30 05 gas 12 09 05 AURORA at 12 14 05_Electric COS Inputs 2 2" xfId="6692"/>
    <cellStyle name="_Value Copy 11 30 05 gas 12 09 05 AURORA at 12 14 05_Electric COS Inputs 2 2 2" xfId="6693"/>
    <cellStyle name="_Value Copy 11 30 05 gas 12 09 05 AURORA at 12 14 05_Electric COS Inputs 2 2 2 2" xfId="27079"/>
    <cellStyle name="_Value Copy 11 30 05 gas 12 09 05 AURORA at 12 14 05_Electric COS Inputs 2 2 3" xfId="27080"/>
    <cellStyle name="_Value Copy 11 30 05 gas 12 09 05 AURORA at 12 14 05_Electric COS Inputs 2 3" xfId="6694"/>
    <cellStyle name="_Value Copy 11 30 05 gas 12 09 05 AURORA at 12 14 05_Electric COS Inputs 2 3 2" xfId="6695"/>
    <cellStyle name="_Value Copy 11 30 05 gas 12 09 05 AURORA at 12 14 05_Electric COS Inputs 2 3 2 2" xfId="27081"/>
    <cellStyle name="_Value Copy 11 30 05 gas 12 09 05 AURORA at 12 14 05_Electric COS Inputs 2 3 3" xfId="27082"/>
    <cellStyle name="_Value Copy 11 30 05 gas 12 09 05 AURORA at 12 14 05_Electric COS Inputs 2 4" xfId="6696"/>
    <cellStyle name="_Value Copy 11 30 05 gas 12 09 05 AURORA at 12 14 05_Electric COS Inputs 2 4 2" xfId="6697"/>
    <cellStyle name="_Value Copy 11 30 05 gas 12 09 05 AURORA at 12 14 05_Electric COS Inputs 2 4 2 2" xfId="27083"/>
    <cellStyle name="_Value Copy 11 30 05 gas 12 09 05 AURORA at 12 14 05_Electric COS Inputs 2 4 3" xfId="27084"/>
    <cellStyle name="_Value Copy 11 30 05 gas 12 09 05 AURORA at 12 14 05_Electric COS Inputs 2 5" xfId="27085"/>
    <cellStyle name="_Value Copy 11 30 05 gas 12 09 05 AURORA at 12 14 05_Electric COS Inputs 3" xfId="6698"/>
    <cellStyle name="_Value Copy 11 30 05 gas 12 09 05 AURORA at 12 14 05_Electric COS Inputs 3 2" xfId="6699"/>
    <cellStyle name="_Value Copy 11 30 05 gas 12 09 05 AURORA at 12 14 05_Electric COS Inputs 3 2 2" xfId="27086"/>
    <cellStyle name="_Value Copy 11 30 05 gas 12 09 05 AURORA at 12 14 05_Electric COS Inputs 3 3" xfId="27087"/>
    <cellStyle name="_Value Copy 11 30 05 gas 12 09 05 AURORA at 12 14 05_Electric COS Inputs 4" xfId="6700"/>
    <cellStyle name="_Value Copy 11 30 05 gas 12 09 05 AURORA at 12 14 05_Electric COS Inputs 4 2" xfId="6701"/>
    <cellStyle name="_Value Copy 11 30 05 gas 12 09 05 AURORA at 12 14 05_Electric COS Inputs 4 2 2" xfId="27088"/>
    <cellStyle name="_Value Copy 11 30 05 gas 12 09 05 AURORA at 12 14 05_Electric COS Inputs 4 3" xfId="27089"/>
    <cellStyle name="_Value Copy 11 30 05 gas 12 09 05 AURORA at 12 14 05_Electric COS Inputs 5" xfId="6702"/>
    <cellStyle name="_Value Copy 11 30 05 gas 12 09 05 AURORA at 12 14 05_Electric COS Inputs 5 2" xfId="27090"/>
    <cellStyle name="_Value Copy 11 30 05 gas 12 09 05 AURORA at 12 14 05_Electric COS Inputs 6" xfId="6703"/>
    <cellStyle name="_Value Copy 11 30 05 gas 12 09 05 AURORA at 12 14 05_Electric Rate Spread and Rate Design 3.23.09" xfId="6704"/>
    <cellStyle name="_Value Copy 11 30 05 gas 12 09 05 AURORA at 12 14 05_Electric Rate Spread and Rate Design 3.23.09 2" xfId="6705"/>
    <cellStyle name="_Value Copy 11 30 05 gas 12 09 05 AURORA at 12 14 05_Electric Rate Spread and Rate Design 3.23.09 2 2" xfId="6706"/>
    <cellStyle name="_Value Copy 11 30 05 gas 12 09 05 AURORA at 12 14 05_Electric Rate Spread and Rate Design 3.23.09 2 2 2" xfId="6707"/>
    <cellStyle name="_Value Copy 11 30 05 gas 12 09 05 AURORA at 12 14 05_Electric Rate Spread and Rate Design 3.23.09 2 2 2 2" xfId="27091"/>
    <cellStyle name="_Value Copy 11 30 05 gas 12 09 05 AURORA at 12 14 05_Electric Rate Spread and Rate Design 3.23.09 2 2 3" xfId="27092"/>
    <cellStyle name="_Value Copy 11 30 05 gas 12 09 05 AURORA at 12 14 05_Electric Rate Spread and Rate Design 3.23.09 2 3" xfId="6708"/>
    <cellStyle name="_Value Copy 11 30 05 gas 12 09 05 AURORA at 12 14 05_Electric Rate Spread and Rate Design 3.23.09 2 3 2" xfId="6709"/>
    <cellStyle name="_Value Copy 11 30 05 gas 12 09 05 AURORA at 12 14 05_Electric Rate Spread and Rate Design 3.23.09 2 3 2 2" xfId="27093"/>
    <cellStyle name="_Value Copy 11 30 05 gas 12 09 05 AURORA at 12 14 05_Electric Rate Spread and Rate Design 3.23.09 2 3 3" xfId="27094"/>
    <cellStyle name="_Value Copy 11 30 05 gas 12 09 05 AURORA at 12 14 05_Electric Rate Spread and Rate Design 3.23.09 2 4" xfId="6710"/>
    <cellStyle name="_Value Copy 11 30 05 gas 12 09 05 AURORA at 12 14 05_Electric Rate Spread and Rate Design 3.23.09 2 4 2" xfId="6711"/>
    <cellStyle name="_Value Copy 11 30 05 gas 12 09 05 AURORA at 12 14 05_Electric Rate Spread and Rate Design 3.23.09 2 4 2 2" xfId="27095"/>
    <cellStyle name="_Value Copy 11 30 05 gas 12 09 05 AURORA at 12 14 05_Electric Rate Spread and Rate Design 3.23.09 2 4 3" xfId="27096"/>
    <cellStyle name="_Value Copy 11 30 05 gas 12 09 05 AURORA at 12 14 05_Electric Rate Spread and Rate Design 3.23.09 2 5" xfId="27097"/>
    <cellStyle name="_Value Copy 11 30 05 gas 12 09 05 AURORA at 12 14 05_Electric Rate Spread and Rate Design 3.23.09 3" xfId="6712"/>
    <cellStyle name="_Value Copy 11 30 05 gas 12 09 05 AURORA at 12 14 05_Electric Rate Spread and Rate Design 3.23.09 3 2" xfId="6713"/>
    <cellStyle name="_Value Copy 11 30 05 gas 12 09 05 AURORA at 12 14 05_Electric Rate Spread and Rate Design 3.23.09 3 2 2" xfId="27098"/>
    <cellStyle name="_Value Copy 11 30 05 gas 12 09 05 AURORA at 12 14 05_Electric Rate Spread and Rate Design 3.23.09 3 3" xfId="27099"/>
    <cellStyle name="_Value Copy 11 30 05 gas 12 09 05 AURORA at 12 14 05_Electric Rate Spread and Rate Design 3.23.09 4" xfId="6714"/>
    <cellStyle name="_Value Copy 11 30 05 gas 12 09 05 AURORA at 12 14 05_Electric Rate Spread and Rate Design 3.23.09 4 2" xfId="6715"/>
    <cellStyle name="_Value Copy 11 30 05 gas 12 09 05 AURORA at 12 14 05_Electric Rate Spread and Rate Design 3.23.09 4 2 2" xfId="27100"/>
    <cellStyle name="_Value Copy 11 30 05 gas 12 09 05 AURORA at 12 14 05_Electric Rate Spread and Rate Design 3.23.09 4 3" xfId="27101"/>
    <cellStyle name="_Value Copy 11 30 05 gas 12 09 05 AURORA at 12 14 05_Electric Rate Spread and Rate Design 3.23.09 5" xfId="6716"/>
    <cellStyle name="_Value Copy 11 30 05 gas 12 09 05 AURORA at 12 14 05_Electric Rate Spread and Rate Design 3.23.09 5 2" xfId="27102"/>
    <cellStyle name="_Value Copy 11 30 05 gas 12 09 05 AURORA at 12 14 05_Electric Rate Spread and Rate Design 3.23.09 6" xfId="6717"/>
    <cellStyle name="_Value Copy 11 30 05 gas 12 09 05 AURORA at 12 14 05_Exh A-1 resulting from UE-112050 effective Jan 1 2012" xfId="27103"/>
    <cellStyle name="_Value Copy 11 30 05 gas 12 09 05 AURORA at 12 14 05_Exh A-1 resulting from UE-112050 effective Jan 1 2012 2" xfId="27104"/>
    <cellStyle name="_Value Copy 11 30 05 gas 12 09 05 AURORA at 12 14 05_Exhibit A-1 effective 4-1-11 fr S Free 12-11" xfId="27105"/>
    <cellStyle name="_Value Copy 11 30 05 gas 12 09 05 AURORA at 12 14 05_Exhibit A-1 effective 4-1-11 fr S Free 12-11 2" xfId="27106"/>
    <cellStyle name="_Value Copy 11 30 05 gas 12 09 05 AURORA at 12 14 05_Exhibit D fr R Gho 12-31-08" xfId="6718"/>
    <cellStyle name="_Value Copy 11 30 05 gas 12 09 05 AURORA at 12 14 05_Exhibit D fr R Gho 12-31-08 2" xfId="6719"/>
    <cellStyle name="_Value Copy 11 30 05 gas 12 09 05 AURORA at 12 14 05_Exhibit D fr R Gho 12-31-08 2 2" xfId="27107"/>
    <cellStyle name="_Value Copy 11 30 05 gas 12 09 05 AURORA at 12 14 05_Exhibit D fr R Gho 12-31-08 2 2 2" xfId="27108"/>
    <cellStyle name="_Value Copy 11 30 05 gas 12 09 05 AURORA at 12 14 05_Exhibit D fr R Gho 12-31-08 2 2 2 2" xfId="27109"/>
    <cellStyle name="_Value Copy 11 30 05 gas 12 09 05 AURORA at 12 14 05_Exhibit D fr R Gho 12-31-08 2 3" xfId="27110"/>
    <cellStyle name="_Value Copy 11 30 05 gas 12 09 05 AURORA at 12 14 05_Exhibit D fr R Gho 12-31-08 2 3 2" xfId="27111"/>
    <cellStyle name="_Value Copy 11 30 05 gas 12 09 05 AURORA at 12 14 05_Exhibit D fr R Gho 12-31-08 2 4" xfId="27112"/>
    <cellStyle name="_Value Copy 11 30 05 gas 12 09 05 AURORA at 12 14 05_Exhibit D fr R Gho 12-31-08 2 4 2" xfId="27113"/>
    <cellStyle name="_Value Copy 11 30 05 gas 12 09 05 AURORA at 12 14 05_Exhibit D fr R Gho 12-31-08 3" xfId="6720"/>
    <cellStyle name="_Value Copy 11 30 05 gas 12 09 05 AURORA at 12 14 05_Exhibit D fr R Gho 12-31-08 3 2" xfId="27114"/>
    <cellStyle name="_Value Copy 11 30 05 gas 12 09 05 AURORA at 12 14 05_Exhibit D fr R Gho 12-31-08 3 2 2" xfId="27115"/>
    <cellStyle name="_Value Copy 11 30 05 gas 12 09 05 AURORA at 12 14 05_Exhibit D fr R Gho 12-31-08 3 3" xfId="27116"/>
    <cellStyle name="_Value Copy 11 30 05 gas 12 09 05 AURORA at 12 14 05_Exhibit D fr R Gho 12-31-08 4" xfId="27117"/>
    <cellStyle name="_Value Copy 11 30 05 gas 12 09 05 AURORA at 12 14 05_Exhibit D fr R Gho 12-31-08 4 2" xfId="27118"/>
    <cellStyle name="_Value Copy 11 30 05 gas 12 09 05 AURORA at 12 14 05_Exhibit D fr R Gho 12-31-08 4 2 2" xfId="27119"/>
    <cellStyle name="_Value Copy 11 30 05 gas 12 09 05 AURORA at 12 14 05_Exhibit D fr R Gho 12-31-08 4 3" xfId="27120"/>
    <cellStyle name="_Value Copy 11 30 05 gas 12 09 05 AURORA at 12 14 05_Exhibit D fr R Gho 12-31-08 5" xfId="27121"/>
    <cellStyle name="_Value Copy 11 30 05 gas 12 09 05 AURORA at 12 14 05_Exhibit D fr R Gho 12-31-08 5 2" xfId="27122"/>
    <cellStyle name="_Value Copy 11 30 05 gas 12 09 05 AURORA at 12 14 05_Exhibit D fr R Gho 12-31-08 6" xfId="27123"/>
    <cellStyle name="_Value Copy 11 30 05 gas 12 09 05 AURORA at 12 14 05_Exhibit D fr R Gho 12-31-08 6 2" xfId="27124"/>
    <cellStyle name="_Value Copy 11 30 05 gas 12 09 05 AURORA at 12 14 05_Exhibit D fr R Gho 12-31-08 v2" xfId="6721"/>
    <cellStyle name="_Value Copy 11 30 05 gas 12 09 05 AURORA at 12 14 05_Exhibit D fr R Gho 12-31-08 v2 2" xfId="6722"/>
    <cellStyle name="_Value Copy 11 30 05 gas 12 09 05 AURORA at 12 14 05_Exhibit D fr R Gho 12-31-08 v2 2 2" xfId="27125"/>
    <cellStyle name="_Value Copy 11 30 05 gas 12 09 05 AURORA at 12 14 05_Exhibit D fr R Gho 12-31-08 v2 2 2 2" xfId="27126"/>
    <cellStyle name="_Value Copy 11 30 05 gas 12 09 05 AURORA at 12 14 05_Exhibit D fr R Gho 12-31-08 v2 2 2 2 2" xfId="27127"/>
    <cellStyle name="_Value Copy 11 30 05 gas 12 09 05 AURORA at 12 14 05_Exhibit D fr R Gho 12-31-08 v2 2 3" xfId="27128"/>
    <cellStyle name="_Value Copy 11 30 05 gas 12 09 05 AURORA at 12 14 05_Exhibit D fr R Gho 12-31-08 v2 2 3 2" xfId="27129"/>
    <cellStyle name="_Value Copy 11 30 05 gas 12 09 05 AURORA at 12 14 05_Exhibit D fr R Gho 12-31-08 v2 2 4" xfId="27130"/>
    <cellStyle name="_Value Copy 11 30 05 gas 12 09 05 AURORA at 12 14 05_Exhibit D fr R Gho 12-31-08 v2 2 4 2" xfId="27131"/>
    <cellStyle name="_Value Copy 11 30 05 gas 12 09 05 AURORA at 12 14 05_Exhibit D fr R Gho 12-31-08 v2 3" xfId="6723"/>
    <cellStyle name="_Value Copy 11 30 05 gas 12 09 05 AURORA at 12 14 05_Exhibit D fr R Gho 12-31-08 v2 3 2" xfId="27132"/>
    <cellStyle name="_Value Copy 11 30 05 gas 12 09 05 AURORA at 12 14 05_Exhibit D fr R Gho 12-31-08 v2 3 2 2" xfId="27133"/>
    <cellStyle name="_Value Copy 11 30 05 gas 12 09 05 AURORA at 12 14 05_Exhibit D fr R Gho 12-31-08 v2 3 3" xfId="27134"/>
    <cellStyle name="_Value Copy 11 30 05 gas 12 09 05 AURORA at 12 14 05_Exhibit D fr R Gho 12-31-08 v2 4" xfId="27135"/>
    <cellStyle name="_Value Copy 11 30 05 gas 12 09 05 AURORA at 12 14 05_Exhibit D fr R Gho 12-31-08 v2 4 2" xfId="27136"/>
    <cellStyle name="_Value Copy 11 30 05 gas 12 09 05 AURORA at 12 14 05_Exhibit D fr R Gho 12-31-08 v2 4 2 2" xfId="27137"/>
    <cellStyle name="_Value Copy 11 30 05 gas 12 09 05 AURORA at 12 14 05_Exhibit D fr R Gho 12-31-08 v2 4 3" xfId="27138"/>
    <cellStyle name="_Value Copy 11 30 05 gas 12 09 05 AURORA at 12 14 05_Exhibit D fr R Gho 12-31-08 v2 5" xfId="27139"/>
    <cellStyle name="_Value Copy 11 30 05 gas 12 09 05 AURORA at 12 14 05_Exhibit D fr R Gho 12-31-08 v2 5 2" xfId="27140"/>
    <cellStyle name="_Value Copy 11 30 05 gas 12 09 05 AURORA at 12 14 05_Exhibit D fr R Gho 12-31-08 v2 6" xfId="27141"/>
    <cellStyle name="_Value Copy 11 30 05 gas 12 09 05 AURORA at 12 14 05_Exhibit D fr R Gho 12-31-08 v2 6 2" xfId="27142"/>
    <cellStyle name="_Value Copy 11 30 05 gas 12 09 05 AURORA at 12 14 05_Exhibit D fr R Gho 12-31-08 v2_DEM-WP(C) ENERG10C--ctn Mid-C_042010 2010GRC" xfId="6724"/>
    <cellStyle name="_Value Copy 11 30 05 gas 12 09 05 AURORA at 12 14 05_Exhibit D fr R Gho 12-31-08 v2_DEM-WP(C) ENERG10C--ctn Mid-C_042010 2010GRC 2" xfId="27143"/>
    <cellStyle name="_Value Copy 11 30 05 gas 12 09 05 AURORA at 12 14 05_Exhibit D fr R Gho 12-31-08 v2_NIM Summary" xfId="6725"/>
    <cellStyle name="_Value Copy 11 30 05 gas 12 09 05 AURORA at 12 14 05_Exhibit D fr R Gho 12-31-08 v2_NIM Summary 2" xfId="6726"/>
    <cellStyle name="_Value Copy 11 30 05 gas 12 09 05 AURORA at 12 14 05_Exhibit D fr R Gho 12-31-08 v2_NIM Summary 2 2" xfId="27144"/>
    <cellStyle name="_Value Copy 11 30 05 gas 12 09 05 AURORA at 12 14 05_Exhibit D fr R Gho 12-31-08 v2_NIM Summary 2 2 2" xfId="27145"/>
    <cellStyle name="_Value Copy 11 30 05 gas 12 09 05 AURORA at 12 14 05_Exhibit D fr R Gho 12-31-08 v2_NIM Summary 2 2 2 2" xfId="27146"/>
    <cellStyle name="_Value Copy 11 30 05 gas 12 09 05 AURORA at 12 14 05_Exhibit D fr R Gho 12-31-08 v2_NIM Summary 2 3" xfId="27147"/>
    <cellStyle name="_Value Copy 11 30 05 gas 12 09 05 AURORA at 12 14 05_Exhibit D fr R Gho 12-31-08 v2_NIM Summary 2 3 2" xfId="27148"/>
    <cellStyle name="_Value Copy 11 30 05 gas 12 09 05 AURORA at 12 14 05_Exhibit D fr R Gho 12-31-08 v2_NIM Summary 2 4" xfId="27149"/>
    <cellStyle name="_Value Copy 11 30 05 gas 12 09 05 AURORA at 12 14 05_Exhibit D fr R Gho 12-31-08 v2_NIM Summary 2 4 2" xfId="27150"/>
    <cellStyle name="_Value Copy 11 30 05 gas 12 09 05 AURORA at 12 14 05_Exhibit D fr R Gho 12-31-08 v2_NIM Summary 3" xfId="27151"/>
    <cellStyle name="_Value Copy 11 30 05 gas 12 09 05 AURORA at 12 14 05_Exhibit D fr R Gho 12-31-08 v2_NIM Summary 3 2" xfId="27152"/>
    <cellStyle name="_Value Copy 11 30 05 gas 12 09 05 AURORA at 12 14 05_Exhibit D fr R Gho 12-31-08 v2_NIM Summary 3 2 2" xfId="27153"/>
    <cellStyle name="_Value Copy 11 30 05 gas 12 09 05 AURORA at 12 14 05_Exhibit D fr R Gho 12-31-08 v2_NIM Summary 3 3" xfId="27154"/>
    <cellStyle name="_Value Copy 11 30 05 gas 12 09 05 AURORA at 12 14 05_Exhibit D fr R Gho 12-31-08 v2_NIM Summary 4" xfId="27155"/>
    <cellStyle name="_Value Copy 11 30 05 gas 12 09 05 AURORA at 12 14 05_Exhibit D fr R Gho 12-31-08 v2_NIM Summary 4 2" xfId="27156"/>
    <cellStyle name="_Value Copy 11 30 05 gas 12 09 05 AURORA at 12 14 05_Exhibit D fr R Gho 12-31-08 v2_NIM Summary 4 2 2" xfId="27157"/>
    <cellStyle name="_Value Copy 11 30 05 gas 12 09 05 AURORA at 12 14 05_Exhibit D fr R Gho 12-31-08 v2_NIM Summary 4 3" xfId="27158"/>
    <cellStyle name="_Value Copy 11 30 05 gas 12 09 05 AURORA at 12 14 05_Exhibit D fr R Gho 12-31-08 v2_NIM Summary 5" xfId="27159"/>
    <cellStyle name="_Value Copy 11 30 05 gas 12 09 05 AURORA at 12 14 05_Exhibit D fr R Gho 12-31-08 v2_NIM Summary 5 2" xfId="27160"/>
    <cellStyle name="_Value Copy 11 30 05 gas 12 09 05 AURORA at 12 14 05_Exhibit D fr R Gho 12-31-08 v2_NIM Summary 6" xfId="27161"/>
    <cellStyle name="_Value Copy 11 30 05 gas 12 09 05 AURORA at 12 14 05_Exhibit D fr R Gho 12-31-08 v2_NIM Summary 6 2" xfId="27162"/>
    <cellStyle name="_Value Copy 11 30 05 gas 12 09 05 AURORA at 12 14 05_Exhibit D fr R Gho 12-31-08 v2_NIM Summary_DEM-WP(C) ENERG10C--ctn Mid-C_042010 2010GRC" xfId="6727"/>
    <cellStyle name="_Value Copy 11 30 05 gas 12 09 05 AURORA at 12 14 05_Exhibit D fr R Gho 12-31-08 v2_NIM Summary_DEM-WP(C) ENERG10C--ctn Mid-C_042010 2010GRC 2" xfId="27163"/>
    <cellStyle name="_Value Copy 11 30 05 gas 12 09 05 AURORA at 12 14 05_Exhibit D fr R Gho 12-31-08_DEM-WP(C) ENERG10C--ctn Mid-C_042010 2010GRC" xfId="6728"/>
    <cellStyle name="_Value Copy 11 30 05 gas 12 09 05 AURORA at 12 14 05_Exhibit D fr R Gho 12-31-08_DEM-WP(C) ENERG10C--ctn Mid-C_042010 2010GRC 2" xfId="27164"/>
    <cellStyle name="_Value Copy 11 30 05 gas 12 09 05 AURORA at 12 14 05_Exhibit D fr R Gho 12-31-08_NIM Summary" xfId="6729"/>
    <cellStyle name="_Value Copy 11 30 05 gas 12 09 05 AURORA at 12 14 05_Exhibit D fr R Gho 12-31-08_NIM Summary 2" xfId="6730"/>
    <cellStyle name="_Value Copy 11 30 05 gas 12 09 05 AURORA at 12 14 05_Exhibit D fr R Gho 12-31-08_NIM Summary 2 2" xfId="27165"/>
    <cellStyle name="_Value Copy 11 30 05 gas 12 09 05 AURORA at 12 14 05_Exhibit D fr R Gho 12-31-08_NIM Summary 2 2 2" xfId="27166"/>
    <cellStyle name="_Value Copy 11 30 05 gas 12 09 05 AURORA at 12 14 05_Exhibit D fr R Gho 12-31-08_NIM Summary 2 2 2 2" xfId="27167"/>
    <cellStyle name="_Value Copy 11 30 05 gas 12 09 05 AURORA at 12 14 05_Exhibit D fr R Gho 12-31-08_NIM Summary 2 3" xfId="27168"/>
    <cellStyle name="_Value Copy 11 30 05 gas 12 09 05 AURORA at 12 14 05_Exhibit D fr R Gho 12-31-08_NIM Summary 2 3 2" xfId="27169"/>
    <cellStyle name="_Value Copy 11 30 05 gas 12 09 05 AURORA at 12 14 05_Exhibit D fr R Gho 12-31-08_NIM Summary 2 4" xfId="27170"/>
    <cellStyle name="_Value Copy 11 30 05 gas 12 09 05 AURORA at 12 14 05_Exhibit D fr R Gho 12-31-08_NIM Summary 2 4 2" xfId="27171"/>
    <cellStyle name="_Value Copy 11 30 05 gas 12 09 05 AURORA at 12 14 05_Exhibit D fr R Gho 12-31-08_NIM Summary 3" xfId="27172"/>
    <cellStyle name="_Value Copy 11 30 05 gas 12 09 05 AURORA at 12 14 05_Exhibit D fr R Gho 12-31-08_NIM Summary 3 2" xfId="27173"/>
    <cellStyle name="_Value Copy 11 30 05 gas 12 09 05 AURORA at 12 14 05_Exhibit D fr R Gho 12-31-08_NIM Summary 3 2 2" xfId="27174"/>
    <cellStyle name="_Value Copy 11 30 05 gas 12 09 05 AURORA at 12 14 05_Exhibit D fr R Gho 12-31-08_NIM Summary 3 3" xfId="27175"/>
    <cellStyle name="_Value Copy 11 30 05 gas 12 09 05 AURORA at 12 14 05_Exhibit D fr R Gho 12-31-08_NIM Summary 4" xfId="27176"/>
    <cellStyle name="_Value Copy 11 30 05 gas 12 09 05 AURORA at 12 14 05_Exhibit D fr R Gho 12-31-08_NIM Summary 4 2" xfId="27177"/>
    <cellStyle name="_Value Copy 11 30 05 gas 12 09 05 AURORA at 12 14 05_Exhibit D fr R Gho 12-31-08_NIM Summary 4 2 2" xfId="27178"/>
    <cellStyle name="_Value Copy 11 30 05 gas 12 09 05 AURORA at 12 14 05_Exhibit D fr R Gho 12-31-08_NIM Summary 4 3" xfId="27179"/>
    <cellStyle name="_Value Copy 11 30 05 gas 12 09 05 AURORA at 12 14 05_Exhibit D fr R Gho 12-31-08_NIM Summary 5" xfId="27180"/>
    <cellStyle name="_Value Copy 11 30 05 gas 12 09 05 AURORA at 12 14 05_Exhibit D fr R Gho 12-31-08_NIM Summary 5 2" xfId="27181"/>
    <cellStyle name="_Value Copy 11 30 05 gas 12 09 05 AURORA at 12 14 05_Exhibit D fr R Gho 12-31-08_NIM Summary 6" xfId="27182"/>
    <cellStyle name="_Value Copy 11 30 05 gas 12 09 05 AURORA at 12 14 05_Exhibit D fr R Gho 12-31-08_NIM Summary 6 2" xfId="27183"/>
    <cellStyle name="_Value Copy 11 30 05 gas 12 09 05 AURORA at 12 14 05_Exhibit D fr R Gho 12-31-08_NIM Summary_DEM-WP(C) ENERG10C--ctn Mid-C_042010 2010GRC" xfId="6731"/>
    <cellStyle name="_Value Copy 11 30 05 gas 12 09 05 AURORA at 12 14 05_Exhibit D fr R Gho 12-31-08_NIM Summary_DEM-WP(C) ENERG10C--ctn Mid-C_042010 2010GRC 2" xfId="27184"/>
    <cellStyle name="_Value Copy 11 30 05 gas 12 09 05 AURORA at 12 14 05_Final 2008 PTC Rate Design Workpapers 10.27.08" xfId="6732"/>
    <cellStyle name="_Value Copy 11 30 05 gas 12 09 05 AURORA at 12 14 05_Final 2009 Electric Low Income Workpapers" xfId="6733"/>
    <cellStyle name="_Value Copy 11 30 05 gas 12 09 05 AURORA at 12 14 05_Gas Rev Req Model (2010 GRC)" xfId="6734"/>
    <cellStyle name="_Value Copy 11 30 05 gas 12 09 05 AURORA at 12 14 05_Hopkins Ridge Prepaid Tran - Interest Earned RY 12ME Feb  '11" xfId="6735"/>
    <cellStyle name="_Value Copy 11 30 05 gas 12 09 05 AURORA at 12 14 05_Hopkins Ridge Prepaid Tran - Interest Earned RY 12ME Feb  '11 2" xfId="6736"/>
    <cellStyle name="_Value Copy 11 30 05 gas 12 09 05 AURORA at 12 14 05_Hopkins Ridge Prepaid Tran - Interest Earned RY 12ME Feb  '11 2 2" xfId="27185"/>
    <cellStyle name="_Value Copy 11 30 05 gas 12 09 05 AURORA at 12 14 05_Hopkins Ridge Prepaid Tran - Interest Earned RY 12ME Feb  '11 2 2 2" xfId="27186"/>
    <cellStyle name="_Value Copy 11 30 05 gas 12 09 05 AURORA at 12 14 05_Hopkins Ridge Prepaid Tran - Interest Earned RY 12ME Feb  '11 2 2 2 2" xfId="27187"/>
    <cellStyle name="_Value Copy 11 30 05 gas 12 09 05 AURORA at 12 14 05_Hopkins Ridge Prepaid Tran - Interest Earned RY 12ME Feb  '11 2 3" xfId="27188"/>
    <cellStyle name="_Value Copy 11 30 05 gas 12 09 05 AURORA at 12 14 05_Hopkins Ridge Prepaid Tran - Interest Earned RY 12ME Feb  '11 2 3 2" xfId="27189"/>
    <cellStyle name="_Value Copy 11 30 05 gas 12 09 05 AURORA at 12 14 05_Hopkins Ridge Prepaid Tran - Interest Earned RY 12ME Feb  '11 2 4" xfId="27190"/>
    <cellStyle name="_Value Copy 11 30 05 gas 12 09 05 AURORA at 12 14 05_Hopkins Ridge Prepaid Tran - Interest Earned RY 12ME Feb  '11 2 4 2" xfId="27191"/>
    <cellStyle name="_Value Copy 11 30 05 gas 12 09 05 AURORA at 12 14 05_Hopkins Ridge Prepaid Tran - Interest Earned RY 12ME Feb  '11 3" xfId="27192"/>
    <cellStyle name="_Value Copy 11 30 05 gas 12 09 05 AURORA at 12 14 05_Hopkins Ridge Prepaid Tran - Interest Earned RY 12ME Feb  '11 3 2" xfId="27193"/>
    <cellStyle name="_Value Copy 11 30 05 gas 12 09 05 AURORA at 12 14 05_Hopkins Ridge Prepaid Tran - Interest Earned RY 12ME Feb  '11 3 2 2" xfId="27194"/>
    <cellStyle name="_Value Copy 11 30 05 gas 12 09 05 AURORA at 12 14 05_Hopkins Ridge Prepaid Tran - Interest Earned RY 12ME Feb  '11 3 3" xfId="27195"/>
    <cellStyle name="_Value Copy 11 30 05 gas 12 09 05 AURORA at 12 14 05_Hopkins Ridge Prepaid Tran - Interest Earned RY 12ME Feb  '11 4" xfId="27196"/>
    <cellStyle name="_Value Copy 11 30 05 gas 12 09 05 AURORA at 12 14 05_Hopkins Ridge Prepaid Tran - Interest Earned RY 12ME Feb  '11 4 2" xfId="27197"/>
    <cellStyle name="_Value Copy 11 30 05 gas 12 09 05 AURORA at 12 14 05_Hopkins Ridge Prepaid Tran - Interest Earned RY 12ME Feb  '11 4 2 2" xfId="27198"/>
    <cellStyle name="_Value Copy 11 30 05 gas 12 09 05 AURORA at 12 14 05_Hopkins Ridge Prepaid Tran - Interest Earned RY 12ME Feb  '11 4 3" xfId="27199"/>
    <cellStyle name="_Value Copy 11 30 05 gas 12 09 05 AURORA at 12 14 05_Hopkins Ridge Prepaid Tran - Interest Earned RY 12ME Feb  '11 5" xfId="27200"/>
    <cellStyle name="_Value Copy 11 30 05 gas 12 09 05 AURORA at 12 14 05_Hopkins Ridge Prepaid Tran - Interest Earned RY 12ME Feb  '11 5 2" xfId="27201"/>
    <cellStyle name="_Value Copy 11 30 05 gas 12 09 05 AURORA at 12 14 05_Hopkins Ridge Prepaid Tran - Interest Earned RY 12ME Feb  '11 6" xfId="27202"/>
    <cellStyle name="_Value Copy 11 30 05 gas 12 09 05 AURORA at 12 14 05_Hopkins Ridge Prepaid Tran - Interest Earned RY 12ME Feb  '11 6 2" xfId="27203"/>
    <cellStyle name="_Value Copy 11 30 05 gas 12 09 05 AURORA at 12 14 05_Hopkins Ridge Prepaid Tran - Interest Earned RY 12ME Feb  '11_DEM-WP(C) ENERG10C--ctn Mid-C_042010 2010GRC" xfId="6737"/>
    <cellStyle name="_Value Copy 11 30 05 gas 12 09 05 AURORA at 12 14 05_Hopkins Ridge Prepaid Tran - Interest Earned RY 12ME Feb  '11_DEM-WP(C) ENERG10C--ctn Mid-C_042010 2010GRC 2" xfId="27204"/>
    <cellStyle name="_Value Copy 11 30 05 gas 12 09 05 AURORA at 12 14 05_Hopkins Ridge Prepaid Tran - Interest Earned RY 12ME Feb  '11_NIM Summary" xfId="6738"/>
    <cellStyle name="_Value Copy 11 30 05 gas 12 09 05 AURORA at 12 14 05_Hopkins Ridge Prepaid Tran - Interest Earned RY 12ME Feb  '11_NIM Summary 2" xfId="6739"/>
    <cellStyle name="_Value Copy 11 30 05 gas 12 09 05 AURORA at 12 14 05_Hopkins Ridge Prepaid Tran - Interest Earned RY 12ME Feb  '11_NIM Summary 2 2" xfId="27205"/>
    <cellStyle name="_Value Copy 11 30 05 gas 12 09 05 AURORA at 12 14 05_Hopkins Ridge Prepaid Tran - Interest Earned RY 12ME Feb  '11_NIM Summary 2 2 2" xfId="27206"/>
    <cellStyle name="_Value Copy 11 30 05 gas 12 09 05 AURORA at 12 14 05_Hopkins Ridge Prepaid Tran - Interest Earned RY 12ME Feb  '11_NIM Summary 2 2 2 2" xfId="27207"/>
    <cellStyle name="_Value Copy 11 30 05 gas 12 09 05 AURORA at 12 14 05_Hopkins Ridge Prepaid Tran - Interest Earned RY 12ME Feb  '11_NIM Summary 2 3" xfId="27208"/>
    <cellStyle name="_Value Copy 11 30 05 gas 12 09 05 AURORA at 12 14 05_Hopkins Ridge Prepaid Tran - Interest Earned RY 12ME Feb  '11_NIM Summary 2 3 2" xfId="27209"/>
    <cellStyle name="_Value Copy 11 30 05 gas 12 09 05 AURORA at 12 14 05_Hopkins Ridge Prepaid Tran - Interest Earned RY 12ME Feb  '11_NIM Summary 2 4" xfId="27210"/>
    <cellStyle name="_Value Copy 11 30 05 gas 12 09 05 AURORA at 12 14 05_Hopkins Ridge Prepaid Tran - Interest Earned RY 12ME Feb  '11_NIM Summary 2 4 2" xfId="27211"/>
    <cellStyle name="_Value Copy 11 30 05 gas 12 09 05 AURORA at 12 14 05_Hopkins Ridge Prepaid Tran - Interest Earned RY 12ME Feb  '11_NIM Summary 3" xfId="27212"/>
    <cellStyle name="_Value Copy 11 30 05 gas 12 09 05 AURORA at 12 14 05_Hopkins Ridge Prepaid Tran - Interest Earned RY 12ME Feb  '11_NIM Summary 3 2" xfId="27213"/>
    <cellStyle name="_Value Copy 11 30 05 gas 12 09 05 AURORA at 12 14 05_Hopkins Ridge Prepaid Tran - Interest Earned RY 12ME Feb  '11_NIM Summary 3 2 2" xfId="27214"/>
    <cellStyle name="_Value Copy 11 30 05 gas 12 09 05 AURORA at 12 14 05_Hopkins Ridge Prepaid Tran - Interest Earned RY 12ME Feb  '11_NIM Summary 3 3" xfId="27215"/>
    <cellStyle name="_Value Copy 11 30 05 gas 12 09 05 AURORA at 12 14 05_Hopkins Ridge Prepaid Tran - Interest Earned RY 12ME Feb  '11_NIM Summary 4" xfId="27216"/>
    <cellStyle name="_Value Copy 11 30 05 gas 12 09 05 AURORA at 12 14 05_Hopkins Ridge Prepaid Tran - Interest Earned RY 12ME Feb  '11_NIM Summary 4 2" xfId="27217"/>
    <cellStyle name="_Value Copy 11 30 05 gas 12 09 05 AURORA at 12 14 05_Hopkins Ridge Prepaid Tran - Interest Earned RY 12ME Feb  '11_NIM Summary 4 2 2" xfId="27218"/>
    <cellStyle name="_Value Copy 11 30 05 gas 12 09 05 AURORA at 12 14 05_Hopkins Ridge Prepaid Tran - Interest Earned RY 12ME Feb  '11_NIM Summary 4 3" xfId="27219"/>
    <cellStyle name="_Value Copy 11 30 05 gas 12 09 05 AURORA at 12 14 05_Hopkins Ridge Prepaid Tran - Interest Earned RY 12ME Feb  '11_NIM Summary 5" xfId="27220"/>
    <cellStyle name="_Value Copy 11 30 05 gas 12 09 05 AURORA at 12 14 05_Hopkins Ridge Prepaid Tran - Interest Earned RY 12ME Feb  '11_NIM Summary 5 2" xfId="27221"/>
    <cellStyle name="_Value Copy 11 30 05 gas 12 09 05 AURORA at 12 14 05_Hopkins Ridge Prepaid Tran - Interest Earned RY 12ME Feb  '11_NIM Summary 6" xfId="27222"/>
    <cellStyle name="_Value Copy 11 30 05 gas 12 09 05 AURORA at 12 14 05_Hopkins Ridge Prepaid Tran - Interest Earned RY 12ME Feb  '11_NIM Summary 6 2" xfId="27223"/>
    <cellStyle name="_Value Copy 11 30 05 gas 12 09 05 AURORA at 12 14 05_Hopkins Ridge Prepaid Tran - Interest Earned RY 12ME Feb  '11_NIM Summary_DEM-WP(C) ENERG10C--ctn Mid-C_042010 2010GRC" xfId="6740"/>
    <cellStyle name="_Value Copy 11 30 05 gas 12 09 05 AURORA at 12 14 05_Hopkins Ridge Prepaid Tran - Interest Earned RY 12ME Feb  '11_NIM Summary_DEM-WP(C) ENERG10C--ctn Mid-C_042010 2010GRC 2" xfId="27224"/>
    <cellStyle name="_Value Copy 11 30 05 gas 12 09 05 AURORA at 12 14 05_Hopkins Ridge Prepaid Tran - Interest Earned RY 12ME Feb  '11_Transmission Workbook for May BOD" xfId="6741"/>
    <cellStyle name="_Value Copy 11 30 05 gas 12 09 05 AURORA at 12 14 05_Hopkins Ridge Prepaid Tran - Interest Earned RY 12ME Feb  '11_Transmission Workbook for May BOD 2" xfId="6742"/>
    <cellStyle name="_Value Copy 11 30 05 gas 12 09 05 AURORA at 12 14 05_Hopkins Ridge Prepaid Tran - Interest Earned RY 12ME Feb  '11_Transmission Workbook for May BOD 2 2" xfId="27225"/>
    <cellStyle name="_Value Copy 11 30 05 gas 12 09 05 AURORA at 12 14 05_Hopkins Ridge Prepaid Tran - Interest Earned RY 12ME Feb  '11_Transmission Workbook for May BOD 2 2 2" xfId="27226"/>
    <cellStyle name="_Value Copy 11 30 05 gas 12 09 05 AURORA at 12 14 05_Hopkins Ridge Prepaid Tran - Interest Earned RY 12ME Feb  '11_Transmission Workbook for May BOD 2 2 2 2" xfId="27227"/>
    <cellStyle name="_Value Copy 11 30 05 gas 12 09 05 AURORA at 12 14 05_Hopkins Ridge Prepaid Tran - Interest Earned RY 12ME Feb  '11_Transmission Workbook for May BOD 2 3" xfId="27228"/>
    <cellStyle name="_Value Copy 11 30 05 gas 12 09 05 AURORA at 12 14 05_Hopkins Ridge Prepaid Tran - Interest Earned RY 12ME Feb  '11_Transmission Workbook for May BOD 2 3 2" xfId="27229"/>
    <cellStyle name="_Value Copy 11 30 05 gas 12 09 05 AURORA at 12 14 05_Hopkins Ridge Prepaid Tran - Interest Earned RY 12ME Feb  '11_Transmission Workbook for May BOD 2 4" xfId="27230"/>
    <cellStyle name="_Value Copy 11 30 05 gas 12 09 05 AURORA at 12 14 05_Hopkins Ridge Prepaid Tran - Interest Earned RY 12ME Feb  '11_Transmission Workbook for May BOD 2 4 2" xfId="27231"/>
    <cellStyle name="_Value Copy 11 30 05 gas 12 09 05 AURORA at 12 14 05_Hopkins Ridge Prepaid Tran - Interest Earned RY 12ME Feb  '11_Transmission Workbook for May BOD 3" xfId="27232"/>
    <cellStyle name="_Value Copy 11 30 05 gas 12 09 05 AURORA at 12 14 05_Hopkins Ridge Prepaid Tran - Interest Earned RY 12ME Feb  '11_Transmission Workbook for May BOD 3 2" xfId="27233"/>
    <cellStyle name="_Value Copy 11 30 05 gas 12 09 05 AURORA at 12 14 05_Hopkins Ridge Prepaid Tran - Interest Earned RY 12ME Feb  '11_Transmission Workbook for May BOD 3 2 2" xfId="27234"/>
    <cellStyle name="_Value Copy 11 30 05 gas 12 09 05 AURORA at 12 14 05_Hopkins Ridge Prepaid Tran - Interest Earned RY 12ME Feb  '11_Transmission Workbook for May BOD 3 3" xfId="27235"/>
    <cellStyle name="_Value Copy 11 30 05 gas 12 09 05 AURORA at 12 14 05_Hopkins Ridge Prepaid Tran - Interest Earned RY 12ME Feb  '11_Transmission Workbook for May BOD 4" xfId="27236"/>
    <cellStyle name="_Value Copy 11 30 05 gas 12 09 05 AURORA at 12 14 05_Hopkins Ridge Prepaid Tran - Interest Earned RY 12ME Feb  '11_Transmission Workbook for May BOD 4 2" xfId="27237"/>
    <cellStyle name="_Value Copy 11 30 05 gas 12 09 05 AURORA at 12 14 05_Hopkins Ridge Prepaid Tran - Interest Earned RY 12ME Feb  '11_Transmission Workbook for May BOD 4 2 2" xfId="27238"/>
    <cellStyle name="_Value Copy 11 30 05 gas 12 09 05 AURORA at 12 14 05_Hopkins Ridge Prepaid Tran - Interest Earned RY 12ME Feb  '11_Transmission Workbook for May BOD 4 3" xfId="27239"/>
    <cellStyle name="_Value Copy 11 30 05 gas 12 09 05 AURORA at 12 14 05_Hopkins Ridge Prepaid Tran - Interest Earned RY 12ME Feb  '11_Transmission Workbook for May BOD 5" xfId="27240"/>
    <cellStyle name="_Value Copy 11 30 05 gas 12 09 05 AURORA at 12 14 05_Hopkins Ridge Prepaid Tran - Interest Earned RY 12ME Feb  '11_Transmission Workbook for May BOD 5 2" xfId="27241"/>
    <cellStyle name="_Value Copy 11 30 05 gas 12 09 05 AURORA at 12 14 05_Hopkins Ridge Prepaid Tran - Interest Earned RY 12ME Feb  '11_Transmission Workbook for May BOD 6" xfId="27242"/>
    <cellStyle name="_Value Copy 11 30 05 gas 12 09 05 AURORA at 12 14 05_Hopkins Ridge Prepaid Tran - Interest Earned RY 12ME Feb  '11_Transmission Workbook for May BOD 6 2" xfId="27243"/>
    <cellStyle name="_Value Copy 11 30 05 gas 12 09 05 AURORA at 12 14 05_Hopkins Ridge Prepaid Tran - Interest Earned RY 12ME Feb  '11_Transmission Workbook for May BOD_DEM-WP(C) ENERG10C--ctn Mid-C_042010 2010GRC" xfId="6743"/>
    <cellStyle name="_Value Copy 11 30 05 gas 12 09 05 AURORA at 12 14 05_Hopkins Ridge Prepaid Tran - Interest Earned RY 12ME Feb  '11_Transmission Workbook for May BOD_DEM-WP(C) ENERG10C--ctn Mid-C_042010 2010GRC 2" xfId="27244"/>
    <cellStyle name="_Value Copy 11 30 05 gas 12 09 05 AURORA at 12 14 05_INPUTS" xfId="6744"/>
    <cellStyle name="_Value Copy 11 30 05 gas 12 09 05 AURORA at 12 14 05_INPUTS 2" xfId="6745"/>
    <cellStyle name="_Value Copy 11 30 05 gas 12 09 05 AURORA at 12 14 05_INPUTS 2 2" xfId="6746"/>
    <cellStyle name="_Value Copy 11 30 05 gas 12 09 05 AURORA at 12 14 05_INPUTS 2 2 2" xfId="6747"/>
    <cellStyle name="_Value Copy 11 30 05 gas 12 09 05 AURORA at 12 14 05_INPUTS 2 2 2 2" xfId="27245"/>
    <cellStyle name="_Value Copy 11 30 05 gas 12 09 05 AURORA at 12 14 05_INPUTS 2 2 3" xfId="27246"/>
    <cellStyle name="_Value Copy 11 30 05 gas 12 09 05 AURORA at 12 14 05_INPUTS 2 3" xfId="6748"/>
    <cellStyle name="_Value Copy 11 30 05 gas 12 09 05 AURORA at 12 14 05_INPUTS 2 3 2" xfId="6749"/>
    <cellStyle name="_Value Copy 11 30 05 gas 12 09 05 AURORA at 12 14 05_INPUTS 2 3 2 2" xfId="27247"/>
    <cellStyle name="_Value Copy 11 30 05 gas 12 09 05 AURORA at 12 14 05_INPUTS 2 3 3" xfId="27248"/>
    <cellStyle name="_Value Copy 11 30 05 gas 12 09 05 AURORA at 12 14 05_INPUTS 2 4" xfId="6750"/>
    <cellStyle name="_Value Copy 11 30 05 gas 12 09 05 AURORA at 12 14 05_INPUTS 2 4 2" xfId="6751"/>
    <cellStyle name="_Value Copy 11 30 05 gas 12 09 05 AURORA at 12 14 05_INPUTS 2 4 2 2" xfId="27249"/>
    <cellStyle name="_Value Copy 11 30 05 gas 12 09 05 AURORA at 12 14 05_INPUTS 2 4 3" xfId="27250"/>
    <cellStyle name="_Value Copy 11 30 05 gas 12 09 05 AURORA at 12 14 05_INPUTS 2 5" xfId="27251"/>
    <cellStyle name="_Value Copy 11 30 05 gas 12 09 05 AURORA at 12 14 05_INPUTS 3" xfId="6752"/>
    <cellStyle name="_Value Copy 11 30 05 gas 12 09 05 AURORA at 12 14 05_INPUTS 3 2" xfId="6753"/>
    <cellStyle name="_Value Copy 11 30 05 gas 12 09 05 AURORA at 12 14 05_INPUTS 3 2 2" xfId="27252"/>
    <cellStyle name="_Value Copy 11 30 05 gas 12 09 05 AURORA at 12 14 05_INPUTS 3 3" xfId="27253"/>
    <cellStyle name="_Value Copy 11 30 05 gas 12 09 05 AURORA at 12 14 05_INPUTS 4" xfId="6754"/>
    <cellStyle name="_Value Copy 11 30 05 gas 12 09 05 AURORA at 12 14 05_INPUTS 4 2" xfId="6755"/>
    <cellStyle name="_Value Copy 11 30 05 gas 12 09 05 AURORA at 12 14 05_INPUTS 4 2 2" xfId="27254"/>
    <cellStyle name="_Value Copy 11 30 05 gas 12 09 05 AURORA at 12 14 05_INPUTS 4 3" xfId="27255"/>
    <cellStyle name="_Value Copy 11 30 05 gas 12 09 05 AURORA at 12 14 05_INPUTS 5" xfId="6756"/>
    <cellStyle name="_Value Copy 11 30 05 gas 12 09 05 AURORA at 12 14 05_INPUTS 5 2" xfId="27256"/>
    <cellStyle name="_Value Copy 11 30 05 gas 12 09 05 AURORA at 12 14 05_INPUTS 6" xfId="6757"/>
    <cellStyle name="_Value Copy 11 30 05 gas 12 09 05 AURORA at 12 14 05_Leased Transformer &amp; Substation Plant &amp; Rev 12-2009" xfId="6758"/>
    <cellStyle name="_Value Copy 11 30 05 gas 12 09 05 AURORA at 12 14 05_Leased Transformer &amp; Substation Plant &amp; Rev 12-2009 2" xfId="6759"/>
    <cellStyle name="_Value Copy 11 30 05 gas 12 09 05 AURORA at 12 14 05_Leased Transformer &amp; Substation Plant &amp; Rev 12-2009 2 2" xfId="6760"/>
    <cellStyle name="_Value Copy 11 30 05 gas 12 09 05 AURORA at 12 14 05_Leased Transformer &amp; Substation Plant &amp; Rev 12-2009 2 2 2" xfId="6761"/>
    <cellStyle name="_Value Copy 11 30 05 gas 12 09 05 AURORA at 12 14 05_Leased Transformer &amp; Substation Plant &amp; Rev 12-2009 2 2 2 2" xfId="27257"/>
    <cellStyle name="_Value Copy 11 30 05 gas 12 09 05 AURORA at 12 14 05_Leased Transformer &amp; Substation Plant &amp; Rev 12-2009 2 2 3" xfId="27258"/>
    <cellStyle name="_Value Copy 11 30 05 gas 12 09 05 AURORA at 12 14 05_Leased Transformer &amp; Substation Plant &amp; Rev 12-2009 2 3" xfId="6762"/>
    <cellStyle name="_Value Copy 11 30 05 gas 12 09 05 AURORA at 12 14 05_Leased Transformer &amp; Substation Plant &amp; Rev 12-2009 2 3 2" xfId="6763"/>
    <cellStyle name="_Value Copy 11 30 05 gas 12 09 05 AURORA at 12 14 05_Leased Transformer &amp; Substation Plant &amp; Rev 12-2009 2 3 2 2" xfId="27259"/>
    <cellStyle name="_Value Copy 11 30 05 gas 12 09 05 AURORA at 12 14 05_Leased Transformer &amp; Substation Plant &amp; Rev 12-2009 2 3 3" xfId="27260"/>
    <cellStyle name="_Value Copy 11 30 05 gas 12 09 05 AURORA at 12 14 05_Leased Transformer &amp; Substation Plant &amp; Rev 12-2009 2 4" xfId="6764"/>
    <cellStyle name="_Value Copy 11 30 05 gas 12 09 05 AURORA at 12 14 05_Leased Transformer &amp; Substation Plant &amp; Rev 12-2009 2 4 2" xfId="6765"/>
    <cellStyle name="_Value Copy 11 30 05 gas 12 09 05 AURORA at 12 14 05_Leased Transformer &amp; Substation Plant &amp; Rev 12-2009 2 4 2 2" xfId="27261"/>
    <cellStyle name="_Value Copy 11 30 05 gas 12 09 05 AURORA at 12 14 05_Leased Transformer &amp; Substation Plant &amp; Rev 12-2009 2 4 3" xfId="27262"/>
    <cellStyle name="_Value Copy 11 30 05 gas 12 09 05 AURORA at 12 14 05_Leased Transformer &amp; Substation Plant &amp; Rev 12-2009 2 5" xfId="27263"/>
    <cellStyle name="_Value Copy 11 30 05 gas 12 09 05 AURORA at 12 14 05_Leased Transformer &amp; Substation Plant &amp; Rev 12-2009 3" xfId="6766"/>
    <cellStyle name="_Value Copy 11 30 05 gas 12 09 05 AURORA at 12 14 05_Leased Transformer &amp; Substation Plant &amp; Rev 12-2009 3 2" xfId="6767"/>
    <cellStyle name="_Value Copy 11 30 05 gas 12 09 05 AURORA at 12 14 05_Leased Transformer &amp; Substation Plant &amp; Rev 12-2009 3 2 2" xfId="27264"/>
    <cellStyle name="_Value Copy 11 30 05 gas 12 09 05 AURORA at 12 14 05_Leased Transformer &amp; Substation Plant &amp; Rev 12-2009 3 3" xfId="27265"/>
    <cellStyle name="_Value Copy 11 30 05 gas 12 09 05 AURORA at 12 14 05_Leased Transformer &amp; Substation Plant &amp; Rev 12-2009 4" xfId="6768"/>
    <cellStyle name="_Value Copy 11 30 05 gas 12 09 05 AURORA at 12 14 05_Leased Transformer &amp; Substation Plant &amp; Rev 12-2009 4 2" xfId="6769"/>
    <cellStyle name="_Value Copy 11 30 05 gas 12 09 05 AURORA at 12 14 05_Leased Transformer &amp; Substation Plant &amp; Rev 12-2009 4 2 2" xfId="27266"/>
    <cellStyle name="_Value Copy 11 30 05 gas 12 09 05 AURORA at 12 14 05_Leased Transformer &amp; Substation Plant &amp; Rev 12-2009 4 3" xfId="27267"/>
    <cellStyle name="_Value Copy 11 30 05 gas 12 09 05 AURORA at 12 14 05_Leased Transformer &amp; Substation Plant &amp; Rev 12-2009 5" xfId="6770"/>
    <cellStyle name="_Value Copy 11 30 05 gas 12 09 05 AURORA at 12 14 05_Leased Transformer &amp; Substation Plant &amp; Rev 12-2009 5 2" xfId="27268"/>
    <cellStyle name="_Value Copy 11 30 05 gas 12 09 05 AURORA at 12 14 05_Leased Transformer &amp; Substation Plant &amp; Rev 12-2009 6" xfId="6771"/>
    <cellStyle name="_Value Copy 11 30 05 gas 12 09 05 AURORA at 12 14 05_Mint Farm Generation BPA" xfId="27269"/>
    <cellStyle name="_Value Copy 11 30 05 gas 12 09 05 AURORA at 12 14 05_NIM Summary" xfId="6772"/>
    <cellStyle name="_Value Copy 11 30 05 gas 12 09 05 AURORA at 12 14 05_NIM Summary 09GRC" xfId="6773"/>
    <cellStyle name="_Value Copy 11 30 05 gas 12 09 05 AURORA at 12 14 05_NIM Summary 09GRC 2" xfId="6774"/>
    <cellStyle name="_Value Copy 11 30 05 gas 12 09 05 AURORA at 12 14 05_NIM Summary 09GRC 2 2" xfId="27270"/>
    <cellStyle name="_Value Copy 11 30 05 gas 12 09 05 AURORA at 12 14 05_NIM Summary 09GRC 2 2 2" xfId="27271"/>
    <cellStyle name="_Value Copy 11 30 05 gas 12 09 05 AURORA at 12 14 05_NIM Summary 09GRC 2 2 2 2" xfId="27272"/>
    <cellStyle name="_Value Copy 11 30 05 gas 12 09 05 AURORA at 12 14 05_NIM Summary 09GRC 2 3" xfId="27273"/>
    <cellStyle name="_Value Copy 11 30 05 gas 12 09 05 AURORA at 12 14 05_NIM Summary 09GRC 2 3 2" xfId="27274"/>
    <cellStyle name="_Value Copy 11 30 05 gas 12 09 05 AURORA at 12 14 05_NIM Summary 09GRC 2 4" xfId="27275"/>
    <cellStyle name="_Value Copy 11 30 05 gas 12 09 05 AURORA at 12 14 05_NIM Summary 09GRC 2 4 2" xfId="27276"/>
    <cellStyle name="_Value Copy 11 30 05 gas 12 09 05 AURORA at 12 14 05_NIM Summary 09GRC 3" xfId="27277"/>
    <cellStyle name="_Value Copy 11 30 05 gas 12 09 05 AURORA at 12 14 05_NIM Summary 09GRC 3 2" xfId="27278"/>
    <cellStyle name="_Value Copy 11 30 05 gas 12 09 05 AURORA at 12 14 05_NIM Summary 09GRC 3 2 2" xfId="27279"/>
    <cellStyle name="_Value Copy 11 30 05 gas 12 09 05 AURORA at 12 14 05_NIM Summary 09GRC 3 3" xfId="27280"/>
    <cellStyle name="_Value Copy 11 30 05 gas 12 09 05 AURORA at 12 14 05_NIM Summary 09GRC 4" xfId="27281"/>
    <cellStyle name="_Value Copy 11 30 05 gas 12 09 05 AURORA at 12 14 05_NIM Summary 09GRC 4 2" xfId="27282"/>
    <cellStyle name="_Value Copy 11 30 05 gas 12 09 05 AURORA at 12 14 05_NIM Summary 09GRC 4 2 2" xfId="27283"/>
    <cellStyle name="_Value Copy 11 30 05 gas 12 09 05 AURORA at 12 14 05_NIM Summary 09GRC 4 3" xfId="27284"/>
    <cellStyle name="_Value Copy 11 30 05 gas 12 09 05 AURORA at 12 14 05_NIM Summary 09GRC 5" xfId="27285"/>
    <cellStyle name="_Value Copy 11 30 05 gas 12 09 05 AURORA at 12 14 05_NIM Summary 09GRC 5 2" xfId="27286"/>
    <cellStyle name="_Value Copy 11 30 05 gas 12 09 05 AURORA at 12 14 05_NIM Summary 09GRC 6" xfId="27287"/>
    <cellStyle name="_Value Copy 11 30 05 gas 12 09 05 AURORA at 12 14 05_NIM Summary 09GRC 6 2" xfId="27288"/>
    <cellStyle name="_Value Copy 11 30 05 gas 12 09 05 AURORA at 12 14 05_NIM Summary 09GRC_DEM-WP(C) ENERG10C--ctn Mid-C_042010 2010GRC" xfId="6775"/>
    <cellStyle name="_Value Copy 11 30 05 gas 12 09 05 AURORA at 12 14 05_NIM Summary 09GRC_DEM-WP(C) ENERG10C--ctn Mid-C_042010 2010GRC 2" xfId="27289"/>
    <cellStyle name="_Value Copy 11 30 05 gas 12 09 05 AURORA at 12 14 05_NIM Summary 10" xfId="27290"/>
    <cellStyle name="_Value Copy 11 30 05 gas 12 09 05 AURORA at 12 14 05_NIM Summary 10 2" xfId="27291"/>
    <cellStyle name="_Value Copy 11 30 05 gas 12 09 05 AURORA at 12 14 05_NIM Summary 10 2 2" xfId="27292"/>
    <cellStyle name="_Value Copy 11 30 05 gas 12 09 05 AURORA at 12 14 05_NIM Summary 10 3" xfId="27293"/>
    <cellStyle name="_Value Copy 11 30 05 gas 12 09 05 AURORA at 12 14 05_NIM Summary 10 4" xfId="27294"/>
    <cellStyle name="_Value Copy 11 30 05 gas 12 09 05 AURORA at 12 14 05_NIM Summary 11" xfId="27295"/>
    <cellStyle name="_Value Copy 11 30 05 gas 12 09 05 AURORA at 12 14 05_NIM Summary 11 2" xfId="27296"/>
    <cellStyle name="_Value Copy 11 30 05 gas 12 09 05 AURORA at 12 14 05_NIM Summary 11 2 2" xfId="27297"/>
    <cellStyle name="_Value Copy 11 30 05 gas 12 09 05 AURORA at 12 14 05_NIM Summary 11 3" xfId="27298"/>
    <cellStyle name="_Value Copy 11 30 05 gas 12 09 05 AURORA at 12 14 05_NIM Summary 11 4" xfId="27299"/>
    <cellStyle name="_Value Copy 11 30 05 gas 12 09 05 AURORA at 12 14 05_NIM Summary 12" xfId="27300"/>
    <cellStyle name="_Value Copy 11 30 05 gas 12 09 05 AURORA at 12 14 05_NIM Summary 12 2" xfId="27301"/>
    <cellStyle name="_Value Copy 11 30 05 gas 12 09 05 AURORA at 12 14 05_NIM Summary 12 2 2" xfId="27302"/>
    <cellStyle name="_Value Copy 11 30 05 gas 12 09 05 AURORA at 12 14 05_NIM Summary 12 3" xfId="27303"/>
    <cellStyle name="_Value Copy 11 30 05 gas 12 09 05 AURORA at 12 14 05_NIM Summary 12 4" xfId="27304"/>
    <cellStyle name="_Value Copy 11 30 05 gas 12 09 05 AURORA at 12 14 05_NIM Summary 13" xfId="27305"/>
    <cellStyle name="_Value Copy 11 30 05 gas 12 09 05 AURORA at 12 14 05_NIM Summary 13 2" xfId="27306"/>
    <cellStyle name="_Value Copy 11 30 05 gas 12 09 05 AURORA at 12 14 05_NIM Summary 13 2 2" xfId="27307"/>
    <cellStyle name="_Value Copy 11 30 05 gas 12 09 05 AURORA at 12 14 05_NIM Summary 13 3" xfId="27308"/>
    <cellStyle name="_Value Copy 11 30 05 gas 12 09 05 AURORA at 12 14 05_NIM Summary 13 4" xfId="27309"/>
    <cellStyle name="_Value Copy 11 30 05 gas 12 09 05 AURORA at 12 14 05_NIM Summary 14" xfId="27310"/>
    <cellStyle name="_Value Copy 11 30 05 gas 12 09 05 AURORA at 12 14 05_NIM Summary 14 2" xfId="27311"/>
    <cellStyle name="_Value Copy 11 30 05 gas 12 09 05 AURORA at 12 14 05_NIM Summary 14 2 2" xfId="27312"/>
    <cellStyle name="_Value Copy 11 30 05 gas 12 09 05 AURORA at 12 14 05_NIM Summary 14 3" xfId="27313"/>
    <cellStyle name="_Value Copy 11 30 05 gas 12 09 05 AURORA at 12 14 05_NIM Summary 14 4" xfId="27314"/>
    <cellStyle name="_Value Copy 11 30 05 gas 12 09 05 AURORA at 12 14 05_NIM Summary 15" xfId="27315"/>
    <cellStyle name="_Value Copy 11 30 05 gas 12 09 05 AURORA at 12 14 05_NIM Summary 15 2" xfId="27316"/>
    <cellStyle name="_Value Copy 11 30 05 gas 12 09 05 AURORA at 12 14 05_NIM Summary 15 2 2" xfId="27317"/>
    <cellStyle name="_Value Copy 11 30 05 gas 12 09 05 AURORA at 12 14 05_NIM Summary 15 3" xfId="27318"/>
    <cellStyle name="_Value Copy 11 30 05 gas 12 09 05 AURORA at 12 14 05_NIM Summary 15 4" xfId="27319"/>
    <cellStyle name="_Value Copy 11 30 05 gas 12 09 05 AURORA at 12 14 05_NIM Summary 16" xfId="27320"/>
    <cellStyle name="_Value Copy 11 30 05 gas 12 09 05 AURORA at 12 14 05_NIM Summary 16 2" xfId="27321"/>
    <cellStyle name="_Value Copy 11 30 05 gas 12 09 05 AURORA at 12 14 05_NIM Summary 16 2 2" xfId="27322"/>
    <cellStyle name="_Value Copy 11 30 05 gas 12 09 05 AURORA at 12 14 05_NIM Summary 16 3" xfId="27323"/>
    <cellStyle name="_Value Copy 11 30 05 gas 12 09 05 AURORA at 12 14 05_NIM Summary 16 4" xfId="27324"/>
    <cellStyle name="_Value Copy 11 30 05 gas 12 09 05 AURORA at 12 14 05_NIM Summary 17" xfId="27325"/>
    <cellStyle name="_Value Copy 11 30 05 gas 12 09 05 AURORA at 12 14 05_NIM Summary 17 2" xfId="27326"/>
    <cellStyle name="_Value Copy 11 30 05 gas 12 09 05 AURORA at 12 14 05_NIM Summary 17 2 2" xfId="27327"/>
    <cellStyle name="_Value Copy 11 30 05 gas 12 09 05 AURORA at 12 14 05_NIM Summary 17 3" xfId="27328"/>
    <cellStyle name="_Value Copy 11 30 05 gas 12 09 05 AURORA at 12 14 05_NIM Summary 17 4" xfId="27329"/>
    <cellStyle name="_Value Copy 11 30 05 gas 12 09 05 AURORA at 12 14 05_NIM Summary 18" xfId="27330"/>
    <cellStyle name="_Value Copy 11 30 05 gas 12 09 05 AURORA at 12 14 05_NIM Summary 18 2" xfId="27331"/>
    <cellStyle name="_Value Copy 11 30 05 gas 12 09 05 AURORA at 12 14 05_NIM Summary 18 3" xfId="27332"/>
    <cellStyle name="_Value Copy 11 30 05 gas 12 09 05 AURORA at 12 14 05_NIM Summary 19" xfId="27333"/>
    <cellStyle name="_Value Copy 11 30 05 gas 12 09 05 AURORA at 12 14 05_NIM Summary 19 2" xfId="27334"/>
    <cellStyle name="_Value Copy 11 30 05 gas 12 09 05 AURORA at 12 14 05_NIM Summary 19 3" xfId="27335"/>
    <cellStyle name="_Value Copy 11 30 05 gas 12 09 05 AURORA at 12 14 05_NIM Summary 2" xfId="6776"/>
    <cellStyle name="_Value Copy 11 30 05 gas 12 09 05 AURORA at 12 14 05_NIM Summary 2 2" xfId="27336"/>
    <cellStyle name="_Value Copy 11 30 05 gas 12 09 05 AURORA at 12 14 05_NIM Summary 2 2 2" xfId="27337"/>
    <cellStyle name="_Value Copy 11 30 05 gas 12 09 05 AURORA at 12 14 05_NIM Summary 2 2 2 2" xfId="27338"/>
    <cellStyle name="_Value Copy 11 30 05 gas 12 09 05 AURORA at 12 14 05_NIM Summary 2 3" xfId="27339"/>
    <cellStyle name="_Value Copy 11 30 05 gas 12 09 05 AURORA at 12 14 05_NIM Summary 2 3 2" xfId="27340"/>
    <cellStyle name="_Value Copy 11 30 05 gas 12 09 05 AURORA at 12 14 05_NIM Summary 2 4" xfId="27341"/>
    <cellStyle name="_Value Copy 11 30 05 gas 12 09 05 AURORA at 12 14 05_NIM Summary 2 4 2" xfId="27342"/>
    <cellStyle name="_Value Copy 11 30 05 gas 12 09 05 AURORA at 12 14 05_NIM Summary 20" xfId="27343"/>
    <cellStyle name="_Value Copy 11 30 05 gas 12 09 05 AURORA at 12 14 05_NIM Summary 20 2" xfId="27344"/>
    <cellStyle name="_Value Copy 11 30 05 gas 12 09 05 AURORA at 12 14 05_NIM Summary 20 3" xfId="27345"/>
    <cellStyle name="_Value Copy 11 30 05 gas 12 09 05 AURORA at 12 14 05_NIM Summary 21" xfId="27346"/>
    <cellStyle name="_Value Copy 11 30 05 gas 12 09 05 AURORA at 12 14 05_NIM Summary 21 2" xfId="27347"/>
    <cellStyle name="_Value Copy 11 30 05 gas 12 09 05 AURORA at 12 14 05_NIM Summary 21 3" xfId="27348"/>
    <cellStyle name="_Value Copy 11 30 05 gas 12 09 05 AURORA at 12 14 05_NIM Summary 22" xfId="27349"/>
    <cellStyle name="_Value Copy 11 30 05 gas 12 09 05 AURORA at 12 14 05_NIM Summary 22 2" xfId="27350"/>
    <cellStyle name="_Value Copy 11 30 05 gas 12 09 05 AURORA at 12 14 05_NIM Summary 22 3" xfId="27351"/>
    <cellStyle name="_Value Copy 11 30 05 gas 12 09 05 AURORA at 12 14 05_NIM Summary 23" xfId="27352"/>
    <cellStyle name="_Value Copy 11 30 05 gas 12 09 05 AURORA at 12 14 05_NIM Summary 23 2" xfId="27353"/>
    <cellStyle name="_Value Copy 11 30 05 gas 12 09 05 AURORA at 12 14 05_NIM Summary 23 3" xfId="27354"/>
    <cellStyle name="_Value Copy 11 30 05 gas 12 09 05 AURORA at 12 14 05_NIM Summary 24" xfId="27355"/>
    <cellStyle name="_Value Copy 11 30 05 gas 12 09 05 AURORA at 12 14 05_NIM Summary 24 2" xfId="27356"/>
    <cellStyle name="_Value Copy 11 30 05 gas 12 09 05 AURORA at 12 14 05_NIM Summary 24 3" xfId="27357"/>
    <cellStyle name="_Value Copy 11 30 05 gas 12 09 05 AURORA at 12 14 05_NIM Summary 25" xfId="27358"/>
    <cellStyle name="_Value Copy 11 30 05 gas 12 09 05 AURORA at 12 14 05_NIM Summary 25 2" xfId="27359"/>
    <cellStyle name="_Value Copy 11 30 05 gas 12 09 05 AURORA at 12 14 05_NIM Summary 25 3" xfId="27360"/>
    <cellStyle name="_Value Copy 11 30 05 gas 12 09 05 AURORA at 12 14 05_NIM Summary 26" xfId="27361"/>
    <cellStyle name="_Value Copy 11 30 05 gas 12 09 05 AURORA at 12 14 05_NIM Summary 26 2" xfId="27362"/>
    <cellStyle name="_Value Copy 11 30 05 gas 12 09 05 AURORA at 12 14 05_NIM Summary 26 3" xfId="27363"/>
    <cellStyle name="_Value Copy 11 30 05 gas 12 09 05 AURORA at 12 14 05_NIM Summary 27" xfId="27364"/>
    <cellStyle name="_Value Copy 11 30 05 gas 12 09 05 AURORA at 12 14 05_NIM Summary 27 2" xfId="27365"/>
    <cellStyle name="_Value Copy 11 30 05 gas 12 09 05 AURORA at 12 14 05_NIM Summary 27 3" xfId="27366"/>
    <cellStyle name="_Value Copy 11 30 05 gas 12 09 05 AURORA at 12 14 05_NIM Summary 28" xfId="27367"/>
    <cellStyle name="_Value Copy 11 30 05 gas 12 09 05 AURORA at 12 14 05_NIM Summary 28 2" xfId="27368"/>
    <cellStyle name="_Value Copy 11 30 05 gas 12 09 05 AURORA at 12 14 05_NIM Summary 28 3" xfId="27369"/>
    <cellStyle name="_Value Copy 11 30 05 gas 12 09 05 AURORA at 12 14 05_NIM Summary 29" xfId="27370"/>
    <cellStyle name="_Value Copy 11 30 05 gas 12 09 05 AURORA at 12 14 05_NIM Summary 29 2" xfId="27371"/>
    <cellStyle name="_Value Copy 11 30 05 gas 12 09 05 AURORA at 12 14 05_NIM Summary 29 3" xfId="27372"/>
    <cellStyle name="_Value Copy 11 30 05 gas 12 09 05 AURORA at 12 14 05_NIM Summary 3" xfId="6777"/>
    <cellStyle name="_Value Copy 11 30 05 gas 12 09 05 AURORA at 12 14 05_NIM Summary 3 2" xfId="27373"/>
    <cellStyle name="_Value Copy 11 30 05 gas 12 09 05 AURORA at 12 14 05_NIM Summary 3 2 2" xfId="27374"/>
    <cellStyle name="_Value Copy 11 30 05 gas 12 09 05 AURORA at 12 14 05_NIM Summary 3 3" xfId="27375"/>
    <cellStyle name="_Value Copy 11 30 05 gas 12 09 05 AURORA at 12 14 05_NIM Summary 30" xfId="27376"/>
    <cellStyle name="_Value Copy 11 30 05 gas 12 09 05 AURORA at 12 14 05_NIM Summary 30 2" xfId="27377"/>
    <cellStyle name="_Value Copy 11 30 05 gas 12 09 05 AURORA at 12 14 05_NIM Summary 30 3" xfId="27378"/>
    <cellStyle name="_Value Copy 11 30 05 gas 12 09 05 AURORA at 12 14 05_NIM Summary 31" xfId="27379"/>
    <cellStyle name="_Value Copy 11 30 05 gas 12 09 05 AURORA at 12 14 05_NIM Summary 31 2" xfId="27380"/>
    <cellStyle name="_Value Copy 11 30 05 gas 12 09 05 AURORA at 12 14 05_NIM Summary 31 3" xfId="27381"/>
    <cellStyle name="_Value Copy 11 30 05 gas 12 09 05 AURORA at 12 14 05_NIM Summary 32" xfId="27382"/>
    <cellStyle name="_Value Copy 11 30 05 gas 12 09 05 AURORA at 12 14 05_NIM Summary 32 2" xfId="27383"/>
    <cellStyle name="_Value Copy 11 30 05 gas 12 09 05 AURORA at 12 14 05_NIM Summary 33" xfId="27384"/>
    <cellStyle name="_Value Copy 11 30 05 gas 12 09 05 AURORA at 12 14 05_NIM Summary 33 2" xfId="27385"/>
    <cellStyle name="_Value Copy 11 30 05 gas 12 09 05 AURORA at 12 14 05_NIM Summary 34" xfId="27386"/>
    <cellStyle name="_Value Copy 11 30 05 gas 12 09 05 AURORA at 12 14 05_NIM Summary 34 2" xfId="27387"/>
    <cellStyle name="_Value Copy 11 30 05 gas 12 09 05 AURORA at 12 14 05_NIM Summary 35" xfId="27388"/>
    <cellStyle name="_Value Copy 11 30 05 gas 12 09 05 AURORA at 12 14 05_NIM Summary 35 2" xfId="27389"/>
    <cellStyle name="_Value Copy 11 30 05 gas 12 09 05 AURORA at 12 14 05_NIM Summary 36" xfId="27390"/>
    <cellStyle name="_Value Copy 11 30 05 gas 12 09 05 AURORA at 12 14 05_NIM Summary 36 2" xfId="27391"/>
    <cellStyle name="_Value Copy 11 30 05 gas 12 09 05 AURORA at 12 14 05_NIM Summary 37" xfId="27392"/>
    <cellStyle name="_Value Copy 11 30 05 gas 12 09 05 AURORA at 12 14 05_NIM Summary 37 2" xfId="27393"/>
    <cellStyle name="_Value Copy 11 30 05 gas 12 09 05 AURORA at 12 14 05_NIM Summary 38" xfId="27394"/>
    <cellStyle name="_Value Copy 11 30 05 gas 12 09 05 AURORA at 12 14 05_NIM Summary 38 2" xfId="27395"/>
    <cellStyle name="_Value Copy 11 30 05 gas 12 09 05 AURORA at 12 14 05_NIM Summary 39" xfId="27396"/>
    <cellStyle name="_Value Copy 11 30 05 gas 12 09 05 AURORA at 12 14 05_NIM Summary 39 2" xfId="27397"/>
    <cellStyle name="_Value Copy 11 30 05 gas 12 09 05 AURORA at 12 14 05_NIM Summary 4" xfId="6778"/>
    <cellStyle name="_Value Copy 11 30 05 gas 12 09 05 AURORA at 12 14 05_NIM Summary 4 2" xfId="27398"/>
    <cellStyle name="_Value Copy 11 30 05 gas 12 09 05 AURORA at 12 14 05_NIM Summary 4 2 2" xfId="27399"/>
    <cellStyle name="_Value Copy 11 30 05 gas 12 09 05 AURORA at 12 14 05_NIM Summary 4 3" xfId="27400"/>
    <cellStyle name="_Value Copy 11 30 05 gas 12 09 05 AURORA at 12 14 05_NIM Summary 40" xfId="27401"/>
    <cellStyle name="_Value Copy 11 30 05 gas 12 09 05 AURORA at 12 14 05_NIM Summary 40 2" xfId="27402"/>
    <cellStyle name="_Value Copy 11 30 05 gas 12 09 05 AURORA at 12 14 05_NIM Summary 41" xfId="27403"/>
    <cellStyle name="_Value Copy 11 30 05 gas 12 09 05 AURORA at 12 14 05_NIM Summary 41 2" xfId="27404"/>
    <cellStyle name="_Value Copy 11 30 05 gas 12 09 05 AURORA at 12 14 05_NIM Summary 42" xfId="27405"/>
    <cellStyle name="_Value Copy 11 30 05 gas 12 09 05 AURORA at 12 14 05_NIM Summary 42 2" xfId="27406"/>
    <cellStyle name="_Value Copy 11 30 05 gas 12 09 05 AURORA at 12 14 05_NIM Summary 43" xfId="27407"/>
    <cellStyle name="_Value Copy 11 30 05 gas 12 09 05 AURORA at 12 14 05_NIM Summary 43 2" xfId="27408"/>
    <cellStyle name="_Value Copy 11 30 05 gas 12 09 05 AURORA at 12 14 05_NIM Summary 44" xfId="27409"/>
    <cellStyle name="_Value Copy 11 30 05 gas 12 09 05 AURORA at 12 14 05_NIM Summary 44 2" xfId="27410"/>
    <cellStyle name="_Value Copy 11 30 05 gas 12 09 05 AURORA at 12 14 05_NIM Summary 45" xfId="27411"/>
    <cellStyle name="_Value Copy 11 30 05 gas 12 09 05 AURORA at 12 14 05_NIM Summary 45 2" xfId="27412"/>
    <cellStyle name="_Value Copy 11 30 05 gas 12 09 05 AURORA at 12 14 05_NIM Summary 46" xfId="27413"/>
    <cellStyle name="_Value Copy 11 30 05 gas 12 09 05 AURORA at 12 14 05_NIM Summary 46 2" xfId="27414"/>
    <cellStyle name="_Value Copy 11 30 05 gas 12 09 05 AURORA at 12 14 05_NIM Summary 47" xfId="27415"/>
    <cellStyle name="_Value Copy 11 30 05 gas 12 09 05 AURORA at 12 14 05_NIM Summary 47 2" xfId="27416"/>
    <cellStyle name="_Value Copy 11 30 05 gas 12 09 05 AURORA at 12 14 05_NIM Summary 48" xfId="27417"/>
    <cellStyle name="_Value Copy 11 30 05 gas 12 09 05 AURORA at 12 14 05_NIM Summary 49" xfId="27418"/>
    <cellStyle name="_Value Copy 11 30 05 gas 12 09 05 AURORA at 12 14 05_NIM Summary 5" xfId="6779"/>
    <cellStyle name="_Value Copy 11 30 05 gas 12 09 05 AURORA at 12 14 05_NIM Summary 5 2" xfId="27419"/>
    <cellStyle name="_Value Copy 11 30 05 gas 12 09 05 AURORA at 12 14 05_NIM Summary 5 2 2" xfId="27420"/>
    <cellStyle name="_Value Copy 11 30 05 gas 12 09 05 AURORA at 12 14 05_NIM Summary 5 3" xfId="27421"/>
    <cellStyle name="_Value Copy 11 30 05 gas 12 09 05 AURORA at 12 14 05_NIM Summary 50" xfId="27422"/>
    <cellStyle name="_Value Copy 11 30 05 gas 12 09 05 AURORA at 12 14 05_NIM Summary 51" xfId="27423"/>
    <cellStyle name="_Value Copy 11 30 05 gas 12 09 05 AURORA at 12 14 05_NIM Summary 6" xfId="6780"/>
    <cellStyle name="_Value Copy 11 30 05 gas 12 09 05 AURORA at 12 14 05_NIM Summary 6 2" xfId="27424"/>
    <cellStyle name="_Value Copy 11 30 05 gas 12 09 05 AURORA at 12 14 05_NIM Summary 6 2 2" xfId="27425"/>
    <cellStyle name="_Value Copy 11 30 05 gas 12 09 05 AURORA at 12 14 05_NIM Summary 6 3" xfId="27426"/>
    <cellStyle name="_Value Copy 11 30 05 gas 12 09 05 AURORA at 12 14 05_NIM Summary 7" xfId="6781"/>
    <cellStyle name="_Value Copy 11 30 05 gas 12 09 05 AURORA at 12 14 05_NIM Summary 7 2" xfId="27427"/>
    <cellStyle name="_Value Copy 11 30 05 gas 12 09 05 AURORA at 12 14 05_NIM Summary 7 2 2" xfId="27428"/>
    <cellStyle name="_Value Copy 11 30 05 gas 12 09 05 AURORA at 12 14 05_NIM Summary 7 3" xfId="27429"/>
    <cellStyle name="_Value Copy 11 30 05 gas 12 09 05 AURORA at 12 14 05_NIM Summary 7 4" xfId="27430"/>
    <cellStyle name="_Value Copy 11 30 05 gas 12 09 05 AURORA at 12 14 05_NIM Summary 8" xfId="6782"/>
    <cellStyle name="_Value Copy 11 30 05 gas 12 09 05 AURORA at 12 14 05_NIM Summary 8 2" xfId="27431"/>
    <cellStyle name="_Value Copy 11 30 05 gas 12 09 05 AURORA at 12 14 05_NIM Summary 8 2 2" xfId="27432"/>
    <cellStyle name="_Value Copy 11 30 05 gas 12 09 05 AURORA at 12 14 05_NIM Summary 8 3" xfId="27433"/>
    <cellStyle name="_Value Copy 11 30 05 gas 12 09 05 AURORA at 12 14 05_NIM Summary 8 4" xfId="27434"/>
    <cellStyle name="_Value Copy 11 30 05 gas 12 09 05 AURORA at 12 14 05_NIM Summary 9" xfId="6783"/>
    <cellStyle name="_Value Copy 11 30 05 gas 12 09 05 AURORA at 12 14 05_NIM Summary 9 2" xfId="27435"/>
    <cellStyle name="_Value Copy 11 30 05 gas 12 09 05 AURORA at 12 14 05_NIM Summary 9 2 2" xfId="27436"/>
    <cellStyle name="_Value Copy 11 30 05 gas 12 09 05 AURORA at 12 14 05_NIM Summary 9 3" xfId="27437"/>
    <cellStyle name="_Value Copy 11 30 05 gas 12 09 05 AURORA at 12 14 05_NIM Summary 9 4" xfId="27438"/>
    <cellStyle name="_Value Copy 11 30 05 gas 12 09 05 AURORA at 12 14 05_NIM Summary_DEM-WP(C) ENERG10C--ctn Mid-C_042010 2010GRC" xfId="6784"/>
    <cellStyle name="_Value Copy 11 30 05 gas 12 09 05 AURORA at 12 14 05_NIM Summary_DEM-WP(C) ENERG10C--ctn Mid-C_042010 2010GRC 2" xfId="27439"/>
    <cellStyle name="_Value Copy 11 30 05 gas 12 09 05 AURORA at 12 14 05_PCA 10 -  Exhibit D Dec 2011" xfId="27440"/>
    <cellStyle name="_Value Copy 11 30 05 gas 12 09 05 AURORA at 12 14 05_PCA 10 -  Exhibit D Dec 2011 2" xfId="27441"/>
    <cellStyle name="_Value Copy 11 30 05 gas 12 09 05 AURORA at 12 14 05_PCA 10 -  Exhibit D from A Kellogg Jan 2011" xfId="6785"/>
    <cellStyle name="_Value Copy 11 30 05 gas 12 09 05 AURORA at 12 14 05_PCA 10 -  Exhibit D from A Kellogg Jan 2011 2" xfId="27442"/>
    <cellStyle name="_Value Copy 11 30 05 gas 12 09 05 AURORA at 12 14 05_PCA 10 -  Exhibit D from A Kellogg July 2011" xfId="6786"/>
    <cellStyle name="_Value Copy 11 30 05 gas 12 09 05 AURORA at 12 14 05_PCA 10 -  Exhibit D from A Kellogg July 2011 2" xfId="27443"/>
    <cellStyle name="_Value Copy 11 30 05 gas 12 09 05 AURORA at 12 14 05_PCA 10 -  Exhibit D from S Free Rcv'd 12-11" xfId="6787"/>
    <cellStyle name="_Value Copy 11 30 05 gas 12 09 05 AURORA at 12 14 05_PCA 10 -  Exhibit D from S Free Rcv'd 12-11 2" xfId="27444"/>
    <cellStyle name="_Value Copy 11 30 05 gas 12 09 05 AURORA at 12 14 05_PCA 11 -  Exhibit D Jan 2012 fr A Kellogg" xfId="27445"/>
    <cellStyle name="_Value Copy 11 30 05 gas 12 09 05 AURORA at 12 14 05_PCA 11 -  Exhibit D Jan 2012 fr A Kellogg 2" xfId="27446"/>
    <cellStyle name="_Value Copy 11 30 05 gas 12 09 05 AURORA at 12 14 05_PCA 11 -  Exhibit D Jan 2012 WF" xfId="27447"/>
    <cellStyle name="_Value Copy 11 30 05 gas 12 09 05 AURORA at 12 14 05_PCA 11 -  Exhibit D Jan 2012 WF 2" xfId="27448"/>
    <cellStyle name="_Value Copy 11 30 05 gas 12 09 05 AURORA at 12 14 05_PCA 7 - Exhibit D update 11_30_08 (2)" xfId="6788"/>
    <cellStyle name="_Value Copy 11 30 05 gas 12 09 05 AURORA at 12 14 05_PCA 7 - Exhibit D update 11_30_08 (2) 2" xfId="6789"/>
    <cellStyle name="_Value Copy 11 30 05 gas 12 09 05 AURORA at 12 14 05_PCA 7 - Exhibit D update 11_30_08 (2) 2 2" xfId="6790"/>
    <cellStyle name="_Value Copy 11 30 05 gas 12 09 05 AURORA at 12 14 05_PCA 7 - Exhibit D update 11_30_08 (2) 2 2 2" xfId="27449"/>
    <cellStyle name="_Value Copy 11 30 05 gas 12 09 05 AURORA at 12 14 05_PCA 7 - Exhibit D update 11_30_08 (2) 2 2 2 2" xfId="27450"/>
    <cellStyle name="_Value Copy 11 30 05 gas 12 09 05 AURORA at 12 14 05_PCA 7 - Exhibit D update 11_30_08 (2) 2 2 2 2 2" xfId="27451"/>
    <cellStyle name="_Value Copy 11 30 05 gas 12 09 05 AURORA at 12 14 05_PCA 7 - Exhibit D update 11_30_08 (2) 2 2 3" xfId="27452"/>
    <cellStyle name="_Value Copy 11 30 05 gas 12 09 05 AURORA at 12 14 05_PCA 7 - Exhibit D update 11_30_08 (2) 2 2 3 2" xfId="27453"/>
    <cellStyle name="_Value Copy 11 30 05 gas 12 09 05 AURORA at 12 14 05_PCA 7 - Exhibit D update 11_30_08 (2) 2 2 4" xfId="27454"/>
    <cellStyle name="_Value Copy 11 30 05 gas 12 09 05 AURORA at 12 14 05_PCA 7 - Exhibit D update 11_30_08 (2) 2 2 4 2" xfId="27455"/>
    <cellStyle name="_Value Copy 11 30 05 gas 12 09 05 AURORA at 12 14 05_PCA 7 - Exhibit D update 11_30_08 (2) 2 3" xfId="27456"/>
    <cellStyle name="_Value Copy 11 30 05 gas 12 09 05 AURORA at 12 14 05_PCA 7 - Exhibit D update 11_30_08 (2) 2 3 2" xfId="27457"/>
    <cellStyle name="_Value Copy 11 30 05 gas 12 09 05 AURORA at 12 14 05_PCA 7 - Exhibit D update 11_30_08 (2) 2 3 2 2" xfId="27458"/>
    <cellStyle name="_Value Copy 11 30 05 gas 12 09 05 AURORA at 12 14 05_PCA 7 - Exhibit D update 11_30_08 (2) 2 4" xfId="27459"/>
    <cellStyle name="_Value Copy 11 30 05 gas 12 09 05 AURORA at 12 14 05_PCA 7 - Exhibit D update 11_30_08 (2) 2 4 2" xfId="27460"/>
    <cellStyle name="_Value Copy 11 30 05 gas 12 09 05 AURORA at 12 14 05_PCA 7 - Exhibit D update 11_30_08 (2) 2 4 2 2" xfId="27461"/>
    <cellStyle name="_Value Copy 11 30 05 gas 12 09 05 AURORA at 12 14 05_PCA 7 - Exhibit D update 11_30_08 (2) 2 4 3" xfId="27462"/>
    <cellStyle name="_Value Copy 11 30 05 gas 12 09 05 AURORA at 12 14 05_PCA 7 - Exhibit D update 11_30_08 (2) 2 5" xfId="27463"/>
    <cellStyle name="_Value Copy 11 30 05 gas 12 09 05 AURORA at 12 14 05_PCA 7 - Exhibit D update 11_30_08 (2) 2 5 2" xfId="27464"/>
    <cellStyle name="_Value Copy 11 30 05 gas 12 09 05 AURORA at 12 14 05_PCA 7 - Exhibit D update 11_30_08 (2) 2 6" xfId="27465"/>
    <cellStyle name="_Value Copy 11 30 05 gas 12 09 05 AURORA at 12 14 05_PCA 7 - Exhibit D update 11_30_08 (2) 2 6 2" xfId="27466"/>
    <cellStyle name="_Value Copy 11 30 05 gas 12 09 05 AURORA at 12 14 05_PCA 7 - Exhibit D update 11_30_08 (2) 3" xfId="6791"/>
    <cellStyle name="_Value Copy 11 30 05 gas 12 09 05 AURORA at 12 14 05_PCA 7 - Exhibit D update 11_30_08 (2) 3 2" xfId="27467"/>
    <cellStyle name="_Value Copy 11 30 05 gas 12 09 05 AURORA at 12 14 05_PCA 7 - Exhibit D update 11_30_08 (2) 3 2 2" xfId="27468"/>
    <cellStyle name="_Value Copy 11 30 05 gas 12 09 05 AURORA at 12 14 05_PCA 7 - Exhibit D update 11_30_08 (2) 3 2 2 2" xfId="27469"/>
    <cellStyle name="_Value Copy 11 30 05 gas 12 09 05 AURORA at 12 14 05_PCA 7 - Exhibit D update 11_30_08 (2) 3 3" xfId="27470"/>
    <cellStyle name="_Value Copy 11 30 05 gas 12 09 05 AURORA at 12 14 05_PCA 7 - Exhibit D update 11_30_08 (2) 3 3 2" xfId="27471"/>
    <cellStyle name="_Value Copy 11 30 05 gas 12 09 05 AURORA at 12 14 05_PCA 7 - Exhibit D update 11_30_08 (2) 3 4" xfId="27472"/>
    <cellStyle name="_Value Copy 11 30 05 gas 12 09 05 AURORA at 12 14 05_PCA 7 - Exhibit D update 11_30_08 (2) 3 4 2" xfId="27473"/>
    <cellStyle name="_Value Copy 11 30 05 gas 12 09 05 AURORA at 12 14 05_PCA 7 - Exhibit D update 11_30_08 (2) 4" xfId="6792"/>
    <cellStyle name="_Value Copy 11 30 05 gas 12 09 05 AURORA at 12 14 05_PCA 7 - Exhibit D update 11_30_08 (2) 4 2" xfId="27474"/>
    <cellStyle name="_Value Copy 11 30 05 gas 12 09 05 AURORA at 12 14 05_PCA 7 - Exhibit D update 11_30_08 (2) 4 2 2" xfId="27475"/>
    <cellStyle name="_Value Copy 11 30 05 gas 12 09 05 AURORA at 12 14 05_PCA 7 - Exhibit D update 11_30_08 (2) 4 3" xfId="27476"/>
    <cellStyle name="_Value Copy 11 30 05 gas 12 09 05 AURORA at 12 14 05_PCA 7 - Exhibit D update 11_30_08 (2) 5" xfId="27477"/>
    <cellStyle name="_Value Copy 11 30 05 gas 12 09 05 AURORA at 12 14 05_PCA 7 - Exhibit D update 11_30_08 (2) 5 2" xfId="27478"/>
    <cellStyle name="_Value Copy 11 30 05 gas 12 09 05 AURORA at 12 14 05_PCA 7 - Exhibit D update 11_30_08 (2) 5 2 2" xfId="27479"/>
    <cellStyle name="_Value Copy 11 30 05 gas 12 09 05 AURORA at 12 14 05_PCA 7 - Exhibit D update 11_30_08 (2) 5 3" xfId="27480"/>
    <cellStyle name="_Value Copy 11 30 05 gas 12 09 05 AURORA at 12 14 05_PCA 7 - Exhibit D update 11_30_08 (2) 6" xfId="27481"/>
    <cellStyle name="_Value Copy 11 30 05 gas 12 09 05 AURORA at 12 14 05_PCA 7 - Exhibit D update 11_30_08 (2) 6 2" xfId="27482"/>
    <cellStyle name="_Value Copy 11 30 05 gas 12 09 05 AURORA at 12 14 05_PCA 7 - Exhibit D update 11_30_08 (2) 7" xfId="27483"/>
    <cellStyle name="_Value Copy 11 30 05 gas 12 09 05 AURORA at 12 14 05_PCA 7 - Exhibit D update 11_30_08 (2) 7 2" xfId="27484"/>
    <cellStyle name="_Value Copy 11 30 05 gas 12 09 05 AURORA at 12 14 05_PCA 7 - Exhibit D update 11_30_08 (2)_DEM-WP(C) ENERG10C--ctn Mid-C_042010 2010GRC" xfId="6793"/>
    <cellStyle name="_Value Copy 11 30 05 gas 12 09 05 AURORA at 12 14 05_PCA 7 - Exhibit D update 11_30_08 (2)_DEM-WP(C) ENERG10C--ctn Mid-C_042010 2010GRC 2" xfId="27485"/>
    <cellStyle name="_Value Copy 11 30 05 gas 12 09 05 AURORA at 12 14 05_PCA 7 - Exhibit D update 11_30_08 (2)_NIM Summary" xfId="6794"/>
    <cellStyle name="_Value Copy 11 30 05 gas 12 09 05 AURORA at 12 14 05_PCA 7 - Exhibit D update 11_30_08 (2)_NIM Summary 2" xfId="6795"/>
    <cellStyle name="_Value Copy 11 30 05 gas 12 09 05 AURORA at 12 14 05_PCA 7 - Exhibit D update 11_30_08 (2)_NIM Summary 2 2" xfId="27486"/>
    <cellStyle name="_Value Copy 11 30 05 gas 12 09 05 AURORA at 12 14 05_PCA 7 - Exhibit D update 11_30_08 (2)_NIM Summary 2 2 2" xfId="27487"/>
    <cellStyle name="_Value Copy 11 30 05 gas 12 09 05 AURORA at 12 14 05_PCA 7 - Exhibit D update 11_30_08 (2)_NIM Summary 2 2 2 2" xfId="27488"/>
    <cellStyle name="_Value Copy 11 30 05 gas 12 09 05 AURORA at 12 14 05_PCA 7 - Exhibit D update 11_30_08 (2)_NIM Summary 2 3" xfId="27489"/>
    <cellStyle name="_Value Copy 11 30 05 gas 12 09 05 AURORA at 12 14 05_PCA 7 - Exhibit D update 11_30_08 (2)_NIM Summary 2 3 2" xfId="27490"/>
    <cellStyle name="_Value Copy 11 30 05 gas 12 09 05 AURORA at 12 14 05_PCA 7 - Exhibit D update 11_30_08 (2)_NIM Summary 2 4" xfId="27491"/>
    <cellStyle name="_Value Copy 11 30 05 gas 12 09 05 AURORA at 12 14 05_PCA 7 - Exhibit D update 11_30_08 (2)_NIM Summary 2 4 2" xfId="27492"/>
    <cellStyle name="_Value Copy 11 30 05 gas 12 09 05 AURORA at 12 14 05_PCA 7 - Exhibit D update 11_30_08 (2)_NIM Summary 3" xfId="27493"/>
    <cellStyle name="_Value Copy 11 30 05 gas 12 09 05 AURORA at 12 14 05_PCA 7 - Exhibit D update 11_30_08 (2)_NIM Summary 3 2" xfId="27494"/>
    <cellStyle name="_Value Copy 11 30 05 gas 12 09 05 AURORA at 12 14 05_PCA 7 - Exhibit D update 11_30_08 (2)_NIM Summary 3 2 2" xfId="27495"/>
    <cellStyle name="_Value Copy 11 30 05 gas 12 09 05 AURORA at 12 14 05_PCA 7 - Exhibit D update 11_30_08 (2)_NIM Summary 3 3" xfId="27496"/>
    <cellStyle name="_Value Copy 11 30 05 gas 12 09 05 AURORA at 12 14 05_PCA 7 - Exhibit D update 11_30_08 (2)_NIM Summary 4" xfId="27497"/>
    <cellStyle name="_Value Copy 11 30 05 gas 12 09 05 AURORA at 12 14 05_PCA 7 - Exhibit D update 11_30_08 (2)_NIM Summary 4 2" xfId="27498"/>
    <cellStyle name="_Value Copy 11 30 05 gas 12 09 05 AURORA at 12 14 05_PCA 7 - Exhibit D update 11_30_08 (2)_NIM Summary 4 2 2" xfId="27499"/>
    <cellStyle name="_Value Copy 11 30 05 gas 12 09 05 AURORA at 12 14 05_PCA 7 - Exhibit D update 11_30_08 (2)_NIM Summary 4 3" xfId="27500"/>
    <cellStyle name="_Value Copy 11 30 05 gas 12 09 05 AURORA at 12 14 05_PCA 7 - Exhibit D update 11_30_08 (2)_NIM Summary 5" xfId="27501"/>
    <cellStyle name="_Value Copy 11 30 05 gas 12 09 05 AURORA at 12 14 05_PCA 7 - Exhibit D update 11_30_08 (2)_NIM Summary 5 2" xfId="27502"/>
    <cellStyle name="_Value Copy 11 30 05 gas 12 09 05 AURORA at 12 14 05_PCA 7 - Exhibit D update 11_30_08 (2)_NIM Summary 6" xfId="27503"/>
    <cellStyle name="_Value Copy 11 30 05 gas 12 09 05 AURORA at 12 14 05_PCA 7 - Exhibit D update 11_30_08 (2)_NIM Summary 6 2" xfId="27504"/>
    <cellStyle name="_Value Copy 11 30 05 gas 12 09 05 AURORA at 12 14 05_PCA 7 - Exhibit D update 11_30_08 (2)_NIM Summary_DEM-WP(C) ENERG10C--ctn Mid-C_042010 2010GRC" xfId="6796"/>
    <cellStyle name="_Value Copy 11 30 05 gas 12 09 05 AURORA at 12 14 05_PCA 7 - Exhibit D update 11_30_08 (2)_NIM Summary_DEM-WP(C) ENERG10C--ctn Mid-C_042010 2010GRC 2" xfId="27505"/>
    <cellStyle name="_Value Copy 11 30 05 gas 12 09 05 AURORA at 12 14 05_PCA 8 - Exhibit D update 12_31_09" xfId="6797"/>
    <cellStyle name="_Value Copy 11 30 05 gas 12 09 05 AURORA at 12 14 05_PCA 8 - Exhibit D update 12_31_09 2" xfId="6798"/>
    <cellStyle name="_Value Copy 11 30 05 gas 12 09 05 AURORA at 12 14 05_PCA 8 - Exhibit D update 12_31_09 2 2" xfId="27506"/>
    <cellStyle name="_Value Copy 11 30 05 gas 12 09 05 AURORA at 12 14 05_PCA 8 - Exhibit D update 12_31_09 3" xfId="27507"/>
    <cellStyle name="_Value Copy 11 30 05 gas 12 09 05 AURORA at 12 14 05_PCA 9 -  Exhibit D April 2010" xfId="6799"/>
    <cellStyle name="_Value Copy 11 30 05 gas 12 09 05 AURORA at 12 14 05_PCA 9 -  Exhibit D April 2010 (3)" xfId="6800"/>
    <cellStyle name="_Value Copy 11 30 05 gas 12 09 05 AURORA at 12 14 05_PCA 9 -  Exhibit D April 2010 (3) 2" xfId="6801"/>
    <cellStyle name="_Value Copy 11 30 05 gas 12 09 05 AURORA at 12 14 05_PCA 9 -  Exhibit D April 2010 (3) 2 2" xfId="27508"/>
    <cellStyle name="_Value Copy 11 30 05 gas 12 09 05 AURORA at 12 14 05_PCA 9 -  Exhibit D April 2010 (3) 2 2 2" xfId="27509"/>
    <cellStyle name="_Value Copy 11 30 05 gas 12 09 05 AURORA at 12 14 05_PCA 9 -  Exhibit D April 2010 (3) 2 2 2 2" xfId="27510"/>
    <cellStyle name="_Value Copy 11 30 05 gas 12 09 05 AURORA at 12 14 05_PCA 9 -  Exhibit D April 2010 (3) 2 3" xfId="27511"/>
    <cellStyle name="_Value Copy 11 30 05 gas 12 09 05 AURORA at 12 14 05_PCA 9 -  Exhibit D April 2010 (3) 2 3 2" xfId="27512"/>
    <cellStyle name="_Value Copy 11 30 05 gas 12 09 05 AURORA at 12 14 05_PCA 9 -  Exhibit D April 2010 (3) 2 4" xfId="27513"/>
    <cellStyle name="_Value Copy 11 30 05 gas 12 09 05 AURORA at 12 14 05_PCA 9 -  Exhibit D April 2010 (3) 2 4 2" xfId="27514"/>
    <cellStyle name="_Value Copy 11 30 05 gas 12 09 05 AURORA at 12 14 05_PCA 9 -  Exhibit D April 2010 (3) 3" xfId="27515"/>
    <cellStyle name="_Value Copy 11 30 05 gas 12 09 05 AURORA at 12 14 05_PCA 9 -  Exhibit D April 2010 (3) 3 2" xfId="27516"/>
    <cellStyle name="_Value Copy 11 30 05 gas 12 09 05 AURORA at 12 14 05_PCA 9 -  Exhibit D April 2010 (3) 3 2 2" xfId="27517"/>
    <cellStyle name="_Value Copy 11 30 05 gas 12 09 05 AURORA at 12 14 05_PCA 9 -  Exhibit D April 2010 (3) 3 3" xfId="27518"/>
    <cellStyle name="_Value Copy 11 30 05 gas 12 09 05 AURORA at 12 14 05_PCA 9 -  Exhibit D April 2010 (3) 4" xfId="27519"/>
    <cellStyle name="_Value Copy 11 30 05 gas 12 09 05 AURORA at 12 14 05_PCA 9 -  Exhibit D April 2010 (3) 4 2" xfId="27520"/>
    <cellStyle name="_Value Copy 11 30 05 gas 12 09 05 AURORA at 12 14 05_PCA 9 -  Exhibit D April 2010 (3) 4 2 2" xfId="27521"/>
    <cellStyle name="_Value Copy 11 30 05 gas 12 09 05 AURORA at 12 14 05_PCA 9 -  Exhibit D April 2010 (3) 4 3" xfId="27522"/>
    <cellStyle name="_Value Copy 11 30 05 gas 12 09 05 AURORA at 12 14 05_PCA 9 -  Exhibit D April 2010 (3) 5" xfId="27523"/>
    <cellStyle name="_Value Copy 11 30 05 gas 12 09 05 AURORA at 12 14 05_PCA 9 -  Exhibit D April 2010 (3) 5 2" xfId="27524"/>
    <cellStyle name="_Value Copy 11 30 05 gas 12 09 05 AURORA at 12 14 05_PCA 9 -  Exhibit D April 2010 (3) 6" xfId="27525"/>
    <cellStyle name="_Value Copy 11 30 05 gas 12 09 05 AURORA at 12 14 05_PCA 9 -  Exhibit D April 2010 (3) 6 2" xfId="27526"/>
    <cellStyle name="_Value Copy 11 30 05 gas 12 09 05 AURORA at 12 14 05_PCA 9 -  Exhibit D April 2010 (3)_DEM-WP(C) ENERG10C--ctn Mid-C_042010 2010GRC" xfId="6802"/>
    <cellStyle name="_Value Copy 11 30 05 gas 12 09 05 AURORA at 12 14 05_PCA 9 -  Exhibit D April 2010 (3)_DEM-WP(C) ENERG10C--ctn Mid-C_042010 2010GRC 2" xfId="27527"/>
    <cellStyle name="_Value Copy 11 30 05 gas 12 09 05 AURORA at 12 14 05_PCA 9 -  Exhibit D April 2010 2" xfId="6803"/>
    <cellStyle name="_Value Copy 11 30 05 gas 12 09 05 AURORA at 12 14 05_PCA 9 -  Exhibit D April 2010 2 2" xfId="27528"/>
    <cellStyle name="_Value Copy 11 30 05 gas 12 09 05 AURORA at 12 14 05_PCA 9 -  Exhibit D April 2010 3" xfId="6804"/>
    <cellStyle name="_Value Copy 11 30 05 gas 12 09 05 AURORA at 12 14 05_PCA 9 -  Exhibit D April 2010 3 2" xfId="27529"/>
    <cellStyle name="_Value Copy 11 30 05 gas 12 09 05 AURORA at 12 14 05_PCA 9 -  Exhibit D April 2010 4" xfId="27530"/>
    <cellStyle name="_Value Copy 11 30 05 gas 12 09 05 AURORA at 12 14 05_PCA 9 -  Exhibit D April 2010 4 2" xfId="27531"/>
    <cellStyle name="_Value Copy 11 30 05 gas 12 09 05 AURORA at 12 14 05_PCA 9 -  Exhibit D April 2010 5" xfId="27532"/>
    <cellStyle name="_Value Copy 11 30 05 gas 12 09 05 AURORA at 12 14 05_PCA 9 -  Exhibit D April 2010 5 2" xfId="27533"/>
    <cellStyle name="_Value Copy 11 30 05 gas 12 09 05 AURORA at 12 14 05_PCA 9 -  Exhibit D April 2010 6" xfId="27534"/>
    <cellStyle name="_Value Copy 11 30 05 gas 12 09 05 AURORA at 12 14 05_PCA 9 -  Exhibit D April 2010 6 2" xfId="27535"/>
    <cellStyle name="_Value Copy 11 30 05 gas 12 09 05 AURORA at 12 14 05_PCA 9 -  Exhibit D April 2010 7" xfId="27536"/>
    <cellStyle name="_Value Copy 11 30 05 gas 12 09 05 AURORA at 12 14 05_PCA 9 -  Exhibit D Feb 2010" xfId="6805"/>
    <cellStyle name="_Value Copy 11 30 05 gas 12 09 05 AURORA at 12 14 05_PCA 9 -  Exhibit D Feb 2010 2" xfId="6806"/>
    <cellStyle name="_Value Copy 11 30 05 gas 12 09 05 AURORA at 12 14 05_PCA 9 -  Exhibit D Feb 2010 2 2" xfId="27537"/>
    <cellStyle name="_Value Copy 11 30 05 gas 12 09 05 AURORA at 12 14 05_PCA 9 -  Exhibit D Feb 2010 3" xfId="27538"/>
    <cellStyle name="_Value Copy 11 30 05 gas 12 09 05 AURORA at 12 14 05_PCA 9 -  Exhibit D Feb 2010 v2" xfId="6807"/>
    <cellStyle name="_Value Copy 11 30 05 gas 12 09 05 AURORA at 12 14 05_PCA 9 -  Exhibit D Feb 2010 v2 2" xfId="6808"/>
    <cellStyle name="_Value Copy 11 30 05 gas 12 09 05 AURORA at 12 14 05_PCA 9 -  Exhibit D Feb 2010 v2 2 2" xfId="27539"/>
    <cellStyle name="_Value Copy 11 30 05 gas 12 09 05 AURORA at 12 14 05_PCA 9 -  Exhibit D Feb 2010 v2 3" xfId="27540"/>
    <cellStyle name="_Value Copy 11 30 05 gas 12 09 05 AURORA at 12 14 05_PCA 9 -  Exhibit D Feb 2010 WF" xfId="6809"/>
    <cellStyle name="_Value Copy 11 30 05 gas 12 09 05 AURORA at 12 14 05_PCA 9 -  Exhibit D Feb 2010 WF 2" xfId="6810"/>
    <cellStyle name="_Value Copy 11 30 05 gas 12 09 05 AURORA at 12 14 05_PCA 9 -  Exhibit D Feb 2010 WF 2 2" xfId="27541"/>
    <cellStyle name="_Value Copy 11 30 05 gas 12 09 05 AURORA at 12 14 05_PCA 9 -  Exhibit D Feb 2010 WF 3" xfId="27542"/>
    <cellStyle name="_Value Copy 11 30 05 gas 12 09 05 AURORA at 12 14 05_PCA 9 -  Exhibit D Jan 2010" xfId="6811"/>
    <cellStyle name="_Value Copy 11 30 05 gas 12 09 05 AURORA at 12 14 05_PCA 9 -  Exhibit D Jan 2010 2" xfId="6812"/>
    <cellStyle name="_Value Copy 11 30 05 gas 12 09 05 AURORA at 12 14 05_PCA 9 -  Exhibit D Jan 2010 2 2" xfId="27543"/>
    <cellStyle name="_Value Copy 11 30 05 gas 12 09 05 AURORA at 12 14 05_PCA 9 -  Exhibit D Jan 2010 3" xfId="27544"/>
    <cellStyle name="_Value Copy 11 30 05 gas 12 09 05 AURORA at 12 14 05_PCA 9 -  Exhibit D March 2010 (2)" xfId="6813"/>
    <cellStyle name="_Value Copy 11 30 05 gas 12 09 05 AURORA at 12 14 05_PCA 9 -  Exhibit D March 2010 (2) 2" xfId="6814"/>
    <cellStyle name="_Value Copy 11 30 05 gas 12 09 05 AURORA at 12 14 05_PCA 9 -  Exhibit D March 2010 (2) 2 2" xfId="27545"/>
    <cellStyle name="_Value Copy 11 30 05 gas 12 09 05 AURORA at 12 14 05_PCA 9 -  Exhibit D March 2010 (2) 3" xfId="27546"/>
    <cellStyle name="_Value Copy 11 30 05 gas 12 09 05 AURORA at 12 14 05_PCA 9 -  Exhibit D Nov 2010" xfId="6815"/>
    <cellStyle name="_Value Copy 11 30 05 gas 12 09 05 AURORA at 12 14 05_PCA 9 -  Exhibit D Nov 2010 2" xfId="6816"/>
    <cellStyle name="_Value Copy 11 30 05 gas 12 09 05 AURORA at 12 14 05_PCA 9 -  Exhibit D Nov 2010 2 2" xfId="27547"/>
    <cellStyle name="_Value Copy 11 30 05 gas 12 09 05 AURORA at 12 14 05_PCA 9 -  Exhibit D Nov 2010 3" xfId="27548"/>
    <cellStyle name="_Value Copy 11 30 05 gas 12 09 05 AURORA at 12 14 05_PCA 9 - Exhibit D at August 2010" xfId="6817"/>
    <cellStyle name="_Value Copy 11 30 05 gas 12 09 05 AURORA at 12 14 05_PCA 9 - Exhibit D at August 2010 2" xfId="6818"/>
    <cellStyle name="_Value Copy 11 30 05 gas 12 09 05 AURORA at 12 14 05_PCA 9 - Exhibit D at August 2010 2 2" xfId="27549"/>
    <cellStyle name="_Value Copy 11 30 05 gas 12 09 05 AURORA at 12 14 05_PCA 9 - Exhibit D at August 2010 3" xfId="27550"/>
    <cellStyle name="_Value Copy 11 30 05 gas 12 09 05 AURORA at 12 14 05_PCA 9 - Exhibit D June 2010 GRC" xfId="6819"/>
    <cellStyle name="_Value Copy 11 30 05 gas 12 09 05 AURORA at 12 14 05_PCA 9 - Exhibit D June 2010 GRC 2" xfId="6820"/>
    <cellStyle name="_Value Copy 11 30 05 gas 12 09 05 AURORA at 12 14 05_PCA 9 - Exhibit D June 2010 GRC 2 2" xfId="27551"/>
    <cellStyle name="_Value Copy 11 30 05 gas 12 09 05 AURORA at 12 14 05_PCA 9 - Exhibit D June 2010 GRC 3" xfId="27552"/>
    <cellStyle name="_Value Copy 11 30 05 gas 12 09 05 AURORA at 12 14 05_Power Costs - Comparison bx Rbtl-Staff-Jt-PC" xfId="6821"/>
    <cellStyle name="_Value Copy 11 30 05 gas 12 09 05 AURORA at 12 14 05_Power Costs - Comparison bx Rbtl-Staff-Jt-PC 2" xfId="6822"/>
    <cellStyle name="_Value Copy 11 30 05 gas 12 09 05 AURORA at 12 14 05_Power Costs - Comparison bx Rbtl-Staff-Jt-PC 2 2" xfId="6823"/>
    <cellStyle name="_Value Copy 11 30 05 gas 12 09 05 AURORA at 12 14 05_Power Costs - Comparison bx Rbtl-Staff-Jt-PC 2 2 2" xfId="27553"/>
    <cellStyle name="_Value Copy 11 30 05 gas 12 09 05 AURORA at 12 14 05_Power Costs - Comparison bx Rbtl-Staff-Jt-PC 2 2 2 2" xfId="27554"/>
    <cellStyle name="_Value Copy 11 30 05 gas 12 09 05 AURORA at 12 14 05_Power Costs - Comparison bx Rbtl-Staff-Jt-PC 2 3" xfId="27555"/>
    <cellStyle name="_Value Copy 11 30 05 gas 12 09 05 AURORA at 12 14 05_Power Costs - Comparison bx Rbtl-Staff-Jt-PC 2 3 2" xfId="27556"/>
    <cellStyle name="_Value Copy 11 30 05 gas 12 09 05 AURORA at 12 14 05_Power Costs - Comparison bx Rbtl-Staff-Jt-PC 2 4" xfId="27557"/>
    <cellStyle name="_Value Copy 11 30 05 gas 12 09 05 AURORA at 12 14 05_Power Costs - Comparison bx Rbtl-Staff-Jt-PC 2 4 2" xfId="27558"/>
    <cellStyle name="_Value Copy 11 30 05 gas 12 09 05 AURORA at 12 14 05_Power Costs - Comparison bx Rbtl-Staff-Jt-PC 3" xfId="6824"/>
    <cellStyle name="_Value Copy 11 30 05 gas 12 09 05 AURORA at 12 14 05_Power Costs - Comparison bx Rbtl-Staff-Jt-PC 3 2" xfId="27559"/>
    <cellStyle name="_Value Copy 11 30 05 gas 12 09 05 AURORA at 12 14 05_Power Costs - Comparison bx Rbtl-Staff-Jt-PC 3 2 2" xfId="27560"/>
    <cellStyle name="_Value Copy 11 30 05 gas 12 09 05 AURORA at 12 14 05_Power Costs - Comparison bx Rbtl-Staff-Jt-PC 3 3" xfId="27561"/>
    <cellStyle name="_Value Copy 11 30 05 gas 12 09 05 AURORA at 12 14 05_Power Costs - Comparison bx Rbtl-Staff-Jt-PC 4" xfId="6825"/>
    <cellStyle name="_Value Copy 11 30 05 gas 12 09 05 AURORA at 12 14 05_Power Costs - Comparison bx Rbtl-Staff-Jt-PC 4 2" xfId="27562"/>
    <cellStyle name="_Value Copy 11 30 05 gas 12 09 05 AURORA at 12 14 05_Power Costs - Comparison bx Rbtl-Staff-Jt-PC 4 2 2" xfId="27563"/>
    <cellStyle name="_Value Copy 11 30 05 gas 12 09 05 AURORA at 12 14 05_Power Costs - Comparison bx Rbtl-Staff-Jt-PC 4 3" xfId="27564"/>
    <cellStyle name="_Value Copy 11 30 05 gas 12 09 05 AURORA at 12 14 05_Power Costs - Comparison bx Rbtl-Staff-Jt-PC 5" xfId="27565"/>
    <cellStyle name="_Value Copy 11 30 05 gas 12 09 05 AURORA at 12 14 05_Power Costs - Comparison bx Rbtl-Staff-Jt-PC 5 2" xfId="27566"/>
    <cellStyle name="_Value Copy 11 30 05 gas 12 09 05 AURORA at 12 14 05_Power Costs - Comparison bx Rbtl-Staff-Jt-PC 6" xfId="27567"/>
    <cellStyle name="_Value Copy 11 30 05 gas 12 09 05 AURORA at 12 14 05_Power Costs - Comparison bx Rbtl-Staff-Jt-PC 6 2" xfId="27568"/>
    <cellStyle name="_Value Copy 11 30 05 gas 12 09 05 AURORA at 12 14 05_Power Costs - Comparison bx Rbtl-Staff-Jt-PC_Adj Bench DR 3 for Initial Briefs (Electric)" xfId="6826"/>
    <cellStyle name="_Value Copy 11 30 05 gas 12 09 05 AURORA at 12 14 05_Power Costs - Comparison bx Rbtl-Staff-Jt-PC_Adj Bench DR 3 for Initial Briefs (Electric) 2" xfId="6827"/>
    <cellStyle name="_Value Copy 11 30 05 gas 12 09 05 AURORA at 12 14 05_Power Costs - Comparison bx Rbtl-Staff-Jt-PC_Adj Bench DR 3 for Initial Briefs (Electric) 2 2" xfId="6828"/>
    <cellStyle name="_Value Copy 11 30 05 gas 12 09 05 AURORA at 12 14 05_Power Costs - Comparison bx Rbtl-Staff-Jt-PC_Adj Bench DR 3 for Initial Briefs (Electric) 2 2 2" xfId="27569"/>
    <cellStyle name="_Value Copy 11 30 05 gas 12 09 05 AURORA at 12 14 05_Power Costs - Comparison bx Rbtl-Staff-Jt-PC_Adj Bench DR 3 for Initial Briefs (Electric) 2 2 2 2" xfId="27570"/>
    <cellStyle name="_Value Copy 11 30 05 gas 12 09 05 AURORA at 12 14 05_Power Costs - Comparison bx Rbtl-Staff-Jt-PC_Adj Bench DR 3 for Initial Briefs (Electric) 2 3" xfId="27571"/>
    <cellStyle name="_Value Copy 11 30 05 gas 12 09 05 AURORA at 12 14 05_Power Costs - Comparison bx Rbtl-Staff-Jt-PC_Adj Bench DR 3 for Initial Briefs (Electric) 2 3 2" xfId="27572"/>
    <cellStyle name="_Value Copy 11 30 05 gas 12 09 05 AURORA at 12 14 05_Power Costs - Comparison bx Rbtl-Staff-Jt-PC_Adj Bench DR 3 for Initial Briefs (Electric) 2 4" xfId="27573"/>
    <cellStyle name="_Value Copy 11 30 05 gas 12 09 05 AURORA at 12 14 05_Power Costs - Comparison bx Rbtl-Staff-Jt-PC_Adj Bench DR 3 for Initial Briefs (Electric) 2 4 2" xfId="27574"/>
    <cellStyle name="_Value Copy 11 30 05 gas 12 09 05 AURORA at 12 14 05_Power Costs - Comparison bx Rbtl-Staff-Jt-PC_Adj Bench DR 3 for Initial Briefs (Electric) 3" xfId="6829"/>
    <cellStyle name="_Value Copy 11 30 05 gas 12 09 05 AURORA at 12 14 05_Power Costs - Comparison bx Rbtl-Staff-Jt-PC_Adj Bench DR 3 for Initial Briefs (Electric) 3 2" xfId="27575"/>
    <cellStyle name="_Value Copy 11 30 05 gas 12 09 05 AURORA at 12 14 05_Power Costs - Comparison bx Rbtl-Staff-Jt-PC_Adj Bench DR 3 for Initial Briefs (Electric) 3 2 2" xfId="27576"/>
    <cellStyle name="_Value Copy 11 30 05 gas 12 09 05 AURORA at 12 14 05_Power Costs - Comparison bx Rbtl-Staff-Jt-PC_Adj Bench DR 3 for Initial Briefs (Electric) 3 3" xfId="27577"/>
    <cellStyle name="_Value Copy 11 30 05 gas 12 09 05 AURORA at 12 14 05_Power Costs - Comparison bx Rbtl-Staff-Jt-PC_Adj Bench DR 3 for Initial Briefs (Electric) 4" xfId="6830"/>
    <cellStyle name="_Value Copy 11 30 05 gas 12 09 05 AURORA at 12 14 05_Power Costs - Comparison bx Rbtl-Staff-Jt-PC_Adj Bench DR 3 for Initial Briefs (Electric) 4 2" xfId="27578"/>
    <cellStyle name="_Value Copy 11 30 05 gas 12 09 05 AURORA at 12 14 05_Power Costs - Comparison bx Rbtl-Staff-Jt-PC_Adj Bench DR 3 for Initial Briefs (Electric) 4 2 2" xfId="27579"/>
    <cellStyle name="_Value Copy 11 30 05 gas 12 09 05 AURORA at 12 14 05_Power Costs - Comparison bx Rbtl-Staff-Jt-PC_Adj Bench DR 3 for Initial Briefs (Electric) 4 3" xfId="27580"/>
    <cellStyle name="_Value Copy 11 30 05 gas 12 09 05 AURORA at 12 14 05_Power Costs - Comparison bx Rbtl-Staff-Jt-PC_Adj Bench DR 3 for Initial Briefs (Electric) 5" xfId="27581"/>
    <cellStyle name="_Value Copy 11 30 05 gas 12 09 05 AURORA at 12 14 05_Power Costs - Comparison bx Rbtl-Staff-Jt-PC_Adj Bench DR 3 for Initial Briefs (Electric) 5 2" xfId="27582"/>
    <cellStyle name="_Value Copy 11 30 05 gas 12 09 05 AURORA at 12 14 05_Power Costs - Comparison bx Rbtl-Staff-Jt-PC_Adj Bench DR 3 for Initial Briefs (Electric) 6" xfId="27583"/>
    <cellStyle name="_Value Copy 11 30 05 gas 12 09 05 AURORA at 12 14 05_Power Costs - Comparison bx Rbtl-Staff-Jt-PC_Adj Bench DR 3 for Initial Briefs (Electric) 6 2" xfId="27584"/>
    <cellStyle name="_Value Copy 11 30 05 gas 12 09 05 AURORA at 12 14 05_Power Costs - Comparison bx Rbtl-Staff-Jt-PC_Adj Bench DR 3 for Initial Briefs (Electric)_DEM-WP(C) ENERG10C--ctn Mid-C_042010 2010GRC" xfId="6831"/>
    <cellStyle name="_Value Copy 11 30 05 gas 12 09 05 AURORA at 12 14 05_Power Costs - Comparison bx Rbtl-Staff-Jt-PC_Adj Bench DR 3 for Initial Briefs (Electric)_DEM-WP(C) ENERG10C--ctn Mid-C_042010 2010GRC 2" xfId="27585"/>
    <cellStyle name="_Value Copy 11 30 05 gas 12 09 05 AURORA at 12 14 05_Power Costs - Comparison bx Rbtl-Staff-Jt-PC_DEM-WP(C) ENERG10C--ctn Mid-C_042010 2010GRC" xfId="6832"/>
    <cellStyle name="_Value Copy 11 30 05 gas 12 09 05 AURORA at 12 14 05_Power Costs - Comparison bx Rbtl-Staff-Jt-PC_DEM-WP(C) ENERG10C--ctn Mid-C_042010 2010GRC 2" xfId="27586"/>
    <cellStyle name="_Value Copy 11 30 05 gas 12 09 05 AURORA at 12 14 05_Power Costs - Comparison bx Rbtl-Staff-Jt-PC_Electric Rev Req Model (2009 GRC) Rebuttal" xfId="6833"/>
    <cellStyle name="_Value Copy 11 30 05 gas 12 09 05 AURORA at 12 14 05_Power Costs - Comparison bx Rbtl-Staff-Jt-PC_Electric Rev Req Model (2009 GRC) Rebuttal 2" xfId="6834"/>
    <cellStyle name="_Value Copy 11 30 05 gas 12 09 05 AURORA at 12 14 05_Power Costs - Comparison bx Rbtl-Staff-Jt-PC_Electric Rev Req Model (2009 GRC) Rebuttal 2 2" xfId="6835"/>
    <cellStyle name="_Value Copy 11 30 05 gas 12 09 05 AURORA at 12 14 05_Power Costs - Comparison bx Rbtl-Staff-Jt-PC_Electric Rev Req Model (2009 GRC) Rebuttal 2 2 2" xfId="27587"/>
    <cellStyle name="_Value Copy 11 30 05 gas 12 09 05 AURORA at 12 14 05_Power Costs - Comparison bx Rbtl-Staff-Jt-PC_Electric Rev Req Model (2009 GRC) Rebuttal 2 3" xfId="27588"/>
    <cellStyle name="_Value Copy 11 30 05 gas 12 09 05 AURORA at 12 14 05_Power Costs - Comparison bx Rbtl-Staff-Jt-PC_Electric Rev Req Model (2009 GRC) Rebuttal 3" xfId="6836"/>
    <cellStyle name="_Value Copy 11 30 05 gas 12 09 05 AURORA at 12 14 05_Power Costs - Comparison bx Rbtl-Staff-Jt-PC_Electric Rev Req Model (2009 GRC) Rebuttal 3 2" xfId="27589"/>
    <cellStyle name="_Value Copy 11 30 05 gas 12 09 05 AURORA at 12 14 05_Power Costs - Comparison bx Rbtl-Staff-Jt-PC_Electric Rev Req Model (2009 GRC) Rebuttal 4" xfId="6837"/>
    <cellStyle name="_Value Copy 11 30 05 gas 12 09 05 AURORA at 12 14 05_Power Costs - Comparison bx Rbtl-Staff-Jt-PC_Electric Rev Req Model (2009 GRC) Rebuttal REmoval of New  WH Solar AdjustMI" xfId="6838"/>
    <cellStyle name="_Value Copy 11 30 05 gas 12 09 05 AURORA at 12 14 05_Power Costs - Comparison bx Rbtl-Staff-Jt-PC_Electric Rev Req Model (2009 GRC) Rebuttal REmoval of New  WH Solar AdjustMI 2" xfId="6839"/>
    <cellStyle name="_Value Copy 11 30 05 gas 12 09 05 AURORA at 12 14 05_Power Costs - Comparison bx Rbtl-Staff-Jt-PC_Electric Rev Req Model (2009 GRC) Rebuttal REmoval of New  WH Solar AdjustMI 2 2" xfId="6840"/>
    <cellStyle name="_Value Copy 11 30 05 gas 12 09 05 AURORA at 12 14 05_Power Costs - Comparison bx Rbtl-Staff-Jt-PC_Electric Rev Req Model (2009 GRC) Rebuttal REmoval of New  WH Solar AdjustMI 2 2 2" xfId="27590"/>
    <cellStyle name="_Value Copy 11 30 05 gas 12 09 05 AURORA at 12 14 05_Power Costs - Comparison bx Rbtl-Staff-Jt-PC_Electric Rev Req Model (2009 GRC) Rebuttal REmoval of New  WH Solar AdjustMI 2 2 2 2" xfId="27591"/>
    <cellStyle name="_Value Copy 11 30 05 gas 12 09 05 AURORA at 12 14 05_Power Costs - Comparison bx Rbtl-Staff-Jt-PC_Electric Rev Req Model (2009 GRC) Rebuttal REmoval of New  WH Solar AdjustMI 2 3" xfId="27592"/>
    <cellStyle name="_Value Copy 11 30 05 gas 12 09 05 AURORA at 12 14 05_Power Costs - Comparison bx Rbtl-Staff-Jt-PC_Electric Rev Req Model (2009 GRC) Rebuttal REmoval of New  WH Solar AdjustMI 2 3 2" xfId="27593"/>
    <cellStyle name="_Value Copy 11 30 05 gas 12 09 05 AURORA at 12 14 05_Power Costs - Comparison bx Rbtl-Staff-Jt-PC_Electric Rev Req Model (2009 GRC) Rebuttal REmoval of New  WH Solar AdjustMI 2 4" xfId="27594"/>
    <cellStyle name="_Value Copy 11 30 05 gas 12 09 05 AURORA at 12 14 05_Power Costs - Comparison bx Rbtl-Staff-Jt-PC_Electric Rev Req Model (2009 GRC) Rebuttal REmoval of New  WH Solar AdjustMI 2 4 2" xfId="27595"/>
    <cellStyle name="_Value Copy 11 30 05 gas 12 09 05 AURORA at 12 14 05_Power Costs - Comparison bx Rbtl-Staff-Jt-PC_Electric Rev Req Model (2009 GRC) Rebuttal REmoval of New  WH Solar AdjustMI 3" xfId="6841"/>
    <cellStyle name="_Value Copy 11 30 05 gas 12 09 05 AURORA at 12 14 05_Power Costs - Comparison bx Rbtl-Staff-Jt-PC_Electric Rev Req Model (2009 GRC) Rebuttal REmoval of New  WH Solar AdjustMI 3 2" xfId="27596"/>
    <cellStyle name="_Value Copy 11 30 05 gas 12 09 05 AURORA at 12 14 05_Power Costs - Comparison bx Rbtl-Staff-Jt-PC_Electric Rev Req Model (2009 GRC) Rebuttal REmoval of New  WH Solar AdjustMI 3 2 2" xfId="27597"/>
    <cellStyle name="_Value Copy 11 30 05 gas 12 09 05 AURORA at 12 14 05_Power Costs - Comparison bx Rbtl-Staff-Jt-PC_Electric Rev Req Model (2009 GRC) Rebuttal REmoval of New  WH Solar AdjustMI 3 3" xfId="27598"/>
    <cellStyle name="_Value Copy 11 30 05 gas 12 09 05 AURORA at 12 14 05_Power Costs - Comparison bx Rbtl-Staff-Jt-PC_Electric Rev Req Model (2009 GRC) Rebuttal REmoval of New  WH Solar AdjustMI 4" xfId="6842"/>
    <cellStyle name="_Value Copy 11 30 05 gas 12 09 05 AURORA at 12 14 05_Power Costs - Comparison bx Rbtl-Staff-Jt-PC_Electric Rev Req Model (2009 GRC) Rebuttal REmoval of New  WH Solar AdjustMI 4 2" xfId="27599"/>
    <cellStyle name="_Value Copy 11 30 05 gas 12 09 05 AURORA at 12 14 05_Power Costs - Comparison bx Rbtl-Staff-Jt-PC_Electric Rev Req Model (2009 GRC) Rebuttal REmoval of New  WH Solar AdjustMI 4 2 2" xfId="27600"/>
    <cellStyle name="_Value Copy 11 30 05 gas 12 09 05 AURORA at 12 14 05_Power Costs - Comparison bx Rbtl-Staff-Jt-PC_Electric Rev Req Model (2009 GRC) Rebuttal REmoval of New  WH Solar AdjustMI 4 3" xfId="27601"/>
    <cellStyle name="_Value Copy 11 30 05 gas 12 09 05 AURORA at 12 14 05_Power Costs - Comparison bx Rbtl-Staff-Jt-PC_Electric Rev Req Model (2009 GRC) Rebuttal REmoval of New  WH Solar AdjustMI 5" xfId="27602"/>
    <cellStyle name="_Value Copy 11 30 05 gas 12 09 05 AURORA at 12 14 05_Power Costs - Comparison bx Rbtl-Staff-Jt-PC_Electric Rev Req Model (2009 GRC) Rebuttal REmoval of New  WH Solar AdjustMI 5 2" xfId="27603"/>
    <cellStyle name="_Value Copy 11 30 05 gas 12 09 05 AURORA at 12 14 05_Power Costs - Comparison bx Rbtl-Staff-Jt-PC_Electric Rev Req Model (2009 GRC) Rebuttal REmoval of New  WH Solar AdjustMI 6" xfId="27604"/>
    <cellStyle name="_Value Copy 11 30 05 gas 12 09 05 AURORA at 12 14 05_Power Costs - Comparison bx Rbtl-Staff-Jt-PC_Electric Rev Req Model (2009 GRC) Rebuttal REmoval of New  WH Solar AdjustMI 6 2" xfId="27605"/>
    <cellStyle name="_Value Copy 11 30 05 gas 12 09 05 AURORA at 12 14 05_Power Costs - Comparison bx Rbtl-Staff-Jt-PC_Electric Rev Req Model (2009 GRC) Rebuttal REmoval of New  WH Solar AdjustMI_DEM-WP(C) ENERG10C--ctn Mid-C_042010 2010GRC" xfId="6843"/>
    <cellStyle name="_Value Copy 11 30 05 gas 12 09 05 AURORA at 12 14 05_Power Costs - Comparison bx Rbtl-Staff-Jt-PC_Electric Rev Req Model (2009 GRC) Rebuttal REmoval of New  WH Solar AdjustMI_DEM-WP(C) ENERG10C--ctn Mid-C_042010 2010GRC 2" xfId="27606"/>
    <cellStyle name="_Value Copy 11 30 05 gas 12 09 05 AURORA at 12 14 05_Power Costs - Comparison bx Rbtl-Staff-Jt-PC_Electric Rev Req Model (2009 GRC) Revised 01-18-2010" xfId="6844"/>
    <cellStyle name="_Value Copy 11 30 05 gas 12 09 05 AURORA at 12 14 05_Power Costs - Comparison bx Rbtl-Staff-Jt-PC_Electric Rev Req Model (2009 GRC) Revised 01-18-2010 2" xfId="6845"/>
    <cellStyle name="_Value Copy 11 30 05 gas 12 09 05 AURORA at 12 14 05_Power Costs - Comparison bx Rbtl-Staff-Jt-PC_Electric Rev Req Model (2009 GRC) Revised 01-18-2010 2 2" xfId="6846"/>
    <cellStyle name="_Value Copy 11 30 05 gas 12 09 05 AURORA at 12 14 05_Power Costs - Comparison bx Rbtl-Staff-Jt-PC_Electric Rev Req Model (2009 GRC) Revised 01-18-2010 2 2 2" xfId="27607"/>
    <cellStyle name="_Value Copy 11 30 05 gas 12 09 05 AURORA at 12 14 05_Power Costs - Comparison bx Rbtl-Staff-Jt-PC_Electric Rev Req Model (2009 GRC) Revised 01-18-2010 2 2 2 2" xfId="27608"/>
    <cellStyle name="_Value Copy 11 30 05 gas 12 09 05 AURORA at 12 14 05_Power Costs - Comparison bx Rbtl-Staff-Jt-PC_Electric Rev Req Model (2009 GRC) Revised 01-18-2010 2 3" xfId="27609"/>
    <cellStyle name="_Value Copy 11 30 05 gas 12 09 05 AURORA at 12 14 05_Power Costs - Comparison bx Rbtl-Staff-Jt-PC_Electric Rev Req Model (2009 GRC) Revised 01-18-2010 2 3 2" xfId="27610"/>
    <cellStyle name="_Value Copy 11 30 05 gas 12 09 05 AURORA at 12 14 05_Power Costs - Comparison bx Rbtl-Staff-Jt-PC_Electric Rev Req Model (2009 GRC) Revised 01-18-2010 2 4" xfId="27611"/>
    <cellStyle name="_Value Copy 11 30 05 gas 12 09 05 AURORA at 12 14 05_Power Costs - Comparison bx Rbtl-Staff-Jt-PC_Electric Rev Req Model (2009 GRC) Revised 01-18-2010 2 4 2" xfId="27612"/>
    <cellStyle name="_Value Copy 11 30 05 gas 12 09 05 AURORA at 12 14 05_Power Costs - Comparison bx Rbtl-Staff-Jt-PC_Electric Rev Req Model (2009 GRC) Revised 01-18-2010 3" xfId="6847"/>
    <cellStyle name="_Value Copy 11 30 05 gas 12 09 05 AURORA at 12 14 05_Power Costs - Comparison bx Rbtl-Staff-Jt-PC_Electric Rev Req Model (2009 GRC) Revised 01-18-2010 3 2" xfId="27613"/>
    <cellStyle name="_Value Copy 11 30 05 gas 12 09 05 AURORA at 12 14 05_Power Costs - Comparison bx Rbtl-Staff-Jt-PC_Electric Rev Req Model (2009 GRC) Revised 01-18-2010 3 2 2" xfId="27614"/>
    <cellStyle name="_Value Copy 11 30 05 gas 12 09 05 AURORA at 12 14 05_Power Costs - Comparison bx Rbtl-Staff-Jt-PC_Electric Rev Req Model (2009 GRC) Revised 01-18-2010 3 3" xfId="27615"/>
    <cellStyle name="_Value Copy 11 30 05 gas 12 09 05 AURORA at 12 14 05_Power Costs - Comparison bx Rbtl-Staff-Jt-PC_Electric Rev Req Model (2009 GRC) Revised 01-18-2010 4" xfId="6848"/>
    <cellStyle name="_Value Copy 11 30 05 gas 12 09 05 AURORA at 12 14 05_Power Costs - Comparison bx Rbtl-Staff-Jt-PC_Electric Rev Req Model (2009 GRC) Revised 01-18-2010 4 2" xfId="27616"/>
    <cellStyle name="_Value Copy 11 30 05 gas 12 09 05 AURORA at 12 14 05_Power Costs - Comparison bx Rbtl-Staff-Jt-PC_Electric Rev Req Model (2009 GRC) Revised 01-18-2010 4 2 2" xfId="27617"/>
    <cellStyle name="_Value Copy 11 30 05 gas 12 09 05 AURORA at 12 14 05_Power Costs - Comparison bx Rbtl-Staff-Jt-PC_Electric Rev Req Model (2009 GRC) Revised 01-18-2010 4 3" xfId="27618"/>
    <cellStyle name="_Value Copy 11 30 05 gas 12 09 05 AURORA at 12 14 05_Power Costs - Comparison bx Rbtl-Staff-Jt-PC_Electric Rev Req Model (2009 GRC) Revised 01-18-2010 5" xfId="27619"/>
    <cellStyle name="_Value Copy 11 30 05 gas 12 09 05 AURORA at 12 14 05_Power Costs - Comparison bx Rbtl-Staff-Jt-PC_Electric Rev Req Model (2009 GRC) Revised 01-18-2010 5 2" xfId="27620"/>
    <cellStyle name="_Value Copy 11 30 05 gas 12 09 05 AURORA at 12 14 05_Power Costs - Comparison bx Rbtl-Staff-Jt-PC_Electric Rev Req Model (2009 GRC) Revised 01-18-2010 6" xfId="27621"/>
    <cellStyle name="_Value Copy 11 30 05 gas 12 09 05 AURORA at 12 14 05_Power Costs - Comparison bx Rbtl-Staff-Jt-PC_Electric Rev Req Model (2009 GRC) Revised 01-18-2010 6 2" xfId="27622"/>
    <cellStyle name="_Value Copy 11 30 05 gas 12 09 05 AURORA at 12 14 05_Power Costs - Comparison bx Rbtl-Staff-Jt-PC_Electric Rev Req Model (2009 GRC) Revised 01-18-2010_DEM-WP(C) ENERG10C--ctn Mid-C_042010 2010GRC" xfId="6849"/>
    <cellStyle name="_Value Copy 11 30 05 gas 12 09 05 AURORA at 12 14 05_Power Costs - Comparison bx Rbtl-Staff-Jt-PC_Electric Rev Req Model (2009 GRC) Revised 01-18-2010_DEM-WP(C) ENERG10C--ctn Mid-C_042010 2010GRC 2" xfId="27623"/>
    <cellStyle name="_Value Copy 11 30 05 gas 12 09 05 AURORA at 12 14 05_Power Costs - Comparison bx Rbtl-Staff-Jt-PC_Final Order Electric EXHIBIT A-1" xfId="6850"/>
    <cellStyle name="_Value Copy 11 30 05 gas 12 09 05 AURORA at 12 14 05_Power Costs - Comparison bx Rbtl-Staff-Jt-PC_Final Order Electric EXHIBIT A-1 2" xfId="6851"/>
    <cellStyle name="_Value Copy 11 30 05 gas 12 09 05 AURORA at 12 14 05_Power Costs - Comparison bx Rbtl-Staff-Jt-PC_Final Order Electric EXHIBIT A-1 2 2" xfId="6852"/>
    <cellStyle name="_Value Copy 11 30 05 gas 12 09 05 AURORA at 12 14 05_Power Costs - Comparison bx Rbtl-Staff-Jt-PC_Final Order Electric EXHIBIT A-1 2 2 2" xfId="27624"/>
    <cellStyle name="_Value Copy 11 30 05 gas 12 09 05 AURORA at 12 14 05_Power Costs - Comparison bx Rbtl-Staff-Jt-PC_Final Order Electric EXHIBIT A-1 2 3" xfId="27625"/>
    <cellStyle name="_Value Copy 11 30 05 gas 12 09 05 AURORA at 12 14 05_Power Costs - Comparison bx Rbtl-Staff-Jt-PC_Final Order Electric EXHIBIT A-1 3" xfId="6853"/>
    <cellStyle name="_Value Copy 11 30 05 gas 12 09 05 AURORA at 12 14 05_Power Costs - Comparison bx Rbtl-Staff-Jt-PC_Final Order Electric EXHIBIT A-1 3 2" xfId="27626"/>
    <cellStyle name="_Value Copy 11 30 05 gas 12 09 05 AURORA at 12 14 05_Power Costs - Comparison bx Rbtl-Staff-Jt-PC_Final Order Electric EXHIBIT A-1 3 2 2" xfId="27627"/>
    <cellStyle name="_Value Copy 11 30 05 gas 12 09 05 AURORA at 12 14 05_Power Costs - Comparison bx Rbtl-Staff-Jt-PC_Final Order Electric EXHIBIT A-1 3 3" xfId="27628"/>
    <cellStyle name="_Value Copy 11 30 05 gas 12 09 05 AURORA at 12 14 05_Power Costs - Comparison bx Rbtl-Staff-Jt-PC_Final Order Electric EXHIBIT A-1 4" xfId="6854"/>
    <cellStyle name="_Value Copy 11 30 05 gas 12 09 05 AURORA at 12 14 05_Power Costs - Comparison bx Rbtl-Staff-Jt-PC_Final Order Electric EXHIBIT A-1 4 2" xfId="27629"/>
    <cellStyle name="_Value Copy 11 30 05 gas 12 09 05 AURORA at 12 14 05_Power Costs - Comparison bx Rbtl-Staff-Jt-PC_Final Order Electric EXHIBIT A-1 5" xfId="27630"/>
    <cellStyle name="_Value Copy 11 30 05 gas 12 09 05 AURORA at 12 14 05_Power Costs - Comparison bx Rbtl-Staff-Jt-PC_Final Order Electric EXHIBIT A-1 6" xfId="27631"/>
    <cellStyle name="_Value Copy 11 30 05 gas 12 09 05 AURORA at 12 14 05_Production Adj 4.37" xfId="6855"/>
    <cellStyle name="_Value Copy 11 30 05 gas 12 09 05 AURORA at 12 14 05_Production Adj 4.37 2" xfId="6856"/>
    <cellStyle name="_Value Copy 11 30 05 gas 12 09 05 AURORA at 12 14 05_Production Adj 4.37 2 2" xfId="6857"/>
    <cellStyle name="_Value Copy 11 30 05 gas 12 09 05 AURORA at 12 14 05_Production Adj 4.37 2 2 2" xfId="27632"/>
    <cellStyle name="_Value Copy 11 30 05 gas 12 09 05 AURORA at 12 14 05_Production Adj 4.37 2 3" xfId="27633"/>
    <cellStyle name="_Value Copy 11 30 05 gas 12 09 05 AURORA at 12 14 05_Production Adj 4.37 3" xfId="6858"/>
    <cellStyle name="_Value Copy 11 30 05 gas 12 09 05 AURORA at 12 14 05_Production Adj 4.37 3 2" xfId="27634"/>
    <cellStyle name="_Value Copy 11 30 05 gas 12 09 05 AURORA at 12 14 05_Production Adj 4.37 4" xfId="27635"/>
    <cellStyle name="_Value Copy 11 30 05 gas 12 09 05 AURORA at 12 14 05_Purchased Power Adj 4.03" xfId="6859"/>
    <cellStyle name="_Value Copy 11 30 05 gas 12 09 05 AURORA at 12 14 05_Purchased Power Adj 4.03 2" xfId="6860"/>
    <cellStyle name="_Value Copy 11 30 05 gas 12 09 05 AURORA at 12 14 05_Purchased Power Adj 4.03 2 2" xfId="6861"/>
    <cellStyle name="_Value Copy 11 30 05 gas 12 09 05 AURORA at 12 14 05_Purchased Power Adj 4.03 2 2 2" xfId="27636"/>
    <cellStyle name="_Value Copy 11 30 05 gas 12 09 05 AURORA at 12 14 05_Purchased Power Adj 4.03 2 3" xfId="27637"/>
    <cellStyle name="_Value Copy 11 30 05 gas 12 09 05 AURORA at 12 14 05_Purchased Power Adj 4.03 3" xfId="6862"/>
    <cellStyle name="_Value Copy 11 30 05 gas 12 09 05 AURORA at 12 14 05_Purchased Power Adj 4.03 3 2" xfId="27638"/>
    <cellStyle name="_Value Copy 11 30 05 gas 12 09 05 AURORA at 12 14 05_Purchased Power Adj 4.03 4" xfId="27639"/>
    <cellStyle name="_Value Copy 11 30 05 gas 12 09 05 AURORA at 12 14 05_Rate Design Sch 24" xfId="6863"/>
    <cellStyle name="_Value Copy 11 30 05 gas 12 09 05 AURORA at 12 14 05_Rate Design Sch 24 2" xfId="6864"/>
    <cellStyle name="_Value Copy 11 30 05 gas 12 09 05 AURORA at 12 14 05_Rate Design Sch 24 2 2" xfId="27640"/>
    <cellStyle name="_Value Copy 11 30 05 gas 12 09 05 AURORA at 12 14 05_Rate Design Sch 24 3" xfId="27641"/>
    <cellStyle name="_Value Copy 11 30 05 gas 12 09 05 AURORA at 12 14 05_Rate Design Sch 25" xfId="6865"/>
    <cellStyle name="_Value Copy 11 30 05 gas 12 09 05 AURORA at 12 14 05_Rate Design Sch 25 2" xfId="6866"/>
    <cellStyle name="_Value Copy 11 30 05 gas 12 09 05 AURORA at 12 14 05_Rate Design Sch 25 2 2" xfId="6867"/>
    <cellStyle name="_Value Copy 11 30 05 gas 12 09 05 AURORA at 12 14 05_Rate Design Sch 25 2 2 2" xfId="27642"/>
    <cellStyle name="_Value Copy 11 30 05 gas 12 09 05 AURORA at 12 14 05_Rate Design Sch 25 2 3" xfId="27643"/>
    <cellStyle name="_Value Copy 11 30 05 gas 12 09 05 AURORA at 12 14 05_Rate Design Sch 25 3" xfId="6868"/>
    <cellStyle name="_Value Copy 11 30 05 gas 12 09 05 AURORA at 12 14 05_Rate Design Sch 25 3 2" xfId="27644"/>
    <cellStyle name="_Value Copy 11 30 05 gas 12 09 05 AURORA at 12 14 05_Rate Design Sch 25 4" xfId="27645"/>
    <cellStyle name="_Value Copy 11 30 05 gas 12 09 05 AURORA at 12 14 05_Rate Design Sch 26" xfId="6869"/>
    <cellStyle name="_Value Copy 11 30 05 gas 12 09 05 AURORA at 12 14 05_Rate Design Sch 26 2" xfId="6870"/>
    <cellStyle name="_Value Copy 11 30 05 gas 12 09 05 AURORA at 12 14 05_Rate Design Sch 26 2 2" xfId="6871"/>
    <cellStyle name="_Value Copy 11 30 05 gas 12 09 05 AURORA at 12 14 05_Rate Design Sch 26 2 2 2" xfId="27646"/>
    <cellStyle name="_Value Copy 11 30 05 gas 12 09 05 AURORA at 12 14 05_Rate Design Sch 26 2 3" xfId="27647"/>
    <cellStyle name="_Value Copy 11 30 05 gas 12 09 05 AURORA at 12 14 05_Rate Design Sch 26 3" xfId="6872"/>
    <cellStyle name="_Value Copy 11 30 05 gas 12 09 05 AURORA at 12 14 05_Rate Design Sch 26 3 2" xfId="27648"/>
    <cellStyle name="_Value Copy 11 30 05 gas 12 09 05 AURORA at 12 14 05_Rate Design Sch 26 4" xfId="27649"/>
    <cellStyle name="_Value Copy 11 30 05 gas 12 09 05 AURORA at 12 14 05_Rate Design Sch 31" xfId="6873"/>
    <cellStyle name="_Value Copy 11 30 05 gas 12 09 05 AURORA at 12 14 05_Rate Design Sch 31 2" xfId="6874"/>
    <cellStyle name="_Value Copy 11 30 05 gas 12 09 05 AURORA at 12 14 05_Rate Design Sch 31 2 2" xfId="6875"/>
    <cellStyle name="_Value Copy 11 30 05 gas 12 09 05 AURORA at 12 14 05_Rate Design Sch 31 2 2 2" xfId="27650"/>
    <cellStyle name="_Value Copy 11 30 05 gas 12 09 05 AURORA at 12 14 05_Rate Design Sch 31 2 3" xfId="27651"/>
    <cellStyle name="_Value Copy 11 30 05 gas 12 09 05 AURORA at 12 14 05_Rate Design Sch 31 3" xfId="6876"/>
    <cellStyle name="_Value Copy 11 30 05 gas 12 09 05 AURORA at 12 14 05_Rate Design Sch 31 3 2" xfId="27652"/>
    <cellStyle name="_Value Copy 11 30 05 gas 12 09 05 AURORA at 12 14 05_Rate Design Sch 31 4" xfId="27653"/>
    <cellStyle name="_Value Copy 11 30 05 gas 12 09 05 AURORA at 12 14 05_Rate Design Sch 43" xfId="6877"/>
    <cellStyle name="_Value Copy 11 30 05 gas 12 09 05 AURORA at 12 14 05_Rate Design Sch 43 2" xfId="6878"/>
    <cellStyle name="_Value Copy 11 30 05 gas 12 09 05 AURORA at 12 14 05_Rate Design Sch 43 2 2" xfId="6879"/>
    <cellStyle name="_Value Copy 11 30 05 gas 12 09 05 AURORA at 12 14 05_Rate Design Sch 43 2 2 2" xfId="27654"/>
    <cellStyle name="_Value Copy 11 30 05 gas 12 09 05 AURORA at 12 14 05_Rate Design Sch 43 2 3" xfId="27655"/>
    <cellStyle name="_Value Copy 11 30 05 gas 12 09 05 AURORA at 12 14 05_Rate Design Sch 43 3" xfId="6880"/>
    <cellStyle name="_Value Copy 11 30 05 gas 12 09 05 AURORA at 12 14 05_Rate Design Sch 43 3 2" xfId="27656"/>
    <cellStyle name="_Value Copy 11 30 05 gas 12 09 05 AURORA at 12 14 05_Rate Design Sch 43 4" xfId="27657"/>
    <cellStyle name="_Value Copy 11 30 05 gas 12 09 05 AURORA at 12 14 05_Rate Design Sch 448-449" xfId="6881"/>
    <cellStyle name="_Value Copy 11 30 05 gas 12 09 05 AURORA at 12 14 05_Rate Design Sch 448-449 2" xfId="6882"/>
    <cellStyle name="_Value Copy 11 30 05 gas 12 09 05 AURORA at 12 14 05_Rate Design Sch 448-449 2 2" xfId="27658"/>
    <cellStyle name="_Value Copy 11 30 05 gas 12 09 05 AURORA at 12 14 05_Rate Design Sch 448-449 3" xfId="27659"/>
    <cellStyle name="_Value Copy 11 30 05 gas 12 09 05 AURORA at 12 14 05_Rate Design Sch 46" xfId="6883"/>
    <cellStyle name="_Value Copy 11 30 05 gas 12 09 05 AURORA at 12 14 05_Rate Design Sch 46 2" xfId="6884"/>
    <cellStyle name="_Value Copy 11 30 05 gas 12 09 05 AURORA at 12 14 05_Rate Design Sch 46 2 2" xfId="6885"/>
    <cellStyle name="_Value Copy 11 30 05 gas 12 09 05 AURORA at 12 14 05_Rate Design Sch 46 2 2 2" xfId="27660"/>
    <cellStyle name="_Value Copy 11 30 05 gas 12 09 05 AURORA at 12 14 05_Rate Design Sch 46 2 3" xfId="27661"/>
    <cellStyle name="_Value Copy 11 30 05 gas 12 09 05 AURORA at 12 14 05_Rate Design Sch 46 3" xfId="6886"/>
    <cellStyle name="_Value Copy 11 30 05 gas 12 09 05 AURORA at 12 14 05_Rate Design Sch 46 3 2" xfId="27662"/>
    <cellStyle name="_Value Copy 11 30 05 gas 12 09 05 AURORA at 12 14 05_Rate Design Sch 46 4" xfId="27663"/>
    <cellStyle name="_Value Copy 11 30 05 gas 12 09 05 AURORA at 12 14 05_Rate Spread" xfId="6887"/>
    <cellStyle name="_Value Copy 11 30 05 gas 12 09 05 AURORA at 12 14 05_Rate Spread 2" xfId="6888"/>
    <cellStyle name="_Value Copy 11 30 05 gas 12 09 05 AURORA at 12 14 05_Rate Spread 2 2" xfId="6889"/>
    <cellStyle name="_Value Copy 11 30 05 gas 12 09 05 AURORA at 12 14 05_Rate Spread 2 2 2" xfId="27664"/>
    <cellStyle name="_Value Copy 11 30 05 gas 12 09 05 AURORA at 12 14 05_Rate Spread 2 3" xfId="27665"/>
    <cellStyle name="_Value Copy 11 30 05 gas 12 09 05 AURORA at 12 14 05_Rate Spread 3" xfId="6890"/>
    <cellStyle name="_Value Copy 11 30 05 gas 12 09 05 AURORA at 12 14 05_Rate Spread 3 2" xfId="27666"/>
    <cellStyle name="_Value Copy 11 30 05 gas 12 09 05 AURORA at 12 14 05_Rate Spread 4" xfId="27667"/>
    <cellStyle name="_Value Copy 11 30 05 gas 12 09 05 AURORA at 12 14 05_Rebuttal Power Costs" xfId="6891"/>
    <cellStyle name="_Value Copy 11 30 05 gas 12 09 05 AURORA at 12 14 05_Rebuttal Power Costs 2" xfId="6892"/>
    <cellStyle name="_Value Copy 11 30 05 gas 12 09 05 AURORA at 12 14 05_Rebuttal Power Costs 2 2" xfId="6893"/>
    <cellStyle name="_Value Copy 11 30 05 gas 12 09 05 AURORA at 12 14 05_Rebuttal Power Costs 2 2 2" xfId="27668"/>
    <cellStyle name="_Value Copy 11 30 05 gas 12 09 05 AURORA at 12 14 05_Rebuttal Power Costs 2 2 2 2" xfId="27669"/>
    <cellStyle name="_Value Copy 11 30 05 gas 12 09 05 AURORA at 12 14 05_Rebuttal Power Costs 2 3" xfId="27670"/>
    <cellStyle name="_Value Copy 11 30 05 gas 12 09 05 AURORA at 12 14 05_Rebuttal Power Costs 2 3 2" xfId="27671"/>
    <cellStyle name="_Value Copy 11 30 05 gas 12 09 05 AURORA at 12 14 05_Rebuttal Power Costs 2 4" xfId="27672"/>
    <cellStyle name="_Value Copy 11 30 05 gas 12 09 05 AURORA at 12 14 05_Rebuttal Power Costs 2 4 2" xfId="27673"/>
    <cellStyle name="_Value Copy 11 30 05 gas 12 09 05 AURORA at 12 14 05_Rebuttal Power Costs 3" xfId="6894"/>
    <cellStyle name="_Value Copy 11 30 05 gas 12 09 05 AURORA at 12 14 05_Rebuttal Power Costs 3 2" xfId="27674"/>
    <cellStyle name="_Value Copy 11 30 05 gas 12 09 05 AURORA at 12 14 05_Rebuttal Power Costs 3 2 2" xfId="27675"/>
    <cellStyle name="_Value Copy 11 30 05 gas 12 09 05 AURORA at 12 14 05_Rebuttal Power Costs 3 3" xfId="27676"/>
    <cellStyle name="_Value Copy 11 30 05 gas 12 09 05 AURORA at 12 14 05_Rebuttal Power Costs 4" xfId="6895"/>
    <cellStyle name="_Value Copy 11 30 05 gas 12 09 05 AURORA at 12 14 05_Rebuttal Power Costs 4 2" xfId="27677"/>
    <cellStyle name="_Value Copy 11 30 05 gas 12 09 05 AURORA at 12 14 05_Rebuttal Power Costs 4 2 2" xfId="27678"/>
    <cellStyle name="_Value Copy 11 30 05 gas 12 09 05 AURORA at 12 14 05_Rebuttal Power Costs 4 3" xfId="27679"/>
    <cellStyle name="_Value Copy 11 30 05 gas 12 09 05 AURORA at 12 14 05_Rebuttal Power Costs 5" xfId="27680"/>
    <cellStyle name="_Value Copy 11 30 05 gas 12 09 05 AURORA at 12 14 05_Rebuttal Power Costs 5 2" xfId="27681"/>
    <cellStyle name="_Value Copy 11 30 05 gas 12 09 05 AURORA at 12 14 05_Rebuttal Power Costs 6" xfId="27682"/>
    <cellStyle name="_Value Copy 11 30 05 gas 12 09 05 AURORA at 12 14 05_Rebuttal Power Costs 6 2" xfId="27683"/>
    <cellStyle name="_Value Copy 11 30 05 gas 12 09 05 AURORA at 12 14 05_Rebuttal Power Costs_Adj Bench DR 3 for Initial Briefs (Electric)" xfId="6896"/>
    <cellStyle name="_Value Copy 11 30 05 gas 12 09 05 AURORA at 12 14 05_Rebuttal Power Costs_Adj Bench DR 3 for Initial Briefs (Electric) 2" xfId="6897"/>
    <cellStyle name="_Value Copy 11 30 05 gas 12 09 05 AURORA at 12 14 05_Rebuttal Power Costs_Adj Bench DR 3 for Initial Briefs (Electric) 2 2" xfId="6898"/>
    <cellStyle name="_Value Copy 11 30 05 gas 12 09 05 AURORA at 12 14 05_Rebuttal Power Costs_Adj Bench DR 3 for Initial Briefs (Electric) 2 2 2" xfId="27684"/>
    <cellStyle name="_Value Copy 11 30 05 gas 12 09 05 AURORA at 12 14 05_Rebuttal Power Costs_Adj Bench DR 3 for Initial Briefs (Electric) 2 2 2 2" xfId="27685"/>
    <cellStyle name="_Value Copy 11 30 05 gas 12 09 05 AURORA at 12 14 05_Rebuttal Power Costs_Adj Bench DR 3 for Initial Briefs (Electric) 2 3" xfId="27686"/>
    <cellStyle name="_Value Copy 11 30 05 gas 12 09 05 AURORA at 12 14 05_Rebuttal Power Costs_Adj Bench DR 3 for Initial Briefs (Electric) 2 3 2" xfId="27687"/>
    <cellStyle name="_Value Copy 11 30 05 gas 12 09 05 AURORA at 12 14 05_Rebuttal Power Costs_Adj Bench DR 3 for Initial Briefs (Electric) 2 4" xfId="27688"/>
    <cellStyle name="_Value Copy 11 30 05 gas 12 09 05 AURORA at 12 14 05_Rebuttal Power Costs_Adj Bench DR 3 for Initial Briefs (Electric) 2 4 2" xfId="27689"/>
    <cellStyle name="_Value Copy 11 30 05 gas 12 09 05 AURORA at 12 14 05_Rebuttal Power Costs_Adj Bench DR 3 for Initial Briefs (Electric) 3" xfId="6899"/>
    <cellStyle name="_Value Copy 11 30 05 gas 12 09 05 AURORA at 12 14 05_Rebuttal Power Costs_Adj Bench DR 3 for Initial Briefs (Electric) 3 2" xfId="27690"/>
    <cellStyle name="_Value Copy 11 30 05 gas 12 09 05 AURORA at 12 14 05_Rebuttal Power Costs_Adj Bench DR 3 for Initial Briefs (Electric) 3 2 2" xfId="27691"/>
    <cellStyle name="_Value Copy 11 30 05 gas 12 09 05 AURORA at 12 14 05_Rebuttal Power Costs_Adj Bench DR 3 for Initial Briefs (Electric) 3 3" xfId="27692"/>
    <cellStyle name="_Value Copy 11 30 05 gas 12 09 05 AURORA at 12 14 05_Rebuttal Power Costs_Adj Bench DR 3 for Initial Briefs (Electric) 4" xfId="6900"/>
    <cellStyle name="_Value Copy 11 30 05 gas 12 09 05 AURORA at 12 14 05_Rebuttal Power Costs_Adj Bench DR 3 for Initial Briefs (Electric) 4 2" xfId="27693"/>
    <cellStyle name="_Value Copy 11 30 05 gas 12 09 05 AURORA at 12 14 05_Rebuttal Power Costs_Adj Bench DR 3 for Initial Briefs (Electric) 4 2 2" xfId="27694"/>
    <cellStyle name="_Value Copy 11 30 05 gas 12 09 05 AURORA at 12 14 05_Rebuttal Power Costs_Adj Bench DR 3 for Initial Briefs (Electric) 4 3" xfId="27695"/>
    <cellStyle name="_Value Copy 11 30 05 gas 12 09 05 AURORA at 12 14 05_Rebuttal Power Costs_Adj Bench DR 3 for Initial Briefs (Electric) 5" xfId="27696"/>
    <cellStyle name="_Value Copy 11 30 05 gas 12 09 05 AURORA at 12 14 05_Rebuttal Power Costs_Adj Bench DR 3 for Initial Briefs (Electric) 5 2" xfId="27697"/>
    <cellStyle name="_Value Copy 11 30 05 gas 12 09 05 AURORA at 12 14 05_Rebuttal Power Costs_Adj Bench DR 3 for Initial Briefs (Electric) 6" xfId="27698"/>
    <cellStyle name="_Value Copy 11 30 05 gas 12 09 05 AURORA at 12 14 05_Rebuttal Power Costs_Adj Bench DR 3 for Initial Briefs (Electric) 6 2" xfId="27699"/>
    <cellStyle name="_Value Copy 11 30 05 gas 12 09 05 AURORA at 12 14 05_Rebuttal Power Costs_Adj Bench DR 3 for Initial Briefs (Electric)_DEM-WP(C) ENERG10C--ctn Mid-C_042010 2010GRC" xfId="6901"/>
    <cellStyle name="_Value Copy 11 30 05 gas 12 09 05 AURORA at 12 14 05_Rebuttal Power Costs_Adj Bench DR 3 for Initial Briefs (Electric)_DEM-WP(C) ENERG10C--ctn Mid-C_042010 2010GRC 2" xfId="27700"/>
    <cellStyle name="_Value Copy 11 30 05 gas 12 09 05 AURORA at 12 14 05_Rebuttal Power Costs_DEM-WP(C) ENERG10C--ctn Mid-C_042010 2010GRC" xfId="6902"/>
    <cellStyle name="_Value Copy 11 30 05 gas 12 09 05 AURORA at 12 14 05_Rebuttal Power Costs_DEM-WP(C) ENERG10C--ctn Mid-C_042010 2010GRC 2" xfId="27701"/>
    <cellStyle name="_Value Copy 11 30 05 gas 12 09 05 AURORA at 12 14 05_Rebuttal Power Costs_Electric Rev Req Model (2009 GRC) Rebuttal" xfId="6903"/>
    <cellStyle name="_Value Copy 11 30 05 gas 12 09 05 AURORA at 12 14 05_Rebuttal Power Costs_Electric Rev Req Model (2009 GRC) Rebuttal 2" xfId="6904"/>
    <cellStyle name="_Value Copy 11 30 05 gas 12 09 05 AURORA at 12 14 05_Rebuttal Power Costs_Electric Rev Req Model (2009 GRC) Rebuttal 2 2" xfId="6905"/>
    <cellStyle name="_Value Copy 11 30 05 gas 12 09 05 AURORA at 12 14 05_Rebuttal Power Costs_Electric Rev Req Model (2009 GRC) Rebuttal 2 2 2" xfId="27702"/>
    <cellStyle name="_Value Copy 11 30 05 gas 12 09 05 AURORA at 12 14 05_Rebuttal Power Costs_Electric Rev Req Model (2009 GRC) Rebuttal 2 3" xfId="27703"/>
    <cellStyle name="_Value Copy 11 30 05 gas 12 09 05 AURORA at 12 14 05_Rebuttal Power Costs_Electric Rev Req Model (2009 GRC) Rebuttal 3" xfId="6906"/>
    <cellStyle name="_Value Copy 11 30 05 gas 12 09 05 AURORA at 12 14 05_Rebuttal Power Costs_Electric Rev Req Model (2009 GRC) Rebuttal 3 2" xfId="27704"/>
    <cellStyle name="_Value Copy 11 30 05 gas 12 09 05 AURORA at 12 14 05_Rebuttal Power Costs_Electric Rev Req Model (2009 GRC) Rebuttal 4" xfId="6907"/>
    <cellStyle name="_Value Copy 11 30 05 gas 12 09 05 AURORA at 12 14 05_Rebuttal Power Costs_Electric Rev Req Model (2009 GRC) Rebuttal REmoval of New  WH Solar AdjustMI" xfId="6908"/>
    <cellStyle name="_Value Copy 11 30 05 gas 12 09 05 AURORA at 12 14 05_Rebuttal Power Costs_Electric Rev Req Model (2009 GRC) Rebuttal REmoval of New  WH Solar AdjustMI 2" xfId="6909"/>
    <cellStyle name="_Value Copy 11 30 05 gas 12 09 05 AURORA at 12 14 05_Rebuttal Power Costs_Electric Rev Req Model (2009 GRC) Rebuttal REmoval of New  WH Solar AdjustMI 2 2" xfId="6910"/>
    <cellStyle name="_Value Copy 11 30 05 gas 12 09 05 AURORA at 12 14 05_Rebuttal Power Costs_Electric Rev Req Model (2009 GRC) Rebuttal REmoval of New  WH Solar AdjustMI 2 2 2" xfId="27705"/>
    <cellStyle name="_Value Copy 11 30 05 gas 12 09 05 AURORA at 12 14 05_Rebuttal Power Costs_Electric Rev Req Model (2009 GRC) Rebuttal REmoval of New  WH Solar AdjustMI 2 2 2 2" xfId="27706"/>
    <cellStyle name="_Value Copy 11 30 05 gas 12 09 05 AURORA at 12 14 05_Rebuttal Power Costs_Electric Rev Req Model (2009 GRC) Rebuttal REmoval of New  WH Solar AdjustMI 2 3" xfId="27707"/>
    <cellStyle name="_Value Copy 11 30 05 gas 12 09 05 AURORA at 12 14 05_Rebuttal Power Costs_Electric Rev Req Model (2009 GRC) Rebuttal REmoval of New  WH Solar AdjustMI 2 3 2" xfId="27708"/>
    <cellStyle name="_Value Copy 11 30 05 gas 12 09 05 AURORA at 12 14 05_Rebuttal Power Costs_Electric Rev Req Model (2009 GRC) Rebuttal REmoval of New  WH Solar AdjustMI 2 4" xfId="27709"/>
    <cellStyle name="_Value Copy 11 30 05 gas 12 09 05 AURORA at 12 14 05_Rebuttal Power Costs_Electric Rev Req Model (2009 GRC) Rebuttal REmoval of New  WH Solar AdjustMI 2 4 2" xfId="27710"/>
    <cellStyle name="_Value Copy 11 30 05 gas 12 09 05 AURORA at 12 14 05_Rebuttal Power Costs_Electric Rev Req Model (2009 GRC) Rebuttal REmoval of New  WH Solar AdjustMI 3" xfId="6911"/>
    <cellStyle name="_Value Copy 11 30 05 gas 12 09 05 AURORA at 12 14 05_Rebuttal Power Costs_Electric Rev Req Model (2009 GRC) Rebuttal REmoval of New  WH Solar AdjustMI 3 2" xfId="27711"/>
    <cellStyle name="_Value Copy 11 30 05 gas 12 09 05 AURORA at 12 14 05_Rebuttal Power Costs_Electric Rev Req Model (2009 GRC) Rebuttal REmoval of New  WH Solar AdjustMI 3 2 2" xfId="27712"/>
    <cellStyle name="_Value Copy 11 30 05 gas 12 09 05 AURORA at 12 14 05_Rebuttal Power Costs_Electric Rev Req Model (2009 GRC) Rebuttal REmoval of New  WH Solar AdjustMI 3 3" xfId="27713"/>
    <cellStyle name="_Value Copy 11 30 05 gas 12 09 05 AURORA at 12 14 05_Rebuttal Power Costs_Electric Rev Req Model (2009 GRC) Rebuttal REmoval of New  WH Solar AdjustMI 4" xfId="6912"/>
    <cellStyle name="_Value Copy 11 30 05 gas 12 09 05 AURORA at 12 14 05_Rebuttal Power Costs_Electric Rev Req Model (2009 GRC) Rebuttal REmoval of New  WH Solar AdjustMI 4 2" xfId="27714"/>
    <cellStyle name="_Value Copy 11 30 05 gas 12 09 05 AURORA at 12 14 05_Rebuttal Power Costs_Electric Rev Req Model (2009 GRC) Rebuttal REmoval of New  WH Solar AdjustMI 4 2 2" xfId="27715"/>
    <cellStyle name="_Value Copy 11 30 05 gas 12 09 05 AURORA at 12 14 05_Rebuttal Power Costs_Electric Rev Req Model (2009 GRC) Rebuttal REmoval of New  WH Solar AdjustMI 4 3" xfId="27716"/>
    <cellStyle name="_Value Copy 11 30 05 gas 12 09 05 AURORA at 12 14 05_Rebuttal Power Costs_Electric Rev Req Model (2009 GRC) Rebuttal REmoval of New  WH Solar AdjustMI 5" xfId="27717"/>
    <cellStyle name="_Value Copy 11 30 05 gas 12 09 05 AURORA at 12 14 05_Rebuttal Power Costs_Electric Rev Req Model (2009 GRC) Rebuttal REmoval of New  WH Solar AdjustMI 5 2" xfId="27718"/>
    <cellStyle name="_Value Copy 11 30 05 gas 12 09 05 AURORA at 12 14 05_Rebuttal Power Costs_Electric Rev Req Model (2009 GRC) Rebuttal REmoval of New  WH Solar AdjustMI 6" xfId="27719"/>
    <cellStyle name="_Value Copy 11 30 05 gas 12 09 05 AURORA at 12 14 05_Rebuttal Power Costs_Electric Rev Req Model (2009 GRC) Rebuttal REmoval of New  WH Solar AdjustMI 6 2" xfId="27720"/>
    <cellStyle name="_Value Copy 11 30 05 gas 12 09 05 AURORA at 12 14 05_Rebuttal Power Costs_Electric Rev Req Model (2009 GRC) Rebuttal REmoval of New  WH Solar AdjustMI_DEM-WP(C) ENERG10C--ctn Mid-C_042010 2010GRC" xfId="6913"/>
    <cellStyle name="_Value Copy 11 30 05 gas 12 09 05 AURORA at 12 14 05_Rebuttal Power Costs_Electric Rev Req Model (2009 GRC) Rebuttal REmoval of New  WH Solar AdjustMI_DEM-WP(C) ENERG10C--ctn Mid-C_042010 2010GRC 2" xfId="27721"/>
    <cellStyle name="_Value Copy 11 30 05 gas 12 09 05 AURORA at 12 14 05_Rebuttal Power Costs_Electric Rev Req Model (2009 GRC) Revised 01-18-2010" xfId="6914"/>
    <cellStyle name="_Value Copy 11 30 05 gas 12 09 05 AURORA at 12 14 05_Rebuttal Power Costs_Electric Rev Req Model (2009 GRC) Revised 01-18-2010 2" xfId="6915"/>
    <cellStyle name="_Value Copy 11 30 05 gas 12 09 05 AURORA at 12 14 05_Rebuttal Power Costs_Electric Rev Req Model (2009 GRC) Revised 01-18-2010 2 2" xfId="6916"/>
    <cellStyle name="_Value Copy 11 30 05 gas 12 09 05 AURORA at 12 14 05_Rebuttal Power Costs_Electric Rev Req Model (2009 GRC) Revised 01-18-2010 2 2 2" xfId="27722"/>
    <cellStyle name="_Value Copy 11 30 05 gas 12 09 05 AURORA at 12 14 05_Rebuttal Power Costs_Electric Rev Req Model (2009 GRC) Revised 01-18-2010 2 2 2 2" xfId="27723"/>
    <cellStyle name="_Value Copy 11 30 05 gas 12 09 05 AURORA at 12 14 05_Rebuttal Power Costs_Electric Rev Req Model (2009 GRC) Revised 01-18-2010 2 3" xfId="27724"/>
    <cellStyle name="_Value Copy 11 30 05 gas 12 09 05 AURORA at 12 14 05_Rebuttal Power Costs_Electric Rev Req Model (2009 GRC) Revised 01-18-2010 2 3 2" xfId="27725"/>
    <cellStyle name="_Value Copy 11 30 05 gas 12 09 05 AURORA at 12 14 05_Rebuttal Power Costs_Electric Rev Req Model (2009 GRC) Revised 01-18-2010 2 4" xfId="27726"/>
    <cellStyle name="_Value Copy 11 30 05 gas 12 09 05 AURORA at 12 14 05_Rebuttal Power Costs_Electric Rev Req Model (2009 GRC) Revised 01-18-2010 2 4 2" xfId="27727"/>
    <cellStyle name="_Value Copy 11 30 05 gas 12 09 05 AURORA at 12 14 05_Rebuttal Power Costs_Electric Rev Req Model (2009 GRC) Revised 01-18-2010 3" xfId="6917"/>
    <cellStyle name="_Value Copy 11 30 05 gas 12 09 05 AURORA at 12 14 05_Rebuttal Power Costs_Electric Rev Req Model (2009 GRC) Revised 01-18-2010 3 2" xfId="27728"/>
    <cellStyle name="_Value Copy 11 30 05 gas 12 09 05 AURORA at 12 14 05_Rebuttal Power Costs_Electric Rev Req Model (2009 GRC) Revised 01-18-2010 3 2 2" xfId="27729"/>
    <cellStyle name="_Value Copy 11 30 05 gas 12 09 05 AURORA at 12 14 05_Rebuttal Power Costs_Electric Rev Req Model (2009 GRC) Revised 01-18-2010 3 3" xfId="27730"/>
    <cellStyle name="_Value Copy 11 30 05 gas 12 09 05 AURORA at 12 14 05_Rebuttal Power Costs_Electric Rev Req Model (2009 GRC) Revised 01-18-2010 4" xfId="6918"/>
    <cellStyle name="_Value Copy 11 30 05 gas 12 09 05 AURORA at 12 14 05_Rebuttal Power Costs_Electric Rev Req Model (2009 GRC) Revised 01-18-2010 4 2" xfId="27731"/>
    <cellStyle name="_Value Copy 11 30 05 gas 12 09 05 AURORA at 12 14 05_Rebuttal Power Costs_Electric Rev Req Model (2009 GRC) Revised 01-18-2010 4 2 2" xfId="27732"/>
    <cellStyle name="_Value Copy 11 30 05 gas 12 09 05 AURORA at 12 14 05_Rebuttal Power Costs_Electric Rev Req Model (2009 GRC) Revised 01-18-2010 4 3" xfId="27733"/>
    <cellStyle name="_Value Copy 11 30 05 gas 12 09 05 AURORA at 12 14 05_Rebuttal Power Costs_Electric Rev Req Model (2009 GRC) Revised 01-18-2010 5" xfId="27734"/>
    <cellStyle name="_Value Copy 11 30 05 gas 12 09 05 AURORA at 12 14 05_Rebuttal Power Costs_Electric Rev Req Model (2009 GRC) Revised 01-18-2010 5 2" xfId="27735"/>
    <cellStyle name="_Value Copy 11 30 05 gas 12 09 05 AURORA at 12 14 05_Rebuttal Power Costs_Electric Rev Req Model (2009 GRC) Revised 01-18-2010 6" xfId="27736"/>
    <cellStyle name="_Value Copy 11 30 05 gas 12 09 05 AURORA at 12 14 05_Rebuttal Power Costs_Electric Rev Req Model (2009 GRC) Revised 01-18-2010 6 2" xfId="27737"/>
    <cellStyle name="_Value Copy 11 30 05 gas 12 09 05 AURORA at 12 14 05_Rebuttal Power Costs_Electric Rev Req Model (2009 GRC) Revised 01-18-2010_DEM-WP(C) ENERG10C--ctn Mid-C_042010 2010GRC" xfId="6919"/>
    <cellStyle name="_Value Copy 11 30 05 gas 12 09 05 AURORA at 12 14 05_Rebuttal Power Costs_Electric Rev Req Model (2009 GRC) Revised 01-18-2010_DEM-WP(C) ENERG10C--ctn Mid-C_042010 2010GRC 2" xfId="27738"/>
    <cellStyle name="_Value Copy 11 30 05 gas 12 09 05 AURORA at 12 14 05_Rebuttal Power Costs_Final Order Electric EXHIBIT A-1" xfId="6920"/>
    <cellStyle name="_Value Copy 11 30 05 gas 12 09 05 AURORA at 12 14 05_Rebuttal Power Costs_Final Order Electric EXHIBIT A-1 2" xfId="6921"/>
    <cellStyle name="_Value Copy 11 30 05 gas 12 09 05 AURORA at 12 14 05_Rebuttal Power Costs_Final Order Electric EXHIBIT A-1 2 2" xfId="6922"/>
    <cellStyle name="_Value Copy 11 30 05 gas 12 09 05 AURORA at 12 14 05_Rebuttal Power Costs_Final Order Electric EXHIBIT A-1 2 2 2" xfId="27739"/>
    <cellStyle name="_Value Copy 11 30 05 gas 12 09 05 AURORA at 12 14 05_Rebuttal Power Costs_Final Order Electric EXHIBIT A-1 2 3" xfId="27740"/>
    <cellStyle name="_Value Copy 11 30 05 gas 12 09 05 AURORA at 12 14 05_Rebuttal Power Costs_Final Order Electric EXHIBIT A-1 3" xfId="6923"/>
    <cellStyle name="_Value Copy 11 30 05 gas 12 09 05 AURORA at 12 14 05_Rebuttal Power Costs_Final Order Electric EXHIBIT A-1 3 2" xfId="27741"/>
    <cellStyle name="_Value Copy 11 30 05 gas 12 09 05 AURORA at 12 14 05_Rebuttal Power Costs_Final Order Electric EXHIBIT A-1 3 2 2" xfId="27742"/>
    <cellStyle name="_Value Copy 11 30 05 gas 12 09 05 AURORA at 12 14 05_Rebuttal Power Costs_Final Order Electric EXHIBIT A-1 3 3" xfId="27743"/>
    <cellStyle name="_Value Copy 11 30 05 gas 12 09 05 AURORA at 12 14 05_Rebuttal Power Costs_Final Order Electric EXHIBIT A-1 4" xfId="6924"/>
    <cellStyle name="_Value Copy 11 30 05 gas 12 09 05 AURORA at 12 14 05_Rebuttal Power Costs_Final Order Electric EXHIBIT A-1 4 2" xfId="27744"/>
    <cellStyle name="_Value Copy 11 30 05 gas 12 09 05 AURORA at 12 14 05_Rebuttal Power Costs_Final Order Electric EXHIBIT A-1 5" xfId="27745"/>
    <cellStyle name="_Value Copy 11 30 05 gas 12 09 05 AURORA at 12 14 05_Rebuttal Power Costs_Final Order Electric EXHIBIT A-1 6" xfId="27746"/>
    <cellStyle name="_Value Copy 11 30 05 gas 12 09 05 AURORA at 12 14 05_RECS vs PTC's w Interest 6-28-10" xfId="27747"/>
    <cellStyle name="_Value Copy 11 30 05 gas 12 09 05 AURORA at 12 14 05_ROR 5.02" xfId="6925"/>
    <cellStyle name="_Value Copy 11 30 05 gas 12 09 05 AURORA at 12 14 05_ROR 5.02 2" xfId="6926"/>
    <cellStyle name="_Value Copy 11 30 05 gas 12 09 05 AURORA at 12 14 05_ROR 5.02 2 2" xfId="6927"/>
    <cellStyle name="_Value Copy 11 30 05 gas 12 09 05 AURORA at 12 14 05_ROR 5.02 2 2 2" xfId="27748"/>
    <cellStyle name="_Value Copy 11 30 05 gas 12 09 05 AURORA at 12 14 05_ROR 5.02 2 3" xfId="27749"/>
    <cellStyle name="_Value Copy 11 30 05 gas 12 09 05 AURORA at 12 14 05_ROR 5.02 3" xfId="6928"/>
    <cellStyle name="_Value Copy 11 30 05 gas 12 09 05 AURORA at 12 14 05_ROR 5.02 3 2" xfId="27750"/>
    <cellStyle name="_Value Copy 11 30 05 gas 12 09 05 AURORA at 12 14 05_ROR 5.02 4" xfId="27751"/>
    <cellStyle name="_Value Copy 11 30 05 gas 12 09 05 AURORA at 12 14 05_Sch 40 Feeder OH 2008" xfId="6929"/>
    <cellStyle name="_Value Copy 11 30 05 gas 12 09 05 AURORA at 12 14 05_Sch 40 Feeder OH 2008 2" xfId="6930"/>
    <cellStyle name="_Value Copy 11 30 05 gas 12 09 05 AURORA at 12 14 05_Sch 40 Feeder OH 2008 2 2" xfId="6931"/>
    <cellStyle name="_Value Copy 11 30 05 gas 12 09 05 AURORA at 12 14 05_Sch 40 Feeder OH 2008 2 2 2" xfId="27752"/>
    <cellStyle name="_Value Copy 11 30 05 gas 12 09 05 AURORA at 12 14 05_Sch 40 Feeder OH 2008 2 3" xfId="27753"/>
    <cellStyle name="_Value Copy 11 30 05 gas 12 09 05 AURORA at 12 14 05_Sch 40 Feeder OH 2008 3" xfId="6932"/>
    <cellStyle name="_Value Copy 11 30 05 gas 12 09 05 AURORA at 12 14 05_Sch 40 Feeder OH 2008 3 2" xfId="27754"/>
    <cellStyle name="_Value Copy 11 30 05 gas 12 09 05 AURORA at 12 14 05_Sch 40 Feeder OH 2008 4" xfId="27755"/>
    <cellStyle name="_Value Copy 11 30 05 gas 12 09 05 AURORA at 12 14 05_Sch 40 Interim Energy Rates " xfId="6933"/>
    <cellStyle name="_Value Copy 11 30 05 gas 12 09 05 AURORA at 12 14 05_Sch 40 Interim Energy Rates  2" xfId="6934"/>
    <cellStyle name="_Value Copy 11 30 05 gas 12 09 05 AURORA at 12 14 05_Sch 40 Interim Energy Rates  2 2" xfId="6935"/>
    <cellStyle name="_Value Copy 11 30 05 gas 12 09 05 AURORA at 12 14 05_Sch 40 Interim Energy Rates  2 2 2" xfId="27756"/>
    <cellStyle name="_Value Copy 11 30 05 gas 12 09 05 AURORA at 12 14 05_Sch 40 Interim Energy Rates  2 3" xfId="27757"/>
    <cellStyle name="_Value Copy 11 30 05 gas 12 09 05 AURORA at 12 14 05_Sch 40 Interim Energy Rates  3" xfId="6936"/>
    <cellStyle name="_Value Copy 11 30 05 gas 12 09 05 AURORA at 12 14 05_Sch 40 Interim Energy Rates  3 2" xfId="27758"/>
    <cellStyle name="_Value Copy 11 30 05 gas 12 09 05 AURORA at 12 14 05_Sch 40 Interim Energy Rates  4" xfId="27759"/>
    <cellStyle name="_Value Copy 11 30 05 gas 12 09 05 AURORA at 12 14 05_Sch 40 Substation A&amp;G 2008" xfId="6937"/>
    <cellStyle name="_Value Copy 11 30 05 gas 12 09 05 AURORA at 12 14 05_Sch 40 Substation A&amp;G 2008 2" xfId="6938"/>
    <cellStyle name="_Value Copy 11 30 05 gas 12 09 05 AURORA at 12 14 05_Sch 40 Substation A&amp;G 2008 2 2" xfId="6939"/>
    <cellStyle name="_Value Copy 11 30 05 gas 12 09 05 AURORA at 12 14 05_Sch 40 Substation A&amp;G 2008 2 2 2" xfId="27760"/>
    <cellStyle name="_Value Copy 11 30 05 gas 12 09 05 AURORA at 12 14 05_Sch 40 Substation A&amp;G 2008 2 3" xfId="27761"/>
    <cellStyle name="_Value Copy 11 30 05 gas 12 09 05 AURORA at 12 14 05_Sch 40 Substation A&amp;G 2008 3" xfId="6940"/>
    <cellStyle name="_Value Copy 11 30 05 gas 12 09 05 AURORA at 12 14 05_Sch 40 Substation A&amp;G 2008 3 2" xfId="27762"/>
    <cellStyle name="_Value Copy 11 30 05 gas 12 09 05 AURORA at 12 14 05_Sch 40 Substation A&amp;G 2008 4" xfId="27763"/>
    <cellStyle name="_Value Copy 11 30 05 gas 12 09 05 AURORA at 12 14 05_Sch 40 Substation O&amp;M 2008" xfId="6941"/>
    <cellStyle name="_Value Copy 11 30 05 gas 12 09 05 AURORA at 12 14 05_Sch 40 Substation O&amp;M 2008 2" xfId="6942"/>
    <cellStyle name="_Value Copy 11 30 05 gas 12 09 05 AURORA at 12 14 05_Sch 40 Substation O&amp;M 2008 2 2" xfId="6943"/>
    <cellStyle name="_Value Copy 11 30 05 gas 12 09 05 AURORA at 12 14 05_Sch 40 Substation O&amp;M 2008 2 2 2" xfId="27764"/>
    <cellStyle name="_Value Copy 11 30 05 gas 12 09 05 AURORA at 12 14 05_Sch 40 Substation O&amp;M 2008 2 3" xfId="27765"/>
    <cellStyle name="_Value Copy 11 30 05 gas 12 09 05 AURORA at 12 14 05_Sch 40 Substation O&amp;M 2008 3" xfId="6944"/>
    <cellStyle name="_Value Copy 11 30 05 gas 12 09 05 AURORA at 12 14 05_Sch 40 Substation O&amp;M 2008 3 2" xfId="27766"/>
    <cellStyle name="_Value Copy 11 30 05 gas 12 09 05 AURORA at 12 14 05_Sch 40 Substation O&amp;M 2008 4" xfId="27767"/>
    <cellStyle name="_Value Copy 11 30 05 gas 12 09 05 AURORA at 12 14 05_Subs 2008" xfId="6945"/>
    <cellStyle name="_Value Copy 11 30 05 gas 12 09 05 AURORA at 12 14 05_Subs 2008 2" xfId="6946"/>
    <cellStyle name="_Value Copy 11 30 05 gas 12 09 05 AURORA at 12 14 05_Subs 2008 2 2" xfId="6947"/>
    <cellStyle name="_Value Copy 11 30 05 gas 12 09 05 AURORA at 12 14 05_Subs 2008 2 2 2" xfId="27768"/>
    <cellStyle name="_Value Copy 11 30 05 gas 12 09 05 AURORA at 12 14 05_Subs 2008 2 3" xfId="27769"/>
    <cellStyle name="_Value Copy 11 30 05 gas 12 09 05 AURORA at 12 14 05_Subs 2008 3" xfId="6948"/>
    <cellStyle name="_Value Copy 11 30 05 gas 12 09 05 AURORA at 12 14 05_Subs 2008 3 2" xfId="27770"/>
    <cellStyle name="_Value Copy 11 30 05 gas 12 09 05 AURORA at 12 14 05_Subs 2008 4" xfId="27771"/>
    <cellStyle name="_Value Copy 11 30 05 gas 12 09 05 AURORA at 12 14 05_Transmission Workbook for May BOD" xfId="6949"/>
    <cellStyle name="_Value Copy 11 30 05 gas 12 09 05 AURORA at 12 14 05_Transmission Workbook for May BOD 2" xfId="6950"/>
    <cellStyle name="_Value Copy 11 30 05 gas 12 09 05 AURORA at 12 14 05_Transmission Workbook for May BOD 2 2" xfId="27772"/>
    <cellStyle name="_Value Copy 11 30 05 gas 12 09 05 AURORA at 12 14 05_Transmission Workbook for May BOD 2 2 2" xfId="27773"/>
    <cellStyle name="_Value Copy 11 30 05 gas 12 09 05 AURORA at 12 14 05_Transmission Workbook for May BOD 2 2 2 2" xfId="27774"/>
    <cellStyle name="_Value Copy 11 30 05 gas 12 09 05 AURORA at 12 14 05_Transmission Workbook for May BOD 2 3" xfId="27775"/>
    <cellStyle name="_Value Copy 11 30 05 gas 12 09 05 AURORA at 12 14 05_Transmission Workbook for May BOD 2 3 2" xfId="27776"/>
    <cellStyle name="_Value Copy 11 30 05 gas 12 09 05 AURORA at 12 14 05_Transmission Workbook for May BOD 2 4" xfId="27777"/>
    <cellStyle name="_Value Copy 11 30 05 gas 12 09 05 AURORA at 12 14 05_Transmission Workbook for May BOD 2 4 2" xfId="27778"/>
    <cellStyle name="_Value Copy 11 30 05 gas 12 09 05 AURORA at 12 14 05_Transmission Workbook for May BOD 3" xfId="27779"/>
    <cellStyle name="_Value Copy 11 30 05 gas 12 09 05 AURORA at 12 14 05_Transmission Workbook for May BOD 3 2" xfId="27780"/>
    <cellStyle name="_Value Copy 11 30 05 gas 12 09 05 AURORA at 12 14 05_Transmission Workbook for May BOD 3 2 2" xfId="27781"/>
    <cellStyle name="_Value Copy 11 30 05 gas 12 09 05 AURORA at 12 14 05_Transmission Workbook for May BOD 3 3" xfId="27782"/>
    <cellStyle name="_Value Copy 11 30 05 gas 12 09 05 AURORA at 12 14 05_Transmission Workbook for May BOD 4" xfId="27783"/>
    <cellStyle name="_Value Copy 11 30 05 gas 12 09 05 AURORA at 12 14 05_Transmission Workbook for May BOD 4 2" xfId="27784"/>
    <cellStyle name="_Value Copy 11 30 05 gas 12 09 05 AURORA at 12 14 05_Transmission Workbook for May BOD 4 2 2" xfId="27785"/>
    <cellStyle name="_Value Copy 11 30 05 gas 12 09 05 AURORA at 12 14 05_Transmission Workbook for May BOD 4 3" xfId="27786"/>
    <cellStyle name="_Value Copy 11 30 05 gas 12 09 05 AURORA at 12 14 05_Transmission Workbook for May BOD 5" xfId="27787"/>
    <cellStyle name="_Value Copy 11 30 05 gas 12 09 05 AURORA at 12 14 05_Transmission Workbook for May BOD 5 2" xfId="27788"/>
    <cellStyle name="_Value Copy 11 30 05 gas 12 09 05 AURORA at 12 14 05_Transmission Workbook for May BOD 6" xfId="27789"/>
    <cellStyle name="_Value Copy 11 30 05 gas 12 09 05 AURORA at 12 14 05_Transmission Workbook for May BOD 6 2" xfId="27790"/>
    <cellStyle name="_Value Copy 11 30 05 gas 12 09 05 AURORA at 12 14 05_Transmission Workbook for May BOD_DEM-WP(C) ENERG10C--ctn Mid-C_042010 2010GRC" xfId="6951"/>
    <cellStyle name="_Value Copy 11 30 05 gas 12 09 05 AURORA at 12 14 05_Transmission Workbook for May BOD_DEM-WP(C) ENERG10C--ctn Mid-C_042010 2010GRC 2" xfId="27791"/>
    <cellStyle name="_Value Copy 11 30 05 gas 12 09 05 AURORA at 12 14 05_Typical Residential Impacts 10.27.08" xfId="6952"/>
    <cellStyle name="_Value Copy 11 30 05 gas 12 09 05 AURORA at 12 14 05_Wind Integration 10GRC" xfId="6953"/>
    <cellStyle name="_Value Copy 11 30 05 gas 12 09 05 AURORA at 12 14 05_Wind Integration 10GRC 2" xfId="6954"/>
    <cellStyle name="_Value Copy 11 30 05 gas 12 09 05 AURORA at 12 14 05_Wind Integration 10GRC 2 2" xfId="27792"/>
    <cellStyle name="_Value Copy 11 30 05 gas 12 09 05 AURORA at 12 14 05_Wind Integration 10GRC 2 2 2" xfId="27793"/>
    <cellStyle name="_Value Copy 11 30 05 gas 12 09 05 AURORA at 12 14 05_Wind Integration 10GRC 2 2 2 2" xfId="27794"/>
    <cellStyle name="_Value Copy 11 30 05 gas 12 09 05 AURORA at 12 14 05_Wind Integration 10GRC 2 3" xfId="27795"/>
    <cellStyle name="_Value Copy 11 30 05 gas 12 09 05 AURORA at 12 14 05_Wind Integration 10GRC 2 3 2" xfId="27796"/>
    <cellStyle name="_Value Copy 11 30 05 gas 12 09 05 AURORA at 12 14 05_Wind Integration 10GRC 2 4" xfId="27797"/>
    <cellStyle name="_Value Copy 11 30 05 gas 12 09 05 AURORA at 12 14 05_Wind Integration 10GRC 2 4 2" xfId="27798"/>
    <cellStyle name="_Value Copy 11 30 05 gas 12 09 05 AURORA at 12 14 05_Wind Integration 10GRC 3" xfId="27799"/>
    <cellStyle name="_Value Copy 11 30 05 gas 12 09 05 AURORA at 12 14 05_Wind Integration 10GRC 3 2" xfId="27800"/>
    <cellStyle name="_Value Copy 11 30 05 gas 12 09 05 AURORA at 12 14 05_Wind Integration 10GRC 3 2 2" xfId="27801"/>
    <cellStyle name="_Value Copy 11 30 05 gas 12 09 05 AURORA at 12 14 05_Wind Integration 10GRC 3 3" xfId="27802"/>
    <cellStyle name="_Value Copy 11 30 05 gas 12 09 05 AURORA at 12 14 05_Wind Integration 10GRC 4" xfId="27803"/>
    <cellStyle name="_Value Copy 11 30 05 gas 12 09 05 AURORA at 12 14 05_Wind Integration 10GRC 4 2" xfId="27804"/>
    <cellStyle name="_Value Copy 11 30 05 gas 12 09 05 AURORA at 12 14 05_Wind Integration 10GRC 4 2 2" xfId="27805"/>
    <cellStyle name="_Value Copy 11 30 05 gas 12 09 05 AURORA at 12 14 05_Wind Integration 10GRC 4 3" xfId="27806"/>
    <cellStyle name="_Value Copy 11 30 05 gas 12 09 05 AURORA at 12 14 05_Wind Integration 10GRC 5" xfId="27807"/>
    <cellStyle name="_Value Copy 11 30 05 gas 12 09 05 AURORA at 12 14 05_Wind Integration 10GRC 5 2" xfId="27808"/>
    <cellStyle name="_Value Copy 11 30 05 gas 12 09 05 AURORA at 12 14 05_Wind Integration 10GRC 6" xfId="27809"/>
    <cellStyle name="_Value Copy 11 30 05 gas 12 09 05 AURORA at 12 14 05_Wind Integration 10GRC 6 2" xfId="27810"/>
    <cellStyle name="_Value Copy 11 30 05 gas 12 09 05 AURORA at 12 14 05_Wind Integration 10GRC_DEM-WP(C) ENERG10C--ctn Mid-C_042010 2010GRC" xfId="6955"/>
    <cellStyle name="_Value Copy 11 30 05 gas 12 09 05 AURORA at 12 14 05_Wind Integration 10GRC_DEM-WP(C) ENERG10C--ctn Mid-C_042010 2010GRC 2" xfId="27811"/>
    <cellStyle name="_VC 2007GRC PC 10312007" xfId="6956"/>
    <cellStyle name="_VC 2007GRC PC 10312007 2" xfId="27812"/>
    <cellStyle name="_VC 6.15.06 update on 06GRC power costs.xls Chart 1" xfId="6957"/>
    <cellStyle name="_VC 6.15.06 update on 06GRC power costs.xls Chart 1 10" xfId="27813"/>
    <cellStyle name="_VC 6.15.06 update on 06GRC power costs.xls Chart 1 10 2" xfId="27814"/>
    <cellStyle name="_VC 6.15.06 update on 06GRC power costs.xls Chart 1 11" xfId="27815"/>
    <cellStyle name="_VC 6.15.06 update on 06GRC power costs.xls Chart 1 11 2" xfId="27816"/>
    <cellStyle name="_VC 6.15.06 update on 06GRC power costs.xls Chart 1 11 3" xfId="27817"/>
    <cellStyle name="_VC 6.15.06 update on 06GRC power costs.xls Chart 1 2" xfId="6958"/>
    <cellStyle name="_VC 6.15.06 update on 06GRC power costs.xls Chart 1 2 2" xfId="6959"/>
    <cellStyle name="_VC 6.15.06 update on 06GRC power costs.xls Chart 1 2 2 2" xfId="6960"/>
    <cellStyle name="_VC 6.15.06 update on 06GRC power costs.xls Chart 1 2 2 2 2" xfId="27818"/>
    <cellStyle name="_VC 6.15.06 update on 06GRC power costs.xls Chart 1 2 2 2 2 2" xfId="27819"/>
    <cellStyle name="_VC 6.15.06 update on 06GRC power costs.xls Chart 1 2 2 3" xfId="27820"/>
    <cellStyle name="_VC 6.15.06 update on 06GRC power costs.xls Chart 1 2 2 3 2" xfId="27821"/>
    <cellStyle name="_VC 6.15.06 update on 06GRC power costs.xls Chart 1 2 2 4" xfId="27822"/>
    <cellStyle name="_VC 6.15.06 update on 06GRC power costs.xls Chart 1 2 2 4 2" xfId="27823"/>
    <cellStyle name="_VC 6.15.06 update on 06GRC power costs.xls Chart 1 2 3" xfId="6961"/>
    <cellStyle name="_VC 6.15.06 update on 06GRC power costs.xls Chart 1 2 3 2" xfId="27824"/>
    <cellStyle name="_VC 6.15.06 update on 06GRC power costs.xls Chart 1 2 3 2 2" xfId="27825"/>
    <cellStyle name="_VC 6.15.06 update on 06GRC power costs.xls Chart 1 2 3 3" xfId="27826"/>
    <cellStyle name="_VC 6.15.06 update on 06GRC power costs.xls Chart 1 2 4" xfId="27827"/>
    <cellStyle name="_VC 6.15.06 update on 06GRC power costs.xls Chart 1 2 4 2" xfId="27828"/>
    <cellStyle name="_VC 6.15.06 update on 06GRC power costs.xls Chart 1 2 4 2 2" xfId="27829"/>
    <cellStyle name="_VC 6.15.06 update on 06GRC power costs.xls Chart 1 2 4 3" xfId="27830"/>
    <cellStyle name="_VC 6.15.06 update on 06GRC power costs.xls Chart 1 2 5" xfId="27831"/>
    <cellStyle name="_VC 6.15.06 update on 06GRC power costs.xls Chart 1 2 5 2" xfId="27832"/>
    <cellStyle name="_VC 6.15.06 update on 06GRC power costs.xls Chart 1 2 6" xfId="27833"/>
    <cellStyle name="_VC 6.15.06 update on 06GRC power costs.xls Chart 1 2 6 2" xfId="27834"/>
    <cellStyle name="_VC 6.15.06 update on 06GRC power costs.xls Chart 1 3" xfId="6962"/>
    <cellStyle name="_VC 6.15.06 update on 06GRC power costs.xls Chart 1 3 2" xfId="6963"/>
    <cellStyle name="_VC 6.15.06 update on 06GRC power costs.xls Chart 1 3 2 2" xfId="6964"/>
    <cellStyle name="_VC 6.15.06 update on 06GRC power costs.xls Chart 1 3 2 2 2" xfId="27835"/>
    <cellStyle name="_VC 6.15.06 update on 06GRC power costs.xls Chart 1 3 2 3" xfId="27836"/>
    <cellStyle name="_VC 6.15.06 update on 06GRC power costs.xls Chart 1 3 3" xfId="6965"/>
    <cellStyle name="_VC 6.15.06 update on 06GRC power costs.xls Chart 1 3 3 2" xfId="6966"/>
    <cellStyle name="_VC 6.15.06 update on 06GRC power costs.xls Chart 1 3 3 2 2" xfId="27837"/>
    <cellStyle name="_VC 6.15.06 update on 06GRC power costs.xls Chart 1 3 3 3" xfId="27838"/>
    <cellStyle name="_VC 6.15.06 update on 06GRC power costs.xls Chart 1 3 4" xfId="6967"/>
    <cellStyle name="_VC 6.15.06 update on 06GRC power costs.xls Chart 1 3 4 2" xfId="6968"/>
    <cellStyle name="_VC 6.15.06 update on 06GRC power costs.xls Chart 1 3 4 2 2" xfId="27839"/>
    <cellStyle name="_VC 6.15.06 update on 06GRC power costs.xls Chart 1 3 4 3" xfId="27840"/>
    <cellStyle name="_VC 6.15.06 update on 06GRC power costs.xls Chart 1 3 5" xfId="27841"/>
    <cellStyle name="_VC 6.15.06 update on 06GRC power costs.xls Chart 1 3 5 2" xfId="27842"/>
    <cellStyle name="_VC 6.15.06 update on 06GRC power costs.xls Chart 1 4" xfId="6969"/>
    <cellStyle name="_VC 6.15.06 update on 06GRC power costs.xls Chart 1 4 2" xfId="6970"/>
    <cellStyle name="_VC 6.15.06 update on 06GRC power costs.xls Chart 1 4 2 2" xfId="27843"/>
    <cellStyle name="_VC 6.15.06 update on 06GRC power costs.xls Chart 1 4 2 2 2" xfId="27844"/>
    <cellStyle name="_VC 6.15.06 update on 06GRC power costs.xls Chart 1 4 2 2 2 2" xfId="27845"/>
    <cellStyle name="_VC 6.15.06 update on 06GRC power costs.xls Chart 1 4 2 3" xfId="27846"/>
    <cellStyle name="_VC 6.15.06 update on 06GRC power costs.xls Chart 1 4 2 3 2" xfId="27847"/>
    <cellStyle name="_VC 6.15.06 update on 06GRC power costs.xls Chart 1 4 2 4" xfId="27848"/>
    <cellStyle name="_VC 6.15.06 update on 06GRC power costs.xls Chart 1 4 2 4 2" xfId="27849"/>
    <cellStyle name="_VC 6.15.06 update on 06GRC power costs.xls Chart 1 4 3" xfId="27850"/>
    <cellStyle name="_VC 6.15.06 update on 06GRC power costs.xls Chart 1 4 3 2" xfId="27851"/>
    <cellStyle name="_VC 6.15.06 update on 06GRC power costs.xls Chart 1 4 3 2 2" xfId="27852"/>
    <cellStyle name="_VC 6.15.06 update on 06GRC power costs.xls Chart 1 4 3 3" xfId="27853"/>
    <cellStyle name="_VC 6.15.06 update on 06GRC power costs.xls Chart 1 4 4" xfId="27854"/>
    <cellStyle name="_VC 6.15.06 update on 06GRC power costs.xls Chart 1 4 4 2" xfId="27855"/>
    <cellStyle name="_VC 6.15.06 update on 06GRC power costs.xls Chart 1 4 4 2 2" xfId="27856"/>
    <cellStyle name="_VC 6.15.06 update on 06GRC power costs.xls Chart 1 4 4 3" xfId="27857"/>
    <cellStyle name="_VC 6.15.06 update on 06GRC power costs.xls Chart 1 4 5" xfId="27858"/>
    <cellStyle name="_VC 6.15.06 update on 06GRC power costs.xls Chart 1 4 5 2" xfId="27859"/>
    <cellStyle name="_VC 6.15.06 update on 06GRC power costs.xls Chart 1 4 6" xfId="27860"/>
    <cellStyle name="_VC 6.15.06 update on 06GRC power costs.xls Chart 1 4 6 2" xfId="27861"/>
    <cellStyle name="_VC 6.15.06 update on 06GRC power costs.xls Chart 1 5" xfId="6971"/>
    <cellStyle name="_VC 6.15.06 update on 06GRC power costs.xls Chart 1 5 2" xfId="27862"/>
    <cellStyle name="_VC 6.15.06 update on 06GRC power costs.xls Chart 1 5 2 2" xfId="27863"/>
    <cellStyle name="_VC 6.15.06 update on 06GRC power costs.xls Chart 1 5 2 2 2" xfId="27864"/>
    <cellStyle name="_VC 6.15.06 update on 06GRC power costs.xls Chart 1 5 2 2 2 2" xfId="27865"/>
    <cellStyle name="_VC 6.15.06 update on 06GRC power costs.xls Chart 1 5 2 3" xfId="27866"/>
    <cellStyle name="_VC 6.15.06 update on 06GRC power costs.xls Chart 1 5 2 3 2" xfId="27867"/>
    <cellStyle name="_VC 6.15.06 update on 06GRC power costs.xls Chart 1 5 2 4" xfId="27868"/>
    <cellStyle name="_VC 6.15.06 update on 06GRC power costs.xls Chart 1 5 2 4 2" xfId="27869"/>
    <cellStyle name="_VC 6.15.06 update on 06GRC power costs.xls Chart 1 5 2 5" xfId="27870"/>
    <cellStyle name="_VC 6.15.06 update on 06GRC power costs.xls Chart 1 5 3" xfId="27871"/>
    <cellStyle name="_VC 6.15.06 update on 06GRC power costs.xls Chart 1 5 3 2" xfId="27872"/>
    <cellStyle name="_VC 6.15.06 update on 06GRC power costs.xls Chart 1 5 3 2 2" xfId="27873"/>
    <cellStyle name="_VC 6.15.06 update on 06GRC power costs.xls Chart 1 5 4" xfId="27874"/>
    <cellStyle name="_VC 6.15.06 update on 06GRC power costs.xls Chart 1 5 4 2" xfId="27875"/>
    <cellStyle name="_VC 6.15.06 update on 06GRC power costs.xls Chart 1 5 5" xfId="27876"/>
    <cellStyle name="_VC 6.15.06 update on 06GRC power costs.xls Chart 1 5 5 2" xfId="27877"/>
    <cellStyle name="_VC 6.15.06 update on 06GRC power costs.xls Chart 1 6" xfId="6972"/>
    <cellStyle name="_VC 6.15.06 update on 06GRC power costs.xls Chart 1 6 2" xfId="6973"/>
    <cellStyle name="_VC 6.15.06 update on 06GRC power costs.xls Chart 1 6 2 2" xfId="27878"/>
    <cellStyle name="_VC 6.15.06 update on 06GRC power costs.xls Chart 1 6 2 2 2" xfId="27879"/>
    <cellStyle name="_VC 6.15.06 update on 06GRC power costs.xls Chart 1 6 3" xfId="27880"/>
    <cellStyle name="_VC 6.15.06 update on 06GRC power costs.xls Chart 1 6 3 2" xfId="27881"/>
    <cellStyle name="_VC 6.15.06 update on 06GRC power costs.xls Chart 1 6 4" xfId="27882"/>
    <cellStyle name="_VC 6.15.06 update on 06GRC power costs.xls Chart 1 6 4 2" xfId="27883"/>
    <cellStyle name="_VC 6.15.06 update on 06GRC power costs.xls Chart 1 7" xfId="6974"/>
    <cellStyle name="_VC 6.15.06 update on 06GRC power costs.xls Chart 1 7 2" xfId="6975"/>
    <cellStyle name="_VC 6.15.06 update on 06GRC power costs.xls Chart 1 7 2 2" xfId="27884"/>
    <cellStyle name="_VC 6.15.06 update on 06GRC power costs.xls Chart 1 7 3" xfId="27885"/>
    <cellStyle name="_VC 6.15.06 update on 06GRC power costs.xls Chart 1 8" xfId="27886"/>
    <cellStyle name="_VC 6.15.06 update on 06GRC power costs.xls Chart 1 8 2" xfId="27887"/>
    <cellStyle name="_VC 6.15.06 update on 06GRC power costs.xls Chart 1 8 2 2" xfId="27888"/>
    <cellStyle name="_VC 6.15.06 update on 06GRC power costs.xls Chart 1 8 3" xfId="27889"/>
    <cellStyle name="_VC 6.15.06 update on 06GRC power costs.xls Chart 1 9" xfId="27890"/>
    <cellStyle name="_VC 6.15.06 update on 06GRC power costs.xls Chart 1 9 2" xfId="27891"/>
    <cellStyle name="_VC 6.15.06 update on 06GRC power costs.xls Chart 1 9 2 2" xfId="27892"/>
    <cellStyle name="_VC 6.15.06 update on 06GRC power costs.xls Chart 1 9 2 2 2" xfId="27893"/>
    <cellStyle name="_VC 6.15.06 update on 06GRC power costs.xls Chart 1 9 2 3" xfId="27894"/>
    <cellStyle name="_VC 6.15.06 update on 06GRC power costs.xls Chart 1 9 3" xfId="27895"/>
    <cellStyle name="_VC 6.15.06 update on 06GRC power costs.xls Chart 1 9 3 2" xfId="27896"/>
    <cellStyle name="_VC 6.15.06 update on 06GRC power costs.xls Chart 1 9 4" xfId="27897"/>
    <cellStyle name="_VC 6.15.06 update on 06GRC power costs.xls Chart 1_04 07E Wild Horse Wind Expansion (C) (2)" xfId="6976"/>
    <cellStyle name="_VC 6.15.06 update on 06GRC power costs.xls Chart 1_04 07E Wild Horse Wind Expansion (C) (2) 2" xfId="6977"/>
    <cellStyle name="_VC 6.15.06 update on 06GRC power costs.xls Chart 1_04 07E Wild Horse Wind Expansion (C) (2) 2 2" xfId="6978"/>
    <cellStyle name="_VC 6.15.06 update on 06GRC power costs.xls Chart 1_04 07E Wild Horse Wind Expansion (C) (2) 2 2 2" xfId="27898"/>
    <cellStyle name="_VC 6.15.06 update on 06GRC power costs.xls Chart 1_04 07E Wild Horse Wind Expansion (C) (2) 2 2 2 2" xfId="27899"/>
    <cellStyle name="_VC 6.15.06 update on 06GRC power costs.xls Chart 1_04 07E Wild Horse Wind Expansion (C) (2) 2 3" xfId="27900"/>
    <cellStyle name="_VC 6.15.06 update on 06GRC power costs.xls Chart 1_04 07E Wild Horse Wind Expansion (C) (2) 2 3 2" xfId="27901"/>
    <cellStyle name="_VC 6.15.06 update on 06GRC power costs.xls Chart 1_04 07E Wild Horse Wind Expansion (C) (2) 2 4" xfId="27902"/>
    <cellStyle name="_VC 6.15.06 update on 06GRC power costs.xls Chart 1_04 07E Wild Horse Wind Expansion (C) (2) 2 4 2" xfId="27903"/>
    <cellStyle name="_VC 6.15.06 update on 06GRC power costs.xls Chart 1_04 07E Wild Horse Wind Expansion (C) (2) 3" xfId="6979"/>
    <cellStyle name="_VC 6.15.06 update on 06GRC power costs.xls Chart 1_04 07E Wild Horse Wind Expansion (C) (2) 3 2" xfId="27904"/>
    <cellStyle name="_VC 6.15.06 update on 06GRC power costs.xls Chart 1_04 07E Wild Horse Wind Expansion (C) (2) 3 2 2" xfId="27905"/>
    <cellStyle name="_VC 6.15.06 update on 06GRC power costs.xls Chart 1_04 07E Wild Horse Wind Expansion (C) (2) 3 3" xfId="27906"/>
    <cellStyle name="_VC 6.15.06 update on 06GRC power costs.xls Chart 1_04 07E Wild Horse Wind Expansion (C) (2) 4" xfId="6980"/>
    <cellStyle name="_VC 6.15.06 update on 06GRC power costs.xls Chart 1_04 07E Wild Horse Wind Expansion (C) (2) 4 2" xfId="27907"/>
    <cellStyle name="_VC 6.15.06 update on 06GRC power costs.xls Chart 1_04 07E Wild Horse Wind Expansion (C) (2) 4 2 2" xfId="27908"/>
    <cellStyle name="_VC 6.15.06 update on 06GRC power costs.xls Chart 1_04 07E Wild Horse Wind Expansion (C) (2) 4 3" xfId="27909"/>
    <cellStyle name="_VC 6.15.06 update on 06GRC power costs.xls Chart 1_04 07E Wild Horse Wind Expansion (C) (2) 5" xfId="27910"/>
    <cellStyle name="_VC 6.15.06 update on 06GRC power costs.xls Chart 1_04 07E Wild Horse Wind Expansion (C) (2) 5 2" xfId="27911"/>
    <cellStyle name="_VC 6.15.06 update on 06GRC power costs.xls Chart 1_04 07E Wild Horse Wind Expansion (C) (2) 6" xfId="27912"/>
    <cellStyle name="_VC 6.15.06 update on 06GRC power costs.xls Chart 1_04 07E Wild Horse Wind Expansion (C) (2) 6 2" xfId="27913"/>
    <cellStyle name="_VC 6.15.06 update on 06GRC power costs.xls Chart 1_04 07E Wild Horse Wind Expansion (C) (2)_Adj Bench DR 3 for Initial Briefs (Electric)" xfId="6981"/>
    <cellStyle name="_VC 6.15.06 update on 06GRC power costs.xls Chart 1_04 07E Wild Horse Wind Expansion (C) (2)_Adj Bench DR 3 for Initial Briefs (Electric) 2" xfId="6982"/>
    <cellStyle name="_VC 6.15.06 update on 06GRC power costs.xls Chart 1_04 07E Wild Horse Wind Expansion (C) (2)_Adj Bench DR 3 for Initial Briefs (Electric) 2 2" xfId="6983"/>
    <cellStyle name="_VC 6.15.06 update on 06GRC power costs.xls Chart 1_04 07E Wild Horse Wind Expansion (C) (2)_Adj Bench DR 3 for Initial Briefs (Electric) 2 2 2" xfId="27914"/>
    <cellStyle name="_VC 6.15.06 update on 06GRC power costs.xls Chart 1_04 07E Wild Horse Wind Expansion (C) (2)_Adj Bench DR 3 for Initial Briefs (Electric) 2 2 2 2" xfId="27915"/>
    <cellStyle name="_VC 6.15.06 update on 06GRC power costs.xls Chart 1_04 07E Wild Horse Wind Expansion (C) (2)_Adj Bench DR 3 for Initial Briefs (Electric) 2 3" xfId="27916"/>
    <cellStyle name="_VC 6.15.06 update on 06GRC power costs.xls Chart 1_04 07E Wild Horse Wind Expansion (C) (2)_Adj Bench DR 3 for Initial Briefs (Electric) 2 3 2" xfId="27917"/>
    <cellStyle name="_VC 6.15.06 update on 06GRC power costs.xls Chart 1_04 07E Wild Horse Wind Expansion (C) (2)_Adj Bench DR 3 for Initial Briefs (Electric) 2 4" xfId="27918"/>
    <cellStyle name="_VC 6.15.06 update on 06GRC power costs.xls Chart 1_04 07E Wild Horse Wind Expansion (C) (2)_Adj Bench DR 3 for Initial Briefs (Electric) 2 4 2" xfId="27919"/>
    <cellStyle name="_VC 6.15.06 update on 06GRC power costs.xls Chart 1_04 07E Wild Horse Wind Expansion (C) (2)_Adj Bench DR 3 for Initial Briefs (Electric) 3" xfId="6984"/>
    <cellStyle name="_VC 6.15.06 update on 06GRC power costs.xls Chart 1_04 07E Wild Horse Wind Expansion (C) (2)_Adj Bench DR 3 for Initial Briefs (Electric) 3 2" xfId="27920"/>
    <cellStyle name="_VC 6.15.06 update on 06GRC power costs.xls Chart 1_04 07E Wild Horse Wind Expansion (C) (2)_Adj Bench DR 3 for Initial Briefs (Electric) 3 2 2" xfId="27921"/>
    <cellStyle name="_VC 6.15.06 update on 06GRC power costs.xls Chart 1_04 07E Wild Horse Wind Expansion (C) (2)_Adj Bench DR 3 for Initial Briefs (Electric) 3 3" xfId="27922"/>
    <cellStyle name="_VC 6.15.06 update on 06GRC power costs.xls Chart 1_04 07E Wild Horse Wind Expansion (C) (2)_Adj Bench DR 3 for Initial Briefs (Electric) 4" xfId="6985"/>
    <cellStyle name="_VC 6.15.06 update on 06GRC power costs.xls Chart 1_04 07E Wild Horse Wind Expansion (C) (2)_Adj Bench DR 3 for Initial Briefs (Electric) 4 2" xfId="27923"/>
    <cellStyle name="_VC 6.15.06 update on 06GRC power costs.xls Chart 1_04 07E Wild Horse Wind Expansion (C) (2)_Adj Bench DR 3 for Initial Briefs (Electric) 4 2 2" xfId="27924"/>
    <cellStyle name="_VC 6.15.06 update on 06GRC power costs.xls Chart 1_04 07E Wild Horse Wind Expansion (C) (2)_Adj Bench DR 3 for Initial Briefs (Electric) 4 3" xfId="27925"/>
    <cellStyle name="_VC 6.15.06 update on 06GRC power costs.xls Chart 1_04 07E Wild Horse Wind Expansion (C) (2)_Adj Bench DR 3 for Initial Briefs (Electric) 5" xfId="27926"/>
    <cellStyle name="_VC 6.15.06 update on 06GRC power costs.xls Chart 1_04 07E Wild Horse Wind Expansion (C) (2)_Adj Bench DR 3 for Initial Briefs (Electric) 5 2" xfId="27927"/>
    <cellStyle name="_VC 6.15.06 update on 06GRC power costs.xls Chart 1_04 07E Wild Horse Wind Expansion (C) (2)_Adj Bench DR 3 for Initial Briefs (Electric) 6" xfId="27928"/>
    <cellStyle name="_VC 6.15.06 update on 06GRC power costs.xls Chart 1_04 07E Wild Horse Wind Expansion (C) (2)_Adj Bench DR 3 for Initial Briefs (Electric) 6 2" xfId="27929"/>
    <cellStyle name="_VC 6.15.06 update on 06GRC power costs.xls Chart 1_04 07E Wild Horse Wind Expansion (C) (2)_Adj Bench DR 3 for Initial Briefs (Electric)_DEM-WP(C) ENERG10C--ctn Mid-C_042010 2010GRC" xfId="6986"/>
    <cellStyle name="_VC 6.15.06 update on 06GRC power costs.xls Chart 1_04 07E Wild Horse Wind Expansion (C) (2)_Adj Bench DR 3 for Initial Briefs (Electric)_DEM-WP(C) ENERG10C--ctn Mid-C_042010 2010GRC 2" xfId="27930"/>
    <cellStyle name="_VC 6.15.06 update on 06GRC power costs.xls Chart 1_04 07E Wild Horse Wind Expansion (C) (2)_Book1" xfId="6987"/>
    <cellStyle name="_VC 6.15.06 update on 06GRC power costs.xls Chart 1_04 07E Wild Horse Wind Expansion (C) (2)_Book1 2" xfId="27931"/>
    <cellStyle name="_VC 6.15.06 update on 06GRC power costs.xls Chart 1_04 07E Wild Horse Wind Expansion (C) (2)_DEM-WP(C) ENERG10C--ctn Mid-C_042010 2010GRC" xfId="6988"/>
    <cellStyle name="_VC 6.15.06 update on 06GRC power costs.xls Chart 1_04 07E Wild Horse Wind Expansion (C) (2)_DEM-WP(C) ENERG10C--ctn Mid-C_042010 2010GRC 2" xfId="27932"/>
    <cellStyle name="_VC 6.15.06 update on 06GRC power costs.xls Chart 1_04 07E Wild Horse Wind Expansion (C) (2)_Electric Rev Req Model (2009 GRC) " xfId="6989"/>
    <cellStyle name="_VC 6.15.06 update on 06GRC power costs.xls Chart 1_04 07E Wild Horse Wind Expansion (C) (2)_Electric Rev Req Model (2009 GRC)  2" xfId="6990"/>
    <cellStyle name="_VC 6.15.06 update on 06GRC power costs.xls Chart 1_04 07E Wild Horse Wind Expansion (C) (2)_Electric Rev Req Model (2009 GRC)  2 2" xfId="6991"/>
    <cellStyle name="_VC 6.15.06 update on 06GRC power costs.xls Chart 1_04 07E Wild Horse Wind Expansion (C) (2)_Electric Rev Req Model (2009 GRC)  2 2 2" xfId="27933"/>
    <cellStyle name="_VC 6.15.06 update on 06GRC power costs.xls Chart 1_04 07E Wild Horse Wind Expansion (C) (2)_Electric Rev Req Model (2009 GRC)  2 2 2 2" xfId="27934"/>
    <cellStyle name="_VC 6.15.06 update on 06GRC power costs.xls Chart 1_04 07E Wild Horse Wind Expansion (C) (2)_Electric Rev Req Model (2009 GRC)  2 3" xfId="27935"/>
    <cellStyle name="_VC 6.15.06 update on 06GRC power costs.xls Chart 1_04 07E Wild Horse Wind Expansion (C) (2)_Electric Rev Req Model (2009 GRC)  2 3 2" xfId="27936"/>
    <cellStyle name="_VC 6.15.06 update on 06GRC power costs.xls Chart 1_04 07E Wild Horse Wind Expansion (C) (2)_Electric Rev Req Model (2009 GRC)  2 4" xfId="27937"/>
    <cellStyle name="_VC 6.15.06 update on 06GRC power costs.xls Chart 1_04 07E Wild Horse Wind Expansion (C) (2)_Electric Rev Req Model (2009 GRC)  2 4 2" xfId="27938"/>
    <cellStyle name="_VC 6.15.06 update on 06GRC power costs.xls Chart 1_04 07E Wild Horse Wind Expansion (C) (2)_Electric Rev Req Model (2009 GRC)  3" xfId="6992"/>
    <cellStyle name="_VC 6.15.06 update on 06GRC power costs.xls Chart 1_04 07E Wild Horse Wind Expansion (C) (2)_Electric Rev Req Model (2009 GRC)  3 2" xfId="27939"/>
    <cellStyle name="_VC 6.15.06 update on 06GRC power costs.xls Chart 1_04 07E Wild Horse Wind Expansion (C) (2)_Electric Rev Req Model (2009 GRC)  3 2 2" xfId="27940"/>
    <cellStyle name="_VC 6.15.06 update on 06GRC power costs.xls Chart 1_04 07E Wild Horse Wind Expansion (C) (2)_Electric Rev Req Model (2009 GRC)  3 3" xfId="27941"/>
    <cellStyle name="_VC 6.15.06 update on 06GRC power costs.xls Chart 1_04 07E Wild Horse Wind Expansion (C) (2)_Electric Rev Req Model (2009 GRC)  4" xfId="6993"/>
    <cellStyle name="_VC 6.15.06 update on 06GRC power costs.xls Chart 1_04 07E Wild Horse Wind Expansion (C) (2)_Electric Rev Req Model (2009 GRC)  4 2" xfId="27942"/>
    <cellStyle name="_VC 6.15.06 update on 06GRC power costs.xls Chart 1_04 07E Wild Horse Wind Expansion (C) (2)_Electric Rev Req Model (2009 GRC)  4 2 2" xfId="27943"/>
    <cellStyle name="_VC 6.15.06 update on 06GRC power costs.xls Chart 1_04 07E Wild Horse Wind Expansion (C) (2)_Electric Rev Req Model (2009 GRC)  4 3" xfId="27944"/>
    <cellStyle name="_VC 6.15.06 update on 06GRC power costs.xls Chart 1_04 07E Wild Horse Wind Expansion (C) (2)_Electric Rev Req Model (2009 GRC)  5" xfId="27945"/>
    <cellStyle name="_VC 6.15.06 update on 06GRC power costs.xls Chart 1_04 07E Wild Horse Wind Expansion (C) (2)_Electric Rev Req Model (2009 GRC)  5 2" xfId="27946"/>
    <cellStyle name="_VC 6.15.06 update on 06GRC power costs.xls Chart 1_04 07E Wild Horse Wind Expansion (C) (2)_Electric Rev Req Model (2009 GRC)  6" xfId="27947"/>
    <cellStyle name="_VC 6.15.06 update on 06GRC power costs.xls Chart 1_04 07E Wild Horse Wind Expansion (C) (2)_Electric Rev Req Model (2009 GRC)  6 2" xfId="27948"/>
    <cellStyle name="_VC 6.15.06 update on 06GRC power costs.xls Chart 1_04 07E Wild Horse Wind Expansion (C) (2)_Electric Rev Req Model (2009 GRC) _DEM-WP(C) ENERG10C--ctn Mid-C_042010 2010GRC" xfId="6994"/>
    <cellStyle name="_VC 6.15.06 update on 06GRC power costs.xls Chart 1_04 07E Wild Horse Wind Expansion (C) (2)_Electric Rev Req Model (2009 GRC) _DEM-WP(C) ENERG10C--ctn Mid-C_042010 2010GRC 2" xfId="27949"/>
    <cellStyle name="_VC 6.15.06 update on 06GRC power costs.xls Chart 1_04 07E Wild Horse Wind Expansion (C) (2)_Electric Rev Req Model (2009 GRC) Rebuttal" xfId="6995"/>
    <cellStyle name="_VC 6.15.06 update on 06GRC power costs.xls Chart 1_04 07E Wild Horse Wind Expansion (C) (2)_Electric Rev Req Model (2009 GRC) Rebuttal 2" xfId="6996"/>
    <cellStyle name="_VC 6.15.06 update on 06GRC power costs.xls Chart 1_04 07E Wild Horse Wind Expansion (C) (2)_Electric Rev Req Model (2009 GRC) Rebuttal 2 2" xfId="6997"/>
    <cellStyle name="_VC 6.15.06 update on 06GRC power costs.xls Chart 1_04 07E Wild Horse Wind Expansion (C) (2)_Electric Rev Req Model (2009 GRC) Rebuttal 2 2 2" xfId="27950"/>
    <cellStyle name="_VC 6.15.06 update on 06GRC power costs.xls Chart 1_04 07E Wild Horse Wind Expansion (C) (2)_Electric Rev Req Model (2009 GRC) Rebuttal 2 3" xfId="27951"/>
    <cellStyle name="_VC 6.15.06 update on 06GRC power costs.xls Chart 1_04 07E Wild Horse Wind Expansion (C) (2)_Electric Rev Req Model (2009 GRC) Rebuttal 3" xfId="6998"/>
    <cellStyle name="_VC 6.15.06 update on 06GRC power costs.xls Chart 1_04 07E Wild Horse Wind Expansion (C) (2)_Electric Rev Req Model (2009 GRC) Rebuttal 3 2" xfId="27952"/>
    <cellStyle name="_VC 6.15.06 update on 06GRC power costs.xls Chart 1_04 07E Wild Horse Wind Expansion (C) (2)_Electric Rev Req Model (2009 GRC) Rebuttal 4" xfId="6999"/>
    <cellStyle name="_VC 6.15.06 update on 06GRC power costs.xls Chart 1_04 07E Wild Horse Wind Expansion (C) (2)_Electric Rev Req Model (2009 GRC) Rebuttal REmoval of New  WH Solar AdjustMI" xfId="7000"/>
    <cellStyle name="_VC 6.15.06 update on 06GRC power costs.xls Chart 1_04 07E Wild Horse Wind Expansion (C) (2)_Electric Rev Req Model (2009 GRC) Rebuttal REmoval of New  WH Solar AdjustMI 2" xfId="7001"/>
    <cellStyle name="_VC 6.15.06 update on 06GRC power costs.xls Chart 1_04 07E Wild Horse Wind Expansion (C) (2)_Electric Rev Req Model (2009 GRC) Rebuttal REmoval of New  WH Solar AdjustMI 2 2" xfId="7002"/>
    <cellStyle name="_VC 6.15.06 update on 06GRC power costs.xls Chart 1_04 07E Wild Horse Wind Expansion (C) (2)_Electric Rev Req Model (2009 GRC) Rebuttal REmoval of New  WH Solar AdjustMI 2 2 2" xfId="27953"/>
    <cellStyle name="_VC 6.15.06 update on 06GRC power costs.xls Chart 1_04 07E Wild Horse Wind Expansion (C) (2)_Electric Rev Req Model (2009 GRC) Rebuttal REmoval of New  WH Solar AdjustMI 2 2 2 2" xfId="27954"/>
    <cellStyle name="_VC 6.15.06 update on 06GRC power costs.xls Chart 1_04 07E Wild Horse Wind Expansion (C) (2)_Electric Rev Req Model (2009 GRC) Rebuttal REmoval of New  WH Solar AdjustMI 2 3" xfId="27955"/>
    <cellStyle name="_VC 6.15.06 update on 06GRC power costs.xls Chart 1_04 07E Wild Horse Wind Expansion (C) (2)_Electric Rev Req Model (2009 GRC) Rebuttal REmoval of New  WH Solar AdjustMI 2 3 2" xfId="27956"/>
    <cellStyle name="_VC 6.15.06 update on 06GRC power costs.xls Chart 1_04 07E Wild Horse Wind Expansion (C) (2)_Electric Rev Req Model (2009 GRC) Rebuttal REmoval of New  WH Solar AdjustMI 2 4" xfId="27957"/>
    <cellStyle name="_VC 6.15.06 update on 06GRC power costs.xls Chart 1_04 07E Wild Horse Wind Expansion (C) (2)_Electric Rev Req Model (2009 GRC) Rebuttal REmoval of New  WH Solar AdjustMI 2 4 2" xfId="27958"/>
    <cellStyle name="_VC 6.15.06 update on 06GRC power costs.xls Chart 1_04 07E Wild Horse Wind Expansion (C) (2)_Electric Rev Req Model (2009 GRC) Rebuttal REmoval of New  WH Solar AdjustMI 3" xfId="7003"/>
    <cellStyle name="_VC 6.15.06 update on 06GRC power costs.xls Chart 1_04 07E Wild Horse Wind Expansion (C) (2)_Electric Rev Req Model (2009 GRC) Rebuttal REmoval of New  WH Solar AdjustMI 3 2" xfId="27959"/>
    <cellStyle name="_VC 6.15.06 update on 06GRC power costs.xls Chart 1_04 07E Wild Horse Wind Expansion (C) (2)_Electric Rev Req Model (2009 GRC) Rebuttal REmoval of New  WH Solar AdjustMI 3 2 2" xfId="27960"/>
    <cellStyle name="_VC 6.15.06 update on 06GRC power costs.xls Chart 1_04 07E Wild Horse Wind Expansion (C) (2)_Electric Rev Req Model (2009 GRC) Rebuttal REmoval of New  WH Solar AdjustMI 3 3" xfId="27961"/>
    <cellStyle name="_VC 6.15.06 update on 06GRC power costs.xls Chart 1_04 07E Wild Horse Wind Expansion (C) (2)_Electric Rev Req Model (2009 GRC) Rebuttal REmoval of New  WH Solar AdjustMI 4" xfId="7004"/>
    <cellStyle name="_VC 6.15.06 update on 06GRC power costs.xls Chart 1_04 07E Wild Horse Wind Expansion (C) (2)_Electric Rev Req Model (2009 GRC) Rebuttal REmoval of New  WH Solar AdjustMI 4 2" xfId="27962"/>
    <cellStyle name="_VC 6.15.06 update on 06GRC power costs.xls Chart 1_04 07E Wild Horse Wind Expansion (C) (2)_Electric Rev Req Model (2009 GRC) Rebuttal REmoval of New  WH Solar AdjustMI 4 2 2" xfId="27963"/>
    <cellStyle name="_VC 6.15.06 update on 06GRC power costs.xls Chart 1_04 07E Wild Horse Wind Expansion (C) (2)_Electric Rev Req Model (2009 GRC) Rebuttal REmoval of New  WH Solar AdjustMI 4 3" xfId="27964"/>
    <cellStyle name="_VC 6.15.06 update on 06GRC power costs.xls Chart 1_04 07E Wild Horse Wind Expansion (C) (2)_Electric Rev Req Model (2009 GRC) Rebuttal REmoval of New  WH Solar AdjustMI 5" xfId="27965"/>
    <cellStyle name="_VC 6.15.06 update on 06GRC power costs.xls Chart 1_04 07E Wild Horse Wind Expansion (C) (2)_Electric Rev Req Model (2009 GRC) Rebuttal REmoval of New  WH Solar AdjustMI 5 2" xfId="27966"/>
    <cellStyle name="_VC 6.15.06 update on 06GRC power costs.xls Chart 1_04 07E Wild Horse Wind Expansion (C) (2)_Electric Rev Req Model (2009 GRC) Rebuttal REmoval of New  WH Solar AdjustMI 6" xfId="27967"/>
    <cellStyle name="_VC 6.15.06 update on 06GRC power costs.xls Chart 1_04 07E Wild Horse Wind Expansion (C) (2)_Electric Rev Req Model (2009 GRC) Rebuttal REmoval of New  WH Solar AdjustMI 6 2" xfId="27968"/>
    <cellStyle name="_VC 6.15.06 update on 06GRC power costs.xls Chart 1_04 07E Wild Horse Wind Expansion (C) (2)_Electric Rev Req Model (2009 GRC) Rebuttal REmoval of New  WH Solar AdjustMI_DEM-WP(C) ENERG10C--ctn Mid-C_042010 2010GRC" xfId="7005"/>
    <cellStyle name="_VC 6.15.06 update on 06GRC power costs.xls Chart 1_04 07E Wild Horse Wind Expansion (C) (2)_Electric Rev Req Model (2009 GRC) Rebuttal REmoval of New  WH Solar AdjustMI_DEM-WP(C) ENERG10C--ctn Mid-C_042010 2010GRC 2" xfId="27969"/>
    <cellStyle name="_VC 6.15.06 update on 06GRC power costs.xls Chart 1_04 07E Wild Horse Wind Expansion (C) (2)_Electric Rev Req Model (2009 GRC) Revised 01-18-2010" xfId="7006"/>
    <cellStyle name="_VC 6.15.06 update on 06GRC power costs.xls Chart 1_04 07E Wild Horse Wind Expansion (C) (2)_Electric Rev Req Model (2009 GRC) Revised 01-18-2010 2" xfId="7007"/>
    <cellStyle name="_VC 6.15.06 update on 06GRC power costs.xls Chart 1_04 07E Wild Horse Wind Expansion (C) (2)_Electric Rev Req Model (2009 GRC) Revised 01-18-2010 2 2" xfId="7008"/>
    <cellStyle name="_VC 6.15.06 update on 06GRC power costs.xls Chart 1_04 07E Wild Horse Wind Expansion (C) (2)_Electric Rev Req Model (2009 GRC) Revised 01-18-2010 2 2 2" xfId="27970"/>
    <cellStyle name="_VC 6.15.06 update on 06GRC power costs.xls Chart 1_04 07E Wild Horse Wind Expansion (C) (2)_Electric Rev Req Model (2009 GRC) Revised 01-18-2010 2 2 2 2" xfId="27971"/>
    <cellStyle name="_VC 6.15.06 update on 06GRC power costs.xls Chart 1_04 07E Wild Horse Wind Expansion (C) (2)_Electric Rev Req Model (2009 GRC) Revised 01-18-2010 2 3" xfId="27972"/>
    <cellStyle name="_VC 6.15.06 update on 06GRC power costs.xls Chart 1_04 07E Wild Horse Wind Expansion (C) (2)_Electric Rev Req Model (2009 GRC) Revised 01-18-2010 2 3 2" xfId="27973"/>
    <cellStyle name="_VC 6.15.06 update on 06GRC power costs.xls Chart 1_04 07E Wild Horse Wind Expansion (C) (2)_Electric Rev Req Model (2009 GRC) Revised 01-18-2010 2 4" xfId="27974"/>
    <cellStyle name="_VC 6.15.06 update on 06GRC power costs.xls Chart 1_04 07E Wild Horse Wind Expansion (C) (2)_Electric Rev Req Model (2009 GRC) Revised 01-18-2010 2 4 2" xfId="27975"/>
    <cellStyle name="_VC 6.15.06 update on 06GRC power costs.xls Chart 1_04 07E Wild Horse Wind Expansion (C) (2)_Electric Rev Req Model (2009 GRC) Revised 01-18-2010 3" xfId="7009"/>
    <cellStyle name="_VC 6.15.06 update on 06GRC power costs.xls Chart 1_04 07E Wild Horse Wind Expansion (C) (2)_Electric Rev Req Model (2009 GRC) Revised 01-18-2010 3 2" xfId="27976"/>
    <cellStyle name="_VC 6.15.06 update on 06GRC power costs.xls Chart 1_04 07E Wild Horse Wind Expansion (C) (2)_Electric Rev Req Model (2009 GRC) Revised 01-18-2010 3 2 2" xfId="27977"/>
    <cellStyle name="_VC 6.15.06 update on 06GRC power costs.xls Chart 1_04 07E Wild Horse Wind Expansion (C) (2)_Electric Rev Req Model (2009 GRC) Revised 01-18-2010 3 3" xfId="27978"/>
    <cellStyle name="_VC 6.15.06 update on 06GRC power costs.xls Chart 1_04 07E Wild Horse Wind Expansion (C) (2)_Electric Rev Req Model (2009 GRC) Revised 01-18-2010 4" xfId="7010"/>
    <cellStyle name="_VC 6.15.06 update on 06GRC power costs.xls Chart 1_04 07E Wild Horse Wind Expansion (C) (2)_Electric Rev Req Model (2009 GRC) Revised 01-18-2010 4 2" xfId="27979"/>
    <cellStyle name="_VC 6.15.06 update on 06GRC power costs.xls Chart 1_04 07E Wild Horse Wind Expansion (C) (2)_Electric Rev Req Model (2009 GRC) Revised 01-18-2010 4 2 2" xfId="27980"/>
    <cellStyle name="_VC 6.15.06 update on 06GRC power costs.xls Chart 1_04 07E Wild Horse Wind Expansion (C) (2)_Electric Rev Req Model (2009 GRC) Revised 01-18-2010 4 3" xfId="27981"/>
    <cellStyle name="_VC 6.15.06 update on 06GRC power costs.xls Chart 1_04 07E Wild Horse Wind Expansion (C) (2)_Electric Rev Req Model (2009 GRC) Revised 01-18-2010 5" xfId="27982"/>
    <cellStyle name="_VC 6.15.06 update on 06GRC power costs.xls Chart 1_04 07E Wild Horse Wind Expansion (C) (2)_Electric Rev Req Model (2009 GRC) Revised 01-18-2010 5 2" xfId="27983"/>
    <cellStyle name="_VC 6.15.06 update on 06GRC power costs.xls Chart 1_04 07E Wild Horse Wind Expansion (C) (2)_Electric Rev Req Model (2009 GRC) Revised 01-18-2010 6" xfId="27984"/>
    <cellStyle name="_VC 6.15.06 update on 06GRC power costs.xls Chart 1_04 07E Wild Horse Wind Expansion (C) (2)_Electric Rev Req Model (2009 GRC) Revised 01-18-2010 6 2" xfId="27985"/>
    <cellStyle name="_VC 6.15.06 update on 06GRC power costs.xls Chart 1_04 07E Wild Horse Wind Expansion (C) (2)_Electric Rev Req Model (2009 GRC) Revised 01-18-2010_DEM-WP(C) ENERG10C--ctn Mid-C_042010 2010GRC" xfId="7011"/>
    <cellStyle name="_VC 6.15.06 update on 06GRC power costs.xls Chart 1_04 07E Wild Horse Wind Expansion (C) (2)_Electric Rev Req Model (2009 GRC) Revised 01-18-2010_DEM-WP(C) ENERG10C--ctn Mid-C_042010 2010GRC 2" xfId="27986"/>
    <cellStyle name="_VC 6.15.06 update on 06GRC power costs.xls Chart 1_04 07E Wild Horse Wind Expansion (C) (2)_Electric Rev Req Model (2010 GRC)" xfId="7012"/>
    <cellStyle name="_VC 6.15.06 update on 06GRC power costs.xls Chart 1_04 07E Wild Horse Wind Expansion (C) (2)_Electric Rev Req Model (2010 GRC) 2" xfId="27987"/>
    <cellStyle name="_VC 6.15.06 update on 06GRC power costs.xls Chart 1_04 07E Wild Horse Wind Expansion (C) (2)_Electric Rev Req Model (2010 GRC) SF" xfId="7013"/>
    <cellStyle name="_VC 6.15.06 update on 06GRC power costs.xls Chart 1_04 07E Wild Horse Wind Expansion (C) (2)_Electric Rev Req Model (2010 GRC) SF 2" xfId="27988"/>
    <cellStyle name="_VC 6.15.06 update on 06GRC power costs.xls Chart 1_04 07E Wild Horse Wind Expansion (C) (2)_Final Order Electric EXHIBIT A-1" xfId="7014"/>
    <cellStyle name="_VC 6.15.06 update on 06GRC power costs.xls Chart 1_04 07E Wild Horse Wind Expansion (C) (2)_Final Order Electric EXHIBIT A-1 2" xfId="7015"/>
    <cellStyle name="_VC 6.15.06 update on 06GRC power costs.xls Chart 1_04 07E Wild Horse Wind Expansion (C) (2)_Final Order Electric EXHIBIT A-1 2 2" xfId="7016"/>
    <cellStyle name="_VC 6.15.06 update on 06GRC power costs.xls Chart 1_04 07E Wild Horse Wind Expansion (C) (2)_Final Order Electric EXHIBIT A-1 2 2 2" xfId="27989"/>
    <cellStyle name="_VC 6.15.06 update on 06GRC power costs.xls Chart 1_04 07E Wild Horse Wind Expansion (C) (2)_Final Order Electric EXHIBIT A-1 2 3" xfId="27990"/>
    <cellStyle name="_VC 6.15.06 update on 06GRC power costs.xls Chart 1_04 07E Wild Horse Wind Expansion (C) (2)_Final Order Electric EXHIBIT A-1 3" xfId="7017"/>
    <cellStyle name="_VC 6.15.06 update on 06GRC power costs.xls Chart 1_04 07E Wild Horse Wind Expansion (C) (2)_Final Order Electric EXHIBIT A-1 3 2" xfId="27991"/>
    <cellStyle name="_VC 6.15.06 update on 06GRC power costs.xls Chart 1_04 07E Wild Horse Wind Expansion (C) (2)_Final Order Electric EXHIBIT A-1 3 2 2" xfId="27992"/>
    <cellStyle name="_VC 6.15.06 update on 06GRC power costs.xls Chart 1_04 07E Wild Horse Wind Expansion (C) (2)_Final Order Electric EXHIBIT A-1 3 3" xfId="27993"/>
    <cellStyle name="_VC 6.15.06 update on 06GRC power costs.xls Chart 1_04 07E Wild Horse Wind Expansion (C) (2)_Final Order Electric EXHIBIT A-1 4" xfId="7018"/>
    <cellStyle name="_VC 6.15.06 update on 06GRC power costs.xls Chart 1_04 07E Wild Horse Wind Expansion (C) (2)_Final Order Electric EXHIBIT A-1 4 2" xfId="27994"/>
    <cellStyle name="_VC 6.15.06 update on 06GRC power costs.xls Chart 1_04 07E Wild Horse Wind Expansion (C) (2)_Final Order Electric EXHIBIT A-1 5" xfId="27995"/>
    <cellStyle name="_VC 6.15.06 update on 06GRC power costs.xls Chart 1_04 07E Wild Horse Wind Expansion (C) (2)_Final Order Electric EXHIBIT A-1 6" xfId="27996"/>
    <cellStyle name="_VC 6.15.06 update on 06GRC power costs.xls Chart 1_04 07E Wild Horse Wind Expansion (C) (2)_TENASKA REGULATORY ASSET" xfId="7019"/>
    <cellStyle name="_VC 6.15.06 update on 06GRC power costs.xls Chart 1_04 07E Wild Horse Wind Expansion (C) (2)_TENASKA REGULATORY ASSET 2" xfId="7020"/>
    <cellStyle name="_VC 6.15.06 update on 06GRC power costs.xls Chart 1_04 07E Wild Horse Wind Expansion (C) (2)_TENASKA REGULATORY ASSET 2 2" xfId="7021"/>
    <cellStyle name="_VC 6.15.06 update on 06GRC power costs.xls Chart 1_04 07E Wild Horse Wind Expansion (C) (2)_TENASKA REGULATORY ASSET 2 2 2" xfId="27997"/>
    <cellStyle name="_VC 6.15.06 update on 06GRC power costs.xls Chart 1_04 07E Wild Horse Wind Expansion (C) (2)_TENASKA REGULATORY ASSET 2 3" xfId="27998"/>
    <cellStyle name="_VC 6.15.06 update on 06GRC power costs.xls Chart 1_04 07E Wild Horse Wind Expansion (C) (2)_TENASKA REGULATORY ASSET 3" xfId="7022"/>
    <cellStyle name="_VC 6.15.06 update on 06GRC power costs.xls Chart 1_04 07E Wild Horse Wind Expansion (C) (2)_TENASKA REGULATORY ASSET 3 2" xfId="27999"/>
    <cellStyle name="_VC 6.15.06 update on 06GRC power costs.xls Chart 1_04 07E Wild Horse Wind Expansion (C) (2)_TENASKA REGULATORY ASSET 3 2 2" xfId="28000"/>
    <cellStyle name="_VC 6.15.06 update on 06GRC power costs.xls Chart 1_04 07E Wild Horse Wind Expansion (C) (2)_TENASKA REGULATORY ASSET 3 3" xfId="28001"/>
    <cellStyle name="_VC 6.15.06 update on 06GRC power costs.xls Chart 1_04 07E Wild Horse Wind Expansion (C) (2)_TENASKA REGULATORY ASSET 4" xfId="7023"/>
    <cellStyle name="_VC 6.15.06 update on 06GRC power costs.xls Chart 1_04 07E Wild Horse Wind Expansion (C) (2)_TENASKA REGULATORY ASSET 4 2" xfId="28002"/>
    <cellStyle name="_VC 6.15.06 update on 06GRC power costs.xls Chart 1_04 07E Wild Horse Wind Expansion (C) (2)_TENASKA REGULATORY ASSET 5" xfId="28003"/>
    <cellStyle name="_VC 6.15.06 update on 06GRC power costs.xls Chart 1_04 07E Wild Horse Wind Expansion (C) (2)_TENASKA REGULATORY ASSET 6" xfId="28004"/>
    <cellStyle name="_VC 6.15.06 update on 06GRC power costs.xls Chart 1_16.37E Wild Horse Expansion DeferralRevwrkingfile SF" xfId="7024"/>
    <cellStyle name="_VC 6.15.06 update on 06GRC power costs.xls Chart 1_16.37E Wild Horse Expansion DeferralRevwrkingfile SF 2" xfId="7025"/>
    <cellStyle name="_VC 6.15.06 update on 06GRC power costs.xls Chart 1_16.37E Wild Horse Expansion DeferralRevwrkingfile SF 2 2" xfId="7026"/>
    <cellStyle name="_VC 6.15.06 update on 06GRC power costs.xls Chart 1_16.37E Wild Horse Expansion DeferralRevwrkingfile SF 2 2 2" xfId="28005"/>
    <cellStyle name="_VC 6.15.06 update on 06GRC power costs.xls Chart 1_16.37E Wild Horse Expansion DeferralRevwrkingfile SF 2 2 2 2" xfId="28006"/>
    <cellStyle name="_VC 6.15.06 update on 06GRC power costs.xls Chart 1_16.37E Wild Horse Expansion DeferralRevwrkingfile SF 2 3" xfId="28007"/>
    <cellStyle name="_VC 6.15.06 update on 06GRC power costs.xls Chart 1_16.37E Wild Horse Expansion DeferralRevwrkingfile SF 2 3 2" xfId="28008"/>
    <cellStyle name="_VC 6.15.06 update on 06GRC power costs.xls Chart 1_16.37E Wild Horse Expansion DeferralRevwrkingfile SF 2 4" xfId="28009"/>
    <cellStyle name="_VC 6.15.06 update on 06GRC power costs.xls Chart 1_16.37E Wild Horse Expansion DeferralRevwrkingfile SF 2 4 2" xfId="28010"/>
    <cellStyle name="_VC 6.15.06 update on 06GRC power costs.xls Chart 1_16.37E Wild Horse Expansion DeferralRevwrkingfile SF 3" xfId="7027"/>
    <cellStyle name="_VC 6.15.06 update on 06GRC power costs.xls Chart 1_16.37E Wild Horse Expansion DeferralRevwrkingfile SF 3 2" xfId="28011"/>
    <cellStyle name="_VC 6.15.06 update on 06GRC power costs.xls Chart 1_16.37E Wild Horse Expansion DeferralRevwrkingfile SF 3 2 2" xfId="28012"/>
    <cellStyle name="_VC 6.15.06 update on 06GRC power costs.xls Chart 1_16.37E Wild Horse Expansion DeferralRevwrkingfile SF 3 3" xfId="28013"/>
    <cellStyle name="_VC 6.15.06 update on 06GRC power costs.xls Chart 1_16.37E Wild Horse Expansion DeferralRevwrkingfile SF 4" xfId="7028"/>
    <cellStyle name="_VC 6.15.06 update on 06GRC power costs.xls Chart 1_16.37E Wild Horse Expansion DeferralRevwrkingfile SF 4 2" xfId="28014"/>
    <cellStyle name="_VC 6.15.06 update on 06GRC power costs.xls Chart 1_16.37E Wild Horse Expansion DeferralRevwrkingfile SF 4 2 2" xfId="28015"/>
    <cellStyle name="_VC 6.15.06 update on 06GRC power costs.xls Chart 1_16.37E Wild Horse Expansion DeferralRevwrkingfile SF 4 3" xfId="28016"/>
    <cellStyle name="_VC 6.15.06 update on 06GRC power costs.xls Chart 1_16.37E Wild Horse Expansion DeferralRevwrkingfile SF 5" xfId="28017"/>
    <cellStyle name="_VC 6.15.06 update on 06GRC power costs.xls Chart 1_16.37E Wild Horse Expansion DeferralRevwrkingfile SF 5 2" xfId="28018"/>
    <cellStyle name="_VC 6.15.06 update on 06GRC power costs.xls Chart 1_16.37E Wild Horse Expansion DeferralRevwrkingfile SF 6" xfId="28019"/>
    <cellStyle name="_VC 6.15.06 update on 06GRC power costs.xls Chart 1_16.37E Wild Horse Expansion DeferralRevwrkingfile SF 6 2" xfId="28020"/>
    <cellStyle name="_VC 6.15.06 update on 06GRC power costs.xls Chart 1_16.37E Wild Horse Expansion DeferralRevwrkingfile SF_DEM-WP(C) ENERG10C--ctn Mid-C_042010 2010GRC" xfId="7029"/>
    <cellStyle name="_VC 6.15.06 update on 06GRC power costs.xls Chart 1_16.37E Wild Horse Expansion DeferralRevwrkingfile SF_DEM-WP(C) ENERG10C--ctn Mid-C_042010 2010GRC 2" xfId="28021"/>
    <cellStyle name="_VC 6.15.06 update on 06GRC power costs.xls Chart 1_2009 Compliance Filing PCA Exhibits for GRC" xfId="7030"/>
    <cellStyle name="_VC 6.15.06 update on 06GRC power costs.xls Chart 1_2009 Compliance Filing PCA Exhibits for GRC 2" xfId="7031"/>
    <cellStyle name="_VC 6.15.06 update on 06GRC power costs.xls Chart 1_2009 Compliance Filing PCA Exhibits for GRC 2 2" xfId="28022"/>
    <cellStyle name="_VC 6.15.06 update on 06GRC power costs.xls Chart 1_2009 Compliance Filing PCA Exhibits for GRC 3" xfId="28023"/>
    <cellStyle name="_VC 6.15.06 update on 06GRC power costs.xls Chart 1_2009 GRC Compl Filing - Exhibit D" xfId="7032"/>
    <cellStyle name="_VC 6.15.06 update on 06GRC power costs.xls Chart 1_2009 GRC Compl Filing - Exhibit D 2" xfId="7033"/>
    <cellStyle name="_VC 6.15.06 update on 06GRC power costs.xls Chart 1_2009 GRC Compl Filing - Exhibit D 2 2" xfId="28024"/>
    <cellStyle name="_VC 6.15.06 update on 06GRC power costs.xls Chart 1_2009 GRC Compl Filing - Exhibit D 2 2 2" xfId="28025"/>
    <cellStyle name="_VC 6.15.06 update on 06GRC power costs.xls Chart 1_2009 GRC Compl Filing - Exhibit D 2 2 2 2" xfId="28026"/>
    <cellStyle name="_VC 6.15.06 update on 06GRC power costs.xls Chart 1_2009 GRC Compl Filing - Exhibit D 2 3" xfId="28027"/>
    <cellStyle name="_VC 6.15.06 update on 06GRC power costs.xls Chart 1_2009 GRC Compl Filing - Exhibit D 2 3 2" xfId="28028"/>
    <cellStyle name="_VC 6.15.06 update on 06GRC power costs.xls Chart 1_2009 GRC Compl Filing - Exhibit D 2 4" xfId="28029"/>
    <cellStyle name="_VC 6.15.06 update on 06GRC power costs.xls Chart 1_2009 GRC Compl Filing - Exhibit D 2 4 2" xfId="28030"/>
    <cellStyle name="_VC 6.15.06 update on 06GRC power costs.xls Chart 1_2009 GRC Compl Filing - Exhibit D 3" xfId="7034"/>
    <cellStyle name="_VC 6.15.06 update on 06GRC power costs.xls Chart 1_2009 GRC Compl Filing - Exhibit D 3 2" xfId="28031"/>
    <cellStyle name="_VC 6.15.06 update on 06GRC power costs.xls Chart 1_2009 GRC Compl Filing - Exhibit D 3 2 2" xfId="28032"/>
    <cellStyle name="_VC 6.15.06 update on 06GRC power costs.xls Chart 1_2009 GRC Compl Filing - Exhibit D 3 3" xfId="28033"/>
    <cellStyle name="_VC 6.15.06 update on 06GRC power costs.xls Chart 1_2009 GRC Compl Filing - Exhibit D 4" xfId="28034"/>
    <cellStyle name="_VC 6.15.06 update on 06GRC power costs.xls Chart 1_2009 GRC Compl Filing - Exhibit D 4 2" xfId="28035"/>
    <cellStyle name="_VC 6.15.06 update on 06GRC power costs.xls Chart 1_2009 GRC Compl Filing - Exhibit D 4 2 2" xfId="28036"/>
    <cellStyle name="_VC 6.15.06 update on 06GRC power costs.xls Chart 1_2009 GRC Compl Filing - Exhibit D 4 3" xfId="28037"/>
    <cellStyle name="_VC 6.15.06 update on 06GRC power costs.xls Chart 1_2009 GRC Compl Filing - Exhibit D 5" xfId="28038"/>
    <cellStyle name="_VC 6.15.06 update on 06GRC power costs.xls Chart 1_2009 GRC Compl Filing - Exhibit D 5 2" xfId="28039"/>
    <cellStyle name="_VC 6.15.06 update on 06GRC power costs.xls Chart 1_2009 GRC Compl Filing - Exhibit D 6" xfId="28040"/>
    <cellStyle name="_VC 6.15.06 update on 06GRC power costs.xls Chart 1_2009 GRC Compl Filing - Exhibit D 6 2" xfId="28041"/>
    <cellStyle name="_VC 6.15.06 update on 06GRC power costs.xls Chart 1_2009 GRC Compl Filing - Exhibit D_DEM-WP(C) ENERG10C--ctn Mid-C_042010 2010GRC" xfId="7035"/>
    <cellStyle name="_VC 6.15.06 update on 06GRC power costs.xls Chart 1_2009 GRC Compl Filing - Exhibit D_DEM-WP(C) ENERG10C--ctn Mid-C_042010 2010GRC 2" xfId="28042"/>
    <cellStyle name="_VC 6.15.06 update on 06GRC power costs.xls Chart 1_2010 PTC's July1_Dec31 2010 " xfId="28043"/>
    <cellStyle name="_VC 6.15.06 update on 06GRC power costs.xls Chart 1_2010 PTC's Sept10_Aug11 (Version 4)" xfId="28044"/>
    <cellStyle name="_VC 6.15.06 update on 06GRC power costs.xls Chart 1_3.01 Income Statement" xfId="7036"/>
    <cellStyle name="_VC 6.15.06 update on 06GRC power costs.xls Chart 1_4 31 Regulatory Assets and Liabilities  7 06- Exhibit D" xfId="7037"/>
    <cellStyle name="_VC 6.15.06 update on 06GRC power costs.xls Chart 1_4 31 Regulatory Assets and Liabilities  7 06- Exhibit D 2" xfId="7038"/>
    <cellStyle name="_VC 6.15.06 update on 06GRC power costs.xls Chart 1_4 31 Regulatory Assets and Liabilities  7 06- Exhibit D 2 2" xfId="7039"/>
    <cellStyle name="_VC 6.15.06 update on 06GRC power costs.xls Chart 1_4 31 Regulatory Assets and Liabilities  7 06- Exhibit D 2 2 2" xfId="28045"/>
    <cellStyle name="_VC 6.15.06 update on 06GRC power costs.xls Chart 1_4 31 Regulatory Assets and Liabilities  7 06- Exhibit D 2 2 2 2" xfId="28046"/>
    <cellStyle name="_VC 6.15.06 update on 06GRC power costs.xls Chart 1_4 31 Regulatory Assets and Liabilities  7 06- Exhibit D 2 3" xfId="28047"/>
    <cellStyle name="_VC 6.15.06 update on 06GRC power costs.xls Chart 1_4 31 Regulatory Assets and Liabilities  7 06- Exhibit D 2 3 2" xfId="28048"/>
    <cellStyle name="_VC 6.15.06 update on 06GRC power costs.xls Chart 1_4 31 Regulatory Assets and Liabilities  7 06- Exhibit D 2 4" xfId="28049"/>
    <cellStyle name="_VC 6.15.06 update on 06GRC power costs.xls Chart 1_4 31 Regulatory Assets and Liabilities  7 06- Exhibit D 2 4 2" xfId="28050"/>
    <cellStyle name="_VC 6.15.06 update on 06GRC power costs.xls Chart 1_4 31 Regulatory Assets and Liabilities  7 06- Exhibit D 3" xfId="7040"/>
    <cellStyle name="_VC 6.15.06 update on 06GRC power costs.xls Chart 1_4 31 Regulatory Assets and Liabilities  7 06- Exhibit D 3 2" xfId="28051"/>
    <cellStyle name="_VC 6.15.06 update on 06GRC power costs.xls Chart 1_4 31 Regulatory Assets and Liabilities  7 06- Exhibit D 3 2 2" xfId="28052"/>
    <cellStyle name="_VC 6.15.06 update on 06GRC power costs.xls Chart 1_4 31 Regulatory Assets and Liabilities  7 06- Exhibit D 3 3" xfId="28053"/>
    <cellStyle name="_VC 6.15.06 update on 06GRC power costs.xls Chart 1_4 31 Regulatory Assets and Liabilities  7 06- Exhibit D 4" xfId="7041"/>
    <cellStyle name="_VC 6.15.06 update on 06GRC power costs.xls Chart 1_4 31 Regulatory Assets and Liabilities  7 06- Exhibit D 4 2" xfId="28054"/>
    <cellStyle name="_VC 6.15.06 update on 06GRC power costs.xls Chart 1_4 31 Regulatory Assets and Liabilities  7 06- Exhibit D 4 2 2" xfId="28055"/>
    <cellStyle name="_VC 6.15.06 update on 06GRC power costs.xls Chart 1_4 31 Regulatory Assets and Liabilities  7 06- Exhibit D 4 3" xfId="28056"/>
    <cellStyle name="_VC 6.15.06 update on 06GRC power costs.xls Chart 1_4 31 Regulatory Assets and Liabilities  7 06- Exhibit D 5" xfId="28057"/>
    <cellStyle name="_VC 6.15.06 update on 06GRC power costs.xls Chart 1_4 31 Regulatory Assets and Liabilities  7 06- Exhibit D 5 2" xfId="28058"/>
    <cellStyle name="_VC 6.15.06 update on 06GRC power costs.xls Chart 1_4 31 Regulatory Assets and Liabilities  7 06- Exhibit D 6" xfId="28059"/>
    <cellStyle name="_VC 6.15.06 update on 06GRC power costs.xls Chart 1_4 31 Regulatory Assets and Liabilities  7 06- Exhibit D 6 2" xfId="28060"/>
    <cellStyle name="_VC 6.15.06 update on 06GRC power costs.xls Chart 1_4 31 Regulatory Assets and Liabilities  7 06- Exhibit D_DEM-WP(C) ENERG10C--ctn Mid-C_042010 2010GRC" xfId="7042"/>
    <cellStyle name="_VC 6.15.06 update on 06GRC power costs.xls Chart 1_4 31 Regulatory Assets and Liabilities  7 06- Exhibit D_DEM-WP(C) ENERG10C--ctn Mid-C_042010 2010GRC 2" xfId="28061"/>
    <cellStyle name="_VC 6.15.06 update on 06GRC power costs.xls Chart 1_4 31 Regulatory Assets and Liabilities  7 06- Exhibit D_NIM Summary" xfId="7043"/>
    <cellStyle name="_VC 6.15.06 update on 06GRC power costs.xls Chart 1_4 31 Regulatory Assets and Liabilities  7 06- Exhibit D_NIM Summary 2" xfId="7044"/>
    <cellStyle name="_VC 6.15.06 update on 06GRC power costs.xls Chart 1_4 31 Regulatory Assets and Liabilities  7 06- Exhibit D_NIM Summary 2 2" xfId="28062"/>
    <cellStyle name="_VC 6.15.06 update on 06GRC power costs.xls Chart 1_4 31 Regulatory Assets and Liabilities  7 06- Exhibit D_NIM Summary 2 2 2" xfId="28063"/>
    <cellStyle name="_VC 6.15.06 update on 06GRC power costs.xls Chart 1_4 31 Regulatory Assets and Liabilities  7 06- Exhibit D_NIM Summary 2 2 2 2" xfId="28064"/>
    <cellStyle name="_VC 6.15.06 update on 06GRC power costs.xls Chart 1_4 31 Regulatory Assets and Liabilities  7 06- Exhibit D_NIM Summary 2 3" xfId="28065"/>
    <cellStyle name="_VC 6.15.06 update on 06GRC power costs.xls Chart 1_4 31 Regulatory Assets and Liabilities  7 06- Exhibit D_NIM Summary 2 3 2" xfId="28066"/>
    <cellStyle name="_VC 6.15.06 update on 06GRC power costs.xls Chart 1_4 31 Regulatory Assets and Liabilities  7 06- Exhibit D_NIM Summary 2 4" xfId="28067"/>
    <cellStyle name="_VC 6.15.06 update on 06GRC power costs.xls Chart 1_4 31 Regulatory Assets and Liabilities  7 06- Exhibit D_NIM Summary 2 4 2" xfId="28068"/>
    <cellStyle name="_VC 6.15.06 update on 06GRC power costs.xls Chart 1_4 31 Regulatory Assets and Liabilities  7 06- Exhibit D_NIM Summary 3" xfId="28069"/>
    <cellStyle name="_VC 6.15.06 update on 06GRC power costs.xls Chart 1_4 31 Regulatory Assets and Liabilities  7 06- Exhibit D_NIM Summary 3 2" xfId="28070"/>
    <cellStyle name="_VC 6.15.06 update on 06GRC power costs.xls Chart 1_4 31 Regulatory Assets and Liabilities  7 06- Exhibit D_NIM Summary 3 2 2" xfId="28071"/>
    <cellStyle name="_VC 6.15.06 update on 06GRC power costs.xls Chart 1_4 31 Regulatory Assets and Liabilities  7 06- Exhibit D_NIM Summary 3 3" xfId="28072"/>
    <cellStyle name="_VC 6.15.06 update on 06GRC power costs.xls Chart 1_4 31 Regulatory Assets and Liabilities  7 06- Exhibit D_NIM Summary 4" xfId="28073"/>
    <cellStyle name="_VC 6.15.06 update on 06GRC power costs.xls Chart 1_4 31 Regulatory Assets and Liabilities  7 06- Exhibit D_NIM Summary 4 2" xfId="28074"/>
    <cellStyle name="_VC 6.15.06 update on 06GRC power costs.xls Chart 1_4 31 Regulatory Assets and Liabilities  7 06- Exhibit D_NIM Summary 4 2 2" xfId="28075"/>
    <cellStyle name="_VC 6.15.06 update on 06GRC power costs.xls Chart 1_4 31 Regulatory Assets and Liabilities  7 06- Exhibit D_NIM Summary 4 3" xfId="28076"/>
    <cellStyle name="_VC 6.15.06 update on 06GRC power costs.xls Chart 1_4 31 Regulatory Assets and Liabilities  7 06- Exhibit D_NIM Summary 5" xfId="28077"/>
    <cellStyle name="_VC 6.15.06 update on 06GRC power costs.xls Chart 1_4 31 Regulatory Assets and Liabilities  7 06- Exhibit D_NIM Summary 5 2" xfId="28078"/>
    <cellStyle name="_VC 6.15.06 update on 06GRC power costs.xls Chart 1_4 31 Regulatory Assets and Liabilities  7 06- Exhibit D_NIM Summary 6" xfId="28079"/>
    <cellStyle name="_VC 6.15.06 update on 06GRC power costs.xls Chart 1_4 31 Regulatory Assets and Liabilities  7 06- Exhibit D_NIM Summary 6 2" xfId="28080"/>
    <cellStyle name="_VC 6.15.06 update on 06GRC power costs.xls Chart 1_4 31 Regulatory Assets and Liabilities  7 06- Exhibit D_NIM Summary_DEM-WP(C) ENERG10C--ctn Mid-C_042010 2010GRC" xfId="7045"/>
    <cellStyle name="_VC 6.15.06 update on 06GRC power costs.xls Chart 1_4 31 Regulatory Assets and Liabilities  7 06- Exhibit D_NIM Summary_DEM-WP(C) ENERG10C--ctn Mid-C_042010 2010GRC 2" xfId="28081"/>
    <cellStyle name="_VC 6.15.06 update on 06GRC power costs.xls Chart 1_4 31E Reg Asset  Liab and EXH D" xfId="7046"/>
    <cellStyle name="_VC 6.15.06 update on 06GRC power costs.xls Chart 1_4 31E Reg Asset  Liab and EXH D _ Aug 10 Filing (2)" xfId="7047"/>
    <cellStyle name="_VC 6.15.06 update on 06GRC power costs.xls Chart 1_4 31E Reg Asset  Liab and EXH D _ Aug 10 Filing (2) 2" xfId="28082"/>
    <cellStyle name="_VC 6.15.06 update on 06GRC power costs.xls Chart 1_4 31E Reg Asset  Liab and EXH D _ Aug 10 Filing (2) 2 2" xfId="28083"/>
    <cellStyle name="_VC 6.15.06 update on 06GRC power costs.xls Chart 1_4 31E Reg Asset  Liab and EXH D _ Aug 10 Filing (2) 2 2 2" xfId="28084"/>
    <cellStyle name="_VC 6.15.06 update on 06GRC power costs.xls Chart 1_4 31E Reg Asset  Liab and EXH D _ Aug 10 Filing (2) 2 3" xfId="28085"/>
    <cellStyle name="_VC 6.15.06 update on 06GRC power costs.xls Chart 1_4 31E Reg Asset  Liab and EXH D _ Aug 10 Filing (2) 3" xfId="28086"/>
    <cellStyle name="_VC 6.15.06 update on 06GRC power costs.xls Chart 1_4 31E Reg Asset  Liab and EXH D _ Aug 10 Filing (2) 3 2" xfId="28087"/>
    <cellStyle name="_VC 6.15.06 update on 06GRC power costs.xls Chart 1_4 31E Reg Asset  Liab and EXH D _ Aug 10 Filing (2) 3 2 2" xfId="28088"/>
    <cellStyle name="_VC 6.15.06 update on 06GRC power costs.xls Chart 1_4 31E Reg Asset  Liab and EXH D _ Aug 10 Filing (2) 3 3" xfId="28089"/>
    <cellStyle name="_VC 6.15.06 update on 06GRC power costs.xls Chart 1_4 31E Reg Asset  Liab and EXH D _ Aug 10 Filing (2) 4" xfId="28090"/>
    <cellStyle name="_VC 6.15.06 update on 06GRC power costs.xls Chart 1_4 31E Reg Asset  Liab and EXH D _ Aug 10 Filing (2) 4 2" xfId="28091"/>
    <cellStyle name="_VC 6.15.06 update on 06GRC power costs.xls Chart 1_4 31E Reg Asset  Liab and EXH D _ Aug 10 Filing (2) 5" xfId="28092"/>
    <cellStyle name="_VC 6.15.06 update on 06GRC power costs.xls Chart 1_4 31E Reg Asset  Liab and EXH D _ Aug 10 Filing (2) 5 2" xfId="28093"/>
    <cellStyle name="_VC 6.15.06 update on 06GRC power costs.xls Chart 1_4 31E Reg Asset  Liab and EXH D 10" xfId="28094"/>
    <cellStyle name="_VC 6.15.06 update on 06GRC power costs.xls Chart 1_4 31E Reg Asset  Liab and EXH D 10 2" xfId="28095"/>
    <cellStyle name="_VC 6.15.06 update on 06GRC power costs.xls Chart 1_4 31E Reg Asset  Liab and EXH D 10 2 2" xfId="28096"/>
    <cellStyle name="_VC 6.15.06 update on 06GRC power costs.xls Chart 1_4 31E Reg Asset  Liab and EXH D 10 3" xfId="28097"/>
    <cellStyle name="_VC 6.15.06 update on 06GRC power costs.xls Chart 1_4 31E Reg Asset  Liab and EXH D 11" xfId="28098"/>
    <cellStyle name="_VC 6.15.06 update on 06GRC power costs.xls Chart 1_4 31E Reg Asset  Liab and EXH D 11 2" xfId="28099"/>
    <cellStyle name="_VC 6.15.06 update on 06GRC power costs.xls Chart 1_4 31E Reg Asset  Liab and EXH D 11 2 2" xfId="28100"/>
    <cellStyle name="_VC 6.15.06 update on 06GRC power costs.xls Chart 1_4 31E Reg Asset  Liab and EXH D 11 3" xfId="28101"/>
    <cellStyle name="_VC 6.15.06 update on 06GRC power costs.xls Chart 1_4 31E Reg Asset  Liab and EXH D 12" xfId="28102"/>
    <cellStyle name="_VC 6.15.06 update on 06GRC power costs.xls Chart 1_4 31E Reg Asset  Liab and EXH D 12 2" xfId="28103"/>
    <cellStyle name="_VC 6.15.06 update on 06GRC power costs.xls Chart 1_4 31E Reg Asset  Liab and EXH D 12 2 2" xfId="28104"/>
    <cellStyle name="_VC 6.15.06 update on 06GRC power costs.xls Chart 1_4 31E Reg Asset  Liab and EXH D 12 3" xfId="28105"/>
    <cellStyle name="_VC 6.15.06 update on 06GRC power costs.xls Chart 1_4 31E Reg Asset  Liab and EXH D 13" xfId="28106"/>
    <cellStyle name="_VC 6.15.06 update on 06GRC power costs.xls Chart 1_4 31E Reg Asset  Liab and EXH D 13 2" xfId="28107"/>
    <cellStyle name="_VC 6.15.06 update on 06GRC power costs.xls Chart 1_4 31E Reg Asset  Liab and EXH D 13 2 2" xfId="28108"/>
    <cellStyle name="_VC 6.15.06 update on 06GRC power costs.xls Chart 1_4 31E Reg Asset  Liab and EXH D 13 3" xfId="28109"/>
    <cellStyle name="_VC 6.15.06 update on 06GRC power costs.xls Chart 1_4 31E Reg Asset  Liab and EXH D 14" xfId="28110"/>
    <cellStyle name="_VC 6.15.06 update on 06GRC power costs.xls Chart 1_4 31E Reg Asset  Liab and EXH D 14 2" xfId="28111"/>
    <cellStyle name="_VC 6.15.06 update on 06GRC power costs.xls Chart 1_4 31E Reg Asset  Liab and EXH D 14 2 2" xfId="28112"/>
    <cellStyle name="_VC 6.15.06 update on 06GRC power costs.xls Chart 1_4 31E Reg Asset  Liab and EXH D 14 3" xfId="28113"/>
    <cellStyle name="_VC 6.15.06 update on 06GRC power costs.xls Chart 1_4 31E Reg Asset  Liab and EXH D 15" xfId="28114"/>
    <cellStyle name="_VC 6.15.06 update on 06GRC power costs.xls Chart 1_4 31E Reg Asset  Liab and EXH D 15 2" xfId="28115"/>
    <cellStyle name="_VC 6.15.06 update on 06GRC power costs.xls Chart 1_4 31E Reg Asset  Liab and EXH D 15 2 2" xfId="28116"/>
    <cellStyle name="_VC 6.15.06 update on 06GRC power costs.xls Chart 1_4 31E Reg Asset  Liab and EXH D 15 3" xfId="28117"/>
    <cellStyle name="_VC 6.15.06 update on 06GRC power costs.xls Chart 1_4 31E Reg Asset  Liab and EXH D 16" xfId="28118"/>
    <cellStyle name="_VC 6.15.06 update on 06GRC power costs.xls Chart 1_4 31E Reg Asset  Liab and EXH D 16 2" xfId="28119"/>
    <cellStyle name="_VC 6.15.06 update on 06GRC power costs.xls Chart 1_4 31E Reg Asset  Liab and EXH D 16 2 2" xfId="28120"/>
    <cellStyle name="_VC 6.15.06 update on 06GRC power costs.xls Chart 1_4 31E Reg Asset  Liab and EXH D 16 3" xfId="28121"/>
    <cellStyle name="_VC 6.15.06 update on 06GRC power costs.xls Chart 1_4 31E Reg Asset  Liab and EXH D 17" xfId="28122"/>
    <cellStyle name="_VC 6.15.06 update on 06GRC power costs.xls Chart 1_4 31E Reg Asset  Liab and EXH D 17 2" xfId="28123"/>
    <cellStyle name="_VC 6.15.06 update on 06GRC power costs.xls Chart 1_4 31E Reg Asset  Liab and EXH D 18" xfId="28124"/>
    <cellStyle name="_VC 6.15.06 update on 06GRC power costs.xls Chart 1_4 31E Reg Asset  Liab and EXH D 18 2" xfId="28125"/>
    <cellStyle name="_VC 6.15.06 update on 06GRC power costs.xls Chart 1_4 31E Reg Asset  Liab and EXH D 19" xfId="28126"/>
    <cellStyle name="_VC 6.15.06 update on 06GRC power costs.xls Chart 1_4 31E Reg Asset  Liab and EXH D 19 2" xfId="28127"/>
    <cellStyle name="_VC 6.15.06 update on 06GRC power costs.xls Chart 1_4 31E Reg Asset  Liab and EXH D 2" xfId="28128"/>
    <cellStyle name="_VC 6.15.06 update on 06GRC power costs.xls Chart 1_4 31E Reg Asset  Liab and EXH D 2 2" xfId="28129"/>
    <cellStyle name="_VC 6.15.06 update on 06GRC power costs.xls Chart 1_4 31E Reg Asset  Liab and EXH D 2 2 2" xfId="28130"/>
    <cellStyle name="_VC 6.15.06 update on 06GRC power costs.xls Chart 1_4 31E Reg Asset  Liab and EXH D 2 3" xfId="28131"/>
    <cellStyle name="_VC 6.15.06 update on 06GRC power costs.xls Chart 1_4 31E Reg Asset  Liab and EXH D 20" xfId="28132"/>
    <cellStyle name="_VC 6.15.06 update on 06GRC power costs.xls Chart 1_4 31E Reg Asset  Liab and EXH D 20 2" xfId="28133"/>
    <cellStyle name="_VC 6.15.06 update on 06GRC power costs.xls Chart 1_4 31E Reg Asset  Liab and EXH D 21" xfId="28134"/>
    <cellStyle name="_VC 6.15.06 update on 06GRC power costs.xls Chart 1_4 31E Reg Asset  Liab and EXH D 21 2" xfId="28135"/>
    <cellStyle name="_VC 6.15.06 update on 06GRC power costs.xls Chart 1_4 31E Reg Asset  Liab and EXH D 22" xfId="28136"/>
    <cellStyle name="_VC 6.15.06 update on 06GRC power costs.xls Chart 1_4 31E Reg Asset  Liab and EXH D 22 2" xfId="28137"/>
    <cellStyle name="_VC 6.15.06 update on 06GRC power costs.xls Chart 1_4 31E Reg Asset  Liab and EXH D 23" xfId="28138"/>
    <cellStyle name="_VC 6.15.06 update on 06GRC power costs.xls Chart 1_4 31E Reg Asset  Liab and EXH D 23 2" xfId="28139"/>
    <cellStyle name="_VC 6.15.06 update on 06GRC power costs.xls Chart 1_4 31E Reg Asset  Liab and EXH D 24" xfId="28140"/>
    <cellStyle name="_VC 6.15.06 update on 06GRC power costs.xls Chart 1_4 31E Reg Asset  Liab and EXH D 24 2" xfId="28141"/>
    <cellStyle name="_VC 6.15.06 update on 06GRC power costs.xls Chart 1_4 31E Reg Asset  Liab and EXH D 25" xfId="28142"/>
    <cellStyle name="_VC 6.15.06 update on 06GRC power costs.xls Chart 1_4 31E Reg Asset  Liab and EXH D 25 2" xfId="28143"/>
    <cellStyle name="_VC 6.15.06 update on 06GRC power costs.xls Chart 1_4 31E Reg Asset  Liab and EXH D 26" xfId="28144"/>
    <cellStyle name="_VC 6.15.06 update on 06GRC power costs.xls Chart 1_4 31E Reg Asset  Liab and EXH D 26 2" xfId="28145"/>
    <cellStyle name="_VC 6.15.06 update on 06GRC power costs.xls Chart 1_4 31E Reg Asset  Liab and EXH D 27" xfId="28146"/>
    <cellStyle name="_VC 6.15.06 update on 06GRC power costs.xls Chart 1_4 31E Reg Asset  Liab and EXH D 27 2" xfId="28147"/>
    <cellStyle name="_VC 6.15.06 update on 06GRC power costs.xls Chart 1_4 31E Reg Asset  Liab and EXH D 28" xfId="28148"/>
    <cellStyle name="_VC 6.15.06 update on 06GRC power costs.xls Chart 1_4 31E Reg Asset  Liab and EXH D 28 2" xfId="28149"/>
    <cellStyle name="_VC 6.15.06 update on 06GRC power costs.xls Chart 1_4 31E Reg Asset  Liab and EXH D 29" xfId="28150"/>
    <cellStyle name="_VC 6.15.06 update on 06GRC power costs.xls Chart 1_4 31E Reg Asset  Liab and EXH D 29 2" xfId="28151"/>
    <cellStyle name="_VC 6.15.06 update on 06GRC power costs.xls Chart 1_4 31E Reg Asset  Liab and EXH D 3" xfId="28152"/>
    <cellStyle name="_VC 6.15.06 update on 06GRC power costs.xls Chart 1_4 31E Reg Asset  Liab and EXH D 3 2" xfId="28153"/>
    <cellStyle name="_VC 6.15.06 update on 06GRC power costs.xls Chart 1_4 31E Reg Asset  Liab and EXH D 3 2 2" xfId="28154"/>
    <cellStyle name="_VC 6.15.06 update on 06GRC power costs.xls Chart 1_4 31E Reg Asset  Liab and EXH D 3 3" xfId="28155"/>
    <cellStyle name="_VC 6.15.06 update on 06GRC power costs.xls Chart 1_4 31E Reg Asset  Liab and EXH D 30" xfId="28156"/>
    <cellStyle name="_VC 6.15.06 update on 06GRC power costs.xls Chart 1_4 31E Reg Asset  Liab and EXH D 30 2" xfId="28157"/>
    <cellStyle name="_VC 6.15.06 update on 06GRC power costs.xls Chart 1_4 31E Reg Asset  Liab and EXH D 4" xfId="28158"/>
    <cellStyle name="_VC 6.15.06 update on 06GRC power costs.xls Chart 1_4 31E Reg Asset  Liab and EXH D 4 2" xfId="28159"/>
    <cellStyle name="_VC 6.15.06 update on 06GRC power costs.xls Chart 1_4 31E Reg Asset  Liab and EXH D 4 2 2" xfId="28160"/>
    <cellStyle name="_VC 6.15.06 update on 06GRC power costs.xls Chart 1_4 31E Reg Asset  Liab and EXH D 5" xfId="28161"/>
    <cellStyle name="_VC 6.15.06 update on 06GRC power costs.xls Chart 1_4 31E Reg Asset  Liab and EXH D 5 2" xfId="28162"/>
    <cellStyle name="_VC 6.15.06 update on 06GRC power costs.xls Chart 1_4 31E Reg Asset  Liab and EXH D 5 2 2" xfId="28163"/>
    <cellStyle name="_VC 6.15.06 update on 06GRC power costs.xls Chart 1_4 31E Reg Asset  Liab and EXH D 6" xfId="28164"/>
    <cellStyle name="_VC 6.15.06 update on 06GRC power costs.xls Chart 1_4 31E Reg Asset  Liab and EXH D 6 2" xfId="28165"/>
    <cellStyle name="_VC 6.15.06 update on 06GRC power costs.xls Chart 1_4 31E Reg Asset  Liab and EXH D 6 2 2" xfId="28166"/>
    <cellStyle name="_VC 6.15.06 update on 06GRC power costs.xls Chart 1_4 31E Reg Asset  Liab and EXH D 6 3" xfId="28167"/>
    <cellStyle name="_VC 6.15.06 update on 06GRC power costs.xls Chart 1_4 31E Reg Asset  Liab and EXH D 7" xfId="28168"/>
    <cellStyle name="_VC 6.15.06 update on 06GRC power costs.xls Chart 1_4 31E Reg Asset  Liab and EXH D 7 2" xfId="28169"/>
    <cellStyle name="_VC 6.15.06 update on 06GRC power costs.xls Chart 1_4 31E Reg Asset  Liab and EXH D 7 2 2" xfId="28170"/>
    <cellStyle name="_VC 6.15.06 update on 06GRC power costs.xls Chart 1_4 31E Reg Asset  Liab and EXH D 7 3" xfId="28171"/>
    <cellStyle name="_VC 6.15.06 update on 06GRC power costs.xls Chart 1_4 31E Reg Asset  Liab and EXH D 8" xfId="28172"/>
    <cellStyle name="_VC 6.15.06 update on 06GRC power costs.xls Chart 1_4 31E Reg Asset  Liab and EXH D 8 2" xfId="28173"/>
    <cellStyle name="_VC 6.15.06 update on 06GRC power costs.xls Chart 1_4 31E Reg Asset  Liab and EXH D 8 2 2" xfId="28174"/>
    <cellStyle name="_VC 6.15.06 update on 06GRC power costs.xls Chart 1_4 31E Reg Asset  Liab and EXH D 8 3" xfId="28175"/>
    <cellStyle name="_VC 6.15.06 update on 06GRC power costs.xls Chart 1_4 31E Reg Asset  Liab and EXH D 9" xfId="28176"/>
    <cellStyle name="_VC 6.15.06 update on 06GRC power costs.xls Chart 1_4 31E Reg Asset  Liab and EXH D 9 2" xfId="28177"/>
    <cellStyle name="_VC 6.15.06 update on 06GRC power costs.xls Chart 1_4 31E Reg Asset  Liab and EXH D 9 2 2" xfId="28178"/>
    <cellStyle name="_VC 6.15.06 update on 06GRC power costs.xls Chart 1_4 31E Reg Asset  Liab and EXH D 9 3" xfId="28179"/>
    <cellStyle name="_VC 6.15.06 update on 06GRC power costs.xls Chart 1_4 32 Regulatory Assets and Liabilities  7 06- Exhibit D" xfId="7048"/>
    <cellStyle name="_VC 6.15.06 update on 06GRC power costs.xls Chart 1_4 32 Regulatory Assets and Liabilities  7 06- Exhibit D 2" xfId="7049"/>
    <cellStyle name="_VC 6.15.06 update on 06GRC power costs.xls Chart 1_4 32 Regulatory Assets and Liabilities  7 06- Exhibit D 2 2" xfId="7050"/>
    <cellStyle name="_VC 6.15.06 update on 06GRC power costs.xls Chart 1_4 32 Regulatory Assets and Liabilities  7 06- Exhibit D 2 2 2" xfId="28180"/>
    <cellStyle name="_VC 6.15.06 update on 06GRC power costs.xls Chart 1_4 32 Regulatory Assets and Liabilities  7 06- Exhibit D 2 2 2 2" xfId="28181"/>
    <cellStyle name="_VC 6.15.06 update on 06GRC power costs.xls Chart 1_4 32 Regulatory Assets and Liabilities  7 06- Exhibit D 2 3" xfId="28182"/>
    <cellStyle name="_VC 6.15.06 update on 06GRC power costs.xls Chart 1_4 32 Regulatory Assets and Liabilities  7 06- Exhibit D 2 3 2" xfId="28183"/>
    <cellStyle name="_VC 6.15.06 update on 06GRC power costs.xls Chart 1_4 32 Regulatory Assets and Liabilities  7 06- Exhibit D 2 4" xfId="28184"/>
    <cellStyle name="_VC 6.15.06 update on 06GRC power costs.xls Chart 1_4 32 Regulatory Assets and Liabilities  7 06- Exhibit D 2 4 2" xfId="28185"/>
    <cellStyle name="_VC 6.15.06 update on 06GRC power costs.xls Chart 1_4 32 Regulatory Assets and Liabilities  7 06- Exhibit D 3" xfId="7051"/>
    <cellStyle name="_VC 6.15.06 update on 06GRC power costs.xls Chart 1_4 32 Regulatory Assets and Liabilities  7 06- Exhibit D 3 2" xfId="28186"/>
    <cellStyle name="_VC 6.15.06 update on 06GRC power costs.xls Chart 1_4 32 Regulatory Assets and Liabilities  7 06- Exhibit D 3 2 2" xfId="28187"/>
    <cellStyle name="_VC 6.15.06 update on 06GRC power costs.xls Chart 1_4 32 Regulatory Assets and Liabilities  7 06- Exhibit D 3 3" xfId="28188"/>
    <cellStyle name="_VC 6.15.06 update on 06GRC power costs.xls Chart 1_4 32 Regulatory Assets and Liabilities  7 06- Exhibit D 4" xfId="7052"/>
    <cellStyle name="_VC 6.15.06 update on 06GRC power costs.xls Chart 1_4 32 Regulatory Assets and Liabilities  7 06- Exhibit D 4 2" xfId="28189"/>
    <cellStyle name="_VC 6.15.06 update on 06GRC power costs.xls Chart 1_4 32 Regulatory Assets and Liabilities  7 06- Exhibit D 4 2 2" xfId="28190"/>
    <cellStyle name="_VC 6.15.06 update on 06GRC power costs.xls Chart 1_4 32 Regulatory Assets and Liabilities  7 06- Exhibit D 4 3" xfId="28191"/>
    <cellStyle name="_VC 6.15.06 update on 06GRC power costs.xls Chart 1_4 32 Regulatory Assets and Liabilities  7 06- Exhibit D 5" xfId="28192"/>
    <cellStyle name="_VC 6.15.06 update on 06GRC power costs.xls Chart 1_4 32 Regulatory Assets and Liabilities  7 06- Exhibit D 5 2" xfId="28193"/>
    <cellStyle name="_VC 6.15.06 update on 06GRC power costs.xls Chart 1_4 32 Regulatory Assets and Liabilities  7 06- Exhibit D 6" xfId="28194"/>
    <cellStyle name="_VC 6.15.06 update on 06GRC power costs.xls Chart 1_4 32 Regulatory Assets and Liabilities  7 06- Exhibit D 6 2" xfId="28195"/>
    <cellStyle name="_VC 6.15.06 update on 06GRC power costs.xls Chart 1_4 32 Regulatory Assets and Liabilities  7 06- Exhibit D_DEM-WP(C) ENERG10C--ctn Mid-C_042010 2010GRC" xfId="7053"/>
    <cellStyle name="_VC 6.15.06 update on 06GRC power costs.xls Chart 1_4 32 Regulatory Assets and Liabilities  7 06- Exhibit D_DEM-WP(C) ENERG10C--ctn Mid-C_042010 2010GRC 2" xfId="28196"/>
    <cellStyle name="_VC 6.15.06 update on 06GRC power costs.xls Chart 1_4 32 Regulatory Assets and Liabilities  7 06- Exhibit D_NIM Summary" xfId="7054"/>
    <cellStyle name="_VC 6.15.06 update on 06GRC power costs.xls Chart 1_4 32 Regulatory Assets and Liabilities  7 06- Exhibit D_NIM Summary 2" xfId="7055"/>
    <cellStyle name="_VC 6.15.06 update on 06GRC power costs.xls Chart 1_4 32 Regulatory Assets and Liabilities  7 06- Exhibit D_NIM Summary 2 2" xfId="28197"/>
    <cellStyle name="_VC 6.15.06 update on 06GRC power costs.xls Chart 1_4 32 Regulatory Assets and Liabilities  7 06- Exhibit D_NIM Summary 2 2 2" xfId="28198"/>
    <cellStyle name="_VC 6.15.06 update on 06GRC power costs.xls Chart 1_4 32 Regulatory Assets and Liabilities  7 06- Exhibit D_NIM Summary 2 2 2 2" xfId="28199"/>
    <cellStyle name="_VC 6.15.06 update on 06GRC power costs.xls Chart 1_4 32 Regulatory Assets and Liabilities  7 06- Exhibit D_NIM Summary 2 3" xfId="28200"/>
    <cellStyle name="_VC 6.15.06 update on 06GRC power costs.xls Chart 1_4 32 Regulatory Assets and Liabilities  7 06- Exhibit D_NIM Summary 2 3 2" xfId="28201"/>
    <cellStyle name="_VC 6.15.06 update on 06GRC power costs.xls Chart 1_4 32 Regulatory Assets and Liabilities  7 06- Exhibit D_NIM Summary 2 4" xfId="28202"/>
    <cellStyle name="_VC 6.15.06 update on 06GRC power costs.xls Chart 1_4 32 Regulatory Assets and Liabilities  7 06- Exhibit D_NIM Summary 2 4 2" xfId="28203"/>
    <cellStyle name="_VC 6.15.06 update on 06GRC power costs.xls Chart 1_4 32 Regulatory Assets and Liabilities  7 06- Exhibit D_NIM Summary 3" xfId="28204"/>
    <cellStyle name="_VC 6.15.06 update on 06GRC power costs.xls Chart 1_4 32 Regulatory Assets and Liabilities  7 06- Exhibit D_NIM Summary 3 2" xfId="28205"/>
    <cellStyle name="_VC 6.15.06 update on 06GRC power costs.xls Chart 1_4 32 Regulatory Assets and Liabilities  7 06- Exhibit D_NIM Summary 3 2 2" xfId="28206"/>
    <cellStyle name="_VC 6.15.06 update on 06GRC power costs.xls Chart 1_4 32 Regulatory Assets and Liabilities  7 06- Exhibit D_NIM Summary 3 3" xfId="28207"/>
    <cellStyle name="_VC 6.15.06 update on 06GRC power costs.xls Chart 1_4 32 Regulatory Assets and Liabilities  7 06- Exhibit D_NIM Summary 4" xfId="28208"/>
    <cellStyle name="_VC 6.15.06 update on 06GRC power costs.xls Chart 1_4 32 Regulatory Assets and Liabilities  7 06- Exhibit D_NIM Summary 4 2" xfId="28209"/>
    <cellStyle name="_VC 6.15.06 update on 06GRC power costs.xls Chart 1_4 32 Regulatory Assets and Liabilities  7 06- Exhibit D_NIM Summary 4 2 2" xfId="28210"/>
    <cellStyle name="_VC 6.15.06 update on 06GRC power costs.xls Chart 1_4 32 Regulatory Assets and Liabilities  7 06- Exhibit D_NIM Summary 4 3" xfId="28211"/>
    <cellStyle name="_VC 6.15.06 update on 06GRC power costs.xls Chart 1_4 32 Regulatory Assets and Liabilities  7 06- Exhibit D_NIM Summary 5" xfId="28212"/>
    <cellStyle name="_VC 6.15.06 update on 06GRC power costs.xls Chart 1_4 32 Regulatory Assets and Liabilities  7 06- Exhibit D_NIM Summary 5 2" xfId="28213"/>
    <cellStyle name="_VC 6.15.06 update on 06GRC power costs.xls Chart 1_4 32 Regulatory Assets and Liabilities  7 06- Exhibit D_NIM Summary 6" xfId="28214"/>
    <cellStyle name="_VC 6.15.06 update on 06GRC power costs.xls Chart 1_4 32 Regulatory Assets and Liabilities  7 06- Exhibit D_NIM Summary 6 2" xfId="28215"/>
    <cellStyle name="_VC 6.15.06 update on 06GRC power costs.xls Chart 1_4 32 Regulatory Assets and Liabilities  7 06- Exhibit D_NIM Summary_DEM-WP(C) ENERG10C--ctn Mid-C_042010 2010GRC" xfId="7056"/>
    <cellStyle name="_VC 6.15.06 update on 06GRC power costs.xls Chart 1_4 32 Regulatory Assets and Liabilities  7 06- Exhibit D_NIM Summary_DEM-WP(C) ENERG10C--ctn Mid-C_042010 2010GRC 2" xfId="28216"/>
    <cellStyle name="_VC 6.15.06 update on 06GRC power costs.xls Chart 1_ACCOUNTS" xfId="7057"/>
    <cellStyle name="_VC 6.15.06 update on 06GRC power costs.xls Chart 1_Att B to RECs proceeds proposal" xfId="28217"/>
    <cellStyle name="_VC 6.15.06 update on 06GRC power costs.xls Chart 1_AURORA Total New" xfId="7058"/>
    <cellStyle name="_VC 6.15.06 update on 06GRC power costs.xls Chart 1_AURORA Total New 2" xfId="7059"/>
    <cellStyle name="_VC 6.15.06 update on 06GRC power costs.xls Chart 1_AURORA Total New 2 2" xfId="28218"/>
    <cellStyle name="_VC 6.15.06 update on 06GRC power costs.xls Chart 1_AURORA Total New 2 2 2" xfId="28219"/>
    <cellStyle name="_VC 6.15.06 update on 06GRC power costs.xls Chart 1_AURORA Total New 2 2 2 2" xfId="28220"/>
    <cellStyle name="_VC 6.15.06 update on 06GRC power costs.xls Chart 1_AURORA Total New 2 3" xfId="28221"/>
    <cellStyle name="_VC 6.15.06 update on 06GRC power costs.xls Chart 1_AURORA Total New 2 3 2" xfId="28222"/>
    <cellStyle name="_VC 6.15.06 update on 06GRC power costs.xls Chart 1_AURORA Total New 2 4" xfId="28223"/>
    <cellStyle name="_VC 6.15.06 update on 06GRC power costs.xls Chart 1_AURORA Total New 2 4 2" xfId="28224"/>
    <cellStyle name="_VC 6.15.06 update on 06GRC power costs.xls Chart 1_AURORA Total New 3" xfId="28225"/>
    <cellStyle name="_VC 6.15.06 update on 06GRC power costs.xls Chart 1_AURORA Total New 3 2" xfId="28226"/>
    <cellStyle name="_VC 6.15.06 update on 06GRC power costs.xls Chart 1_AURORA Total New 3 2 2" xfId="28227"/>
    <cellStyle name="_VC 6.15.06 update on 06GRC power costs.xls Chart 1_AURORA Total New 4" xfId="28228"/>
    <cellStyle name="_VC 6.15.06 update on 06GRC power costs.xls Chart 1_AURORA Total New 4 2" xfId="28229"/>
    <cellStyle name="_VC 6.15.06 update on 06GRC power costs.xls Chart 1_AURORA Total New 5" xfId="28230"/>
    <cellStyle name="_VC 6.15.06 update on 06GRC power costs.xls Chart 1_AURORA Total New 5 2" xfId="28231"/>
    <cellStyle name="_VC 6.15.06 update on 06GRC power costs.xls Chart 1_Backup for Attachment B 2010-09-09" xfId="28232"/>
    <cellStyle name="_VC 6.15.06 update on 06GRC power costs.xls Chart 1_Bench Request - Attachment B" xfId="28233"/>
    <cellStyle name="_VC 6.15.06 update on 06GRC power costs.xls Chart 1_Book2" xfId="7060"/>
    <cellStyle name="_VC 6.15.06 update on 06GRC power costs.xls Chart 1_Book2 2" xfId="7061"/>
    <cellStyle name="_VC 6.15.06 update on 06GRC power costs.xls Chart 1_Book2 2 2" xfId="7062"/>
    <cellStyle name="_VC 6.15.06 update on 06GRC power costs.xls Chart 1_Book2 2 2 2" xfId="28234"/>
    <cellStyle name="_VC 6.15.06 update on 06GRC power costs.xls Chart 1_Book2 2 2 2 2" xfId="28235"/>
    <cellStyle name="_VC 6.15.06 update on 06GRC power costs.xls Chart 1_Book2 2 3" xfId="28236"/>
    <cellStyle name="_VC 6.15.06 update on 06GRC power costs.xls Chart 1_Book2 2 3 2" xfId="28237"/>
    <cellStyle name="_VC 6.15.06 update on 06GRC power costs.xls Chart 1_Book2 2 4" xfId="28238"/>
    <cellStyle name="_VC 6.15.06 update on 06GRC power costs.xls Chart 1_Book2 2 4 2" xfId="28239"/>
    <cellStyle name="_VC 6.15.06 update on 06GRC power costs.xls Chart 1_Book2 3" xfId="7063"/>
    <cellStyle name="_VC 6.15.06 update on 06GRC power costs.xls Chart 1_Book2 3 2" xfId="28240"/>
    <cellStyle name="_VC 6.15.06 update on 06GRC power costs.xls Chart 1_Book2 3 2 2" xfId="28241"/>
    <cellStyle name="_VC 6.15.06 update on 06GRC power costs.xls Chart 1_Book2 3 3" xfId="28242"/>
    <cellStyle name="_VC 6.15.06 update on 06GRC power costs.xls Chart 1_Book2 4" xfId="7064"/>
    <cellStyle name="_VC 6.15.06 update on 06GRC power costs.xls Chart 1_Book2 4 2" xfId="28243"/>
    <cellStyle name="_VC 6.15.06 update on 06GRC power costs.xls Chart 1_Book2 4 2 2" xfId="28244"/>
    <cellStyle name="_VC 6.15.06 update on 06GRC power costs.xls Chart 1_Book2 4 3" xfId="28245"/>
    <cellStyle name="_VC 6.15.06 update on 06GRC power costs.xls Chart 1_Book2 5" xfId="28246"/>
    <cellStyle name="_VC 6.15.06 update on 06GRC power costs.xls Chart 1_Book2 5 2" xfId="28247"/>
    <cellStyle name="_VC 6.15.06 update on 06GRC power costs.xls Chart 1_Book2 6" xfId="28248"/>
    <cellStyle name="_VC 6.15.06 update on 06GRC power costs.xls Chart 1_Book2 6 2" xfId="28249"/>
    <cellStyle name="_VC 6.15.06 update on 06GRC power costs.xls Chart 1_Book2_Adj Bench DR 3 for Initial Briefs (Electric)" xfId="7065"/>
    <cellStyle name="_VC 6.15.06 update on 06GRC power costs.xls Chart 1_Book2_Adj Bench DR 3 for Initial Briefs (Electric) 2" xfId="7066"/>
    <cellStyle name="_VC 6.15.06 update on 06GRC power costs.xls Chart 1_Book2_Adj Bench DR 3 for Initial Briefs (Electric) 2 2" xfId="7067"/>
    <cellStyle name="_VC 6.15.06 update on 06GRC power costs.xls Chart 1_Book2_Adj Bench DR 3 for Initial Briefs (Electric) 2 2 2" xfId="28250"/>
    <cellStyle name="_VC 6.15.06 update on 06GRC power costs.xls Chart 1_Book2_Adj Bench DR 3 for Initial Briefs (Electric) 2 2 2 2" xfId="28251"/>
    <cellStyle name="_VC 6.15.06 update on 06GRC power costs.xls Chart 1_Book2_Adj Bench DR 3 for Initial Briefs (Electric) 2 3" xfId="28252"/>
    <cellStyle name="_VC 6.15.06 update on 06GRC power costs.xls Chart 1_Book2_Adj Bench DR 3 for Initial Briefs (Electric) 2 3 2" xfId="28253"/>
    <cellStyle name="_VC 6.15.06 update on 06GRC power costs.xls Chart 1_Book2_Adj Bench DR 3 for Initial Briefs (Electric) 2 4" xfId="28254"/>
    <cellStyle name="_VC 6.15.06 update on 06GRC power costs.xls Chart 1_Book2_Adj Bench DR 3 for Initial Briefs (Electric) 2 4 2" xfId="28255"/>
    <cellStyle name="_VC 6.15.06 update on 06GRC power costs.xls Chart 1_Book2_Adj Bench DR 3 for Initial Briefs (Electric) 3" xfId="7068"/>
    <cellStyle name="_VC 6.15.06 update on 06GRC power costs.xls Chart 1_Book2_Adj Bench DR 3 for Initial Briefs (Electric) 3 2" xfId="28256"/>
    <cellStyle name="_VC 6.15.06 update on 06GRC power costs.xls Chart 1_Book2_Adj Bench DR 3 for Initial Briefs (Electric) 3 2 2" xfId="28257"/>
    <cellStyle name="_VC 6.15.06 update on 06GRC power costs.xls Chart 1_Book2_Adj Bench DR 3 for Initial Briefs (Electric) 3 3" xfId="28258"/>
    <cellStyle name="_VC 6.15.06 update on 06GRC power costs.xls Chart 1_Book2_Adj Bench DR 3 for Initial Briefs (Electric) 4" xfId="7069"/>
    <cellStyle name="_VC 6.15.06 update on 06GRC power costs.xls Chart 1_Book2_Adj Bench DR 3 for Initial Briefs (Electric) 4 2" xfId="28259"/>
    <cellStyle name="_VC 6.15.06 update on 06GRC power costs.xls Chart 1_Book2_Adj Bench DR 3 for Initial Briefs (Electric) 4 2 2" xfId="28260"/>
    <cellStyle name="_VC 6.15.06 update on 06GRC power costs.xls Chart 1_Book2_Adj Bench DR 3 for Initial Briefs (Electric) 4 3" xfId="28261"/>
    <cellStyle name="_VC 6.15.06 update on 06GRC power costs.xls Chart 1_Book2_Adj Bench DR 3 for Initial Briefs (Electric) 5" xfId="28262"/>
    <cellStyle name="_VC 6.15.06 update on 06GRC power costs.xls Chart 1_Book2_Adj Bench DR 3 for Initial Briefs (Electric) 5 2" xfId="28263"/>
    <cellStyle name="_VC 6.15.06 update on 06GRC power costs.xls Chart 1_Book2_Adj Bench DR 3 for Initial Briefs (Electric) 6" xfId="28264"/>
    <cellStyle name="_VC 6.15.06 update on 06GRC power costs.xls Chart 1_Book2_Adj Bench DR 3 for Initial Briefs (Electric) 6 2" xfId="28265"/>
    <cellStyle name="_VC 6.15.06 update on 06GRC power costs.xls Chart 1_Book2_Adj Bench DR 3 for Initial Briefs (Electric)_DEM-WP(C) ENERG10C--ctn Mid-C_042010 2010GRC" xfId="7070"/>
    <cellStyle name="_VC 6.15.06 update on 06GRC power costs.xls Chart 1_Book2_Adj Bench DR 3 for Initial Briefs (Electric)_DEM-WP(C) ENERG10C--ctn Mid-C_042010 2010GRC 2" xfId="28266"/>
    <cellStyle name="_VC 6.15.06 update on 06GRC power costs.xls Chart 1_Book2_DEM-WP(C) ENERG10C--ctn Mid-C_042010 2010GRC" xfId="7071"/>
    <cellStyle name="_VC 6.15.06 update on 06GRC power costs.xls Chart 1_Book2_DEM-WP(C) ENERG10C--ctn Mid-C_042010 2010GRC 2" xfId="28267"/>
    <cellStyle name="_VC 6.15.06 update on 06GRC power costs.xls Chart 1_Book2_Electric Rev Req Model (2009 GRC) Rebuttal" xfId="7072"/>
    <cellStyle name="_VC 6.15.06 update on 06GRC power costs.xls Chart 1_Book2_Electric Rev Req Model (2009 GRC) Rebuttal 2" xfId="7073"/>
    <cellStyle name="_VC 6.15.06 update on 06GRC power costs.xls Chart 1_Book2_Electric Rev Req Model (2009 GRC) Rebuttal 2 2" xfId="7074"/>
    <cellStyle name="_VC 6.15.06 update on 06GRC power costs.xls Chart 1_Book2_Electric Rev Req Model (2009 GRC) Rebuttal 2 2 2" xfId="28268"/>
    <cellStyle name="_VC 6.15.06 update on 06GRC power costs.xls Chart 1_Book2_Electric Rev Req Model (2009 GRC) Rebuttal 2 3" xfId="28269"/>
    <cellStyle name="_VC 6.15.06 update on 06GRC power costs.xls Chart 1_Book2_Electric Rev Req Model (2009 GRC) Rebuttal 3" xfId="7075"/>
    <cellStyle name="_VC 6.15.06 update on 06GRC power costs.xls Chart 1_Book2_Electric Rev Req Model (2009 GRC) Rebuttal 3 2" xfId="28270"/>
    <cellStyle name="_VC 6.15.06 update on 06GRC power costs.xls Chart 1_Book2_Electric Rev Req Model (2009 GRC) Rebuttal 4" xfId="7076"/>
    <cellStyle name="_VC 6.15.06 update on 06GRC power costs.xls Chart 1_Book2_Electric Rev Req Model (2009 GRC) Rebuttal REmoval of New  WH Solar AdjustMI" xfId="7077"/>
    <cellStyle name="_VC 6.15.06 update on 06GRC power costs.xls Chart 1_Book2_Electric Rev Req Model (2009 GRC) Rebuttal REmoval of New  WH Solar AdjustMI 2" xfId="7078"/>
    <cellStyle name="_VC 6.15.06 update on 06GRC power costs.xls Chart 1_Book2_Electric Rev Req Model (2009 GRC) Rebuttal REmoval of New  WH Solar AdjustMI 2 2" xfId="7079"/>
    <cellStyle name="_VC 6.15.06 update on 06GRC power costs.xls Chart 1_Book2_Electric Rev Req Model (2009 GRC) Rebuttal REmoval of New  WH Solar AdjustMI 2 2 2" xfId="28271"/>
    <cellStyle name="_VC 6.15.06 update on 06GRC power costs.xls Chart 1_Book2_Electric Rev Req Model (2009 GRC) Rebuttal REmoval of New  WH Solar AdjustMI 2 2 2 2" xfId="28272"/>
    <cellStyle name="_VC 6.15.06 update on 06GRC power costs.xls Chart 1_Book2_Electric Rev Req Model (2009 GRC) Rebuttal REmoval of New  WH Solar AdjustMI 2 3" xfId="28273"/>
    <cellStyle name="_VC 6.15.06 update on 06GRC power costs.xls Chart 1_Book2_Electric Rev Req Model (2009 GRC) Rebuttal REmoval of New  WH Solar AdjustMI 2 3 2" xfId="28274"/>
    <cellStyle name="_VC 6.15.06 update on 06GRC power costs.xls Chart 1_Book2_Electric Rev Req Model (2009 GRC) Rebuttal REmoval of New  WH Solar AdjustMI 2 4" xfId="28275"/>
    <cellStyle name="_VC 6.15.06 update on 06GRC power costs.xls Chart 1_Book2_Electric Rev Req Model (2009 GRC) Rebuttal REmoval of New  WH Solar AdjustMI 2 4 2" xfId="28276"/>
    <cellStyle name="_VC 6.15.06 update on 06GRC power costs.xls Chart 1_Book2_Electric Rev Req Model (2009 GRC) Rebuttal REmoval of New  WH Solar AdjustMI 3" xfId="7080"/>
    <cellStyle name="_VC 6.15.06 update on 06GRC power costs.xls Chart 1_Book2_Electric Rev Req Model (2009 GRC) Rebuttal REmoval of New  WH Solar AdjustMI 3 2" xfId="28277"/>
    <cellStyle name="_VC 6.15.06 update on 06GRC power costs.xls Chart 1_Book2_Electric Rev Req Model (2009 GRC) Rebuttal REmoval of New  WH Solar AdjustMI 3 2 2" xfId="28278"/>
    <cellStyle name="_VC 6.15.06 update on 06GRC power costs.xls Chart 1_Book2_Electric Rev Req Model (2009 GRC) Rebuttal REmoval of New  WH Solar AdjustMI 3 3" xfId="28279"/>
    <cellStyle name="_VC 6.15.06 update on 06GRC power costs.xls Chart 1_Book2_Electric Rev Req Model (2009 GRC) Rebuttal REmoval of New  WH Solar AdjustMI 4" xfId="7081"/>
    <cellStyle name="_VC 6.15.06 update on 06GRC power costs.xls Chart 1_Book2_Electric Rev Req Model (2009 GRC) Rebuttal REmoval of New  WH Solar AdjustMI 4 2" xfId="28280"/>
    <cellStyle name="_VC 6.15.06 update on 06GRC power costs.xls Chart 1_Book2_Electric Rev Req Model (2009 GRC) Rebuttal REmoval of New  WH Solar AdjustMI 4 2 2" xfId="28281"/>
    <cellStyle name="_VC 6.15.06 update on 06GRC power costs.xls Chart 1_Book2_Electric Rev Req Model (2009 GRC) Rebuttal REmoval of New  WH Solar AdjustMI 4 3" xfId="28282"/>
    <cellStyle name="_VC 6.15.06 update on 06GRC power costs.xls Chart 1_Book2_Electric Rev Req Model (2009 GRC) Rebuttal REmoval of New  WH Solar AdjustMI 5" xfId="28283"/>
    <cellStyle name="_VC 6.15.06 update on 06GRC power costs.xls Chart 1_Book2_Electric Rev Req Model (2009 GRC) Rebuttal REmoval of New  WH Solar AdjustMI 5 2" xfId="28284"/>
    <cellStyle name="_VC 6.15.06 update on 06GRC power costs.xls Chart 1_Book2_Electric Rev Req Model (2009 GRC) Rebuttal REmoval of New  WH Solar AdjustMI 6" xfId="28285"/>
    <cellStyle name="_VC 6.15.06 update on 06GRC power costs.xls Chart 1_Book2_Electric Rev Req Model (2009 GRC) Rebuttal REmoval of New  WH Solar AdjustMI 6 2" xfId="28286"/>
    <cellStyle name="_VC 6.15.06 update on 06GRC power costs.xls Chart 1_Book2_Electric Rev Req Model (2009 GRC) Rebuttal REmoval of New  WH Solar AdjustMI_DEM-WP(C) ENERG10C--ctn Mid-C_042010 2010GRC" xfId="7082"/>
    <cellStyle name="_VC 6.15.06 update on 06GRC power costs.xls Chart 1_Book2_Electric Rev Req Model (2009 GRC) Rebuttal REmoval of New  WH Solar AdjustMI_DEM-WP(C) ENERG10C--ctn Mid-C_042010 2010GRC 2" xfId="28287"/>
    <cellStyle name="_VC 6.15.06 update on 06GRC power costs.xls Chart 1_Book2_Electric Rev Req Model (2009 GRC) Revised 01-18-2010" xfId="7083"/>
    <cellStyle name="_VC 6.15.06 update on 06GRC power costs.xls Chart 1_Book2_Electric Rev Req Model (2009 GRC) Revised 01-18-2010 2" xfId="7084"/>
    <cellStyle name="_VC 6.15.06 update on 06GRC power costs.xls Chart 1_Book2_Electric Rev Req Model (2009 GRC) Revised 01-18-2010 2 2" xfId="7085"/>
    <cellStyle name="_VC 6.15.06 update on 06GRC power costs.xls Chart 1_Book2_Electric Rev Req Model (2009 GRC) Revised 01-18-2010 2 2 2" xfId="28288"/>
    <cellStyle name="_VC 6.15.06 update on 06GRC power costs.xls Chart 1_Book2_Electric Rev Req Model (2009 GRC) Revised 01-18-2010 2 2 2 2" xfId="28289"/>
    <cellStyle name="_VC 6.15.06 update on 06GRC power costs.xls Chart 1_Book2_Electric Rev Req Model (2009 GRC) Revised 01-18-2010 2 3" xfId="28290"/>
    <cellStyle name="_VC 6.15.06 update on 06GRC power costs.xls Chart 1_Book2_Electric Rev Req Model (2009 GRC) Revised 01-18-2010 2 3 2" xfId="28291"/>
    <cellStyle name="_VC 6.15.06 update on 06GRC power costs.xls Chart 1_Book2_Electric Rev Req Model (2009 GRC) Revised 01-18-2010 2 4" xfId="28292"/>
    <cellStyle name="_VC 6.15.06 update on 06GRC power costs.xls Chart 1_Book2_Electric Rev Req Model (2009 GRC) Revised 01-18-2010 2 4 2" xfId="28293"/>
    <cellStyle name="_VC 6.15.06 update on 06GRC power costs.xls Chart 1_Book2_Electric Rev Req Model (2009 GRC) Revised 01-18-2010 3" xfId="7086"/>
    <cellStyle name="_VC 6.15.06 update on 06GRC power costs.xls Chart 1_Book2_Electric Rev Req Model (2009 GRC) Revised 01-18-2010 3 2" xfId="28294"/>
    <cellStyle name="_VC 6.15.06 update on 06GRC power costs.xls Chart 1_Book2_Electric Rev Req Model (2009 GRC) Revised 01-18-2010 3 2 2" xfId="28295"/>
    <cellStyle name="_VC 6.15.06 update on 06GRC power costs.xls Chart 1_Book2_Electric Rev Req Model (2009 GRC) Revised 01-18-2010 3 3" xfId="28296"/>
    <cellStyle name="_VC 6.15.06 update on 06GRC power costs.xls Chart 1_Book2_Electric Rev Req Model (2009 GRC) Revised 01-18-2010 4" xfId="7087"/>
    <cellStyle name="_VC 6.15.06 update on 06GRC power costs.xls Chart 1_Book2_Electric Rev Req Model (2009 GRC) Revised 01-18-2010 4 2" xfId="28297"/>
    <cellStyle name="_VC 6.15.06 update on 06GRC power costs.xls Chart 1_Book2_Electric Rev Req Model (2009 GRC) Revised 01-18-2010 4 2 2" xfId="28298"/>
    <cellStyle name="_VC 6.15.06 update on 06GRC power costs.xls Chart 1_Book2_Electric Rev Req Model (2009 GRC) Revised 01-18-2010 4 3" xfId="28299"/>
    <cellStyle name="_VC 6.15.06 update on 06GRC power costs.xls Chart 1_Book2_Electric Rev Req Model (2009 GRC) Revised 01-18-2010 5" xfId="28300"/>
    <cellStyle name="_VC 6.15.06 update on 06GRC power costs.xls Chart 1_Book2_Electric Rev Req Model (2009 GRC) Revised 01-18-2010 5 2" xfId="28301"/>
    <cellStyle name="_VC 6.15.06 update on 06GRC power costs.xls Chart 1_Book2_Electric Rev Req Model (2009 GRC) Revised 01-18-2010 6" xfId="28302"/>
    <cellStyle name="_VC 6.15.06 update on 06GRC power costs.xls Chart 1_Book2_Electric Rev Req Model (2009 GRC) Revised 01-18-2010 6 2" xfId="28303"/>
    <cellStyle name="_VC 6.15.06 update on 06GRC power costs.xls Chart 1_Book2_Electric Rev Req Model (2009 GRC) Revised 01-18-2010_DEM-WP(C) ENERG10C--ctn Mid-C_042010 2010GRC" xfId="7088"/>
    <cellStyle name="_VC 6.15.06 update on 06GRC power costs.xls Chart 1_Book2_Electric Rev Req Model (2009 GRC) Revised 01-18-2010_DEM-WP(C) ENERG10C--ctn Mid-C_042010 2010GRC 2" xfId="28304"/>
    <cellStyle name="_VC 6.15.06 update on 06GRC power costs.xls Chart 1_Book2_Final Order Electric EXHIBIT A-1" xfId="7089"/>
    <cellStyle name="_VC 6.15.06 update on 06GRC power costs.xls Chart 1_Book2_Final Order Electric EXHIBIT A-1 2" xfId="7090"/>
    <cellStyle name="_VC 6.15.06 update on 06GRC power costs.xls Chart 1_Book2_Final Order Electric EXHIBIT A-1 2 2" xfId="7091"/>
    <cellStyle name="_VC 6.15.06 update on 06GRC power costs.xls Chart 1_Book2_Final Order Electric EXHIBIT A-1 2 2 2" xfId="28305"/>
    <cellStyle name="_VC 6.15.06 update on 06GRC power costs.xls Chart 1_Book2_Final Order Electric EXHIBIT A-1 2 3" xfId="28306"/>
    <cellStyle name="_VC 6.15.06 update on 06GRC power costs.xls Chart 1_Book2_Final Order Electric EXHIBIT A-1 3" xfId="7092"/>
    <cellStyle name="_VC 6.15.06 update on 06GRC power costs.xls Chart 1_Book2_Final Order Electric EXHIBIT A-1 3 2" xfId="28307"/>
    <cellStyle name="_VC 6.15.06 update on 06GRC power costs.xls Chart 1_Book2_Final Order Electric EXHIBIT A-1 3 2 2" xfId="28308"/>
    <cellStyle name="_VC 6.15.06 update on 06GRC power costs.xls Chart 1_Book2_Final Order Electric EXHIBIT A-1 3 3" xfId="28309"/>
    <cellStyle name="_VC 6.15.06 update on 06GRC power costs.xls Chart 1_Book2_Final Order Electric EXHIBIT A-1 4" xfId="7093"/>
    <cellStyle name="_VC 6.15.06 update on 06GRC power costs.xls Chart 1_Book2_Final Order Electric EXHIBIT A-1 4 2" xfId="28310"/>
    <cellStyle name="_VC 6.15.06 update on 06GRC power costs.xls Chart 1_Book2_Final Order Electric EXHIBIT A-1 5" xfId="28311"/>
    <cellStyle name="_VC 6.15.06 update on 06GRC power costs.xls Chart 1_Book2_Final Order Electric EXHIBIT A-1 6" xfId="28312"/>
    <cellStyle name="_VC 6.15.06 update on 06GRC power costs.xls Chart 1_Book4" xfId="7094"/>
    <cellStyle name="_VC 6.15.06 update on 06GRC power costs.xls Chart 1_Book4 2" xfId="7095"/>
    <cellStyle name="_VC 6.15.06 update on 06GRC power costs.xls Chart 1_Book4 2 2" xfId="7096"/>
    <cellStyle name="_VC 6.15.06 update on 06GRC power costs.xls Chart 1_Book4 2 2 2" xfId="28313"/>
    <cellStyle name="_VC 6.15.06 update on 06GRC power costs.xls Chart 1_Book4 2 2 2 2" xfId="28314"/>
    <cellStyle name="_VC 6.15.06 update on 06GRC power costs.xls Chart 1_Book4 2 3" xfId="28315"/>
    <cellStyle name="_VC 6.15.06 update on 06GRC power costs.xls Chart 1_Book4 2 3 2" xfId="28316"/>
    <cellStyle name="_VC 6.15.06 update on 06GRC power costs.xls Chart 1_Book4 2 4" xfId="28317"/>
    <cellStyle name="_VC 6.15.06 update on 06GRC power costs.xls Chart 1_Book4 2 4 2" xfId="28318"/>
    <cellStyle name="_VC 6.15.06 update on 06GRC power costs.xls Chart 1_Book4 3" xfId="7097"/>
    <cellStyle name="_VC 6.15.06 update on 06GRC power costs.xls Chart 1_Book4 3 2" xfId="28319"/>
    <cellStyle name="_VC 6.15.06 update on 06GRC power costs.xls Chart 1_Book4 3 2 2" xfId="28320"/>
    <cellStyle name="_VC 6.15.06 update on 06GRC power costs.xls Chart 1_Book4 3 3" xfId="28321"/>
    <cellStyle name="_VC 6.15.06 update on 06GRC power costs.xls Chart 1_Book4 4" xfId="7098"/>
    <cellStyle name="_VC 6.15.06 update on 06GRC power costs.xls Chart 1_Book4 4 2" xfId="28322"/>
    <cellStyle name="_VC 6.15.06 update on 06GRC power costs.xls Chart 1_Book4 4 2 2" xfId="28323"/>
    <cellStyle name="_VC 6.15.06 update on 06GRC power costs.xls Chart 1_Book4 4 3" xfId="28324"/>
    <cellStyle name="_VC 6.15.06 update on 06GRC power costs.xls Chart 1_Book4 5" xfId="28325"/>
    <cellStyle name="_VC 6.15.06 update on 06GRC power costs.xls Chart 1_Book4 5 2" xfId="28326"/>
    <cellStyle name="_VC 6.15.06 update on 06GRC power costs.xls Chart 1_Book4 6" xfId="28327"/>
    <cellStyle name="_VC 6.15.06 update on 06GRC power costs.xls Chart 1_Book4 6 2" xfId="28328"/>
    <cellStyle name="_VC 6.15.06 update on 06GRC power costs.xls Chart 1_Book4_DEM-WP(C) ENERG10C--ctn Mid-C_042010 2010GRC" xfId="7099"/>
    <cellStyle name="_VC 6.15.06 update on 06GRC power costs.xls Chart 1_Book4_DEM-WP(C) ENERG10C--ctn Mid-C_042010 2010GRC 2" xfId="28329"/>
    <cellStyle name="_VC 6.15.06 update on 06GRC power costs.xls Chart 1_Book9" xfId="7100"/>
    <cellStyle name="_VC 6.15.06 update on 06GRC power costs.xls Chart 1_Book9 2" xfId="7101"/>
    <cellStyle name="_VC 6.15.06 update on 06GRC power costs.xls Chart 1_Book9 2 2" xfId="7102"/>
    <cellStyle name="_VC 6.15.06 update on 06GRC power costs.xls Chart 1_Book9 2 2 2" xfId="28330"/>
    <cellStyle name="_VC 6.15.06 update on 06GRC power costs.xls Chart 1_Book9 2 2 2 2" xfId="28331"/>
    <cellStyle name="_VC 6.15.06 update on 06GRC power costs.xls Chart 1_Book9 2 3" xfId="28332"/>
    <cellStyle name="_VC 6.15.06 update on 06GRC power costs.xls Chart 1_Book9 2 3 2" xfId="28333"/>
    <cellStyle name="_VC 6.15.06 update on 06GRC power costs.xls Chart 1_Book9 2 4" xfId="28334"/>
    <cellStyle name="_VC 6.15.06 update on 06GRC power costs.xls Chart 1_Book9 2 4 2" xfId="28335"/>
    <cellStyle name="_VC 6.15.06 update on 06GRC power costs.xls Chart 1_Book9 3" xfId="7103"/>
    <cellStyle name="_VC 6.15.06 update on 06GRC power costs.xls Chart 1_Book9 3 2" xfId="28336"/>
    <cellStyle name="_VC 6.15.06 update on 06GRC power costs.xls Chart 1_Book9 3 2 2" xfId="28337"/>
    <cellStyle name="_VC 6.15.06 update on 06GRC power costs.xls Chart 1_Book9 3 3" xfId="28338"/>
    <cellStyle name="_VC 6.15.06 update on 06GRC power costs.xls Chart 1_Book9 4" xfId="7104"/>
    <cellStyle name="_VC 6.15.06 update on 06GRC power costs.xls Chart 1_Book9 4 2" xfId="28339"/>
    <cellStyle name="_VC 6.15.06 update on 06GRC power costs.xls Chart 1_Book9 4 2 2" xfId="28340"/>
    <cellStyle name="_VC 6.15.06 update on 06GRC power costs.xls Chart 1_Book9 4 3" xfId="28341"/>
    <cellStyle name="_VC 6.15.06 update on 06GRC power costs.xls Chart 1_Book9 5" xfId="28342"/>
    <cellStyle name="_VC 6.15.06 update on 06GRC power costs.xls Chart 1_Book9 5 2" xfId="28343"/>
    <cellStyle name="_VC 6.15.06 update on 06GRC power costs.xls Chart 1_Book9 6" xfId="28344"/>
    <cellStyle name="_VC 6.15.06 update on 06GRC power costs.xls Chart 1_Book9 6 2" xfId="28345"/>
    <cellStyle name="_VC 6.15.06 update on 06GRC power costs.xls Chart 1_Book9_DEM-WP(C) ENERG10C--ctn Mid-C_042010 2010GRC" xfId="7105"/>
    <cellStyle name="_VC 6.15.06 update on 06GRC power costs.xls Chart 1_Book9_DEM-WP(C) ENERG10C--ctn Mid-C_042010 2010GRC 2" xfId="28346"/>
    <cellStyle name="_VC 6.15.06 update on 06GRC power costs.xls Chart 1_Chelan PUD Power Costs (8-10)" xfId="7106"/>
    <cellStyle name="_VC 6.15.06 update on 06GRC power costs.xls Chart 1_Chelan PUD Power Costs (8-10) 2" xfId="28347"/>
    <cellStyle name="_VC 6.15.06 update on 06GRC power costs.xls Chart 1_DEM-WP(C) Chelan Power Costs" xfId="7107"/>
    <cellStyle name="_VC 6.15.06 update on 06GRC power costs.xls Chart 1_DEM-WP(C) Chelan Power Costs 2" xfId="28348"/>
    <cellStyle name="_VC 6.15.06 update on 06GRC power costs.xls Chart 1_DEM-WP(C) Chelan Power Costs 2 2" xfId="28349"/>
    <cellStyle name="_VC 6.15.06 update on 06GRC power costs.xls Chart 1_DEM-WP(C) Chelan Power Costs 2 2 2" xfId="28350"/>
    <cellStyle name="_VC 6.15.06 update on 06GRC power costs.xls Chart 1_DEM-WP(C) Chelan Power Costs 2 3" xfId="28351"/>
    <cellStyle name="_VC 6.15.06 update on 06GRC power costs.xls Chart 1_DEM-WP(C) Chelan Power Costs 3" xfId="28352"/>
    <cellStyle name="_VC 6.15.06 update on 06GRC power costs.xls Chart 1_DEM-WP(C) Chelan Power Costs 3 2" xfId="28353"/>
    <cellStyle name="_VC 6.15.06 update on 06GRC power costs.xls Chart 1_DEM-WP(C) Chelan Power Costs 3 2 2" xfId="28354"/>
    <cellStyle name="_VC 6.15.06 update on 06GRC power costs.xls Chart 1_DEM-WP(C) Chelan Power Costs 3 3" xfId="28355"/>
    <cellStyle name="_VC 6.15.06 update on 06GRC power costs.xls Chart 1_DEM-WP(C) Chelan Power Costs 4" xfId="28356"/>
    <cellStyle name="_VC 6.15.06 update on 06GRC power costs.xls Chart 1_DEM-WP(C) Chelan Power Costs 4 2" xfId="28357"/>
    <cellStyle name="_VC 6.15.06 update on 06GRC power costs.xls Chart 1_DEM-WP(C) Chelan Power Costs 5" xfId="28358"/>
    <cellStyle name="_VC 6.15.06 update on 06GRC power costs.xls Chart 1_DEM-WP(C) Chelan Power Costs 5 2" xfId="28359"/>
    <cellStyle name="_VC 6.15.06 update on 06GRC power costs.xls Chart 1_DEM-WP(C) ENERG10C--ctn Mid-C_042010 2010GRC" xfId="7108"/>
    <cellStyle name="_VC 6.15.06 update on 06GRC power costs.xls Chart 1_DEM-WP(C) ENERG10C--ctn Mid-C_042010 2010GRC 2" xfId="28360"/>
    <cellStyle name="_VC 6.15.06 update on 06GRC power costs.xls Chart 1_DEM-WP(C) Gas Transport 2010GRC" xfId="7109"/>
    <cellStyle name="_VC 6.15.06 update on 06GRC power costs.xls Chart 1_DEM-WP(C) Gas Transport 2010GRC 2" xfId="28361"/>
    <cellStyle name="_VC 6.15.06 update on 06GRC power costs.xls Chart 1_DEM-WP(C) Gas Transport 2010GRC 2 2" xfId="28362"/>
    <cellStyle name="_VC 6.15.06 update on 06GRC power costs.xls Chart 1_DEM-WP(C) Gas Transport 2010GRC 2 2 2" xfId="28363"/>
    <cellStyle name="_VC 6.15.06 update on 06GRC power costs.xls Chart 1_DEM-WP(C) Gas Transport 2010GRC 2 3" xfId="28364"/>
    <cellStyle name="_VC 6.15.06 update on 06GRC power costs.xls Chart 1_DEM-WP(C) Gas Transport 2010GRC 3" xfId="28365"/>
    <cellStyle name="_VC 6.15.06 update on 06GRC power costs.xls Chart 1_DEM-WP(C) Gas Transport 2010GRC 3 2" xfId="28366"/>
    <cellStyle name="_VC 6.15.06 update on 06GRC power costs.xls Chart 1_DEM-WP(C) Gas Transport 2010GRC 3 2 2" xfId="28367"/>
    <cellStyle name="_VC 6.15.06 update on 06GRC power costs.xls Chart 1_DEM-WP(C) Gas Transport 2010GRC 3 3" xfId="28368"/>
    <cellStyle name="_VC 6.15.06 update on 06GRC power costs.xls Chart 1_DEM-WP(C) Gas Transport 2010GRC 4" xfId="28369"/>
    <cellStyle name="_VC 6.15.06 update on 06GRC power costs.xls Chart 1_DEM-WP(C) Gas Transport 2010GRC 4 2" xfId="28370"/>
    <cellStyle name="_VC 6.15.06 update on 06GRC power costs.xls Chart 1_DEM-WP(C) Gas Transport 2010GRC 5" xfId="28371"/>
    <cellStyle name="_VC 6.15.06 update on 06GRC power costs.xls Chart 1_DEM-WP(C) Gas Transport 2010GRC 5 2" xfId="28372"/>
    <cellStyle name="_VC 6.15.06 update on 06GRC power costs.xls Chart 1_DWH-08 (Rate Spread &amp; Design Workpapers)" xfId="7110"/>
    <cellStyle name="_VC 6.15.06 update on 06GRC power costs.xls Chart 1_Exh A-1 resulting from UE-112050 effective Jan 1 2012" xfId="28373"/>
    <cellStyle name="_VC 6.15.06 update on 06GRC power costs.xls Chart 1_Exh A-1 resulting from UE-112050 effective Jan 1 2012 2" xfId="28374"/>
    <cellStyle name="_VC 6.15.06 update on 06GRC power costs.xls Chart 1_Exhibit A-1 effective 4-1-11 fr S Free 12-11" xfId="28375"/>
    <cellStyle name="_VC 6.15.06 update on 06GRC power costs.xls Chart 1_Exhibit A-1 effective 4-1-11 fr S Free 12-11 2" xfId="28376"/>
    <cellStyle name="_VC 6.15.06 update on 06GRC power costs.xls Chart 1_Final 2008 PTC Rate Design Workpapers 10.27.08" xfId="7111"/>
    <cellStyle name="_VC 6.15.06 update on 06GRC power costs.xls Chart 1_Gas Rev Req Model (2010 GRC)" xfId="7112"/>
    <cellStyle name="_VC 6.15.06 update on 06GRC power costs.xls Chart 1_INPUTS" xfId="7113"/>
    <cellStyle name="_VC 6.15.06 update on 06GRC power costs.xls Chart 1_INPUTS 2" xfId="7114"/>
    <cellStyle name="_VC 6.15.06 update on 06GRC power costs.xls Chart 1_INPUTS 2 2" xfId="7115"/>
    <cellStyle name="_VC 6.15.06 update on 06GRC power costs.xls Chart 1_INPUTS 2 2 2" xfId="28377"/>
    <cellStyle name="_VC 6.15.06 update on 06GRC power costs.xls Chart 1_INPUTS 2 3" xfId="28378"/>
    <cellStyle name="_VC 6.15.06 update on 06GRC power costs.xls Chart 1_INPUTS 3" xfId="7116"/>
    <cellStyle name="_VC 6.15.06 update on 06GRC power costs.xls Chart 1_INPUTS 3 2" xfId="28379"/>
    <cellStyle name="_VC 6.15.06 update on 06GRC power costs.xls Chart 1_INPUTS 4" xfId="28380"/>
    <cellStyle name="_VC 6.15.06 update on 06GRC power costs.xls Chart 1_Mint Farm Generation BPA" xfId="28381"/>
    <cellStyle name="_VC 6.15.06 update on 06GRC power costs.xls Chart 1_NIM Summary" xfId="7117"/>
    <cellStyle name="_VC 6.15.06 update on 06GRC power costs.xls Chart 1_NIM Summary 09GRC" xfId="7118"/>
    <cellStyle name="_VC 6.15.06 update on 06GRC power costs.xls Chart 1_NIM Summary 09GRC 2" xfId="7119"/>
    <cellStyle name="_VC 6.15.06 update on 06GRC power costs.xls Chart 1_NIM Summary 09GRC 2 2" xfId="28382"/>
    <cellStyle name="_VC 6.15.06 update on 06GRC power costs.xls Chart 1_NIM Summary 09GRC 2 2 2" xfId="28383"/>
    <cellStyle name="_VC 6.15.06 update on 06GRC power costs.xls Chart 1_NIM Summary 09GRC 2 2 2 2" xfId="28384"/>
    <cellStyle name="_VC 6.15.06 update on 06GRC power costs.xls Chart 1_NIM Summary 09GRC 2 3" xfId="28385"/>
    <cellStyle name="_VC 6.15.06 update on 06GRC power costs.xls Chart 1_NIM Summary 09GRC 2 3 2" xfId="28386"/>
    <cellStyle name="_VC 6.15.06 update on 06GRC power costs.xls Chart 1_NIM Summary 09GRC 2 4" xfId="28387"/>
    <cellStyle name="_VC 6.15.06 update on 06GRC power costs.xls Chart 1_NIM Summary 09GRC 2 4 2" xfId="28388"/>
    <cellStyle name="_VC 6.15.06 update on 06GRC power costs.xls Chart 1_NIM Summary 09GRC 3" xfId="28389"/>
    <cellStyle name="_VC 6.15.06 update on 06GRC power costs.xls Chart 1_NIM Summary 09GRC 3 2" xfId="28390"/>
    <cellStyle name="_VC 6.15.06 update on 06GRC power costs.xls Chart 1_NIM Summary 09GRC 3 2 2" xfId="28391"/>
    <cellStyle name="_VC 6.15.06 update on 06GRC power costs.xls Chart 1_NIM Summary 09GRC 3 3" xfId="28392"/>
    <cellStyle name="_VC 6.15.06 update on 06GRC power costs.xls Chart 1_NIM Summary 09GRC 4" xfId="28393"/>
    <cellStyle name="_VC 6.15.06 update on 06GRC power costs.xls Chart 1_NIM Summary 09GRC 4 2" xfId="28394"/>
    <cellStyle name="_VC 6.15.06 update on 06GRC power costs.xls Chart 1_NIM Summary 09GRC 4 2 2" xfId="28395"/>
    <cellStyle name="_VC 6.15.06 update on 06GRC power costs.xls Chart 1_NIM Summary 09GRC 4 3" xfId="28396"/>
    <cellStyle name="_VC 6.15.06 update on 06GRC power costs.xls Chart 1_NIM Summary 09GRC 5" xfId="28397"/>
    <cellStyle name="_VC 6.15.06 update on 06GRC power costs.xls Chart 1_NIM Summary 09GRC 5 2" xfId="28398"/>
    <cellStyle name="_VC 6.15.06 update on 06GRC power costs.xls Chart 1_NIM Summary 09GRC 6" xfId="28399"/>
    <cellStyle name="_VC 6.15.06 update on 06GRC power costs.xls Chart 1_NIM Summary 09GRC 6 2" xfId="28400"/>
    <cellStyle name="_VC 6.15.06 update on 06GRC power costs.xls Chart 1_NIM Summary 09GRC_DEM-WP(C) ENERG10C--ctn Mid-C_042010 2010GRC" xfId="7120"/>
    <cellStyle name="_VC 6.15.06 update on 06GRC power costs.xls Chart 1_NIM Summary 09GRC_DEM-WP(C) ENERG10C--ctn Mid-C_042010 2010GRC 2" xfId="28401"/>
    <cellStyle name="_VC 6.15.06 update on 06GRC power costs.xls Chart 1_NIM Summary 10" xfId="28402"/>
    <cellStyle name="_VC 6.15.06 update on 06GRC power costs.xls Chart 1_NIM Summary 10 2" xfId="28403"/>
    <cellStyle name="_VC 6.15.06 update on 06GRC power costs.xls Chart 1_NIM Summary 10 2 2" xfId="28404"/>
    <cellStyle name="_VC 6.15.06 update on 06GRC power costs.xls Chart 1_NIM Summary 10 3" xfId="28405"/>
    <cellStyle name="_VC 6.15.06 update on 06GRC power costs.xls Chart 1_NIM Summary 10 4" xfId="28406"/>
    <cellStyle name="_VC 6.15.06 update on 06GRC power costs.xls Chart 1_NIM Summary 11" xfId="28407"/>
    <cellStyle name="_VC 6.15.06 update on 06GRC power costs.xls Chart 1_NIM Summary 11 2" xfId="28408"/>
    <cellStyle name="_VC 6.15.06 update on 06GRC power costs.xls Chart 1_NIM Summary 11 2 2" xfId="28409"/>
    <cellStyle name="_VC 6.15.06 update on 06GRC power costs.xls Chart 1_NIM Summary 11 3" xfId="28410"/>
    <cellStyle name="_VC 6.15.06 update on 06GRC power costs.xls Chart 1_NIM Summary 11 4" xfId="28411"/>
    <cellStyle name="_VC 6.15.06 update on 06GRC power costs.xls Chart 1_NIM Summary 12" xfId="28412"/>
    <cellStyle name="_VC 6.15.06 update on 06GRC power costs.xls Chart 1_NIM Summary 12 2" xfId="28413"/>
    <cellStyle name="_VC 6.15.06 update on 06GRC power costs.xls Chart 1_NIM Summary 12 2 2" xfId="28414"/>
    <cellStyle name="_VC 6.15.06 update on 06GRC power costs.xls Chart 1_NIM Summary 12 3" xfId="28415"/>
    <cellStyle name="_VC 6.15.06 update on 06GRC power costs.xls Chart 1_NIM Summary 12 4" xfId="28416"/>
    <cellStyle name="_VC 6.15.06 update on 06GRC power costs.xls Chart 1_NIM Summary 13" xfId="28417"/>
    <cellStyle name="_VC 6.15.06 update on 06GRC power costs.xls Chart 1_NIM Summary 13 2" xfId="28418"/>
    <cellStyle name="_VC 6.15.06 update on 06GRC power costs.xls Chart 1_NIM Summary 13 2 2" xfId="28419"/>
    <cellStyle name="_VC 6.15.06 update on 06GRC power costs.xls Chart 1_NIM Summary 13 3" xfId="28420"/>
    <cellStyle name="_VC 6.15.06 update on 06GRC power costs.xls Chart 1_NIM Summary 13 4" xfId="28421"/>
    <cellStyle name="_VC 6.15.06 update on 06GRC power costs.xls Chart 1_NIM Summary 14" xfId="28422"/>
    <cellStyle name="_VC 6.15.06 update on 06GRC power costs.xls Chart 1_NIM Summary 14 2" xfId="28423"/>
    <cellStyle name="_VC 6.15.06 update on 06GRC power costs.xls Chart 1_NIM Summary 14 2 2" xfId="28424"/>
    <cellStyle name="_VC 6.15.06 update on 06GRC power costs.xls Chart 1_NIM Summary 14 3" xfId="28425"/>
    <cellStyle name="_VC 6.15.06 update on 06GRC power costs.xls Chart 1_NIM Summary 14 4" xfId="28426"/>
    <cellStyle name="_VC 6.15.06 update on 06GRC power costs.xls Chart 1_NIM Summary 15" xfId="28427"/>
    <cellStyle name="_VC 6.15.06 update on 06GRC power costs.xls Chart 1_NIM Summary 15 2" xfId="28428"/>
    <cellStyle name="_VC 6.15.06 update on 06GRC power costs.xls Chart 1_NIM Summary 15 2 2" xfId="28429"/>
    <cellStyle name="_VC 6.15.06 update on 06GRC power costs.xls Chart 1_NIM Summary 15 3" xfId="28430"/>
    <cellStyle name="_VC 6.15.06 update on 06GRC power costs.xls Chart 1_NIM Summary 15 4" xfId="28431"/>
    <cellStyle name="_VC 6.15.06 update on 06GRC power costs.xls Chart 1_NIM Summary 16" xfId="28432"/>
    <cellStyle name="_VC 6.15.06 update on 06GRC power costs.xls Chart 1_NIM Summary 16 2" xfId="28433"/>
    <cellStyle name="_VC 6.15.06 update on 06GRC power costs.xls Chart 1_NIM Summary 16 2 2" xfId="28434"/>
    <cellStyle name="_VC 6.15.06 update on 06GRC power costs.xls Chart 1_NIM Summary 16 3" xfId="28435"/>
    <cellStyle name="_VC 6.15.06 update on 06GRC power costs.xls Chart 1_NIM Summary 16 4" xfId="28436"/>
    <cellStyle name="_VC 6.15.06 update on 06GRC power costs.xls Chart 1_NIM Summary 17" xfId="28437"/>
    <cellStyle name="_VC 6.15.06 update on 06GRC power costs.xls Chart 1_NIM Summary 17 2" xfId="28438"/>
    <cellStyle name="_VC 6.15.06 update on 06GRC power costs.xls Chart 1_NIM Summary 17 2 2" xfId="28439"/>
    <cellStyle name="_VC 6.15.06 update on 06GRC power costs.xls Chart 1_NIM Summary 17 3" xfId="28440"/>
    <cellStyle name="_VC 6.15.06 update on 06GRC power costs.xls Chart 1_NIM Summary 17 4" xfId="28441"/>
    <cellStyle name="_VC 6.15.06 update on 06GRC power costs.xls Chart 1_NIM Summary 18" xfId="28442"/>
    <cellStyle name="_VC 6.15.06 update on 06GRC power costs.xls Chart 1_NIM Summary 18 2" xfId="28443"/>
    <cellStyle name="_VC 6.15.06 update on 06GRC power costs.xls Chart 1_NIM Summary 18 3" xfId="28444"/>
    <cellStyle name="_VC 6.15.06 update on 06GRC power costs.xls Chart 1_NIM Summary 19" xfId="28445"/>
    <cellStyle name="_VC 6.15.06 update on 06GRC power costs.xls Chart 1_NIM Summary 19 2" xfId="28446"/>
    <cellStyle name="_VC 6.15.06 update on 06GRC power costs.xls Chart 1_NIM Summary 19 3" xfId="28447"/>
    <cellStyle name="_VC 6.15.06 update on 06GRC power costs.xls Chart 1_NIM Summary 2" xfId="7121"/>
    <cellStyle name="_VC 6.15.06 update on 06GRC power costs.xls Chart 1_NIM Summary 2 2" xfId="28448"/>
    <cellStyle name="_VC 6.15.06 update on 06GRC power costs.xls Chart 1_NIM Summary 2 2 2" xfId="28449"/>
    <cellStyle name="_VC 6.15.06 update on 06GRC power costs.xls Chart 1_NIM Summary 2 2 2 2" xfId="28450"/>
    <cellStyle name="_VC 6.15.06 update on 06GRC power costs.xls Chart 1_NIM Summary 2 3" xfId="28451"/>
    <cellStyle name="_VC 6.15.06 update on 06GRC power costs.xls Chart 1_NIM Summary 2 3 2" xfId="28452"/>
    <cellStyle name="_VC 6.15.06 update on 06GRC power costs.xls Chart 1_NIM Summary 2 4" xfId="28453"/>
    <cellStyle name="_VC 6.15.06 update on 06GRC power costs.xls Chart 1_NIM Summary 2 4 2" xfId="28454"/>
    <cellStyle name="_VC 6.15.06 update on 06GRC power costs.xls Chart 1_NIM Summary 20" xfId="28455"/>
    <cellStyle name="_VC 6.15.06 update on 06GRC power costs.xls Chart 1_NIM Summary 20 2" xfId="28456"/>
    <cellStyle name="_VC 6.15.06 update on 06GRC power costs.xls Chart 1_NIM Summary 20 3" xfId="28457"/>
    <cellStyle name="_VC 6.15.06 update on 06GRC power costs.xls Chart 1_NIM Summary 21" xfId="28458"/>
    <cellStyle name="_VC 6.15.06 update on 06GRC power costs.xls Chart 1_NIM Summary 21 2" xfId="28459"/>
    <cellStyle name="_VC 6.15.06 update on 06GRC power costs.xls Chart 1_NIM Summary 21 3" xfId="28460"/>
    <cellStyle name="_VC 6.15.06 update on 06GRC power costs.xls Chart 1_NIM Summary 22" xfId="28461"/>
    <cellStyle name="_VC 6.15.06 update on 06GRC power costs.xls Chart 1_NIM Summary 22 2" xfId="28462"/>
    <cellStyle name="_VC 6.15.06 update on 06GRC power costs.xls Chart 1_NIM Summary 22 3" xfId="28463"/>
    <cellStyle name="_VC 6.15.06 update on 06GRC power costs.xls Chart 1_NIM Summary 23" xfId="28464"/>
    <cellStyle name="_VC 6.15.06 update on 06GRC power costs.xls Chart 1_NIM Summary 23 2" xfId="28465"/>
    <cellStyle name="_VC 6.15.06 update on 06GRC power costs.xls Chart 1_NIM Summary 23 3" xfId="28466"/>
    <cellStyle name="_VC 6.15.06 update on 06GRC power costs.xls Chart 1_NIM Summary 24" xfId="28467"/>
    <cellStyle name="_VC 6.15.06 update on 06GRC power costs.xls Chart 1_NIM Summary 24 2" xfId="28468"/>
    <cellStyle name="_VC 6.15.06 update on 06GRC power costs.xls Chart 1_NIM Summary 24 3" xfId="28469"/>
    <cellStyle name="_VC 6.15.06 update on 06GRC power costs.xls Chart 1_NIM Summary 25" xfId="28470"/>
    <cellStyle name="_VC 6.15.06 update on 06GRC power costs.xls Chart 1_NIM Summary 25 2" xfId="28471"/>
    <cellStyle name="_VC 6.15.06 update on 06GRC power costs.xls Chart 1_NIM Summary 25 3" xfId="28472"/>
    <cellStyle name="_VC 6.15.06 update on 06GRC power costs.xls Chart 1_NIM Summary 26" xfId="28473"/>
    <cellStyle name="_VC 6.15.06 update on 06GRC power costs.xls Chart 1_NIM Summary 26 2" xfId="28474"/>
    <cellStyle name="_VC 6.15.06 update on 06GRC power costs.xls Chart 1_NIM Summary 26 3" xfId="28475"/>
    <cellStyle name="_VC 6.15.06 update on 06GRC power costs.xls Chart 1_NIM Summary 27" xfId="28476"/>
    <cellStyle name="_VC 6.15.06 update on 06GRC power costs.xls Chart 1_NIM Summary 27 2" xfId="28477"/>
    <cellStyle name="_VC 6.15.06 update on 06GRC power costs.xls Chart 1_NIM Summary 27 3" xfId="28478"/>
    <cellStyle name="_VC 6.15.06 update on 06GRC power costs.xls Chart 1_NIM Summary 28" xfId="28479"/>
    <cellStyle name="_VC 6.15.06 update on 06GRC power costs.xls Chart 1_NIM Summary 28 2" xfId="28480"/>
    <cellStyle name="_VC 6.15.06 update on 06GRC power costs.xls Chart 1_NIM Summary 28 3" xfId="28481"/>
    <cellStyle name="_VC 6.15.06 update on 06GRC power costs.xls Chart 1_NIM Summary 29" xfId="28482"/>
    <cellStyle name="_VC 6.15.06 update on 06GRC power costs.xls Chart 1_NIM Summary 29 2" xfId="28483"/>
    <cellStyle name="_VC 6.15.06 update on 06GRC power costs.xls Chart 1_NIM Summary 29 3" xfId="28484"/>
    <cellStyle name="_VC 6.15.06 update on 06GRC power costs.xls Chart 1_NIM Summary 3" xfId="7122"/>
    <cellStyle name="_VC 6.15.06 update on 06GRC power costs.xls Chart 1_NIM Summary 3 2" xfId="28485"/>
    <cellStyle name="_VC 6.15.06 update on 06GRC power costs.xls Chart 1_NIM Summary 3 2 2" xfId="28486"/>
    <cellStyle name="_VC 6.15.06 update on 06GRC power costs.xls Chart 1_NIM Summary 3 3" xfId="28487"/>
    <cellStyle name="_VC 6.15.06 update on 06GRC power costs.xls Chart 1_NIM Summary 30" xfId="28488"/>
    <cellStyle name="_VC 6.15.06 update on 06GRC power costs.xls Chart 1_NIM Summary 30 2" xfId="28489"/>
    <cellStyle name="_VC 6.15.06 update on 06GRC power costs.xls Chart 1_NIM Summary 30 3" xfId="28490"/>
    <cellStyle name="_VC 6.15.06 update on 06GRC power costs.xls Chart 1_NIM Summary 31" xfId="28491"/>
    <cellStyle name="_VC 6.15.06 update on 06GRC power costs.xls Chart 1_NIM Summary 31 2" xfId="28492"/>
    <cellStyle name="_VC 6.15.06 update on 06GRC power costs.xls Chart 1_NIM Summary 31 3" xfId="28493"/>
    <cellStyle name="_VC 6.15.06 update on 06GRC power costs.xls Chart 1_NIM Summary 32" xfId="28494"/>
    <cellStyle name="_VC 6.15.06 update on 06GRC power costs.xls Chart 1_NIM Summary 32 2" xfId="28495"/>
    <cellStyle name="_VC 6.15.06 update on 06GRC power costs.xls Chart 1_NIM Summary 33" xfId="28496"/>
    <cellStyle name="_VC 6.15.06 update on 06GRC power costs.xls Chart 1_NIM Summary 33 2" xfId="28497"/>
    <cellStyle name="_VC 6.15.06 update on 06GRC power costs.xls Chart 1_NIM Summary 34" xfId="28498"/>
    <cellStyle name="_VC 6.15.06 update on 06GRC power costs.xls Chart 1_NIM Summary 34 2" xfId="28499"/>
    <cellStyle name="_VC 6.15.06 update on 06GRC power costs.xls Chart 1_NIM Summary 35" xfId="28500"/>
    <cellStyle name="_VC 6.15.06 update on 06GRC power costs.xls Chart 1_NIM Summary 35 2" xfId="28501"/>
    <cellStyle name="_VC 6.15.06 update on 06GRC power costs.xls Chart 1_NIM Summary 36" xfId="28502"/>
    <cellStyle name="_VC 6.15.06 update on 06GRC power costs.xls Chart 1_NIM Summary 36 2" xfId="28503"/>
    <cellStyle name="_VC 6.15.06 update on 06GRC power costs.xls Chart 1_NIM Summary 37" xfId="28504"/>
    <cellStyle name="_VC 6.15.06 update on 06GRC power costs.xls Chart 1_NIM Summary 37 2" xfId="28505"/>
    <cellStyle name="_VC 6.15.06 update on 06GRC power costs.xls Chart 1_NIM Summary 38" xfId="28506"/>
    <cellStyle name="_VC 6.15.06 update on 06GRC power costs.xls Chart 1_NIM Summary 38 2" xfId="28507"/>
    <cellStyle name="_VC 6.15.06 update on 06GRC power costs.xls Chart 1_NIM Summary 39" xfId="28508"/>
    <cellStyle name="_VC 6.15.06 update on 06GRC power costs.xls Chart 1_NIM Summary 39 2" xfId="28509"/>
    <cellStyle name="_VC 6.15.06 update on 06GRC power costs.xls Chart 1_NIM Summary 4" xfId="7123"/>
    <cellStyle name="_VC 6.15.06 update on 06GRC power costs.xls Chart 1_NIM Summary 4 2" xfId="28510"/>
    <cellStyle name="_VC 6.15.06 update on 06GRC power costs.xls Chart 1_NIM Summary 4 2 2" xfId="28511"/>
    <cellStyle name="_VC 6.15.06 update on 06GRC power costs.xls Chart 1_NIM Summary 4 3" xfId="28512"/>
    <cellStyle name="_VC 6.15.06 update on 06GRC power costs.xls Chart 1_NIM Summary 40" xfId="28513"/>
    <cellStyle name="_VC 6.15.06 update on 06GRC power costs.xls Chart 1_NIM Summary 40 2" xfId="28514"/>
    <cellStyle name="_VC 6.15.06 update on 06GRC power costs.xls Chart 1_NIM Summary 41" xfId="28515"/>
    <cellStyle name="_VC 6.15.06 update on 06GRC power costs.xls Chart 1_NIM Summary 41 2" xfId="28516"/>
    <cellStyle name="_VC 6.15.06 update on 06GRC power costs.xls Chart 1_NIM Summary 42" xfId="28517"/>
    <cellStyle name="_VC 6.15.06 update on 06GRC power costs.xls Chart 1_NIM Summary 42 2" xfId="28518"/>
    <cellStyle name="_VC 6.15.06 update on 06GRC power costs.xls Chart 1_NIM Summary 43" xfId="28519"/>
    <cellStyle name="_VC 6.15.06 update on 06GRC power costs.xls Chart 1_NIM Summary 43 2" xfId="28520"/>
    <cellStyle name="_VC 6.15.06 update on 06GRC power costs.xls Chart 1_NIM Summary 44" xfId="28521"/>
    <cellStyle name="_VC 6.15.06 update on 06GRC power costs.xls Chart 1_NIM Summary 44 2" xfId="28522"/>
    <cellStyle name="_VC 6.15.06 update on 06GRC power costs.xls Chart 1_NIM Summary 45" xfId="28523"/>
    <cellStyle name="_VC 6.15.06 update on 06GRC power costs.xls Chart 1_NIM Summary 45 2" xfId="28524"/>
    <cellStyle name="_VC 6.15.06 update on 06GRC power costs.xls Chart 1_NIM Summary 46" xfId="28525"/>
    <cellStyle name="_VC 6.15.06 update on 06GRC power costs.xls Chart 1_NIM Summary 46 2" xfId="28526"/>
    <cellStyle name="_VC 6.15.06 update on 06GRC power costs.xls Chart 1_NIM Summary 47" xfId="28527"/>
    <cellStyle name="_VC 6.15.06 update on 06GRC power costs.xls Chart 1_NIM Summary 47 2" xfId="28528"/>
    <cellStyle name="_VC 6.15.06 update on 06GRC power costs.xls Chart 1_NIM Summary 48" xfId="28529"/>
    <cellStyle name="_VC 6.15.06 update on 06GRC power costs.xls Chart 1_NIM Summary 49" xfId="28530"/>
    <cellStyle name="_VC 6.15.06 update on 06GRC power costs.xls Chart 1_NIM Summary 5" xfId="7124"/>
    <cellStyle name="_VC 6.15.06 update on 06GRC power costs.xls Chart 1_NIM Summary 5 2" xfId="28531"/>
    <cellStyle name="_VC 6.15.06 update on 06GRC power costs.xls Chart 1_NIM Summary 5 2 2" xfId="28532"/>
    <cellStyle name="_VC 6.15.06 update on 06GRC power costs.xls Chart 1_NIM Summary 5 3" xfId="28533"/>
    <cellStyle name="_VC 6.15.06 update on 06GRC power costs.xls Chart 1_NIM Summary 50" xfId="28534"/>
    <cellStyle name="_VC 6.15.06 update on 06GRC power costs.xls Chart 1_NIM Summary 51" xfId="28535"/>
    <cellStyle name="_VC 6.15.06 update on 06GRC power costs.xls Chart 1_NIM Summary 6" xfId="7125"/>
    <cellStyle name="_VC 6.15.06 update on 06GRC power costs.xls Chart 1_NIM Summary 6 2" xfId="28536"/>
    <cellStyle name="_VC 6.15.06 update on 06GRC power costs.xls Chart 1_NIM Summary 6 2 2" xfId="28537"/>
    <cellStyle name="_VC 6.15.06 update on 06GRC power costs.xls Chart 1_NIM Summary 6 3" xfId="28538"/>
    <cellStyle name="_VC 6.15.06 update on 06GRC power costs.xls Chart 1_NIM Summary 7" xfId="7126"/>
    <cellStyle name="_VC 6.15.06 update on 06GRC power costs.xls Chart 1_NIM Summary 7 2" xfId="28539"/>
    <cellStyle name="_VC 6.15.06 update on 06GRC power costs.xls Chart 1_NIM Summary 7 2 2" xfId="28540"/>
    <cellStyle name="_VC 6.15.06 update on 06GRC power costs.xls Chart 1_NIM Summary 7 3" xfId="28541"/>
    <cellStyle name="_VC 6.15.06 update on 06GRC power costs.xls Chart 1_NIM Summary 7 4" xfId="28542"/>
    <cellStyle name="_VC 6.15.06 update on 06GRC power costs.xls Chart 1_NIM Summary 8" xfId="7127"/>
    <cellStyle name="_VC 6.15.06 update on 06GRC power costs.xls Chart 1_NIM Summary 8 2" xfId="28543"/>
    <cellStyle name="_VC 6.15.06 update on 06GRC power costs.xls Chart 1_NIM Summary 8 2 2" xfId="28544"/>
    <cellStyle name="_VC 6.15.06 update on 06GRC power costs.xls Chart 1_NIM Summary 8 3" xfId="28545"/>
    <cellStyle name="_VC 6.15.06 update on 06GRC power costs.xls Chart 1_NIM Summary 8 4" xfId="28546"/>
    <cellStyle name="_VC 6.15.06 update on 06GRC power costs.xls Chart 1_NIM Summary 9" xfId="7128"/>
    <cellStyle name="_VC 6.15.06 update on 06GRC power costs.xls Chart 1_NIM Summary 9 2" xfId="28547"/>
    <cellStyle name="_VC 6.15.06 update on 06GRC power costs.xls Chart 1_NIM Summary 9 2 2" xfId="28548"/>
    <cellStyle name="_VC 6.15.06 update on 06GRC power costs.xls Chart 1_NIM Summary 9 3" xfId="28549"/>
    <cellStyle name="_VC 6.15.06 update on 06GRC power costs.xls Chart 1_NIM Summary 9 4" xfId="28550"/>
    <cellStyle name="_VC 6.15.06 update on 06GRC power costs.xls Chart 1_NIM Summary_DEM-WP(C) ENERG10C--ctn Mid-C_042010 2010GRC" xfId="7129"/>
    <cellStyle name="_VC 6.15.06 update on 06GRC power costs.xls Chart 1_NIM Summary_DEM-WP(C) ENERG10C--ctn Mid-C_042010 2010GRC 2" xfId="28551"/>
    <cellStyle name="_VC 6.15.06 update on 06GRC power costs.xls Chart 1_PCA 10 -  Exhibit D Dec 2011" xfId="28552"/>
    <cellStyle name="_VC 6.15.06 update on 06GRC power costs.xls Chart 1_PCA 10 -  Exhibit D Dec 2011 2" xfId="28553"/>
    <cellStyle name="_VC 6.15.06 update on 06GRC power costs.xls Chart 1_PCA 10 -  Exhibit D from A Kellogg Jan 2011" xfId="7130"/>
    <cellStyle name="_VC 6.15.06 update on 06GRC power costs.xls Chart 1_PCA 10 -  Exhibit D from A Kellogg Jan 2011 2" xfId="28554"/>
    <cellStyle name="_VC 6.15.06 update on 06GRC power costs.xls Chart 1_PCA 10 -  Exhibit D from A Kellogg July 2011" xfId="7131"/>
    <cellStyle name="_VC 6.15.06 update on 06GRC power costs.xls Chart 1_PCA 10 -  Exhibit D from A Kellogg July 2011 2" xfId="28555"/>
    <cellStyle name="_VC 6.15.06 update on 06GRC power costs.xls Chart 1_PCA 10 -  Exhibit D from S Free Rcv'd 12-11" xfId="7132"/>
    <cellStyle name="_VC 6.15.06 update on 06GRC power costs.xls Chart 1_PCA 10 -  Exhibit D from S Free Rcv'd 12-11 2" xfId="28556"/>
    <cellStyle name="_VC 6.15.06 update on 06GRC power costs.xls Chart 1_PCA 11 -  Exhibit D Jan 2012 fr A Kellogg" xfId="28557"/>
    <cellStyle name="_VC 6.15.06 update on 06GRC power costs.xls Chart 1_PCA 11 -  Exhibit D Jan 2012 fr A Kellogg 2" xfId="28558"/>
    <cellStyle name="_VC 6.15.06 update on 06GRC power costs.xls Chart 1_PCA 11 -  Exhibit D Jan 2012 WF" xfId="28559"/>
    <cellStyle name="_VC 6.15.06 update on 06GRC power costs.xls Chart 1_PCA 11 -  Exhibit D Jan 2012 WF 2" xfId="28560"/>
    <cellStyle name="_VC 6.15.06 update on 06GRC power costs.xls Chart 1_PCA 9 -  Exhibit D April 2010" xfId="7133"/>
    <cellStyle name="_VC 6.15.06 update on 06GRC power costs.xls Chart 1_PCA 9 -  Exhibit D April 2010 (3)" xfId="7134"/>
    <cellStyle name="_VC 6.15.06 update on 06GRC power costs.xls Chart 1_PCA 9 -  Exhibit D April 2010 (3) 2" xfId="7135"/>
    <cellStyle name="_VC 6.15.06 update on 06GRC power costs.xls Chart 1_PCA 9 -  Exhibit D April 2010 (3) 2 2" xfId="28561"/>
    <cellStyle name="_VC 6.15.06 update on 06GRC power costs.xls Chart 1_PCA 9 -  Exhibit D April 2010 (3) 2 2 2" xfId="28562"/>
    <cellStyle name="_VC 6.15.06 update on 06GRC power costs.xls Chart 1_PCA 9 -  Exhibit D April 2010 (3) 2 2 2 2" xfId="28563"/>
    <cellStyle name="_VC 6.15.06 update on 06GRC power costs.xls Chart 1_PCA 9 -  Exhibit D April 2010 (3) 2 3" xfId="28564"/>
    <cellStyle name="_VC 6.15.06 update on 06GRC power costs.xls Chart 1_PCA 9 -  Exhibit D April 2010 (3) 2 3 2" xfId="28565"/>
    <cellStyle name="_VC 6.15.06 update on 06GRC power costs.xls Chart 1_PCA 9 -  Exhibit D April 2010 (3) 2 4" xfId="28566"/>
    <cellStyle name="_VC 6.15.06 update on 06GRC power costs.xls Chart 1_PCA 9 -  Exhibit D April 2010 (3) 2 4 2" xfId="28567"/>
    <cellStyle name="_VC 6.15.06 update on 06GRC power costs.xls Chart 1_PCA 9 -  Exhibit D April 2010 (3) 3" xfId="28568"/>
    <cellStyle name="_VC 6.15.06 update on 06GRC power costs.xls Chart 1_PCA 9 -  Exhibit D April 2010 (3) 3 2" xfId="28569"/>
    <cellStyle name="_VC 6.15.06 update on 06GRC power costs.xls Chart 1_PCA 9 -  Exhibit D April 2010 (3) 3 2 2" xfId="28570"/>
    <cellStyle name="_VC 6.15.06 update on 06GRC power costs.xls Chart 1_PCA 9 -  Exhibit D April 2010 (3) 3 3" xfId="28571"/>
    <cellStyle name="_VC 6.15.06 update on 06GRC power costs.xls Chart 1_PCA 9 -  Exhibit D April 2010 (3) 4" xfId="28572"/>
    <cellStyle name="_VC 6.15.06 update on 06GRC power costs.xls Chart 1_PCA 9 -  Exhibit D April 2010 (3) 4 2" xfId="28573"/>
    <cellStyle name="_VC 6.15.06 update on 06GRC power costs.xls Chart 1_PCA 9 -  Exhibit D April 2010 (3) 4 2 2" xfId="28574"/>
    <cellStyle name="_VC 6.15.06 update on 06GRC power costs.xls Chart 1_PCA 9 -  Exhibit D April 2010 (3) 4 3" xfId="28575"/>
    <cellStyle name="_VC 6.15.06 update on 06GRC power costs.xls Chart 1_PCA 9 -  Exhibit D April 2010 (3) 5" xfId="28576"/>
    <cellStyle name="_VC 6.15.06 update on 06GRC power costs.xls Chart 1_PCA 9 -  Exhibit D April 2010 (3) 5 2" xfId="28577"/>
    <cellStyle name="_VC 6.15.06 update on 06GRC power costs.xls Chart 1_PCA 9 -  Exhibit D April 2010 (3) 6" xfId="28578"/>
    <cellStyle name="_VC 6.15.06 update on 06GRC power costs.xls Chart 1_PCA 9 -  Exhibit D April 2010 (3) 6 2" xfId="28579"/>
    <cellStyle name="_VC 6.15.06 update on 06GRC power costs.xls Chart 1_PCA 9 -  Exhibit D April 2010 (3)_DEM-WP(C) ENERG10C--ctn Mid-C_042010 2010GRC" xfId="7136"/>
    <cellStyle name="_VC 6.15.06 update on 06GRC power costs.xls Chart 1_PCA 9 -  Exhibit D April 2010 (3)_DEM-WP(C) ENERG10C--ctn Mid-C_042010 2010GRC 2" xfId="28580"/>
    <cellStyle name="_VC 6.15.06 update on 06GRC power costs.xls Chart 1_PCA 9 -  Exhibit D April 2010 2" xfId="7137"/>
    <cellStyle name="_VC 6.15.06 update on 06GRC power costs.xls Chart 1_PCA 9 -  Exhibit D April 2010 2 2" xfId="28581"/>
    <cellStyle name="_VC 6.15.06 update on 06GRC power costs.xls Chart 1_PCA 9 -  Exhibit D April 2010 3" xfId="7138"/>
    <cellStyle name="_VC 6.15.06 update on 06GRC power costs.xls Chart 1_PCA 9 -  Exhibit D April 2010 3 2" xfId="28582"/>
    <cellStyle name="_VC 6.15.06 update on 06GRC power costs.xls Chart 1_PCA 9 -  Exhibit D April 2010 4" xfId="28583"/>
    <cellStyle name="_VC 6.15.06 update on 06GRC power costs.xls Chart 1_PCA 9 -  Exhibit D April 2010 4 2" xfId="28584"/>
    <cellStyle name="_VC 6.15.06 update on 06GRC power costs.xls Chart 1_PCA 9 -  Exhibit D April 2010 5" xfId="28585"/>
    <cellStyle name="_VC 6.15.06 update on 06GRC power costs.xls Chart 1_PCA 9 -  Exhibit D April 2010 5 2" xfId="28586"/>
    <cellStyle name="_VC 6.15.06 update on 06GRC power costs.xls Chart 1_PCA 9 -  Exhibit D April 2010 6" xfId="28587"/>
    <cellStyle name="_VC 6.15.06 update on 06GRC power costs.xls Chart 1_PCA 9 -  Exhibit D April 2010 6 2" xfId="28588"/>
    <cellStyle name="_VC 6.15.06 update on 06GRC power costs.xls Chart 1_PCA 9 -  Exhibit D April 2010 7" xfId="28589"/>
    <cellStyle name="_VC 6.15.06 update on 06GRC power costs.xls Chart 1_PCA 9 -  Exhibit D Nov 2010" xfId="7139"/>
    <cellStyle name="_VC 6.15.06 update on 06GRC power costs.xls Chart 1_PCA 9 -  Exhibit D Nov 2010 2" xfId="7140"/>
    <cellStyle name="_VC 6.15.06 update on 06GRC power costs.xls Chart 1_PCA 9 -  Exhibit D Nov 2010 2 2" xfId="28590"/>
    <cellStyle name="_VC 6.15.06 update on 06GRC power costs.xls Chart 1_PCA 9 -  Exhibit D Nov 2010 3" xfId="28591"/>
    <cellStyle name="_VC 6.15.06 update on 06GRC power costs.xls Chart 1_PCA 9 - Exhibit D at August 2010" xfId="7141"/>
    <cellStyle name="_VC 6.15.06 update on 06GRC power costs.xls Chart 1_PCA 9 - Exhibit D at August 2010 2" xfId="7142"/>
    <cellStyle name="_VC 6.15.06 update on 06GRC power costs.xls Chart 1_PCA 9 - Exhibit D at August 2010 2 2" xfId="28592"/>
    <cellStyle name="_VC 6.15.06 update on 06GRC power costs.xls Chart 1_PCA 9 - Exhibit D at August 2010 3" xfId="28593"/>
    <cellStyle name="_VC 6.15.06 update on 06GRC power costs.xls Chart 1_PCA 9 - Exhibit D June 2010 GRC" xfId="7143"/>
    <cellStyle name="_VC 6.15.06 update on 06GRC power costs.xls Chart 1_PCA 9 - Exhibit D June 2010 GRC 2" xfId="7144"/>
    <cellStyle name="_VC 6.15.06 update on 06GRC power costs.xls Chart 1_PCA 9 - Exhibit D June 2010 GRC 2 2" xfId="28594"/>
    <cellStyle name="_VC 6.15.06 update on 06GRC power costs.xls Chart 1_PCA 9 - Exhibit D June 2010 GRC 3" xfId="28595"/>
    <cellStyle name="_VC 6.15.06 update on 06GRC power costs.xls Chart 1_Power Costs - Comparison bx Rbtl-Staff-Jt-PC" xfId="7145"/>
    <cellStyle name="_VC 6.15.06 update on 06GRC power costs.xls Chart 1_Power Costs - Comparison bx Rbtl-Staff-Jt-PC 2" xfId="7146"/>
    <cellStyle name="_VC 6.15.06 update on 06GRC power costs.xls Chart 1_Power Costs - Comparison bx Rbtl-Staff-Jt-PC 2 2" xfId="7147"/>
    <cellStyle name="_VC 6.15.06 update on 06GRC power costs.xls Chart 1_Power Costs - Comparison bx Rbtl-Staff-Jt-PC 2 2 2" xfId="28596"/>
    <cellStyle name="_VC 6.15.06 update on 06GRC power costs.xls Chart 1_Power Costs - Comparison bx Rbtl-Staff-Jt-PC 2 2 2 2" xfId="28597"/>
    <cellStyle name="_VC 6.15.06 update on 06GRC power costs.xls Chart 1_Power Costs - Comparison bx Rbtl-Staff-Jt-PC 2 3" xfId="28598"/>
    <cellStyle name="_VC 6.15.06 update on 06GRC power costs.xls Chart 1_Power Costs - Comparison bx Rbtl-Staff-Jt-PC 2 3 2" xfId="28599"/>
    <cellStyle name="_VC 6.15.06 update on 06GRC power costs.xls Chart 1_Power Costs - Comparison bx Rbtl-Staff-Jt-PC 2 4" xfId="28600"/>
    <cellStyle name="_VC 6.15.06 update on 06GRC power costs.xls Chart 1_Power Costs - Comparison bx Rbtl-Staff-Jt-PC 2 4 2" xfId="28601"/>
    <cellStyle name="_VC 6.15.06 update on 06GRC power costs.xls Chart 1_Power Costs - Comparison bx Rbtl-Staff-Jt-PC 3" xfId="7148"/>
    <cellStyle name="_VC 6.15.06 update on 06GRC power costs.xls Chart 1_Power Costs - Comparison bx Rbtl-Staff-Jt-PC 3 2" xfId="28602"/>
    <cellStyle name="_VC 6.15.06 update on 06GRC power costs.xls Chart 1_Power Costs - Comparison bx Rbtl-Staff-Jt-PC 3 2 2" xfId="28603"/>
    <cellStyle name="_VC 6.15.06 update on 06GRC power costs.xls Chart 1_Power Costs - Comparison bx Rbtl-Staff-Jt-PC 3 3" xfId="28604"/>
    <cellStyle name="_VC 6.15.06 update on 06GRC power costs.xls Chart 1_Power Costs - Comparison bx Rbtl-Staff-Jt-PC 4" xfId="7149"/>
    <cellStyle name="_VC 6.15.06 update on 06GRC power costs.xls Chart 1_Power Costs - Comparison bx Rbtl-Staff-Jt-PC 4 2" xfId="28605"/>
    <cellStyle name="_VC 6.15.06 update on 06GRC power costs.xls Chart 1_Power Costs - Comparison bx Rbtl-Staff-Jt-PC 4 2 2" xfId="28606"/>
    <cellStyle name="_VC 6.15.06 update on 06GRC power costs.xls Chart 1_Power Costs - Comparison bx Rbtl-Staff-Jt-PC 4 3" xfId="28607"/>
    <cellStyle name="_VC 6.15.06 update on 06GRC power costs.xls Chart 1_Power Costs - Comparison bx Rbtl-Staff-Jt-PC 5" xfId="28608"/>
    <cellStyle name="_VC 6.15.06 update on 06GRC power costs.xls Chart 1_Power Costs - Comparison bx Rbtl-Staff-Jt-PC 5 2" xfId="28609"/>
    <cellStyle name="_VC 6.15.06 update on 06GRC power costs.xls Chart 1_Power Costs - Comparison bx Rbtl-Staff-Jt-PC 6" xfId="28610"/>
    <cellStyle name="_VC 6.15.06 update on 06GRC power costs.xls Chart 1_Power Costs - Comparison bx Rbtl-Staff-Jt-PC 6 2" xfId="28611"/>
    <cellStyle name="_VC 6.15.06 update on 06GRC power costs.xls Chart 1_Power Costs - Comparison bx Rbtl-Staff-Jt-PC_Adj Bench DR 3 for Initial Briefs (Electric)" xfId="7150"/>
    <cellStyle name="_VC 6.15.06 update on 06GRC power costs.xls Chart 1_Power Costs - Comparison bx Rbtl-Staff-Jt-PC_Adj Bench DR 3 for Initial Briefs (Electric) 2" xfId="7151"/>
    <cellStyle name="_VC 6.15.06 update on 06GRC power costs.xls Chart 1_Power Costs - Comparison bx Rbtl-Staff-Jt-PC_Adj Bench DR 3 for Initial Briefs (Electric) 2 2" xfId="7152"/>
    <cellStyle name="_VC 6.15.06 update on 06GRC power costs.xls Chart 1_Power Costs - Comparison bx Rbtl-Staff-Jt-PC_Adj Bench DR 3 for Initial Briefs (Electric) 2 2 2" xfId="28612"/>
    <cellStyle name="_VC 6.15.06 update on 06GRC power costs.xls Chart 1_Power Costs - Comparison bx Rbtl-Staff-Jt-PC_Adj Bench DR 3 for Initial Briefs (Electric) 2 2 2 2" xfId="28613"/>
    <cellStyle name="_VC 6.15.06 update on 06GRC power costs.xls Chart 1_Power Costs - Comparison bx Rbtl-Staff-Jt-PC_Adj Bench DR 3 for Initial Briefs (Electric) 2 3" xfId="28614"/>
    <cellStyle name="_VC 6.15.06 update on 06GRC power costs.xls Chart 1_Power Costs - Comparison bx Rbtl-Staff-Jt-PC_Adj Bench DR 3 for Initial Briefs (Electric) 2 3 2" xfId="28615"/>
    <cellStyle name="_VC 6.15.06 update on 06GRC power costs.xls Chart 1_Power Costs - Comparison bx Rbtl-Staff-Jt-PC_Adj Bench DR 3 for Initial Briefs (Electric) 2 4" xfId="28616"/>
    <cellStyle name="_VC 6.15.06 update on 06GRC power costs.xls Chart 1_Power Costs - Comparison bx Rbtl-Staff-Jt-PC_Adj Bench DR 3 for Initial Briefs (Electric) 2 4 2" xfId="28617"/>
    <cellStyle name="_VC 6.15.06 update on 06GRC power costs.xls Chart 1_Power Costs - Comparison bx Rbtl-Staff-Jt-PC_Adj Bench DR 3 for Initial Briefs (Electric) 3" xfId="7153"/>
    <cellStyle name="_VC 6.15.06 update on 06GRC power costs.xls Chart 1_Power Costs - Comparison bx Rbtl-Staff-Jt-PC_Adj Bench DR 3 for Initial Briefs (Electric) 3 2" xfId="28618"/>
    <cellStyle name="_VC 6.15.06 update on 06GRC power costs.xls Chart 1_Power Costs - Comparison bx Rbtl-Staff-Jt-PC_Adj Bench DR 3 for Initial Briefs (Electric) 3 2 2" xfId="28619"/>
    <cellStyle name="_VC 6.15.06 update on 06GRC power costs.xls Chart 1_Power Costs - Comparison bx Rbtl-Staff-Jt-PC_Adj Bench DR 3 for Initial Briefs (Electric) 3 3" xfId="28620"/>
    <cellStyle name="_VC 6.15.06 update on 06GRC power costs.xls Chart 1_Power Costs - Comparison bx Rbtl-Staff-Jt-PC_Adj Bench DR 3 for Initial Briefs (Electric) 4" xfId="7154"/>
    <cellStyle name="_VC 6.15.06 update on 06GRC power costs.xls Chart 1_Power Costs - Comparison bx Rbtl-Staff-Jt-PC_Adj Bench DR 3 for Initial Briefs (Electric) 4 2" xfId="28621"/>
    <cellStyle name="_VC 6.15.06 update on 06GRC power costs.xls Chart 1_Power Costs - Comparison bx Rbtl-Staff-Jt-PC_Adj Bench DR 3 for Initial Briefs (Electric) 4 2 2" xfId="28622"/>
    <cellStyle name="_VC 6.15.06 update on 06GRC power costs.xls Chart 1_Power Costs - Comparison bx Rbtl-Staff-Jt-PC_Adj Bench DR 3 for Initial Briefs (Electric) 4 3" xfId="28623"/>
    <cellStyle name="_VC 6.15.06 update on 06GRC power costs.xls Chart 1_Power Costs - Comparison bx Rbtl-Staff-Jt-PC_Adj Bench DR 3 for Initial Briefs (Electric) 5" xfId="28624"/>
    <cellStyle name="_VC 6.15.06 update on 06GRC power costs.xls Chart 1_Power Costs - Comparison bx Rbtl-Staff-Jt-PC_Adj Bench DR 3 for Initial Briefs (Electric) 5 2" xfId="28625"/>
    <cellStyle name="_VC 6.15.06 update on 06GRC power costs.xls Chart 1_Power Costs - Comparison bx Rbtl-Staff-Jt-PC_Adj Bench DR 3 for Initial Briefs (Electric) 6" xfId="28626"/>
    <cellStyle name="_VC 6.15.06 update on 06GRC power costs.xls Chart 1_Power Costs - Comparison bx Rbtl-Staff-Jt-PC_Adj Bench DR 3 for Initial Briefs (Electric) 6 2" xfId="28627"/>
    <cellStyle name="_VC 6.15.06 update on 06GRC power costs.xls Chart 1_Power Costs - Comparison bx Rbtl-Staff-Jt-PC_Adj Bench DR 3 for Initial Briefs (Electric)_DEM-WP(C) ENERG10C--ctn Mid-C_042010 2010GRC" xfId="7155"/>
    <cellStyle name="_VC 6.15.06 update on 06GRC power costs.xls Chart 1_Power Costs - Comparison bx Rbtl-Staff-Jt-PC_Adj Bench DR 3 for Initial Briefs (Electric)_DEM-WP(C) ENERG10C--ctn Mid-C_042010 2010GRC 2" xfId="28628"/>
    <cellStyle name="_VC 6.15.06 update on 06GRC power costs.xls Chart 1_Power Costs - Comparison bx Rbtl-Staff-Jt-PC_DEM-WP(C) ENERG10C--ctn Mid-C_042010 2010GRC" xfId="7156"/>
    <cellStyle name="_VC 6.15.06 update on 06GRC power costs.xls Chart 1_Power Costs - Comparison bx Rbtl-Staff-Jt-PC_DEM-WP(C) ENERG10C--ctn Mid-C_042010 2010GRC 2" xfId="28629"/>
    <cellStyle name="_VC 6.15.06 update on 06GRC power costs.xls Chart 1_Power Costs - Comparison bx Rbtl-Staff-Jt-PC_Electric Rev Req Model (2009 GRC) Rebuttal" xfId="7157"/>
    <cellStyle name="_VC 6.15.06 update on 06GRC power costs.xls Chart 1_Power Costs - Comparison bx Rbtl-Staff-Jt-PC_Electric Rev Req Model (2009 GRC) Rebuttal 2" xfId="7158"/>
    <cellStyle name="_VC 6.15.06 update on 06GRC power costs.xls Chart 1_Power Costs - Comparison bx Rbtl-Staff-Jt-PC_Electric Rev Req Model (2009 GRC) Rebuttal 2 2" xfId="7159"/>
    <cellStyle name="_VC 6.15.06 update on 06GRC power costs.xls Chart 1_Power Costs - Comparison bx Rbtl-Staff-Jt-PC_Electric Rev Req Model (2009 GRC) Rebuttal 2 2 2" xfId="28630"/>
    <cellStyle name="_VC 6.15.06 update on 06GRC power costs.xls Chart 1_Power Costs - Comparison bx Rbtl-Staff-Jt-PC_Electric Rev Req Model (2009 GRC) Rebuttal 2 3" xfId="28631"/>
    <cellStyle name="_VC 6.15.06 update on 06GRC power costs.xls Chart 1_Power Costs - Comparison bx Rbtl-Staff-Jt-PC_Electric Rev Req Model (2009 GRC) Rebuttal 3" xfId="7160"/>
    <cellStyle name="_VC 6.15.06 update on 06GRC power costs.xls Chart 1_Power Costs - Comparison bx Rbtl-Staff-Jt-PC_Electric Rev Req Model (2009 GRC) Rebuttal 3 2" xfId="28632"/>
    <cellStyle name="_VC 6.15.06 update on 06GRC power costs.xls Chart 1_Power Costs - Comparison bx Rbtl-Staff-Jt-PC_Electric Rev Req Model (2009 GRC) Rebuttal 4" xfId="7161"/>
    <cellStyle name="_VC 6.15.06 update on 06GRC power costs.xls Chart 1_Power Costs - Comparison bx Rbtl-Staff-Jt-PC_Electric Rev Req Model (2009 GRC) Rebuttal REmoval of New  WH Solar AdjustMI" xfId="7162"/>
    <cellStyle name="_VC 6.15.06 update on 06GRC power costs.xls Chart 1_Power Costs - Comparison bx Rbtl-Staff-Jt-PC_Electric Rev Req Model (2009 GRC) Rebuttal REmoval of New  WH Solar AdjustMI 2" xfId="7163"/>
    <cellStyle name="_VC 6.15.06 update on 06GRC power costs.xls Chart 1_Power Costs - Comparison bx Rbtl-Staff-Jt-PC_Electric Rev Req Model (2009 GRC) Rebuttal REmoval of New  WH Solar AdjustMI 2 2" xfId="7164"/>
    <cellStyle name="_VC 6.15.06 update on 06GRC power costs.xls Chart 1_Power Costs - Comparison bx Rbtl-Staff-Jt-PC_Electric Rev Req Model (2009 GRC) Rebuttal REmoval of New  WH Solar AdjustMI 2 2 2" xfId="28633"/>
    <cellStyle name="_VC 6.15.06 update on 06GRC power costs.xls Chart 1_Power Costs - Comparison bx Rbtl-Staff-Jt-PC_Electric Rev Req Model (2009 GRC) Rebuttal REmoval of New  WH Solar AdjustMI 2 2 2 2" xfId="28634"/>
    <cellStyle name="_VC 6.15.06 update on 06GRC power costs.xls Chart 1_Power Costs - Comparison bx Rbtl-Staff-Jt-PC_Electric Rev Req Model (2009 GRC) Rebuttal REmoval of New  WH Solar AdjustMI 2 3" xfId="28635"/>
    <cellStyle name="_VC 6.15.06 update on 06GRC power costs.xls Chart 1_Power Costs - Comparison bx Rbtl-Staff-Jt-PC_Electric Rev Req Model (2009 GRC) Rebuttal REmoval of New  WH Solar AdjustMI 2 3 2" xfId="28636"/>
    <cellStyle name="_VC 6.15.06 update on 06GRC power costs.xls Chart 1_Power Costs - Comparison bx Rbtl-Staff-Jt-PC_Electric Rev Req Model (2009 GRC) Rebuttal REmoval of New  WH Solar AdjustMI 2 4" xfId="28637"/>
    <cellStyle name="_VC 6.15.06 update on 06GRC power costs.xls Chart 1_Power Costs - Comparison bx Rbtl-Staff-Jt-PC_Electric Rev Req Model (2009 GRC) Rebuttal REmoval of New  WH Solar AdjustMI 2 4 2" xfId="28638"/>
    <cellStyle name="_VC 6.15.06 update on 06GRC power costs.xls Chart 1_Power Costs - Comparison bx Rbtl-Staff-Jt-PC_Electric Rev Req Model (2009 GRC) Rebuttal REmoval of New  WH Solar AdjustMI 3" xfId="7165"/>
    <cellStyle name="_VC 6.15.06 update on 06GRC power costs.xls Chart 1_Power Costs - Comparison bx Rbtl-Staff-Jt-PC_Electric Rev Req Model (2009 GRC) Rebuttal REmoval of New  WH Solar AdjustMI 3 2" xfId="28639"/>
    <cellStyle name="_VC 6.15.06 update on 06GRC power costs.xls Chart 1_Power Costs - Comparison bx Rbtl-Staff-Jt-PC_Electric Rev Req Model (2009 GRC) Rebuttal REmoval of New  WH Solar AdjustMI 3 2 2" xfId="28640"/>
    <cellStyle name="_VC 6.15.06 update on 06GRC power costs.xls Chart 1_Power Costs - Comparison bx Rbtl-Staff-Jt-PC_Electric Rev Req Model (2009 GRC) Rebuttal REmoval of New  WH Solar AdjustMI 3 3" xfId="28641"/>
    <cellStyle name="_VC 6.15.06 update on 06GRC power costs.xls Chart 1_Power Costs - Comparison bx Rbtl-Staff-Jt-PC_Electric Rev Req Model (2009 GRC) Rebuttal REmoval of New  WH Solar AdjustMI 4" xfId="7166"/>
    <cellStyle name="_VC 6.15.06 update on 06GRC power costs.xls Chart 1_Power Costs - Comparison bx Rbtl-Staff-Jt-PC_Electric Rev Req Model (2009 GRC) Rebuttal REmoval of New  WH Solar AdjustMI 4 2" xfId="28642"/>
    <cellStyle name="_VC 6.15.06 update on 06GRC power costs.xls Chart 1_Power Costs - Comparison bx Rbtl-Staff-Jt-PC_Electric Rev Req Model (2009 GRC) Rebuttal REmoval of New  WH Solar AdjustMI 4 2 2" xfId="28643"/>
    <cellStyle name="_VC 6.15.06 update on 06GRC power costs.xls Chart 1_Power Costs - Comparison bx Rbtl-Staff-Jt-PC_Electric Rev Req Model (2009 GRC) Rebuttal REmoval of New  WH Solar AdjustMI 4 3" xfId="28644"/>
    <cellStyle name="_VC 6.15.06 update on 06GRC power costs.xls Chart 1_Power Costs - Comparison bx Rbtl-Staff-Jt-PC_Electric Rev Req Model (2009 GRC) Rebuttal REmoval of New  WH Solar AdjustMI 5" xfId="28645"/>
    <cellStyle name="_VC 6.15.06 update on 06GRC power costs.xls Chart 1_Power Costs - Comparison bx Rbtl-Staff-Jt-PC_Electric Rev Req Model (2009 GRC) Rebuttal REmoval of New  WH Solar AdjustMI 5 2" xfId="28646"/>
    <cellStyle name="_VC 6.15.06 update on 06GRC power costs.xls Chart 1_Power Costs - Comparison bx Rbtl-Staff-Jt-PC_Electric Rev Req Model (2009 GRC) Rebuttal REmoval of New  WH Solar AdjustMI 6" xfId="28647"/>
    <cellStyle name="_VC 6.15.06 update on 06GRC power costs.xls Chart 1_Power Costs - Comparison bx Rbtl-Staff-Jt-PC_Electric Rev Req Model (2009 GRC) Rebuttal REmoval of New  WH Solar AdjustMI 6 2" xfId="28648"/>
    <cellStyle name="_VC 6.15.06 update on 06GRC power costs.xls Chart 1_Power Costs - Comparison bx Rbtl-Staff-Jt-PC_Electric Rev Req Model (2009 GRC) Rebuttal REmoval of New  WH Solar AdjustMI_DEM-WP(C) ENERG10C--ctn Mid-C_042010 2010GRC" xfId="7167"/>
    <cellStyle name="_VC 6.15.06 update on 06GRC power costs.xls Chart 1_Power Costs - Comparison bx Rbtl-Staff-Jt-PC_Electric Rev Req Model (2009 GRC) Rebuttal REmoval of New  WH Solar AdjustMI_DEM-WP(C) ENERG10C--ctn Mid-C_042010 2010GRC 2" xfId="28649"/>
    <cellStyle name="_VC 6.15.06 update on 06GRC power costs.xls Chart 1_Power Costs - Comparison bx Rbtl-Staff-Jt-PC_Electric Rev Req Model (2009 GRC) Revised 01-18-2010" xfId="7168"/>
    <cellStyle name="_VC 6.15.06 update on 06GRC power costs.xls Chart 1_Power Costs - Comparison bx Rbtl-Staff-Jt-PC_Electric Rev Req Model (2009 GRC) Revised 01-18-2010 2" xfId="7169"/>
    <cellStyle name="_VC 6.15.06 update on 06GRC power costs.xls Chart 1_Power Costs - Comparison bx Rbtl-Staff-Jt-PC_Electric Rev Req Model (2009 GRC) Revised 01-18-2010 2 2" xfId="7170"/>
    <cellStyle name="_VC 6.15.06 update on 06GRC power costs.xls Chart 1_Power Costs - Comparison bx Rbtl-Staff-Jt-PC_Electric Rev Req Model (2009 GRC) Revised 01-18-2010 2 2 2" xfId="28650"/>
    <cellStyle name="_VC 6.15.06 update on 06GRC power costs.xls Chart 1_Power Costs - Comparison bx Rbtl-Staff-Jt-PC_Electric Rev Req Model (2009 GRC) Revised 01-18-2010 2 2 2 2" xfId="28651"/>
    <cellStyle name="_VC 6.15.06 update on 06GRC power costs.xls Chart 1_Power Costs - Comparison bx Rbtl-Staff-Jt-PC_Electric Rev Req Model (2009 GRC) Revised 01-18-2010 2 3" xfId="28652"/>
    <cellStyle name="_VC 6.15.06 update on 06GRC power costs.xls Chart 1_Power Costs - Comparison bx Rbtl-Staff-Jt-PC_Electric Rev Req Model (2009 GRC) Revised 01-18-2010 2 3 2" xfId="28653"/>
    <cellStyle name="_VC 6.15.06 update on 06GRC power costs.xls Chart 1_Power Costs - Comparison bx Rbtl-Staff-Jt-PC_Electric Rev Req Model (2009 GRC) Revised 01-18-2010 2 4" xfId="28654"/>
    <cellStyle name="_VC 6.15.06 update on 06GRC power costs.xls Chart 1_Power Costs - Comparison bx Rbtl-Staff-Jt-PC_Electric Rev Req Model (2009 GRC) Revised 01-18-2010 2 4 2" xfId="28655"/>
    <cellStyle name="_VC 6.15.06 update on 06GRC power costs.xls Chart 1_Power Costs - Comparison bx Rbtl-Staff-Jt-PC_Electric Rev Req Model (2009 GRC) Revised 01-18-2010 3" xfId="7171"/>
    <cellStyle name="_VC 6.15.06 update on 06GRC power costs.xls Chart 1_Power Costs - Comparison bx Rbtl-Staff-Jt-PC_Electric Rev Req Model (2009 GRC) Revised 01-18-2010 3 2" xfId="28656"/>
    <cellStyle name="_VC 6.15.06 update on 06GRC power costs.xls Chart 1_Power Costs - Comparison bx Rbtl-Staff-Jt-PC_Electric Rev Req Model (2009 GRC) Revised 01-18-2010 3 2 2" xfId="28657"/>
    <cellStyle name="_VC 6.15.06 update on 06GRC power costs.xls Chart 1_Power Costs - Comparison bx Rbtl-Staff-Jt-PC_Electric Rev Req Model (2009 GRC) Revised 01-18-2010 3 3" xfId="28658"/>
    <cellStyle name="_VC 6.15.06 update on 06GRC power costs.xls Chart 1_Power Costs - Comparison bx Rbtl-Staff-Jt-PC_Electric Rev Req Model (2009 GRC) Revised 01-18-2010 4" xfId="7172"/>
    <cellStyle name="_VC 6.15.06 update on 06GRC power costs.xls Chart 1_Power Costs - Comparison bx Rbtl-Staff-Jt-PC_Electric Rev Req Model (2009 GRC) Revised 01-18-2010 4 2" xfId="28659"/>
    <cellStyle name="_VC 6.15.06 update on 06GRC power costs.xls Chart 1_Power Costs - Comparison bx Rbtl-Staff-Jt-PC_Electric Rev Req Model (2009 GRC) Revised 01-18-2010 4 2 2" xfId="28660"/>
    <cellStyle name="_VC 6.15.06 update on 06GRC power costs.xls Chart 1_Power Costs - Comparison bx Rbtl-Staff-Jt-PC_Electric Rev Req Model (2009 GRC) Revised 01-18-2010 4 3" xfId="28661"/>
    <cellStyle name="_VC 6.15.06 update on 06GRC power costs.xls Chart 1_Power Costs - Comparison bx Rbtl-Staff-Jt-PC_Electric Rev Req Model (2009 GRC) Revised 01-18-2010 5" xfId="28662"/>
    <cellStyle name="_VC 6.15.06 update on 06GRC power costs.xls Chart 1_Power Costs - Comparison bx Rbtl-Staff-Jt-PC_Electric Rev Req Model (2009 GRC) Revised 01-18-2010 5 2" xfId="28663"/>
    <cellStyle name="_VC 6.15.06 update on 06GRC power costs.xls Chart 1_Power Costs - Comparison bx Rbtl-Staff-Jt-PC_Electric Rev Req Model (2009 GRC) Revised 01-18-2010 6" xfId="28664"/>
    <cellStyle name="_VC 6.15.06 update on 06GRC power costs.xls Chart 1_Power Costs - Comparison bx Rbtl-Staff-Jt-PC_Electric Rev Req Model (2009 GRC) Revised 01-18-2010 6 2" xfId="28665"/>
    <cellStyle name="_VC 6.15.06 update on 06GRC power costs.xls Chart 1_Power Costs - Comparison bx Rbtl-Staff-Jt-PC_Electric Rev Req Model (2009 GRC) Revised 01-18-2010_DEM-WP(C) ENERG10C--ctn Mid-C_042010 2010GRC" xfId="7173"/>
    <cellStyle name="_VC 6.15.06 update on 06GRC power costs.xls Chart 1_Power Costs - Comparison bx Rbtl-Staff-Jt-PC_Electric Rev Req Model (2009 GRC) Revised 01-18-2010_DEM-WP(C) ENERG10C--ctn Mid-C_042010 2010GRC 2" xfId="28666"/>
    <cellStyle name="_VC 6.15.06 update on 06GRC power costs.xls Chart 1_Power Costs - Comparison bx Rbtl-Staff-Jt-PC_Final Order Electric EXHIBIT A-1" xfId="7174"/>
    <cellStyle name="_VC 6.15.06 update on 06GRC power costs.xls Chart 1_Power Costs - Comparison bx Rbtl-Staff-Jt-PC_Final Order Electric EXHIBIT A-1 2" xfId="7175"/>
    <cellStyle name="_VC 6.15.06 update on 06GRC power costs.xls Chart 1_Power Costs - Comparison bx Rbtl-Staff-Jt-PC_Final Order Electric EXHIBIT A-1 2 2" xfId="7176"/>
    <cellStyle name="_VC 6.15.06 update on 06GRC power costs.xls Chart 1_Power Costs - Comparison bx Rbtl-Staff-Jt-PC_Final Order Electric EXHIBIT A-1 2 2 2" xfId="28667"/>
    <cellStyle name="_VC 6.15.06 update on 06GRC power costs.xls Chart 1_Power Costs - Comparison bx Rbtl-Staff-Jt-PC_Final Order Electric EXHIBIT A-1 2 3" xfId="28668"/>
    <cellStyle name="_VC 6.15.06 update on 06GRC power costs.xls Chart 1_Power Costs - Comparison bx Rbtl-Staff-Jt-PC_Final Order Electric EXHIBIT A-1 3" xfId="7177"/>
    <cellStyle name="_VC 6.15.06 update on 06GRC power costs.xls Chart 1_Power Costs - Comparison bx Rbtl-Staff-Jt-PC_Final Order Electric EXHIBIT A-1 3 2" xfId="28669"/>
    <cellStyle name="_VC 6.15.06 update on 06GRC power costs.xls Chart 1_Power Costs - Comparison bx Rbtl-Staff-Jt-PC_Final Order Electric EXHIBIT A-1 3 2 2" xfId="28670"/>
    <cellStyle name="_VC 6.15.06 update on 06GRC power costs.xls Chart 1_Power Costs - Comparison bx Rbtl-Staff-Jt-PC_Final Order Electric EXHIBIT A-1 3 3" xfId="28671"/>
    <cellStyle name="_VC 6.15.06 update on 06GRC power costs.xls Chart 1_Power Costs - Comparison bx Rbtl-Staff-Jt-PC_Final Order Electric EXHIBIT A-1 4" xfId="7178"/>
    <cellStyle name="_VC 6.15.06 update on 06GRC power costs.xls Chart 1_Power Costs - Comparison bx Rbtl-Staff-Jt-PC_Final Order Electric EXHIBIT A-1 4 2" xfId="28672"/>
    <cellStyle name="_VC 6.15.06 update on 06GRC power costs.xls Chart 1_Power Costs - Comparison bx Rbtl-Staff-Jt-PC_Final Order Electric EXHIBIT A-1 5" xfId="28673"/>
    <cellStyle name="_VC 6.15.06 update on 06GRC power costs.xls Chart 1_Power Costs - Comparison bx Rbtl-Staff-Jt-PC_Final Order Electric EXHIBIT A-1 6" xfId="28674"/>
    <cellStyle name="_VC 6.15.06 update on 06GRC power costs.xls Chart 1_Production Adj 4.37" xfId="7179"/>
    <cellStyle name="_VC 6.15.06 update on 06GRC power costs.xls Chart 1_Production Adj 4.37 2" xfId="7180"/>
    <cellStyle name="_VC 6.15.06 update on 06GRC power costs.xls Chart 1_Production Adj 4.37 2 2" xfId="7181"/>
    <cellStyle name="_VC 6.15.06 update on 06GRC power costs.xls Chart 1_Production Adj 4.37 2 2 2" xfId="28675"/>
    <cellStyle name="_VC 6.15.06 update on 06GRC power costs.xls Chart 1_Production Adj 4.37 2 3" xfId="28676"/>
    <cellStyle name="_VC 6.15.06 update on 06GRC power costs.xls Chart 1_Production Adj 4.37 3" xfId="7182"/>
    <cellStyle name="_VC 6.15.06 update on 06GRC power costs.xls Chart 1_Production Adj 4.37 3 2" xfId="28677"/>
    <cellStyle name="_VC 6.15.06 update on 06GRC power costs.xls Chart 1_Production Adj 4.37 4" xfId="28678"/>
    <cellStyle name="_VC 6.15.06 update on 06GRC power costs.xls Chart 1_Purchased Power Adj 4.03" xfId="7183"/>
    <cellStyle name="_VC 6.15.06 update on 06GRC power costs.xls Chart 1_Purchased Power Adj 4.03 2" xfId="7184"/>
    <cellStyle name="_VC 6.15.06 update on 06GRC power costs.xls Chart 1_Purchased Power Adj 4.03 2 2" xfId="7185"/>
    <cellStyle name="_VC 6.15.06 update on 06GRC power costs.xls Chart 1_Purchased Power Adj 4.03 2 2 2" xfId="28679"/>
    <cellStyle name="_VC 6.15.06 update on 06GRC power costs.xls Chart 1_Purchased Power Adj 4.03 2 3" xfId="28680"/>
    <cellStyle name="_VC 6.15.06 update on 06GRC power costs.xls Chart 1_Purchased Power Adj 4.03 3" xfId="7186"/>
    <cellStyle name="_VC 6.15.06 update on 06GRC power costs.xls Chart 1_Purchased Power Adj 4.03 3 2" xfId="28681"/>
    <cellStyle name="_VC 6.15.06 update on 06GRC power costs.xls Chart 1_Purchased Power Adj 4.03 4" xfId="28682"/>
    <cellStyle name="_VC 6.15.06 update on 06GRC power costs.xls Chart 1_Rebuttal Power Costs" xfId="7187"/>
    <cellStyle name="_VC 6.15.06 update on 06GRC power costs.xls Chart 1_Rebuttal Power Costs 2" xfId="7188"/>
    <cellStyle name="_VC 6.15.06 update on 06GRC power costs.xls Chart 1_Rebuttal Power Costs 2 2" xfId="7189"/>
    <cellStyle name="_VC 6.15.06 update on 06GRC power costs.xls Chart 1_Rebuttal Power Costs 2 2 2" xfId="28683"/>
    <cellStyle name="_VC 6.15.06 update on 06GRC power costs.xls Chart 1_Rebuttal Power Costs 2 2 2 2" xfId="28684"/>
    <cellStyle name="_VC 6.15.06 update on 06GRC power costs.xls Chart 1_Rebuttal Power Costs 2 3" xfId="28685"/>
    <cellStyle name="_VC 6.15.06 update on 06GRC power costs.xls Chart 1_Rebuttal Power Costs 2 3 2" xfId="28686"/>
    <cellStyle name="_VC 6.15.06 update on 06GRC power costs.xls Chart 1_Rebuttal Power Costs 2 4" xfId="28687"/>
    <cellStyle name="_VC 6.15.06 update on 06GRC power costs.xls Chart 1_Rebuttal Power Costs 2 4 2" xfId="28688"/>
    <cellStyle name="_VC 6.15.06 update on 06GRC power costs.xls Chart 1_Rebuttal Power Costs 3" xfId="7190"/>
    <cellStyle name="_VC 6.15.06 update on 06GRC power costs.xls Chart 1_Rebuttal Power Costs 3 2" xfId="28689"/>
    <cellStyle name="_VC 6.15.06 update on 06GRC power costs.xls Chart 1_Rebuttal Power Costs 3 2 2" xfId="28690"/>
    <cellStyle name="_VC 6.15.06 update on 06GRC power costs.xls Chart 1_Rebuttal Power Costs 3 3" xfId="28691"/>
    <cellStyle name="_VC 6.15.06 update on 06GRC power costs.xls Chart 1_Rebuttal Power Costs 4" xfId="7191"/>
    <cellStyle name="_VC 6.15.06 update on 06GRC power costs.xls Chart 1_Rebuttal Power Costs 4 2" xfId="28692"/>
    <cellStyle name="_VC 6.15.06 update on 06GRC power costs.xls Chart 1_Rebuttal Power Costs 4 2 2" xfId="28693"/>
    <cellStyle name="_VC 6.15.06 update on 06GRC power costs.xls Chart 1_Rebuttal Power Costs 4 3" xfId="28694"/>
    <cellStyle name="_VC 6.15.06 update on 06GRC power costs.xls Chart 1_Rebuttal Power Costs 5" xfId="28695"/>
    <cellStyle name="_VC 6.15.06 update on 06GRC power costs.xls Chart 1_Rebuttal Power Costs 5 2" xfId="28696"/>
    <cellStyle name="_VC 6.15.06 update on 06GRC power costs.xls Chart 1_Rebuttal Power Costs 6" xfId="28697"/>
    <cellStyle name="_VC 6.15.06 update on 06GRC power costs.xls Chart 1_Rebuttal Power Costs 6 2" xfId="28698"/>
    <cellStyle name="_VC 6.15.06 update on 06GRC power costs.xls Chart 1_Rebuttal Power Costs_Adj Bench DR 3 for Initial Briefs (Electric)" xfId="7192"/>
    <cellStyle name="_VC 6.15.06 update on 06GRC power costs.xls Chart 1_Rebuttal Power Costs_Adj Bench DR 3 for Initial Briefs (Electric) 2" xfId="7193"/>
    <cellStyle name="_VC 6.15.06 update on 06GRC power costs.xls Chart 1_Rebuttal Power Costs_Adj Bench DR 3 for Initial Briefs (Electric) 2 2" xfId="7194"/>
    <cellStyle name="_VC 6.15.06 update on 06GRC power costs.xls Chart 1_Rebuttal Power Costs_Adj Bench DR 3 for Initial Briefs (Electric) 2 2 2" xfId="28699"/>
    <cellStyle name="_VC 6.15.06 update on 06GRC power costs.xls Chart 1_Rebuttal Power Costs_Adj Bench DR 3 for Initial Briefs (Electric) 2 2 2 2" xfId="28700"/>
    <cellStyle name="_VC 6.15.06 update on 06GRC power costs.xls Chart 1_Rebuttal Power Costs_Adj Bench DR 3 for Initial Briefs (Electric) 2 3" xfId="28701"/>
    <cellStyle name="_VC 6.15.06 update on 06GRC power costs.xls Chart 1_Rebuttal Power Costs_Adj Bench DR 3 for Initial Briefs (Electric) 2 3 2" xfId="28702"/>
    <cellStyle name="_VC 6.15.06 update on 06GRC power costs.xls Chart 1_Rebuttal Power Costs_Adj Bench DR 3 for Initial Briefs (Electric) 2 4" xfId="28703"/>
    <cellStyle name="_VC 6.15.06 update on 06GRC power costs.xls Chart 1_Rebuttal Power Costs_Adj Bench DR 3 for Initial Briefs (Electric) 2 4 2" xfId="28704"/>
    <cellStyle name="_VC 6.15.06 update on 06GRC power costs.xls Chart 1_Rebuttal Power Costs_Adj Bench DR 3 for Initial Briefs (Electric) 3" xfId="7195"/>
    <cellStyle name="_VC 6.15.06 update on 06GRC power costs.xls Chart 1_Rebuttal Power Costs_Adj Bench DR 3 for Initial Briefs (Electric) 3 2" xfId="28705"/>
    <cellStyle name="_VC 6.15.06 update on 06GRC power costs.xls Chart 1_Rebuttal Power Costs_Adj Bench DR 3 for Initial Briefs (Electric) 3 2 2" xfId="28706"/>
    <cellStyle name="_VC 6.15.06 update on 06GRC power costs.xls Chart 1_Rebuttal Power Costs_Adj Bench DR 3 for Initial Briefs (Electric) 3 3" xfId="28707"/>
    <cellStyle name="_VC 6.15.06 update on 06GRC power costs.xls Chart 1_Rebuttal Power Costs_Adj Bench DR 3 for Initial Briefs (Electric) 4" xfId="7196"/>
    <cellStyle name="_VC 6.15.06 update on 06GRC power costs.xls Chart 1_Rebuttal Power Costs_Adj Bench DR 3 for Initial Briefs (Electric) 4 2" xfId="28708"/>
    <cellStyle name="_VC 6.15.06 update on 06GRC power costs.xls Chart 1_Rebuttal Power Costs_Adj Bench DR 3 for Initial Briefs (Electric) 4 2 2" xfId="28709"/>
    <cellStyle name="_VC 6.15.06 update on 06GRC power costs.xls Chart 1_Rebuttal Power Costs_Adj Bench DR 3 for Initial Briefs (Electric) 4 3" xfId="28710"/>
    <cellStyle name="_VC 6.15.06 update on 06GRC power costs.xls Chart 1_Rebuttal Power Costs_Adj Bench DR 3 for Initial Briefs (Electric) 5" xfId="28711"/>
    <cellStyle name="_VC 6.15.06 update on 06GRC power costs.xls Chart 1_Rebuttal Power Costs_Adj Bench DR 3 for Initial Briefs (Electric) 5 2" xfId="28712"/>
    <cellStyle name="_VC 6.15.06 update on 06GRC power costs.xls Chart 1_Rebuttal Power Costs_Adj Bench DR 3 for Initial Briefs (Electric) 6" xfId="28713"/>
    <cellStyle name="_VC 6.15.06 update on 06GRC power costs.xls Chart 1_Rebuttal Power Costs_Adj Bench DR 3 for Initial Briefs (Electric) 6 2" xfId="28714"/>
    <cellStyle name="_VC 6.15.06 update on 06GRC power costs.xls Chart 1_Rebuttal Power Costs_Adj Bench DR 3 for Initial Briefs (Electric)_DEM-WP(C) ENERG10C--ctn Mid-C_042010 2010GRC" xfId="7197"/>
    <cellStyle name="_VC 6.15.06 update on 06GRC power costs.xls Chart 1_Rebuttal Power Costs_Adj Bench DR 3 for Initial Briefs (Electric)_DEM-WP(C) ENERG10C--ctn Mid-C_042010 2010GRC 2" xfId="28715"/>
    <cellStyle name="_VC 6.15.06 update on 06GRC power costs.xls Chart 1_Rebuttal Power Costs_DEM-WP(C) ENERG10C--ctn Mid-C_042010 2010GRC" xfId="7198"/>
    <cellStyle name="_VC 6.15.06 update on 06GRC power costs.xls Chart 1_Rebuttal Power Costs_DEM-WP(C) ENERG10C--ctn Mid-C_042010 2010GRC 2" xfId="28716"/>
    <cellStyle name="_VC 6.15.06 update on 06GRC power costs.xls Chart 1_Rebuttal Power Costs_Electric Rev Req Model (2009 GRC) Rebuttal" xfId="7199"/>
    <cellStyle name="_VC 6.15.06 update on 06GRC power costs.xls Chart 1_Rebuttal Power Costs_Electric Rev Req Model (2009 GRC) Rebuttal 2" xfId="7200"/>
    <cellStyle name="_VC 6.15.06 update on 06GRC power costs.xls Chart 1_Rebuttal Power Costs_Electric Rev Req Model (2009 GRC) Rebuttal 2 2" xfId="7201"/>
    <cellStyle name="_VC 6.15.06 update on 06GRC power costs.xls Chart 1_Rebuttal Power Costs_Electric Rev Req Model (2009 GRC) Rebuttal 2 2 2" xfId="28717"/>
    <cellStyle name="_VC 6.15.06 update on 06GRC power costs.xls Chart 1_Rebuttal Power Costs_Electric Rev Req Model (2009 GRC) Rebuttal 2 3" xfId="28718"/>
    <cellStyle name="_VC 6.15.06 update on 06GRC power costs.xls Chart 1_Rebuttal Power Costs_Electric Rev Req Model (2009 GRC) Rebuttal 3" xfId="7202"/>
    <cellStyle name="_VC 6.15.06 update on 06GRC power costs.xls Chart 1_Rebuttal Power Costs_Electric Rev Req Model (2009 GRC) Rebuttal 3 2" xfId="28719"/>
    <cellStyle name="_VC 6.15.06 update on 06GRC power costs.xls Chart 1_Rebuttal Power Costs_Electric Rev Req Model (2009 GRC) Rebuttal 4" xfId="7203"/>
    <cellStyle name="_VC 6.15.06 update on 06GRC power costs.xls Chart 1_Rebuttal Power Costs_Electric Rev Req Model (2009 GRC) Rebuttal REmoval of New  WH Solar AdjustMI" xfId="7204"/>
    <cellStyle name="_VC 6.15.06 update on 06GRC power costs.xls Chart 1_Rebuttal Power Costs_Electric Rev Req Model (2009 GRC) Rebuttal REmoval of New  WH Solar AdjustMI 2" xfId="7205"/>
    <cellStyle name="_VC 6.15.06 update on 06GRC power costs.xls Chart 1_Rebuttal Power Costs_Electric Rev Req Model (2009 GRC) Rebuttal REmoval of New  WH Solar AdjustMI 2 2" xfId="7206"/>
    <cellStyle name="_VC 6.15.06 update on 06GRC power costs.xls Chart 1_Rebuttal Power Costs_Electric Rev Req Model (2009 GRC) Rebuttal REmoval of New  WH Solar AdjustMI 2 2 2" xfId="28720"/>
    <cellStyle name="_VC 6.15.06 update on 06GRC power costs.xls Chart 1_Rebuttal Power Costs_Electric Rev Req Model (2009 GRC) Rebuttal REmoval of New  WH Solar AdjustMI 2 2 2 2" xfId="28721"/>
    <cellStyle name="_VC 6.15.06 update on 06GRC power costs.xls Chart 1_Rebuttal Power Costs_Electric Rev Req Model (2009 GRC) Rebuttal REmoval of New  WH Solar AdjustMI 2 3" xfId="28722"/>
    <cellStyle name="_VC 6.15.06 update on 06GRC power costs.xls Chart 1_Rebuttal Power Costs_Electric Rev Req Model (2009 GRC) Rebuttal REmoval of New  WH Solar AdjustMI 2 3 2" xfId="28723"/>
    <cellStyle name="_VC 6.15.06 update on 06GRC power costs.xls Chart 1_Rebuttal Power Costs_Electric Rev Req Model (2009 GRC) Rebuttal REmoval of New  WH Solar AdjustMI 2 4" xfId="28724"/>
    <cellStyle name="_VC 6.15.06 update on 06GRC power costs.xls Chart 1_Rebuttal Power Costs_Electric Rev Req Model (2009 GRC) Rebuttal REmoval of New  WH Solar AdjustMI 2 4 2" xfId="28725"/>
    <cellStyle name="_VC 6.15.06 update on 06GRC power costs.xls Chart 1_Rebuttal Power Costs_Electric Rev Req Model (2009 GRC) Rebuttal REmoval of New  WH Solar AdjustMI 3" xfId="7207"/>
    <cellStyle name="_VC 6.15.06 update on 06GRC power costs.xls Chart 1_Rebuttal Power Costs_Electric Rev Req Model (2009 GRC) Rebuttal REmoval of New  WH Solar AdjustMI 3 2" xfId="28726"/>
    <cellStyle name="_VC 6.15.06 update on 06GRC power costs.xls Chart 1_Rebuttal Power Costs_Electric Rev Req Model (2009 GRC) Rebuttal REmoval of New  WH Solar AdjustMI 3 2 2" xfId="28727"/>
    <cellStyle name="_VC 6.15.06 update on 06GRC power costs.xls Chart 1_Rebuttal Power Costs_Electric Rev Req Model (2009 GRC) Rebuttal REmoval of New  WH Solar AdjustMI 3 3" xfId="28728"/>
    <cellStyle name="_VC 6.15.06 update on 06GRC power costs.xls Chart 1_Rebuttal Power Costs_Electric Rev Req Model (2009 GRC) Rebuttal REmoval of New  WH Solar AdjustMI 4" xfId="7208"/>
    <cellStyle name="_VC 6.15.06 update on 06GRC power costs.xls Chart 1_Rebuttal Power Costs_Electric Rev Req Model (2009 GRC) Rebuttal REmoval of New  WH Solar AdjustMI 4 2" xfId="28729"/>
    <cellStyle name="_VC 6.15.06 update on 06GRC power costs.xls Chart 1_Rebuttal Power Costs_Electric Rev Req Model (2009 GRC) Rebuttal REmoval of New  WH Solar AdjustMI 4 2 2" xfId="28730"/>
    <cellStyle name="_VC 6.15.06 update on 06GRC power costs.xls Chart 1_Rebuttal Power Costs_Electric Rev Req Model (2009 GRC) Rebuttal REmoval of New  WH Solar AdjustMI 4 3" xfId="28731"/>
    <cellStyle name="_VC 6.15.06 update on 06GRC power costs.xls Chart 1_Rebuttal Power Costs_Electric Rev Req Model (2009 GRC) Rebuttal REmoval of New  WH Solar AdjustMI 5" xfId="28732"/>
    <cellStyle name="_VC 6.15.06 update on 06GRC power costs.xls Chart 1_Rebuttal Power Costs_Electric Rev Req Model (2009 GRC) Rebuttal REmoval of New  WH Solar AdjustMI 5 2" xfId="28733"/>
    <cellStyle name="_VC 6.15.06 update on 06GRC power costs.xls Chart 1_Rebuttal Power Costs_Electric Rev Req Model (2009 GRC) Rebuttal REmoval of New  WH Solar AdjustMI 6" xfId="28734"/>
    <cellStyle name="_VC 6.15.06 update on 06GRC power costs.xls Chart 1_Rebuttal Power Costs_Electric Rev Req Model (2009 GRC) Rebuttal REmoval of New  WH Solar AdjustMI 6 2" xfId="28735"/>
    <cellStyle name="_VC 6.15.06 update on 06GRC power costs.xls Chart 1_Rebuttal Power Costs_Electric Rev Req Model (2009 GRC) Rebuttal REmoval of New  WH Solar AdjustMI_DEM-WP(C) ENERG10C--ctn Mid-C_042010 2010GRC" xfId="7209"/>
    <cellStyle name="_VC 6.15.06 update on 06GRC power costs.xls Chart 1_Rebuttal Power Costs_Electric Rev Req Model (2009 GRC) Rebuttal REmoval of New  WH Solar AdjustMI_DEM-WP(C) ENERG10C--ctn Mid-C_042010 2010GRC 2" xfId="28736"/>
    <cellStyle name="_VC 6.15.06 update on 06GRC power costs.xls Chart 1_Rebuttal Power Costs_Electric Rev Req Model (2009 GRC) Revised 01-18-2010" xfId="7210"/>
    <cellStyle name="_VC 6.15.06 update on 06GRC power costs.xls Chart 1_Rebuttal Power Costs_Electric Rev Req Model (2009 GRC) Revised 01-18-2010 2" xfId="7211"/>
    <cellStyle name="_VC 6.15.06 update on 06GRC power costs.xls Chart 1_Rebuttal Power Costs_Electric Rev Req Model (2009 GRC) Revised 01-18-2010 2 2" xfId="7212"/>
    <cellStyle name="_VC 6.15.06 update on 06GRC power costs.xls Chart 1_Rebuttal Power Costs_Electric Rev Req Model (2009 GRC) Revised 01-18-2010 2 2 2" xfId="28737"/>
    <cellStyle name="_VC 6.15.06 update on 06GRC power costs.xls Chart 1_Rebuttal Power Costs_Electric Rev Req Model (2009 GRC) Revised 01-18-2010 2 2 2 2" xfId="28738"/>
    <cellStyle name="_VC 6.15.06 update on 06GRC power costs.xls Chart 1_Rebuttal Power Costs_Electric Rev Req Model (2009 GRC) Revised 01-18-2010 2 3" xfId="28739"/>
    <cellStyle name="_VC 6.15.06 update on 06GRC power costs.xls Chart 1_Rebuttal Power Costs_Electric Rev Req Model (2009 GRC) Revised 01-18-2010 2 3 2" xfId="28740"/>
    <cellStyle name="_VC 6.15.06 update on 06GRC power costs.xls Chart 1_Rebuttal Power Costs_Electric Rev Req Model (2009 GRC) Revised 01-18-2010 2 4" xfId="28741"/>
    <cellStyle name="_VC 6.15.06 update on 06GRC power costs.xls Chart 1_Rebuttal Power Costs_Electric Rev Req Model (2009 GRC) Revised 01-18-2010 2 4 2" xfId="28742"/>
    <cellStyle name="_VC 6.15.06 update on 06GRC power costs.xls Chart 1_Rebuttal Power Costs_Electric Rev Req Model (2009 GRC) Revised 01-18-2010 3" xfId="7213"/>
    <cellStyle name="_VC 6.15.06 update on 06GRC power costs.xls Chart 1_Rebuttal Power Costs_Electric Rev Req Model (2009 GRC) Revised 01-18-2010 3 2" xfId="28743"/>
    <cellStyle name="_VC 6.15.06 update on 06GRC power costs.xls Chart 1_Rebuttal Power Costs_Electric Rev Req Model (2009 GRC) Revised 01-18-2010 3 2 2" xfId="28744"/>
    <cellStyle name="_VC 6.15.06 update on 06GRC power costs.xls Chart 1_Rebuttal Power Costs_Electric Rev Req Model (2009 GRC) Revised 01-18-2010 3 3" xfId="28745"/>
    <cellStyle name="_VC 6.15.06 update on 06GRC power costs.xls Chart 1_Rebuttal Power Costs_Electric Rev Req Model (2009 GRC) Revised 01-18-2010 4" xfId="7214"/>
    <cellStyle name="_VC 6.15.06 update on 06GRC power costs.xls Chart 1_Rebuttal Power Costs_Electric Rev Req Model (2009 GRC) Revised 01-18-2010 4 2" xfId="28746"/>
    <cellStyle name="_VC 6.15.06 update on 06GRC power costs.xls Chart 1_Rebuttal Power Costs_Electric Rev Req Model (2009 GRC) Revised 01-18-2010 4 2 2" xfId="28747"/>
    <cellStyle name="_VC 6.15.06 update on 06GRC power costs.xls Chart 1_Rebuttal Power Costs_Electric Rev Req Model (2009 GRC) Revised 01-18-2010 4 3" xfId="28748"/>
    <cellStyle name="_VC 6.15.06 update on 06GRC power costs.xls Chart 1_Rebuttal Power Costs_Electric Rev Req Model (2009 GRC) Revised 01-18-2010 5" xfId="28749"/>
    <cellStyle name="_VC 6.15.06 update on 06GRC power costs.xls Chart 1_Rebuttal Power Costs_Electric Rev Req Model (2009 GRC) Revised 01-18-2010 5 2" xfId="28750"/>
    <cellStyle name="_VC 6.15.06 update on 06GRC power costs.xls Chart 1_Rebuttal Power Costs_Electric Rev Req Model (2009 GRC) Revised 01-18-2010 6" xfId="28751"/>
    <cellStyle name="_VC 6.15.06 update on 06GRC power costs.xls Chart 1_Rebuttal Power Costs_Electric Rev Req Model (2009 GRC) Revised 01-18-2010 6 2" xfId="28752"/>
    <cellStyle name="_VC 6.15.06 update on 06GRC power costs.xls Chart 1_Rebuttal Power Costs_Electric Rev Req Model (2009 GRC) Revised 01-18-2010_DEM-WP(C) ENERG10C--ctn Mid-C_042010 2010GRC" xfId="7215"/>
    <cellStyle name="_VC 6.15.06 update on 06GRC power costs.xls Chart 1_Rebuttal Power Costs_Electric Rev Req Model (2009 GRC) Revised 01-18-2010_DEM-WP(C) ENERG10C--ctn Mid-C_042010 2010GRC 2" xfId="28753"/>
    <cellStyle name="_VC 6.15.06 update on 06GRC power costs.xls Chart 1_Rebuttal Power Costs_Final Order Electric EXHIBIT A-1" xfId="7216"/>
    <cellStyle name="_VC 6.15.06 update on 06GRC power costs.xls Chart 1_Rebuttal Power Costs_Final Order Electric EXHIBIT A-1 2" xfId="7217"/>
    <cellStyle name="_VC 6.15.06 update on 06GRC power costs.xls Chart 1_Rebuttal Power Costs_Final Order Electric EXHIBIT A-1 2 2" xfId="7218"/>
    <cellStyle name="_VC 6.15.06 update on 06GRC power costs.xls Chart 1_Rebuttal Power Costs_Final Order Electric EXHIBIT A-1 2 2 2" xfId="28754"/>
    <cellStyle name="_VC 6.15.06 update on 06GRC power costs.xls Chart 1_Rebuttal Power Costs_Final Order Electric EXHIBIT A-1 2 3" xfId="28755"/>
    <cellStyle name="_VC 6.15.06 update on 06GRC power costs.xls Chart 1_Rebuttal Power Costs_Final Order Electric EXHIBIT A-1 3" xfId="7219"/>
    <cellStyle name="_VC 6.15.06 update on 06GRC power costs.xls Chart 1_Rebuttal Power Costs_Final Order Electric EXHIBIT A-1 3 2" xfId="28756"/>
    <cellStyle name="_VC 6.15.06 update on 06GRC power costs.xls Chart 1_Rebuttal Power Costs_Final Order Electric EXHIBIT A-1 3 2 2" xfId="28757"/>
    <cellStyle name="_VC 6.15.06 update on 06GRC power costs.xls Chart 1_Rebuttal Power Costs_Final Order Electric EXHIBIT A-1 3 3" xfId="28758"/>
    <cellStyle name="_VC 6.15.06 update on 06GRC power costs.xls Chart 1_Rebuttal Power Costs_Final Order Electric EXHIBIT A-1 4" xfId="7220"/>
    <cellStyle name="_VC 6.15.06 update on 06GRC power costs.xls Chart 1_Rebuttal Power Costs_Final Order Electric EXHIBIT A-1 4 2" xfId="28759"/>
    <cellStyle name="_VC 6.15.06 update on 06GRC power costs.xls Chart 1_Rebuttal Power Costs_Final Order Electric EXHIBIT A-1 5" xfId="28760"/>
    <cellStyle name="_VC 6.15.06 update on 06GRC power costs.xls Chart 1_Rebuttal Power Costs_Final Order Electric EXHIBIT A-1 6" xfId="28761"/>
    <cellStyle name="_VC 6.15.06 update on 06GRC power costs.xls Chart 1_RECS vs PTC's w Interest 6-28-10" xfId="28762"/>
    <cellStyle name="_VC 6.15.06 update on 06GRC power costs.xls Chart 1_ROR &amp; CONV FACTOR" xfId="7221"/>
    <cellStyle name="_VC 6.15.06 update on 06GRC power costs.xls Chart 1_ROR &amp; CONV FACTOR 2" xfId="7222"/>
    <cellStyle name="_VC 6.15.06 update on 06GRC power costs.xls Chart 1_ROR &amp; CONV FACTOR 2 2" xfId="7223"/>
    <cellStyle name="_VC 6.15.06 update on 06GRC power costs.xls Chart 1_ROR &amp; CONV FACTOR 2 2 2" xfId="28763"/>
    <cellStyle name="_VC 6.15.06 update on 06GRC power costs.xls Chart 1_ROR &amp; CONV FACTOR 2 3" xfId="28764"/>
    <cellStyle name="_VC 6.15.06 update on 06GRC power costs.xls Chart 1_ROR &amp; CONV FACTOR 3" xfId="7224"/>
    <cellStyle name="_VC 6.15.06 update on 06GRC power costs.xls Chart 1_ROR &amp; CONV FACTOR 3 2" xfId="28765"/>
    <cellStyle name="_VC 6.15.06 update on 06GRC power costs.xls Chart 1_ROR &amp; CONV FACTOR 4" xfId="28766"/>
    <cellStyle name="_VC 6.15.06 update on 06GRC power costs.xls Chart 1_ROR 5.02" xfId="7225"/>
    <cellStyle name="_VC 6.15.06 update on 06GRC power costs.xls Chart 1_ROR 5.02 2" xfId="7226"/>
    <cellStyle name="_VC 6.15.06 update on 06GRC power costs.xls Chart 1_ROR 5.02 2 2" xfId="7227"/>
    <cellStyle name="_VC 6.15.06 update on 06GRC power costs.xls Chart 1_ROR 5.02 2 2 2" xfId="28767"/>
    <cellStyle name="_VC 6.15.06 update on 06GRC power costs.xls Chart 1_ROR 5.02 2 3" xfId="28768"/>
    <cellStyle name="_VC 6.15.06 update on 06GRC power costs.xls Chart 1_ROR 5.02 3" xfId="7228"/>
    <cellStyle name="_VC 6.15.06 update on 06GRC power costs.xls Chart 1_ROR 5.02 3 2" xfId="28769"/>
    <cellStyle name="_VC 6.15.06 update on 06GRC power costs.xls Chart 1_ROR 5.02 4" xfId="28770"/>
    <cellStyle name="_VC 6.15.06 update on 06GRC power costs.xls Chart 1_Wind Integration 10GRC" xfId="7229"/>
    <cellStyle name="_VC 6.15.06 update on 06GRC power costs.xls Chart 1_Wind Integration 10GRC 2" xfId="7230"/>
    <cellStyle name="_VC 6.15.06 update on 06GRC power costs.xls Chart 1_Wind Integration 10GRC 2 2" xfId="28771"/>
    <cellStyle name="_VC 6.15.06 update on 06GRC power costs.xls Chart 1_Wind Integration 10GRC 2 2 2" xfId="28772"/>
    <cellStyle name="_VC 6.15.06 update on 06GRC power costs.xls Chart 1_Wind Integration 10GRC 2 2 2 2" xfId="28773"/>
    <cellStyle name="_VC 6.15.06 update on 06GRC power costs.xls Chart 1_Wind Integration 10GRC 2 3" xfId="28774"/>
    <cellStyle name="_VC 6.15.06 update on 06GRC power costs.xls Chart 1_Wind Integration 10GRC 2 3 2" xfId="28775"/>
    <cellStyle name="_VC 6.15.06 update on 06GRC power costs.xls Chart 1_Wind Integration 10GRC 2 4" xfId="28776"/>
    <cellStyle name="_VC 6.15.06 update on 06GRC power costs.xls Chart 1_Wind Integration 10GRC 2 4 2" xfId="28777"/>
    <cellStyle name="_VC 6.15.06 update on 06GRC power costs.xls Chart 1_Wind Integration 10GRC 3" xfId="28778"/>
    <cellStyle name="_VC 6.15.06 update on 06GRC power costs.xls Chart 1_Wind Integration 10GRC 3 2" xfId="28779"/>
    <cellStyle name="_VC 6.15.06 update on 06GRC power costs.xls Chart 1_Wind Integration 10GRC 3 2 2" xfId="28780"/>
    <cellStyle name="_VC 6.15.06 update on 06GRC power costs.xls Chart 1_Wind Integration 10GRC 3 3" xfId="28781"/>
    <cellStyle name="_VC 6.15.06 update on 06GRC power costs.xls Chart 1_Wind Integration 10GRC 4" xfId="28782"/>
    <cellStyle name="_VC 6.15.06 update on 06GRC power costs.xls Chart 1_Wind Integration 10GRC 4 2" xfId="28783"/>
    <cellStyle name="_VC 6.15.06 update on 06GRC power costs.xls Chart 1_Wind Integration 10GRC 4 2 2" xfId="28784"/>
    <cellStyle name="_VC 6.15.06 update on 06GRC power costs.xls Chart 1_Wind Integration 10GRC 4 3" xfId="28785"/>
    <cellStyle name="_VC 6.15.06 update on 06GRC power costs.xls Chart 1_Wind Integration 10GRC 5" xfId="28786"/>
    <cellStyle name="_VC 6.15.06 update on 06GRC power costs.xls Chart 1_Wind Integration 10GRC 5 2" xfId="28787"/>
    <cellStyle name="_VC 6.15.06 update on 06GRC power costs.xls Chart 1_Wind Integration 10GRC 6" xfId="28788"/>
    <cellStyle name="_VC 6.15.06 update on 06GRC power costs.xls Chart 1_Wind Integration 10GRC 6 2" xfId="28789"/>
    <cellStyle name="_VC 6.15.06 update on 06GRC power costs.xls Chart 1_Wind Integration 10GRC_DEM-WP(C) ENERG10C--ctn Mid-C_042010 2010GRC" xfId="7231"/>
    <cellStyle name="_VC 6.15.06 update on 06GRC power costs.xls Chart 1_Wind Integration 10GRC_DEM-WP(C) ENERG10C--ctn Mid-C_042010 2010GRC 2" xfId="28790"/>
    <cellStyle name="_VC 6.15.06 update on 06GRC power costs.xls Chart 2" xfId="7232"/>
    <cellStyle name="_VC 6.15.06 update on 06GRC power costs.xls Chart 2 10" xfId="28791"/>
    <cellStyle name="_VC 6.15.06 update on 06GRC power costs.xls Chart 2 10 2" xfId="28792"/>
    <cellStyle name="_VC 6.15.06 update on 06GRC power costs.xls Chart 2 11" xfId="28793"/>
    <cellStyle name="_VC 6.15.06 update on 06GRC power costs.xls Chart 2 11 2" xfId="28794"/>
    <cellStyle name="_VC 6.15.06 update on 06GRC power costs.xls Chart 2 11 3" xfId="28795"/>
    <cellStyle name="_VC 6.15.06 update on 06GRC power costs.xls Chart 2 2" xfId="7233"/>
    <cellStyle name="_VC 6.15.06 update on 06GRC power costs.xls Chart 2 2 2" xfId="7234"/>
    <cellStyle name="_VC 6.15.06 update on 06GRC power costs.xls Chart 2 2 2 2" xfId="7235"/>
    <cellStyle name="_VC 6.15.06 update on 06GRC power costs.xls Chart 2 2 2 2 2" xfId="28796"/>
    <cellStyle name="_VC 6.15.06 update on 06GRC power costs.xls Chart 2 2 2 2 2 2" xfId="28797"/>
    <cellStyle name="_VC 6.15.06 update on 06GRC power costs.xls Chart 2 2 2 3" xfId="28798"/>
    <cellStyle name="_VC 6.15.06 update on 06GRC power costs.xls Chart 2 2 2 3 2" xfId="28799"/>
    <cellStyle name="_VC 6.15.06 update on 06GRC power costs.xls Chart 2 2 2 4" xfId="28800"/>
    <cellStyle name="_VC 6.15.06 update on 06GRC power costs.xls Chart 2 2 2 4 2" xfId="28801"/>
    <cellStyle name="_VC 6.15.06 update on 06GRC power costs.xls Chart 2 2 3" xfId="7236"/>
    <cellStyle name="_VC 6.15.06 update on 06GRC power costs.xls Chart 2 2 3 2" xfId="28802"/>
    <cellStyle name="_VC 6.15.06 update on 06GRC power costs.xls Chart 2 2 3 2 2" xfId="28803"/>
    <cellStyle name="_VC 6.15.06 update on 06GRC power costs.xls Chart 2 2 3 3" xfId="28804"/>
    <cellStyle name="_VC 6.15.06 update on 06GRC power costs.xls Chart 2 2 4" xfId="28805"/>
    <cellStyle name="_VC 6.15.06 update on 06GRC power costs.xls Chart 2 2 4 2" xfId="28806"/>
    <cellStyle name="_VC 6.15.06 update on 06GRC power costs.xls Chart 2 2 4 2 2" xfId="28807"/>
    <cellStyle name="_VC 6.15.06 update on 06GRC power costs.xls Chart 2 2 4 3" xfId="28808"/>
    <cellStyle name="_VC 6.15.06 update on 06GRC power costs.xls Chart 2 2 5" xfId="28809"/>
    <cellStyle name="_VC 6.15.06 update on 06GRC power costs.xls Chart 2 2 5 2" xfId="28810"/>
    <cellStyle name="_VC 6.15.06 update on 06GRC power costs.xls Chart 2 2 6" xfId="28811"/>
    <cellStyle name="_VC 6.15.06 update on 06GRC power costs.xls Chart 2 2 6 2" xfId="28812"/>
    <cellStyle name="_VC 6.15.06 update on 06GRC power costs.xls Chart 2 3" xfId="7237"/>
    <cellStyle name="_VC 6.15.06 update on 06GRC power costs.xls Chart 2 3 2" xfId="7238"/>
    <cellStyle name="_VC 6.15.06 update on 06GRC power costs.xls Chart 2 3 2 2" xfId="7239"/>
    <cellStyle name="_VC 6.15.06 update on 06GRC power costs.xls Chart 2 3 2 2 2" xfId="28813"/>
    <cellStyle name="_VC 6.15.06 update on 06GRC power costs.xls Chart 2 3 2 3" xfId="28814"/>
    <cellStyle name="_VC 6.15.06 update on 06GRC power costs.xls Chart 2 3 3" xfId="7240"/>
    <cellStyle name="_VC 6.15.06 update on 06GRC power costs.xls Chart 2 3 3 2" xfId="7241"/>
    <cellStyle name="_VC 6.15.06 update on 06GRC power costs.xls Chart 2 3 3 2 2" xfId="28815"/>
    <cellStyle name="_VC 6.15.06 update on 06GRC power costs.xls Chart 2 3 3 3" xfId="28816"/>
    <cellStyle name="_VC 6.15.06 update on 06GRC power costs.xls Chart 2 3 4" xfId="7242"/>
    <cellStyle name="_VC 6.15.06 update on 06GRC power costs.xls Chart 2 3 4 2" xfId="7243"/>
    <cellStyle name="_VC 6.15.06 update on 06GRC power costs.xls Chart 2 3 4 2 2" xfId="28817"/>
    <cellStyle name="_VC 6.15.06 update on 06GRC power costs.xls Chart 2 3 4 3" xfId="28818"/>
    <cellStyle name="_VC 6.15.06 update on 06GRC power costs.xls Chart 2 3 5" xfId="28819"/>
    <cellStyle name="_VC 6.15.06 update on 06GRC power costs.xls Chart 2 3 5 2" xfId="28820"/>
    <cellStyle name="_VC 6.15.06 update on 06GRC power costs.xls Chart 2 4" xfId="7244"/>
    <cellStyle name="_VC 6.15.06 update on 06GRC power costs.xls Chart 2 4 2" xfId="7245"/>
    <cellStyle name="_VC 6.15.06 update on 06GRC power costs.xls Chart 2 4 2 2" xfId="28821"/>
    <cellStyle name="_VC 6.15.06 update on 06GRC power costs.xls Chart 2 4 2 2 2" xfId="28822"/>
    <cellStyle name="_VC 6.15.06 update on 06GRC power costs.xls Chart 2 4 2 2 2 2" xfId="28823"/>
    <cellStyle name="_VC 6.15.06 update on 06GRC power costs.xls Chart 2 4 2 3" xfId="28824"/>
    <cellStyle name="_VC 6.15.06 update on 06GRC power costs.xls Chart 2 4 2 3 2" xfId="28825"/>
    <cellStyle name="_VC 6.15.06 update on 06GRC power costs.xls Chart 2 4 2 4" xfId="28826"/>
    <cellStyle name="_VC 6.15.06 update on 06GRC power costs.xls Chart 2 4 2 4 2" xfId="28827"/>
    <cellStyle name="_VC 6.15.06 update on 06GRC power costs.xls Chart 2 4 3" xfId="28828"/>
    <cellStyle name="_VC 6.15.06 update on 06GRC power costs.xls Chart 2 4 3 2" xfId="28829"/>
    <cellStyle name="_VC 6.15.06 update on 06GRC power costs.xls Chart 2 4 3 2 2" xfId="28830"/>
    <cellStyle name="_VC 6.15.06 update on 06GRC power costs.xls Chart 2 4 3 3" xfId="28831"/>
    <cellStyle name="_VC 6.15.06 update on 06GRC power costs.xls Chart 2 4 4" xfId="28832"/>
    <cellStyle name="_VC 6.15.06 update on 06GRC power costs.xls Chart 2 4 4 2" xfId="28833"/>
    <cellStyle name="_VC 6.15.06 update on 06GRC power costs.xls Chart 2 4 4 2 2" xfId="28834"/>
    <cellStyle name="_VC 6.15.06 update on 06GRC power costs.xls Chart 2 4 4 3" xfId="28835"/>
    <cellStyle name="_VC 6.15.06 update on 06GRC power costs.xls Chart 2 4 5" xfId="28836"/>
    <cellStyle name="_VC 6.15.06 update on 06GRC power costs.xls Chart 2 4 5 2" xfId="28837"/>
    <cellStyle name="_VC 6.15.06 update on 06GRC power costs.xls Chart 2 4 6" xfId="28838"/>
    <cellStyle name="_VC 6.15.06 update on 06GRC power costs.xls Chart 2 4 6 2" xfId="28839"/>
    <cellStyle name="_VC 6.15.06 update on 06GRC power costs.xls Chart 2 5" xfId="7246"/>
    <cellStyle name="_VC 6.15.06 update on 06GRC power costs.xls Chart 2 5 2" xfId="28840"/>
    <cellStyle name="_VC 6.15.06 update on 06GRC power costs.xls Chart 2 5 2 2" xfId="28841"/>
    <cellStyle name="_VC 6.15.06 update on 06GRC power costs.xls Chart 2 5 2 2 2" xfId="28842"/>
    <cellStyle name="_VC 6.15.06 update on 06GRC power costs.xls Chart 2 5 2 2 2 2" xfId="28843"/>
    <cellStyle name="_VC 6.15.06 update on 06GRC power costs.xls Chart 2 5 2 3" xfId="28844"/>
    <cellStyle name="_VC 6.15.06 update on 06GRC power costs.xls Chart 2 5 2 3 2" xfId="28845"/>
    <cellStyle name="_VC 6.15.06 update on 06GRC power costs.xls Chart 2 5 2 4" xfId="28846"/>
    <cellStyle name="_VC 6.15.06 update on 06GRC power costs.xls Chart 2 5 2 4 2" xfId="28847"/>
    <cellStyle name="_VC 6.15.06 update on 06GRC power costs.xls Chart 2 5 2 5" xfId="28848"/>
    <cellStyle name="_VC 6.15.06 update on 06GRC power costs.xls Chart 2 5 3" xfId="28849"/>
    <cellStyle name="_VC 6.15.06 update on 06GRC power costs.xls Chart 2 5 3 2" xfId="28850"/>
    <cellStyle name="_VC 6.15.06 update on 06GRC power costs.xls Chart 2 5 3 2 2" xfId="28851"/>
    <cellStyle name="_VC 6.15.06 update on 06GRC power costs.xls Chart 2 5 4" xfId="28852"/>
    <cellStyle name="_VC 6.15.06 update on 06GRC power costs.xls Chart 2 5 4 2" xfId="28853"/>
    <cellStyle name="_VC 6.15.06 update on 06GRC power costs.xls Chart 2 5 5" xfId="28854"/>
    <cellStyle name="_VC 6.15.06 update on 06GRC power costs.xls Chart 2 5 5 2" xfId="28855"/>
    <cellStyle name="_VC 6.15.06 update on 06GRC power costs.xls Chart 2 6" xfId="7247"/>
    <cellStyle name="_VC 6.15.06 update on 06GRC power costs.xls Chart 2 6 2" xfId="7248"/>
    <cellStyle name="_VC 6.15.06 update on 06GRC power costs.xls Chart 2 6 2 2" xfId="28856"/>
    <cellStyle name="_VC 6.15.06 update on 06GRC power costs.xls Chart 2 6 2 2 2" xfId="28857"/>
    <cellStyle name="_VC 6.15.06 update on 06GRC power costs.xls Chart 2 6 3" xfId="28858"/>
    <cellStyle name="_VC 6.15.06 update on 06GRC power costs.xls Chart 2 6 3 2" xfId="28859"/>
    <cellStyle name="_VC 6.15.06 update on 06GRC power costs.xls Chart 2 6 4" xfId="28860"/>
    <cellStyle name="_VC 6.15.06 update on 06GRC power costs.xls Chart 2 6 4 2" xfId="28861"/>
    <cellStyle name="_VC 6.15.06 update on 06GRC power costs.xls Chart 2 7" xfId="7249"/>
    <cellStyle name="_VC 6.15.06 update on 06GRC power costs.xls Chart 2 7 2" xfId="7250"/>
    <cellStyle name="_VC 6.15.06 update on 06GRC power costs.xls Chart 2 7 2 2" xfId="28862"/>
    <cellStyle name="_VC 6.15.06 update on 06GRC power costs.xls Chart 2 7 3" xfId="28863"/>
    <cellStyle name="_VC 6.15.06 update on 06GRC power costs.xls Chart 2 8" xfId="28864"/>
    <cellStyle name="_VC 6.15.06 update on 06GRC power costs.xls Chart 2 8 2" xfId="28865"/>
    <cellStyle name="_VC 6.15.06 update on 06GRC power costs.xls Chart 2 8 2 2" xfId="28866"/>
    <cellStyle name="_VC 6.15.06 update on 06GRC power costs.xls Chart 2 8 3" xfId="28867"/>
    <cellStyle name="_VC 6.15.06 update on 06GRC power costs.xls Chart 2 9" xfId="28868"/>
    <cellStyle name="_VC 6.15.06 update on 06GRC power costs.xls Chart 2 9 2" xfId="28869"/>
    <cellStyle name="_VC 6.15.06 update on 06GRC power costs.xls Chart 2 9 2 2" xfId="28870"/>
    <cellStyle name="_VC 6.15.06 update on 06GRC power costs.xls Chart 2 9 2 2 2" xfId="28871"/>
    <cellStyle name="_VC 6.15.06 update on 06GRC power costs.xls Chart 2 9 2 3" xfId="28872"/>
    <cellStyle name="_VC 6.15.06 update on 06GRC power costs.xls Chart 2 9 3" xfId="28873"/>
    <cellStyle name="_VC 6.15.06 update on 06GRC power costs.xls Chart 2 9 3 2" xfId="28874"/>
    <cellStyle name="_VC 6.15.06 update on 06GRC power costs.xls Chart 2 9 4" xfId="28875"/>
    <cellStyle name="_VC 6.15.06 update on 06GRC power costs.xls Chart 2_04 07E Wild Horse Wind Expansion (C) (2)" xfId="7251"/>
    <cellStyle name="_VC 6.15.06 update on 06GRC power costs.xls Chart 2_04 07E Wild Horse Wind Expansion (C) (2) 2" xfId="7252"/>
    <cellStyle name="_VC 6.15.06 update on 06GRC power costs.xls Chart 2_04 07E Wild Horse Wind Expansion (C) (2) 2 2" xfId="7253"/>
    <cellStyle name="_VC 6.15.06 update on 06GRC power costs.xls Chart 2_04 07E Wild Horse Wind Expansion (C) (2) 2 2 2" xfId="28876"/>
    <cellStyle name="_VC 6.15.06 update on 06GRC power costs.xls Chart 2_04 07E Wild Horse Wind Expansion (C) (2) 2 2 2 2" xfId="28877"/>
    <cellStyle name="_VC 6.15.06 update on 06GRC power costs.xls Chart 2_04 07E Wild Horse Wind Expansion (C) (2) 2 3" xfId="28878"/>
    <cellStyle name="_VC 6.15.06 update on 06GRC power costs.xls Chart 2_04 07E Wild Horse Wind Expansion (C) (2) 2 3 2" xfId="28879"/>
    <cellStyle name="_VC 6.15.06 update on 06GRC power costs.xls Chart 2_04 07E Wild Horse Wind Expansion (C) (2) 2 4" xfId="28880"/>
    <cellStyle name="_VC 6.15.06 update on 06GRC power costs.xls Chart 2_04 07E Wild Horse Wind Expansion (C) (2) 2 4 2" xfId="28881"/>
    <cellStyle name="_VC 6.15.06 update on 06GRC power costs.xls Chart 2_04 07E Wild Horse Wind Expansion (C) (2) 3" xfId="7254"/>
    <cellStyle name="_VC 6.15.06 update on 06GRC power costs.xls Chart 2_04 07E Wild Horse Wind Expansion (C) (2) 3 2" xfId="28882"/>
    <cellStyle name="_VC 6.15.06 update on 06GRC power costs.xls Chart 2_04 07E Wild Horse Wind Expansion (C) (2) 3 2 2" xfId="28883"/>
    <cellStyle name="_VC 6.15.06 update on 06GRC power costs.xls Chart 2_04 07E Wild Horse Wind Expansion (C) (2) 3 3" xfId="28884"/>
    <cellStyle name="_VC 6.15.06 update on 06GRC power costs.xls Chart 2_04 07E Wild Horse Wind Expansion (C) (2) 4" xfId="7255"/>
    <cellStyle name="_VC 6.15.06 update on 06GRC power costs.xls Chart 2_04 07E Wild Horse Wind Expansion (C) (2) 4 2" xfId="28885"/>
    <cellStyle name="_VC 6.15.06 update on 06GRC power costs.xls Chart 2_04 07E Wild Horse Wind Expansion (C) (2) 4 2 2" xfId="28886"/>
    <cellStyle name="_VC 6.15.06 update on 06GRC power costs.xls Chart 2_04 07E Wild Horse Wind Expansion (C) (2) 4 3" xfId="28887"/>
    <cellStyle name="_VC 6.15.06 update on 06GRC power costs.xls Chart 2_04 07E Wild Horse Wind Expansion (C) (2) 5" xfId="28888"/>
    <cellStyle name="_VC 6.15.06 update on 06GRC power costs.xls Chart 2_04 07E Wild Horse Wind Expansion (C) (2) 5 2" xfId="28889"/>
    <cellStyle name="_VC 6.15.06 update on 06GRC power costs.xls Chart 2_04 07E Wild Horse Wind Expansion (C) (2) 6" xfId="28890"/>
    <cellStyle name="_VC 6.15.06 update on 06GRC power costs.xls Chart 2_04 07E Wild Horse Wind Expansion (C) (2) 6 2" xfId="28891"/>
    <cellStyle name="_VC 6.15.06 update on 06GRC power costs.xls Chart 2_04 07E Wild Horse Wind Expansion (C) (2)_Adj Bench DR 3 for Initial Briefs (Electric)" xfId="7256"/>
    <cellStyle name="_VC 6.15.06 update on 06GRC power costs.xls Chart 2_04 07E Wild Horse Wind Expansion (C) (2)_Adj Bench DR 3 for Initial Briefs (Electric) 2" xfId="7257"/>
    <cellStyle name="_VC 6.15.06 update on 06GRC power costs.xls Chart 2_04 07E Wild Horse Wind Expansion (C) (2)_Adj Bench DR 3 for Initial Briefs (Electric) 2 2" xfId="7258"/>
    <cellStyle name="_VC 6.15.06 update on 06GRC power costs.xls Chart 2_04 07E Wild Horse Wind Expansion (C) (2)_Adj Bench DR 3 for Initial Briefs (Electric) 2 2 2" xfId="28892"/>
    <cellStyle name="_VC 6.15.06 update on 06GRC power costs.xls Chart 2_04 07E Wild Horse Wind Expansion (C) (2)_Adj Bench DR 3 for Initial Briefs (Electric) 2 2 2 2" xfId="28893"/>
    <cellStyle name="_VC 6.15.06 update on 06GRC power costs.xls Chart 2_04 07E Wild Horse Wind Expansion (C) (2)_Adj Bench DR 3 for Initial Briefs (Electric) 2 3" xfId="28894"/>
    <cellStyle name="_VC 6.15.06 update on 06GRC power costs.xls Chart 2_04 07E Wild Horse Wind Expansion (C) (2)_Adj Bench DR 3 for Initial Briefs (Electric) 2 3 2" xfId="28895"/>
    <cellStyle name="_VC 6.15.06 update on 06GRC power costs.xls Chart 2_04 07E Wild Horse Wind Expansion (C) (2)_Adj Bench DR 3 for Initial Briefs (Electric) 2 4" xfId="28896"/>
    <cellStyle name="_VC 6.15.06 update on 06GRC power costs.xls Chart 2_04 07E Wild Horse Wind Expansion (C) (2)_Adj Bench DR 3 for Initial Briefs (Electric) 2 4 2" xfId="28897"/>
    <cellStyle name="_VC 6.15.06 update on 06GRC power costs.xls Chart 2_04 07E Wild Horse Wind Expansion (C) (2)_Adj Bench DR 3 for Initial Briefs (Electric) 3" xfId="7259"/>
    <cellStyle name="_VC 6.15.06 update on 06GRC power costs.xls Chart 2_04 07E Wild Horse Wind Expansion (C) (2)_Adj Bench DR 3 for Initial Briefs (Electric) 3 2" xfId="28898"/>
    <cellStyle name="_VC 6.15.06 update on 06GRC power costs.xls Chart 2_04 07E Wild Horse Wind Expansion (C) (2)_Adj Bench DR 3 for Initial Briefs (Electric) 3 2 2" xfId="28899"/>
    <cellStyle name="_VC 6.15.06 update on 06GRC power costs.xls Chart 2_04 07E Wild Horse Wind Expansion (C) (2)_Adj Bench DR 3 for Initial Briefs (Electric) 3 3" xfId="28900"/>
    <cellStyle name="_VC 6.15.06 update on 06GRC power costs.xls Chart 2_04 07E Wild Horse Wind Expansion (C) (2)_Adj Bench DR 3 for Initial Briefs (Electric) 4" xfId="7260"/>
    <cellStyle name="_VC 6.15.06 update on 06GRC power costs.xls Chart 2_04 07E Wild Horse Wind Expansion (C) (2)_Adj Bench DR 3 for Initial Briefs (Electric) 4 2" xfId="28901"/>
    <cellStyle name="_VC 6.15.06 update on 06GRC power costs.xls Chart 2_04 07E Wild Horse Wind Expansion (C) (2)_Adj Bench DR 3 for Initial Briefs (Electric) 4 2 2" xfId="28902"/>
    <cellStyle name="_VC 6.15.06 update on 06GRC power costs.xls Chart 2_04 07E Wild Horse Wind Expansion (C) (2)_Adj Bench DR 3 for Initial Briefs (Electric) 4 3" xfId="28903"/>
    <cellStyle name="_VC 6.15.06 update on 06GRC power costs.xls Chart 2_04 07E Wild Horse Wind Expansion (C) (2)_Adj Bench DR 3 for Initial Briefs (Electric) 5" xfId="28904"/>
    <cellStyle name="_VC 6.15.06 update on 06GRC power costs.xls Chart 2_04 07E Wild Horse Wind Expansion (C) (2)_Adj Bench DR 3 for Initial Briefs (Electric) 5 2" xfId="28905"/>
    <cellStyle name="_VC 6.15.06 update on 06GRC power costs.xls Chart 2_04 07E Wild Horse Wind Expansion (C) (2)_Adj Bench DR 3 for Initial Briefs (Electric) 6" xfId="28906"/>
    <cellStyle name="_VC 6.15.06 update on 06GRC power costs.xls Chart 2_04 07E Wild Horse Wind Expansion (C) (2)_Adj Bench DR 3 for Initial Briefs (Electric) 6 2" xfId="28907"/>
    <cellStyle name="_VC 6.15.06 update on 06GRC power costs.xls Chart 2_04 07E Wild Horse Wind Expansion (C) (2)_Adj Bench DR 3 for Initial Briefs (Electric)_DEM-WP(C) ENERG10C--ctn Mid-C_042010 2010GRC" xfId="7261"/>
    <cellStyle name="_VC 6.15.06 update on 06GRC power costs.xls Chart 2_04 07E Wild Horse Wind Expansion (C) (2)_Adj Bench DR 3 for Initial Briefs (Electric)_DEM-WP(C) ENERG10C--ctn Mid-C_042010 2010GRC 2" xfId="28908"/>
    <cellStyle name="_VC 6.15.06 update on 06GRC power costs.xls Chart 2_04 07E Wild Horse Wind Expansion (C) (2)_Book1" xfId="7262"/>
    <cellStyle name="_VC 6.15.06 update on 06GRC power costs.xls Chart 2_04 07E Wild Horse Wind Expansion (C) (2)_Book1 2" xfId="28909"/>
    <cellStyle name="_VC 6.15.06 update on 06GRC power costs.xls Chart 2_04 07E Wild Horse Wind Expansion (C) (2)_DEM-WP(C) ENERG10C--ctn Mid-C_042010 2010GRC" xfId="7263"/>
    <cellStyle name="_VC 6.15.06 update on 06GRC power costs.xls Chart 2_04 07E Wild Horse Wind Expansion (C) (2)_DEM-WP(C) ENERG10C--ctn Mid-C_042010 2010GRC 2" xfId="28910"/>
    <cellStyle name="_VC 6.15.06 update on 06GRC power costs.xls Chart 2_04 07E Wild Horse Wind Expansion (C) (2)_Electric Rev Req Model (2009 GRC) " xfId="7264"/>
    <cellStyle name="_VC 6.15.06 update on 06GRC power costs.xls Chart 2_04 07E Wild Horse Wind Expansion (C) (2)_Electric Rev Req Model (2009 GRC)  2" xfId="7265"/>
    <cellStyle name="_VC 6.15.06 update on 06GRC power costs.xls Chart 2_04 07E Wild Horse Wind Expansion (C) (2)_Electric Rev Req Model (2009 GRC)  2 2" xfId="7266"/>
    <cellStyle name="_VC 6.15.06 update on 06GRC power costs.xls Chart 2_04 07E Wild Horse Wind Expansion (C) (2)_Electric Rev Req Model (2009 GRC)  2 2 2" xfId="28911"/>
    <cellStyle name="_VC 6.15.06 update on 06GRC power costs.xls Chart 2_04 07E Wild Horse Wind Expansion (C) (2)_Electric Rev Req Model (2009 GRC)  2 2 2 2" xfId="28912"/>
    <cellStyle name="_VC 6.15.06 update on 06GRC power costs.xls Chart 2_04 07E Wild Horse Wind Expansion (C) (2)_Electric Rev Req Model (2009 GRC)  2 3" xfId="28913"/>
    <cellStyle name="_VC 6.15.06 update on 06GRC power costs.xls Chart 2_04 07E Wild Horse Wind Expansion (C) (2)_Electric Rev Req Model (2009 GRC)  2 3 2" xfId="28914"/>
    <cellStyle name="_VC 6.15.06 update on 06GRC power costs.xls Chart 2_04 07E Wild Horse Wind Expansion (C) (2)_Electric Rev Req Model (2009 GRC)  2 4" xfId="28915"/>
    <cellStyle name="_VC 6.15.06 update on 06GRC power costs.xls Chart 2_04 07E Wild Horse Wind Expansion (C) (2)_Electric Rev Req Model (2009 GRC)  2 4 2" xfId="28916"/>
    <cellStyle name="_VC 6.15.06 update on 06GRC power costs.xls Chart 2_04 07E Wild Horse Wind Expansion (C) (2)_Electric Rev Req Model (2009 GRC)  3" xfId="7267"/>
    <cellStyle name="_VC 6.15.06 update on 06GRC power costs.xls Chart 2_04 07E Wild Horse Wind Expansion (C) (2)_Electric Rev Req Model (2009 GRC)  3 2" xfId="28917"/>
    <cellStyle name="_VC 6.15.06 update on 06GRC power costs.xls Chart 2_04 07E Wild Horse Wind Expansion (C) (2)_Electric Rev Req Model (2009 GRC)  3 2 2" xfId="28918"/>
    <cellStyle name="_VC 6.15.06 update on 06GRC power costs.xls Chart 2_04 07E Wild Horse Wind Expansion (C) (2)_Electric Rev Req Model (2009 GRC)  3 3" xfId="28919"/>
    <cellStyle name="_VC 6.15.06 update on 06GRC power costs.xls Chart 2_04 07E Wild Horse Wind Expansion (C) (2)_Electric Rev Req Model (2009 GRC)  4" xfId="7268"/>
    <cellStyle name="_VC 6.15.06 update on 06GRC power costs.xls Chart 2_04 07E Wild Horse Wind Expansion (C) (2)_Electric Rev Req Model (2009 GRC)  4 2" xfId="28920"/>
    <cellStyle name="_VC 6.15.06 update on 06GRC power costs.xls Chart 2_04 07E Wild Horse Wind Expansion (C) (2)_Electric Rev Req Model (2009 GRC)  4 2 2" xfId="28921"/>
    <cellStyle name="_VC 6.15.06 update on 06GRC power costs.xls Chart 2_04 07E Wild Horse Wind Expansion (C) (2)_Electric Rev Req Model (2009 GRC)  4 3" xfId="28922"/>
    <cellStyle name="_VC 6.15.06 update on 06GRC power costs.xls Chart 2_04 07E Wild Horse Wind Expansion (C) (2)_Electric Rev Req Model (2009 GRC)  5" xfId="28923"/>
    <cellStyle name="_VC 6.15.06 update on 06GRC power costs.xls Chart 2_04 07E Wild Horse Wind Expansion (C) (2)_Electric Rev Req Model (2009 GRC)  5 2" xfId="28924"/>
    <cellStyle name="_VC 6.15.06 update on 06GRC power costs.xls Chart 2_04 07E Wild Horse Wind Expansion (C) (2)_Electric Rev Req Model (2009 GRC)  6" xfId="28925"/>
    <cellStyle name="_VC 6.15.06 update on 06GRC power costs.xls Chart 2_04 07E Wild Horse Wind Expansion (C) (2)_Electric Rev Req Model (2009 GRC)  6 2" xfId="28926"/>
    <cellStyle name="_VC 6.15.06 update on 06GRC power costs.xls Chart 2_04 07E Wild Horse Wind Expansion (C) (2)_Electric Rev Req Model (2009 GRC) _DEM-WP(C) ENERG10C--ctn Mid-C_042010 2010GRC" xfId="7269"/>
    <cellStyle name="_VC 6.15.06 update on 06GRC power costs.xls Chart 2_04 07E Wild Horse Wind Expansion (C) (2)_Electric Rev Req Model (2009 GRC) _DEM-WP(C) ENERG10C--ctn Mid-C_042010 2010GRC 2" xfId="28927"/>
    <cellStyle name="_VC 6.15.06 update on 06GRC power costs.xls Chart 2_04 07E Wild Horse Wind Expansion (C) (2)_Electric Rev Req Model (2009 GRC) Rebuttal" xfId="7270"/>
    <cellStyle name="_VC 6.15.06 update on 06GRC power costs.xls Chart 2_04 07E Wild Horse Wind Expansion (C) (2)_Electric Rev Req Model (2009 GRC) Rebuttal 2" xfId="7271"/>
    <cellStyle name="_VC 6.15.06 update on 06GRC power costs.xls Chart 2_04 07E Wild Horse Wind Expansion (C) (2)_Electric Rev Req Model (2009 GRC) Rebuttal 2 2" xfId="7272"/>
    <cellStyle name="_VC 6.15.06 update on 06GRC power costs.xls Chart 2_04 07E Wild Horse Wind Expansion (C) (2)_Electric Rev Req Model (2009 GRC) Rebuttal 2 2 2" xfId="28928"/>
    <cellStyle name="_VC 6.15.06 update on 06GRC power costs.xls Chart 2_04 07E Wild Horse Wind Expansion (C) (2)_Electric Rev Req Model (2009 GRC) Rebuttal 2 3" xfId="28929"/>
    <cellStyle name="_VC 6.15.06 update on 06GRC power costs.xls Chart 2_04 07E Wild Horse Wind Expansion (C) (2)_Electric Rev Req Model (2009 GRC) Rebuttal 3" xfId="7273"/>
    <cellStyle name="_VC 6.15.06 update on 06GRC power costs.xls Chart 2_04 07E Wild Horse Wind Expansion (C) (2)_Electric Rev Req Model (2009 GRC) Rebuttal 3 2" xfId="28930"/>
    <cellStyle name="_VC 6.15.06 update on 06GRC power costs.xls Chart 2_04 07E Wild Horse Wind Expansion (C) (2)_Electric Rev Req Model (2009 GRC) Rebuttal 4" xfId="7274"/>
    <cellStyle name="_VC 6.15.06 update on 06GRC power costs.xls Chart 2_04 07E Wild Horse Wind Expansion (C) (2)_Electric Rev Req Model (2009 GRC) Rebuttal REmoval of New  WH Solar AdjustMI" xfId="7275"/>
    <cellStyle name="_VC 6.15.06 update on 06GRC power costs.xls Chart 2_04 07E Wild Horse Wind Expansion (C) (2)_Electric Rev Req Model (2009 GRC) Rebuttal REmoval of New  WH Solar AdjustMI 2" xfId="7276"/>
    <cellStyle name="_VC 6.15.06 update on 06GRC power costs.xls Chart 2_04 07E Wild Horse Wind Expansion (C) (2)_Electric Rev Req Model (2009 GRC) Rebuttal REmoval of New  WH Solar AdjustMI 2 2" xfId="7277"/>
    <cellStyle name="_VC 6.15.06 update on 06GRC power costs.xls Chart 2_04 07E Wild Horse Wind Expansion (C) (2)_Electric Rev Req Model (2009 GRC) Rebuttal REmoval of New  WH Solar AdjustMI 2 2 2" xfId="28931"/>
    <cellStyle name="_VC 6.15.06 update on 06GRC power costs.xls Chart 2_04 07E Wild Horse Wind Expansion (C) (2)_Electric Rev Req Model (2009 GRC) Rebuttal REmoval of New  WH Solar AdjustMI 2 2 2 2" xfId="28932"/>
    <cellStyle name="_VC 6.15.06 update on 06GRC power costs.xls Chart 2_04 07E Wild Horse Wind Expansion (C) (2)_Electric Rev Req Model (2009 GRC) Rebuttal REmoval of New  WH Solar AdjustMI 2 3" xfId="28933"/>
    <cellStyle name="_VC 6.15.06 update on 06GRC power costs.xls Chart 2_04 07E Wild Horse Wind Expansion (C) (2)_Electric Rev Req Model (2009 GRC) Rebuttal REmoval of New  WH Solar AdjustMI 2 3 2" xfId="28934"/>
    <cellStyle name="_VC 6.15.06 update on 06GRC power costs.xls Chart 2_04 07E Wild Horse Wind Expansion (C) (2)_Electric Rev Req Model (2009 GRC) Rebuttal REmoval of New  WH Solar AdjustMI 2 4" xfId="28935"/>
    <cellStyle name="_VC 6.15.06 update on 06GRC power costs.xls Chart 2_04 07E Wild Horse Wind Expansion (C) (2)_Electric Rev Req Model (2009 GRC) Rebuttal REmoval of New  WH Solar AdjustMI 2 4 2" xfId="28936"/>
    <cellStyle name="_VC 6.15.06 update on 06GRC power costs.xls Chart 2_04 07E Wild Horse Wind Expansion (C) (2)_Electric Rev Req Model (2009 GRC) Rebuttal REmoval of New  WH Solar AdjustMI 3" xfId="7278"/>
    <cellStyle name="_VC 6.15.06 update on 06GRC power costs.xls Chart 2_04 07E Wild Horse Wind Expansion (C) (2)_Electric Rev Req Model (2009 GRC) Rebuttal REmoval of New  WH Solar AdjustMI 3 2" xfId="28937"/>
    <cellStyle name="_VC 6.15.06 update on 06GRC power costs.xls Chart 2_04 07E Wild Horse Wind Expansion (C) (2)_Electric Rev Req Model (2009 GRC) Rebuttal REmoval of New  WH Solar AdjustMI 3 2 2" xfId="28938"/>
    <cellStyle name="_VC 6.15.06 update on 06GRC power costs.xls Chart 2_04 07E Wild Horse Wind Expansion (C) (2)_Electric Rev Req Model (2009 GRC) Rebuttal REmoval of New  WH Solar AdjustMI 3 3" xfId="28939"/>
    <cellStyle name="_VC 6.15.06 update on 06GRC power costs.xls Chart 2_04 07E Wild Horse Wind Expansion (C) (2)_Electric Rev Req Model (2009 GRC) Rebuttal REmoval of New  WH Solar AdjustMI 4" xfId="7279"/>
    <cellStyle name="_VC 6.15.06 update on 06GRC power costs.xls Chart 2_04 07E Wild Horse Wind Expansion (C) (2)_Electric Rev Req Model (2009 GRC) Rebuttal REmoval of New  WH Solar AdjustMI 4 2" xfId="28940"/>
    <cellStyle name="_VC 6.15.06 update on 06GRC power costs.xls Chart 2_04 07E Wild Horse Wind Expansion (C) (2)_Electric Rev Req Model (2009 GRC) Rebuttal REmoval of New  WH Solar AdjustMI 4 2 2" xfId="28941"/>
    <cellStyle name="_VC 6.15.06 update on 06GRC power costs.xls Chart 2_04 07E Wild Horse Wind Expansion (C) (2)_Electric Rev Req Model (2009 GRC) Rebuttal REmoval of New  WH Solar AdjustMI 4 3" xfId="28942"/>
    <cellStyle name="_VC 6.15.06 update on 06GRC power costs.xls Chart 2_04 07E Wild Horse Wind Expansion (C) (2)_Electric Rev Req Model (2009 GRC) Rebuttal REmoval of New  WH Solar AdjustMI 5" xfId="28943"/>
    <cellStyle name="_VC 6.15.06 update on 06GRC power costs.xls Chart 2_04 07E Wild Horse Wind Expansion (C) (2)_Electric Rev Req Model (2009 GRC) Rebuttal REmoval of New  WH Solar AdjustMI 5 2" xfId="28944"/>
    <cellStyle name="_VC 6.15.06 update on 06GRC power costs.xls Chart 2_04 07E Wild Horse Wind Expansion (C) (2)_Electric Rev Req Model (2009 GRC) Rebuttal REmoval of New  WH Solar AdjustMI 6" xfId="28945"/>
    <cellStyle name="_VC 6.15.06 update on 06GRC power costs.xls Chart 2_04 07E Wild Horse Wind Expansion (C) (2)_Electric Rev Req Model (2009 GRC) Rebuttal REmoval of New  WH Solar AdjustMI 6 2" xfId="28946"/>
    <cellStyle name="_VC 6.15.06 update on 06GRC power costs.xls Chart 2_04 07E Wild Horse Wind Expansion (C) (2)_Electric Rev Req Model (2009 GRC) Rebuttal REmoval of New  WH Solar AdjustMI_DEM-WP(C) ENERG10C--ctn Mid-C_042010 2010GRC" xfId="7280"/>
    <cellStyle name="_VC 6.15.06 update on 06GRC power costs.xls Chart 2_04 07E Wild Horse Wind Expansion (C) (2)_Electric Rev Req Model (2009 GRC) Rebuttal REmoval of New  WH Solar AdjustMI_DEM-WP(C) ENERG10C--ctn Mid-C_042010 2010GRC 2" xfId="28947"/>
    <cellStyle name="_VC 6.15.06 update on 06GRC power costs.xls Chart 2_04 07E Wild Horse Wind Expansion (C) (2)_Electric Rev Req Model (2009 GRC) Revised 01-18-2010" xfId="7281"/>
    <cellStyle name="_VC 6.15.06 update on 06GRC power costs.xls Chart 2_04 07E Wild Horse Wind Expansion (C) (2)_Electric Rev Req Model (2009 GRC) Revised 01-18-2010 2" xfId="7282"/>
    <cellStyle name="_VC 6.15.06 update on 06GRC power costs.xls Chart 2_04 07E Wild Horse Wind Expansion (C) (2)_Electric Rev Req Model (2009 GRC) Revised 01-18-2010 2 2" xfId="7283"/>
    <cellStyle name="_VC 6.15.06 update on 06GRC power costs.xls Chart 2_04 07E Wild Horse Wind Expansion (C) (2)_Electric Rev Req Model (2009 GRC) Revised 01-18-2010 2 2 2" xfId="28948"/>
    <cellStyle name="_VC 6.15.06 update on 06GRC power costs.xls Chart 2_04 07E Wild Horse Wind Expansion (C) (2)_Electric Rev Req Model (2009 GRC) Revised 01-18-2010 2 2 2 2" xfId="28949"/>
    <cellStyle name="_VC 6.15.06 update on 06GRC power costs.xls Chart 2_04 07E Wild Horse Wind Expansion (C) (2)_Electric Rev Req Model (2009 GRC) Revised 01-18-2010 2 3" xfId="28950"/>
    <cellStyle name="_VC 6.15.06 update on 06GRC power costs.xls Chart 2_04 07E Wild Horse Wind Expansion (C) (2)_Electric Rev Req Model (2009 GRC) Revised 01-18-2010 2 3 2" xfId="28951"/>
    <cellStyle name="_VC 6.15.06 update on 06GRC power costs.xls Chart 2_04 07E Wild Horse Wind Expansion (C) (2)_Electric Rev Req Model (2009 GRC) Revised 01-18-2010 2 4" xfId="28952"/>
    <cellStyle name="_VC 6.15.06 update on 06GRC power costs.xls Chart 2_04 07E Wild Horse Wind Expansion (C) (2)_Electric Rev Req Model (2009 GRC) Revised 01-18-2010 2 4 2" xfId="28953"/>
    <cellStyle name="_VC 6.15.06 update on 06GRC power costs.xls Chart 2_04 07E Wild Horse Wind Expansion (C) (2)_Electric Rev Req Model (2009 GRC) Revised 01-18-2010 3" xfId="7284"/>
    <cellStyle name="_VC 6.15.06 update on 06GRC power costs.xls Chart 2_04 07E Wild Horse Wind Expansion (C) (2)_Electric Rev Req Model (2009 GRC) Revised 01-18-2010 3 2" xfId="28954"/>
    <cellStyle name="_VC 6.15.06 update on 06GRC power costs.xls Chart 2_04 07E Wild Horse Wind Expansion (C) (2)_Electric Rev Req Model (2009 GRC) Revised 01-18-2010 3 2 2" xfId="28955"/>
    <cellStyle name="_VC 6.15.06 update on 06GRC power costs.xls Chart 2_04 07E Wild Horse Wind Expansion (C) (2)_Electric Rev Req Model (2009 GRC) Revised 01-18-2010 3 3" xfId="28956"/>
    <cellStyle name="_VC 6.15.06 update on 06GRC power costs.xls Chart 2_04 07E Wild Horse Wind Expansion (C) (2)_Electric Rev Req Model (2009 GRC) Revised 01-18-2010 4" xfId="7285"/>
    <cellStyle name="_VC 6.15.06 update on 06GRC power costs.xls Chart 2_04 07E Wild Horse Wind Expansion (C) (2)_Electric Rev Req Model (2009 GRC) Revised 01-18-2010 4 2" xfId="28957"/>
    <cellStyle name="_VC 6.15.06 update on 06GRC power costs.xls Chart 2_04 07E Wild Horse Wind Expansion (C) (2)_Electric Rev Req Model (2009 GRC) Revised 01-18-2010 4 2 2" xfId="28958"/>
    <cellStyle name="_VC 6.15.06 update on 06GRC power costs.xls Chart 2_04 07E Wild Horse Wind Expansion (C) (2)_Electric Rev Req Model (2009 GRC) Revised 01-18-2010 4 3" xfId="28959"/>
    <cellStyle name="_VC 6.15.06 update on 06GRC power costs.xls Chart 2_04 07E Wild Horse Wind Expansion (C) (2)_Electric Rev Req Model (2009 GRC) Revised 01-18-2010 5" xfId="28960"/>
    <cellStyle name="_VC 6.15.06 update on 06GRC power costs.xls Chart 2_04 07E Wild Horse Wind Expansion (C) (2)_Electric Rev Req Model (2009 GRC) Revised 01-18-2010 5 2" xfId="28961"/>
    <cellStyle name="_VC 6.15.06 update on 06GRC power costs.xls Chart 2_04 07E Wild Horse Wind Expansion (C) (2)_Electric Rev Req Model (2009 GRC) Revised 01-18-2010 6" xfId="28962"/>
    <cellStyle name="_VC 6.15.06 update on 06GRC power costs.xls Chart 2_04 07E Wild Horse Wind Expansion (C) (2)_Electric Rev Req Model (2009 GRC) Revised 01-18-2010 6 2" xfId="28963"/>
    <cellStyle name="_VC 6.15.06 update on 06GRC power costs.xls Chart 2_04 07E Wild Horse Wind Expansion (C) (2)_Electric Rev Req Model (2009 GRC) Revised 01-18-2010_DEM-WP(C) ENERG10C--ctn Mid-C_042010 2010GRC" xfId="7286"/>
    <cellStyle name="_VC 6.15.06 update on 06GRC power costs.xls Chart 2_04 07E Wild Horse Wind Expansion (C) (2)_Electric Rev Req Model (2009 GRC) Revised 01-18-2010_DEM-WP(C) ENERG10C--ctn Mid-C_042010 2010GRC 2" xfId="28964"/>
    <cellStyle name="_VC 6.15.06 update on 06GRC power costs.xls Chart 2_04 07E Wild Horse Wind Expansion (C) (2)_Electric Rev Req Model (2010 GRC)" xfId="7287"/>
    <cellStyle name="_VC 6.15.06 update on 06GRC power costs.xls Chart 2_04 07E Wild Horse Wind Expansion (C) (2)_Electric Rev Req Model (2010 GRC) 2" xfId="28965"/>
    <cellStyle name="_VC 6.15.06 update on 06GRC power costs.xls Chart 2_04 07E Wild Horse Wind Expansion (C) (2)_Electric Rev Req Model (2010 GRC) SF" xfId="7288"/>
    <cellStyle name="_VC 6.15.06 update on 06GRC power costs.xls Chart 2_04 07E Wild Horse Wind Expansion (C) (2)_Electric Rev Req Model (2010 GRC) SF 2" xfId="28966"/>
    <cellStyle name="_VC 6.15.06 update on 06GRC power costs.xls Chart 2_04 07E Wild Horse Wind Expansion (C) (2)_Final Order Electric EXHIBIT A-1" xfId="7289"/>
    <cellStyle name="_VC 6.15.06 update on 06GRC power costs.xls Chart 2_04 07E Wild Horse Wind Expansion (C) (2)_Final Order Electric EXHIBIT A-1 2" xfId="7290"/>
    <cellStyle name="_VC 6.15.06 update on 06GRC power costs.xls Chart 2_04 07E Wild Horse Wind Expansion (C) (2)_Final Order Electric EXHIBIT A-1 2 2" xfId="7291"/>
    <cellStyle name="_VC 6.15.06 update on 06GRC power costs.xls Chart 2_04 07E Wild Horse Wind Expansion (C) (2)_Final Order Electric EXHIBIT A-1 2 2 2" xfId="28967"/>
    <cellStyle name="_VC 6.15.06 update on 06GRC power costs.xls Chart 2_04 07E Wild Horse Wind Expansion (C) (2)_Final Order Electric EXHIBIT A-1 2 3" xfId="28968"/>
    <cellStyle name="_VC 6.15.06 update on 06GRC power costs.xls Chart 2_04 07E Wild Horse Wind Expansion (C) (2)_Final Order Electric EXHIBIT A-1 3" xfId="7292"/>
    <cellStyle name="_VC 6.15.06 update on 06GRC power costs.xls Chart 2_04 07E Wild Horse Wind Expansion (C) (2)_Final Order Electric EXHIBIT A-1 3 2" xfId="28969"/>
    <cellStyle name="_VC 6.15.06 update on 06GRC power costs.xls Chart 2_04 07E Wild Horse Wind Expansion (C) (2)_Final Order Electric EXHIBIT A-1 3 2 2" xfId="28970"/>
    <cellStyle name="_VC 6.15.06 update on 06GRC power costs.xls Chart 2_04 07E Wild Horse Wind Expansion (C) (2)_Final Order Electric EXHIBIT A-1 3 3" xfId="28971"/>
    <cellStyle name="_VC 6.15.06 update on 06GRC power costs.xls Chart 2_04 07E Wild Horse Wind Expansion (C) (2)_Final Order Electric EXHIBIT A-1 4" xfId="7293"/>
    <cellStyle name="_VC 6.15.06 update on 06GRC power costs.xls Chart 2_04 07E Wild Horse Wind Expansion (C) (2)_Final Order Electric EXHIBIT A-1 4 2" xfId="28972"/>
    <cellStyle name="_VC 6.15.06 update on 06GRC power costs.xls Chart 2_04 07E Wild Horse Wind Expansion (C) (2)_Final Order Electric EXHIBIT A-1 5" xfId="28973"/>
    <cellStyle name="_VC 6.15.06 update on 06GRC power costs.xls Chart 2_04 07E Wild Horse Wind Expansion (C) (2)_Final Order Electric EXHIBIT A-1 6" xfId="28974"/>
    <cellStyle name="_VC 6.15.06 update on 06GRC power costs.xls Chart 2_04 07E Wild Horse Wind Expansion (C) (2)_TENASKA REGULATORY ASSET" xfId="7294"/>
    <cellStyle name="_VC 6.15.06 update on 06GRC power costs.xls Chart 2_04 07E Wild Horse Wind Expansion (C) (2)_TENASKA REGULATORY ASSET 2" xfId="7295"/>
    <cellStyle name="_VC 6.15.06 update on 06GRC power costs.xls Chart 2_04 07E Wild Horse Wind Expansion (C) (2)_TENASKA REGULATORY ASSET 2 2" xfId="7296"/>
    <cellStyle name="_VC 6.15.06 update on 06GRC power costs.xls Chart 2_04 07E Wild Horse Wind Expansion (C) (2)_TENASKA REGULATORY ASSET 2 2 2" xfId="28975"/>
    <cellStyle name="_VC 6.15.06 update on 06GRC power costs.xls Chart 2_04 07E Wild Horse Wind Expansion (C) (2)_TENASKA REGULATORY ASSET 2 3" xfId="28976"/>
    <cellStyle name="_VC 6.15.06 update on 06GRC power costs.xls Chart 2_04 07E Wild Horse Wind Expansion (C) (2)_TENASKA REGULATORY ASSET 3" xfId="7297"/>
    <cellStyle name="_VC 6.15.06 update on 06GRC power costs.xls Chart 2_04 07E Wild Horse Wind Expansion (C) (2)_TENASKA REGULATORY ASSET 3 2" xfId="28977"/>
    <cellStyle name="_VC 6.15.06 update on 06GRC power costs.xls Chart 2_04 07E Wild Horse Wind Expansion (C) (2)_TENASKA REGULATORY ASSET 3 2 2" xfId="28978"/>
    <cellStyle name="_VC 6.15.06 update on 06GRC power costs.xls Chart 2_04 07E Wild Horse Wind Expansion (C) (2)_TENASKA REGULATORY ASSET 3 3" xfId="28979"/>
    <cellStyle name="_VC 6.15.06 update on 06GRC power costs.xls Chart 2_04 07E Wild Horse Wind Expansion (C) (2)_TENASKA REGULATORY ASSET 4" xfId="7298"/>
    <cellStyle name="_VC 6.15.06 update on 06GRC power costs.xls Chart 2_04 07E Wild Horse Wind Expansion (C) (2)_TENASKA REGULATORY ASSET 4 2" xfId="28980"/>
    <cellStyle name="_VC 6.15.06 update on 06GRC power costs.xls Chart 2_04 07E Wild Horse Wind Expansion (C) (2)_TENASKA REGULATORY ASSET 5" xfId="28981"/>
    <cellStyle name="_VC 6.15.06 update on 06GRC power costs.xls Chart 2_04 07E Wild Horse Wind Expansion (C) (2)_TENASKA REGULATORY ASSET 6" xfId="28982"/>
    <cellStyle name="_VC 6.15.06 update on 06GRC power costs.xls Chart 2_16.37E Wild Horse Expansion DeferralRevwrkingfile SF" xfId="7299"/>
    <cellStyle name="_VC 6.15.06 update on 06GRC power costs.xls Chart 2_16.37E Wild Horse Expansion DeferralRevwrkingfile SF 2" xfId="7300"/>
    <cellStyle name="_VC 6.15.06 update on 06GRC power costs.xls Chart 2_16.37E Wild Horse Expansion DeferralRevwrkingfile SF 2 2" xfId="7301"/>
    <cellStyle name="_VC 6.15.06 update on 06GRC power costs.xls Chart 2_16.37E Wild Horse Expansion DeferralRevwrkingfile SF 2 2 2" xfId="28983"/>
    <cellStyle name="_VC 6.15.06 update on 06GRC power costs.xls Chart 2_16.37E Wild Horse Expansion DeferralRevwrkingfile SF 2 2 2 2" xfId="28984"/>
    <cellStyle name="_VC 6.15.06 update on 06GRC power costs.xls Chart 2_16.37E Wild Horse Expansion DeferralRevwrkingfile SF 2 3" xfId="28985"/>
    <cellStyle name="_VC 6.15.06 update on 06GRC power costs.xls Chart 2_16.37E Wild Horse Expansion DeferralRevwrkingfile SF 2 3 2" xfId="28986"/>
    <cellStyle name="_VC 6.15.06 update on 06GRC power costs.xls Chart 2_16.37E Wild Horse Expansion DeferralRevwrkingfile SF 2 4" xfId="28987"/>
    <cellStyle name="_VC 6.15.06 update on 06GRC power costs.xls Chart 2_16.37E Wild Horse Expansion DeferralRevwrkingfile SF 2 4 2" xfId="28988"/>
    <cellStyle name="_VC 6.15.06 update on 06GRC power costs.xls Chart 2_16.37E Wild Horse Expansion DeferralRevwrkingfile SF 3" xfId="7302"/>
    <cellStyle name="_VC 6.15.06 update on 06GRC power costs.xls Chart 2_16.37E Wild Horse Expansion DeferralRevwrkingfile SF 3 2" xfId="28989"/>
    <cellStyle name="_VC 6.15.06 update on 06GRC power costs.xls Chart 2_16.37E Wild Horse Expansion DeferralRevwrkingfile SF 3 2 2" xfId="28990"/>
    <cellStyle name="_VC 6.15.06 update on 06GRC power costs.xls Chart 2_16.37E Wild Horse Expansion DeferralRevwrkingfile SF 3 3" xfId="28991"/>
    <cellStyle name="_VC 6.15.06 update on 06GRC power costs.xls Chart 2_16.37E Wild Horse Expansion DeferralRevwrkingfile SF 4" xfId="7303"/>
    <cellStyle name="_VC 6.15.06 update on 06GRC power costs.xls Chart 2_16.37E Wild Horse Expansion DeferralRevwrkingfile SF 4 2" xfId="28992"/>
    <cellStyle name="_VC 6.15.06 update on 06GRC power costs.xls Chart 2_16.37E Wild Horse Expansion DeferralRevwrkingfile SF 4 2 2" xfId="28993"/>
    <cellStyle name="_VC 6.15.06 update on 06GRC power costs.xls Chart 2_16.37E Wild Horse Expansion DeferralRevwrkingfile SF 4 3" xfId="28994"/>
    <cellStyle name="_VC 6.15.06 update on 06GRC power costs.xls Chart 2_16.37E Wild Horse Expansion DeferralRevwrkingfile SF 5" xfId="28995"/>
    <cellStyle name="_VC 6.15.06 update on 06GRC power costs.xls Chart 2_16.37E Wild Horse Expansion DeferralRevwrkingfile SF 5 2" xfId="28996"/>
    <cellStyle name="_VC 6.15.06 update on 06GRC power costs.xls Chart 2_16.37E Wild Horse Expansion DeferralRevwrkingfile SF 6" xfId="28997"/>
    <cellStyle name="_VC 6.15.06 update on 06GRC power costs.xls Chart 2_16.37E Wild Horse Expansion DeferralRevwrkingfile SF 6 2" xfId="28998"/>
    <cellStyle name="_VC 6.15.06 update on 06GRC power costs.xls Chart 2_16.37E Wild Horse Expansion DeferralRevwrkingfile SF_DEM-WP(C) ENERG10C--ctn Mid-C_042010 2010GRC" xfId="7304"/>
    <cellStyle name="_VC 6.15.06 update on 06GRC power costs.xls Chart 2_16.37E Wild Horse Expansion DeferralRevwrkingfile SF_DEM-WP(C) ENERG10C--ctn Mid-C_042010 2010GRC 2" xfId="28999"/>
    <cellStyle name="_VC 6.15.06 update on 06GRC power costs.xls Chart 2_2009 Compliance Filing PCA Exhibits for GRC" xfId="7305"/>
    <cellStyle name="_VC 6.15.06 update on 06GRC power costs.xls Chart 2_2009 Compliance Filing PCA Exhibits for GRC 2" xfId="7306"/>
    <cellStyle name="_VC 6.15.06 update on 06GRC power costs.xls Chart 2_2009 Compliance Filing PCA Exhibits for GRC 2 2" xfId="29000"/>
    <cellStyle name="_VC 6.15.06 update on 06GRC power costs.xls Chart 2_2009 Compliance Filing PCA Exhibits for GRC 3" xfId="29001"/>
    <cellStyle name="_VC 6.15.06 update on 06GRC power costs.xls Chart 2_2009 GRC Compl Filing - Exhibit D" xfId="7307"/>
    <cellStyle name="_VC 6.15.06 update on 06GRC power costs.xls Chart 2_2009 GRC Compl Filing - Exhibit D 2" xfId="7308"/>
    <cellStyle name="_VC 6.15.06 update on 06GRC power costs.xls Chart 2_2009 GRC Compl Filing - Exhibit D 2 2" xfId="29002"/>
    <cellStyle name="_VC 6.15.06 update on 06GRC power costs.xls Chart 2_2009 GRC Compl Filing - Exhibit D 2 2 2" xfId="29003"/>
    <cellStyle name="_VC 6.15.06 update on 06GRC power costs.xls Chart 2_2009 GRC Compl Filing - Exhibit D 2 2 2 2" xfId="29004"/>
    <cellStyle name="_VC 6.15.06 update on 06GRC power costs.xls Chart 2_2009 GRC Compl Filing - Exhibit D 2 3" xfId="29005"/>
    <cellStyle name="_VC 6.15.06 update on 06GRC power costs.xls Chart 2_2009 GRC Compl Filing - Exhibit D 2 3 2" xfId="29006"/>
    <cellStyle name="_VC 6.15.06 update on 06GRC power costs.xls Chart 2_2009 GRC Compl Filing - Exhibit D 2 4" xfId="29007"/>
    <cellStyle name="_VC 6.15.06 update on 06GRC power costs.xls Chart 2_2009 GRC Compl Filing - Exhibit D 2 4 2" xfId="29008"/>
    <cellStyle name="_VC 6.15.06 update on 06GRC power costs.xls Chart 2_2009 GRC Compl Filing - Exhibit D 3" xfId="7309"/>
    <cellStyle name="_VC 6.15.06 update on 06GRC power costs.xls Chart 2_2009 GRC Compl Filing - Exhibit D 3 2" xfId="29009"/>
    <cellStyle name="_VC 6.15.06 update on 06GRC power costs.xls Chart 2_2009 GRC Compl Filing - Exhibit D 3 2 2" xfId="29010"/>
    <cellStyle name="_VC 6.15.06 update on 06GRC power costs.xls Chart 2_2009 GRC Compl Filing - Exhibit D 3 3" xfId="29011"/>
    <cellStyle name="_VC 6.15.06 update on 06GRC power costs.xls Chart 2_2009 GRC Compl Filing - Exhibit D 4" xfId="29012"/>
    <cellStyle name="_VC 6.15.06 update on 06GRC power costs.xls Chart 2_2009 GRC Compl Filing - Exhibit D 4 2" xfId="29013"/>
    <cellStyle name="_VC 6.15.06 update on 06GRC power costs.xls Chart 2_2009 GRC Compl Filing - Exhibit D 4 2 2" xfId="29014"/>
    <cellStyle name="_VC 6.15.06 update on 06GRC power costs.xls Chart 2_2009 GRC Compl Filing - Exhibit D 4 3" xfId="29015"/>
    <cellStyle name="_VC 6.15.06 update on 06GRC power costs.xls Chart 2_2009 GRC Compl Filing - Exhibit D 5" xfId="29016"/>
    <cellStyle name="_VC 6.15.06 update on 06GRC power costs.xls Chart 2_2009 GRC Compl Filing - Exhibit D 5 2" xfId="29017"/>
    <cellStyle name="_VC 6.15.06 update on 06GRC power costs.xls Chart 2_2009 GRC Compl Filing - Exhibit D 6" xfId="29018"/>
    <cellStyle name="_VC 6.15.06 update on 06GRC power costs.xls Chart 2_2009 GRC Compl Filing - Exhibit D 6 2" xfId="29019"/>
    <cellStyle name="_VC 6.15.06 update on 06GRC power costs.xls Chart 2_2009 GRC Compl Filing - Exhibit D_DEM-WP(C) ENERG10C--ctn Mid-C_042010 2010GRC" xfId="7310"/>
    <cellStyle name="_VC 6.15.06 update on 06GRC power costs.xls Chart 2_2009 GRC Compl Filing - Exhibit D_DEM-WP(C) ENERG10C--ctn Mid-C_042010 2010GRC 2" xfId="29020"/>
    <cellStyle name="_VC 6.15.06 update on 06GRC power costs.xls Chart 2_2010 PTC's July1_Dec31 2010 " xfId="29021"/>
    <cellStyle name="_VC 6.15.06 update on 06GRC power costs.xls Chart 2_2010 PTC's Sept10_Aug11 (Version 4)" xfId="29022"/>
    <cellStyle name="_VC 6.15.06 update on 06GRC power costs.xls Chart 2_3.01 Income Statement" xfId="7311"/>
    <cellStyle name="_VC 6.15.06 update on 06GRC power costs.xls Chart 2_4 31 Regulatory Assets and Liabilities  7 06- Exhibit D" xfId="7312"/>
    <cellStyle name="_VC 6.15.06 update on 06GRC power costs.xls Chart 2_4 31 Regulatory Assets and Liabilities  7 06- Exhibit D 2" xfId="7313"/>
    <cellStyle name="_VC 6.15.06 update on 06GRC power costs.xls Chart 2_4 31 Regulatory Assets and Liabilities  7 06- Exhibit D 2 2" xfId="7314"/>
    <cellStyle name="_VC 6.15.06 update on 06GRC power costs.xls Chart 2_4 31 Regulatory Assets and Liabilities  7 06- Exhibit D 2 2 2" xfId="29023"/>
    <cellStyle name="_VC 6.15.06 update on 06GRC power costs.xls Chart 2_4 31 Regulatory Assets and Liabilities  7 06- Exhibit D 2 2 2 2" xfId="29024"/>
    <cellStyle name="_VC 6.15.06 update on 06GRC power costs.xls Chart 2_4 31 Regulatory Assets and Liabilities  7 06- Exhibit D 2 3" xfId="29025"/>
    <cellStyle name="_VC 6.15.06 update on 06GRC power costs.xls Chart 2_4 31 Regulatory Assets and Liabilities  7 06- Exhibit D 2 3 2" xfId="29026"/>
    <cellStyle name="_VC 6.15.06 update on 06GRC power costs.xls Chart 2_4 31 Regulatory Assets and Liabilities  7 06- Exhibit D 2 4" xfId="29027"/>
    <cellStyle name="_VC 6.15.06 update on 06GRC power costs.xls Chart 2_4 31 Regulatory Assets and Liabilities  7 06- Exhibit D 2 4 2" xfId="29028"/>
    <cellStyle name="_VC 6.15.06 update on 06GRC power costs.xls Chart 2_4 31 Regulatory Assets and Liabilities  7 06- Exhibit D 3" xfId="7315"/>
    <cellStyle name="_VC 6.15.06 update on 06GRC power costs.xls Chart 2_4 31 Regulatory Assets and Liabilities  7 06- Exhibit D 3 2" xfId="29029"/>
    <cellStyle name="_VC 6.15.06 update on 06GRC power costs.xls Chart 2_4 31 Regulatory Assets and Liabilities  7 06- Exhibit D 3 2 2" xfId="29030"/>
    <cellStyle name="_VC 6.15.06 update on 06GRC power costs.xls Chart 2_4 31 Regulatory Assets and Liabilities  7 06- Exhibit D 3 3" xfId="29031"/>
    <cellStyle name="_VC 6.15.06 update on 06GRC power costs.xls Chart 2_4 31 Regulatory Assets and Liabilities  7 06- Exhibit D 4" xfId="7316"/>
    <cellStyle name="_VC 6.15.06 update on 06GRC power costs.xls Chart 2_4 31 Regulatory Assets and Liabilities  7 06- Exhibit D 4 2" xfId="29032"/>
    <cellStyle name="_VC 6.15.06 update on 06GRC power costs.xls Chart 2_4 31 Regulatory Assets and Liabilities  7 06- Exhibit D 4 2 2" xfId="29033"/>
    <cellStyle name="_VC 6.15.06 update on 06GRC power costs.xls Chart 2_4 31 Regulatory Assets and Liabilities  7 06- Exhibit D 4 3" xfId="29034"/>
    <cellStyle name="_VC 6.15.06 update on 06GRC power costs.xls Chart 2_4 31 Regulatory Assets and Liabilities  7 06- Exhibit D 5" xfId="29035"/>
    <cellStyle name="_VC 6.15.06 update on 06GRC power costs.xls Chart 2_4 31 Regulatory Assets and Liabilities  7 06- Exhibit D 5 2" xfId="29036"/>
    <cellStyle name="_VC 6.15.06 update on 06GRC power costs.xls Chart 2_4 31 Regulatory Assets and Liabilities  7 06- Exhibit D 6" xfId="29037"/>
    <cellStyle name="_VC 6.15.06 update on 06GRC power costs.xls Chart 2_4 31 Regulatory Assets and Liabilities  7 06- Exhibit D 6 2" xfId="29038"/>
    <cellStyle name="_VC 6.15.06 update on 06GRC power costs.xls Chart 2_4 31 Regulatory Assets and Liabilities  7 06- Exhibit D_DEM-WP(C) ENERG10C--ctn Mid-C_042010 2010GRC" xfId="7317"/>
    <cellStyle name="_VC 6.15.06 update on 06GRC power costs.xls Chart 2_4 31 Regulatory Assets and Liabilities  7 06- Exhibit D_DEM-WP(C) ENERG10C--ctn Mid-C_042010 2010GRC 2" xfId="29039"/>
    <cellStyle name="_VC 6.15.06 update on 06GRC power costs.xls Chart 2_4 31 Regulatory Assets and Liabilities  7 06- Exhibit D_NIM Summary" xfId="7318"/>
    <cellStyle name="_VC 6.15.06 update on 06GRC power costs.xls Chart 2_4 31 Regulatory Assets and Liabilities  7 06- Exhibit D_NIM Summary 2" xfId="7319"/>
    <cellStyle name="_VC 6.15.06 update on 06GRC power costs.xls Chart 2_4 31 Regulatory Assets and Liabilities  7 06- Exhibit D_NIM Summary 2 2" xfId="29040"/>
    <cellStyle name="_VC 6.15.06 update on 06GRC power costs.xls Chart 2_4 31 Regulatory Assets and Liabilities  7 06- Exhibit D_NIM Summary 2 2 2" xfId="29041"/>
    <cellStyle name="_VC 6.15.06 update on 06GRC power costs.xls Chart 2_4 31 Regulatory Assets and Liabilities  7 06- Exhibit D_NIM Summary 2 2 2 2" xfId="29042"/>
    <cellStyle name="_VC 6.15.06 update on 06GRC power costs.xls Chart 2_4 31 Regulatory Assets and Liabilities  7 06- Exhibit D_NIM Summary 2 3" xfId="29043"/>
    <cellStyle name="_VC 6.15.06 update on 06GRC power costs.xls Chart 2_4 31 Regulatory Assets and Liabilities  7 06- Exhibit D_NIM Summary 2 3 2" xfId="29044"/>
    <cellStyle name="_VC 6.15.06 update on 06GRC power costs.xls Chart 2_4 31 Regulatory Assets and Liabilities  7 06- Exhibit D_NIM Summary 2 4" xfId="29045"/>
    <cellStyle name="_VC 6.15.06 update on 06GRC power costs.xls Chart 2_4 31 Regulatory Assets and Liabilities  7 06- Exhibit D_NIM Summary 2 4 2" xfId="29046"/>
    <cellStyle name="_VC 6.15.06 update on 06GRC power costs.xls Chart 2_4 31 Regulatory Assets and Liabilities  7 06- Exhibit D_NIM Summary 3" xfId="29047"/>
    <cellStyle name="_VC 6.15.06 update on 06GRC power costs.xls Chart 2_4 31 Regulatory Assets and Liabilities  7 06- Exhibit D_NIM Summary 3 2" xfId="29048"/>
    <cellStyle name="_VC 6.15.06 update on 06GRC power costs.xls Chart 2_4 31 Regulatory Assets and Liabilities  7 06- Exhibit D_NIM Summary 3 2 2" xfId="29049"/>
    <cellStyle name="_VC 6.15.06 update on 06GRC power costs.xls Chart 2_4 31 Regulatory Assets and Liabilities  7 06- Exhibit D_NIM Summary 3 3" xfId="29050"/>
    <cellStyle name="_VC 6.15.06 update on 06GRC power costs.xls Chart 2_4 31 Regulatory Assets and Liabilities  7 06- Exhibit D_NIM Summary 4" xfId="29051"/>
    <cellStyle name="_VC 6.15.06 update on 06GRC power costs.xls Chart 2_4 31 Regulatory Assets and Liabilities  7 06- Exhibit D_NIM Summary 4 2" xfId="29052"/>
    <cellStyle name="_VC 6.15.06 update on 06GRC power costs.xls Chart 2_4 31 Regulatory Assets and Liabilities  7 06- Exhibit D_NIM Summary 4 2 2" xfId="29053"/>
    <cellStyle name="_VC 6.15.06 update on 06GRC power costs.xls Chart 2_4 31 Regulatory Assets and Liabilities  7 06- Exhibit D_NIM Summary 4 3" xfId="29054"/>
    <cellStyle name="_VC 6.15.06 update on 06GRC power costs.xls Chart 2_4 31 Regulatory Assets and Liabilities  7 06- Exhibit D_NIM Summary 5" xfId="29055"/>
    <cellStyle name="_VC 6.15.06 update on 06GRC power costs.xls Chart 2_4 31 Regulatory Assets and Liabilities  7 06- Exhibit D_NIM Summary 5 2" xfId="29056"/>
    <cellStyle name="_VC 6.15.06 update on 06GRC power costs.xls Chart 2_4 31 Regulatory Assets and Liabilities  7 06- Exhibit D_NIM Summary 6" xfId="29057"/>
    <cellStyle name="_VC 6.15.06 update on 06GRC power costs.xls Chart 2_4 31 Regulatory Assets and Liabilities  7 06- Exhibit D_NIM Summary 6 2" xfId="29058"/>
    <cellStyle name="_VC 6.15.06 update on 06GRC power costs.xls Chart 2_4 31 Regulatory Assets and Liabilities  7 06- Exhibit D_NIM Summary_DEM-WP(C) ENERG10C--ctn Mid-C_042010 2010GRC" xfId="7320"/>
    <cellStyle name="_VC 6.15.06 update on 06GRC power costs.xls Chart 2_4 31 Regulatory Assets and Liabilities  7 06- Exhibit D_NIM Summary_DEM-WP(C) ENERG10C--ctn Mid-C_042010 2010GRC 2" xfId="29059"/>
    <cellStyle name="_VC 6.15.06 update on 06GRC power costs.xls Chart 2_4 31E Reg Asset  Liab and EXH D" xfId="7321"/>
    <cellStyle name="_VC 6.15.06 update on 06GRC power costs.xls Chart 2_4 31E Reg Asset  Liab and EXH D _ Aug 10 Filing (2)" xfId="7322"/>
    <cellStyle name="_VC 6.15.06 update on 06GRC power costs.xls Chart 2_4 31E Reg Asset  Liab and EXH D _ Aug 10 Filing (2) 2" xfId="29060"/>
    <cellStyle name="_VC 6.15.06 update on 06GRC power costs.xls Chart 2_4 31E Reg Asset  Liab and EXH D _ Aug 10 Filing (2) 2 2" xfId="29061"/>
    <cellStyle name="_VC 6.15.06 update on 06GRC power costs.xls Chart 2_4 31E Reg Asset  Liab and EXH D _ Aug 10 Filing (2) 2 2 2" xfId="29062"/>
    <cellStyle name="_VC 6.15.06 update on 06GRC power costs.xls Chart 2_4 31E Reg Asset  Liab and EXH D _ Aug 10 Filing (2) 2 3" xfId="29063"/>
    <cellStyle name="_VC 6.15.06 update on 06GRC power costs.xls Chart 2_4 31E Reg Asset  Liab and EXH D _ Aug 10 Filing (2) 3" xfId="29064"/>
    <cellStyle name="_VC 6.15.06 update on 06GRC power costs.xls Chart 2_4 31E Reg Asset  Liab and EXH D _ Aug 10 Filing (2) 3 2" xfId="29065"/>
    <cellStyle name="_VC 6.15.06 update on 06GRC power costs.xls Chart 2_4 31E Reg Asset  Liab and EXH D _ Aug 10 Filing (2) 3 2 2" xfId="29066"/>
    <cellStyle name="_VC 6.15.06 update on 06GRC power costs.xls Chart 2_4 31E Reg Asset  Liab and EXH D _ Aug 10 Filing (2) 3 3" xfId="29067"/>
    <cellStyle name="_VC 6.15.06 update on 06GRC power costs.xls Chart 2_4 31E Reg Asset  Liab and EXH D _ Aug 10 Filing (2) 4" xfId="29068"/>
    <cellStyle name="_VC 6.15.06 update on 06GRC power costs.xls Chart 2_4 31E Reg Asset  Liab and EXH D _ Aug 10 Filing (2) 4 2" xfId="29069"/>
    <cellStyle name="_VC 6.15.06 update on 06GRC power costs.xls Chart 2_4 31E Reg Asset  Liab and EXH D _ Aug 10 Filing (2) 5" xfId="29070"/>
    <cellStyle name="_VC 6.15.06 update on 06GRC power costs.xls Chart 2_4 31E Reg Asset  Liab and EXH D _ Aug 10 Filing (2) 5 2" xfId="29071"/>
    <cellStyle name="_VC 6.15.06 update on 06GRC power costs.xls Chart 2_4 31E Reg Asset  Liab and EXH D 10" xfId="29072"/>
    <cellStyle name="_VC 6.15.06 update on 06GRC power costs.xls Chart 2_4 31E Reg Asset  Liab and EXH D 10 2" xfId="29073"/>
    <cellStyle name="_VC 6.15.06 update on 06GRC power costs.xls Chart 2_4 31E Reg Asset  Liab and EXH D 10 2 2" xfId="29074"/>
    <cellStyle name="_VC 6.15.06 update on 06GRC power costs.xls Chart 2_4 31E Reg Asset  Liab and EXH D 10 3" xfId="29075"/>
    <cellStyle name="_VC 6.15.06 update on 06GRC power costs.xls Chart 2_4 31E Reg Asset  Liab and EXH D 11" xfId="29076"/>
    <cellStyle name="_VC 6.15.06 update on 06GRC power costs.xls Chart 2_4 31E Reg Asset  Liab and EXH D 11 2" xfId="29077"/>
    <cellStyle name="_VC 6.15.06 update on 06GRC power costs.xls Chart 2_4 31E Reg Asset  Liab and EXH D 11 2 2" xfId="29078"/>
    <cellStyle name="_VC 6.15.06 update on 06GRC power costs.xls Chart 2_4 31E Reg Asset  Liab and EXH D 11 3" xfId="29079"/>
    <cellStyle name="_VC 6.15.06 update on 06GRC power costs.xls Chart 2_4 31E Reg Asset  Liab and EXH D 12" xfId="29080"/>
    <cellStyle name="_VC 6.15.06 update on 06GRC power costs.xls Chart 2_4 31E Reg Asset  Liab and EXH D 12 2" xfId="29081"/>
    <cellStyle name="_VC 6.15.06 update on 06GRC power costs.xls Chart 2_4 31E Reg Asset  Liab and EXH D 12 2 2" xfId="29082"/>
    <cellStyle name="_VC 6.15.06 update on 06GRC power costs.xls Chart 2_4 31E Reg Asset  Liab and EXH D 12 3" xfId="29083"/>
    <cellStyle name="_VC 6.15.06 update on 06GRC power costs.xls Chart 2_4 31E Reg Asset  Liab and EXH D 13" xfId="29084"/>
    <cellStyle name="_VC 6.15.06 update on 06GRC power costs.xls Chart 2_4 31E Reg Asset  Liab and EXH D 13 2" xfId="29085"/>
    <cellStyle name="_VC 6.15.06 update on 06GRC power costs.xls Chart 2_4 31E Reg Asset  Liab and EXH D 13 2 2" xfId="29086"/>
    <cellStyle name="_VC 6.15.06 update on 06GRC power costs.xls Chart 2_4 31E Reg Asset  Liab and EXH D 13 3" xfId="29087"/>
    <cellStyle name="_VC 6.15.06 update on 06GRC power costs.xls Chart 2_4 31E Reg Asset  Liab and EXH D 14" xfId="29088"/>
    <cellStyle name="_VC 6.15.06 update on 06GRC power costs.xls Chart 2_4 31E Reg Asset  Liab and EXH D 14 2" xfId="29089"/>
    <cellStyle name="_VC 6.15.06 update on 06GRC power costs.xls Chart 2_4 31E Reg Asset  Liab and EXH D 14 2 2" xfId="29090"/>
    <cellStyle name="_VC 6.15.06 update on 06GRC power costs.xls Chart 2_4 31E Reg Asset  Liab and EXH D 14 3" xfId="29091"/>
    <cellStyle name="_VC 6.15.06 update on 06GRC power costs.xls Chart 2_4 31E Reg Asset  Liab and EXH D 15" xfId="29092"/>
    <cellStyle name="_VC 6.15.06 update on 06GRC power costs.xls Chart 2_4 31E Reg Asset  Liab and EXH D 15 2" xfId="29093"/>
    <cellStyle name="_VC 6.15.06 update on 06GRC power costs.xls Chart 2_4 31E Reg Asset  Liab and EXH D 15 2 2" xfId="29094"/>
    <cellStyle name="_VC 6.15.06 update on 06GRC power costs.xls Chart 2_4 31E Reg Asset  Liab and EXH D 15 3" xfId="29095"/>
    <cellStyle name="_VC 6.15.06 update on 06GRC power costs.xls Chart 2_4 31E Reg Asset  Liab and EXH D 16" xfId="29096"/>
    <cellStyle name="_VC 6.15.06 update on 06GRC power costs.xls Chart 2_4 31E Reg Asset  Liab and EXH D 16 2" xfId="29097"/>
    <cellStyle name="_VC 6.15.06 update on 06GRC power costs.xls Chart 2_4 31E Reg Asset  Liab and EXH D 16 2 2" xfId="29098"/>
    <cellStyle name="_VC 6.15.06 update on 06GRC power costs.xls Chart 2_4 31E Reg Asset  Liab and EXH D 16 3" xfId="29099"/>
    <cellStyle name="_VC 6.15.06 update on 06GRC power costs.xls Chart 2_4 31E Reg Asset  Liab and EXH D 17" xfId="29100"/>
    <cellStyle name="_VC 6.15.06 update on 06GRC power costs.xls Chart 2_4 31E Reg Asset  Liab and EXH D 17 2" xfId="29101"/>
    <cellStyle name="_VC 6.15.06 update on 06GRC power costs.xls Chart 2_4 31E Reg Asset  Liab and EXH D 18" xfId="29102"/>
    <cellStyle name="_VC 6.15.06 update on 06GRC power costs.xls Chart 2_4 31E Reg Asset  Liab and EXH D 18 2" xfId="29103"/>
    <cellStyle name="_VC 6.15.06 update on 06GRC power costs.xls Chart 2_4 31E Reg Asset  Liab and EXH D 19" xfId="29104"/>
    <cellStyle name="_VC 6.15.06 update on 06GRC power costs.xls Chart 2_4 31E Reg Asset  Liab and EXH D 19 2" xfId="29105"/>
    <cellStyle name="_VC 6.15.06 update on 06GRC power costs.xls Chart 2_4 31E Reg Asset  Liab and EXH D 2" xfId="29106"/>
    <cellStyle name="_VC 6.15.06 update on 06GRC power costs.xls Chart 2_4 31E Reg Asset  Liab and EXH D 2 2" xfId="29107"/>
    <cellStyle name="_VC 6.15.06 update on 06GRC power costs.xls Chart 2_4 31E Reg Asset  Liab and EXH D 2 2 2" xfId="29108"/>
    <cellStyle name="_VC 6.15.06 update on 06GRC power costs.xls Chart 2_4 31E Reg Asset  Liab and EXH D 2 3" xfId="29109"/>
    <cellStyle name="_VC 6.15.06 update on 06GRC power costs.xls Chart 2_4 31E Reg Asset  Liab and EXH D 20" xfId="29110"/>
    <cellStyle name="_VC 6.15.06 update on 06GRC power costs.xls Chart 2_4 31E Reg Asset  Liab and EXH D 20 2" xfId="29111"/>
    <cellStyle name="_VC 6.15.06 update on 06GRC power costs.xls Chart 2_4 31E Reg Asset  Liab and EXH D 21" xfId="29112"/>
    <cellStyle name="_VC 6.15.06 update on 06GRC power costs.xls Chart 2_4 31E Reg Asset  Liab and EXH D 21 2" xfId="29113"/>
    <cellStyle name="_VC 6.15.06 update on 06GRC power costs.xls Chart 2_4 31E Reg Asset  Liab and EXH D 22" xfId="29114"/>
    <cellStyle name="_VC 6.15.06 update on 06GRC power costs.xls Chart 2_4 31E Reg Asset  Liab and EXH D 22 2" xfId="29115"/>
    <cellStyle name="_VC 6.15.06 update on 06GRC power costs.xls Chart 2_4 31E Reg Asset  Liab and EXH D 23" xfId="29116"/>
    <cellStyle name="_VC 6.15.06 update on 06GRC power costs.xls Chart 2_4 31E Reg Asset  Liab and EXH D 23 2" xfId="29117"/>
    <cellStyle name="_VC 6.15.06 update on 06GRC power costs.xls Chart 2_4 31E Reg Asset  Liab and EXH D 24" xfId="29118"/>
    <cellStyle name="_VC 6.15.06 update on 06GRC power costs.xls Chart 2_4 31E Reg Asset  Liab and EXH D 24 2" xfId="29119"/>
    <cellStyle name="_VC 6.15.06 update on 06GRC power costs.xls Chart 2_4 31E Reg Asset  Liab and EXH D 25" xfId="29120"/>
    <cellStyle name="_VC 6.15.06 update on 06GRC power costs.xls Chart 2_4 31E Reg Asset  Liab and EXH D 25 2" xfId="29121"/>
    <cellStyle name="_VC 6.15.06 update on 06GRC power costs.xls Chart 2_4 31E Reg Asset  Liab and EXH D 26" xfId="29122"/>
    <cellStyle name="_VC 6.15.06 update on 06GRC power costs.xls Chart 2_4 31E Reg Asset  Liab and EXH D 26 2" xfId="29123"/>
    <cellStyle name="_VC 6.15.06 update on 06GRC power costs.xls Chart 2_4 31E Reg Asset  Liab and EXH D 27" xfId="29124"/>
    <cellStyle name="_VC 6.15.06 update on 06GRC power costs.xls Chart 2_4 31E Reg Asset  Liab and EXH D 27 2" xfId="29125"/>
    <cellStyle name="_VC 6.15.06 update on 06GRC power costs.xls Chart 2_4 31E Reg Asset  Liab and EXH D 28" xfId="29126"/>
    <cellStyle name="_VC 6.15.06 update on 06GRC power costs.xls Chart 2_4 31E Reg Asset  Liab and EXH D 28 2" xfId="29127"/>
    <cellStyle name="_VC 6.15.06 update on 06GRC power costs.xls Chart 2_4 31E Reg Asset  Liab and EXH D 29" xfId="29128"/>
    <cellStyle name="_VC 6.15.06 update on 06GRC power costs.xls Chart 2_4 31E Reg Asset  Liab and EXH D 29 2" xfId="29129"/>
    <cellStyle name="_VC 6.15.06 update on 06GRC power costs.xls Chart 2_4 31E Reg Asset  Liab and EXH D 3" xfId="29130"/>
    <cellStyle name="_VC 6.15.06 update on 06GRC power costs.xls Chart 2_4 31E Reg Asset  Liab and EXH D 3 2" xfId="29131"/>
    <cellStyle name="_VC 6.15.06 update on 06GRC power costs.xls Chart 2_4 31E Reg Asset  Liab and EXH D 3 2 2" xfId="29132"/>
    <cellStyle name="_VC 6.15.06 update on 06GRC power costs.xls Chart 2_4 31E Reg Asset  Liab and EXH D 3 3" xfId="29133"/>
    <cellStyle name="_VC 6.15.06 update on 06GRC power costs.xls Chart 2_4 31E Reg Asset  Liab and EXH D 30" xfId="29134"/>
    <cellStyle name="_VC 6.15.06 update on 06GRC power costs.xls Chart 2_4 31E Reg Asset  Liab and EXH D 30 2" xfId="29135"/>
    <cellStyle name="_VC 6.15.06 update on 06GRC power costs.xls Chart 2_4 31E Reg Asset  Liab and EXH D 4" xfId="29136"/>
    <cellStyle name="_VC 6.15.06 update on 06GRC power costs.xls Chart 2_4 31E Reg Asset  Liab and EXH D 4 2" xfId="29137"/>
    <cellStyle name="_VC 6.15.06 update on 06GRC power costs.xls Chart 2_4 31E Reg Asset  Liab and EXH D 4 2 2" xfId="29138"/>
    <cellStyle name="_VC 6.15.06 update on 06GRC power costs.xls Chart 2_4 31E Reg Asset  Liab and EXH D 5" xfId="29139"/>
    <cellStyle name="_VC 6.15.06 update on 06GRC power costs.xls Chart 2_4 31E Reg Asset  Liab and EXH D 5 2" xfId="29140"/>
    <cellStyle name="_VC 6.15.06 update on 06GRC power costs.xls Chart 2_4 31E Reg Asset  Liab and EXH D 5 2 2" xfId="29141"/>
    <cellStyle name="_VC 6.15.06 update on 06GRC power costs.xls Chart 2_4 31E Reg Asset  Liab and EXH D 6" xfId="29142"/>
    <cellStyle name="_VC 6.15.06 update on 06GRC power costs.xls Chart 2_4 31E Reg Asset  Liab and EXH D 6 2" xfId="29143"/>
    <cellStyle name="_VC 6.15.06 update on 06GRC power costs.xls Chart 2_4 31E Reg Asset  Liab and EXH D 6 2 2" xfId="29144"/>
    <cellStyle name="_VC 6.15.06 update on 06GRC power costs.xls Chart 2_4 31E Reg Asset  Liab and EXH D 6 3" xfId="29145"/>
    <cellStyle name="_VC 6.15.06 update on 06GRC power costs.xls Chart 2_4 31E Reg Asset  Liab and EXH D 7" xfId="29146"/>
    <cellStyle name="_VC 6.15.06 update on 06GRC power costs.xls Chart 2_4 31E Reg Asset  Liab and EXH D 7 2" xfId="29147"/>
    <cellStyle name="_VC 6.15.06 update on 06GRC power costs.xls Chart 2_4 31E Reg Asset  Liab and EXH D 7 2 2" xfId="29148"/>
    <cellStyle name="_VC 6.15.06 update on 06GRC power costs.xls Chart 2_4 31E Reg Asset  Liab and EXH D 7 3" xfId="29149"/>
    <cellStyle name="_VC 6.15.06 update on 06GRC power costs.xls Chart 2_4 31E Reg Asset  Liab and EXH D 8" xfId="29150"/>
    <cellStyle name="_VC 6.15.06 update on 06GRC power costs.xls Chart 2_4 31E Reg Asset  Liab and EXH D 8 2" xfId="29151"/>
    <cellStyle name="_VC 6.15.06 update on 06GRC power costs.xls Chart 2_4 31E Reg Asset  Liab and EXH D 8 2 2" xfId="29152"/>
    <cellStyle name="_VC 6.15.06 update on 06GRC power costs.xls Chart 2_4 31E Reg Asset  Liab and EXH D 8 3" xfId="29153"/>
    <cellStyle name="_VC 6.15.06 update on 06GRC power costs.xls Chart 2_4 31E Reg Asset  Liab and EXH D 9" xfId="29154"/>
    <cellStyle name="_VC 6.15.06 update on 06GRC power costs.xls Chart 2_4 31E Reg Asset  Liab and EXH D 9 2" xfId="29155"/>
    <cellStyle name="_VC 6.15.06 update on 06GRC power costs.xls Chart 2_4 31E Reg Asset  Liab and EXH D 9 2 2" xfId="29156"/>
    <cellStyle name="_VC 6.15.06 update on 06GRC power costs.xls Chart 2_4 31E Reg Asset  Liab and EXH D 9 3" xfId="29157"/>
    <cellStyle name="_VC 6.15.06 update on 06GRC power costs.xls Chart 2_4 32 Regulatory Assets and Liabilities  7 06- Exhibit D" xfId="7323"/>
    <cellStyle name="_VC 6.15.06 update on 06GRC power costs.xls Chart 2_4 32 Regulatory Assets and Liabilities  7 06- Exhibit D 2" xfId="7324"/>
    <cellStyle name="_VC 6.15.06 update on 06GRC power costs.xls Chart 2_4 32 Regulatory Assets and Liabilities  7 06- Exhibit D 2 2" xfId="7325"/>
    <cellStyle name="_VC 6.15.06 update on 06GRC power costs.xls Chart 2_4 32 Regulatory Assets and Liabilities  7 06- Exhibit D 2 2 2" xfId="29158"/>
    <cellStyle name="_VC 6.15.06 update on 06GRC power costs.xls Chart 2_4 32 Regulatory Assets and Liabilities  7 06- Exhibit D 2 2 2 2" xfId="29159"/>
    <cellStyle name="_VC 6.15.06 update on 06GRC power costs.xls Chart 2_4 32 Regulatory Assets and Liabilities  7 06- Exhibit D 2 3" xfId="29160"/>
    <cellStyle name="_VC 6.15.06 update on 06GRC power costs.xls Chart 2_4 32 Regulatory Assets and Liabilities  7 06- Exhibit D 2 3 2" xfId="29161"/>
    <cellStyle name="_VC 6.15.06 update on 06GRC power costs.xls Chart 2_4 32 Regulatory Assets and Liabilities  7 06- Exhibit D 2 4" xfId="29162"/>
    <cellStyle name="_VC 6.15.06 update on 06GRC power costs.xls Chart 2_4 32 Regulatory Assets and Liabilities  7 06- Exhibit D 2 4 2" xfId="29163"/>
    <cellStyle name="_VC 6.15.06 update on 06GRC power costs.xls Chart 2_4 32 Regulatory Assets and Liabilities  7 06- Exhibit D 3" xfId="7326"/>
    <cellStyle name="_VC 6.15.06 update on 06GRC power costs.xls Chart 2_4 32 Regulatory Assets and Liabilities  7 06- Exhibit D 3 2" xfId="29164"/>
    <cellStyle name="_VC 6.15.06 update on 06GRC power costs.xls Chart 2_4 32 Regulatory Assets and Liabilities  7 06- Exhibit D 3 2 2" xfId="29165"/>
    <cellStyle name="_VC 6.15.06 update on 06GRC power costs.xls Chart 2_4 32 Regulatory Assets and Liabilities  7 06- Exhibit D 3 3" xfId="29166"/>
    <cellStyle name="_VC 6.15.06 update on 06GRC power costs.xls Chart 2_4 32 Regulatory Assets and Liabilities  7 06- Exhibit D 4" xfId="7327"/>
    <cellStyle name="_VC 6.15.06 update on 06GRC power costs.xls Chart 2_4 32 Regulatory Assets and Liabilities  7 06- Exhibit D 4 2" xfId="29167"/>
    <cellStyle name="_VC 6.15.06 update on 06GRC power costs.xls Chart 2_4 32 Regulatory Assets and Liabilities  7 06- Exhibit D 4 2 2" xfId="29168"/>
    <cellStyle name="_VC 6.15.06 update on 06GRC power costs.xls Chart 2_4 32 Regulatory Assets and Liabilities  7 06- Exhibit D 4 3" xfId="29169"/>
    <cellStyle name="_VC 6.15.06 update on 06GRC power costs.xls Chart 2_4 32 Regulatory Assets and Liabilities  7 06- Exhibit D 5" xfId="29170"/>
    <cellStyle name="_VC 6.15.06 update on 06GRC power costs.xls Chart 2_4 32 Regulatory Assets and Liabilities  7 06- Exhibit D 5 2" xfId="29171"/>
    <cellStyle name="_VC 6.15.06 update on 06GRC power costs.xls Chart 2_4 32 Regulatory Assets and Liabilities  7 06- Exhibit D 6" xfId="29172"/>
    <cellStyle name="_VC 6.15.06 update on 06GRC power costs.xls Chart 2_4 32 Regulatory Assets and Liabilities  7 06- Exhibit D 6 2" xfId="29173"/>
    <cellStyle name="_VC 6.15.06 update on 06GRC power costs.xls Chart 2_4 32 Regulatory Assets and Liabilities  7 06- Exhibit D_DEM-WP(C) ENERG10C--ctn Mid-C_042010 2010GRC" xfId="7328"/>
    <cellStyle name="_VC 6.15.06 update on 06GRC power costs.xls Chart 2_4 32 Regulatory Assets and Liabilities  7 06- Exhibit D_DEM-WP(C) ENERG10C--ctn Mid-C_042010 2010GRC 2" xfId="29174"/>
    <cellStyle name="_VC 6.15.06 update on 06GRC power costs.xls Chart 2_4 32 Regulatory Assets and Liabilities  7 06- Exhibit D_NIM Summary" xfId="7329"/>
    <cellStyle name="_VC 6.15.06 update on 06GRC power costs.xls Chart 2_4 32 Regulatory Assets and Liabilities  7 06- Exhibit D_NIM Summary 2" xfId="7330"/>
    <cellStyle name="_VC 6.15.06 update on 06GRC power costs.xls Chart 2_4 32 Regulatory Assets and Liabilities  7 06- Exhibit D_NIM Summary 2 2" xfId="29175"/>
    <cellStyle name="_VC 6.15.06 update on 06GRC power costs.xls Chart 2_4 32 Regulatory Assets and Liabilities  7 06- Exhibit D_NIM Summary 2 2 2" xfId="29176"/>
    <cellStyle name="_VC 6.15.06 update on 06GRC power costs.xls Chart 2_4 32 Regulatory Assets and Liabilities  7 06- Exhibit D_NIM Summary 2 2 2 2" xfId="29177"/>
    <cellStyle name="_VC 6.15.06 update on 06GRC power costs.xls Chart 2_4 32 Regulatory Assets and Liabilities  7 06- Exhibit D_NIM Summary 2 3" xfId="29178"/>
    <cellStyle name="_VC 6.15.06 update on 06GRC power costs.xls Chart 2_4 32 Regulatory Assets and Liabilities  7 06- Exhibit D_NIM Summary 2 3 2" xfId="29179"/>
    <cellStyle name="_VC 6.15.06 update on 06GRC power costs.xls Chart 2_4 32 Regulatory Assets and Liabilities  7 06- Exhibit D_NIM Summary 2 4" xfId="29180"/>
    <cellStyle name="_VC 6.15.06 update on 06GRC power costs.xls Chart 2_4 32 Regulatory Assets and Liabilities  7 06- Exhibit D_NIM Summary 2 4 2" xfId="29181"/>
    <cellStyle name="_VC 6.15.06 update on 06GRC power costs.xls Chart 2_4 32 Regulatory Assets and Liabilities  7 06- Exhibit D_NIM Summary 3" xfId="29182"/>
    <cellStyle name="_VC 6.15.06 update on 06GRC power costs.xls Chart 2_4 32 Regulatory Assets and Liabilities  7 06- Exhibit D_NIM Summary 3 2" xfId="29183"/>
    <cellStyle name="_VC 6.15.06 update on 06GRC power costs.xls Chart 2_4 32 Regulatory Assets and Liabilities  7 06- Exhibit D_NIM Summary 3 2 2" xfId="29184"/>
    <cellStyle name="_VC 6.15.06 update on 06GRC power costs.xls Chart 2_4 32 Regulatory Assets and Liabilities  7 06- Exhibit D_NIM Summary 3 3" xfId="29185"/>
    <cellStyle name="_VC 6.15.06 update on 06GRC power costs.xls Chart 2_4 32 Regulatory Assets and Liabilities  7 06- Exhibit D_NIM Summary 4" xfId="29186"/>
    <cellStyle name="_VC 6.15.06 update on 06GRC power costs.xls Chart 2_4 32 Regulatory Assets and Liabilities  7 06- Exhibit D_NIM Summary 4 2" xfId="29187"/>
    <cellStyle name="_VC 6.15.06 update on 06GRC power costs.xls Chart 2_4 32 Regulatory Assets and Liabilities  7 06- Exhibit D_NIM Summary 4 2 2" xfId="29188"/>
    <cellStyle name="_VC 6.15.06 update on 06GRC power costs.xls Chart 2_4 32 Regulatory Assets and Liabilities  7 06- Exhibit D_NIM Summary 4 3" xfId="29189"/>
    <cellStyle name="_VC 6.15.06 update on 06GRC power costs.xls Chart 2_4 32 Regulatory Assets and Liabilities  7 06- Exhibit D_NIM Summary 5" xfId="29190"/>
    <cellStyle name="_VC 6.15.06 update on 06GRC power costs.xls Chart 2_4 32 Regulatory Assets and Liabilities  7 06- Exhibit D_NIM Summary 5 2" xfId="29191"/>
    <cellStyle name="_VC 6.15.06 update on 06GRC power costs.xls Chart 2_4 32 Regulatory Assets and Liabilities  7 06- Exhibit D_NIM Summary 6" xfId="29192"/>
    <cellStyle name="_VC 6.15.06 update on 06GRC power costs.xls Chart 2_4 32 Regulatory Assets and Liabilities  7 06- Exhibit D_NIM Summary 6 2" xfId="29193"/>
    <cellStyle name="_VC 6.15.06 update on 06GRC power costs.xls Chart 2_4 32 Regulatory Assets and Liabilities  7 06- Exhibit D_NIM Summary_DEM-WP(C) ENERG10C--ctn Mid-C_042010 2010GRC" xfId="7331"/>
    <cellStyle name="_VC 6.15.06 update on 06GRC power costs.xls Chart 2_4 32 Regulatory Assets and Liabilities  7 06- Exhibit D_NIM Summary_DEM-WP(C) ENERG10C--ctn Mid-C_042010 2010GRC 2" xfId="29194"/>
    <cellStyle name="_VC 6.15.06 update on 06GRC power costs.xls Chart 2_ACCOUNTS" xfId="7332"/>
    <cellStyle name="_VC 6.15.06 update on 06GRC power costs.xls Chart 2_Att B to RECs proceeds proposal" xfId="29195"/>
    <cellStyle name="_VC 6.15.06 update on 06GRC power costs.xls Chart 2_AURORA Total New" xfId="7333"/>
    <cellStyle name="_VC 6.15.06 update on 06GRC power costs.xls Chart 2_AURORA Total New 2" xfId="7334"/>
    <cellStyle name="_VC 6.15.06 update on 06GRC power costs.xls Chart 2_AURORA Total New 2 2" xfId="29196"/>
    <cellStyle name="_VC 6.15.06 update on 06GRC power costs.xls Chart 2_AURORA Total New 2 2 2" xfId="29197"/>
    <cellStyle name="_VC 6.15.06 update on 06GRC power costs.xls Chart 2_AURORA Total New 2 2 2 2" xfId="29198"/>
    <cellStyle name="_VC 6.15.06 update on 06GRC power costs.xls Chart 2_AURORA Total New 2 3" xfId="29199"/>
    <cellStyle name="_VC 6.15.06 update on 06GRC power costs.xls Chart 2_AURORA Total New 2 3 2" xfId="29200"/>
    <cellStyle name="_VC 6.15.06 update on 06GRC power costs.xls Chart 2_AURORA Total New 2 4" xfId="29201"/>
    <cellStyle name="_VC 6.15.06 update on 06GRC power costs.xls Chart 2_AURORA Total New 2 4 2" xfId="29202"/>
    <cellStyle name="_VC 6.15.06 update on 06GRC power costs.xls Chart 2_AURORA Total New 3" xfId="29203"/>
    <cellStyle name="_VC 6.15.06 update on 06GRC power costs.xls Chart 2_AURORA Total New 3 2" xfId="29204"/>
    <cellStyle name="_VC 6.15.06 update on 06GRC power costs.xls Chart 2_AURORA Total New 3 2 2" xfId="29205"/>
    <cellStyle name="_VC 6.15.06 update on 06GRC power costs.xls Chart 2_AURORA Total New 4" xfId="29206"/>
    <cellStyle name="_VC 6.15.06 update on 06GRC power costs.xls Chart 2_AURORA Total New 4 2" xfId="29207"/>
    <cellStyle name="_VC 6.15.06 update on 06GRC power costs.xls Chart 2_AURORA Total New 5" xfId="29208"/>
    <cellStyle name="_VC 6.15.06 update on 06GRC power costs.xls Chart 2_AURORA Total New 5 2" xfId="29209"/>
    <cellStyle name="_VC 6.15.06 update on 06GRC power costs.xls Chart 2_Backup for Attachment B 2010-09-09" xfId="29210"/>
    <cellStyle name="_VC 6.15.06 update on 06GRC power costs.xls Chart 2_Bench Request - Attachment B" xfId="29211"/>
    <cellStyle name="_VC 6.15.06 update on 06GRC power costs.xls Chart 2_Book2" xfId="7335"/>
    <cellStyle name="_VC 6.15.06 update on 06GRC power costs.xls Chart 2_Book2 2" xfId="7336"/>
    <cellStyle name="_VC 6.15.06 update on 06GRC power costs.xls Chart 2_Book2 2 2" xfId="7337"/>
    <cellStyle name="_VC 6.15.06 update on 06GRC power costs.xls Chart 2_Book2 2 2 2" xfId="29212"/>
    <cellStyle name="_VC 6.15.06 update on 06GRC power costs.xls Chart 2_Book2 2 2 2 2" xfId="29213"/>
    <cellStyle name="_VC 6.15.06 update on 06GRC power costs.xls Chart 2_Book2 2 3" xfId="29214"/>
    <cellStyle name="_VC 6.15.06 update on 06GRC power costs.xls Chart 2_Book2 2 3 2" xfId="29215"/>
    <cellStyle name="_VC 6.15.06 update on 06GRC power costs.xls Chart 2_Book2 2 4" xfId="29216"/>
    <cellStyle name="_VC 6.15.06 update on 06GRC power costs.xls Chart 2_Book2 2 4 2" xfId="29217"/>
    <cellStyle name="_VC 6.15.06 update on 06GRC power costs.xls Chart 2_Book2 3" xfId="7338"/>
    <cellStyle name="_VC 6.15.06 update on 06GRC power costs.xls Chart 2_Book2 3 2" xfId="29218"/>
    <cellStyle name="_VC 6.15.06 update on 06GRC power costs.xls Chart 2_Book2 3 2 2" xfId="29219"/>
    <cellStyle name="_VC 6.15.06 update on 06GRC power costs.xls Chart 2_Book2 3 3" xfId="29220"/>
    <cellStyle name="_VC 6.15.06 update on 06GRC power costs.xls Chart 2_Book2 4" xfId="7339"/>
    <cellStyle name="_VC 6.15.06 update on 06GRC power costs.xls Chart 2_Book2 4 2" xfId="29221"/>
    <cellStyle name="_VC 6.15.06 update on 06GRC power costs.xls Chart 2_Book2 4 2 2" xfId="29222"/>
    <cellStyle name="_VC 6.15.06 update on 06GRC power costs.xls Chart 2_Book2 4 3" xfId="29223"/>
    <cellStyle name="_VC 6.15.06 update on 06GRC power costs.xls Chart 2_Book2 5" xfId="29224"/>
    <cellStyle name="_VC 6.15.06 update on 06GRC power costs.xls Chart 2_Book2 5 2" xfId="29225"/>
    <cellStyle name="_VC 6.15.06 update on 06GRC power costs.xls Chart 2_Book2 6" xfId="29226"/>
    <cellStyle name="_VC 6.15.06 update on 06GRC power costs.xls Chart 2_Book2 6 2" xfId="29227"/>
    <cellStyle name="_VC 6.15.06 update on 06GRC power costs.xls Chart 2_Book2_Adj Bench DR 3 for Initial Briefs (Electric)" xfId="7340"/>
    <cellStyle name="_VC 6.15.06 update on 06GRC power costs.xls Chart 2_Book2_Adj Bench DR 3 for Initial Briefs (Electric) 2" xfId="7341"/>
    <cellStyle name="_VC 6.15.06 update on 06GRC power costs.xls Chart 2_Book2_Adj Bench DR 3 for Initial Briefs (Electric) 2 2" xfId="7342"/>
    <cellStyle name="_VC 6.15.06 update on 06GRC power costs.xls Chart 2_Book2_Adj Bench DR 3 for Initial Briefs (Electric) 2 2 2" xfId="29228"/>
    <cellStyle name="_VC 6.15.06 update on 06GRC power costs.xls Chart 2_Book2_Adj Bench DR 3 for Initial Briefs (Electric) 2 2 2 2" xfId="29229"/>
    <cellStyle name="_VC 6.15.06 update on 06GRC power costs.xls Chart 2_Book2_Adj Bench DR 3 for Initial Briefs (Electric) 2 3" xfId="29230"/>
    <cellStyle name="_VC 6.15.06 update on 06GRC power costs.xls Chart 2_Book2_Adj Bench DR 3 for Initial Briefs (Electric) 2 3 2" xfId="29231"/>
    <cellStyle name="_VC 6.15.06 update on 06GRC power costs.xls Chart 2_Book2_Adj Bench DR 3 for Initial Briefs (Electric) 2 4" xfId="29232"/>
    <cellStyle name="_VC 6.15.06 update on 06GRC power costs.xls Chart 2_Book2_Adj Bench DR 3 for Initial Briefs (Electric) 2 4 2" xfId="29233"/>
    <cellStyle name="_VC 6.15.06 update on 06GRC power costs.xls Chart 2_Book2_Adj Bench DR 3 for Initial Briefs (Electric) 3" xfId="7343"/>
    <cellStyle name="_VC 6.15.06 update on 06GRC power costs.xls Chart 2_Book2_Adj Bench DR 3 for Initial Briefs (Electric) 3 2" xfId="29234"/>
    <cellStyle name="_VC 6.15.06 update on 06GRC power costs.xls Chart 2_Book2_Adj Bench DR 3 for Initial Briefs (Electric) 3 2 2" xfId="29235"/>
    <cellStyle name="_VC 6.15.06 update on 06GRC power costs.xls Chart 2_Book2_Adj Bench DR 3 for Initial Briefs (Electric) 3 3" xfId="29236"/>
    <cellStyle name="_VC 6.15.06 update on 06GRC power costs.xls Chart 2_Book2_Adj Bench DR 3 for Initial Briefs (Electric) 4" xfId="7344"/>
    <cellStyle name="_VC 6.15.06 update on 06GRC power costs.xls Chart 2_Book2_Adj Bench DR 3 for Initial Briefs (Electric) 4 2" xfId="29237"/>
    <cellStyle name="_VC 6.15.06 update on 06GRC power costs.xls Chart 2_Book2_Adj Bench DR 3 for Initial Briefs (Electric) 4 2 2" xfId="29238"/>
    <cellStyle name="_VC 6.15.06 update on 06GRC power costs.xls Chart 2_Book2_Adj Bench DR 3 for Initial Briefs (Electric) 4 3" xfId="29239"/>
    <cellStyle name="_VC 6.15.06 update on 06GRC power costs.xls Chart 2_Book2_Adj Bench DR 3 for Initial Briefs (Electric) 5" xfId="29240"/>
    <cellStyle name="_VC 6.15.06 update on 06GRC power costs.xls Chart 2_Book2_Adj Bench DR 3 for Initial Briefs (Electric) 5 2" xfId="29241"/>
    <cellStyle name="_VC 6.15.06 update on 06GRC power costs.xls Chart 2_Book2_Adj Bench DR 3 for Initial Briefs (Electric) 6" xfId="29242"/>
    <cellStyle name="_VC 6.15.06 update on 06GRC power costs.xls Chart 2_Book2_Adj Bench DR 3 for Initial Briefs (Electric) 6 2" xfId="29243"/>
    <cellStyle name="_VC 6.15.06 update on 06GRC power costs.xls Chart 2_Book2_Adj Bench DR 3 for Initial Briefs (Electric)_DEM-WP(C) ENERG10C--ctn Mid-C_042010 2010GRC" xfId="7345"/>
    <cellStyle name="_VC 6.15.06 update on 06GRC power costs.xls Chart 2_Book2_Adj Bench DR 3 for Initial Briefs (Electric)_DEM-WP(C) ENERG10C--ctn Mid-C_042010 2010GRC 2" xfId="29244"/>
    <cellStyle name="_VC 6.15.06 update on 06GRC power costs.xls Chart 2_Book2_DEM-WP(C) ENERG10C--ctn Mid-C_042010 2010GRC" xfId="7346"/>
    <cellStyle name="_VC 6.15.06 update on 06GRC power costs.xls Chart 2_Book2_DEM-WP(C) ENERG10C--ctn Mid-C_042010 2010GRC 2" xfId="29245"/>
    <cellStyle name="_VC 6.15.06 update on 06GRC power costs.xls Chart 2_Book2_Electric Rev Req Model (2009 GRC) Rebuttal" xfId="7347"/>
    <cellStyle name="_VC 6.15.06 update on 06GRC power costs.xls Chart 2_Book2_Electric Rev Req Model (2009 GRC) Rebuttal 2" xfId="7348"/>
    <cellStyle name="_VC 6.15.06 update on 06GRC power costs.xls Chart 2_Book2_Electric Rev Req Model (2009 GRC) Rebuttal 2 2" xfId="7349"/>
    <cellStyle name="_VC 6.15.06 update on 06GRC power costs.xls Chart 2_Book2_Electric Rev Req Model (2009 GRC) Rebuttal 2 2 2" xfId="29246"/>
    <cellStyle name="_VC 6.15.06 update on 06GRC power costs.xls Chart 2_Book2_Electric Rev Req Model (2009 GRC) Rebuttal 2 3" xfId="29247"/>
    <cellStyle name="_VC 6.15.06 update on 06GRC power costs.xls Chart 2_Book2_Electric Rev Req Model (2009 GRC) Rebuttal 3" xfId="7350"/>
    <cellStyle name="_VC 6.15.06 update on 06GRC power costs.xls Chart 2_Book2_Electric Rev Req Model (2009 GRC) Rebuttal 3 2" xfId="29248"/>
    <cellStyle name="_VC 6.15.06 update on 06GRC power costs.xls Chart 2_Book2_Electric Rev Req Model (2009 GRC) Rebuttal 4" xfId="7351"/>
    <cellStyle name="_VC 6.15.06 update on 06GRC power costs.xls Chart 2_Book2_Electric Rev Req Model (2009 GRC) Rebuttal REmoval of New  WH Solar AdjustMI" xfId="7352"/>
    <cellStyle name="_VC 6.15.06 update on 06GRC power costs.xls Chart 2_Book2_Electric Rev Req Model (2009 GRC) Rebuttal REmoval of New  WH Solar AdjustMI 2" xfId="7353"/>
    <cellStyle name="_VC 6.15.06 update on 06GRC power costs.xls Chart 2_Book2_Electric Rev Req Model (2009 GRC) Rebuttal REmoval of New  WH Solar AdjustMI 2 2" xfId="7354"/>
    <cellStyle name="_VC 6.15.06 update on 06GRC power costs.xls Chart 2_Book2_Electric Rev Req Model (2009 GRC) Rebuttal REmoval of New  WH Solar AdjustMI 2 2 2" xfId="29249"/>
    <cellStyle name="_VC 6.15.06 update on 06GRC power costs.xls Chart 2_Book2_Electric Rev Req Model (2009 GRC) Rebuttal REmoval of New  WH Solar AdjustMI 2 2 2 2" xfId="29250"/>
    <cellStyle name="_VC 6.15.06 update on 06GRC power costs.xls Chart 2_Book2_Electric Rev Req Model (2009 GRC) Rebuttal REmoval of New  WH Solar AdjustMI 2 3" xfId="29251"/>
    <cellStyle name="_VC 6.15.06 update on 06GRC power costs.xls Chart 2_Book2_Electric Rev Req Model (2009 GRC) Rebuttal REmoval of New  WH Solar AdjustMI 2 3 2" xfId="29252"/>
    <cellStyle name="_VC 6.15.06 update on 06GRC power costs.xls Chart 2_Book2_Electric Rev Req Model (2009 GRC) Rebuttal REmoval of New  WH Solar AdjustMI 2 4" xfId="29253"/>
    <cellStyle name="_VC 6.15.06 update on 06GRC power costs.xls Chart 2_Book2_Electric Rev Req Model (2009 GRC) Rebuttal REmoval of New  WH Solar AdjustMI 2 4 2" xfId="29254"/>
    <cellStyle name="_VC 6.15.06 update on 06GRC power costs.xls Chart 2_Book2_Electric Rev Req Model (2009 GRC) Rebuttal REmoval of New  WH Solar AdjustMI 3" xfId="7355"/>
    <cellStyle name="_VC 6.15.06 update on 06GRC power costs.xls Chart 2_Book2_Electric Rev Req Model (2009 GRC) Rebuttal REmoval of New  WH Solar AdjustMI 3 2" xfId="29255"/>
    <cellStyle name="_VC 6.15.06 update on 06GRC power costs.xls Chart 2_Book2_Electric Rev Req Model (2009 GRC) Rebuttal REmoval of New  WH Solar AdjustMI 3 2 2" xfId="29256"/>
    <cellStyle name="_VC 6.15.06 update on 06GRC power costs.xls Chart 2_Book2_Electric Rev Req Model (2009 GRC) Rebuttal REmoval of New  WH Solar AdjustMI 3 3" xfId="29257"/>
    <cellStyle name="_VC 6.15.06 update on 06GRC power costs.xls Chart 2_Book2_Electric Rev Req Model (2009 GRC) Rebuttal REmoval of New  WH Solar AdjustMI 4" xfId="7356"/>
    <cellStyle name="_VC 6.15.06 update on 06GRC power costs.xls Chart 2_Book2_Electric Rev Req Model (2009 GRC) Rebuttal REmoval of New  WH Solar AdjustMI 4 2" xfId="29258"/>
    <cellStyle name="_VC 6.15.06 update on 06GRC power costs.xls Chart 2_Book2_Electric Rev Req Model (2009 GRC) Rebuttal REmoval of New  WH Solar AdjustMI 4 2 2" xfId="29259"/>
    <cellStyle name="_VC 6.15.06 update on 06GRC power costs.xls Chart 2_Book2_Electric Rev Req Model (2009 GRC) Rebuttal REmoval of New  WH Solar AdjustMI 4 3" xfId="29260"/>
    <cellStyle name="_VC 6.15.06 update on 06GRC power costs.xls Chart 2_Book2_Electric Rev Req Model (2009 GRC) Rebuttal REmoval of New  WH Solar AdjustMI 5" xfId="29261"/>
    <cellStyle name="_VC 6.15.06 update on 06GRC power costs.xls Chart 2_Book2_Electric Rev Req Model (2009 GRC) Rebuttal REmoval of New  WH Solar AdjustMI 5 2" xfId="29262"/>
    <cellStyle name="_VC 6.15.06 update on 06GRC power costs.xls Chart 2_Book2_Electric Rev Req Model (2009 GRC) Rebuttal REmoval of New  WH Solar AdjustMI 6" xfId="29263"/>
    <cellStyle name="_VC 6.15.06 update on 06GRC power costs.xls Chart 2_Book2_Electric Rev Req Model (2009 GRC) Rebuttal REmoval of New  WH Solar AdjustMI 6 2" xfId="29264"/>
    <cellStyle name="_VC 6.15.06 update on 06GRC power costs.xls Chart 2_Book2_Electric Rev Req Model (2009 GRC) Rebuttal REmoval of New  WH Solar AdjustMI_DEM-WP(C) ENERG10C--ctn Mid-C_042010 2010GRC" xfId="7357"/>
    <cellStyle name="_VC 6.15.06 update on 06GRC power costs.xls Chart 2_Book2_Electric Rev Req Model (2009 GRC) Rebuttal REmoval of New  WH Solar AdjustMI_DEM-WP(C) ENERG10C--ctn Mid-C_042010 2010GRC 2" xfId="29265"/>
    <cellStyle name="_VC 6.15.06 update on 06GRC power costs.xls Chart 2_Book2_Electric Rev Req Model (2009 GRC) Revised 01-18-2010" xfId="7358"/>
    <cellStyle name="_VC 6.15.06 update on 06GRC power costs.xls Chart 2_Book2_Electric Rev Req Model (2009 GRC) Revised 01-18-2010 2" xfId="7359"/>
    <cellStyle name="_VC 6.15.06 update on 06GRC power costs.xls Chart 2_Book2_Electric Rev Req Model (2009 GRC) Revised 01-18-2010 2 2" xfId="7360"/>
    <cellStyle name="_VC 6.15.06 update on 06GRC power costs.xls Chart 2_Book2_Electric Rev Req Model (2009 GRC) Revised 01-18-2010 2 2 2" xfId="29266"/>
    <cellStyle name="_VC 6.15.06 update on 06GRC power costs.xls Chart 2_Book2_Electric Rev Req Model (2009 GRC) Revised 01-18-2010 2 2 2 2" xfId="29267"/>
    <cellStyle name="_VC 6.15.06 update on 06GRC power costs.xls Chart 2_Book2_Electric Rev Req Model (2009 GRC) Revised 01-18-2010 2 3" xfId="29268"/>
    <cellStyle name="_VC 6.15.06 update on 06GRC power costs.xls Chart 2_Book2_Electric Rev Req Model (2009 GRC) Revised 01-18-2010 2 3 2" xfId="29269"/>
    <cellStyle name="_VC 6.15.06 update on 06GRC power costs.xls Chart 2_Book2_Electric Rev Req Model (2009 GRC) Revised 01-18-2010 2 4" xfId="29270"/>
    <cellStyle name="_VC 6.15.06 update on 06GRC power costs.xls Chart 2_Book2_Electric Rev Req Model (2009 GRC) Revised 01-18-2010 2 4 2" xfId="29271"/>
    <cellStyle name="_VC 6.15.06 update on 06GRC power costs.xls Chart 2_Book2_Electric Rev Req Model (2009 GRC) Revised 01-18-2010 3" xfId="7361"/>
    <cellStyle name="_VC 6.15.06 update on 06GRC power costs.xls Chart 2_Book2_Electric Rev Req Model (2009 GRC) Revised 01-18-2010 3 2" xfId="29272"/>
    <cellStyle name="_VC 6.15.06 update on 06GRC power costs.xls Chart 2_Book2_Electric Rev Req Model (2009 GRC) Revised 01-18-2010 3 2 2" xfId="29273"/>
    <cellStyle name="_VC 6.15.06 update on 06GRC power costs.xls Chart 2_Book2_Electric Rev Req Model (2009 GRC) Revised 01-18-2010 3 3" xfId="29274"/>
    <cellStyle name="_VC 6.15.06 update on 06GRC power costs.xls Chart 2_Book2_Electric Rev Req Model (2009 GRC) Revised 01-18-2010 4" xfId="7362"/>
    <cellStyle name="_VC 6.15.06 update on 06GRC power costs.xls Chart 2_Book2_Electric Rev Req Model (2009 GRC) Revised 01-18-2010 4 2" xfId="29275"/>
    <cellStyle name="_VC 6.15.06 update on 06GRC power costs.xls Chart 2_Book2_Electric Rev Req Model (2009 GRC) Revised 01-18-2010 4 2 2" xfId="29276"/>
    <cellStyle name="_VC 6.15.06 update on 06GRC power costs.xls Chart 2_Book2_Electric Rev Req Model (2009 GRC) Revised 01-18-2010 4 3" xfId="29277"/>
    <cellStyle name="_VC 6.15.06 update on 06GRC power costs.xls Chart 2_Book2_Electric Rev Req Model (2009 GRC) Revised 01-18-2010 5" xfId="29278"/>
    <cellStyle name="_VC 6.15.06 update on 06GRC power costs.xls Chart 2_Book2_Electric Rev Req Model (2009 GRC) Revised 01-18-2010 5 2" xfId="29279"/>
    <cellStyle name="_VC 6.15.06 update on 06GRC power costs.xls Chart 2_Book2_Electric Rev Req Model (2009 GRC) Revised 01-18-2010 6" xfId="29280"/>
    <cellStyle name="_VC 6.15.06 update on 06GRC power costs.xls Chart 2_Book2_Electric Rev Req Model (2009 GRC) Revised 01-18-2010 6 2" xfId="29281"/>
    <cellStyle name="_VC 6.15.06 update on 06GRC power costs.xls Chart 2_Book2_Electric Rev Req Model (2009 GRC) Revised 01-18-2010_DEM-WP(C) ENERG10C--ctn Mid-C_042010 2010GRC" xfId="7363"/>
    <cellStyle name="_VC 6.15.06 update on 06GRC power costs.xls Chart 2_Book2_Electric Rev Req Model (2009 GRC) Revised 01-18-2010_DEM-WP(C) ENERG10C--ctn Mid-C_042010 2010GRC 2" xfId="29282"/>
    <cellStyle name="_VC 6.15.06 update on 06GRC power costs.xls Chart 2_Book2_Final Order Electric EXHIBIT A-1" xfId="7364"/>
    <cellStyle name="_VC 6.15.06 update on 06GRC power costs.xls Chart 2_Book2_Final Order Electric EXHIBIT A-1 2" xfId="7365"/>
    <cellStyle name="_VC 6.15.06 update on 06GRC power costs.xls Chart 2_Book2_Final Order Electric EXHIBIT A-1 2 2" xfId="7366"/>
    <cellStyle name="_VC 6.15.06 update on 06GRC power costs.xls Chart 2_Book2_Final Order Electric EXHIBIT A-1 2 2 2" xfId="29283"/>
    <cellStyle name="_VC 6.15.06 update on 06GRC power costs.xls Chart 2_Book2_Final Order Electric EXHIBIT A-1 2 3" xfId="29284"/>
    <cellStyle name="_VC 6.15.06 update on 06GRC power costs.xls Chart 2_Book2_Final Order Electric EXHIBIT A-1 3" xfId="7367"/>
    <cellStyle name="_VC 6.15.06 update on 06GRC power costs.xls Chart 2_Book2_Final Order Electric EXHIBIT A-1 3 2" xfId="29285"/>
    <cellStyle name="_VC 6.15.06 update on 06GRC power costs.xls Chart 2_Book2_Final Order Electric EXHIBIT A-1 3 2 2" xfId="29286"/>
    <cellStyle name="_VC 6.15.06 update on 06GRC power costs.xls Chart 2_Book2_Final Order Electric EXHIBIT A-1 3 3" xfId="29287"/>
    <cellStyle name="_VC 6.15.06 update on 06GRC power costs.xls Chart 2_Book2_Final Order Electric EXHIBIT A-1 4" xfId="7368"/>
    <cellStyle name="_VC 6.15.06 update on 06GRC power costs.xls Chart 2_Book2_Final Order Electric EXHIBIT A-1 4 2" xfId="29288"/>
    <cellStyle name="_VC 6.15.06 update on 06GRC power costs.xls Chart 2_Book2_Final Order Electric EXHIBIT A-1 5" xfId="29289"/>
    <cellStyle name="_VC 6.15.06 update on 06GRC power costs.xls Chart 2_Book2_Final Order Electric EXHIBIT A-1 6" xfId="29290"/>
    <cellStyle name="_VC 6.15.06 update on 06GRC power costs.xls Chart 2_Book4" xfId="7369"/>
    <cellStyle name="_VC 6.15.06 update on 06GRC power costs.xls Chart 2_Book4 2" xfId="7370"/>
    <cellStyle name="_VC 6.15.06 update on 06GRC power costs.xls Chart 2_Book4 2 2" xfId="7371"/>
    <cellStyle name="_VC 6.15.06 update on 06GRC power costs.xls Chart 2_Book4 2 2 2" xfId="29291"/>
    <cellStyle name="_VC 6.15.06 update on 06GRC power costs.xls Chart 2_Book4 2 2 2 2" xfId="29292"/>
    <cellStyle name="_VC 6.15.06 update on 06GRC power costs.xls Chart 2_Book4 2 3" xfId="29293"/>
    <cellStyle name="_VC 6.15.06 update on 06GRC power costs.xls Chart 2_Book4 2 3 2" xfId="29294"/>
    <cellStyle name="_VC 6.15.06 update on 06GRC power costs.xls Chart 2_Book4 2 4" xfId="29295"/>
    <cellStyle name="_VC 6.15.06 update on 06GRC power costs.xls Chart 2_Book4 2 4 2" xfId="29296"/>
    <cellStyle name="_VC 6.15.06 update on 06GRC power costs.xls Chart 2_Book4 3" xfId="7372"/>
    <cellStyle name="_VC 6.15.06 update on 06GRC power costs.xls Chart 2_Book4 3 2" xfId="29297"/>
    <cellStyle name="_VC 6.15.06 update on 06GRC power costs.xls Chart 2_Book4 3 2 2" xfId="29298"/>
    <cellStyle name="_VC 6.15.06 update on 06GRC power costs.xls Chart 2_Book4 3 3" xfId="29299"/>
    <cellStyle name="_VC 6.15.06 update on 06GRC power costs.xls Chart 2_Book4 4" xfId="7373"/>
    <cellStyle name="_VC 6.15.06 update on 06GRC power costs.xls Chart 2_Book4 4 2" xfId="29300"/>
    <cellStyle name="_VC 6.15.06 update on 06GRC power costs.xls Chart 2_Book4 4 2 2" xfId="29301"/>
    <cellStyle name="_VC 6.15.06 update on 06GRC power costs.xls Chart 2_Book4 4 3" xfId="29302"/>
    <cellStyle name="_VC 6.15.06 update on 06GRC power costs.xls Chart 2_Book4 5" xfId="29303"/>
    <cellStyle name="_VC 6.15.06 update on 06GRC power costs.xls Chart 2_Book4 5 2" xfId="29304"/>
    <cellStyle name="_VC 6.15.06 update on 06GRC power costs.xls Chart 2_Book4 6" xfId="29305"/>
    <cellStyle name="_VC 6.15.06 update on 06GRC power costs.xls Chart 2_Book4 6 2" xfId="29306"/>
    <cellStyle name="_VC 6.15.06 update on 06GRC power costs.xls Chart 2_Book4_DEM-WP(C) ENERG10C--ctn Mid-C_042010 2010GRC" xfId="7374"/>
    <cellStyle name="_VC 6.15.06 update on 06GRC power costs.xls Chart 2_Book4_DEM-WP(C) ENERG10C--ctn Mid-C_042010 2010GRC 2" xfId="29307"/>
    <cellStyle name="_VC 6.15.06 update on 06GRC power costs.xls Chart 2_Book9" xfId="7375"/>
    <cellStyle name="_VC 6.15.06 update on 06GRC power costs.xls Chart 2_Book9 2" xfId="7376"/>
    <cellStyle name="_VC 6.15.06 update on 06GRC power costs.xls Chart 2_Book9 2 2" xfId="7377"/>
    <cellStyle name="_VC 6.15.06 update on 06GRC power costs.xls Chart 2_Book9 2 2 2" xfId="29308"/>
    <cellStyle name="_VC 6.15.06 update on 06GRC power costs.xls Chart 2_Book9 2 2 2 2" xfId="29309"/>
    <cellStyle name="_VC 6.15.06 update on 06GRC power costs.xls Chart 2_Book9 2 3" xfId="29310"/>
    <cellStyle name="_VC 6.15.06 update on 06GRC power costs.xls Chart 2_Book9 2 3 2" xfId="29311"/>
    <cellStyle name="_VC 6.15.06 update on 06GRC power costs.xls Chart 2_Book9 2 4" xfId="29312"/>
    <cellStyle name="_VC 6.15.06 update on 06GRC power costs.xls Chart 2_Book9 2 4 2" xfId="29313"/>
    <cellStyle name="_VC 6.15.06 update on 06GRC power costs.xls Chart 2_Book9 3" xfId="7378"/>
    <cellStyle name="_VC 6.15.06 update on 06GRC power costs.xls Chart 2_Book9 3 2" xfId="29314"/>
    <cellStyle name="_VC 6.15.06 update on 06GRC power costs.xls Chart 2_Book9 3 2 2" xfId="29315"/>
    <cellStyle name="_VC 6.15.06 update on 06GRC power costs.xls Chart 2_Book9 3 3" xfId="29316"/>
    <cellStyle name="_VC 6.15.06 update on 06GRC power costs.xls Chart 2_Book9 4" xfId="7379"/>
    <cellStyle name="_VC 6.15.06 update on 06GRC power costs.xls Chart 2_Book9 4 2" xfId="29317"/>
    <cellStyle name="_VC 6.15.06 update on 06GRC power costs.xls Chart 2_Book9 4 2 2" xfId="29318"/>
    <cellStyle name="_VC 6.15.06 update on 06GRC power costs.xls Chart 2_Book9 4 3" xfId="29319"/>
    <cellStyle name="_VC 6.15.06 update on 06GRC power costs.xls Chart 2_Book9 5" xfId="29320"/>
    <cellStyle name="_VC 6.15.06 update on 06GRC power costs.xls Chart 2_Book9 5 2" xfId="29321"/>
    <cellStyle name="_VC 6.15.06 update on 06GRC power costs.xls Chart 2_Book9 6" xfId="29322"/>
    <cellStyle name="_VC 6.15.06 update on 06GRC power costs.xls Chart 2_Book9 6 2" xfId="29323"/>
    <cellStyle name="_VC 6.15.06 update on 06GRC power costs.xls Chart 2_Book9_DEM-WP(C) ENERG10C--ctn Mid-C_042010 2010GRC" xfId="7380"/>
    <cellStyle name="_VC 6.15.06 update on 06GRC power costs.xls Chart 2_Book9_DEM-WP(C) ENERG10C--ctn Mid-C_042010 2010GRC 2" xfId="29324"/>
    <cellStyle name="_VC 6.15.06 update on 06GRC power costs.xls Chart 2_Chelan PUD Power Costs (8-10)" xfId="7381"/>
    <cellStyle name="_VC 6.15.06 update on 06GRC power costs.xls Chart 2_Chelan PUD Power Costs (8-10) 2" xfId="29325"/>
    <cellStyle name="_VC 6.15.06 update on 06GRC power costs.xls Chart 2_DEM-WP(C) Chelan Power Costs" xfId="7382"/>
    <cellStyle name="_VC 6.15.06 update on 06GRC power costs.xls Chart 2_DEM-WP(C) Chelan Power Costs 2" xfId="29326"/>
    <cellStyle name="_VC 6.15.06 update on 06GRC power costs.xls Chart 2_DEM-WP(C) Chelan Power Costs 2 2" xfId="29327"/>
    <cellStyle name="_VC 6.15.06 update on 06GRC power costs.xls Chart 2_DEM-WP(C) Chelan Power Costs 2 2 2" xfId="29328"/>
    <cellStyle name="_VC 6.15.06 update on 06GRC power costs.xls Chart 2_DEM-WP(C) Chelan Power Costs 2 3" xfId="29329"/>
    <cellStyle name="_VC 6.15.06 update on 06GRC power costs.xls Chart 2_DEM-WP(C) Chelan Power Costs 3" xfId="29330"/>
    <cellStyle name="_VC 6.15.06 update on 06GRC power costs.xls Chart 2_DEM-WP(C) Chelan Power Costs 3 2" xfId="29331"/>
    <cellStyle name="_VC 6.15.06 update on 06GRC power costs.xls Chart 2_DEM-WP(C) Chelan Power Costs 3 2 2" xfId="29332"/>
    <cellStyle name="_VC 6.15.06 update on 06GRC power costs.xls Chart 2_DEM-WP(C) Chelan Power Costs 3 3" xfId="29333"/>
    <cellStyle name="_VC 6.15.06 update on 06GRC power costs.xls Chart 2_DEM-WP(C) Chelan Power Costs 4" xfId="29334"/>
    <cellStyle name="_VC 6.15.06 update on 06GRC power costs.xls Chart 2_DEM-WP(C) Chelan Power Costs 4 2" xfId="29335"/>
    <cellStyle name="_VC 6.15.06 update on 06GRC power costs.xls Chart 2_DEM-WP(C) Chelan Power Costs 5" xfId="29336"/>
    <cellStyle name="_VC 6.15.06 update on 06GRC power costs.xls Chart 2_DEM-WP(C) Chelan Power Costs 5 2" xfId="29337"/>
    <cellStyle name="_VC 6.15.06 update on 06GRC power costs.xls Chart 2_DEM-WP(C) ENERG10C--ctn Mid-C_042010 2010GRC" xfId="7383"/>
    <cellStyle name="_VC 6.15.06 update on 06GRC power costs.xls Chart 2_DEM-WP(C) ENERG10C--ctn Mid-C_042010 2010GRC 2" xfId="29338"/>
    <cellStyle name="_VC 6.15.06 update on 06GRC power costs.xls Chart 2_DEM-WP(C) Gas Transport 2010GRC" xfId="7384"/>
    <cellStyle name="_VC 6.15.06 update on 06GRC power costs.xls Chart 2_DEM-WP(C) Gas Transport 2010GRC 2" xfId="29339"/>
    <cellStyle name="_VC 6.15.06 update on 06GRC power costs.xls Chart 2_DEM-WP(C) Gas Transport 2010GRC 2 2" xfId="29340"/>
    <cellStyle name="_VC 6.15.06 update on 06GRC power costs.xls Chart 2_DEM-WP(C) Gas Transport 2010GRC 2 2 2" xfId="29341"/>
    <cellStyle name="_VC 6.15.06 update on 06GRC power costs.xls Chart 2_DEM-WP(C) Gas Transport 2010GRC 2 3" xfId="29342"/>
    <cellStyle name="_VC 6.15.06 update on 06GRC power costs.xls Chart 2_DEM-WP(C) Gas Transport 2010GRC 3" xfId="29343"/>
    <cellStyle name="_VC 6.15.06 update on 06GRC power costs.xls Chart 2_DEM-WP(C) Gas Transport 2010GRC 3 2" xfId="29344"/>
    <cellStyle name="_VC 6.15.06 update on 06GRC power costs.xls Chart 2_DEM-WP(C) Gas Transport 2010GRC 3 2 2" xfId="29345"/>
    <cellStyle name="_VC 6.15.06 update on 06GRC power costs.xls Chart 2_DEM-WP(C) Gas Transport 2010GRC 3 3" xfId="29346"/>
    <cellStyle name="_VC 6.15.06 update on 06GRC power costs.xls Chart 2_DEM-WP(C) Gas Transport 2010GRC 4" xfId="29347"/>
    <cellStyle name="_VC 6.15.06 update on 06GRC power costs.xls Chart 2_DEM-WP(C) Gas Transport 2010GRC 4 2" xfId="29348"/>
    <cellStyle name="_VC 6.15.06 update on 06GRC power costs.xls Chart 2_DEM-WP(C) Gas Transport 2010GRC 5" xfId="29349"/>
    <cellStyle name="_VC 6.15.06 update on 06GRC power costs.xls Chart 2_DEM-WP(C) Gas Transport 2010GRC 5 2" xfId="29350"/>
    <cellStyle name="_VC 6.15.06 update on 06GRC power costs.xls Chart 2_DWH-08 (Rate Spread &amp; Design Workpapers)" xfId="7385"/>
    <cellStyle name="_VC 6.15.06 update on 06GRC power costs.xls Chart 2_Exh A-1 resulting from UE-112050 effective Jan 1 2012" xfId="29351"/>
    <cellStyle name="_VC 6.15.06 update on 06GRC power costs.xls Chart 2_Exh A-1 resulting from UE-112050 effective Jan 1 2012 2" xfId="29352"/>
    <cellStyle name="_VC 6.15.06 update on 06GRC power costs.xls Chart 2_Exhibit A-1 effective 4-1-11 fr S Free 12-11" xfId="29353"/>
    <cellStyle name="_VC 6.15.06 update on 06GRC power costs.xls Chart 2_Exhibit A-1 effective 4-1-11 fr S Free 12-11 2" xfId="29354"/>
    <cellStyle name="_VC 6.15.06 update on 06GRC power costs.xls Chart 2_Final 2008 PTC Rate Design Workpapers 10.27.08" xfId="7386"/>
    <cellStyle name="_VC 6.15.06 update on 06GRC power costs.xls Chart 2_Gas Rev Req Model (2010 GRC)" xfId="7387"/>
    <cellStyle name="_VC 6.15.06 update on 06GRC power costs.xls Chart 2_INPUTS" xfId="7388"/>
    <cellStyle name="_VC 6.15.06 update on 06GRC power costs.xls Chart 2_INPUTS 2" xfId="7389"/>
    <cellStyle name="_VC 6.15.06 update on 06GRC power costs.xls Chart 2_INPUTS 2 2" xfId="7390"/>
    <cellStyle name="_VC 6.15.06 update on 06GRC power costs.xls Chart 2_INPUTS 2 2 2" xfId="29355"/>
    <cellStyle name="_VC 6.15.06 update on 06GRC power costs.xls Chart 2_INPUTS 2 3" xfId="29356"/>
    <cellStyle name="_VC 6.15.06 update on 06GRC power costs.xls Chart 2_INPUTS 3" xfId="7391"/>
    <cellStyle name="_VC 6.15.06 update on 06GRC power costs.xls Chart 2_INPUTS 3 2" xfId="29357"/>
    <cellStyle name="_VC 6.15.06 update on 06GRC power costs.xls Chart 2_INPUTS 4" xfId="29358"/>
    <cellStyle name="_VC 6.15.06 update on 06GRC power costs.xls Chart 2_Mint Farm Generation BPA" xfId="29359"/>
    <cellStyle name="_VC 6.15.06 update on 06GRC power costs.xls Chart 2_NIM Summary" xfId="7392"/>
    <cellStyle name="_VC 6.15.06 update on 06GRC power costs.xls Chart 2_NIM Summary 09GRC" xfId="7393"/>
    <cellStyle name="_VC 6.15.06 update on 06GRC power costs.xls Chart 2_NIM Summary 09GRC 2" xfId="7394"/>
    <cellStyle name="_VC 6.15.06 update on 06GRC power costs.xls Chart 2_NIM Summary 09GRC 2 2" xfId="29360"/>
    <cellStyle name="_VC 6.15.06 update on 06GRC power costs.xls Chart 2_NIM Summary 09GRC 2 2 2" xfId="29361"/>
    <cellStyle name="_VC 6.15.06 update on 06GRC power costs.xls Chart 2_NIM Summary 09GRC 2 2 2 2" xfId="29362"/>
    <cellStyle name="_VC 6.15.06 update on 06GRC power costs.xls Chart 2_NIM Summary 09GRC 2 3" xfId="29363"/>
    <cellStyle name="_VC 6.15.06 update on 06GRC power costs.xls Chart 2_NIM Summary 09GRC 2 3 2" xfId="29364"/>
    <cellStyle name="_VC 6.15.06 update on 06GRC power costs.xls Chart 2_NIM Summary 09GRC 2 4" xfId="29365"/>
    <cellStyle name="_VC 6.15.06 update on 06GRC power costs.xls Chart 2_NIM Summary 09GRC 2 4 2" xfId="29366"/>
    <cellStyle name="_VC 6.15.06 update on 06GRC power costs.xls Chart 2_NIM Summary 09GRC 3" xfId="29367"/>
    <cellStyle name="_VC 6.15.06 update on 06GRC power costs.xls Chart 2_NIM Summary 09GRC 3 2" xfId="29368"/>
    <cellStyle name="_VC 6.15.06 update on 06GRC power costs.xls Chart 2_NIM Summary 09GRC 3 2 2" xfId="29369"/>
    <cellStyle name="_VC 6.15.06 update on 06GRC power costs.xls Chart 2_NIM Summary 09GRC 3 3" xfId="29370"/>
    <cellStyle name="_VC 6.15.06 update on 06GRC power costs.xls Chart 2_NIM Summary 09GRC 4" xfId="29371"/>
    <cellStyle name="_VC 6.15.06 update on 06GRC power costs.xls Chart 2_NIM Summary 09GRC 4 2" xfId="29372"/>
    <cellStyle name="_VC 6.15.06 update on 06GRC power costs.xls Chart 2_NIM Summary 09GRC 4 2 2" xfId="29373"/>
    <cellStyle name="_VC 6.15.06 update on 06GRC power costs.xls Chart 2_NIM Summary 09GRC 4 3" xfId="29374"/>
    <cellStyle name="_VC 6.15.06 update on 06GRC power costs.xls Chart 2_NIM Summary 09GRC 5" xfId="29375"/>
    <cellStyle name="_VC 6.15.06 update on 06GRC power costs.xls Chart 2_NIM Summary 09GRC 5 2" xfId="29376"/>
    <cellStyle name="_VC 6.15.06 update on 06GRC power costs.xls Chart 2_NIM Summary 09GRC 6" xfId="29377"/>
    <cellStyle name="_VC 6.15.06 update on 06GRC power costs.xls Chart 2_NIM Summary 09GRC 6 2" xfId="29378"/>
    <cellStyle name="_VC 6.15.06 update on 06GRC power costs.xls Chart 2_NIM Summary 09GRC_DEM-WP(C) ENERG10C--ctn Mid-C_042010 2010GRC" xfId="7395"/>
    <cellStyle name="_VC 6.15.06 update on 06GRC power costs.xls Chart 2_NIM Summary 09GRC_DEM-WP(C) ENERG10C--ctn Mid-C_042010 2010GRC 2" xfId="29379"/>
    <cellStyle name="_VC 6.15.06 update on 06GRC power costs.xls Chart 2_NIM Summary 10" xfId="29380"/>
    <cellStyle name="_VC 6.15.06 update on 06GRC power costs.xls Chart 2_NIM Summary 10 2" xfId="29381"/>
    <cellStyle name="_VC 6.15.06 update on 06GRC power costs.xls Chart 2_NIM Summary 10 2 2" xfId="29382"/>
    <cellStyle name="_VC 6.15.06 update on 06GRC power costs.xls Chart 2_NIM Summary 10 3" xfId="29383"/>
    <cellStyle name="_VC 6.15.06 update on 06GRC power costs.xls Chart 2_NIM Summary 10 4" xfId="29384"/>
    <cellStyle name="_VC 6.15.06 update on 06GRC power costs.xls Chart 2_NIM Summary 11" xfId="29385"/>
    <cellStyle name="_VC 6.15.06 update on 06GRC power costs.xls Chart 2_NIM Summary 11 2" xfId="29386"/>
    <cellStyle name="_VC 6.15.06 update on 06GRC power costs.xls Chart 2_NIM Summary 11 2 2" xfId="29387"/>
    <cellStyle name="_VC 6.15.06 update on 06GRC power costs.xls Chart 2_NIM Summary 11 3" xfId="29388"/>
    <cellStyle name="_VC 6.15.06 update on 06GRC power costs.xls Chart 2_NIM Summary 11 4" xfId="29389"/>
    <cellStyle name="_VC 6.15.06 update on 06GRC power costs.xls Chart 2_NIM Summary 12" xfId="29390"/>
    <cellStyle name="_VC 6.15.06 update on 06GRC power costs.xls Chart 2_NIM Summary 12 2" xfId="29391"/>
    <cellStyle name="_VC 6.15.06 update on 06GRC power costs.xls Chart 2_NIM Summary 12 2 2" xfId="29392"/>
    <cellStyle name="_VC 6.15.06 update on 06GRC power costs.xls Chart 2_NIM Summary 12 3" xfId="29393"/>
    <cellStyle name="_VC 6.15.06 update on 06GRC power costs.xls Chart 2_NIM Summary 12 4" xfId="29394"/>
    <cellStyle name="_VC 6.15.06 update on 06GRC power costs.xls Chart 2_NIM Summary 13" xfId="29395"/>
    <cellStyle name="_VC 6.15.06 update on 06GRC power costs.xls Chart 2_NIM Summary 13 2" xfId="29396"/>
    <cellStyle name="_VC 6.15.06 update on 06GRC power costs.xls Chart 2_NIM Summary 13 2 2" xfId="29397"/>
    <cellStyle name="_VC 6.15.06 update on 06GRC power costs.xls Chart 2_NIM Summary 13 3" xfId="29398"/>
    <cellStyle name="_VC 6.15.06 update on 06GRC power costs.xls Chart 2_NIM Summary 13 4" xfId="29399"/>
    <cellStyle name="_VC 6.15.06 update on 06GRC power costs.xls Chart 2_NIM Summary 14" xfId="29400"/>
    <cellStyle name="_VC 6.15.06 update on 06GRC power costs.xls Chart 2_NIM Summary 14 2" xfId="29401"/>
    <cellStyle name="_VC 6.15.06 update on 06GRC power costs.xls Chart 2_NIM Summary 14 2 2" xfId="29402"/>
    <cellStyle name="_VC 6.15.06 update on 06GRC power costs.xls Chart 2_NIM Summary 14 3" xfId="29403"/>
    <cellStyle name="_VC 6.15.06 update on 06GRC power costs.xls Chart 2_NIM Summary 14 4" xfId="29404"/>
    <cellStyle name="_VC 6.15.06 update on 06GRC power costs.xls Chart 2_NIM Summary 15" xfId="29405"/>
    <cellStyle name="_VC 6.15.06 update on 06GRC power costs.xls Chart 2_NIM Summary 15 2" xfId="29406"/>
    <cellStyle name="_VC 6.15.06 update on 06GRC power costs.xls Chart 2_NIM Summary 15 2 2" xfId="29407"/>
    <cellStyle name="_VC 6.15.06 update on 06GRC power costs.xls Chart 2_NIM Summary 15 3" xfId="29408"/>
    <cellStyle name="_VC 6.15.06 update on 06GRC power costs.xls Chart 2_NIM Summary 15 4" xfId="29409"/>
    <cellStyle name="_VC 6.15.06 update on 06GRC power costs.xls Chart 2_NIM Summary 16" xfId="29410"/>
    <cellStyle name="_VC 6.15.06 update on 06GRC power costs.xls Chart 2_NIM Summary 16 2" xfId="29411"/>
    <cellStyle name="_VC 6.15.06 update on 06GRC power costs.xls Chart 2_NIM Summary 16 2 2" xfId="29412"/>
    <cellStyle name="_VC 6.15.06 update on 06GRC power costs.xls Chart 2_NIM Summary 16 3" xfId="29413"/>
    <cellStyle name="_VC 6.15.06 update on 06GRC power costs.xls Chart 2_NIM Summary 16 4" xfId="29414"/>
    <cellStyle name="_VC 6.15.06 update on 06GRC power costs.xls Chart 2_NIM Summary 17" xfId="29415"/>
    <cellStyle name="_VC 6.15.06 update on 06GRC power costs.xls Chart 2_NIM Summary 17 2" xfId="29416"/>
    <cellStyle name="_VC 6.15.06 update on 06GRC power costs.xls Chart 2_NIM Summary 17 2 2" xfId="29417"/>
    <cellStyle name="_VC 6.15.06 update on 06GRC power costs.xls Chart 2_NIM Summary 17 3" xfId="29418"/>
    <cellStyle name="_VC 6.15.06 update on 06GRC power costs.xls Chart 2_NIM Summary 17 4" xfId="29419"/>
    <cellStyle name="_VC 6.15.06 update on 06GRC power costs.xls Chart 2_NIM Summary 18" xfId="29420"/>
    <cellStyle name="_VC 6.15.06 update on 06GRC power costs.xls Chart 2_NIM Summary 18 2" xfId="29421"/>
    <cellStyle name="_VC 6.15.06 update on 06GRC power costs.xls Chart 2_NIM Summary 18 3" xfId="29422"/>
    <cellStyle name="_VC 6.15.06 update on 06GRC power costs.xls Chart 2_NIM Summary 19" xfId="29423"/>
    <cellStyle name="_VC 6.15.06 update on 06GRC power costs.xls Chart 2_NIM Summary 19 2" xfId="29424"/>
    <cellStyle name="_VC 6.15.06 update on 06GRC power costs.xls Chart 2_NIM Summary 19 3" xfId="29425"/>
    <cellStyle name="_VC 6.15.06 update on 06GRC power costs.xls Chart 2_NIM Summary 2" xfId="7396"/>
    <cellStyle name="_VC 6.15.06 update on 06GRC power costs.xls Chart 2_NIM Summary 2 2" xfId="29426"/>
    <cellStyle name="_VC 6.15.06 update on 06GRC power costs.xls Chart 2_NIM Summary 2 2 2" xfId="29427"/>
    <cellStyle name="_VC 6.15.06 update on 06GRC power costs.xls Chart 2_NIM Summary 2 2 2 2" xfId="29428"/>
    <cellStyle name="_VC 6.15.06 update on 06GRC power costs.xls Chart 2_NIM Summary 2 3" xfId="29429"/>
    <cellStyle name="_VC 6.15.06 update on 06GRC power costs.xls Chart 2_NIM Summary 2 3 2" xfId="29430"/>
    <cellStyle name="_VC 6.15.06 update on 06GRC power costs.xls Chart 2_NIM Summary 2 4" xfId="29431"/>
    <cellStyle name="_VC 6.15.06 update on 06GRC power costs.xls Chart 2_NIM Summary 2 4 2" xfId="29432"/>
    <cellStyle name="_VC 6.15.06 update on 06GRC power costs.xls Chart 2_NIM Summary 20" xfId="29433"/>
    <cellStyle name="_VC 6.15.06 update on 06GRC power costs.xls Chart 2_NIM Summary 20 2" xfId="29434"/>
    <cellStyle name="_VC 6.15.06 update on 06GRC power costs.xls Chart 2_NIM Summary 20 3" xfId="29435"/>
    <cellStyle name="_VC 6.15.06 update on 06GRC power costs.xls Chart 2_NIM Summary 21" xfId="29436"/>
    <cellStyle name="_VC 6.15.06 update on 06GRC power costs.xls Chart 2_NIM Summary 21 2" xfId="29437"/>
    <cellStyle name="_VC 6.15.06 update on 06GRC power costs.xls Chart 2_NIM Summary 21 3" xfId="29438"/>
    <cellStyle name="_VC 6.15.06 update on 06GRC power costs.xls Chart 2_NIM Summary 22" xfId="29439"/>
    <cellStyle name="_VC 6.15.06 update on 06GRC power costs.xls Chart 2_NIM Summary 22 2" xfId="29440"/>
    <cellStyle name="_VC 6.15.06 update on 06GRC power costs.xls Chart 2_NIM Summary 22 3" xfId="29441"/>
    <cellStyle name="_VC 6.15.06 update on 06GRC power costs.xls Chart 2_NIM Summary 23" xfId="29442"/>
    <cellStyle name="_VC 6.15.06 update on 06GRC power costs.xls Chart 2_NIM Summary 23 2" xfId="29443"/>
    <cellStyle name="_VC 6.15.06 update on 06GRC power costs.xls Chart 2_NIM Summary 23 3" xfId="29444"/>
    <cellStyle name="_VC 6.15.06 update on 06GRC power costs.xls Chart 2_NIM Summary 24" xfId="29445"/>
    <cellStyle name="_VC 6.15.06 update on 06GRC power costs.xls Chart 2_NIM Summary 24 2" xfId="29446"/>
    <cellStyle name="_VC 6.15.06 update on 06GRC power costs.xls Chart 2_NIM Summary 24 3" xfId="29447"/>
    <cellStyle name="_VC 6.15.06 update on 06GRC power costs.xls Chart 2_NIM Summary 25" xfId="29448"/>
    <cellStyle name="_VC 6.15.06 update on 06GRC power costs.xls Chart 2_NIM Summary 25 2" xfId="29449"/>
    <cellStyle name="_VC 6.15.06 update on 06GRC power costs.xls Chart 2_NIM Summary 25 3" xfId="29450"/>
    <cellStyle name="_VC 6.15.06 update on 06GRC power costs.xls Chart 2_NIM Summary 26" xfId="29451"/>
    <cellStyle name="_VC 6.15.06 update on 06GRC power costs.xls Chart 2_NIM Summary 26 2" xfId="29452"/>
    <cellStyle name="_VC 6.15.06 update on 06GRC power costs.xls Chart 2_NIM Summary 26 3" xfId="29453"/>
    <cellStyle name="_VC 6.15.06 update on 06GRC power costs.xls Chart 2_NIM Summary 27" xfId="29454"/>
    <cellStyle name="_VC 6.15.06 update on 06GRC power costs.xls Chart 2_NIM Summary 27 2" xfId="29455"/>
    <cellStyle name="_VC 6.15.06 update on 06GRC power costs.xls Chart 2_NIM Summary 27 3" xfId="29456"/>
    <cellStyle name="_VC 6.15.06 update on 06GRC power costs.xls Chart 2_NIM Summary 28" xfId="29457"/>
    <cellStyle name="_VC 6.15.06 update on 06GRC power costs.xls Chart 2_NIM Summary 28 2" xfId="29458"/>
    <cellStyle name="_VC 6.15.06 update on 06GRC power costs.xls Chart 2_NIM Summary 28 3" xfId="29459"/>
    <cellStyle name="_VC 6.15.06 update on 06GRC power costs.xls Chart 2_NIM Summary 29" xfId="29460"/>
    <cellStyle name="_VC 6.15.06 update on 06GRC power costs.xls Chart 2_NIM Summary 29 2" xfId="29461"/>
    <cellStyle name="_VC 6.15.06 update on 06GRC power costs.xls Chart 2_NIM Summary 29 3" xfId="29462"/>
    <cellStyle name="_VC 6.15.06 update on 06GRC power costs.xls Chart 2_NIM Summary 3" xfId="7397"/>
    <cellStyle name="_VC 6.15.06 update on 06GRC power costs.xls Chart 2_NIM Summary 3 2" xfId="29463"/>
    <cellStyle name="_VC 6.15.06 update on 06GRC power costs.xls Chart 2_NIM Summary 3 2 2" xfId="29464"/>
    <cellStyle name="_VC 6.15.06 update on 06GRC power costs.xls Chart 2_NIM Summary 3 3" xfId="29465"/>
    <cellStyle name="_VC 6.15.06 update on 06GRC power costs.xls Chart 2_NIM Summary 30" xfId="29466"/>
    <cellStyle name="_VC 6.15.06 update on 06GRC power costs.xls Chart 2_NIM Summary 30 2" xfId="29467"/>
    <cellStyle name="_VC 6.15.06 update on 06GRC power costs.xls Chart 2_NIM Summary 30 3" xfId="29468"/>
    <cellStyle name="_VC 6.15.06 update on 06GRC power costs.xls Chart 2_NIM Summary 31" xfId="29469"/>
    <cellStyle name="_VC 6.15.06 update on 06GRC power costs.xls Chart 2_NIM Summary 31 2" xfId="29470"/>
    <cellStyle name="_VC 6.15.06 update on 06GRC power costs.xls Chart 2_NIM Summary 31 3" xfId="29471"/>
    <cellStyle name="_VC 6.15.06 update on 06GRC power costs.xls Chart 2_NIM Summary 32" xfId="29472"/>
    <cellStyle name="_VC 6.15.06 update on 06GRC power costs.xls Chart 2_NIM Summary 32 2" xfId="29473"/>
    <cellStyle name="_VC 6.15.06 update on 06GRC power costs.xls Chart 2_NIM Summary 33" xfId="29474"/>
    <cellStyle name="_VC 6.15.06 update on 06GRC power costs.xls Chart 2_NIM Summary 33 2" xfId="29475"/>
    <cellStyle name="_VC 6.15.06 update on 06GRC power costs.xls Chart 2_NIM Summary 34" xfId="29476"/>
    <cellStyle name="_VC 6.15.06 update on 06GRC power costs.xls Chart 2_NIM Summary 34 2" xfId="29477"/>
    <cellStyle name="_VC 6.15.06 update on 06GRC power costs.xls Chart 2_NIM Summary 35" xfId="29478"/>
    <cellStyle name="_VC 6.15.06 update on 06GRC power costs.xls Chart 2_NIM Summary 35 2" xfId="29479"/>
    <cellStyle name="_VC 6.15.06 update on 06GRC power costs.xls Chart 2_NIM Summary 36" xfId="29480"/>
    <cellStyle name="_VC 6.15.06 update on 06GRC power costs.xls Chart 2_NIM Summary 36 2" xfId="29481"/>
    <cellStyle name="_VC 6.15.06 update on 06GRC power costs.xls Chart 2_NIM Summary 37" xfId="29482"/>
    <cellStyle name="_VC 6.15.06 update on 06GRC power costs.xls Chart 2_NIM Summary 37 2" xfId="29483"/>
    <cellStyle name="_VC 6.15.06 update on 06GRC power costs.xls Chart 2_NIM Summary 38" xfId="29484"/>
    <cellStyle name="_VC 6.15.06 update on 06GRC power costs.xls Chart 2_NIM Summary 38 2" xfId="29485"/>
    <cellStyle name="_VC 6.15.06 update on 06GRC power costs.xls Chart 2_NIM Summary 39" xfId="29486"/>
    <cellStyle name="_VC 6.15.06 update on 06GRC power costs.xls Chart 2_NIM Summary 39 2" xfId="29487"/>
    <cellStyle name="_VC 6.15.06 update on 06GRC power costs.xls Chart 2_NIM Summary 4" xfId="7398"/>
    <cellStyle name="_VC 6.15.06 update on 06GRC power costs.xls Chart 2_NIM Summary 4 2" xfId="29488"/>
    <cellStyle name="_VC 6.15.06 update on 06GRC power costs.xls Chart 2_NIM Summary 4 2 2" xfId="29489"/>
    <cellStyle name="_VC 6.15.06 update on 06GRC power costs.xls Chart 2_NIM Summary 4 3" xfId="29490"/>
    <cellStyle name="_VC 6.15.06 update on 06GRC power costs.xls Chart 2_NIM Summary 40" xfId="29491"/>
    <cellStyle name="_VC 6.15.06 update on 06GRC power costs.xls Chart 2_NIM Summary 40 2" xfId="29492"/>
    <cellStyle name="_VC 6.15.06 update on 06GRC power costs.xls Chart 2_NIM Summary 41" xfId="29493"/>
    <cellStyle name="_VC 6.15.06 update on 06GRC power costs.xls Chart 2_NIM Summary 41 2" xfId="29494"/>
    <cellStyle name="_VC 6.15.06 update on 06GRC power costs.xls Chart 2_NIM Summary 42" xfId="29495"/>
    <cellStyle name="_VC 6.15.06 update on 06GRC power costs.xls Chart 2_NIM Summary 42 2" xfId="29496"/>
    <cellStyle name="_VC 6.15.06 update on 06GRC power costs.xls Chart 2_NIM Summary 43" xfId="29497"/>
    <cellStyle name="_VC 6.15.06 update on 06GRC power costs.xls Chart 2_NIM Summary 43 2" xfId="29498"/>
    <cellStyle name="_VC 6.15.06 update on 06GRC power costs.xls Chart 2_NIM Summary 44" xfId="29499"/>
    <cellStyle name="_VC 6.15.06 update on 06GRC power costs.xls Chart 2_NIM Summary 44 2" xfId="29500"/>
    <cellStyle name="_VC 6.15.06 update on 06GRC power costs.xls Chart 2_NIM Summary 45" xfId="29501"/>
    <cellStyle name="_VC 6.15.06 update on 06GRC power costs.xls Chart 2_NIM Summary 45 2" xfId="29502"/>
    <cellStyle name="_VC 6.15.06 update on 06GRC power costs.xls Chart 2_NIM Summary 46" xfId="29503"/>
    <cellStyle name="_VC 6.15.06 update on 06GRC power costs.xls Chart 2_NIM Summary 46 2" xfId="29504"/>
    <cellStyle name="_VC 6.15.06 update on 06GRC power costs.xls Chart 2_NIM Summary 47" xfId="29505"/>
    <cellStyle name="_VC 6.15.06 update on 06GRC power costs.xls Chart 2_NIM Summary 47 2" xfId="29506"/>
    <cellStyle name="_VC 6.15.06 update on 06GRC power costs.xls Chart 2_NIM Summary 48" xfId="29507"/>
    <cellStyle name="_VC 6.15.06 update on 06GRC power costs.xls Chart 2_NIM Summary 49" xfId="29508"/>
    <cellStyle name="_VC 6.15.06 update on 06GRC power costs.xls Chart 2_NIM Summary 5" xfId="7399"/>
    <cellStyle name="_VC 6.15.06 update on 06GRC power costs.xls Chart 2_NIM Summary 5 2" xfId="29509"/>
    <cellStyle name="_VC 6.15.06 update on 06GRC power costs.xls Chart 2_NIM Summary 5 2 2" xfId="29510"/>
    <cellStyle name="_VC 6.15.06 update on 06GRC power costs.xls Chart 2_NIM Summary 5 3" xfId="29511"/>
    <cellStyle name="_VC 6.15.06 update on 06GRC power costs.xls Chart 2_NIM Summary 50" xfId="29512"/>
    <cellStyle name="_VC 6.15.06 update on 06GRC power costs.xls Chart 2_NIM Summary 51" xfId="29513"/>
    <cellStyle name="_VC 6.15.06 update on 06GRC power costs.xls Chart 2_NIM Summary 6" xfId="7400"/>
    <cellStyle name="_VC 6.15.06 update on 06GRC power costs.xls Chart 2_NIM Summary 6 2" xfId="29514"/>
    <cellStyle name="_VC 6.15.06 update on 06GRC power costs.xls Chart 2_NIM Summary 6 2 2" xfId="29515"/>
    <cellStyle name="_VC 6.15.06 update on 06GRC power costs.xls Chart 2_NIM Summary 6 3" xfId="29516"/>
    <cellStyle name="_VC 6.15.06 update on 06GRC power costs.xls Chart 2_NIM Summary 7" xfId="7401"/>
    <cellStyle name="_VC 6.15.06 update on 06GRC power costs.xls Chart 2_NIM Summary 7 2" xfId="29517"/>
    <cellStyle name="_VC 6.15.06 update on 06GRC power costs.xls Chart 2_NIM Summary 7 2 2" xfId="29518"/>
    <cellStyle name="_VC 6.15.06 update on 06GRC power costs.xls Chart 2_NIM Summary 7 3" xfId="29519"/>
    <cellStyle name="_VC 6.15.06 update on 06GRC power costs.xls Chart 2_NIM Summary 7 4" xfId="29520"/>
    <cellStyle name="_VC 6.15.06 update on 06GRC power costs.xls Chart 2_NIM Summary 8" xfId="7402"/>
    <cellStyle name="_VC 6.15.06 update on 06GRC power costs.xls Chart 2_NIM Summary 8 2" xfId="29521"/>
    <cellStyle name="_VC 6.15.06 update on 06GRC power costs.xls Chart 2_NIM Summary 8 2 2" xfId="29522"/>
    <cellStyle name="_VC 6.15.06 update on 06GRC power costs.xls Chart 2_NIM Summary 8 3" xfId="29523"/>
    <cellStyle name="_VC 6.15.06 update on 06GRC power costs.xls Chart 2_NIM Summary 8 4" xfId="29524"/>
    <cellStyle name="_VC 6.15.06 update on 06GRC power costs.xls Chart 2_NIM Summary 9" xfId="7403"/>
    <cellStyle name="_VC 6.15.06 update on 06GRC power costs.xls Chart 2_NIM Summary 9 2" xfId="29525"/>
    <cellStyle name="_VC 6.15.06 update on 06GRC power costs.xls Chart 2_NIM Summary 9 2 2" xfId="29526"/>
    <cellStyle name="_VC 6.15.06 update on 06GRC power costs.xls Chart 2_NIM Summary 9 3" xfId="29527"/>
    <cellStyle name="_VC 6.15.06 update on 06GRC power costs.xls Chart 2_NIM Summary 9 4" xfId="29528"/>
    <cellStyle name="_VC 6.15.06 update on 06GRC power costs.xls Chart 2_NIM Summary_DEM-WP(C) ENERG10C--ctn Mid-C_042010 2010GRC" xfId="7404"/>
    <cellStyle name="_VC 6.15.06 update on 06GRC power costs.xls Chart 2_NIM Summary_DEM-WP(C) ENERG10C--ctn Mid-C_042010 2010GRC 2" xfId="29529"/>
    <cellStyle name="_VC 6.15.06 update on 06GRC power costs.xls Chart 2_PCA 10 -  Exhibit D Dec 2011" xfId="29530"/>
    <cellStyle name="_VC 6.15.06 update on 06GRC power costs.xls Chart 2_PCA 10 -  Exhibit D Dec 2011 2" xfId="29531"/>
    <cellStyle name="_VC 6.15.06 update on 06GRC power costs.xls Chart 2_PCA 10 -  Exhibit D from A Kellogg Jan 2011" xfId="7405"/>
    <cellStyle name="_VC 6.15.06 update on 06GRC power costs.xls Chart 2_PCA 10 -  Exhibit D from A Kellogg Jan 2011 2" xfId="29532"/>
    <cellStyle name="_VC 6.15.06 update on 06GRC power costs.xls Chart 2_PCA 10 -  Exhibit D from A Kellogg July 2011" xfId="7406"/>
    <cellStyle name="_VC 6.15.06 update on 06GRC power costs.xls Chart 2_PCA 10 -  Exhibit D from A Kellogg July 2011 2" xfId="29533"/>
    <cellStyle name="_VC 6.15.06 update on 06GRC power costs.xls Chart 2_PCA 10 -  Exhibit D from S Free Rcv'd 12-11" xfId="7407"/>
    <cellStyle name="_VC 6.15.06 update on 06GRC power costs.xls Chart 2_PCA 10 -  Exhibit D from S Free Rcv'd 12-11 2" xfId="29534"/>
    <cellStyle name="_VC 6.15.06 update on 06GRC power costs.xls Chart 2_PCA 11 -  Exhibit D Jan 2012 fr A Kellogg" xfId="29535"/>
    <cellStyle name="_VC 6.15.06 update on 06GRC power costs.xls Chart 2_PCA 11 -  Exhibit D Jan 2012 fr A Kellogg 2" xfId="29536"/>
    <cellStyle name="_VC 6.15.06 update on 06GRC power costs.xls Chart 2_PCA 11 -  Exhibit D Jan 2012 WF" xfId="29537"/>
    <cellStyle name="_VC 6.15.06 update on 06GRC power costs.xls Chart 2_PCA 11 -  Exhibit D Jan 2012 WF 2" xfId="29538"/>
    <cellStyle name="_VC 6.15.06 update on 06GRC power costs.xls Chart 2_PCA 9 -  Exhibit D April 2010" xfId="7408"/>
    <cellStyle name="_VC 6.15.06 update on 06GRC power costs.xls Chart 2_PCA 9 -  Exhibit D April 2010 (3)" xfId="7409"/>
    <cellStyle name="_VC 6.15.06 update on 06GRC power costs.xls Chart 2_PCA 9 -  Exhibit D April 2010 (3) 2" xfId="7410"/>
    <cellStyle name="_VC 6.15.06 update on 06GRC power costs.xls Chart 2_PCA 9 -  Exhibit D April 2010 (3) 2 2" xfId="29539"/>
    <cellStyle name="_VC 6.15.06 update on 06GRC power costs.xls Chart 2_PCA 9 -  Exhibit D April 2010 (3) 2 2 2" xfId="29540"/>
    <cellStyle name="_VC 6.15.06 update on 06GRC power costs.xls Chart 2_PCA 9 -  Exhibit D April 2010 (3) 2 2 2 2" xfId="29541"/>
    <cellStyle name="_VC 6.15.06 update on 06GRC power costs.xls Chart 2_PCA 9 -  Exhibit D April 2010 (3) 2 3" xfId="29542"/>
    <cellStyle name="_VC 6.15.06 update on 06GRC power costs.xls Chart 2_PCA 9 -  Exhibit D April 2010 (3) 2 3 2" xfId="29543"/>
    <cellStyle name="_VC 6.15.06 update on 06GRC power costs.xls Chart 2_PCA 9 -  Exhibit D April 2010 (3) 2 4" xfId="29544"/>
    <cellStyle name="_VC 6.15.06 update on 06GRC power costs.xls Chart 2_PCA 9 -  Exhibit D April 2010 (3) 2 4 2" xfId="29545"/>
    <cellStyle name="_VC 6.15.06 update on 06GRC power costs.xls Chart 2_PCA 9 -  Exhibit D April 2010 (3) 3" xfId="29546"/>
    <cellStyle name="_VC 6.15.06 update on 06GRC power costs.xls Chart 2_PCA 9 -  Exhibit D April 2010 (3) 3 2" xfId="29547"/>
    <cellStyle name="_VC 6.15.06 update on 06GRC power costs.xls Chart 2_PCA 9 -  Exhibit D April 2010 (3) 3 2 2" xfId="29548"/>
    <cellStyle name="_VC 6.15.06 update on 06GRC power costs.xls Chart 2_PCA 9 -  Exhibit D April 2010 (3) 3 3" xfId="29549"/>
    <cellStyle name="_VC 6.15.06 update on 06GRC power costs.xls Chart 2_PCA 9 -  Exhibit D April 2010 (3) 4" xfId="29550"/>
    <cellStyle name="_VC 6.15.06 update on 06GRC power costs.xls Chart 2_PCA 9 -  Exhibit D April 2010 (3) 4 2" xfId="29551"/>
    <cellStyle name="_VC 6.15.06 update on 06GRC power costs.xls Chart 2_PCA 9 -  Exhibit D April 2010 (3) 4 2 2" xfId="29552"/>
    <cellStyle name="_VC 6.15.06 update on 06GRC power costs.xls Chart 2_PCA 9 -  Exhibit D April 2010 (3) 4 3" xfId="29553"/>
    <cellStyle name="_VC 6.15.06 update on 06GRC power costs.xls Chart 2_PCA 9 -  Exhibit D April 2010 (3) 5" xfId="29554"/>
    <cellStyle name="_VC 6.15.06 update on 06GRC power costs.xls Chart 2_PCA 9 -  Exhibit D April 2010 (3) 5 2" xfId="29555"/>
    <cellStyle name="_VC 6.15.06 update on 06GRC power costs.xls Chart 2_PCA 9 -  Exhibit D April 2010 (3) 6" xfId="29556"/>
    <cellStyle name="_VC 6.15.06 update on 06GRC power costs.xls Chart 2_PCA 9 -  Exhibit D April 2010 (3) 6 2" xfId="29557"/>
    <cellStyle name="_VC 6.15.06 update on 06GRC power costs.xls Chart 2_PCA 9 -  Exhibit D April 2010 (3)_DEM-WP(C) ENERG10C--ctn Mid-C_042010 2010GRC" xfId="7411"/>
    <cellStyle name="_VC 6.15.06 update on 06GRC power costs.xls Chart 2_PCA 9 -  Exhibit D April 2010 (3)_DEM-WP(C) ENERG10C--ctn Mid-C_042010 2010GRC 2" xfId="29558"/>
    <cellStyle name="_VC 6.15.06 update on 06GRC power costs.xls Chart 2_PCA 9 -  Exhibit D April 2010 2" xfId="7412"/>
    <cellStyle name="_VC 6.15.06 update on 06GRC power costs.xls Chart 2_PCA 9 -  Exhibit D April 2010 2 2" xfId="29559"/>
    <cellStyle name="_VC 6.15.06 update on 06GRC power costs.xls Chart 2_PCA 9 -  Exhibit D April 2010 3" xfId="7413"/>
    <cellStyle name="_VC 6.15.06 update on 06GRC power costs.xls Chart 2_PCA 9 -  Exhibit D April 2010 3 2" xfId="29560"/>
    <cellStyle name="_VC 6.15.06 update on 06GRC power costs.xls Chart 2_PCA 9 -  Exhibit D April 2010 4" xfId="29561"/>
    <cellStyle name="_VC 6.15.06 update on 06GRC power costs.xls Chart 2_PCA 9 -  Exhibit D April 2010 4 2" xfId="29562"/>
    <cellStyle name="_VC 6.15.06 update on 06GRC power costs.xls Chart 2_PCA 9 -  Exhibit D April 2010 5" xfId="29563"/>
    <cellStyle name="_VC 6.15.06 update on 06GRC power costs.xls Chart 2_PCA 9 -  Exhibit D April 2010 5 2" xfId="29564"/>
    <cellStyle name="_VC 6.15.06 update on 06GRC power costs.xls Chart 2_PCA 9 -  Exhibit D April 2010 6" xfId="29565"/>
    <cellStyle name="_VC 6.15.06 update on 06GRC power costs.xls Chart 2_PCA 9 -  Exhibit D April 2010 6 2" xfId="29566"/>
    <cellStyle name="_VC 6.15.06 update on 06GRC power costs.xls Chart 2_PCA 9 -  Exhibit D April 2010 7" xfId="29567"/>
    <cellStyle name="_VC 6.15.06 update on 06GRC power costs.xls Chart 2_PCA 9 -  Exhibit D Nov 2010" xfId="7414"/>
    <cellStyle name="_VC 6.15.06 update on 06GRC power costs.xls Chart 2_PCA 9 -  Exhibit D Nov 2010 2" xfId="7415"/>
    <cellStyle name="_VC 6.15.06 update on 06GRC power costs.xls Chart 2_PCA 9 -  Exhibit D Nov 2010 2 2" xfId="29568"/>
    <cellStyle name="_VC 6.15.06 update on 06GRC power costs.xls Chart 2_PCA 9 -  Exhibit D Nov 2010 3" xfId="29569"/>
    <cellStyle name="_VC 6.15.06 update on 06GRC power costs.xls Chart 2_PCA 9 - Exhibit D at August 2010" xfId="7416"/>
    <cellStyle name="_VC 6.15.06 update on 06GRC power costs.xls Chart 2_PCA 9 - Exhibit D at August 2010 2" xfId="7417"/>
    <cellStyle name="_VC 6.15.06 update on 06GRC power costs.xls Chart 2_PCA 9 - Exhibit D at August 2010 2 2" xfId="29570"/>
    <cellStyle name="_VC 6.15.06 update on 06GRC power costs.xls Chart 2_PCA 9 - Exhibit D at August 2010 3" xfId="29571"/>
    <cellStyle name="_VC 6.15.06 update on 06GRC power costs.xls Chart 2_PCA 9 - Exhibit D June 2010 GRC" xfId="7418"/>
    <cellStyle name="_VC 6.15.06 update on 06GRC power costs.xls Chart 2_PCA 9 - Exhibit D June 2010 GRC 2" xfId="7419"/>
    <cellStyle name="_VC 6.15.06 update on 06GRC power costs.xls Chart 2_PCA 9 - Exhibit D June 2010 GRC 2 2" xfId="29572"/>
    <cellStyle name="_VC 6.15.06 update on 06GRC power costs.xls Chart 2_PCA 9 - Exhibit D June 2010 GRC 3" xfId="29573"/>
    <cellStyle name="_VC 6.15.06 update on 06GRC power costs.xls Chart 2_Power Costs - Comparison bx Rbtl-Staff-Jt-PC" xfId="7420"/>
    <cellStyle name="_VC 6.15.06 update on 06GRC power costs.xls Chart 2_Power Costs - Comparison bx Rbtl-Staff-Jt-PC 2" xfId="7421"/>
    <cellStyle name="_VC 6.15.06 update on 06GRC power costs.xls Chart 2_Power Costs - Comparison bx Rbtl-Staff-Jt-PC 2 2" xfId="7422"/>
    <cellStyle name="_VC 6.15.06 update on 06GRC power costs.xls Chart 2_Power Costs - Comparison bx Rbtl-Staff-Jt-PC 2 2 2" xfId="29574"/>
    <cellStyle name="_VC 6.15.06 update on 06GRC power costs.xls Chart 2_Power Costs - Comparison bx Rbtl-Staff-Jt-PC 2 2 2 2" xfId="29575"/>
    <cellStyle name="_VC 6.15.06 update on 06GRC power costs.xls Chart 2_Power Costs - Comparison bx Rbtl-Staff-Jt-PC 2 3" xfId="29576"/>
    <cellStyle name="_VC 6.15.06 update on 06GRC power costs.xls Chart 2_Power Costs - Comparison bx Rbtl-Staff-Jt-PC 2 3 2" xfId="29577"/>
    <cellStyle name="_VC 6.15.06 update on 06GRC power costs.xls Chart 2_Power Costs - Comparison bx Rbtl-Staff-Jt-PC 2 4" xfId="29578"/>
    <cellStyle name="_VC 6.15.06 update on 06GRC power costs.xls Chart 2_Power Costs - Comparison bx Rbtl-Staff-Jt-PC 2 4 2" xfId="29579"/>
    <cellStyle name="_VC 6.15.06 update on 06GRC power costs.xls Chart 2_Power Costs - Comparison bx Rbtl-Staff-Jt-PC 3" xfId="7423"/>
    <cellStyle name="_VC 6.15.06 update on 06GRC power costs.xls Chart 2_Power Costs - Comparison bx Rbtl-Staff-Jt-PC 3 2" xfId="29580"/>
    <cellStyle name="_VC 6.15.06 update on 06GRC power costs.xls Chart 2_Power Costs - Comparison bx Rbtl-Staff-Jt-PC 3 2 2" xfId="29581"/>
    <cellStyle name="_VC 6.15.06 update on 06GRC power costs.xls Chart 2_Power Costs - Comparison bx Rbtl-Staff-Jt-PC 3 3" xfId="29582"/>
    <cellStyle name="_VC 6.15.06 update on 06GRC power costs.xls Chart 2_Power Costs - Comparison bx Rbtl-Staff-Jt-PC 4" xfId="7424"/>
    <cellStyle name="_VC 6.15.06 update on 06GRC power costs.xls Chart 2_Power Costs - Comparison bx Rbtl-Staff-Jt-PC 4 2" xfId="29583"/>
    <cellStyle name="_VC 6.15.06 update on 06GRC power costs.xls Chart 2_Power Costs - Comparison bx Rbtl-Staff-Jt-PC 4 2 2" xfId="29584"/>
    <cellStyle name="_VC 6.15.06 update on 06GRC power costs.xls Chart 2_Power Costs - Comparison bx Rbtl-Staff-Jt-PC 4 3" xfId="29585"/>
    <cellStyle name="_VC 6.15.06 update on 06GRC power costs.xls Chart 2_Power Costs - Comparison bx Rbtl-Staff-Jt-PC 5" xfId="29586"/>
    <cellStyle name="_VC 6.15.06 update on 06GRC power costs.xls Chart 2_Power Costs - Comparison bx Rbtl-Staff-Jt-PC 5 2" xfId="29587"/>
    <cellStyle name="_VC 6.15.06 update on 06GRC power costs.xls Chart 2_Power Costs - Comparison bx Rbtl-Staff-Jt-PC 6" xfId="29588"/>
    <cellStyle name="_VC 6.15.06 update on 06GRC power costs.xls Chart 2_Power Costs - Comparison bx Rbtl-Staff-Jt-PC 6 2" xfId="29589"/>
    <cellStyle name="_VC 6.15.06 update on 06GRC power costs.xls Chart 2_Power Costs - Comparison bx Rbtl-Staff-Jt-PC_Adj Bench DR 3 for Initial Briefs (Electric)" xfId="7425"/>
    <cellStyle name="_VC 6.15.06 update on 06GRC power costs.xls Chart 2_Power Costs - Comparison bx Rbtl-Staff-Jt-PC_Adj Bench DR 3 for Initial Briefs (Electric) 2" xfId="7426"/>
    <cellStyle name="_VC 6.15.06 update on 06GRC power costs.xls Chart 2_Power Costs - Comparison bx Rbtl-Staff-Jt-PC_Adj Bench DR 3 for Initial Briefs (Electric) 2 2" xfId="7427"/>
    <cellStyle name="_VC 6.15.06 update on 06GRC power costs.xls Chart 2_Power Costs - Comparison bx Rbtl-Staff-Jt-PC_Adj Bench DR 3 for Initial Briefs (Electric) 2 2 2" xfId="29590"/>
    <cellStyle name="_VC 6.15.06 update on 06GRC power costs.xls Chart 2_Power Costs - Comparison bx Rbtl-Staff-Jt-PC_Adj Bench DR 3 for Initial Briefs (Electric) 2 2 2 2" xfId="29591"/>
    <cellStyle name="_VC 6.15.06 update on 06GRC power costs.xls Chart 2_Power Costs - Comparison bx Rbtl-Staff-Jt-PC_Adj Bench DR 3 for Initial Briefs (Electric) 2 3" xfId="29592"/>
    <cellStyle name="_VC 6.15.06 update on 06GRC power costs.xls Chart 2_Power Costs - Comparison bx Rbtl-Staff-Jt-PC_Adj Bench DR 3 for Initial Briefs (Electric) 2 3 2" xfId="29593"/>
    <cellStyle name="_VC 6.15.06 update on 06GRC power costs.xls Chart 2_Power Costs - Comparison bx Rbtl-Staff-Jt-PC_Adj Bench DR 3 for Initial Briefs (Electric) 2 4" xfId="29594"/>
    <cellStyle name="_VC 6.15.06 update on 06GRC power costs.xls Chart 2_Power Costs - Comparison bx Rbtl-Staff-Jt-PC_Adj Bench DR 3 for Initial Briefs (Electric) 2 4 2" xfId="29595"/>
    <cellStyle name="_VC 6.15.06 update on 06GRC power costs.xls Chart 2_Power Costs - Comparison bx Rbtl-Staff-Jt-PC_Adj Bench DR 3 for Initial Briefs (Electric) 3" xfId="7428"/>
    <cellStyle name="_VC 6.15.06 update on 06GRC power costs.xls Chart 2_Power Costs - Comparison bx Rbtl-Staff-Jt-PC_Adj Bench DR 3 for Initial Briefs (Electric) 3 2" xfId="29596"/>
    <cellStyle name="_VC 6.15.06 update on 06GRC power costs.xls Chart 2_Power Costs - Comparison bx Rbtl-Staff-Jt-PC_Adj Bench DR 3 for Initial Briefs (Electric) 3 2 2" xfId="29597"/>
    <cellStyle name="_VC 6.15.06 update on 06GRC power costs.xls Chart 2_Power Costs - Comparison bx Rbtl-Staff-Jt-PC_Adj Bench DR 3 for Initial Briefs (Electric) 3 3" xfId="29598"/>
    <cellStyle name="_VC 6.15.06 update on 06GRC power costs.xls Chart 2_Power Costs - Comparison bx Rbtl-Staff-Jt-PC_Adj Bench DR 3 for Initial Briefs (Electric) 4" xfId="7429"/>
    <cellStyle name="_VC 6.15.06 update on 06GRC power costs.xls Chart 2_Power Costs - Comparison bx Rbtl-Staff-Jt-PC_Adj Bench DR 3 for Initial Briefs (Electric) 4 2" xfId="29599"/>
    <cellStyle name="_VC 6.15.06 update on 06GRC power costs.xls Chart 2_Power Costs - Comparison bx Rbtl-Staff-Jt-PC_Adj Bench DR 3 for Initial Briefs (Electric) 4 2 2" xfId="29600"/>
    <cellStyle name="_VC 6.15.06 update on 06GRC power costs.xls Chart 2_Power Costs - Comparison bx Rbtl-Staff-Jt-PC_Adj Bench DR 3 for Initial Briefs (Electric) 4 3" xfId="29601"/>
    <cellStyle name="_VC 6.15.06 update on 06GRC power costs.xls Chart 2_Power Costs - Comparison bx Rbtl-Staff-Jt-PC_Adj Bench DR 3 for Initial Briefs (Electric) 5" xfId="29602"/>
    <cellStyle name="_VC 6.15.06 update on 06GRC power costs.xls Chart 2_Power Costs - Comparison bx Rbtl-Staff-Jt-PC_Adj Bench DR 3 for Initial Briefs (Electric) 5 2" xfId="29603"/>
    <cellStyle name="_VC 6.15.06 update on 06GRC power costs.xls Chart 2_Power Costs - Comparison bx Rbtl-Staff-Jt-PC_Adj Bench DR 3 for Initial Briefs (Electric) 6" xfId="29604"/>
    <cellStyle name="_VC 6.15.06 update on 06GRC power costs.xls Chart 2_Power Costs - Comparison bx Rbtl-Staff-Jt-PC_Adj Bench DR 3 for Initial Briefs (Electric) 6 2" xfId="29605"/>
    <cellStyle name="_VC 6.15.06 update on 06GRC power costs.xls Chart 2_Power Costs - Comparison bx Rbtl-Staff-Jt-PC_Adj Bench DR 3 for Initial Briefs (Electric)_DEM-WP(C) ENERG10C--ctn Mid-C_042010 2010GRC" xfId="7430"/>
    <cellStyle name="_VC 6.15.06 update on 06GRC power costs.xls Chart 2_Power Costs - Comparison bx Rbtl-Staff-Jt-PC_Adj Bench DR 3 for Initial Briefs (Electric)_DEM-WP(C) ENERG10C--ctn Mid-C_042010 2010GRC 2" xfId="29606"/>
    <cellStyle name="_VC 6.15.06 update on 06GRC power costs.xls Chart 2_Power Costs - Comparison bx Rbtl-Staff-Jt-PC_DEM-WP(C) ENERG10C--ctn Mid-C_042010 2010GRC" xfId="7431"/>
    <cellStyle name="_VC 6.15.06 update on 06GRC power costs.xls Chart 2_Power Costs - Comparison bx Rbtl-Staff-Jt-PC_DEM-WP(C) ENERG10C--ctn Mid-C_042010 2010GRC 2" xfId="29607"/>
    <cellStyle name="_VC 6.15.06 update on 06GRC power costs.xls Chart 2_Power Costs - Comparison bx Rbtl-Staff-Jt-PC_Electric Rev Req Model (2009 GRC) Rebuttal" xfId="7432"/>
    <cellStyle name="_VC 6.15.06 update on 06GRC power costs.xls Chart 2_Power Costs - Comparison bx Rbtl-Staff-Jt-PC_Electric Rev Req Model (2009 GRC) Rebuttal 2" xfId="7433"/>
    <cellStyle name="_VC 6.15.06 update on 06GRC power costs.xls Chart 2_Power Costs - Comparison bx Rbtl-Staff-Jt-PC_Electric Rev Req Model (2009 GRC) Rebuttal 2 2" xfId="7434"/>
    <cellStyle name="_VC 6.15.06 update on 06GRC power costs.xls Chart 2_Power Costs - Comparison bx Rbtl-Staff-Jt-PC_Electric Rev Req Model (2009 GRC) Rebuttal 2 2 2" xfId="29608"/>
    <cellStyle name="_VC 6.15.06 update on 06GRC power costs.xls Chart 2_Power Costs - Comparison bx Rbtl-Staff-Jt-PC_Electric Rev Req Model (2009 GRC) Rebuttal 2 3" xfId="29609"/>
    <cellStyle name="_VC 6.15.06 update on 06GRC power costs.xls Chart 2_Power Costs - Comparison bx Rbtl-Staff-Jt-PC_Electric Rev Req Model (2009 GRC) Rebuttal 3" xfId="7435"/>
    <cellStyle name="_VC 6.15.06 update on 06GRC power costs.xls Chart 2_Power Costs - Comparison bx Rbtl-Staff-Jt-PC_Electric Rev Req Model (2009 GRC) Rebuttal 3 2" xfId="29610"/>
    <cellStyle name="_VC 6.15.06 update on 06GRC power costs.xls Chart 2_Power Costs - Comparison bx Rbtl-Staff-Jt-PC_Electric Rev Req Model (2009 GRC) Rebuttal 4" xfId="7436"/>
    <cellStyle name="_VC 6.15.06 update on 06GRC power costs.xls Chart 2_Power Costs - Comparison bx Rbtl-Staff-Jt-PC_Electric Rev Req Model (2009 GRC) Rebuttal REmoval of New  WH Solar AdjustMI" xfId="7437"/>
    <cellStyle name="_VC 6.15.06 update on 06GRC power costs.xls Chart 2_Power Costs - Comparison bx Rbtl-Staff-Jt-PC_Electric Rev Req Model (2009 GRC) Rebuttal REmoval of New  WH Solar AdjustMI 2" xfId="7438"/>
    <cellStyle name="_VC 6.15.06 update on 06GRC power costs.xls Chart 2_Power Costs - Comparison bx Rbtl-Staff-Jt-PC_Electric Rev Req Model (2009 GRC) Rebuttal REmoval of New  WH Solar AdjustMI 2 2" xfId="7439"/>
    <cellStyle name="_VC 6.15.06 update on 06GRC power costs.xls Chart 2_Power Costs - Comparison bx Rbtl-Staff-Jt-PC_Electric Rev Req Model (2009 GRC) Rebuttal REmoval of New  WH Solar AdjustMI 2 2 2" xfId="29611"/>
    <cellStyle name="_VC 6.15.06 update on 06GRC power costs.xls Chart 2_Power Costs - Comparison bx Rbtl-Staff-Jt-PC_Electric Rev Req Model (2009 GRC) Rebuttal REmoval of New  WH Solar AdjustMI 2 2 2 2" xfId="29612"/>
    <cellStyle name="_VC 6.15.06 update on 06GRC power costs.xls Chart 2_Power Costs - Comparison bx Rbtl-Staff-Jt-PC_Electric Rev Req Model (2009 GRC) Rebuttal REmoval of New  WH Solar AdjustMI 2 3" xfId="29613"/>
    <cellStyle name="_VC 6.15.06 update on 06GRC power costs.xls Chart 2_Power Costs - Comparison bx Rbtl-Staff-Jt-PC_Electric Rev Req Model (2009 GRC) Rebuttal REmoval of New  WH Solar AdjustMI 2 3 2" xfId="29614"/>
    <cellStyle name="_VC 6.15.06 update on 06GRC power costs.xls Chart 2_Power Costs - Comparison bx Rbtl-Staff-Jt-PC_Electric Rev Req Model (2009 GRC) Rebuttal REmoval of New  WH Solar AdjustMI 2 4" xfId="29615"/>
    <cellStyle name="_VC 6.15.06 update on 06GRC power costs.xls Chart 2_Power Costs - Comparison bx Rbtl-Staff-Jt-PC_Electric Rev Req Model (2009 GRC) Rebuttal REmoval of New  WH Solar AdjustMI 2 4 2" xfId="29616"/>
    <cellStyle name="_VC 6.15.06 update on 06GRC power costs.xls Chart 2_Power Costs - Comparison bx Rbtl-Staff-Jt-PC_Electric Rev Req Model (2009 GRC) Rebuttal REmoval of New  WH Solar AdjustMI 3" xfId="7440"/>
    <cellStyle name="_VC 6.15.06 update on 06GRC power costs.xls Chart 2_Power Costs - Comparison bx Rbtl-Staff-Jt-PC_Electric Rev Req Model (2009 GRC) Rebuttal REmoval of New  WH Solar AdjustMI 3 2" xfId="29617"/>
    <cellStyle name="_VC 6.15.06 update on 06GRC power costs.xls Chart 2_Power Costs - Comparison bx Rbtl-Staff-Jt-PC_Electric Rev Req Model (2009 GRC) Rebuttal REmoval of New  WH Solar AdjustMI 3 2 2" xfId="29618"/>
    <cellStyle name="_VC 6.15.06 update on 06GRC power costs.xls Chart 2_Power Costs - Comparison bx Rbtl-Staff-Jt-PC_Electric Rev Req Model (2009 GRC) Rebuttal REmoval of New  WH Solar AdjustMI 3 3" xfId="29619"/>
    <cellStyle name="_VC 6.15.06 update on 06GRC power costs.xls Chart 2_Power Costs - Comparison bx Rbtl-Staff-Jt-PC_Electric Rev Req Model (2009 GRC) Rebuttal REmoval of New  WH Solar AdjustMI 4" xfId="7441"/>
    <cellStyle name="_VC 6.15.06 update on 06GRC power costs.xls Chart 2_Power Costs - Comparison bx Rbtl-Staff-Jt-PC_Electric Rev Req Model (2009 GRC) Rebuttal REmoval of New  WH Solar AdjustMI 4 2" xfId="29620"/>
    <cellStyle name="_VC 6.15.06 update on 06GRC power costs.xls Chart 2_Power Costs - Comparison bx Rbtl-Staff-Jt-PC_Electric Rev Req Model (2009 GRC) Rebuttal REmoval of New  WH Solar AdjustMI 4 2 2" xfId="29621"/>
    <cellStyle name="_VC 6.15.06 update on 06GRC power costs.xls Chart 2_Power Costs - Comparison bx Rbtl-Staff-Jt-PC_Electric Rev Req Model (2009 GRC) Rebuttal REmoval of New  WH Solar AdjustMI 4 3" xfId="29622"/>
    <cellStyle name="_VC 6.15.06 update on 06GRC power costs.xls Chart 2_Power Costs - Comparison bx Rbtl-Staff-Jt-PC_Electric Rev Req Model (2009 GRC) Rebuttal REmoval of New  WH Solar AdjustMI 5" xfId="29623"/>
    <cellStyle name="_VC 6.15.06 update on 06GRC power costs.xls Chart 2_Power Costs - Comparison bx Rbtl-Staff-Jt-PC_Electric Rev Req Model (2009 GRC) Rebuttal REmoval of New  WH Solar AdjustMI 5 2" xfId="29624"/>
    <cellStyle name="_VC 6.15.06 update on 06GRC power costs.xls Chart 2_Power Costs - Comparison bx Rbtl-Staff-Jt-PC_Electric Rev Req Model (2009 GRC) Rebuttal REmoval of New  WH Solar AdjustMI 6" xfId="29625"/>
    <cellStyle name="_VC 6.15.06 update on 06GRC power costs.xls Chart 2_Power Costs - Comparison bx Rbtl-Staff-Jt-PC_Electric Rev Req Model (2009 GRC) Rebuttal REmoval of New  WH Solar AdjustMI 6 2" xfId="29626"/>
    <cellStyle name="_VC 6.15.06 update on 06GRC power costs.xls Chart 2_Power Costs - Comparison bx Rbtl-Staff-Jt-PC_Electric Rev Req Model (2009 GRC) Rebuttal REmoval of New  WH Solar AdjustMI_DEM-WP(C) ENERG10C--ctn Mid-C_042010 2010GRC" xfId="7442"/>
    <cellStyle name="_VC 6.15.06 update on 06GRC power costs.xls Chart 2_Power Costs - Comparison bx Rbtl-Staff-Jt-PC_Electric Rev Req Model (2009 GRC) Rebuttal REmoval of New  WH Solar AdjustMI_DEM-WP(C) ENERG10C--ctn Mid-C_042010 2010GRC 2" xfId="29627"/>
    <cellStyle name="_VC 6.15.06 update on 06GRC power costs.xls Chart 2_Power Costs - Comparison bx Rbtl-Staff-Jt-PC_Electric Rev Req Model (2009 GRC) Revised 01-18-2010" xfId="7443"/>
    <cellStyle name="_VC 6.15.06 update on 06GRC power costs.xls Chart 2_Power Costs - Comparison bx Rbtl-Staff-Jt-PC_Electric Rev Req Model (2009 GRC) Revised 01-18-2010 2" xfId="7444"/>
    <cellStyle name="_VC 6.15.06 update on 06GRC power costs.xls Chart 2_Power Costs - Comparison bx Rbtl-Staff-Jt-PC_Electric Rev Req Model (2009 GRC) Revised 01-18-2010 2 2" xfId="7445"/>
    <cellStyle name="_VC 6.15.06 update on 06GRC power costs.xls Chart 2_Power Costs - Comparison bx Rbtl-Staff-Jt-PC_Electric Rev Req Model (2009 GRC) Revised 01-18-2010 2 2 2" xfId="29628"/>
    <cellStyle name="_VC 6.15.06 update on 06GRC power costs.xls Chart 2_Power Costs - Comparison bx Rbtl-Staff-Jt-PC_Electric Rev Req Model (2009 GRC) Revised 01-18-2010 2 2 2 2" xfId="29629"/>
    <cellStyle name="_VC 6.15.06 update on 06GRC power costs.xls Chart 2_Power Costs - Comparison bx Rbtl-Staff-Jt-PC_Electric Rev Req Model (2009 GRC) Revised 01-18-2010 2 3" xfId="29630"/>
    <cellStyle name="_VC 6.15.06 update on 06GRC power costs.xls Chart 2_Power Costs - Comparison bx Rbtl-Staff-Jt-PC_Electric Rev Req Model (2009 GRC) Revised 01-18-2010 2 3 2" xfId="29631"/>
    <cellStyle name="_VC 6.15.06 update on 06GRC power costs.xls Chart 2_Power Costs - Comparison bx Rbtl-Staff-Jt-PC_Electric Rev Req Model (2009 GRC) Revised 01-18-2010 2 4" xfId="29632"/>
    <cellStyle name="_VC 6.15.06 update on 06GRC power costs.xls Chart 2_Power Costs - Comparison bx Rbtl-Staff-Jt-PC_Electric Rev Req Model (2009 GRC) Revised 01-18-2010 2 4 2" xfId="29633"/>
    <cellStyle name="_VC 6.15.06 update on 06GRC power costs.xls Chart 2_Power Costs - Comparison bx Rbtl-Staff-Jt-PC_Electric Rev Req Model (2009 GRC) Revised 01-18-2010 3" xfId="7446"/>
    <cellStyle name="_VC 6.15.06 update on 06GRC power costs.xls Chart 2_Power Costs - Comparison bx Rbtl-Staff-Jt-PC_Electric Rev Req Model (2009 GRC) Revised 01-18-2010 3 2" xfId="29634"/>
    <cellStyle name="_VC 6.15.06 update on 06GRC power costs.xls Chart 2_Power Costs - Comparison bx Rbtl-Staff-Jt-PC_Electric Rev Req Model (2009 GRC) Revised 01-18-2010 3 2 2" xfId="29635"/>
    <cellStyle name="_VC 6.15.06 update on 06GRC power costs.xls Chart 2_Power Costs - Comparison bx Rbtl-Staff-Jt-PC_Electric Rev Req Model (2009 GRC) Revised 01-18-2010 3 3" xfId="29636"/>
    <cellStyle name="_VC 6.15.06 update on 06GRC power costs.xls Chart 2_Power Costs - Comparison bx Rbtl-Staff-Jt-PC_Electric Rev Req Model (2009 GRC) Revised 01-18-2010 4" xfId="7447"/>
    <cellStyle name="_VC 6.15.06 update on 06GRC power costs.xls Chart 2_Power Costs - Comparison bx Rbtl-Staff-Jt-PC_Electric Rev Req Model (2009 GRC) Revised 01-18-2010 4 2" xfId="29637"/>
    <cellStyle name="_VC 6.15.06 update on 06GRC power costs.xls Chart 2_Power Costs - Comparison bx Rbtl-Staff-Jt-PC_Electric Rev Req Model (2009 GRC) Revised 01-18-2010 4 2 2" xfId="29638"/>
    <cellStyle name="_VC 6.15.06 update on 06GRC power costs.xls Chart 2_Power Costs - Comparison bx Rbtl-Staff-Jt-PC_Electric Rev Req Model (2009 GRC) Revised 01-18-2010 4 3" xfId="29639"/>
    <cellStyle name="_VC 6.15.06 update on 06GRC power costs.xls Chart 2_Power Costs - Comparison bx Rbtl-Staff-Jt-PC_Electric Rev Req Model (2009 GRC) Revised 01-18-2010 5" xfId="29640"/>
    <cellStyle name="_VC 6.15.06 update on 06GRC power costs.xls Chart 2_Power Costs - Comparison bx Rbtl-Staff-Jt-PC_Electric Rev Req Model (2009 GRC) Revised 01-18-2010 5 2" xfId="29641"/>
    <cellStyle name="_VC 6.15.06 update on 06GRC power costs.xls Chart 2_Power Costs - Comparison bx Rbtl-Staff-Jt-PC_Electric Rev Req Model (2009 GRC) Revised 01-18-2010 6" xfId="29642"/>
    <cellStyle name="_VC 6.15.06 update on 06GRC power costs.xls Chart 2_Power Costs - Comparison bx Rbtl-Staff-Jt-PC_Electric Rev Req Model (2009 GRC) Revised 01-18-2010 6 2" xfId="29643"/>
    <cellStyle name="_VC 6.15.06 update on 06GRC power costs.xls Chart 2_Power Costs - Comparison bx Rbtl-Staff-Jt-PC_Electric Rev Req Model (2009 GRC) Revised 01-18-2010_DEM-WP(C) ENERG10C--ctn Mid-C_042010 2010GRC" xfId="7448"/>
    <cellStyle name="_VC 6.15.06 update on 06GRC power costs.xls Chart 2_Power Costs - Comparison bx Rbtl-Staff-Jt-PC_Electric Rev Req Model (2009 GRC) Revised 01-18-2010_DEM-WP(C) ENERG10C--ctn Mid-C_042010 2010GRC 2" xfId="29644"/>
    <cellStyle name="_VC 6.15.06 update on 06GRC power costs.xls Chart 2_Power Costs - Comparison bx Rbtl-Staff-Jt-PC_Final Order Electric EXHIBIT A-1" xfId="7449"/>
    <cellStyle name="_VC 6.15.06 update on 06GRC power costs.xls Chart 2_Power Costs - Comparison bx Rbtl-Staff-Jt-PC_Final Order Electric EXHIBIT A-1 2" xfId="7450"/>
    <cellStyle name="_VC 6.15.06 update on 06GRC power costs.xls Chart 2_Power Costs - Comparison bx Rbtl-Staff-Jt-PC_Final Order Electric EXHIBIT A-1 2 2" xfId="7451"/>
    <cellStyle name="_VC 6.15.06 update on 06GRC power costs.xls Chart 2_Power Costs - Comparison bx Rbtl-Staff-Jt-PC_Final Order Electric EXHIBIT A-1 2 2 2" xfId="29645"/>
    <cellStyle name="_VC 6.15.06 update on 06GRC power costs.xls Chart 2_Power Costs - Comparison bx Rbtl-Staff-Jt-PC_Final Order Electric EXHIBIT A-1 2 3" xfId="29646"/>
    <cellStyle name="_VC 6.15.06 update on 06GRC power costs.xls Chart 2_Power Costs - Comparison bx Rbtl-Staff-Jt-PC_Final Order Electric EXHIBIT A-1 3" xfId="7452"/>
    <cellStyle name="_VC 6.15.06 update on 06GRC power costs.xls Chart 2_Power Costs - Comparison bx Rbtl-Staff-Jt-PC_Final Order Electric EXHIBIT A-1 3 2" xfId="29647"/>
    <cellStyle name="_VC 6.15.06 update on 06GRC power costs.xls Chart 2_Power Costs - Comparison bx Rbtl-Staff-Jt-PC_Final Order Electric EXHIBIT A-1 3 2 2" xfId="29648"/>
    <cellStyle name="_VC 6.15.06 update on 06GRC power costs.xls Chart 2_Power Costs - Comparison bx Rbtl-Staff-Jt-PC_Final Order Electric EXHIBIT A-1 3 3" xfId="29649"/>
    <cellStyle name="_VC 6.15.06 update on 06GRC power costs.xls Chart 2_Power Costs - Comparison bx Rbtl-Staff-Jt-PC_Final Order Electric EXHIBIT A-1 4" xfId="7453"/>
    <cellStyle name="_VC 6.15.06 update on 06GRC power costs.xls Chart 2_Power Costs - Comparison bx Rbtl-Staff-Jt-PC_Final Order Electric EXHIBIT A-1 4 2" xfId="29650"/>
    <cellStyle name="_VC 6.15.06 update on 06GRC power costs.xls Chart 2_Power Costs - Comparison bx Rbtl-Staff-Jt-PC_Final Order Electric EXHIBIT A-1 5" xfId="29651"/>
    <cellStyle name="_VC 6.15.06 update on 06GRC power costs.xls Chart 2_Power Costs - Comparison bx Rbtl-Staff-Jt-PC_Final Order Electric EXHIBIT A-1 6" xfId="29652"/>
    <cellStyle name="_VC 6.15.06 update on 06GRC power costs.xls Chart 2_Production Adj 4.37" xfId="7454"/>
    <cellStyle name="_VC 6.15.06 update on 06GRC power costs.xls Chart 2_Production Adj 4.37 2" xfId="7455"/>
    <cellStyle name="_VC 6.15.06 update on 06GRC power costs.xls Chart 2_Production Adj 4.37 2 2" xfId="7456"/>
    <cellStyle name="_VC 6.15.06 update on 06GRC power costs.xls Chart 2_Production Adj 4.37 2 2 2" xfId="29653"/>
    <cellStyle name="_VC 6.15.06 update on 06GRC power costs.xls Chart 2_Production Adj 4.37 2 3" xfId="29654"/>
    <cellStyle name="_VC 6.15.06 update on 06GRC power costs.xls Chart 2_Production Adj 4.37 3" xfId="7457"/>
    <cellStyle name="_VC 6.15.06 update on 06GRC power costs.xls Chart 2_Production Adj 4.37 3 2" xfId="29655"/>
    <cellStyle name="_VC 6.15.06 update on 06GRC power costs.xls Chart 2_Production Adj 4.37 4" xfId="29656"/>
    <cellStyle name="_VC 6.15.06 update on 06GRC power costs.xls Chart 2_Purchased Power Adj 4.03" xfId="7458"/>
    <cellStyle name="_VC 6.15.06 update on 06GRC power costs.xls Chart 2_Purchased Power Adj 4.03 2" xfId="7459"/>
    <cellStyle name="_VC 6.15.06 update on 06GRC power costs.xls Chart 2_Purchased Power Adj 4.03 2 2" xfId="7460"/>
    <cellStyle name="_VC 6.15.06 update on 06GRC power costs.xls Chart 2_Purchased Power Adj 4.03 2 2 2" xfId="29657"/>
    <cellStyle name="_VC 6.15.06 update on 06GRC power costs.xls Chart 2_Purchased Power Adj 4.03 2 3" xfId="29658"/>
    <cellStyle name="_VC 6.15.06 update on 06GRC power costs.xls Chart 2_Purchased Power Adj 4.03 3" xfId="7461"/>
    <cellStyle name="_VC 6.15.06 update on 06GRC power costs.xls Chart 2_Purchased Power Adj 4.03 3 2" xfId="29659"/>
    <cellStyle name="_VC 6.15.06 update on 06GRC power costs.xls Chart 2_Purchased Power Adj 4.03 4" xfId="29660"/>
    <cellStyle name="_VC 6.15.06 update on 06GRC power costs.xls Chart 2_Rebuttal Power Costs" xfId="7462"/>
    <cellStyle name="_VC 6.15.06 update on 06GRC power costs.xls Chart 2_Rebuttal Power Costs 2" xfId="7463"/>
    <cellStyle name="_VC 6.15.06 update on 06GRC power costs.xls Chart 2_Rebuttal Power Costs 2 2" xfId="7464"/>
    <cellStyle name="_VC 6.15.06 update on 06GRC power costs.xls Chart 2_Rebuttal Power Costs 2 2 2" xfId="29661"/>
    <cellStyle name="_VC 6.15.06 update on 06GRC power costs.xls Chart 2_Rebuttal Power Costs 2 2 2 2" xfId="29662"/>
    <cellStyle name="_VC 6.15.06 update on 06GRC power costs.xls Chart 2_Rebuttal Power Costs 2 3" xfId="29663"/>
    <cellStyle name="_VC 6.15.06 update on 06GRC power costs.xls Chart 2_Rebuttal Power Costs 2 3 2" xfId="29664"/>
    <cellStyle name="_VC 6.15.06 update on 06GRC power costs.xls Chart 2_Rebuttal Power Costs 2 4" xfId="29665"/>
    <cellStyle name="_VC 6.15.06 update on 06GRC power costs.xls Chart 2_Rebuttal Power Costs 2 4 2" xfId="29666"/>
    <cellStyle name="_VC 6.15.06 update on 06GRC power costs.xls Chart 2_Rebuttal Power Costs 3" xfId="7465"/>
    <cellStyle name="_VC 6.15.06 update on 06GRC power costs.xls Chart 2_Rebuttal Power Costs 3 2" xfId="29667"/>
    <cellStyle name="_VC 6.15.06 update on 06GRC power costs.xls Chart 2_Rebuttal Power Costs 3 2 2" xfId="29668"/>
    <cellStyle name="_VC 6.15.06 update on 06GRC power costs.xls Chart 2_Rebuttal Power Costs 3 3" xfId="29669"/>
    <cellStyle name="_VC 6.15.06 update on 06GRC power costs.xls Chart 2_Rebuttal Power Costs 4" xfId="7466"/>
    <cellStyle name="_VC 6.15.06 update on 06GRC power costs.xls Chart 2_Rebuttal Power Costs 4 2" xfId="29670"/>
    <cellStyle name="_VC 6.15.06 update on 06GRC power costs.xls Chart 2_Rebuttal Power Costs 4 2 2" xfId="29671"/>
    <cellStyle name="_VC 6.15.06 update on 06GRC power costs.xls Chart 2_Rebuttal Power Costs 4 3" xfId="29672"/>
    <cellStyle name="_VC 6.15.06 update on 06GRC power costs.xls Chart 2_Rebuttal Power Costs 5" xfId="29673"/>
    <cellStyle name="_VC 6.15.06 update on 06GRC power costs.xls Chart 2_Rebuttal Power Costs 5 2" xfId="29674"/>
    <cellStyle name="_VC 6.15.06 update on 06GRC power costs.xls Chart 2_Rebuttal Power Costs 6" xfId="29675"/>
    <cellStyle name="_VC 6.15.06 update on 06GRC power costs.xls Chart 2_Rebuttal Power Costs 6 2" xfId="29676"/>
    <cellStyle name="_VC 6.15.06 update on 06GRC power costs.xls Chart 2_Rebuttal Power Costs_Adj Bench DR 3 for Initial Briefs (Electric)" xfId="7467"/>
    <cellStyle name="_VC 6.15.06 update on 06GRC power costs.xls Chart 2_Rebuttal Power Costs_Adj Bench DR 3 for Initial Briefs (Electric) 2" xfId="7468"/>
    <cellStyle name="_VC 6.15.06 update on 06GRC power costs.xls Chart 2_Rebuttal Power Costs_Adj Bench DR 3 for Initial Briefs (Electric) 2 2" xfId="7469"/>
    <cellStyle name="_VC 6.15.06 update on 06GRC power costs.xls Chart 2_Rebuttal Power Costs_Adj Bench DR 3 for Initial Briefs (Electric) 2 2 2" xfId="29677"/>
    <cellStyle name="_VC 6.15.06 update on 06GRC power costs.xls Chart 2_Rebuttal Power Costs_Adj Bench DR 3 for Initial Briefs (Electric) 2 2 2 2" xfId="29678"/>
    <cellStyle name="_VC 6.15.06 update on 06GRC power costs.xls Chart 2_Rebuttal Power Costs_Adj Bench DR 3 for Initial Briefs (Electric) 2 3" xfId="29679"/>
    <cellStyle name="_VC 6.15.06 update on 06GRC power costs.xls Chart 2_Rebuttal Power Costs_Adj Bench DR 3 for Initial Briefs (Electric) 2 3 2" xfId="29680"/>
    <cellStyle name="_VC 6.15.06 update on 06GRC power costs.xls Chart 2_Rebuttal Power Costs_Adj Bench DR 3 for Initial Briefs (Electric) 2 4" xfId="29681"/>
    <cellStyle name="_VC 6.15.06 update on 06GRC power costs.xls Chart 2_Rebuttal Power Costs_Adj Bench DR 3 for Initial Briefs (Electric) 2 4 2" xfId="29682"/>
    <cellStyle name="_VC 6.15.06 update on 06GRC power costs.xls Chart 2_Rebuttal Power Costs_Adj Bench DR 3 for Initial Briefs (Electric) 3" xfId="7470"/>
    <cellStyle name="_VC 6.15.06 update on 06GRC power costs.xls Chart 2_Rebuttal Power Costs_Adj Bench DR 3 for Initial Briefs (Electric) 3 2" xfId="29683"/>
    <cellStyle name="_VC 6.15.06 update on 06GRC power costs.xls Chart 2_Rebuttal Power Costs_Adj Bench DR 3 for Initial Briefs (Electric) 3 2 2" xfId="29684"/>
    <cellStyle name="_VC 6.15.06 update on 06GRC power costs.xls Chart 2_Rebuttal Power Costs_Adj Bench DR 3 for Initial Briefs (Electric) 3 3" xfId="29685"/>
    <cellStyle name="_VC 6.15.06 update on 06GRC power costs.xls Chart 2_Rebuttal Power Costs_Adj Bench DR 3 for Initial Briefs (Electric) 4" xfId="7471"/>
    <cellStyle name="_VC 6.15.06 update on 06GRC power costs.xls Chart 2_Rebuttal Power Costs_Adj Bench DR 3 for Initial Briefs (Electric) 4 2" xfId="29686"/>
    <cellStyle name="_VC 6.15.06 update on 06GRC power costs.xls Chart 2_Rebuttal Power Costs_Adj Bench DR 3 for Initial Briefs (Electric) 4 2 2" xfId="29687"/>
    <cellStyle name="_VC 6.15.06 update on 06GRC power costs.xls Chart 2_Rebuttal Power Costs_Adj Bench DR 3 for Initial Briefs (Electric) 4 3" xfId="29688"/>
    <cellStyle name="_VC 6.15.06 update on 06GRC power costs.xls Chart 2_Rebuttal Power Costs_Adj Bench DR 3 for Initial Briefs (Electric) 5" xfId="29689"/>
    <cellStyle name="_VC 6.15.06 update on 06GRC power costs.xls Chart 2_Rebuttal Power Costs_Adj Bench DR 3 for Initial Briefs (Electric) 5 2" xfId="29690"/>
    <cellStyle name="_VC 6.15.06 update on 06GRC power costs.xls Chart 2_Rebuttal Power Costs_Adj Bench DR 3 for Initial Briefs (Electric) 6" xfId="29691"/>
    <cellStyle name="_VC 6.15.06 update on 06GRC power costs.xls Chart 2_Rebuttal Power Costs_Adj Bench DR 3 for Initial Briefs (Electric) 6 2" xfId="29692"/>
    <cellStyle name="_VC 6.15.06 update on 06GRC power costs.xls Chart 2_Rebuttal Power Costs_Adj Bench DR 3 for Initial Briefs (Electric)_DEM-WP(C) ENERG10C--ctn Mid-C_042010 2010GRC" xfId="7472"/>
    <cellStyle name="_VC 6.15.06 update on 06GRC power costs.xls Chart 2_Rebuttal Power Costs_Adj Bench DR 3 for Initial Briefs (Electric)_DEM-WP(C) ENERG10C--ctn Mid-C_042010 2010GRC 2" xfId="29693"/>
    <cellStyle name="_VC 6.15.06 update on 06GRC power costs.xls Chart 2_Rebuttal Power Costs_DEM-WP(C) ENERG10C--ctn Mid-C_042010 2010GRC" xfId="7473"/>
    <cellStyle name="_VC 6.15.06 update on 06GRC power costs.xls Chart 2_Rebuttal Power Costs_DEM-WP(C) ENERG10C--ctn Mid-C_042010 2010GRC 2" xfId="29694"/>
    <cellStyle name="_VC 6.15.06 update on 06GRC power costs.xls Chart 2_Rebuttal Power Costs_Electric Rev Req Model (2009 GRC) Rebuttal" xfId="7474"/>
    <cellStyle name="_VC 6.15.06 update on 06GRC power costs.xls Chart 2_Rebuttal Power Costs_Electric Rev Req Model (2009 GRC) Rebuttal 2" xfId="7475"/>
    <cellStyle name="_VC 6.15.06 update on 06GRC power costs.xls Chart 2_Rebuttal Power Costs_Electric Rev Req Model (2009 GRC) Rebuttal 2 2" xfId="7476"/>
    <cellStyle name="_VC 6.15.06 update on 06GRC power costs.xls Chart 2_Rebuttal Power Costs_Electric Rev Req Model (2009 GRC) Rebuttal 2 2 2" xfId="29695"/>
    <cellStyle name="_VC 6.15.06 update on 06GRC power costs.xls Chart 2_Rebuttal Power Costs_Electric Rev Req Model (2009 GRC) Rebuttal 2 3" xfId="29696"/>
    <cellStyle name="_VC 6.15.06 update on 06GRC power costs.xls Chart 2_Rebuttal Power Costs_Electric Rev Req Model (2009 GRC) Rebuttal 3" xfId="7477"/>
    <cellStyle name="_VC 6.15.06 update on 06GRC power costs.xls Chart 2_Rebuttal Power Costs_Electric Rev Req Model (2009 GRC) Rebuttal 3 2" xfId="29697"/>
    <cellStyle name="_VC 6.15.06 update on 06GRC power costs.xls Chart 2_Rebuttal Power Costs_Electric Rev Req Model (2009 GRC) Rebuttal 4" xfId="7478"/>
    <cellStyle name="_VC 6.15.06 update on 06GRC power costs.xls Chart 2_Rebuttal Power Costs_Electric Rev Req Model (2009 GRC) Rebuttal REmoval of New  WH Solar AdjustMI" xfId="7479"/>
    <cellStyle name="_VC 6.15.06 update on 06GRC power costs.xls Chart 2_Rebuttal Power Costs_Electric Rev Req Model (2009 GRC) Rebuttal REmoval of New  WH Solar AdjustMI 2" xfId="7480"/>
    <cellStyle name="_VC 6.15.06 update on 06GRC power costs.xls Chart 2_Rebuttal Power Costs_Electric Rev Req Model (2009 GRC) Rebuttal REmoval of New  WH Solar AdjustMI 2 2" xfId="7481"/>
    <cellStyle name="_VC 6.15.06 update on 06GRC power costs.xls Chart 2_Rebuttal Power Costs_Electric Rev Req Model (2009 GRC) Rebuttal REmoval of New  WH Solar AdjustMI 2 2 2" xfId="29698"/>
    <cellStyle name="_VC 6.15.06 update on 06GRC power costs.xls Chart 2_Rebuttal Power Costs_Electric Rev Req Model (2009 GRC) Rebuttal REmoval of New  WH Solar AdjustMI 2 2 2 2" xfId="29699"/>
    <cellStyle name="_VC 6.15.06 update on 06GRC power costs.xls Chart 2_Rebuttal Power Costs_Electric Rev Req Model (2009 GRC) Rebuttal REmoval of New  WH Solar AdjustMI 2 3" xfId="29700"/>
    <cellStyle name="_VC 6.15.06 update on 06GRC power costs.xls Chart 2_Rebuttal Power Costs_Electric Rev Req Model (2009 GRC) Rebuttal REmoval of New  WH Solar AdjustMI 2 3 2" xfId="29701"/>
    <cellStyle name="_VC 6.15.06 update on 06GRC power costs.xls Chart 2_Rebuttal Power Costs_Electric Rev Req Model (2009 GRC) Rebuttal REmoval of New  WH Solar AdjustMI 2 4" xfId="29702"/>
    <cellStyle name="_VC 6.15.06 update on 06GRC power costs.xls Chart 2_Rebuttal Power Costs_Electric Rev Req Model (2009 GRC) Rebuttal REmoval of New  WH Solar AdjustMI 2 4 2" xfId="29703"/>
    <cellStyle name="_VC 6.15.06 update on 06GRC power costs.xls Chart 2_Rebuttal Power Costs_Electric Rev Req Model (2009 GRC) Rebuttal REmoval of New  WH Solar AdjustMI 3" xfId="7482"/>
    <cellStyle name="_VC 6.15.06 update on 06GRC power costs.xls Chart 2_Rebuttal Power Costs_Electric Rev Req Model (2009 GRC) Rebuttal REmoval of New  WH Solar AdjustMI 3 2" xfId="29704"/>
    <cellStyle name="_VC 6.15.06 update on 06GRC power costs.xls Chart 2_Rebuttal Power Costs_Electric Rev Req Model (2009 GRC) Rebuttal REmoval of New  WH Solar AdjustMI 3 2 2" xfId="29705"/>
    <cellStyle name="_VC 6.15.06 update on 06GRC power costs.xls Chart 2_Rebuttal Power Costs_Electric Rev Req Model (2009 GRC) Rebuttal REmoval of New  WH Solar AdjustMI 3 3" xfId="29706"/>
    <cellStyle name="_VC 6.15.06 update on 06GRC power costs.xls Chart 2_Rebuttal Power Costs_Electric Rev Req Model (2009 GRC) Rebuttal REmoval of New  WH Solar AdjustMI 4" xfId="7483"/>
    <cellStyle name="_VC 6.15.06 update on 06GRC power costs.xls Chart 2_Rebuttal Power Costs_Electric Rev Req Model (2009 GRC) Rebuttal REmoval of New  WH Solar AdjustMI 4 2" xfId="29707"/>
    <cellStyle name="_VC 6.15.06 update on 06GRC power costs.xls Chart 2_Rebuttal Power Costs_Electric Rev Req Model (2009 GRC) Rebuttal REmoval of New  WH Solar AdjustMI 4 2 2" xfId="29708"/>
    <cellStyle name="_VC 6.15.06 update on 06GRC power costs.xls Chart 2_Rebuttal Power Costs_Electric Rev Req Model (2009 GRC) Rebuttal REmoval of New  WH Solar AdjustMI 4 3" xfId="29709"/>
    <cellStyle name="_VC 6.15.06 update on 06GRC power costs.xls Chart 2_Rebuttal Power Costs_Electric Rev Req Model (2009 GRC) Rebuttal REmoval of New  WH Solar AdjustMI 5" xfId="29710"/>
    <cellStyle name="_VC 6.15.06 update on 06GRC power costs.xls Chart 2_Rebuttal Power Costs_Electric Rev Req Model (2009 GRC) Rebuttal REmoval of New  WH Solar AdjustMI 5 2" xfId="29711"/>
    <cellStyle name="_VC 6.15.06 update on 06GRC power costs.xls Chart 2_Rebuttal Power Costs_Electric Rev Req Model (2009 GRC) Rebuttal REmoval of New  WH Solar AdjustMI 6" xfId="29712"/>
    <cellStyle name="_VC 6.15.06 update on 06GRC power costs.xls Chart 2_Rebuttal Power Costs_Electric Rev Req Model (2009 GRC) Rebuttal REmoval of New  WH Solar AdjustMI 6 2" xfId="29713"/>
    <cellStyle name="_VC 6.15.06 update on 06GRC power costs.xls Chart 2_Rebuttal Power Costs_Electric Rev Req Model (2009 GRC) Rebuttal REmoval of New  WH Solar AdjustMI_DEM-WP(C) ENERG10C--ctn Mid-C_042010 2010GRC" xfId="7484"/>
    <cellStyle name="_VC 6.15.06 update on 06GRC power costs.xls Chart 2_Rebuttal Power Costs_Electric Rev Req Model (2009 GRC) Rebuttal REmoval of New  WH Solar AdjustMI_DEM-WP(C) ENERG10C--ctn Mid-C_042010 2010GRC 2" xfId="29714"/>
    <cellStyle name="_VC 6.15.06 update on 06GRC power costs.xls Chart 2_Rebuttal Power Costs_Electric Rev Req Model (2009 GRC) Revised 01-18-2010" xfId="7485"/>
    <cellStyle name="_VC 6.15.06 update on 06GRC power costs.xls Chart 2_Rebuttal Power Costs_Electric Rev Req Model (2009 GRC) Revised 01-18-2010 2" xfId="7486"/>
    <cellStyle name="_VC 6.15.06 update on 06GRC power costs.xls Chart 2_Rebuttal Power Costs_Electric Rev Req Model (2009 GRC) Revised 01-18-2010 2 2" xfId="7487"/>
    <cellStyle name="_VC 6.15.06 update on 06GRC power costs.xls Chart 2_Rebuttal Power Costs_Electric Rev Req Model (2009 GRC) Revised 01-18-2010 2 2 2" xfId="29715"/>
    <cellStyle name="_VC 6.15.06 update on 06GRC power costs.xls Chart 2_Rebuttal Power Costs_Electric Rev Req Model (2009 GRC) Revised 01-18-2010 2 2 2 2" xfId="29716"/>
    <cellStyle name="_VC 6.15.06 update on 06GRC power costs.xls Chart 2_Rebuttal Power Costs_Electric Rev Req Model (2009 GRC) Revised 01-18-2010 2 3" xfId="29717"/>
    <cellStyle name="_VC 6.15.06 update on 06GRC power costs.xls Chart 2_Rebuttal Power Costs_Electric Rev Req Model (2009 GRC) Revised 01-18-2010 2 3 2" xfId="29718"/>
    <cellStyle name="_VC 6.15.06 update on 06GRC power costs.xls Chart 2_Rebuttal Power Costs_Electric Rev Req Model (2009 GRC) Revised 01-18-2010 2 4" xfId="29719"/>
    <cellStyle name="_VC 6.15.06 update on 06GRC power costs.xls Chart 2_Rebuttal Power Costs_Electric Rev Req Model (2009 GRC) Revised 01-18-2010 2 4 2" xfId="29720"/>
    <cellStyle name="_VC 6.15.06 update on 06GRC power costs.xls Chart 2_Rebuttal Power Costs_Electric Rev Req Model (2009 GRC) Revised 01-18-2010 3" xfId="7488"/>
    <cellStyle name="_VC 6.15.06 update on 06GRC power costs.xls Chart 2_Rebuttal Power Costs_Electric Rev Req Model (2009 GRC) Revised 01-18-2010 3 2" xfId="29721"/>
    <cellStyle name="_VC 6.15.06 update on 06GRC power costs.xls Chart 2_Rebuttal Power Costs_Electric Rev Req Model (2009 GRC) Revised 01-18-2010 3 2 2" xfId="29722"/>
    <cellStyle name="_VC 6.15.06 update on 06GRC power costs.xls Chart 2_Rebuttal Power Costs_Electric Rev Req Model (2009 GRC) Revised 01-18-2010 3 3" xfId="29723"/>
    <cellStyle name="_VC 6.15.06 update on 06GRC power costs.xls Chart 2_Rebuttal Power Costs_Electric Rev Req Model (2009 GRC) Revised 01-18-2010 4" xfId="7489"/>
    <cellStyle name="_VC 6.15.06 update on 06GRC power costs.xls Chart 2_Rebuttal Power Costs_Electric Rev Req Model (2009 GRC) Revised 01-18-2010 4 2" xfId="29724"/>
    <cellStyle name="_VC 6.15.06 update on 06GRC power costs.xls Chart 2_Rebuttal Power Costs_Electric Rev Req Model (2009 GRC) Revised 01-18-2010 4 2 2" xfId="29725"/>
    <cellStyle name="_VC 6.15.06 update on 06GRC power costs.xls Chart 2_Rebuttal Power Costs_Electric Rev Req Model (2009 GRC) Revised 01-18-2010 4 3" xfId="29726"/>
    <cellStyle name="_VC 6.15.06 update on 06GRC power costs.xls Chart 2_Rebuttal Power Costs_Electric Rev Req Model (2009 GRC) Revised 01-18-2010 5" xfId="29727"/>
    <cellStyle name="_VC 6.15.06 update on 06GRC power costs.xls Chart 2_Rebuttal Power Costs_Electric Rev Req Model (2009 GRC) Revised 01-18-2010 5 2" xfId="29728"/>
    <cellStyle name="_VC 6.15.06 update on 06GRC power costs.xls Chart 2_Rebuttal Power Costs_Electric Rev Req Model (2009 GRC) Revised 01-18-2010 6" xfId="29729"/>
    <cellStyle name="_VC 6.15.06 update on 06GRC power costs.xls Chart 2_Rebuttal Power Costs_Electric Rev Req Model (2009 GRC) Revised 01-18-2010 6 2" xfId="29730"/>
    <cellStyle name="_VC 6.15.06 update on 06GRC power costs.xls Chart 2_Rebuttal Power Costs_Electric Rev Req Model (2009 GRC) Revised 01-18-2010_DEM-WP(C) ENERG10C--ctn Mid-C_042010 2010GRC" xfId="7490"/>
    <cellStyle name="_VC 6.15.06 update on 06GRC power costs.xls Chart 2_Rebuttal Power Costs_Electric Rev Req Model (2009 GRC) Revised 01-18-2010_DEM-WP(C) ENERG10C--ctn Mid-C_042010 2010GRC 2" xfId="29731"/>
    <cellStyle name="_VC 6.15.06 update on 06GRC power costs.xls Chart 2_Rebuttal Power Costs_Final Order Electric EXHIBIT A-1" xfId="7491"/>
    <cellStyle name="_VC 6.15.06 update on 06GRC power costs.xls Chart 2_Rebuttal Power Costs_Final Order Electric EXHIBIT A-1 2" xfId="7492"/>
    <cellStyle name="_VC 6.15.06 update on 06GRC power costs.xls Chart 2_Rebuttal Power Costs_Final Order Electric EXHIBIT A-1 2 2" xfId="7493"/>
    <cellStyle name="_VC 6.15.06 update on 06GRC power costs.xls Chart 2_Rebuttal Power Costs_Final Order Electric EXHIBIT A-1 2 2 2" xfId="29732"/>
    <cellStyle name="_VC 6.15.06 update on 06GRC power costs.xls Chart 2_Rebuttal Power Costs_Final Order Electric EXHIBIT A-1 2 3" xfId="29733"/>
    <cellStyle name="_VC 6.15.06 update on 06GRC power costs.xls Chart 2_Rebuttal Power Costs_Final Order Electric EXHIBIT A-1 3" xfId="7494"/>
    <cellStyle name="_VC 6.15.06 update on 06GRC power costs.xls Chart 2_Rebuttal Power Costs_Final Order Electric EXHIBIT A-1 3 2" xfId="29734"/>
    <cellStyle name="_VC 6.15.06 update on 06GRC power costs.xls Chart 2_Rebuttal Power Costs_Final Order Electric EXHIBIT A-1 3 2 2" xfId="29735"/>
    <cellStyle name="_VC 6.15.06 update on 06GRC power costs.xls Chart 2_Rebuttal Power Costs_Final Order Electric EXHIBIT A-1 3 3" xfId="29736"/>
    <cellStyle name="_VC 6.15.06 update on 06GRC power costs.xls Chart 2_Rebuttal Power Costs_Final Order Electric EXHIBIT A-1 4" xfId="7495"/>
    <cellStyle name="_VC 6.15.06 update on 06GRC power costs.xls Chart 2_Rebuttal Power Costs_Final Order Electric EXHIBIT A-1 4 2" xfId="29737"/>
    <cellStyle name="_VC 6.15.06 update on 06GRC power costs.xls Chart 2_Rebuttal Power Costs_Final Order Electric EXHIBIT A-1 5" xfId="29738"/>
    <cellStyle name="_VC 6.15.06 update on 06GRC power costs.xls Chart 2_Rebuttal Power Costs_Final Order Electric EXHIBIT A-1 6" xfId="29739"/>
    <cellStyle name="_VC 6.15.06 update on 06GRC power costs.xls Chart 2_RECS vs PTC's w Interest 6-28-10" xfId="29740"/>
    <cellStyle name="_VC 6.15.06 update on 06GRC power costs.xls Chart 2_ROR &amp; CONV FACTOR" xfId="7496"/>
    <cellStyle name="_VC 6.15.06 update on 06GRC power costs.xls Chart 2_ROR &amp; CONV FACTOR 2" xfId="7497"/>
    <cellStyle name="_VC 6.15.06 update on 06GRC power costs.xls Chart 2_ROR &amp; CONV FACTOR 2 2" xfId="7498"/>
    <cellStyle name="_VC 6.15.06 update on 06GRC power costs.xls Chart 2_ROR &amp; CONV FACTOR 2 2 2" xfId="29741"/>
    <cellStyle name="_VC 6.15.06 update on 06GRC power costs.xls Chart 2_ROR &amp; CONV FACTOR 2 3" xfId="29742"/>
    <cellStyle name="_VC 6.15.06 update on 06GRC power costs.xls Chart 2_ROR &amp; CONV FACTOR 3" xfId="7499"/>
    <cellStyle name="_VC 6.15.06 update on 06GRC power costs.xls Chart 2_ROR &amp; CONV FACTOR 3 2" xfId="29743"/>
    <cellStyle name="_VC 6.15.06 update on 06GRC power costs.xls Chart 2_ROR &amp; CONV FACTOR 4" xfId="29744"/>
    <cellStyle name="_VC 6.15.06 update on 06GRC power costs.xls Chart 2_ROR 5.02" xfId="7500"/>
    <cellStyle name="_VC 6.15.06 update on 06GRC power costs.xls Chart 2_ROR 5.02 2" xfId="7501"/>
    <cellStyle name="_VC 6.15.06 update on 06GRC power costs.xls Chart 2_ROR 5.02 2 2" xfId="7502"/>
    <cellStyle name="_VC 6.15.06 update on 06GRC power costs.xls Chart 2_ROR 5.02 2 2 2" xfId="29745"/>
    <cellStyle name="_VC 6.15.06 update on 06GRC power costs.xls Chart 2_ROR 5.02 2 3" xfId="29746"/>
    <cellStyle name="_VC 6.15.06 update on 06GRC power costs.xls Chart 2_ROR 5.02 3" xfId="7503"/>
    <cellStyle name="_VC 6.15.06 update on 06GRC power costs.xls Chart 2_ROR 5.02 3 2" xfId="29747"/>
    <cellStyle name="_VC 6.15.06 update on 06GRC power costs.xls Chart 2_ROR 5.02 4" xfId="29748"/>
    <cellStyle name="_VC 6.15.06 update on 06GRC power costs.xls Chart 2_Wind Integration 10GRC" xfId="7504"/>
    <cellStyle name="_VC 6.15.06 update on 06GRC power costs.xls Chart 2_Wind Integration 10GRC 2" xfId="7505"/>
    <cellStyle name="_VC 6.15.06 update on 06GRC power costs.xls Chart 2_Wind Integration 10GRC 2 2" xfId="29749"/>
    <cellStyle name="_VC 6.15.06 update on 06GRC power costs.xls Chart 2_Wind Integration 10GRC 2 2 2" xfId="29750"/>
    <cellStyle name="_VC 6.15.06 update on 06GRC power costs.xls Chart 2_Wind Integration 10GRC 2 2 2 2" xfId="29751"/>
    <cellStyle name="_VC 6.15.06 update on 06GRC power costs.xls Chart 2_Wind Integration 10GRC 2 3" xfId="29752"/>
    <cellStyle name="_VC 6.15.06 update on 06GRC power costs.xls Chart 2_Wind Integration 10GRC 2 3 2" xfId="29753"/>
    <cellStyle name="_VC 6.15.06 update on 06GRC power costs.xls Chart 2_Wind Integration 10GRC 2 4" xfId="29754"/>
    <cellStyle name="_VC 6.15.06 update on 06GRC power costs.xls Chart 2_Wind Integration 10GRC 2 4 2" xfId="29755"/>
    <cellStyle name="_VC 6.15.06 update on 06GRC power costs.xls Chart 2_Wind Integration 10GRC 3" xfId="29756"/>
    <cellStyle name="_VC 6.15.06 update on 06GRC power costs.xls Chart 2_Wind Integration 10GRC 3 2" xfId="29757"/>
    <cellStyle name="_VC 6.15.06 update on 06GRC power costs.xls Chart 2_Wind Integration 10GRC 3 2 2" xfId="29758"/>
    <cellStyle name="_VC 6.15.06 update on 06GRC power costs.xls Chart 2_Wind Integration 10GRC 3 3" xfId="29759"/>
    <cellStyle name="_VC 6.15.06 update on 06GRC power costs.xls Chart 2_Wind Integration 10GRC 4" xfId="29760"/>
    <cellStyle name="_VC 6.15.06 update on 06GRC power costs.xls Chart 2_Wind Integration 10GRC 4 2" xfId="29761"/>
    <cellStyle name="_VC 6.15.06 update on 06GRC power costs.xls Chart 2_Wind Integration 10GRC 4 2 2" xfId="29762"/>
    <cellStyle name="_VC 6.15.06 update on 06GRC power costs.xls Chart 2_Wind Integration 10GRC 4 3" xfId="29763"/>
    <cellStyle name="_VC 6.15.06 update on 06GRC power costs.xls Chart 2_Wind Integration 10GRC 5" xfId="29764"/>
    <cellStyle name="_VC 6.15.06 update on 06GRC power costs.xls Chart 2_Wind Integration 10GRC 5 2" xfId="29765"/>
    <cellStyle name="_VC 6.15.06 update on 06GRC power costs.xls Chart 2_Wind Integration 10GRC 6" xfId="29766"/>
    <cellStyle name="_VC 6.15.06 update on 06GRC power costs.xls Chart 2_Wind Integration 10GRC 6 2" xfId="29767"/>
    <cellStyle name="_VC 6.15.06 update on 06GRC power costs.xls Chart 2_Wind Integration 10GRC_DEM-WP(C) ENERG10C--ctn Mid-C_042010 2010GRC" xfId="7506"/>
    <cellStyle name="_VC 6.15.06 update on 06GRC power costs.xls Chart 2_Wind Integration 10GRC_DEM-WP(C) ENERG10C--ctn Mid-C_042010 2010GRC 2" xfId="29768"/>
    <cellStyle name="_VC 6.15.06 update on 06GRC power costs.xls Chart 3" xfId="7507"/>
    <cellStyle name="_VC 6.15.06 update on 06GRC power costs.xls Chart 3 10" xfId="29769"/>
    <cellStyle name="_VC 6.15.06 update on 06GRC power costs.xls Chart 3 10 2" xfId="29770"/>
    <cellStyle name="_VC 6.15.06 update on 06GRC power costs.xls Chart 3 11" xfId="29771"/>
    <cellStyle name="_VC 6.15.06 update on 06GRC power costs.xls Chart 3 11 2" xfId="29772"/>
    <cellStyle name="_VC 6.15.06 update on 06GRC power costs.xls Chart 3 11 3" xfId="29773"/>
    <cellStyle name="_VC 6.15.06 update on 06GRC power costs.xls Chart 3 2" xfId="7508"/>
    <cellStyle name="_VC 6.15.06 update on 06GRC power costs.xls Chart 3 2 2" xfId="7509"/>
    <cellStyle name="_VC 6.15.06 update on 06GRC power costs.xls Chart 3 2 2 2" xfId="7510"/>
    <cellStyle name="_VC 6.15.06 update on 06GRC power costs.xls Chart 3 2 2 2 2" xfId="29774"/>
    <cellStyle name="_VC 6.15.06 update on 06GRC power costs.xls Chart 3 2 2 2 2 2" xfId="29775"/>
    <cellStyle name="_VC 6.15.06 update on 06GRC power costs.xls Chart 3 2 2 3" xfId="29776"/>
    <cellStyle name="_VC 6.15.06 update on 06GRC power costs.xls Chart 3 2 2 3 2" xfId="29777"/>
    <cellStyle name="_VC 6.15.06 update on 06GRC power costs.xls Chart 3 2 2 4" xfId="29778"/>
    <cellStyle name="_VC 6.15.06 update on 06GRC power costs.xls Chart 3 2 2 4 2" xfId="29779"/>
    <cellStyle name="_VC 6.15.06 update on 06GRC power costs.xls Chart 3 2 3" xfId="7511"/>
    <cellStyle name="_VC 6.15.06 update on 06GRC power costs.xls Chart 3 2 3 2" xfId="29780"/>
    <cellStyle name="_VC 6.15.06 update on 06GRC power costs.xls Chart 3 2 3 2 2" xfId="29781"/>
    <cellStyle name="_VC 6.15.06 update on 06GRC power costs.xls Chart 3 2 3 3" xfId="29782"/>
    <cellStyle name="_VC 6.15.06 update on 06GRC power costs.xls Chart 3 2 4" xfId="29783"/>
    <cellStyle name="_VC 6.15.06 update on 06GRC power costs.xls Chart 3 2 4 2" xfId="29784"/>
    <cellStyle name="_VC 6.15.06 update on 06GRC power costs.xls Chart 3 2 4 2 2" xfId="29785"/>
    <cellStyle name="_VC 6.15.06 update on 06GRC power costs.xls Chart 3 2 4 3" xfId="29786"/>
    <cellStyle name="_VC 6.15.06 update on 06GRC power costs.xls Chart 3 2 5" xfId="29787"/>
    <cellStyle name="_VC 6.15.06 update on 06GRC power costs.xls Chart 3 2 5 2" xfId="29788"/>
    <cellStyle name="_VC 6.15.06 update on 06GRC power costs.xls Chart 3 2 6" xfId="29789"/>
    <cellStyle name="_VC 6.15.06 update on 06GRC power costs.xls Chart 3 2 6 2" xfId="29790"/>
    <cellStyle name="_VC 6.15.06 update on 06GRC power costs.xls Chart 3 3" xfId="7512"/>
    <cellStyle name="_VC 6.15.06 update on 06GRC power costs.xls Chart 3 3 2" xfId="7513"/>
    <cellStyle name="_VC 6.15.06 update on 06GRC power costs.xls Chart 3 3 2 2" xfId="7514"/>
    <cellStyle name="_VC 6.15.06 update on 06GRC power costs.xls Chart 3 3 2 2 2" xfId="29791"/>
    <cellStyle name="_VC 6.15.06 update on 06GRC power costs.xls Chart 3 3 2 3" xfId="29792"/>
    <cellStyle name="_VC 6.15.06 update on 06GRC power costs.xls Chart 3 3 3" xfId="7515"/>
    <cellStyle name="_VC 6.15.06 update on 06GRC power costs.xls Chart 3 3 3 2" xfId="7516"/>
    <cellStyle name="_VC 6.15.06 update on 06GRC power costs.xls Chart 3 3 3 2 2" xfId="29793"/>
    <cellStyle name="_VC 6.15.06 update on 06GRC power costs.xls Chart 3 3 3 3" xfId="29794"/>
    <cellStyle name="_VC 6.15.06 update on 06GRC power costs.xls Chart 3 3 4" xfId="7517"/>
    <cellStyle name="_VC 6.15.06 update on 06GRC power costs.xls Chart 3 3 4 2" xfId="7518"/>
    <cellStyle name="_VC 6.15.06 update on 06GRC power costs.xls Chart 3 3 4 2 2" xfId="29795"/>
    <cellStyle name="_VC 6.15.06 update on 06GRC power costs.xls Chart 3 3 4 3" xfId="29796"/>
    <cellStyle name="_VC 6.15.06 update on 06GRC power costs.xls Chart 3 3 5" xfId="29797"/>
    <cellStyle name="_VC 6.15.06 update on 06GRC power costs.xls Chart 3 3 5 2" xfId="29798"/>
    <cellStyle name="_VC 6.15.06 update on 06GRC power costs.xls Chart 3 4" xfId="7519"/>
    <cellStyle name="_VC 6.15.06 update on 06GRC power costs.xls Chart 3 4 2" xfId="7520"/>
    <cellStyle name="_VC 6.15.06 update on 06GRC power costs.xls Chart 3 4 2 2" xfId="29799"/>
    <cellStyle name="_VC 6.15.06 update on 06GRC power costs.xls Chart 3 4 2 2 2" xfId="29800"/>
    <cellStyle name="_VC 6.15.06 update on 06GRC power costs.xls Chart 3 4 2 2 2 2" xfId="29801"/>
    <cellStyle name="_VC 6.15.06 update on 06GRC power costs.xls Chart 3 4 2 3" xfId="29802"/>
    <cellStyle name="_VC 6.15.06 update on 06GRC power costs.xls Chart 3 4 2 3 2" xfId="29803"/>
    <cellStyle name="_VC 6.15.06 update on 06GRC power costs.xls Chart 3 4 2 4" xfId="29804"/>
    <cellStyle name="_VC 6.15.06 update on 06GRC power costs.xls Chart 3 4 2 4 2" xfId="29805"/>
    <cellStyle name="_VC 6.15.06 update on 06GRC power costs.xls Chart 3 4 3" xfId="29806"/>
    <cellStyle name="_VC 6.15.06 update on 06GRC power costs.xls Chart 3 4 3 2" xfId="29807"/>
    <cellStyle name="_VC 6.15.06 update on 06GRC power costs.xls Chart 3 4 3 2 2" xfId="29808"/>
    <cellStyle name="_VC 6.15.06 update on 06GRC power costs.xls Chart 3 4 3 3" xfId="29809"/>
    <cellStyle name="_VC 6.15.06 update on 06GRC power costs.xls Chart 3 4 4" xfId="29810"/>
    <cellStyle name="_VC 6.15.06 update on 06GRC power costs.xls Chart 3 4 4 2" xfId="29811"/>
    <cellStyle name="_VC 6.15.06 update on 06GRC power costs.xls Chart 3 4 4 2 2" xfId="29812"/>
    <cellStyle name="_VC 6.15.06 update on 06GRC power costs.xls Chart 3 4 4 3" xfId="29813"/>
    <cellStyle name="_VC 6.15.06 update on 06GRC power costs.xls Chart 3 4 5" xfId="29814"/>
    <cellStyle name="_VC 6.15.06 update on 06GRC power costs.xls Chart 3 4 5 2" xfId="29815"/>
    <cellStyle name="_VC 6.15.06 update on 06GRC power costs.xls Chart 3 4 6" xfId="29816"/>
    <cellStyle name="_VC 6.15.06 update on 06GRC power costs.xls Chart 3 4 6 2" xfId="29817"/>
    <cellStyle name="_VC 6.15.06 update on 06GRC power costs.xls Chart 3 5" xfId="7521"/>
    <cellStyle name="_VC 6.15.06 update on 06GRC power costs.xls Chart 3 5 2" xfId="29818"/>
    <cellStyle name="_VC 6.15.06 update on 06GRC power costs.xls Chart 3 5 2 2" xfId="29819"/>
    <cellStyle name="_VC 6.15.06 update on 06GRC power costs.xls Chart 3 5 2 2 2" xfId="29820"/>
    <cellStyle name="_VC 6.15.06 update on 06GRC power costs.xls Chart 3 5 2 2 2 2" xfId="29821"/>
    <cellStyle name="_VC 6.15.06 update on 06GRC power costs.xls Chart 3 5 2 3" xfId="29822"/>
    <cellStyle name="_VC 6.15.06 update on 06GRC power costs.xls Chart 3 5 2 3 2" xfId="29823"/>
    <cellStyle name="_VC 6.15.06 update on 06GRC power costs.xls Chart 3 5 2 4" xfId="29824"/>
    <cellStyle name="_VC 6.15.06 update on 06GRC power costs.xls Chart 3 5 2 4 2" xfId="29825"/>
    <cellStyle name="_VC 6.15.06 update on 06GRC power costs.xls Chart 3 5 2 5" xfId="29826"/>
    <cellStyle name="_VC 6.15.06 update on 06GRC power costs.xls Chart 3 5 3" xfId="29827"/>
    <cellStyle name="_VC 6.15.06 update on 06GRC power costs.xls Chart 3 5 3 2" xfId="29828"/>
    <cellStyle name="_VC 6.15.06 update on 06GRC power costs.xls Chart 3 5 3 2 2" xfId="29829"/>
    <cellStyle name="_VC 6.15.06 update on 06GRC power costs.xls Chart 3 5 4" xfId="29830"/>
    <cellStyle name="_VC 6.15.06 update on 06GRC power costs.xls Chart 3 5 4 2" xfId="29831"/>
    <cellStyle name="_VC 6.15.06 update on 06GRC power costs.xls Chart 3 5 5" xfId="29832"/>
    <cellStyle name="_VC 6.15.06 update on 06GRC power costs.xls Chart 3 5 5 2" xfId="29833"/>
    <cellStyle name="_VC 6.15.06 update on 06GRC power costs.xls Chart 3 6" xfId="7522"/>
    <cellStyle name="_VC 6.15.06 update on 06GRC power costs.xls Chart 3 6 2" xfId="7523"/>
    <cellStyle name="_VC 6.15.06 update on 06GRC power costs.xls Chart 3 6 2 2" xfId="29834"/>
    <cellStyle name="_VC 6.15.06 update on 06GRC power costs.xls Chart 3 6 2 2 2" xfId="29835"/>
    <cellStyle name="_VC 6.15.06 update on 06GRC power costs.xls Chart 3 6 3" xfId="29836"/>
    <cellStyle name="_VC 6.15.06 update on 06GRC power costs.xls Chart 3 6 3 2" xfId="29837"/>
    <cellStyle name="_VC 6.15.06 update on 06GRC power costs.xls Chart 3 6 4" xfId="29838"/>
    <cellStyle name="_VC 6.15.06 update on 06GRC power costs.xls Chart 3 6 4 2" xfId="29839"/>
    <cellStyle name="_VC 6.15.06 update on 06GRC power costs.xls Chart 3 7" xfId="7524"/>
    <cellStyle name="_VC 6.15.06 update on 06GRC power costs.xls Chart 3 7 2" xfId="7525"/>
    <cellStyle name="_VC 6.15.06 update on 06GRC power costs.xls Chart 3 7 2 2" xfId="29840"/>
    <cellStyle name="_VC 6.15.06 update on 06GRC power costs.xls Chart 3 7 3" xfId="29841"/>
    <cellStyle name="_VC 6.15.06 update on 06GRC power costs.xls Chart 3 8" xfId="29842"/>
    <cellStyle name="_VC 6.15.06 update on 06GRC power costs.xls Chart 3 8 2" xfId="29843"/>
    <cellStyle name="_VC 6.15.06 update on 06GRC power costs.xls Chart 3 8 2 2" xfId="29844"/>
    <cellStyle name="_VC 6.15.06 update on 06GRC power costs.xls Chart 3 8 3" xfId="29845"/>
    <cellStyle name="_VC 6.15.06 update on 06GRC power costs.xls Chart 3 9" xfId="29846"/>
    <cellStyle name="_VC 6.15.06 update on 06GRC power costs.xls Chart 3 9 2" xfId="29847"/>
    <cellStyle name="_VC 6.15.06 update on 06GRC power costs.xls Chart 3 9 2 2" xfId="29848"/>
    <cellStyle name="_VC 6.15.06 update on 06GRC power costs.xls Chart 3 9 2 2 2" xfId="29849"/>
    <cellStyle name="_VC 6.15.06 update on 06GRC power costs.xls Chart 3 9 2 3" xfId="29850"/>
    <cellStyle name="_VC 6.15.06 update on 06GRC power costs.xls Chart 3 9 3" xfId="29851"/>
    <cellStyle name="_VC 6.15.06 update on 06GRC power costs.xls Chart 3 9 3 2" xfId="29852"/>
    <cellStyle name="_VC 6.15.06 update on 06GRC power costs.xls Chart 3 9 4" xfId="29853"/>
    <cellStyle name="_VC 6.15.06 update on 06GRC power costs.xls Chart 3_04 07E Wild Horse Wind Expansion (C) (2)" xfId="7526"/>
    <cellStyle name="_VC 6.15.06 update on 06GRC power costs.xls Chart 3_04 07E Wild Horse Wind Expansion (C) (2) 2" xfId="7527"/>
    <cellStyle name="_VC 6.15.06 update on 06GRC power costs.xls Chart 3_04 07E Wild Horse Wind Expansion (C) (2) 2 2" xfId="7528"/>
    <cellStyle name="_VC 6.15.06 update on 06GRC power costs.xls Chart 3_04 07E Wild Horse Wind Expansion (C) (2) 2 2 2" xfId="29854"/>
    <cellStyle name="_VC 6.15.06 update on 06GRC power costs.xls Chart 3_04 07E Wild Horse Wind Expansion (C) (2) 2 2 2 2" xfId="29855"/>
    <cellStyle name="_VC 6.15.06 update on 06GRC power costs.xls Chart 3_04 07E Wild Horse Wind Expansion (C) (2) 2 3" xfId="29856"/>
    <cellStyle name="_VC 6.15.06 update on 06GRC power costs.xls Chart 3_04 07E Wild Horse Wind Expansion (C) (2) 2 3 2" xfId="29857"/>
    <cellStyle name="_VC 6.15.06 update on 06GRC power costs.xls Chart 3_04 07E Wild Horse Wind Expansion (C) (2) 2 4" xfId="29858"/>
    <cellStyle name="_VC 6.15.06 update on 06GRC power costs.xls Chart 3_04 07E Wild Horse Wind Expansion (C) (2) 2 4 2" xfId="29859"/>
    <cellStyle name="_VC 6.15.06 update on 06GRC power costs.xls Chart 3_04 07E Wild Horse Wind Expansion (C) (2) 3" xfId="7529"/>
    <cellStyle name="_VC 6.15.06 update on 06GRC power costs.xls Chart 3_04 07E Wild Horse Wind Expansion (C) (2) 3 2" xfId="29860"/>
    <cellStyle name="_VC 6.15.06 update on 06GRC power costs.xls Chart 3_04 07E Wild Horse Wind Expansion (C) (2) 3 2 2" xfId="29861"/>
    <cellStyle name="_VC 6.15.06 update on 06GRC power costs.xls Chart 3_04 07E Wild Horse Wind Expansion (C) (2) 3 3" xfId="29862"/>
    <cellStyle name="_VC 6.15.06 update on 06GRC power costs.xls Chart 3_04 07E Wild Horse Wind Expansion (C) (2) 4" xfId="7530"/>
    <cellStyle name="_VC 6.15.06 update on 06GRC power costs.xls Chart 3_04 07E Wild Horse Wind Expansion (C) (2) 4 2" xfId="29863"/>
    <cellStyle name="_VC 6.15.06 update on 06GRC power costs.xls Chart 3_04 07E Wild Horse Wind Expansion (C) (2) 4 2 2" xfId="29864"/>
    <cellStyle name="_VC 6.15.06 update on 06GRC power costs.xls Chart 3_04 07E Wild Horse Wind Expansion (C) (2) 4 3" xfId="29865"/>
    <cellStyle name="_VC 6.15.06 update on 06GRC power costs.xls Chart 3_04 07E Wild Horse Wind Expansion (C) (2) 5" xfId="29866"/>
    <cellStyle name="_VC 6.15.06 update on 06GRC power costs.xls Chart 3_04 07E Wild Horse Wind Expansion (C) (2) 5 2" xfId="29867"/>
    <cellStyle name="_VC 6.15.06 update on 06GRC power costs.xls Chart 3_04 07E Wild Horse Wind Expansion (C) (2) 6" xfId="29868"/>
    <cellStyle name="_VC 6.15.06 update on 06GRC power costs.xls Chart 3_04 07E Wild Horse Wind Expansion (C) (2) 6 2" xfId="29869"/>
    <cellStyle name="_VC 6.15.06 update on 06GRC power costs.xls Chart 3_04 07E Wild Horse Wind Expansion (C) (2)_Adj Bench DR 3 for Initial Briefs (Electric)" xfId="7531"/>
    <cellStyle name="_VC 6.15.06 update on 06GRC power costs.xls Chart 3_04 07E Wild Horse Wind Expansion (C) (2)_Adj Bench DR 3 for Initial Briefs (Electric) 2" xfId="7532"/>
    <cellStyle name="_VC 6.15.06 update on 06GRC power costs.xls Chart 3_04 07E Wild Horse Wind Expansion (C) (2)_Adj Bench DR 3 for Initial Briefs (Electric) 2 2" xfId="7533"/>
    <cellStyle name="_VC 6.15.06 update on 06GRC power costs.xls Chart 3_04 07E Wild Horse Wind Expansion (C) (2)_Adj Bench DR 3 for Initial Briefs (Electric) 2 2 2" xfId="29870"/>
    <cellStyle name="_VC 6.15.06 update on 06GRC power costs.xls Chart 3_04 07E Wild Horse Wind Expansion (C) (2)_Adj Bench DR 3 for Initial Briefs (Electric) 2 2 2 2" xfId="29871"/>
    <cellStyle name="_VC 6.15.06 update on 06GRC power costs.xls Chart 3_04 07E Wild Horse Wind Expansion (C) (2)_Adj Bench DR 3 for Initial Briefs (Electric) 2 3" xfId="29872"/>
    <cellStyle name="_VC 6.15.06 update on 06GRC power costs.xls Chart 3_04 07E Wild Horse Wind Expansion (C) (2)_Adj Bench DR 3 for Initial Briefs (Electric) 2 3 2" xfId="29873"/>
    <cellStyle name="_VC 6.15.06 update on 06GRC power costs.xls Chart 3_04 07E Wild Horse Wind Expansion (C) (2)_Adj Bench DR 3 for Initial Briefs (Electric) 2 4" xfId="29874"/>
    <cellStyle name="_VC 6.15.06 update on 06GRC power costs.xls Chart 3_04 07E Wild Horse Wind Expansion (C) (2)_Adj Bench DR 3 for Initial Briefs (Electric) 2 4 2" xfId="29875"/>
    <cellStyle name="_VC 6.15.06 update on 06GRC power costs.xls Chart 3_04 07E Wild Horse Wind Expansion (C) (2)_Adj Bench DR 3 for Initial Briefs (Electric) 3" xfId="7534"/>
    <cellStyle name="_VC 6.15.06 update on 06GRC power costs.xls Chart 3_04 07E Wild Horse Wind Expansion (C) (2)_Adj Bench DR 3 for Initial Briefs (Electric) 3 2" xfId="29876"/>
    <cellStyle name="_VC 6.15.06 update on 06GRC power costs.xls Chart 3_04 07E Wild Horse Wind Expansion (C) (2)_Adj Bench DR 3 for Initial Briefs (Electric) 3 2 2" xfId="29877"/>
    <cellStyle name="_VC 6.15.06 update on 06GRC power costs.xls Chart 3_04 07E Wild Horse Wind Expansion (C) (2)_Adj Bench DR 3 for Initial Briefs (Electric) 3 3" xfId="29878"/>
    <cellStyle name="_VC 6.15.06 update on 06GRC power costs.xls Chart 3_04 07E Wild Horse Wind Expansion (C) (2)_Adj Bench DR 3 for Initial Briefs (Electric) 4" xfId="7535"/>
    <cellStyle name="_VC 6.15.06 update on 06GRC power costs.xls Chart 3_04 07E Wild Horse Wind Expansion (C) (2)_Adj Bench DR 3 for Initial Briefs (Electric) 4 2" xfId="29879"/>
    <cellStyle name="_VC 6.15.06 update on 06GRC power costs.xls Chart 3_04 07E Wild Horse Wind Expansion (C) (2)_Adj Bench DR 3 for Initial Briefs (Electric) 4 2 2" xfId="29880"/>
    <cellStyle name="_VC 6.15.06 update on 06GRC power costs.xls Chart 3_04 07E Wild Horse Wind Expansion (C) (2)_Adj Bench DR 3 for Initial Briefs (Electric) 4 3" xfId="29881"/>
    <cellStyle name="_VC 6.15.06 update on 06GRC power costs.xls Chart 3_04 07E Wild Horse Wind Expansion (C) (2)_Adj Bench DR 3 for Initial Briefs (Electric) 5" xfId="29882"/>
    <cellStyle name="_VC 6.15.06 update on 06GRC power costs.xls Chart 3_04 07E Wild Horse Wind Expansion (C) (2)_Adj Bench DR 3 for Initial Briefs (Electric) 5 2" xfId="29883"/>
    <cellStyle name="_VC 6.15.06 update on 06GRC power costs.xls Chart 3_04 07E Wild Horse Wind Expansion (C) (2)_Adj Bench DR 3 for Initial Briefs (Electric) 6" xfId="29884"/>
    <cellStyle name="_VC 6.15.06 update on 06GRC power costs.xls Chart 3_04 07E Wild Horse Wind Expansion (C) (2)_Adj Bench DR 3 for Initial Briefs (Electric) 6 2" xfId="29885"/>
    <cellStyle name="_VC 6.15.06 update on 06GRC power costs.xls Chart 3_04 07E Wild Horse Wind Expansion (C) (2)_Adj Bench DR 3 for Initial Briefs (Electric)_DEM-WP(C) ENERG10C--ctn Mid-C_042010 2010GRC" xfId="7536"/>
    <cellStyle name="_VC 6.15.06 update on 06GRC power costs.xls Chart 3_04 07E Wild Horse Wind Expansion (C) (2)_Adj Bench DR 3 for Initial Briefs (Electric)_DEM-WP(C) ENERG10C--ctn Mid-C_042010 2010GRC 2" xfId="29886"/>
    <cellStyle name="_VC 6.15.06 update on 06GRC power costs.xls Chart 3_04 07E Wild Horse Wind Expansion (C) (2)_Book1" xfId="7537"/>
    <cellStyle name="_VC 6.15.06 update on 06GRC power costs.xls Chart 3_04 07E Wild Horse Wind Expansion (C) (2)_Book1 2" xfId="29887"/>
    <cellStyle name="_VC 6.15.06 update on 06GRC power costs.xls Chart 3_04 07E Wild Horse Wind Expansion (C) (2)_DEM-WP(C) ENERG10C--ctn Mid-C_042010 2010GRC" xfId="7538"/>
    <cellStyle name="_VC 6.15.06 update on 06GRC power costs.xls Chart 3_04 07E Wild Horse Wind Expansion (C) (2)_DEM-WP(C) ENERG10C--ctn Mid-C_042010 2010GRC 2" xfId="29888"/>
    <cellStyle name="_VC 6.15.06 update on 06GRC power costs.xls Chart 3_04 07E Wild Horse Wind Expansion (C) (2)_Electric Rev Req Model (2009 GRC) " xfId="7539"/>
    <cellStyle name="_VC 6.15.06 update on 06GRC power costs.xls Chart 3_04 07E Wild Horse Wind Expansion (C) (2)_Electric Rev Req Model (2009 GRC)  2" xfId="7540"/>
    <cellStyle name="_VC 6.15.06 update on 06GRC power costs.xls Chart 3_04 07E Wild Horse Wind Expansion (C) (2)_Electric Rev Req Model (2009 GRC)  2 2" xfId="7541"/>
    <cellStyle name="_VC 6.15.06 update on 06GRC power costs.xls Chart 3_04 07E Wild Horse Wind Expansion (C) (2)_Electric Rev Req Model (2009 GRC)  2 2 2" xfId="29889"/>
    <cellStyle name="_VC 6.15.06 update on 06GRC power costs.xls Chart 3_04 07E Wild Horse Wind Expansion (C) (2)_Electric Rev Req Model (2009 GRC)  2 2 2 2" xfId="29890"/>
    <cellStyle name="_VC 6.15.06 update on 06GRC power costs.xls Chart 3_04 07E Wild Horse Wind Expansion (C) (2)_Electric Rev Req Model (2009 GRC)  2 3" xfId="29891"/>
    <cellStyle name="_VC 6.15.06 update on 06GRC power costs.xls Chart 3_04 07E Wild Horse Wind Expansion (C) (2)_Electric Rev Req Model (2009 GRC)  2 3 2" xfId="29892"/>
    <cellStyle name="_VC 6.15.06 update on 06GRC power costs.xls Chart 3_04 07E Wild Horse Wind Expansion (C) (2)_Electric Rev Req Model (2009 GRC)  2 4" xfId="29893"/>
    <cellStyle name="_VC 6.15.06 update on 06GRC power costs.xls Chart 3_04 07E Wild Horse Wind Expansion (C) (2)_Electric Rev Req Model (2009 GRC)  2 4 2" xfId="29894"/>
    <cellStyle name="_VC 6.15.06 update on 06GRC power costs.xls Chart 3_04 07E Wild Horse Wind Expansion (C) (2)_Electric Rev Req Model (2009 GRC)  3" xfId="7542"/>
    <cellStyle name="_VC 6.15.06 update on 06GRC power costs.xls Chart 3_04 07E Wild Horse Wind Expansion (C) (2)_Electric Rev Req Model (2009 GRC)  3 2" xfId="29895"/>
    <cellStyle name="_VC 6.15.06 update on 06GRC power costs.xls Chart 3_04 07E Wild Horse Wind Expansion (C) (2)_Electric Rev Req Model (2009 GRC)  3 2 2" xfId="29896"/>
    <cellStyle name="_VC 6.15.06 update on 06GRC power costs.xls Chart 3_04 07E Wild Horse Wind Expansion (C) (2)_Electric Rev Req Model (2009 GRC)  3 3" xfId="29897"/>
    <cellStyle name="_VC 6.15.06 update on 06GRC power costs.xls Chart 3_04 07E Wild Horse Wind Expansion (C) (2)_Electric Rev Req Model (2009 GRC)  4" xfId="7543"/>
    <cellStyle name="_VC 6.15.06 update on 06GRC power costs.xls Chart 3_04 07E Wild Horse Wind Expansion (C) (2)_Electric Rev Req Model (2009 GRC)  4 2" xfId="29898"/>
    <cellStyle name="_VC 6.15.06 update on 06GRC power costs.xls Chart 3_04 07E Wild Horse Wind Expansion (C) (2)_Electric Rev Req Model (2009 GRC)  4 2 2" xfId="29899"/>
    <cellStyle name="_VC 6.15.06 update on 06GRC power costs.xls Chart 3_04 07E Wild Horse Wind Expansion (C) (2)_Electric Rev Req Model (2009 GRC)  4 3" xfId="29900"/>
    <cellStyle name="_VC 6.15.06 update on 06GRC power costs.xls Chart 3_04 07E Wild Horse Wind Expansion (C) (2)_Electric Rev Req Model (2009 GRC)  5" xfId="29901"/>
    <cellStyle name="_VC 6.15.06 update on 06GRC power costs.xls Chart 3_04 07E Wild Horse Wind Expansion (C) (2)_Electric Rev Req Model (2009 GRC)  5 2" xfId="29902"/>
    <cellStyle name="_VC 6.15.06 update on 06GRC power costs.xls Chart 3_04 07E Wild Horse Wind Expansion (C) (2)_Electric Rev Req Model (2009 GRC)  6" xfId="29903"/>
    <cellStyle name="_VC 6.15.06 update on 06GRC power costs.xls Chart 3_04 07E Wild Horse Wind Expansion (C) (2)_Electric Rev Req Model (2009 GRC)  6 2" xfId="29904"/>
    <cellStyle name="_VC 6.15.06 update on 06GRC power costs.xls Chart 3_04 07E Wild Horse Wind Expansion (C) (2)_Electric Rev Req Model (2009 GRC) _DEM-WP(C) ENERG10C--ctn Mid-C_042010 2010GRC" xfId="7544"/>
    <cellStyle name="_VC 6.15.06 update on 06GRC power costs.xls Chart 3_04 07E Wild Horse Wind Expansion (C) (2)_Electric Rev Req Model (2009 GRC) _DEM-WP(C) ENERG10C--ctn Mid-C_042010 2010GRC 2" xfId="29905"/>
    <cellStyle name="_VC 6.15.06 update on 06GRC power costs.xls Chart 3_04 07E Wild Horse Wind Expansion (C) (2)_Electric Rev Req Model (2009 GRC) Rebuttal" xfId="7545"/>
    <cellStyle name="_VC 6.15.06 update on 06GRC power costs.xls Chart 3_04 07E Wild Horse Wind Expansion (C) (2)_Electric Rev Req Model (2009 GRC) Rebuttal 2" xfId="7546"/>
    <cellStyle name="_VC 6.15.06 update on 06GRC power costs.xls Chart 3_04 07E Wild Horse Wind Expansion (C) (2)_Electric Rev Req Model (2009 GRC) Rebuttal 2 2" xfId="7547"/>
    <cellStyle name="_VC 6.15.06 update on 06GRC power costs.xls Chart 3_04 07E Wild Horse Wind Expansion (C) (2)_Electric Rev Req Model (2009 GRC) Rebuttal 2 2 2" xfId="29906"/>
    <cellStyle name="_VC 6.15.06 update on 06GRC power costs.xls Chart 3_04 07E Wild Horse Wind Expansion (C) (2)_Electric Rev Req Model (2009 GRC) Rebuttal 2 3" xfId="29907"/>
    <cellStyle name="_VC 6.15.06 update on 06GRC power costs.xls Chart 3_04 07E Wild Horse Wind Expansion (C) (2)_Electric Rev Req Model (2009 GRC) Rebuttal 3" xfId="7548"/>
    <cellStyle name="_VC 6.15.06 update on 06GRC power costs.xls Chart 3_04 07E Wild Horse Wind Expansion (C) (2)_Electric Rev Req Model (2009 GRC) Rebuttal 3 2" xfId="29908"/>
    <cellStyle name="_VC 6.15.06 update on 06GRC power costs.xls Chart 3_04 07E Wild Horse Wind Expansion (C) (2)_Electric Rev Req Model (2009 GRC) Rebuttal 4" xfId="7549"/>
    <cellStyle name="_VC 6.15.06 update on 06GRC power costs.xls Chart 3_04 07E Wild Horse Wind Expansion (C) (2)_Electric Rev Req Model (2009 GRC) Rebuttal REmoval of New  WH Solar AdjustMI" xfId="7550"/>
    <cellStyle name="_VC 6.15.06 update on 06GRC power costs.xls Chart 3_04 07E Wild Horse Wind Expansion (C) (2)_Electric Rev Req Model (2009 GRC) Rebuttal REmoval of New  WH Solar AdjustMI 2" xfId="7551"/>
    <cellStyle name="_VC 6.15.06 update on 06GRC power costs.xls Chart 3_04 07E Wild Horse Wind Expansion (C) (2)_Electric Rev Req Model (2009 GRC) Rebuttal REmoval of New  WH Solar AdjustMI 2 2" xfId="7552"/>
    <cellStyle name="_VC 6.15.06 update on 06GRC power costs.xls Chart 3_04 07E Wild Horse Wind Expansion (C) (2)_Electric Rev Req Model (2009 GRC) Rebuttal REmoval of New  WH Solar AdjustMI 2 2 2" xfId="29909"/>
    <cellStyle name="_VC 6.15.06 update on 06GRC power costs.xls Chart 3_04 07E Wild Horse Wind Expansion (C) (2)_Electric Rev Req Model (2009 GRC) Rebuttal REmoval of New  WH Solar AdjustMI 2 2 2 2" xfId="29910"/>
    <cellStyle name="_VC 6.15.06 update on 06GRC power costs.xls Chart 3_04 07E Wild Horse Wind Expansion (C) (2)_Electric Rev Req Model (2009 GRC) Rebuttal REmoval of New  WH Solar AdjustMI 2 3" xfId="29911"/>
    <cellStyle name="_VC 6.15.06 update on 06GRC power costs.xls Chart 3_04 07E Wild Horse Wind Expansion (C) (2)_Electric Rev Req Model (2009 GRC) Rebuttal REmoval of New  WH Solar AdjustMI 2 3 2" xfId="29912"/>
    <cellStyle name="_VC 6.15.06 update on 06GRC power costs.xls Chart 3_04 07E Wild Horse Wind Expansion (C) (2)_Electric Rev Req Model (2009 GRC) Rebuttal REmoval of New  WH Solar AdjustMI 2 4" xfId="29913"/>
    <cellStyle name="_VC 6.15.06 update on 06GRC power costs.xls Chart 3_04 07E Wild Horse Wind Expansion (C) (2)_Electric Rev Req Model (2009 GRC) Rebuttal REmoval of New  WH Solar AdjustMI 2 4 2" xfId="29914"/>
    <cellStyle name="_VC 6.15.06 update on 06GRC power costs.xls Chart 3_04 07E Wild Horse Wind Expansion (C) (2)_Electric Rev Req Model (2009 GRC) Rebuttal REmoval of New  WH Solar AdjustMI 3" xfId="7553"/>
    <cellStyle name="_VC 6.15.06 update on 06GRC power costs.xls Chart 3_04 07E Wild Horse Wind Expansion (C) (2)_Electric Rev Req Model (2009 GRC) Rebuttal REmoval of New  WH Solar AdjustMI 3 2" xfId="29915"/>
    <cellStyle name="_VC 6.15.06 update on 06GRC power costs.xls Chart 3_04 07E Wild Horse Wind Expansion (C) (2)_Electric Rev Req Model (2009 GRC) Rebuttal REmoval of New  WH Solar AdjustMI 3 2 2" xfId="29916"/>
    <cellStyle name="_VC 6.15.06 update on 06GRC power costs.xls Chart 3_04 07E Wild Horse Wind Expansion (C) (2)_Electric Rev Req Model (2009 GRC) Rebuttal REmoval of New  WH Solar AdjustMI 3 3" xfId="29917"/>
    <cellStyle name="_VC 6.15.06 update on 06GRC power costs.xls Chart 3_04 07E Wild Horse Wind Expansion (C) (2)_Electric Rev Req Model (2009 GRC) Rebuttal REmoval of New  WH Solar AdjustMI 4" xfId="7554"/>
    <cellStyle name="_VC 6.15.06 update on 06GRC power costs.xls Chart 3_04 07E Wild Horse Wind Expansion (C) (2)_Electric Rev Req Model (2009 GRC) Rebuttal REmoval of New  WH Solar AdjustMI 4 2" xfId="29918"/>
    <cellStyle name="_VC 6.15.06 update on 06GRC power costs.xls Chart 3_04 07E Wild Horse Wind Expansion (C) (2)_Electric Rev Req Model (2009 GRC) Rebuttal REmoval of New  WH Solar AdjustMI 4 2 2" xfId="29919"/>
    <cellStyle name="_VC 6.15.06 update on 06GRC power costs.xls Chart 3_04 07E Wild Horse Wind Expansion (C) (2)_Electric Rev Req Model (2009 GRC) Rebuttal REmoval of New  WH Solar AdjustMI 4 3" xfId="29920"/>
    <cellStyle name="_VC 6.15.06 update on 06GRC power costs.xls Chart 3_04 07E Wild Horse Wind Expansion (C) (2)_Electric Rev Req Model (2009 GRC) Rebuttal REmoval of New  WH Solar AdjustMI 5" xfId="29921"/>
    <cellStyle name="_VC 6.15.06 update on 06GRC power costs.xls Chart 3_04 07E Wild Horse Wind Expansion (C) (2)_Electric Rev Req Model (2009 GRC) Rebuttal REmoval of New  WH Solar AdjustMI 5 2" xfId="29922"/>
    <cellStyle name="_VC 6.15.06 update on 06GRC power costs.xls Chart 3_04 07E Wild Horse Wind Expansion (C) (2)_Electric Rev Req Model (2009 GRC) Rebuttal REmoval of New  WH Solar AdjustMI 6" xfId="29923"/>
    <cellStyle name="_VC 6.15.06 update on 06GRC power costs.xls Chart 3_04 07E Wild Horse Wind Expansion (C) (2)_Electric Rev Req Model (2009 GRC) Rebuttal REmoval of New  WH Solar AdjustMI 6 2" xfId="29924"/>
    <cellStyle name="_VC 6.15.06 update on 06GRC power costs.xls Chart 3_04 07E Wild Horse Wind Expansion (C) (2)_Electric Rev Req Model (2009 GRC) Rebuttal REmoval of New  WH Solar AdjustMI_DEM-WP(C) ENERG10C--ctn Mid-C_042010 2010GRC" xfId="7555"/>
    <cellStyle name="_VC 6.15.06 update on 06GRC power costs.xls Chart 3_04 07E Wild Horse Wind Expansion (C) (2)_Electric Rev Req Model (2009 GRC) Rebuttal REmoval of New  WH Solar AdjustMI_DEM-WP(C) ENERG10C--ctn Mid-C_042010 2010GRC 2" xfId="29925"/>
    <cellStyle name="_VC 6.15.06 update on 06GRC power costs.xls Chart 3_04 07E Wild Horse Wind Expansion (C) (2)_Electric Rev Req Model (2009 GRC) Revised 01-18-2010" xfId="7556"/>
    <cellStyle name="_VC 6.15.06 update on 06GRC power costs.xls Chart 3_04 07E Wild Horse Wind Expansion (C) (2)_Electric Rev Req Model (2009 GRC) Revised 01-18-2010 2" xfId="7557"/>
    <cellStyle name="_VC 6.15.06 update on 06GRC power costs.xls Chart 3_04 07E Wild Horse Wind Expansion (C) (2)_Electric Rev Req Model (2009 GRC) Revised 01-18-2010 2 2" xfId="7558"/>
    <cellStyle name="_VC 6.15.06 update on 06GRC power costs.xls Chart 3_04 07E Wild Horse Wind Expansion (C) (2)_Electric Rev Req Model (2009 GRC) Revised 01-18-2010 2 2 2" xfId="29926"/>
    <cellStyle name="_VC 6.15.06 update on 06GRC power costs.xls Chart 3_04 07E Wild Horse Wind Expansion (C) (2)_Electric Rev Req Model (2009 GRC) Revised 01-18-2010 2 2 2 2" xfId="29927"/>
    <cellStyle name="_VC 6.15.06 update on 06GRC power costs.xls Chart 3_04 07E Wild Horse Wind Expansion (C) (2)_Electric Rev Req Model (2009 GRC) Revised 01-18-2010 2 3" xfId="29928"/>
    <cellStyle name="_VC 6.15.06 update on 06GRC power costs.xls Chart 3_04 07E Wild Horse Wind Expansion (C) (2)_Electric Rev Req Model (2009 GRC) Revised 01-18-2010 2 3 2" xfId="29929"/>
    <cellStyle name="_VC 6.15.06 update on 06GRC power costs.xls Chart 3_04 07E Wild Horse Wind Expansion (C) (2)_Electric Rev Req Model (2009 GRC) Revised 01-18-2010 2 4" xfId="29930"/>
    <cellStyle name="_VC 6.15.06 update on 06GRC power costs.xls Chart 3_04 07E Wild Horse Wind Expansion (C) (2)_Electric Rev Req Model (2009 GRC) Revised 01-18-2010 2 4 2" xfId="29931"/>
    <cellStyle name="_VC 6.15.06 update on 06GRC power costs.xls Chart 3_04 07E Wild Horse Wind Expansion (C) (2)_Electric Rev Req Model (2009 GRC) Revised 01-18-2010 3" xfId="7559"/>
    <cellStyle name="_VC 6.15.06 update on 06GRC power costs.xls Chart 3_04 07E Wild Horse Wind Expansion (C) (2)_Electric Rev Req Model (2009 GRC) Revised 01-18-2010 3 2" xfId="29932"/>
    <cellStyle name="_VC 6.15.06 update on 06GRC power costs.xls Chart 3_04 07E Wild Horse Wind Expansion (C) (2)_Electric Rev Req Model (2009 GRC) Revised 01-18-2010 3 2 2" xfId="29933"/>
    <cellStyle name="_VC 6.15.06 update on 06GRC power costs.xls Chart 3_04 07E Wild Horse Wind Expansion (C) (2)_Electric Rev Req Model (2009 GRC) Revised 01-18-2010 3 3" xfId="29934"/>
    <cellStyle name="_VC 6.15.06 update on 06GRC power costs.xls Chart 3_04 07E Wild Horse Wind Expansion (C) (2)_Electric Rev Req Model (2009 GRC) Revised 01-18-2010 4" xfId="7560"/>
    <cellStyle name="_VC 6.15.06 update on 06GRC power costs.xls Chart 3_04 07E Wild Horse Wind Expansion (C) (2)_Electric Rev Req Model (2009 GRC) Revised 01-18-2010 4 2" xfId="29935"/>
    <cellStyle name="_VC 6.15.06 update on 06GRC power costs.xls Chart 3_04 07E Wild Horse Wind Expansion (C) (2)_Electric Rev Req Model (2009 GRC) Revised 01-18-2010 4 2 2" xfId="29936"/>
    <cellStyle name="_VC 6.15.06 update on 06GRC power costs.xls Chart 3_04 07E Wild Horse Wind Expansion (C) (2)_Electric Rev Req Model (2009 GRC) Revised 01-18-2010 4 3" xfId="29937"/>
    <cellStyle name="_VC 6.15.06 update on 06GRC power costs.xls Chart 3_04 07E Wild Horse Wind Expansion (C) (2)_Electric Rev Req Model (2009 GRC) Revised 01-18-2010 5" xfId="29938"/>
    <cellStyle name="_VC 6.15.06 update on 06GRC power costs.xls Chart 3_04 07E Wild Horse Wind Expansion (C) (2)_Electric Rev Req Model (2009 GRC) Revised 01-18-2010 5 2" xfId="29939"/>
    <cellStyle name="_VC 6.15.06 update on 06GRC power costs.xls Chart 3_04 07E Wild Horse Wind Expansion (C) (2)_Electric Rev Req Model (2009 GRC) Revised 01-18-2010 6" xfId="29940"/>
    <cellStyle name="_VC 6.15.06 update on 06GRC power costs.xls Chart 3_04 07E Wild Horse Wind Expansion (C) (2)_Electric Rev Req Model (2009 GRC) Revised 01-18-2010 6 2" xfId="29941"/>
    <cellStyle name="_VC 6.15.06 update on 06GRC power costs.xls Chart 3_04 07E Wild Horse Wind Expansion (C) (2)_Electric Rev Req Model (2009 GRC) Revised 01-18-2010_DEM-WP(C) ENERG10C--ctn Mid-C_042010 2010GRC" xfId="7561"/>
    <cellStyle name="_VC 6.15.06 update on 06GRC power costs.xls Chart 3_04 07E Wild Horse Wind Expansion (C) (2)_Electric Rev Req Model (2009 GRC) Revised 01-18-2010_DEM-WP(C) ENERG10C--ctn Mid-C_042010 2010GRC 2" xfId="29942"/>
    <cellStyle name="_VC 6.15.06 update on 06GRC power costs.xls Chart 3_04 07E Wild Horse Wind Expansion (C) (2)_Electric Rev Req Model (2010 GRC)" xfId="7562"/>
    <cellStyle name="_VC 6.15.06 update on 06GRC power costs.xls Chart 3_04 07E Wild Horse Wind Expansion (C) (2)_Electric Rev Req Model (2010 GRC) 2" xfId="29943"/>
    <cellStyle name="_VC 6.15.06 update on 06GRC power costs.xls Chart 3_04 07E Wild Horse Wind Expansion (C) (2)_Electric Rev Req Model (2010 GRC) SF" xfId="7563"/>
    <cellStyle name="_VC 6.15.06 update on 06GRC power costs.xls Chart 3_04 07E Wild Horse Wind Expansion (C) (2)_Electric Rev Req Model (2010 GRC) SF 2" xfId="29944"/>
    <cellStyle name="_VC 6.15.06 update on 06GRC power costs.xls Chart 3_04 07E Wild Horse Wind Expansion (C) (2)_Final Order Electric EXHIBIT A-1" xfId="7564"/>
    <cellStyle name="_VC 6.15.06 update on 06GRC power costs.xls Chart 3_04 07E Wild Horse Wind Expansion (C) (2)_Final Order Electric EXHIBIT A-1 2" xfId="7565"/>
    <cellStyle name="_VC 6.15.06 update on 06GRC power costs.xls Chart 3_04 07E Wild Horse Wind Expansion (C) (2)_Final Order Electric EXHIBIT A-1 2 2" xfId="7566"/>
    <cellStyle name="_VC 6.15.06 update on 06GRC power costs.xls Chart 3_04 07E Wild Horse Wind Expansion (C) (2)_Final Order Electric EXHIBIT A-1 2 2 2" xfId="29945"/>
    <cellStyle name="_VC 6.15.06 update on 06GRC power costs.xls Chart 3_04 07E Wild Horse Wind Expansion (C) (2)_Final Order Electric EXHIBIT A-1 2 3" xfId="29946"/>
    <cellStyle name="_VC 6.15.06 update on 06GRC power costs.xls Chart 3_04 07E Wild Horse Wind Expansion (C) (2)_Final Order Electric EXHIBIT A-1 3" xfId="7567"/>
    <cellStyle name="_VC 6.15.06 update on 06GRC power costs.xls Chart 3_04 07E Wild Horse Wind Expansion (C) (2)_Final Order Electric EXHIBIT A-1 3 2" xfId="29947"/>
    <cellStyle name="_VC 6.15.06 update on 06GRC power costs.xls Chart 3_04 07E Wild Horse Wind Expansion (C) (2)_Final Order Electric EXHIBIT A-1 3 2 2" xfId="29948"/>
    <cellStyle name="_VC 6.15.06 update on 06GRC power costs.xls Chart 3_04 07E Wild Horse Wind Expansion (C) (2)_Final Order Electric EXHIBIT A-1 3 3" xfId="29949"/>
    <cellStyle name="_VC 6.15.06 update on 06GRC power costs.xls Chart 3_04 07E Wild Horse Wind Expansion (C) (2)_Final Order Electric EXHIBIT A-1 4" xfId="7568"/>
    <cellStyle name="_VC 6.15.06 update on 06GRC power costs.xls Chart 3_04 07E Wild Horse Wind Expansion (C) (2)_Final Order Electric EXHIBIT A-1 4 2" xfId="29950"/>
    <cellStyle name="_VC 6.15.06 update on 06GRC power costs.xls Chart 3_04 07E Wild Horse Wind Expansion (C) (2)_Final Order Electric EXHIBIT A-1 5" xfId="29951"/>
    <cellStyle name="_VC 6.15.06 update on 06GRC power costs.xls Chart 3_04 07E Wild Horse Wind Expansion (C) (2)_Final Order Electric EXHIBIT A-1 6" xfId="29952"/>
    <cellStyle name="_VC 6.15.06 update on 06GRC power costs.xls Chart 3_04 07E Wild Horse Wind Expansion (C) (2)_TENASKA REGULATORY ASSET" xfId="7569"/>
    <cellStyle name="_VC 6.15.06 update on 06GRC power costs.xls Chart 3_04 07E Wild Horse Wind Expansion (C) (2)_TENASKA REGULATORY ASSET 2" xfId="7570"/>
    <cellStyle name="_VC 6.15.06 update on 06GRC power costs.xls Chart 3_04 07E Wild Horse Wind Expansion (C) (2)_TENASKA REGULATORY ASSET 2 2" xfId="7571"/>
    <cellStyle name="_VC 6.15.06 update on 06GRC power costs.xls Chart 3_04 07E Wild Horse Wind Expansion (C) (2)_TENASKA REGULATORY ASSET 2 2 2" xfId="29953"/>
    <cellStyle name="_VC 6.15.06 update on 06GRC power costs.xls Chart 3_04 07E Wild Horse Wind Expansion (C) (2)_TENASKA REGULATORY ASSET 2 3" xfId="29954"/>
    <cellStyle name="_VC 6.15.06 update on 06GRC power costs.xls Chart 3_04 07E Wild Horse Wind Expansion (C) (2)_TENASKA REGULATORY ASSET 3" xfId="7572"/>
    <cellStyle name="_VC 6.15.06 update on 06GRC power costs.xls Chart 3_04 07E Wild Horse Wind Expansion (C) (2)_TENASKA REGULATORY ASSET 3 2" xfId="29955"/>
    <cellStyle name="_VC 6.15.06 update on 06GRC power costs.xls Chart 3_04 07E Wild Horse Wind Expansion (C) (2)_TENASKA REGULATORY ASSET 3 2 2" xfId="29956"/>
    <cellStyle name="_VC 6.15.06 update on 06GRC power costs.xls Chart 3_04 07E Wild Horse Wind Expansion (C) (2)_TENASKA REGULATORY ASSET 3 3" xfId="29957"/>
    <cellStyle name="_VC 6.15.06 update on 06GRC power costs.xls Chart 3_04 07E Wild Horse Wind Expansion (C) (2)_TENASKA REGULATORY ASSET 4" xfId="7573"/>
    <cellStyle name="_VC 6.15.06 update on 06GRC power costs.xls Chart 3_04 07E Wild Horse Wind Expansion (C) (2)_TENASKA REGULATORY ASSET 4 2" xfId="29958"/>
    <cellStyle name="_VC 6.15.06 update on 06GRC power costs.xls Chart 3_04 07E Wild Horse Wind Expansion (C) (2)_TENASKA REGULATORY ASSET 5" xfId="29959"/>
    <cellStyle name="_VC 6.15.06 update on 06GRC power costs.xls Chart 3_04 07E Wild Horse Wind Expansion (C) (2)_TENASKA REGULATORY ASSET 6" xfId="29960"/>
    <cellStyle name="_VC 6.15.06 update on 06GRC power costs.xls Chart 3_16.37E Wild Horse Expansion DeferralRevwrkingfile SF" xfId="7574"/>
    <cellStyle name="_VC 6.15.06 update on 06GRC power costs.xls Chart 3_16.37E Wild Horse Expansion DeferralRevwrkingfile SF 2" xfId="7575"/>
    <cellStyle name="_VC 6.15.06 update on 06GRC power costs.xls Chart 3_16.37E Wild Horse Expansion DeferralRevwrkingfile SF 2 2" xfId="7576"/>
    <cellStyle name="_VC 6.15.06 update on 06GRC power costs.xls Chart 3_16.37E Wild Horse Expansion DeferralRevwrkingfile SF 2 2 2" xfId="29961"/>
    <cellStyle name="_VC 6.15.06 update on 06GRC power costs.xls Chart 3_16.37E Wild Horse Expansion DeferralRevwrkingfile SF 2 2 2 2" xfId="29962"/>
    <cellStyle name="_VC 6.15.06 update on 06GRC power costs.xls Chart 3_16.37E Wild Horse Expansion DeferralRevwrkingfile SF 2 3" xfId="29963"/>
    <cellStyle name="_VC 6.15.06 update on 06GRC power costs.xls Chart 3_16.37E Wild Horse Expansion DeferralRevwrkingfile SF 2 3 2" xfId="29964"/>
    <cellStyle name="_VC 6.15.06 update on 06GRC power costs.xls Chart 3_16.37E Wild Horse Expansion DeferralRevwrkingfile SF 2 4" xfId="29965"/>
    <cellStyle name="_VC 6.15.06 update on 06GRC power costs.xls Chart 3_16.37E Wild Horse Expansion DeferralRevwrkingfile SF 2 4 2" xfId="29966"/>
    <cellStyle name="_VC 6.15.06 update on 06GRC power costs.xls Chart 3_16.37E Wild Horse Expansion DeferralRevwrkingfile SF 3" xfId="7577"/>
    <cellStyle name="_VC 6.15.06 update on 06GRC power costs.xls Chart 3_16.37E Wild Horse Expansion DeferralRevwrkingfile SF 3 2" xfId="29967"/>
    <cellStyle name="_VC 6.15.06 update on 06GRC power costs.xls Chart 3_16.37E Wild Horse Expansion DeferralRevwrkingfile SF 3 2 2" xfId="29968"/>
    <cellStyle name="_VC 6.15.06 update on 06GRC power costs.xls Chart 3_16.37E Wild Horse Expansion DeferralRevwrkingfile SF 3 3" xfId="29969"/>
    <cellStyle name="_VC 6.15.06 update on 06GRC power costs.xls Chart 3_16.37E Wild Horse Expansion DeferralRevwrkingfile SF 4" xfId="7578"/>
    <cellStyle name="_VC 6.15.06 update on 06GRC power costs.xls Chart 3_16.37E Wild Horse Expansion DeferralRevwrkingfile SF 4 2" xfId="29970"/>
    <cellStyle name="_VC 6.15.06 update on 06GRC power costs.xls Chart 3_16.37E Wild Horse Expansion DeferralRevwrkingfile SF 4 2 2" xfId="29971"/>
    <cellStyle name="_VC 6.15.06 update on 06GRC power costs.xls Chart 3_16.37E Wild Horse Expansion DeferralRevwrkingfile SF 4 3" xfId="29972"/>
    <cellStyle name="_VC 6.15.06 update on 06GRC power costs.xls Chart 3_16.37E Wild Horse Expansion DeferralRevwrkingfile SF 5" xfId="29973"/>
    <cellStyle name="_VC 6.15.06 update on 06GRC power costs.xls Chart 3_16.37E Wild Horse Expansion DeferralRevwrkingfile SF 5 2" xfId="29974"/>
    <cellStyle name="_VC 6.15.06 update on 06GRC power costs.xls Chart 3_16.37E Wild Horse Expansion DeferralRevwrkingfile SF 6" xfId="29975"/>
    <cellStyle name="_VC 6.15.06 update on 06GRC power costs.xls Chart 3_16.37E Wild Horse Expansion DeferralRevwrkingfile SF 6 2" xfId="29976"/>
    <cellStyle name="_VC 6.15.06 update on 06GRC power costs.xls Chart 3_16.37E Wild Horse Expansion DeferralRevwrkingfile SF_DEM-WP(C) ENERG10C--ctn Mid-C_042010 2010GRC" xfId="7579"/>
    <cellStyle name="_VC 6.15.06 update on 06GRC power costs.xls Chart 3_16.37E Wild Horse Expansion DeferralRevwrkingfile SF_DEM-WP(C) ENERG10C--ctn Mid-C_042010 2010GRC 2" xfId="29977"/>
    <cellStyle name="_VC 6.15.06 update on 06GRC power costs.xls Chart 3_2009 Compliance Filing PCA Exhibits for GRC" xfId="7580"/>
    <cellStyle name="_VC 6.15.06 update on 06GRC power costs.xls Chart 3_2009 Compliance Filing PCA Exhibits for GRC 2" xfId="7581"/>
    <cellStyle name="_VC 6.15.06 update on 06GRC power costs.xls Chart 3_2009 Compliance Filing PCA Exhibits for GRC 2 2" xfId="29978"/>
    <cellStyle name="_VC 6.15.06 update on 06GRC power costs.xls Chart 3_2009 Compliance Filing PCA Exhibits for GRC 3" xfId="29979"/>
    <cellStyle name="_VC 6.15.06 update on 06GRC power costs.xls Chart 3_2009 GRC Compl Filing - Exhibit D" xfId="7582"/>
    <cellStyle name="_VC 6.15.06 update on 06GRC power costs.xls Chart 3_2009 GRC Compl Filing - Exhibit D 2" xfId="7583"/>
    <cellStyle name="_VC 6.15.06 update on 06GRC power costs.xls Chart 3_2009 GRC Compl Filing - Exhibit D 2 2" xfId="29980"/>
    <cellStyle name="_VC 6.15.06 update on 06GRC power costs.xls Chart 3_2009 GRC Compl Filing - Exhibit D 2 2 2" xfId="29981"/>
    <cellStyle name="_VC 6.15.06 update on 06GRC power costs.xls Chart 3_2009 GRC Compl Filing - Exhibit D 2 2 2 2" xfId="29982"/>
    <cellStyle name="_VC 6.15.06 update on 06GRC power costs.xls Chart 3_2009 GRC Compl Filing - Exhibit D 2 3" xfId="29983"/>
    <cellStyle name="_VC 6.15.06 update on 06GRC power costs.xls Chart 3_2009 GRC Compl Filing - Exhibit D 2 3 2" xfId="29984"/>
    <cellStyle name="_VC 6.15.06 update on 06GRC power costs.xls Chart 3_2009 GRC Compl Filing - Exhibit D 2 4" xfId="29985"/>
    <cellStyle name="_VC 6.15.06 update on 06GRC power costs.xls Chart 3_2009 GRC Compl Filing - Exhibit D 2 4 2" xfId="29986"/>
    <cellStyle name="_VC 6.15.06 update on 06GRC power costs.xls Chart 3_2009 GRC Compl Filing - Exhibit D 3" xfId="7584"/>
    <cellStyle name="_VC 6.15.06 update on 06GRC power costs.xls Chart 3_2009 GRC Compl Filing - Exhibit D 3 2" xfId="29987"/>
    <cellStyle name="_VC 6.15.06 update on 06GRC power costs.xls Chart 3_2009 GRC Compl Filing - Exhibit D 3 2 2" xfId="29988"/>
    <cellStyle name="_VC 6.15.06 update on 06GRC power costs.xls Chart 3_2009 GRC Compl Filing - Exhibit D 3 3" xfId="29989"/>
    <cellStyle name="_VC 6.15.06 update on 06GRC power costs.xls Chart 3_2009 GRC Compl Filing - Exhibit D 4" xfId="29990"/>
    <cellStyle name="_VC 6.15.06 update on 06GRC power costs.xls Chart 3_2009 GRC Compl Filing - Exhibit D 4 2" xfId="29991"/>
    <cellStyle name="_VC 6.15.06 update on 06GRC power costs.xls Chart 3_2009 GRC Compl Filing - Exhibit D 4 2 2" xfId="29992"/>
    <cellStyle name="_VC 6.15.06 update on 06GRC power costs.xls Chart 3_2009 GRC Compl Filing - Exhibit D 4 3" xfId="29993"/>
    <cellStyle name="_VC 6.15.06 update on 06GRC power costs.xls Chart 3_2009 GRC Compl Filing - Exhibit D 5" xfId="29994"/>
    <cellStyle name="_VC 6.15.06 update on 06GRC power costs.xls Chart 3_2009 GRC Compl Filing - Exhibit D 5 2" xfId="29995"/>
    <cellStyle name="_VC 6.15.06 update on 06GRC power costs.xls Chart 3_2009 GRC Compl Filing - Exhibit D 6" xfId="29996"/>
    <cellStyle name="_VC 6.15.06 update on 06GRC power costs.xls Chart 3_2009 GRC Compl Filing - Exhibit D 6 2" xfId="29997"/>
    <cellStyle name="_VC 6.15.06 update on 06GRC power costs.xls Chart 3_2009 GRC Compl Filing - Exhibit D_DEM-WP(C) ENERG10C--ctn Mid-C_042010 2010GRC" xfId="7585"/>
    <cellStyle name="_VC 6.15.06 update on 06GRC power costs.xls Chart 3_2009 GRC Compl Filing - Exhibit D_DEM-WP(C) ENERG10C--ctn Mid-C_042010 2010GRC 2" xfId="29998"/>
    <cellStyle name="_VC 6.15.06 update on 06GRC power costs.xls Chart 3_2010 PTC's July1_Dec31 2010 " xfId="29999"/>
    <cellStyle name="_VC 6.15.06 update on 06GRC power costs.xls Chart 3_2010 PTC's Sept10_Aug11 (Version 4)" xfId="30000"/>
    <cellStyle name="_VC 6.15.06 update on 06GRC power costs.xls Chart 3_3.01 Income Statement" xfId="7586"/>
    <cellStyle name="_VC 6.15.06 update on 06GRC power costs.xls Chart 3_4 31 Regulatory Assets and Liabilities  7 06- Exhibit D" xfId="7587"/>
    <cellStyle name="_VC 6.15.06 update on 06GRC power costs.xls Chart 3_4 31 Regulatory Assets and Liabilities  7 06- Exhibit D 2" xfId="7588"/>
    <cellStyle name="_VC 6.15.06 update on 06GRC power costs.xls Chart 3_4 31 Regulatory Assets and Liabilities  7 06- Exhibit D 2 2" xfId="7589"/>
    <cellStyle name="_VC 6.15.06 update on 06GRC power costs.xls Chart 3_4 31 Regulatory Assets and Liabilities  7 06- Exhibit D 2 2 2" xfId="30001"/>
    <cellStyle name="_VC 6.15.06 update on 06GRC power costs.xls Chart 3_4 31 Regulatory Assets and Liabilities  7 06- Exhibit D 2 2 2 2" xfId="30002"/>
    <cellStyle name="_VC 6.15.06 update on 06GRC power costs.xls Chart 3_4 31 Regulatory Assets and Liabilities  7 06- Exhibit D 2 3" xfId="30003"/>
    <cellStyle name="_VC 6.15.06 update on 06GRC power costs.xls Chart 3_4 31 Regulatory Assets and Liabilities  7 06- Exhibit D 2 3 2" xfId="30004"/>
    <cellStyle name="_VC 6.15.06 update on 06GRC power costs.xls Chart 3_4 31 Regulatory Assets and Liabilities  7 06- Exhibit D 2 4" xfId="30005"/>
    <cellStyle name="_VC 6.15.06 update on 06GRC power costs.xls Chart 3_4 31 Regulatory Assets and Liabilities  7 06- Exhibit D 2 4 2" xfId="30006"/>
    <cellStyle name="_VC 6.15.06 update on 06GRC power costs.xls Chart 3_4 31 Regulatory Assets and Liabilities  7 06- Exhibit D 3" xfId="7590"/>
    <cellStyle name="_VC 6.15.06 update on 06GRC power costs.xls Chart 3_4 31 Regulatory Assets and Liabilities  7 06- Exhibit D 3 2" xfId="30007"/>
    <cellStyle name="_VC 6.15.06 update on 06GRC power costs.xls Chart 3_4 31 Regulatory Assets and Liabilities  7 06- Exhibit D 3 2 2" xfId="30008"/>
    <cellStyle name="_VC 6.15.06 update on 06GRC power costs.xls Chart 3_4 31 Regulatory Assets and Liabilities  7 06- Exhibit D 3 3" xfId="30009"/>
    <cellStyle name="_VC 6.15.06 update on 06GRC power costs.xls Chart 3_4 31 Regulatory Assets and Liabilities  7 06- Exhibit D 4" xfId="7591"/>
    <cellStyle name="_VC 6.15.06 update on 06GRC power costs.xls Chart 3_4 31 Regulatory Assets and Liabilities  7 06- Exhibit D 4 2" xfId="30010"/>
    <cellStyle name="_VC 6.15.06 update on 06GRC power costs.xls Chart 3_4 31 Regulatory Assets and Liabilities  7 06- Exhibit D 4 2 2" xfId="30011"/>
    <cellStyle name="_VC 6.15.06 update on 06GRC power costs.xls Chart 3_4 31 Regulatory Assets and Liabilities  7 06- Exhibit D 4 3" xfId="30012"/>
    <cellStyle name="_VC 6.15.06 update on 06GRC power costs.xls Chart 3_4 31 Regulatory Assets and Liabilities  7 06- Exhibit D 5" xfId="30013"/>
    <cellStyle name="_VC 6.15.06 update on 06GRC power costs.xls Chart 3_4 31 Regulatory Assets and Liabilities  7 06- Exhibit D 5 2" xfId="30014"/>
    <cellStyle name="_VC 6.15.06 update on 06GRC power costs.xls Chart 3_4 31 Regulatory Assets and Liabilities  7 06- Exhibit D 6" xfId="30015"/>
    <cellStyle name="_VC 6.15.06 update on 06GRC power costs.xls Chart 3_4 31 Regulatory Assets and Liabilities  7 06- Exhibit D 6 2" xfId="30016"/>
    <cellStyle name="_VC 6.15.06 update on 06GRC power costs.xls Chart 3_4 31 Regulatory Assets and Liabilities  7 06- Exhibit D_DEM-WP(C) ENERG10C--ctn Mid-C_042010 2010GRC" xfId="7592"/>
    <cellStyle name="_VC 6.15.06 update on 06GRC power costs.xls Chart 3_4 31 Regulatory Assets and Liabilities  7 06- Exhibit D_DEM-WP(C) ENERG10C--ctn Mid-C_042010 2010GRC 2" xfId="30017"/>
    <cellStyle name="_VC 6.15.06 update on 06GRC power costs.xls Chart 3_4 31 Regulatory Assets and Liabilities  7 06- Exhibit D_NIM Summary" xfId="7593"/>
    <cellStyle name="_VC 6.15.06 update on 06GRC power costs.xls Chart 3_4 31 Regulatory Assets and Liabilities  7 06- Exhibit D_NIM Summary 2" xfId="7594"/>
    <cellStyle name="_VC 6.15.06 update on 06GRC power costs.xls Chart 3_4 31 Regulatory Assets and Liabilities  7 06- Exhibit D_NIM Summary 2 2" xfId="30018"/>
    <cellStyle name="_VC 6.15.06 update on 06GRC power costs.xls Chart 3_4 31 Regulatory Assets and Liabilities  7 06- Exhibit D_NIM Summary 2 2 2" xfId="30019"/>
    <cellStyle name="_VC 6.15.06 update on 06GRC power costs.xls Chart 3_4 31 Regulatory Assets and Liabilities  7 06- Exhibit D_NIM Summary 2 2 2 2" xfId="30020"/>
    <cellStyle name="_VC 6.15.06 update on 06GRC power costs.xls Chart 3_4 31 Regulatory Assets and Liabilities  7 06- Exhibit D_NIM Summary 2 3" xfId="30021"/>
    <cellStyle name="_VC 6.15.06 update on 06GRC power costs.xls Chart 3_4 31 Regulatory Assets and Liabilities  7 06- Exhibit D_NIM Summary 2 3 2" xfId="30022"/>
    <cellStyle name="_VC 6.15.06 update on 06GRC power costs.xls Chart 3_4 31 Regulatory Assets and Liabilities  7 06- Exhibit D_NIM Summary 2 4" xfId="30023"/>
    <cellStyle name="_VC 6.15.06 update on 06GRC power costs.xls Chart 3_4 31 Regulatory Assets and Liabilities  7 06- Exhibit D_NIM Summary 2 4 2" xfId="30024"/>
    <cellStyle name="_VC 6.15.06 update on 06GRC power costs.xls Chart 3_4 31 Regulatory Assets and Liabilities  7 06- Exhibit D_NIM Summary 3" xfId="30025"/>
    <cellStyle name="_VC 6.15.06 update on 06GRC power costs.xls Chart 3_4 31 Regulatory Assets and Liabilities  7 06- Exhibit D_NIM Summary 3 2" xfId="30026"/>
    <cellStyle name="_VC 6.15.06 update on 06GRC power costs.xls Chart 3_4 31 Regulatory Assets and Liabilities  7 06- Exhibit D_NIM Summary 3 2 2" xfId="30027"/>
    <cellStyle name="_VC 6.15.06 update on 06GRC power costs.xls Chart 3_4 31 Regulatory Assets and Liabilities  7 06- Exhibit D_NIM Summary 3 3" xfId="30028"/>
    <cellStyle name="_VC 6.15.06 update on 06GRC power costs.xls Chart 3_4 31 Regulatory Assets and Liabilities  7 06- Exhibit D_NIM Summary 4" xfId="30029"/>
    <cellStyle name="_VC 6.15.06 update on 06GRC power costs.xls Chart 3_4 31 Regulatory Assets and Liabilities  7 06- Exhibit D_NIM Summary 4 2" xfId="30030"/>
    <cellStyle name="_VC 6.15.06 update on 06GRC power costs.xls Chart 3_4 31 Regulatory Assets and Liabilities  7 06- Exhibit D_NIM Summary 4 2 2" xfId="30031"/>
    <cellStyle name="_VC 6.15.06 update on 06GRC power costs.xls Chart 3_4 31 Regulatory Assets and Liabilities  7 06- Exhibit D_NIM Summary 4 3" xfId="30032"/>
    <cellStyle name="_VC 6.15.06 update on 06GRC power costs.xls Chart 3_4 31 Regulatory Assets and Liabilities  7 06- Exhibit D_NIM Summary 5" xfId="30033"/>
    <cellStyle name="_VC 6.15.06 update on 06GRC power costs.xls Chart 3_4 31 Regulatory Assets and Liabilities  7 06- Exhibit D_NIM Summary 5 2" xfId="30034"/>
    <cellStyle name="_VC 6.15.06 update on 06GRC power costs.xls Chart 3_4 31 Regulatory Assets and Liabilities  7 06- Exhibit D_NIM Summary 6" xfId="30035"/>
    <cellStyle name="_VC 6.15.06 update on 06GRC power costs.xls Chart 3_4 31 Regulatory Assets and Liabilities  7 06- Exhibit D_NIM Summary 6 2" xfId="30036"/>
    <cellStyle name="_VC 6.15.06 update on 06GRC power costs.xls Chart 3_4 31 Regulatory Assets and Liabilities  7 06- Exhibit D_NIM Summary_DEM-WP(C) ENERG10C--ctn Mid-C_042010 2010GRC" xfId="7595"/>
    <cellStyle name="_VC 6.15.06 update on 06GRC power costs.xls Chart 3_4 31 Regulatory Assets and Liabilities  7 06- Exhibit D_NIM Summary_DEM-WP(C) ENERG10C--ctn Mid-C_042010 2010GRC 2" xfId="30037"/>
    <cellStyle name="_VC 6.15.06 update on 06GRC power costs.xls Chart 3_4 31E Reg Asset  Liab and EXH D" xfId="7596"/>
    <cellStyle name="_VC 6.15.06 update on 06GRC power costs.xls Chart 3_4 31E Reg Asset  Liab and EXH D _ Aug 10 Filing (2)" xfId="7597"/>
    <cellStyle name="_VC 6.15.06 update on 06GRC power costs.xls Chart 3_4 31E Reg Asset  Liab and EXH D _ Aug 10 Filing (2) 2" xfId="30038"/>
    <cellStyle name="_VC 6.15.06 update on 06GRC power costs.xls Chart 3_4 31E Reg Asset  Liab and EXH D _ Aug 10 Filing (2) 2 2" xfId="30039"/>
    <cellStyle name="_VC 6.15.06 update on 06GRC power costs.xls Chart 3_4 31E Reg Asset  Liab and EXH D _ Aug 10 Filing (2) 2 2 2" xfId="30040"/>
    <cellStyle name="_VC 6.15.06 update on 06GRC power costs.xls Chart 3_4 31E Reg Asset  Liab and EXH D _ Aug 10 Filing (2) 2 3" xfId="30041"/>
    <cellStyle name="_VC 6.15.06 update on 06GRC power costs.xls Chart 3_4 31E Reg Asset  Liab and EXH D _ Aug 10 Filing (2) 3" xfId="30042"/>
    <cellStyle name="_VC 6.15.06 update on 06GRC power costs.xls Chart 3_4 31E Reg Asset  Liab and EXH D _ Aug 10 Filing (2) 3 2" xfId="30043"/>
    <cellStyle name="_VC 6.15.06 update on 06GRC power costs.xls Chart 3_4 31E Reg Asset  Liab and EXH D _ Aug 10 Filing (2) 3 2 2" xfId="30044"/>
    <cellStyle name="_VC 6.15.06 update on 06GRC power costs.xls Chart 3_4 31E Reg Asset  Liab and EXH D _ Aug 10 Filing (2) 3 3" xfId="30045"/>
    <cellStyle name="_VC 6.15.06 update on 06GRC power costs.xls Chart 3_4 31E Reg Asset  Liab and EXH D _ Aug 10 Filing (2) 4" xfId="30046"/>
    <cellStyle name="_VC 6.15.06 update on 06GRC power costs.xls Chart 3_4 31E Reg Asset  Liab and EXH D _ Aug 10 Filing (2) 4 2" xfId="30047"/>
    <cellStyle name="_VC 6.15.06 update on 06GRC power costs.xls Chart 3_4 31E Reg Asset  Liab and EXH D _ Aug 10 Filing (2) 5" xfId="30048"/>
    <cellStyle name="_VC 6.15.06 update on 06GRC power costs.xls Chart 3_4 31E Reg Asset  Liab and EXH D _ Aug 10 Filing (2) 5 2" xfId="30049"/>
    <cellStyle name="_VC 6.15.06 update on 06GRC power costs.xls Chart 3_4 31E Reg Asset  Liab and EXH D 10" xfId="30050"/>
    <cellStyle name="_VC 6.15.06 update on 06GRC power costs.xls Chart 3_4 31E Reg Asset  Liab and EXH D 10 2" xfId="30051"/>
    <cellStyle name="_VC 6.15.06 update on 06GRC power costs.xls Chart 3_4 31E Reg Asset  Liab and EXH D 10 2 2" xfId="30052"/>
    <cellStyle name="_VC 6.15.06 update on 06GRC power costs.xls Chart 3_4 31E Reg Asset  Liab and EXH D 10 3" xfId="30053"/>
    <cellStyle name="_VC 6.15.06 update on 06GRC power costs.xls Chart 3_4 31E Reg Asset  Liab and EXH D 11" xfId="30054"/>
    <cellStyle name="_VC 6.15.06 update on 06GRC power costs.xls Chart 3_4 31E Reg Asset  Liab and EXH D 11 2" xfId="30055"/>
    <cellStyle name="_VC 6.15.06 update on 06GRC power costs.xls Chart 3_4 31E Reg Asset  Liab and EXH D 11 2 2" xfId="30056"/>
    <cellStyle name="_VC 6.15.06 update on 06GRC power costs.xls Chart 3_4 31E Reg Asset  Liab and EXH D 11 3" xfId="30057"/>
    <cellStyle name="_VC 6.15.06 update on 06GRC power costs.xls Chart 3_4 31E Reg Asset  Liab and EXH D 12" xfId="30058"/>
    <cellStyle name="_VC 6.15.06 update on 06GRC power costs.xls Chart 3_4 31E Reg Asset  Liab and EXH D 12 2" xfId="30059"/>
    <cellStyle name="_VC 6.15.06 update on 06GRC power costs.xls Chart 3_4 31E Reg Asset  Liab and EXH D 12 2 2" xfId="30060"/>
    <cellStyle name="_VC 6.15.06 update on 06GRC power costs.xls Chart 3_4 31E Reg Asset  Liab and EXH D 12 3" xfId="30061"/>
    <cellStyle name="_VC 6.15.06 update on 06GRC power costs.xls Chart 3_4 31E Reg Asset  Liab and EXH D 13" xfId="30062"/>
    <cellStyle name="_VC 6.15.06 update on 06GRC power costs.xls Chart 3_4 31E Reg Asset  Liab and EXH D 13 2" xfId="30063"/>
    <cellStyle name="_VC 6.15.06 update on 06GRC power costs.xls Chart 3_4 31E Reg Asset  Liab and EXH D 13 2 2" xfId="30064"/>
    <cellStyle name="_VC 6.15.06 update on 06GRC power costs.xls Chart 3_4 31E Reg Asset  Liab and EXH D 13 3" xfId="30065"/>
    <cellStyle name="_VC 6.15.06 update on 06GRC power costs.xls Chart 3_4 31E Reg Asset  Liab and EXH D 14" xfId="30066"/>
    <cellStyle name="_VC 6.15.06 update on 06GRC power costs.xls Chart 3_4 31E Reg Asset  Liab and EXH D 14 2" xfId="30067"/>
    <cellStyle name="_VC 6.15.06 update on 06GRC power costs.xls Chart 3_4 31E Reg Asset  Liab and EXH D 14 2 2" xfId="30068"/>
    <cellStyle name="_VC 6.15.06 update on 06GRC power costs.xls Chart 3_4 31E Reg Asset  Liab and EXH D 14 3" xfId="30069"/>
    <cellStyle name="_VC 6.15.06 update on 06GRC power costs.xls Chart 3_4 31E Reg Asset  Liab and EXH D 15" xfId="30070"/>
    <cellStyle name="_VC 6.15.06 update on 06GRC power costs.xls Chart 3_4 31E Reg Asset  Liab and EXH D 15 2" xfId="30071"/>
    <cellStyle name="_VC 6.15.06 update on 06GRC power costs.xls Chart 3_4 31E Reg Asset  Liab and EXH D 15 2 2" xfId="30072"/>
    <cellStyle name="_VC 6.15.06 update on 06GRC power costs.xls Chart 3_4 31E Reg Asset  Liab and EXH D 15 3" xfId="30073"/>
    <cellStyle name="_VC 6.15.06 update on 06GRC power costs.xls Chart 3_4 31E Reg Asset  Liab and EXH D 16" xfId="30074"/>
    <cellStyle name="_VC 6.15.06 update on 06GRC power costs.xls Chart 3_4 31E Reg Asset  Liab and EXH D 16 2" xfId="30075"/>
    <cellStyle name="_VC 6.15.06 update on 06GRC power costs.xls Chart 3_4 31E Reg Asset  Liab and EXH D 16 2 2" xfId="30076"/>
    <cellStyle name="_VC 6.15.06 update on 06GRC power costs.xls Chart 3_4 31E Reg Asset  Liab and EXH D 16 3" xfId="30077"/>
    <cellStyle name="_VC 6.15.06 update on 06GRC power costs.xls Chart 3_4 31E Reg Asset  Liab and EXH D 17" xfId="30078"/>
    <cellStyle name="_VC 6.15.06 update on 06GRC power costs.xls Chart 3_4 31E Reg Asset  Liab and EXH D 17 2" xfId="30079"/>
    <cellStyle name="_VC 6.15.06 update on 06GRC power costs.xls Chart 3_4 31E Reg Asset  Liab and EXH D 18" xfId="30080"/>
    <cellStyle name="_VC 6.15.06 update on 06GRC power costs.xls Chart 3_4 31E Reg Asset  Liab and EXH D 18 2" xfId="30081"/>
    <cellStyle name="_VC 6.15.06 update on 06GRC power costs.xls Chart 3_4 31E Reg Asset  Liab and EXH D 19" xfId="30082"/>
    <cellStyle name="_VC 6.15.06 update on 06GRC power costs.xls Chart 3_4 31E Reg Asset  Liab and EXH D 19 2" xfId="30083"/>
    <cellStyle name="_VC 6.15.06 update on 06GRC power costs.xls Chart 3_4 31E Reg Asset  Liab and EXH D 2" xfId="30084"/>
    <cellStyle name="_VC 6.15.06 update on 06GRC power costs.xls Chart 3_4 31E Reg Asset  Liab and EXH D 2 2" xfId="30085"/>
    <cellStyle name="_VC 6.15.06 update on 06GRC power costs.xls Chart 3_4 31E Reg Asset  Liab and EXH D 2 2 2" xfId="30086"/>
    <cellStyle name="_VC 6.15.06 update on 06GRC power costs.xls Chart 3_4 31E Reg Asset  Liab and EXH D 2 3" xfId="30087"/>
    <cellStyle name="_VC 6.15.06 update on 06GRC power costs.xls Chart 3_4 31E Reg Asset  Liab and EXH D 20" xfId="30088"/>
    <cellStyle name="_VC 6.15.06 update on 06GRC power costs.xls Chart 3_4 31E Reg Asset  Liab and EXH D 20 2" xfId="30089"/>
    <cellStyle name="_VC 6.15.06 update on 06GRC power costs.xls Chart 3_4 31E Reg Asset  Liab and EXH D 21" xfId="30090"/>
    <cellStyle name="_VC 6.15.06 update on 06GRC power costs.xls Chart 3_4 31E Reg Asset  Liab and EXH D 21 2" xfId="30091"/>
    <cellStyle name="_VC 6.15.06 update on 06GRC power costs.xls Chart 3_4 31E Reg Asset  Liab and EXH D 22" xfId="30092"/>
    <cellStyle name="_VC 6.15.06 update on 06GRC power costs.xls Chart 3_4 31E Reg Asset  Liab and EXH D 22 2" xfId="30093"/>
    <cellStyle name="_VC 6.15.06 update on 06GRC power costs.xls Chart 3_4 31E Reg Asset  Liab and EXH D 23" xfId="30094"/>
    <cellStyle name="_VC 6.15.06 update on 06GRC power costs.xls Chart 3_4 31E Reg Asset  Liab and EXH D 23 2" xfId="30095"/>
    <cellStyle name="_VC 6.15.06 update on 06GRC power costs.xls Chart 3_4 31E Reg Asset  Liab and EXH D 24" xfId="30096"/>
    <cellStyle name="_VC 6.15.06 update on 06GRC power costs.xls Chart 3_4 31E Reg Asset  Liab and EXH D 24 2" xfId="30097"/>
    <cellStyle name="_VC 6.15.06 update on 06GRC power costs.xls Chart 3_4 31E Reg Asset  Liab and EXH D 25" xfId="30098"/>
    <cellStyle name="_VC 6.15.06 update on 06GRC power costs.xls Chart 3_4 31E Reg Asset  Liab and EXH D 25 2" xfId="30099"/>
    <cellStyle name="_VC 6.15.06 update on 06GRC power costs.xls Chart 3_4 31E Reg Asset  Liab and EXH D 26" xfId="30100"/>
    <cellStyle name="_VC 6.15.06 update on 06GRC power costs.xls Chart 3_4 31E Reg Asset  Liab and EXH D 26 2" xfId="30101"/>
    <cellStyle name="_VC 6.15.06 update on 06GRC power costs.xls Chart 3_4 31E Reg Asset  Liab and EXH D 27" xfId="30102"/>
    <cellStyle name="_VC 6.15.06 update on 06GRC power costs.xls Chart 3_4 31E Reg Asset  Liab and EXH D 27 2" xfId="30103"/>
    <cellStyle name="_VC 6.15.06 update on 06GRC power costs.xls Chart 3_4 31E Reg Asset  Liab and EXH D 28" xfId="30104"/>
    <cellStyle name="_VC 6.15.06 update on 06GRC power costs.xls Chart 3_4 31E Reg Asset  Liab and EXH D 28 2" xfId="30105"/>
    <cellStyle name="_VC 6.15.06 update on 06GRC power costs.xls Chart 3_4 31E Reg Asset  Liab and EXH D 29" xfId="30106"/>
    <cellStyle name="_VC 6.15.06 update on 06GRC power costs.xls Chart 3_4 31E Reg Asset  Liab and EXH D 29 2" xfId="30107"/>
    <cellStyle name="_VC 6.15.06 update on 06GRC power costs.xls Chart 3_4 31E Reg Asset  Liab and EXH D 3" xfId="30108"/>
    <cellStyle name="_VC 6.15.06 update on 06GRC power costs.xls Chart 3_4 31E Reg Asset  Liab and EXH D 3 2" xfId="30109"/>
    <cellStyle name="_VC 6.15.06 update on 06GRC power costs.xls Chart 3_4 31E Reg Asset  Liab and EXH D 3 2 2" xfId="30110"/>
    <cellStyle name="_VC 6.15.06 update on 06GRC power costs.xls Chart 3_4 31E Reg Asset  Liab and EXH D 3 3" xfId="30111"/>
    <cellStyle name="_VC 6.15.06 update on 06GRC power costs.xls Chart 3_4 31E Reg Asset  Liab and EXH D 30" xfId="30112"/>
    <cellStyle name="_VC 6.15.06 update on 06GRC power costs.xls Chart 3_4 31E Reg Asset  Liab and EXH D 30 2" xfId="30113"/>
    <cellStyle name="_VC 6.15.06 update on 06GRC power costs.xls Chart 3_4 31E Reg Asset  Liab and EXH D 4" xfId="30114"/>
    <cellStyle name="_VC 6.15.06 update on 06GRC power costs.xls Chart 3_4 31E Reg Asset  Liab and EXH D 4 2" xfId="30115"/>
    <cellStyle name="_VC 6.15.06 update on 06GRC power costs.xls Chart 3_4 31E Reg Asset  Liab and EXH D 4 2 2" xfId="30116"/>
    <cellStyle name="_VC 6.15.06 update on 06GRC power costs.xls Chart 3_4 31E Reg Asset  Liab and EXH D 5" xfId="30117"/>
    <cellStyle name="_VC 6.15.06 update on 06GRC power costs.xls Chart 3_4 31E Reg Asset  Liab and EXH D 5 2" xfId="30118"/>
    <cellStyle name="_VC 6.15.06 update on 06GRC power costs.xls Chart 3_4 31E Reg Asset  Liab and EXH D 5 2 2" xfId="30119"/>
    <cellStyle name="_VC 6.15.06 update on 06GRC power costs.xls Chart 3_4 31E Reg Asset  Liab and EXH D 6" xfId="30120"/>
    <cellStyle name="_VC 6.15.06 update on 06GRC power costs.xls Chart 3_4 31E Reg Asset  Liab and EXH D 6 2" xfId="30121"/>
    <cellStyle name="_VC 6.15.06 update on 06GRC power costs.xls Chart 3_4 31E Reg Asset  Liab and EXH D 6 2 2" xfId="30122"/>
    <cellStyle name="_VC 6.15.06 update on 06GRC power costs.xls Chart 3_4 31E Reg Asset  Liab and EXH D 6 3" xfId="30123"/>
    <cellStyle name="_VC 6.15.06 update on 06GRC power costs.xls Chart 3_4 31E Reg Asset  Liab and EXH D 7" xfId="30124"/>
    <cellStyle name="_VC 6.15.06 update on 06GRC power costs.xls Chart 3_4 31E Reg Asset  Liab and EXH D 7 2" xfId="30125"/>
    <cellStyle name="_VC 6.15.06 update on 06GRC power costs.xls Chart 3_4 31E Reg Asset  Liab and EXH D 7 2 2" xfId="30126"/>
    <cellStyle name="_VC 6.15.06 update on 06GRC power costs.xls Chart 3_4 31E Reg Asset  Liab and EXH D 7 3" xfId="30127"/>
    <cellStyle name="_VC 6.15.06 update on 06GRC power costs.xls Chart 3_4 31E Reg Asset  Liab and EXH D 8" xfId="30128"/>
    <cellStyle name="_VC 6.15.06 update on 06GRC power costs.xls Chart 3_4 31E Reg Asset  Liab and EXH D 8 2" xfId="30129"/>
    <cellStyle name="_VC 6.15.06 update on 06GRC power costs.xls Chart 3_4 31E Reg Asset  Liab and EXH D 8 2 2" xfId="30130"/>
    <cellStyle name="_VC 6.15.06 update on 06GRC power costs.xls Chart 3_4 31E Reg Asset  Liab and EXH D 8 3" xfId="30131"/>
    <cellStyle name="_VC 6.15.06 update on 06GRC power costs.xls Chart 3_4 31E Reg Asset  Liab and EXH D 9" xfId="30132"/>
    <cellStyle name="_VC 6.15.06 update on 06GRC power costs.xls Chart 3_4 31E Reg Asset  Liab and EXH D 9 2" xfId="30133"/>
    <cellStyle name="_VC 6.15.06 update on 06GRC power costs.xls Chart 3_4 31E Reg Asset  Liab and EXH D 9 2 2" xfId="30134"/>
    <cellStyle name="_VC 6.15.06 update on 06GRC power costs.xls Chart 3_4 31E Reg Asset  Liab and EXH D 9 3" xfId="30135"/>
    <cellStyle name="_VC 6.15.06 update on 06GRC power costs.xls Chart 3_4 32 Regulatory Assets and Liabilities  7 06- Exhibit D" xfId="7598"/>
    <cellStyle name="_VC 6.15.06 update on 06GRC power costs.xls Chart 3_4 32 Regulatory Assets and Liabilities  7 06- Exhibit D 2" xfId="7599"/>
    <cellStyle name="_VC 6.15.06 update on 06GRC power costs.xls Chart 3_4 32 Regulatory Assets and Liabilities  7 06- Exhibit D 2 2" xfId="7600"/>
    <cellStyle name="_VC 6.15.06 update on 06GRC power costs.xls Chart 3_4 32 Regulatory Assets and Liabilities  7 06- Exhibit D 2 2 2" xfId="30136"/>
    <cellStyle name="_VC 6.15.06 update on 06GRC power costs.xls Chart 3_4 32 Regulatory Assets and Liabilities  7 06- Exhibit D 2 2 2 2" xfId="30137"/>
    <cellStyle name="_VC 6.15.06 update on 06GRC power costs.xls Chart 3_4 32 Regulatory Assets and Liabilities  7 06- Exhibit D 2 3" xfId="30138"/>
    <cellStyle name="_VC 6.15.06 update on 06GRC power costs.xls Chart 3_4 32 Regulatory Assets and Liabilities  7 06- Exhibit D 2 3 2" xfId="30139"/>
    <cellStyle name="_VC 6.15.06 update on 06GRC power costs.xls Chart 3_4 32 Regulatory Assets and Liabilities  7 06- Exhibit D 2 4" xfId="30140"/>
    <cellStyle name="_VC 6.15.06 update on 06GRC power costs.xls Chart 3_4 32 Regulatory Assets and Liabilities  7 06- Exhibit D 2 4 2" xfId="30141"/>
    <cellStyle name="_VC 6.15.06 update on 06GRC power costs.xls Chart 3_4 32 Regulatory Assets and Liabilities  7 06- Exhibit D 3" xfId="7601"/>
    <cellStyle name="_VC 6.15.06 update on 06GRC power costs.xls Chart 3_4 32 Regulatory Assets and Liabilities  7 06- Exhibit D 3 2" xfId="30142"/>
    <cellStyle name="_VC 6.15.06 update on 06GRC power costs.xls Chart 3_4 32 Regulatory Assets and Liabilities  7 06- Exhibit D 3 2 2" xfId="30143"/>
    <cellStyle name="_VC 6.15.06 update on 06GRC power costs.xls Chart 3_4 32 Regulatory Assets and Liabilities  7 06- Exhibit D 3 3" xfId="30144"/>
    <cellStyle name="_VC 6.15.06 update on 06GRC power costs.xls Chart 3_4 32 Regulatory Assets and Liabilities  7 06- Exhibit D 4" xfId="7602"/>
    <cellStyle name="_VC 6.15.06 update on 06GRC power costs.xls Chart 3_4 32 Regulatory Assets and Liabilities  7 06- Exhibit D 4 2" xfId="30145"/>
    <cellStyle name="_VC 6.15.06 update on 06GRC power costs.xls Chart 3_4 32 Regulatory Assets and Liabilities  7 06- Exhibit D 4 2 2" xfId="30146"/>
    <cellStyle name="_VC 6.15.06 update on 06GRC power costs.xls Chart 3_4 32 Regulatory Assets and Liabilities  7 06- Exhibit D 4 3" xfId="30147"/>
    <cellStyle name="_VC 6.15.06 update on 06GRC power costs.xls Chart 3_4 32 Regulatory Assets and Liabilities  7 06- Exhibit D 5" xfId="30148"/>
    <cellStyle name="_VC 6.15.06 update on 06GRC power costs.xls Chart 3_4 32 Regulatory Assets and Liabilities  7 06- Exhibit D 5 2" xfId="30149"/>
    <cellStyle name="_VC 6.15.06 update on 06GRC power costs.xls Chart 3_4 32 Regulatory Assets and Liabilities  7 06- Exhibit D 6" xfId="30150"/>
    <cellStyle name="_VC 6.15.06 update on 06GRC power costs.xls Chart 3_4 32 Regulatory Assets and Liabilities  7 06- Exhibit D 6 2" xfId="30151"/>
    <cellStyle name="_VC 6.15.06 update on 06GRC power costs.xls Chart 3_4 32 Regulatory Assets and Liabilities  7 06- Exhibit D_DEM-WP(C) ENERG10C--ctn Mid-C_042010 2010GRC" xfId="7603"/>
    <cellStyle name="_VC 6.15.06 update on 06GRC power costs.xls Chart 3_4 32 Regulatory Assets and Liabilities  7 06- Exhibit D_DEM-WP(C) ENERG10C--ctn Mid-C_042010 2010GRC 2" xfId="30152"/>
    <cellStyle name="_VC 6.15.06 update on 06GRC power costs.xls Chart 3_4 32 Regulatory Assets and Liabilities  7 06- Exhibit D_NIM Summary" xfId="7604"/>
    <cellStyle name="_VC 6.15.06 update on 06GRC power costs.xls Chart 3_4 32 Regulatory Assets and Liabilities  7 06- Exhibit D_NIM Summary 2" xfId="7605"/>
    <cellStyle name="_VC 6.15.06 update on 06GRC power costs.xls Chart 3_4 32 Regulatory Assets and Liabilities  7 06- Exhibit D_NIM Summary 2 2" xfId="30153"/>
    <cellStyle name="_VC 6.15.06 update on 06GRC power costs.xls Chart 3_4 32 Regulatory Assets and Liabilities  7 06- Exhibit D_NIM Summary 2 2 2" xfId="30154"/>
    <cellStyle name="_VC 6.15.06 update on 06GRC power costs.xls Chart 3_4 32 Regulatory Assets and Liabilities  7 06- Exhibit D_NIM Summary 2 2 2 2" xfId="30155"/>
    <cellStyle name="_VC 6.15.06 update on 06GRC power costs.xls Chart 3_4 32 Regulatory Assets and Liabilities  7 06- Exhibit D_NIM Summary 2 3" xfId="30156"/>
    <cellStyle name="_VC 6.15.06 update on 06GRC power costs.xls Chart 3_4 32 Regulatory Assets and Liabilities  7 06- Exhibit D_NIM Summary 2 3 2" xfId="30157"/>
    <cellStyle name="_VC 6.15.06 update on 06GRC power costs.xls Chart 3_4 32 Regulatory Assets and Liabilities  7 06- Exhibit D_NIM Summary 2 4" xfId="30158"/>
    <cellStyle name="_VC 6.15.06 update on 06GRC power costs.xls Chart 3_4 32 Regulatory Assets and Liabilities  7 06- Exhibit D_NIM Summary 2 4 2" xfId="30159"/>
    <cellStyle name="_VC 6.15.06 update on 06GRC power costs.xls Chart 3_4 32 Regulatory Assets and Liabilities  7 06- Exhibit D_NIM Summary 3" xfId="30160"/>
    <cellStyle name="_VC 6.15.06 update on 06GRC power costs.xls Chart 3_4 32 Regulatory Assets and Liabilities  7 06- Exhibit D_NIM Summary 3 2" xfId="30161"/>
    <cellStyle name="_VC 6.15.06 update on 06GRC power costs.xls Chart 3_4 32 Regulatory Assets and Liabilities  7 06- Exhibit D_NIM Summary 3 2 2" xfId="30162"/>
    <cellStyle name="_VC 6.15.06 update on 06GRC power costs.xls Chart 3_4 32 Regulatory Assets and Liabilities  7 06- Exhibit D_NIM Summary 3 3" xfId="30163"/>
    <cellStyle name="_VC 6.15.06 update on 06GRC power costs.xls Chart 3_4 32 Regulatory Assets and Liabilities  7 06- Exhibit D_NIM Summary 4" xfId="30164"/>
    <cellStyle name="_VC 6.15.06 update on 06GRC power costs.xls Chart 3_4 32 Regulatory Assets and Liabilities  7 06- Exhibit D_NIM Summary 4 2" xfId="30165"/>
    <cellStyle name="_VC 6.15.06 update on 06GRC power costs.xls Chart 3_4 32 Regulatory Assets and Liabilities  7 06- Exhibit D_NIM Summary 4 2 2" xfId="30166"/>
    <cellStyle name="_VC 6.15.06 update on 06GRC power costs.xls Chart 3_4 32 Regulatory Assets and Liabilities  7 06- Exhibit D_NIM Summary 4 3" xfId="30167"/>
    <cellStyle name="_VC 6.15.06 update on 06GRC power costs.xls Chart 3_4 32 Regulatory Assets and Liabilities  7 06- Exhibit D_NIM Summary 5" xfId="30168"/>
    <cellStyle name="_VC 6.15.06 update on 06GRC power costs.xls Chart 3_4 32 Regulatory Assets and Liabilities  7 06- Exhibit D_NIM Summary 5 2" xfId="30169"/>
    <cellStyle name="_VC 6.15.06 update on 06GRC power costs.xls Chart 3_4 32 Regulatory Assets and Liabilities  7 06- Exhibit D_NIM Summary 6" xfId="30170"/>
    <cellStyle name="_VC 6.15.06 update on 06GRC power costs.xls Chart 3_4 32 Regulatory Assets and Liabilities  7 06- Exhibit D_NIM Summary 6 2" xfId="30171"/>
    <cellStyle name="_VC 6.15.06 update on 06GRC power costs.xls Chart 3_4 32 Regulatory Assets and Liabilities  7 06- Exhibit D_NIM Summary_DEM-WP(C) ENERG10C--ctn Mid-C_042010 2010GRC" xfId="7606"/>
    <cellStyle name="_VC 6.15.06 update on 06GRC power costs.xls Chart 3_4 32 Regulatory Assets and Liabilities  7 06- Exhibit D_NIM Summary_DEM-WP(C) ENERG10C--ctn Mid-C_042010 2010GRC 2" xfId="30172"/>
    <cellStyle name="_VC 6.15.06 update on 06GRC power costs.xls Chart 3_ACCOUNTS" xfId="7607"/>
    <cellStyle name="_VC 6.15.06 update on 06GRC power costs.xls Chart 3_Att B to RECs proceeds proposal" xfId="30173"/>
    <cellStyle name="_VC 6.15.06 update on 06GRC power costs.xls Chart 3_AURORA Total New" xfId="7608"/>
    <cellStyle name="_VC 6.15.06 update on 06GRC power costs.xls Chart 3_AURORA Total New 2" xfId="7609"/>
    <cellStyle name="_VC 6.15.06 update on 06GRC power costs.xls Chart 3_AURORA Total New 2 2" xfId="30174"/>
    <cellStyle name="_VC 6.15.06 update on 06GRC power costs.xls Chart 3_AURORA Total New 2 2 2" xfId="30175"/>
    <cellStyle name="_VC 6.15.06 update on 06GRC power costs.xls Chart 3_AURORA Total New 2 2 2 2" xfId="30176"/>
    <cellStyle name="_VC 6.15.06 update on 06GRC power costs.xls Chart 3_AURORA Total New 2 3" xfId="30177"/>
    <cellStyle name="_VC 6.15.06 update on 06GRC power costs.xls Chart 3_AURORA Total New 2 3 2" xfId="30178"/>
    <cellStyle name="_VC 6.15.06 update on 06GRC power costs.xls Chart 3_AURORA Total New 2 4" xfId="30179"/>
    <cellStyle name="_VC 6.15.06 update on 06GRC power costs.xls Chart 3_AURORA Total New 2 4 2" xfId="30180"/>
    <cellStyle name="_VC 6.15.06 update on 06GRC power costs.xls Chart 3_AURORA Total New 3" xfId="30181"/>
    <cellStyle name="_VC 6.15.06 update on 06GRC power costs.xls Chart 3_AURORA Total New 3 2" xfId="30182"/>
    <cellStyle name="_VC 6.15.06 update on 06GRC power costs.xls Chart 3_AURORA Total New 3 2 2" xfId="30183"/>
    <cellStyle name="_VC 6.15.06 update on 06GRC power costs.xls Chart 3_AURORA Total New 4" xfId="30184"/>
    <cellStyle name="_VC 6.15.06 update on 06GRC power costs.xls Chart 3_AURORA Total New 4 2" xfId="30185"/>
    <cellStyle name="_VC 6.15.06 update on 06GRC power costs.xls Chart 3_AURORA Total New 5" xfId="30186"/>
    <cellStyle name="_VC 6.15.06 update on 06GRC power costs.xls Chart 3_AURORA Total New 5 2" xfId="30187"/>
    <cellStyle name="_VC 6.15.06 update on 06GRC power costs.xls Chart 3_Backup for Attachment B 2010-09-09" xfId="30188"/>
    <cellStyle name="_VC 6.15.06 update on 06GRC power costs.xls Chart 3_Bench Request - Attachment B" xfId="30189"/>
    <cellStyle name="_VC 6.15.06 update on 06GRC power costs.xls Chart 3_Book2" xfId="7610"/>
    <cellStyle name="_VC 6.15.06 update on 06GRC power costs.xls Chart 3_Book2 2" xfId="7611"/>
    <cellStyle name="_VC 6.15.06 update on 06GRC power costs.xls Chart 3_Book2 2 2" xfId="7612"/>
    <cellStyle name="_VC 6.15.06 update on 06GRC power costs.xls Chart 3_Book2 2 2 2" xfId="30190"/>
    <cellStyle name="_VC 6.15.06 update on 06GRC power costs.xls Chart 3_Book2 2 2 2 2" xfId="30191"/>
    <cellStyle name="_VC 6.15.06 update on 06GRC power costs.xls Chart 3_Book2 2 3" xfId="30192"/>
    <cellStyle name="_VC 6.15.06 update on 06GRC power costs.xls Chart 3_Book2 2 3 2" xfId="30193"/>
    <cellStyle name="_VC 6.15.06 update on 06GRC power costs.xls Chart 3_Book2 2 4" xfId="30194"/>
    <cellStyle name="_VC 6.15.06 update on 06GRC power costs.xls Chart 3_Book2 2 4 2" xfId="30195"/>
    <cellStyle name="_VC 6.15.06 update on 06GRC power costs.xls Chart 3_Book2 3" xfId="7613"/>
    <cellStyle name="_VC 6.15.06 update on 06GRC power costs.xls Chart 3_Book2 3 2" xfId="30196"/>
    <cellStyle name="_VC 6.15.06 update on 06GRC power costs.xls Chart 3_Book2 3 2 2" xfId="30197"/>
    <cellStyle name="_VC 6.15.06 update on 06GRC power costs.xls Chart 3_Book2 3 3" xfId="30198"/>
    <cellStyle name="_VC 6.15.06 update on 06GRC power costs.xls Chart 3_Book2 4" xfId="7614"/>
    <cellStyle name="_VC 6.15.06 update on 06GRC power costs.xls Chart 3_Book2 4 2" xfId="30199"/>
    <cellStyle name="_VC 6.15.06 update on 06GRC power costs.xls Chart 3_Book2 4 2 2" xfId="30200"/>
    <cellStyle name="_VC 6.15.06 update on 06GRC power costs.xls Chart 3_Book2 4 3" xfId="30201"/>
    <cellStyle name="_VC 6.15.06 update on 06GRC power costs.xls Chart 3_Book2 5" xfId="30202"/>
    <cellStyle name="_VC 6.15.06 update on 06GRC power costs.xls Chart 3_Book2 5 2" xfId="30203"/>
    <cellStyle name="_VC 6.15.06 update on 06GRC power costs.xls Chart 3_Book2 6" xfId="30204"/>
    <cellStyle name="_VC 6.15.06 update on 06GRC power costs.xls Chart 3_Book2 6 2" xfId="30205"/>
    <cellStyle name="_VC 6.15.06 update on 06GRC power costs.xls Chart 3_Book2_Adj Bench DR 3 for Initial Briefs (Electric)" xfId="7615"/>
    <cellStyle name="_VC 6.15.06 update on 06GRC power costs.xls Chart 3_Book2_Adj Bench DR 3 for Initial Briefs (Electric) 2" xfId="7616"/>
    <cellStyle name="_VC 6.15.06 update on 06GRC power costs.xls Chart 3_Book2_Adj Bench DR 3 for Initial Briefs (Electric) 2 2" xfId="7617"/>
    <cellStyle name="_VC 6.15.06 update on 06GRC power costs.xls Chart 3_Book2_Adj Bench DR 3 for Initial Briefs (Electric) 2 2 2" xfId="30206"/>
    <cellStyle name="_VC 6.15.06 update on 06GRC power costs.xls Chart 3_Book2_Adj Bench DR 3 for Initial Briefs (Electric) 2 2 2 2" xfId="30207"/>
    <cellStyle name="_VC 6.15.06 update on 06GRC power costs.xls Chart 3_Book2_Adj Bench DR 3 for Initial Briefs (Electric) 2 3" xfId="30208"/>
    <cellStyle name="_VC 6.15.06 update on 06GRC power costs.xls Chart 3_Book2_Adj Bench DR 3 for Initial Briefs (Electric) 2 3 2" xfId="30209"/>
    <cellStyle name="_VC 6.15.06 update on 06GRC power costs.xls Chart 3_Book2_Adj Bench DR 3 for Initial Briefs (Electric) 2 4" xfId="30210"/>
    <cellStyle name="_VC 6.15.06 update on 06GRC power costs.xls Chart 3_Book2_Adj Bench DR 3 for Initial Briefs (Electric) 2 4 2" xfId="30211"/>
    <cellStyle name="_VC 6.15.06 update on 06GRC power costs.xls Chart 3_Book2_Adj Bench DR 3 for Initial Briefs (Electric) 3" xfId="7618"/>
    <cellStyle name="_VC 6.15.06 update on 06GRC power costs.xls Chart 3_Book2_Adj Bench DR 3 for Initial Briefs (Electric) 3 2" xfId="30212"/>
    <cellStyle name="_VC 6.15.06 update on 06GRC power costs.xls Chart 3_Book2_Adj Bench DR 3 for Initial Briefs (Electric) 3 2 2" xfId="30213"/>
    <cellStyle name="_VC 6.15.06 update on 06GRC power costs.xls Chart 3_Book2_Adj Bench DR 3 for Initial Briefs (Electric) 3 3" xfId="30214"/>
    <cellStyle name="_VC 6.15.06 update on 06GRC power costs.xls Chart 3_Book2_Adj Bench DR 3 for Initial Briefs (Electric) 4" xfId="7619"/>
    <cellStyle name="_VC 6.15.06 update on 06GRC power costs.xls Chart 3_Book2_Adj Bench DR 3 for Initial Briefs (Electric) 4 2" xfId="30215"/>
    <cellStyle name="_VC 6.15.06 update on 06GRC power costs.xls Chart 3_Book2_Adj Bench DR 3 for Initial Briefs (Electric) 4 2 2" xfId="30216"/>
    <cellStyle name="_VC 6.15.06 update on 06GRC power costs.xls Chart 3_Book2_Adj Bench DR 3 for Initial Briefs (Electric) 4 3" xfId="30217"/>
    <cellStyle name="_VC 6.15.06 update on 06GRC power costs.xls Chart 3_Book2_Adj Bench DR 3 for Initial Briefs (Electric) 5" xfId="30218"/>
    <cellStyle name="_VC 6.15.06 update on 06GRC power costs.xls Chart 3_Book2_Adj Bench DR 3 for Initial Briefs (Electric) 5 2" xfId="30219"/>
    <cellStyle name="_VC 6.15.06 update on 06GRC power costs.xls Chart 3_Book2_Adj Bench DR 3 for Initial Briefs (Electric) 6" xfId="30220"/>
    <cellStyle name="_VC 6.15.06 update on 06GRC power costs.xls Chart 3_Book2_Adj Bench DR 3 for Initial Briefs (Electric) 6 2" xfId="30221"/>
    <cellStyle name="_VC 6.15.06 update on 06GRC power costs.xls Chart 3_Book2_Adj Bench DR 3 for Initial Briefs (Electric)_DEM-WP(C) ENERG10C--ctn Mid-C_042010 2010GRC" xfId="7620"/>
    <cellStyle name="_VC 6.15.06 update on 06GRC power costs.xls Chart 3_Book2_Adj Bench DR 3 for Initial Briefs (Electric)_DEM-WP(C) ENERG10C--ctn Mid-C_042010 2010GRC 2" xfId="30222"/>
    <cellStyle name="_VC 6.15.06 update on 06GRC power costs.xls Chart 3_Book2_DEM-WP(C) ENERG10C--ctn Mid-C_042010 2010GRC" xfId="7621"/>
    <cellStyle name="_VC 6.15.06 update on 06GRC power costs.xls Chart 3_Book2_DEM-WP(C) ENERG10C--ctn Mid-C_042010 2010GRC 2" xfId="30223"/>
    <cellStyle name="_VC 6.15.06 update on 06GRC power costs.xls Chart 3_Book2_Electric Rev Req Model (2009 GRC) Rebuttal" xfId="7622"/>
    <cellStyle name="_VC 6.15.06 update on 06GRC power costs.xls Chart 3_Book2_Electric Rev Req Model (2009 GRC) Rebuttal 2" xfId="7623"/>
    <cellStyle name="_VC 6.15.06 update on 06GRC power costs.xls Chart 3_Book2_Electric Rev Req Model (2009 GRC) Rebuttal 2 2" xfId="7624"/>
    <cellStyle name="_VC 6.15.06 update on 06GRC power costs.xls Chart 3_Book2_Electric Rev Req Model (2009 GRC) Rebuttal 2 2 2" xfId="30224"/>
    <cellStyle name="_VC 6.15.06 update on 06GRC power costs.xls Chart 3_Book2_Electric Rev Req Model (2009 GRC) Rebuttal 2 3" xfId="30225"/>
    <cellStyle name="_VC 6.15.06 update on 06GRC power costs.xls Chart 3_Book2_Electric Rev Req Model (2009 GRC) Rebuttal 3" xfId="7625"/>
    <cellStyle name="_VC 6.15.06 update on 06GRC power costs.xls Chart 3_Book2_Electric Rev Req Model (2009 GRC) Rebuttal 3 2" xfId="30226"/>
    <cellStyle name="_VC 6.15.06 update on 06GRC power costs.xls Chart 3_Book2_Electric Rev Req Model (2009 GRC) Rebuttal 4" xfId="7626"/>
    <cellStyle name="_VC 6.15.06 update on 06GRC power costs.xls Chart 3_Book2_Electric Rev Req Model (2009 GRC) Rebuttal REmoval of New  WH Solar AdjustMI" xfId="7627"/>
    <cellStyle name="_VC 6.15.06 update on 06GRC power costs.xls Chart 3_Book2_Electric Rev Req Model (2009 GRC) Rebuttal REmoval of New  WH Solar AdjustMI 2" xfId="7628"/>
    <cellStyle name="_VC 6.15.06 update on 06GRC power costs.xls Chart 3_Book2_Electric Rev Req Model (2009 GRC) Rebuttal REmoval of New  WH Solar AdjustMI 2 2" xfId="7629"/>
    <cellStyle name="_VC 6.15.06 update on 06GRC power costs.xls Chart 3_Book2_Electric Rev Req Model (2009 GRC) Rebuttal REmoval of New  WH Solar AdjustMI 2 2 2" xfId="30227"/>
    <cellStyle name="_VC 6.15.06 update on 06GRC power costs.xls Chart 3_Book2_Electric Rev Req Model (2009 GRC) Rebuttal REmoval of New  WH Solar AdjustMI 2 2 2 2" xfId="30228"/>
    <cellStyle name="_VC 6.15.06 update on 06GRC power costs.xls Chart 3_Book2_Electric Rev Req Model (2009 GRC) Rebuttal REmoval of New  WH Solar AdjustMI 2 3" xfId="30229"/>
    <cellStyle name="_VC 6.15.06 update on 06GRC power costs.xls Chart 3_Book2_Electric Rev Req Model (2009 GRC) Rebuttal REmoval of New  WH Solar AdjustMI 2 3 2" xfId="30230"/>
    <cellStyle name="_VC 6.15.06 update on 06GRC power costs.xls Chart 3_Book2_Electric Rev Req Model (2009 GRC) Rebuttal REmoval of New  WH Solar AdjustMI 2 4" xfId="30231"/>
    <cellStyle name="_VC 6.15.06 update on 06GRC power costs.xls Chart 3_Book2_Electric Rev Req Model (2009 GRC) Rebuttal REmoval of New  WH Solar AdjustMI 2 4 2" xfId="30232"/>
    <cellStyle name="_VC 6.15.06 update on 06GRC power costs.xls Chart 3_Book2_Electric Rev Req Model (2009 GRC) Rebuttal REmoval of New  WH Solar AdjustMI 3" xfId="7630"/>
    <cellStyle name="_VC 6.15.06 update on 06GRC power costs.xls Chart 3_Book2_Electric Rev Req Model (2009 GRC) Rebuttal REmoval of New  WH Solar AdjustMI 3 2" xfId="30233"/>
    <cellStyle name="_VC 6.15.06 update on 06GRC power costs.xls Chart 3_Book2_Electric Rev Req Model (2009 GRC) Rebuttal REmoval of New  WH Solar AdjustMI 3 2 2" xfId="30234"/>
    <cellStyle name="_VC 6.15.06 update on 06GRC power costs.xls Chart 3_Book2_Electric Rev Req Model (2009 GRC) Rebuttal REmoval of New  WH Solar AdjustMI 3 3" xfId="30235"/>
    <cellStyle name="_VC 6.15.06 update on 06GRC power costs.xls Chart 3_Book2_Electric Rev Req Model (2009 GRC) Rebuttal REmoval of New  WH Solar AdjustMI 4" xfId="7631"/>
    <cellStyle name="_VC 6.15.06 update on 06GRC power costs.xls Chart 3_Book2_Electric Rev Req Model (2009 GRC) Rebuttal REmoval of New  WH Solar AdjustMI 4 2" xfId="30236"/>
    <cellStyle name="_VC 6.15.06 update on 06GRC power costs.xls Chart 3_Book2_Electric Rev Req Model (2009 GRC) Rebuttal REmoval of New  WH Solar AdjustMI 4 2 2" xfId="30237"/>
    <cellStyle name="_VC 6.15.06 update on 06GRC power costs.xls Chart 3_Book2_Electric Rev Req Model (2009 GRC) Rebuttal REmoval of New  WH Solar AdjustMI 4 3" xfId="30238"/>
    <cellStyle name="_VC 6.15.06 update on 06GRC power costs.xls Chart 3_Book2_Electric Rev Req Model (2009 GRC) Rebuttal REmoval of New  WH Solar AdjustMI 5" xfId="30239"/>
    <cellStyle name="_VC 6.15.06 update on 06GRC power costs.xls Chart 3_Book2_Electric Rev Req Model (2009 GRC) Rebuttal REmoval of New  WH Solar AdjustMI 5 2" xfId="30240"/>
    <cellStyle name="_VC 6.15.06 update on 06GRC power costs.xls Chart 3_Book2_Electric Rev Req Model (2009 GRC) Rebuttal REmoval of New  WH Solar AdjustMI 6" xfId="30241"/>
    <cellStyle name="_VC 6.15.06 update on 06GRC power costs.xls Chart 3_Book2_Electric Rev Req Model (2009 GRC) Rebuttal REmoval of New  WH Solar AdjustMI 6 2" xfId="30242"/>
    <cellStyle name="_VC 6.15.06 update on 06GRC power costs.xls Chart 3_Book2_Electric Rev Req Model (2009 GRC) Rebuttal REmoval of New  WH Solar AdjustMI_DEM-WP(C) ENERG10C--ctn Mid-C_042010 2010GRC" xfId="7632"/>
    <cellStyle name="_VC 6.15.06 update on 06GRC power costs.xls Chart 3_Book2_Electric Rev Req Model (2009 GRC) Rebuttal REmoval of New  WH Solar AdjustMI_DEM-WP(C) ENERG10C--ctn Mid-C_042010 2010GRC 2" xfId="30243"/>
    <cellStyle name="_VC 6.15.06 update on 06GRC power costs.xls Chart 3_Book2_Electric Rev Req Model (2009 GRC) Revised 01-18-2010" xfId="7633"/>
    <cellStyle name="_VC 6.15.06 update on 06GRC power costs.xls Chart 3_Book2_Electric Rev Req Model (2009 GRC) Revised 01-18-2010 2" xfId="7634"/>
    <cellStyle name="_VC 6.15.06 update on 06GRC power costs.xls Chart 3_Book2_Electric Rev Req Model (2009 GRC) Revised 01-18-2010 2 2" xfId="7635"/>
    <cellStyle name="_VC 6.15.06 update on 06GRC power costs.xls Chart 3_Book2_Electric Rev Req Model (2009 GRC) Revised 01-18-2010 2 2 2" xfId="30244"/>
    <cellStyle name="_VC 6.15.06 update on 06GRC power costs.xls Chart 3_Book2_Electric Rev Req Model (2009 GRC) Revised 01-18-2010 2 2 2 2" xfId="30245"/>
    <cellStyle name="_VC 6.15.06 update on 06GRC power costs.xls Chart 3_Book2_Electric Rev Req Model (2009 GRC) Revised 01-18-2010 2 3" xfId="30246"/>
    <cellStyle name="_VC 6.15.06 update on 06GRC power costs.xls Chart 3_Book2_Electric Rev Req Model (2009 GRC) Revised 01-18-2010 2 3 2" xfId="30247"/>
    <cellStyle name="_VC 6.15.06 update on 06GRC power costs.xls Chart 3_Book2_Electric Rev Req Model (2009 GRC) Revised 01-18-2010 2 4" xfId="30248"/>
    <cellStyle name="_VC 6.15.06 update on 06GRC power costs.xls Chart 3_Book2_Electric Rev Req Model (2009 GRC) Revised 01-18-2010 2 4 2" xfId="30249"/>
    <cellStyle name="_VC 6.15.06 update on 06GRC power costs.xls Chart 3_Book2_Electric Rev Req Model (2009 GRC) Revised 01-18-2010 3" xfId="7636"/>
    <cellStyle name="_VC 6.15.06 update on 06GRC power costs.xls Chart 3_Book2_Electric Rev Req Model (2009 GRC) Revised 01-18-2010 3 2" xfId="30250"/>
    <cellStyle name="_VC 6.15.06 update on 06GRC power costs.xls Chart 3_Book2_Electric Rev Req Model (2009 GRC) Revised 01-18-2010 3 2 2" xfId="30251"/>
    <cellStyle name="_VC 6.15.06 update on 06GRC power costs.xls Chart 3_Book2_Electric Rev Req Model (2009 GRC) Revised 01-18-2010 3 3" xfId="30252"/>
    <cellStyle name="_VC 6.15.06 update on 06GRC power costs.xls Chart 3_Book2_Electric Rev Req Model (2009 GRC) Revised 01-18-2010 4" xfId="7637"/>
    <cellStyle name="_VC 6.15.06 update on 06GRC power costs.xls Chart 3_Book2_Electric Rev Req Model (2009 GRC) Revised 01-18-2010 4 2" xfId="30253"/>
    <cellStyle name="_VC 6.15.06 update on 06GRC power costs.xls Chart 3_Book2_Electric Rev Req Model (2009 GRC) Revised 01-18-2010 4 2 2" xfId="30254"/>
    <cellStyle name="_VC 6.15.06 update on 06GRC power costs.xls Chart 3_Book2_Electric Rev Req Model (2009 GRC) Revised 01-18-2010 4 3" xfId="30255"/>
    <cellStyle name="_VC 6.15.06 update on 06GRC power costs.xls Chart 3_Book2_Electric Rev Req Model (2009 GRC) Revised 01-18-2010 5" xfId="30256"/>
    <cellStyle name="_VC 6.15.06 update on 06GRC power costs.xls Chart 3_Book2_Electric Rev Req Model (2009 GRC) Revised 01-18-2010 5 2" xfId="30257"/>
    <cellStyle name="_VC 6.15.06 update on 06GRC power costs.xls Chart 3_Book2_Electric Rev Req Model (2009 GRC) Revised 01-18-2010 6" xfId="30258"/>
    <cellStyle name="_VC 6.15.06 update on 06GRC power costs.xls Chart 3_Book2_Electric Rev Req Model (2009 GRC) Revised 01-18-2010 6 2" xfId="30259"/>
    <cellStyle name="_VC 6.15.06 update on 06GRC power costs.xls Chart 3_Book2_Electric Rev Req Model (2009 GRC) Revised 01-18-2010_DEM-WP(C) ENERG10C--ctn Mid-C_042010 2010GRC" xfId="7638"/>
    <cellStyle name="_VC 6.15.06 update on 06GRC power costs.xls Chart 3_Book2_Electric Rev Req Model (2009 GRC) Revised 01-18-2010_DEM-WP(C) ENERG10C--ctn Mid-C_042010 2010GRC 2" xfId="30260"/>
    <cellStyle name="_VC 6.15.06 update on 06GRC power costs.xls Chart 3_Book2_Final Order Electric EXHIBIT A-1" xfId="7639"/>
    <cellStyle name="_VC 6.15.06 update on 06GRC power costs.xls Chart 3_Book2_Final Order Electric EXHIBIT A-1 2" xfId="7640"/>
    <cellStyle name="_VC 6.15.06 update on 06GRC power costs.xls Chart 3_Book2_Final Order Electric EXHIBIT A-1 2 2" xfId="7641"/>
    <cellStyle name="_VC 6.15.06 update on 06GRC power costs.xls Chart 3_Book2_Final Order Electric EXHIBIT A-1 2 2 2" xfId="30261"/>
    <cellStyle name="_VC 6.15.06 update on 06GRC power costs.xls Chart 3_Book2_Final Order Electric EXHIBIT A-1 2 3" xfId="30262"/>
    <cellStyle name="_VC 6.15.06 update on 06GRC power costs.xls Chart 3_Book2_Final Order Electric EXHIBIT A-1 3" xfId="7642"/>
    <cellStyle name="_VC 6.15.06 update on 06GRC power costs.xls Chart 3_Book2_Final Order Electric EXHIBIT A-1 3 2" xfId="30263"/>
    <cellStyle name="_VC 6.15.06 update on 06GRC power costs.xls Chart 3_Book2_Final Order Electric EXHIBIT A-1 3 2 2" xfId="30264"/>
    <cellStyle name="_VC 6.15.06 update on 06GRC power costs.xls Chart 3_Book2_Final Order Electric EXHIBIT A-1 3 3" xfId="30265"/>
    <cellStyle name="_VC 6.15.06 update on 06GRC power costs.xls Chart 3_Book2_Final Order Electric EXHIBIT A-1 4" xfId="7643"/>
    <cellStyle name="_VC 6.15.06 update on 06GRC power costs.xls Chart 3_Book2_Final Order Electric EXHIBIT A-1 4 2" xfId="30266"/>
    <cellStyle name="_VC 6.15.06 update on 06GRC power costs.xls Chart 3_Book2_Final Order Electric EXHIBIT A-1 5" xfId="30267"/>
    <cellStyle name="_VC 6.15.06 update on 06GRC power costs.xls Chart 3_Book2_Final Order Electric EXHIBIT A-1 6" xfId="30268"/>
    <cellStyle name="_VC 6.15.06 update on 06GRC power costs.xls Chart 3_Book4" xfId="7644"/>
    <cellStyle name="_VC 6.15.06 update on 06GRC power costs.xls Chart 3_Book4 2" xfId="7645"/>
    <cellStyle name="_VC 6.15.06 update on 06GRC power costs.xls Chart 3_Book4 2 2" xfId="7646"/>
    <cellStyle name="_VC 6.15.06 update on 06GRC power costs.xls Chart 3_Book4 2 2 2" xfId="30269"/>
    <cellStyle name="_VC 6.15.06 update on 06GRC power costs.xls Chart 3_Book4 2 2 2 2" xfId="30270"/>
    <cellStyle name="_VC 6.15.06 update on 06GRC power costs.xls Chart 3_Book4 2 3" xfId="30271"/>
    <cellStyle name="_VC 6.15.06 update on 06GRC power costs.xls Chart 3_Book4 2 3 2" xfId="30272"/>
    <cellStyle name="_VC 6.15.06 update on 06GRC power costs.xls Chart 3_Book4 2 4" xfId="30273"/>
    <cellStyle name="_VC 6.15.06 update on 06GRC power costs.xls Chart 3_Book4 2 4 2" xfId="30274"/>
    <cellStyle name="_VC 6.15.06 update on 06GRC power costs.xls Chart 3_Book4 3" xfId="7647"/>
    <cellStyle name="_VC 6.15.06 update on 06GRC power costs.xls Chart 3_Book4 3 2" xfId="30275"/>
    <cellStyle name="_VC 6.15.06 update on 06GRC power costs.xls Chart 3_Book4 3 2 2" xfId="30276"/>
    <cellStyle name="_VC 6.15.06 update on 06GRC power costs.xls Chart 3_Book4 3 3" xfId="30277"/>
    <cellStyle name="_VC 6.15.06 update on 06GRC power costs.xls Chart 3_Book4 4" xfId="7648"/>
    <cellStyle name="_VC 6.15.06 update on 06GRC power costs.xls Chart 3_Book4 4 2" xfId="30278"/>
    <cellStyle name="_VC 6.15.06 update on 06GRC power costs.xls Chart 3_Book4 4 2 2" xfId="30279"/>
    <cellStyle name="_VC 6.15.06 update on 06GRC power costs.xls Chart 3_Book4 4 3" xfId="30280"/>
    <cellStyle name="_VC 6.15.06 update on 06GRC power costs.xls Chart 3_Book4 5" xfId="30281"/>
    <cellStyle name="_VC 6.15.06 update on 06GRC power costs.xls Chart 3_Book4 5 2" xfId="30282"/>
    <cellStyle name="_VC 6.15.06 update on 06GRC power costs.xls Chart 3_Book4 6" xfId="30283"/>
    <cellStyle name="_VC 6.15.06 update on 06GRC power costs.xls Chart 3_Book4 6 2" xfId="30284"/>
    <cellStyle name="_VC 6.15.06 update on 06GRC power costs.xls Chart 3_Book4_DEM-WP(C) ENERG10C--ctn Mid-C_042010 2010GRC" xfId="7649"/>
    <cellStyle name="_VC 6.15.06 update on 06GRC power costs.xls Chart 3_Book4_DEM-WP(C) ENERG10C--ctn Mid-C_042010 2010GRC 2" xfId="30285"/>
    <cellStyle name="_VC 6.15.06 update on 06GRC power costs.xls Chart 3_Book9" xfId="7650"/>
    <cellStyle name="_VC 6.15.06 update on 06GRC power costs.xls Chart 3_Book9 2" xfId="7651"/>
    <cellStyle name="_VC 6.15.06 update on 06GRC power costs.xls Chart 3_Book9 2 2" xfId="7652"/>
    <cellStyle name="_VC 6.15.06 update on 06GRC power costs.xls Chart 3_Book9 2 2 2" xfId="30286"/>
    <cellStyle name="_VC 6.15.06 update on 06GRC power costs.xls Chart 3_Book9 2 2 2 2" xfId="30287"/>
    <cellStyle name="_VC 6.15.06 update on 06GRC power costs.xls Chart 3_Book9 2 3" xfId="30288"/>
    <cellStyle name="_VC 6.15.06 update on 06GRC power costs.xls Chart 3_Book9 2 3 2" xfId="30289"/>
    <cellStyle name="_VC 6.15.06 update on 06GRC power costs.xls Chart 3_Book9 2 4" xfId="30290"/>
    <cellStyle name="_VC 6.15.06 update on 06GRC power costs.xls Chart 3_Book9 2 4 2" xfId="30291"/>
    <cellStyle name="_VC 6.15.06 update on 06GRC power costs.xls Chart 3_Book9 3" xfId="7653"/>
    <cellStyle name="_VC 6.15.06 update on 06GRC power costs.xls Chart 3_Book9 3 2" xfId="30292"/>
    <cellStyle name="_VC 6.15.06 update on 06GRC power costs.xls Chart 3_Book9 3 2 2" xfId="30293"/>
    <cellStyle name="_VC 6.15.06 update on 06GRC power costs.xls Chart 3_Book9 3 3" xfId="30294"/>
    <cellStyle name="_VC 6.15.06 update on 06GRC power costs.xls Chart 3_Book9 4" xfId="7654"/>
    <cellStyle name="_VC 6.15.06 update on 06GRC power costs.xls Chart 3_Book9 4 2" xfId="30295"/>
    <cellStyle name="_VC 6.15.06 update on 06GRC power costs.xls Chart 3_Book9 4 2 2" xfId="30296"/>
    <cellStyle name="_VC 6.15.06 update on 06GRC power costs.xls Chart 3_Book9 4 3" xfId="30297"/>
    <cellStyle name="_VC 6.15.06 update on 06GRC power costs.xls Chart 3_Book9 5" xfId="30298"/>
    <cellStyle name="_VC 6.15.06 update on 06GRC power costs.xls Chart 3_Book9 5 2" xfId="30299"/>
    <cellStyle name="_VC 6.15.06 update on 06GRC power costs.xls Chart 3_Book9 6" xfId="30300"/>
    <cellStyle name="_VC 6.15.06 update on 06GRC power costs.xls Chart 3_Book9 6 2" xfId="30301"/>
    <cellStyle name="_VC 6.15.06 update on 06GRC power costs.xls Chart 3_Book9_DEM-WP(C) ENERG10C--ctn Mid-C_042010 2010GRC" xfId="7655"/>
    <cellStyle name="_VC 6.15.06 update on 06GRC power costs.xls Chart 3_Book9_DEM-WP(C) ENERG10C--ctn Mid-C_042010 2010GRC 2" xfId="30302"/>
    <cellStyle name="_VC 6.15.06 update on 06GRC power costs.xls Chart 3_Chelan PUD Power Costs (8-10)" xfId="7656"/>
    <cellStyle name="_VC 6.15.06 update on 06GRC power costs.xls Chart 3_Chelan PUD Power Costs (8-10) 2" xfId="30303"/>
    <cellStyle name="_VC 6.15.06 update on 06GRC power costs.xls Chart 3_DEM-WP(C) Chelan Power Costs" xfId="7657"/>
    <cellStyle name="_VC 6.15.06 update on 06GRC power costs.xls Chart 3_DEM-WP(C) Chelan Power Costs 2" xfId="30304"/>
    <cellStyle name="_VC 6.15.06 update on 06GRC power costs.xls Chart 3_DEM-WP(C) Chelan Power Costs 2 2" xfId="30305"/>
    <cellStyle name="_VC 6.15.06 update on 06GRC power costs.xls Chart 3_DEM-WP(C) Chelan Power Costs 2 2 2" xfId="30306"/>
    <cellStyle name="_VC 6.15.06 update on 06GRC power costs.xls Chart 3_DEM-WP(C) Chelan Power Costs 2 3" xfId="30307"/>
    <cellStyle name="_VC 6.15.06 update on 06GRC power costs.xls Chart 3_DEM-WP(C) Chelan Power Costs 3" xfId="30308"/>
    <cellStyle name="_VC 6.15.06 update on 06GRC power costs.xls Chart 3_DEM-WP(C) Chelan Power Costs 3 2" xfId="30309"/>
    <cellStyle name="_VC 6.15.06 update on 06GRC power costs.xls Chart 3_DEM-WP(C) Chelan Power Costs 3 2 2" xfId="30310"/>
    <cellStyle name="_VC 6.15.06 update on 06GRC power costs.xls Chart 3_DEM-WP(C) Chelan Power Costs 3 3" xfId="30311"/>
    <cellStyle name="_VC 6.15.06 update on 06GRC power costs.xls Chart 3_DEM-WP(C) Chelan Power Costs 4" xfId="30312"/>
    <cellStyle name="_VC 6.15.06 update on 06GRC power costs.xls Chart 3_DEM-WP(C) Chelan Power Costs 4 2" xfId="30313"/>
    <cellStyle name="_VC 6.15.06 update on 06GRC power costs.xls Chart 3_DEM-WP(C) Chelan Power Costs 5" xfId="30314"/>
    <cellStyle name="_VC 6.15.06 update on 06GRC power costs.xls Chart 3_DEM-WP(C) Chelan Power Costs 5 2" xfId="30315"/>
    <cellStyle name="_VC 6.15.06 update on 06GRC power costs.xls Chart 3_DEM-WP(C) ENERG10C--ctn Mid-C_042010 2010GRC" xfId="7658"/>
    <cellStyle name="_VC 6.15.06 update on 06GRC power costs.xls Chart 3_DEM-WP(C) ENERG10C--ctn Mid-C_042010 2010GRC 2" xfId="30316"/>
    <cellStyle name="_VC 6.15.06 update on 06GRC power costs.xls Chart 3_DEM-WP(C) Gas Transport 2010GRC" xfId="7659"/>
    <cellStyle name="_VC 6.15.06 update on 06GRC power costs.xls Chart 3_DEM-WP(C) Gas Transport 2010GRC 2" xfId="30317"/>
    <cellStyle name="_VC 6.15.06 update on 06GRC power costs.xls Chart 3_DEM-WP(C) Gas Transport 2010GRC 2 2" xfId="30318"/>
    <cellStyle name="_VC 6.15.06 update on 06GRC power costs.xls Chart 3_DEM-WP(C) Gas Transport 2010GRC 2 2 2" xfId="30319"/>
    <cellStyle name="_VC 6.15.06 update on 06GRC power costs.xls Chart 3_DEM-WP(C) Gas Transport 2010GRC 2 3" xfId="30320"/>
    <cellStyle name="_VC 6.15.06 update on 06GRC power costs.xls Chart 3_DEM-WP(C) Gas Transport 2010GRC 3" xfId="30321"/>
    <cellStyle name="_VC 6.15.06 update on 06GRC power costs.xls Chart 3_DEM-WP(C) Gas Transport 2010GRC 3 2" xfId="30322"/>
    <cellStyle name="_VC 6.15.06 update on 06GRC power costs.xls Chart 3_DEM-WP(C) Gas Transport 2010GRC 3 2 2" xfId="30323"/>
    <cellStyle name="_VC 6.15.06 update on 06GRC power costs.xls Chart 3_DEM-WP(C) Gas Transport 2010GRC 3 3" xfId="30324"/>
    <cellStyle name="_VC 6.15.06 update on 06GRC power costs.xls Chart 3_DEM-WP(C) Gas Transport 2010GRC 4" xfId="30325"/>
    <cellStyle name="_VC 6.15.06 update on 06GRC power costs.xls Chart 3_DEM-WP(C) Gas Transport 2010GRC 4 2" xfId="30326"/>
    <cellStyle name="_VC 6.15.06 update on 06GRC power costs.xls Chart 3_DEM-WP(C) Gas Transport 2010GRC 5" xfId="30327"/>
    <cellStyle name="_VC 6.15.06 update on 06GRC power costs.xls Chart 3_DEM-WP(C) Gas Transport 2010GRC 5 2" xfId="30328"/>
    <cellStyle name="_VC 6.15.06 update on 06GRC power costs.xls Chart 3_DWH-08 (Rate Spread &amp; Design Workpapers)" xfId="7660"/>
    <cellStyle name="_VC 6.15.06 update on 06GRC power costs.xls Chart 3_Exh A-1 resulting from UE-112050 effective Jan 1 2012" xfId="30329"/>
    <cellStyle name="_VC 6.15.06 update on 06GRC power costs.xls Chart 3_Exh A-1 resulting from UE-112050 effective Jan 1 2012 2" xfId="30330"/>
    <cellStyle name="_VC 6.15.06 update on 06GRC power costs.xls Chart 3_Exhibit A-1 effective 4-1-11 fr S Free 12-11" xfId="30331"/>
    <cellStyle name="_VC 6.15.06 update on 06GRC power costs.xls Chart 3_Exhibit A-1 effective 4-1-11 fr S Free 12-11 2" xfId="30332"/>
    <cellStyle name="_VC 6.15.06 update on 06GRC power costs.xls Chart 3_Final 2008 PTC Rate Design Workpapers 10.27.08" xfId="7661"/>
    <cellStyle name="_VC 6.15.06 update on 06GRC power costs.xls Chart 3_Gas Rev Req Model (2010 GRC)" xfId="7662"/>
    <cellStyle name="_VC 6.15.06 update on 06GRC power costs.xls Chart 3_INPUTS" xfId="7663"/>
    <cellStyle name="_VC 6.15.06 update on 06GRC power costs.xls Chart 3_INPUTS 2" xfId="7664"/>
    <cellStyle name="_VC 6.15.06 update on 06GRC power costs.xls Chart 3_INPUTS 2 2" xfId="7665"/>
    <cellStyle name="_VC 6.15.06 update on 06GRC power costs.xls Chart 3_INPUTS 2 2 2" xfId="30333"/>
    <cellStyle name="_VC 6.15.06 update on 06GRC power costs.xls Chart 3_INPUTS 2 3" xfId="30334"/>
    <cellStyle name="_VC 6.15.06 update on 06GRC power costs.xls Chart 3_INPUTS 3" xfId="7666"/>
    <cellStyle name="_VC 6.15.06 update on 06GRC power costs.xls Chart 3_INPUTS 3 2" xfId="30335"/>
    <cellStyle name="_VC 6.15.06 update on 06GRC power costs.xls Chart 3_INPUTS 4" xfId="30336"/>
    <cellStyle name="_VC 6.15.06 update on 06GRC power costs.xls Chart 3_Mint Farm Generation BPA" xfId="30337"/>
    <cellStyle name="_VC 6.15.06 update on 06GRC power costs.xls Chart 3_NIM Summary" xfId="7667"/>
    <cellStyle name="_VC 6.15.06 update on 06GRC power costs.xls Chart 3_NIM Summary 09GRC" xfId="7668"/>
    <cellStyle name="_VC 6.15.06 update on 06GRC power costs.xls Chart 3_NIM Summary 09GRC 2" xfId="7669"/>
    <cellStyle name="_VC 6.15.06 update on 06GRC power costs.xls Chart 3_NIM Summary 09GRC 2 2" xfId="30338"/>
    <cellStyle name="_VC 6.15.06 update on 06GRC power costs.xls Chart 3_NIM Summary 09GRC 2 2 2" xfId="30339"/>
    <cellStyle name="_VC 6.15.06 update on 06GRC power costs.xls Chart 3_NIM Summary 09GRC 2 2 2 2" xfId="30340"/>
    <cellStyle name="_VC 6.15.06 update on 06GRC power costs.xls Chart 3_NIM Summary 09GRC 2 3" xfId="30341"/>
    <cellStyle name="_VC 6.15.06 update on 06GRC power costs.xls Chart 3_NIM Summary 09GRC 2 3 2" xfId="30342"/>
    <cellStyle name="_VC 6.15.06 update on 06GRC power costs.xls Chart 3_NIM Summary 09GRC 2 4" xfId="30343"/>
    <cellStyle name="_VC 6.15.06 update on 06GRC power costs.xls Chart 3_NIM Summary 09GRC 2 4 2" xfId="30344"/>
    <cellStyle name="_VC 6.15.06 update on 06GRC power costs.xls Chart 3_NIM Summary 09GRC 3" xfId="30345"/>
    <cellStyle name="_VC 6.15.06 update on 06GRC power costs.xls Chart 3_NIM Summary 09GRC 3 2" xfId="30346"/>
    <cellStyle name="_VC 6.15.06 update on 06GRC power costs.xls Chart 3_NIM Summary 09GRC 3 2 2" xfId="30347"/>
    <cellStyle name="_VC 6.15.06 update on 06GRC power costs.xls Chart 3_NIM Summary 09GRC 3 3" xfId="30348"/>
    <cellStyle name="_VC 6.15.06 update on 06GRC power costs.xls Chart 3_NIM Summary 09GRC 4" xfId="30349"/>
    <cellStyle name="_VC 6.15.06 update on 06GRC power costs.xls Chart 3_NIM Summary 09GRC 4 2" xfId="30350"/>
    <cellStyle name="_VC 6.15.06 update on 06GRC power costs.xls Chart 3_NIM Summary 09GRC 4 2 2" xfId="30351"/>
    <cellStyle name="_VC 6.15.06 update on 06GRC power costs.xls Chart 3_NIM Summary 09GRC 4 3" xfId="30352"/>
    <cellStyle name="_VC 6.15.06 update on 06GRC power costs.xls Chart 3_NIM Summary 09GRC 5" xfId="30353"/>
    <cellStyle name="_VC 6.15.06 update on 06GRC power costs.xls Chart 3_NIM Summary 09GRC 5 2" xfId="30354"/>
    <cellStyle name="_VC 6.15.06 update on 06GRC power costs.xls Chart 3_NIM Summary 09GRC 6" xfId="30355"/>
    <cellStyle name="_VC 6.15.06 update on 06GRC power costs.xls Chart 3_NIM Summary 09GRC 6 2" xfId="30356"/>
    <cellStyle name="_VC 6.15.06 update on 06GRC power costs.xls Chart 3_NIM Summary 09GRC_DEM-WP(C) ENERG10C--ctn Mid-C_042010 2010GRC" xfId="7670"/>
    <cellStyle name="_VC 6.15.06 update on 06GRC power costs.xls Chart 3_NIM Summary 09GRC_DEM-WP(C) ENERG10C--ctn Mid-C_042010 2010GRC 2" xfId="30357"/>
    <cellStyle name="_VC 6.15.06 update on 06GRC power costs.xls Chart 3_NIM Summary 10" xfId="30358"/>
    <cellStyle name="_VC 6.15.06 update on 06GRC power costs.xls Chart 3_NIM Summary 10 2" xfId="30359"/>
    <cellStyle name="_VC 6.15.06 update on 06GRC power costs.xls Chart 3_NIM Summary 10 2 2" xfId="30360"/>
    <cellStyle name="_VC 6.15.06 update on 06GRC power costs.xls Chart 3_NIM Summary 10 3" xfId="30361"/>
    <cellStyle name="_VC 6.15.06 update on 06GRC power costs.xls Chart 3_NIM Summary 10 4" xfId="30362"/>
    <cellStyle name="_VC 6.15.06 update on 06GRC power costs.xls Chart 3_NIM Summary 11" xfId="30363"/>
    <cellStyle name="_VC 6.15.06 update on 06GRC power costs.xls Chart 3_NIM Summary 11 2" xfId="30364"/>
    <cellStyle name="_VC 6.15.06 update on 06GRC power costs.xls Chart 3_NIM Summary 11 2 2" xfId="30365"/>
    <cellStyle name="_VC 6.15.06 update on 06GRC power costs.xls Chart 3_NIM Summary 11 3" xfId="30366"/>
    <cellStyle name="_VC 6.15.06 update on 06GRC power costs.xls Chart 3_NIM Summary 11 4" xfId="30367"/>
    <cellStyle name="_VC 6.15.06 update on 06GRC power costs.xls Chart 3_NIM Summary 12" xfId="30368"/>
    <cellStyle name="_VC 6.15.06 update on 06GRC power costs.xls Chart 3_NIM Summary 12 2" xfId="30369"/>
    <cellStyle name="_VC 6.15.06 update on 06GRC power costs.xls Chart 3_NIM Summary 12 2 2" xfId="30370"/>
    <cellStyle name="_VC 6.15.06 update on 06GRC power costs.xls Chart 3_NIM Summary 12 3" xfId="30371"/>
    <cellStyle name="_VC 6.15.06 update on 06GRC power costs.xls Chart 3_NIM Summary 12 4" xfId="30372"/>
    <cellStyle name="_VC 6.15.06 update on 06GRC power costs.xls Chart 3_NIM Summary 13" xfId="30373"/>
    <cellStyle name="_VC 6.15.06 update on 06GRC power costs.xls Chart 3_NIM Summary 13 2" xfId="30374"/>
    <cellStyle name="_VC 6.15.06 update on 06GRC power costs.xls Chart 3_NIM Summary 13 2 2" xfId="30375"/>
    <cellStyle name="_VC 6.15.06 update on 06GRC power costs.xls Chart 3_NIM Summary 13 3" xfId="30376"/>
    <cellStyle name="_VC 6.15.06 update on 06GRC power costs.xls Chart 3_NIM Summary 13 4" xfId="30377"/>
    <cellStyle name="_VC 6.15.06 update on 06GRC power costs.xls Chart 3_NIM Summary 14" xfId="30378"/>
    <cellStyle name="_VC 6.15.06 update on 06GRC power costs.xls Chart 3_NIM Summary 14 2" xfId="30379"/>
    <cellStyle name="_VC 6.15.06 update on 06GRC power costs.xls Chart 3_NIM Summary 14 2 2" xfId="30380"/>
    <cellStyle name="_VC 6.15.06 update on 06GRC power costs.xls Chart 3_NIM Summary 14 3" xfId="30381"/>
    <cellStyle name="_VC 6.15.06 update on 06GRC power costs.xls Chart 3_NIM Summary 14 4" xfId="30382"/>
    <cellStyle name="_VC 6.15.06 update on 06GRC power costs.xls Chart 3_NIM Summary 15" xfId="30383"/>
    <cellStyle name="_VC 6.15.06 update on 06GRC power costs.xls Chart 3_NIM Summary 15 2" xfId="30384"/>
    <cellStyle name="_VC 6.15.06 update on 06GRC power costs.xls Chart 3_NIM Summary 15 2 2" xfId="30385"/>
    <cellStyle name="_VC 6.15.06 update on 06GRC power costs.xls Chart 3_NIM Summary 15 3" xfId="30386"/>
    <cellStyle name="_VC 6.15.06 update on 06GRC power costs.xls Chart 3_NIM Summary 15 4" xfId="30387"/>
    <cellStyle name="_VC 6.15.06 update on 06GRC power costs.xls Chart 3_NIM Summary 16" xfId="30388"/>
    <cellStyle name="_VC 6.15.06 update on 06GRC power costs.xls Chart 3_NIM Summary 16 2" xfId="30389"/>
    <cellStyle name="_VC 6.15.06 update on 06GRC power costs.xls Chart 3_NIM Summary 16 2 2" xfId="30390"/>
    <cellStyle name="_VC 6.15.06 update on 06GRC power costs.xls Chart 3_NIM Summary 16 3" xfId="30391"/>
    <cellStyle name="_VC 6.15.06 update on 06GRC power costs.xls Chart 3_NIM Summary 16 4" xfId="30392"/>
    <cellStyle name="_VC 6.15.06 update on 06GRC power costs.xls Chart 3_NIM Summary 17" xfId="30393"/>
    <cellStyle name="_VC 6.15.06 update on 06GRC power costs.xls Chart 3_NIM Summary 17 2" xfId="30394"/>
    <cellStyle name="_VC 6.15.06 update on 06GRC power costs.xls Chart 3_NIM Summary 17 2 2" xfId="30395"/>
    <cellStyle name="_VC 6.15.06 update on 06GRC power costs.xls Chart 3_NIM Summary 17 3" xfId="30396"/>
    <cellStyle name="_VC 6.15.06 update on 06GRC power costs.xls Chart 3_NIM Summary 17 4" xfId="30397"/>
    <cellStyle name="_VC 6.15.06 update on 06GRC power costs.xls Chart 3_NIM Summary 18" xfId="30398"/>
    <cellStyle name="_VC 6.15.06 update on 06GRC power costs.xls Chart 3_NIM Summary 18 2" xfId="30399"/>
    <cellStyle name="_VC 6.15.06 update on 06GRC power costs.xls Chart 3_NIM Summary 18 3" xfId="30400"/>
    <cellStyle name="_VC 6.15.06 update on 06GRC power costs.xls Chart 3_NIM Summary 19" xfId="30401"/>
    <cellStyle name="_VC 6.15.06 update on 06GRC power costs.xls Chart 3_NIM Summary 19 2" xfId="30402"/>
    <cellStyle name="_VC 6.15.06 update on 06GRC power costs.xls Chart 3_NIM Summary 19 3" xfId="30403"/>
    <cellStyle name="_VC 6.15.06 update on 06GRC power costs.xls Chart 3_NIM Summary 2" xfId="7671"/>
    <cellStyle name="_VC 6.15.06 update on 06GRC power costs.xls Chart 3_NIM Summary 2 2" xfId="30404"/>
    <cellStyle name="_VC 6.15.06 update on 06GRC power costs.xls Chart 3_NIM Summary 2 2 2" xfId="30405"/>
    <cellStyle name="_VC 6.15.06 update on 06GRC power costs.xls Chart 3_NIM Summary 2 2 2 2" xfId="30406"/>
    <cellStyle name="_VC 6.15.06 update on 06GRC power costs.xls Chart 3_NIM Summary 2 3" xfId="30407"/>
    <cellStyle name="_VC 6.15.06 update on 06GRC power costs.xls Chart 3_NIM Summary 2 3 2" xfId="30408"/>
    <cellStyle name="_VC 6.15.06 update on 06GRC power costs.xls Chart 3_NIM Summary 2 4" xfId="30409"/>
    <cellStyle name="_VC 6.15.06 update on 06GRC power costs.xls Chart 3_NIM Summary 2 4 2" xfId="30410"/>
    <cellStyle name="_VC 6.15.06 update on 06GRC power costs.xls Chart 3_NIM Summary 20" xfId="30411"/>
    <cellStyle name="_VC 6.15.06 update on 06GRC power costs.xls Chart 3_NIM Summary 20 2" xfId="30412"/>
    <cellStyle name="_VC 6.15.06 update on 06GRC power costs.xls Chart 3_NIM Summary 20 3" xfId="30413"/>
    <cellStyle name="_VC 6.15.06 update on 06GRC power costs.xls Chart 3_NIM Summary 21" xfId="30414"/>
    <cellStyle name="_VC 6.15.06 update on 06GRC power costs.xls Chart 3_NIM Summary 21 2" xfId="30415"/>
    <cellStyle name="_VC 6.15.06 update on 06GRC power costs.xls Chart 3_NIM Summary 21 3" xfId="30416"/>
    <cellStyle name="_VC 6.15.06 update on 06GRC power costs.xls Chart 3_NIM Summary 22" xfId="30417"/>
    <cellStyle name="_VC 6.15.06 update on 06GRC power costs.xls Chart 3_NIM Summary 22 2" xfId="30418"/>
    <cellStyle name="_VC 6.15.06 update on 06GRC power costs.xls Chart 3_NIM Summary 22 3" xfId="30419"/>
    <cellStyle name="_VC 6.15.06 update on 06GRC power costs.xls Chart 3_NIM Summary 23" xfId="30420"/>
    <cellStyle name="_VC 6.15.06 update on 06GRC power costs.xls Chart 3_NIM Summary 23 2" xfId="30421"/>
    <cellStyle name="_VC 6.15.06 update on 06GRC power costs.xls Chart 3_NIM Summary 23 3" xfId="30422"/>
    <cellStyle name="_VC 6.15.06 update on 06GRC power costs.xls Chart 3_NIM Summary 24" xfId="30423"/>
    <cellStyle name="_VC 6.15.06 update on 06GRC power costs.xls Chart 3_NIM Summary 24 2" xfId="30424"/>
    <cellStyle name="_VC 6.15.06 update on 06GRC power costs.xls Chart 3_NIM Summary 24 3" xfId="30425"/>
    <cellStyle name="_VC 6.15.06 update on 06GRC power costs.xls Chart 3_NIM Summary 25" xfId="30426"/>
    <cellStyle name="_VC 6.15.06 update on 06GRC power costs.xls Chart 3_NIM Summary 25 2" xfId="30427"/>
    <cellStyle name="_VC 6.15.06 update on 06GRC power costs.xls Chart 3_NIM Summary 25 3" xfId="30428"/>
    <cellStyle name="_VC 6.15.06 update on 06GRC power costs.xls Chart 3_NIM Summary 26" xfId="30429"/>
    <cellStyle name="_VC 6.15.06 update on 06GRC power costs.xls Chart 3_NIM Summary 26 2" xfId="30430"/>
    <cellStyle name="_VC 6.15.06 update on 06GRC power costs.xls Chart 3_NIM Summary 26 3" xfId="30431"/>
    <cellStyle name="_VC 6.15.06 update on 06GRC power costs.xls Chart 3_NIM Summary 27" xfId="30432"/>
    <cellStyle name="_VC 6.15.06 update on 06GRC power costs.xls Chart 3_NIM Summary 27 2" xfId="30433"/>
    <cellStyle name="_VC 6.15.06 update on 06GRC power costs.xls Chart 3_NIM Summary 27 3" xfId="30434"/>
    <cellStyle name="_VC 6.15.06 update on 06GRC power costs.xls Chart 3_NIM Summary 28" xfId="30435"/>
    <cellStyle name="_VC 6.15.06 update on 06GRC power costs.xls Chart 3_NIM Summary 28 2" xfId="30436"/>
    <cellStyle name="_VC 6.15.06 update on 06GRC power costs.xls Chart 3_NIM Summary 28 3" xfId="30437"/>
    <cellStyle name="_VC 6.15.06 update on 06GRC power costs.xls Chart 3_NIM Summary 29" xfId="30438"/>
    <cellStyle name="_VC 6.15.06 update on 06GRC power costs.xls Chart 3_NIM Summary 29 2" xfId="30439"/>
    <cellStyle name="_VC 6.15.06 update on 06GRC power costs.xls Chart 3_NIM Summary 29 3" xfId="30440"/>
    <cellStyle name="_VC 6.15.06 update on 06GRC power costs.xls Chart 3_NIM Summary 3" xfId="7672"/>
    <cellStyle name="_VC 6.15.06 update on 06GRC power costs.xls Chart 3_NIM Summary 3 2" xfId="30441"/>
    <cellStyle name="_VC 6.15.06 update on 06GRC power costs.xls Chart 3_NIM Summary 3 2 2" xfId="30442"/>
    <cellStyle name="_VC 6.15.06 update on 06GRC power costs.xls Chart 3_NIM Summary 3 3" xfId="30443"/>
    <cellStyle name="_VC 6.15.06 update on 06GRC power costs.xls Chart 3_NIM Summary 30" xfId="30444"/>
    <cellStyle name="_VC 6.15.06 update on 06GRC power costs.xls Chart 3_NIM Summary 30 2" xfId="30445"/>
    <cellStyle name="_VC 6.15.06 update on 06GRC power costs.xls Chart 3_NIM Summary 30 3" xfId="30446"/>
    <cellStyle name="_VC 6.15.06 update on 06GRC power costs.xls Chart 3_NIM Summary 31" xfId="30447"/>
    <cellStyle name="_VC 6.15.06 update on 06GRC power costs.xls Chart 3_NIM Summary 31 2" xfId="30448"/>
    <cellStyle name="_VC 6.15.06 update on 06GRC power costs.xls Chart 3_NIM Summary 31 3" xfId="30449"/>
    <cellStyle name="_VC 6.15.06 update on 06GRC power costs.xls Chart 3_NIM Summary 32" xfId="30450"/>
    <cellStyle name="_VC 6.15.06 update on 06GRC power costs.xls Chart 3_NIM Summary 32 2" xfId="30451"/>
    <cellStyle name="_VC 6.15.06 update on 06GRC power costs.xls Chart 3_NIM Summary 33" xfId="30452"/>
    <cellStyle name="_VC 6.15.06 update on 06GRC power costs.xls Chart 3_NIM Summary 33 2" xfId="30453"/>
    <cellStyle name="_VC 6.15.06 update on 06GRC power costs.xls Chart 3_NIM Summary 34" xfId="30454"/>
    <cellStyle name="_VC 6.15.06 update on 06GRC power costs.xls Chart 3_NIM Summary 34 2" xfId="30455"/>
    <cellStyle name="_VC 6.15.06 update on 06GRC power costs.xls Chart 3_NIM Summary 35" xfId="30456"/>
    <cellStyle name="_VC 6.15.06 update on 06GRC power costs.xls Chart 3_NIM Summary 35 2" xfId="30457"/>
    <cellStyle name="_VC 6.15.06 update on 06GRC power costs.xls Chart 3_NIM Summary 36" xfId="30458"/>
    <cellStyle name="_VC 6.15.06 update on 06GRC power costs.xls Chart 3_NIM Summary 36 2" xfId="30459"/>
    <cellStyle name="_VC 6.15.06 update on 06GRC power costs.xls Chart 3_NIM Summary 37" xfId="30460"/>
    <cellStyle name="_VC 6.15.06 update on 06GRC power costs.xls Chart 3_NIM Summary 37 2" xfId="30461"/>
    <cellStyle name="_VC 6.15.06 update on 06GRC power costs.xls Chart 3_NIM Summary 38" xfId="30462"/>
    <cellStyle name="_VC 6.15.06 update on 06GRC power costs.xls Chart 3_NIM Summary 38 2" xfId="30463"/>
    <cellStyle name="_VC 6.15.06 update on 06GRC power costs.xls Chart 3_NIM Summary 39" xfId="30464"/>
    <cellStyle name="_VC 6.15.06 update on 06GRC power costs.xls Chart 3_NIM Summary 39 2" xfId="30465"/>
    <cellStyle name="_VC 6.15.06 update on 06GRC power costs.xls Chart 3_NIM Summary 4" xfId="7673"/>
    <cellStyle name="_VC 6.15.06 update on 06GRC power costs.xls Chart 3_NIM Summary 4 2" xfId="30466"/>
    <cellStyle name="_VC 6.15.06 update on 06GRC power costs.xls Chart 3_NIM Summary 4 2 2" xfId="30467"/>
    <cellStyle name="_VC 6.15.06 update on 06GRC power costs.xls Chart 3_NIM Summary 4 3" xfId="30468"/>
    <cellStyle name="_VC 6.15.06 update on 06GRC power costs.xls Chart 3_NIM Summary 40" xfId="30469"/>
    <cellStyle name="_VC 6.15.06 update on 06GRC power costs.xls Chart 3_NIM Summary 40 2" xfId="30470"/>
    <cellStyle name="_VC 6.15.06 update on 06GRC power costs.xls Chart 3_NIM Summary 41" xfId="30471"/>
    <cellStyle name="_VC 6.15.06 update on 06GRC power costs.xls Chart 3_NIM Summary 41 2" xfId="30472"/>
    <cellStyle name="_VC 6.15.06 update on 06GRC power costs.xls Chart 3_NIM Summary 42" xfId="30473"/>
    <cellStyle name="_VC 6.15.06 update on 06GRC power costs.xls Chart 3_NIM Summary 42 2" xfId="30474"/>
    <cellStyle name="_VC 6.15.06 update on 06GRC power costs.xls Chart 3_NIM Summary 43" xfId="30475"/>
    <cellStyle name="_VC 6.15.06 update on 06GRC power costs.xls Chart 3_NIM Summary 43 2" xfId="30476"/>
    <cellStyle name="_VC 6.15.06 update on 06GRC power costs.xls Chart 3_NIM Summary 44" xfId="30477"/>
    <cellStyle name="_VC 6.15.06 update on 06GRC power costs.xls Chart 3_NIM Summary 44 2" xfId="30478"/>
    <cellStyle name="_VC 6.15.06 update on 06GRC power costs.xls Chart 3_NIM Summary 45" xfId="30479"/>
    <cellStyle name="_VC 6.15.06 update on 06GRC power costs.xls Chart 3_NIM Summary 45 2" xfId="30480"/>
    <cellStyle name="_VC 6.15.06 update on 06GRC power costs.xls Chart 3_NIM Summary 46" xfId="30481"/>
    <cellStyle name="_VC 6.15.06 update on 06GRC power costs.xls Chart 3_NIM Summary 46 2" xfId="30482"/>
    <cellStyle name="_VC 6.15.06 update on 06GRC power costs.xls Chart 3_NIM Summary 47" xfId="30483"/>
    <cellStyle name="_VC 6.15.06 update on 06GRC power costs.xls Chart 3_NIM Summary 47 2" xfId="30484"/>
    <cellStyle name="_VC 6.15.06 update on 06GRC power costs.xls Chart 3_NIM Summary 48" xfId="30485"/>
    <cellStyle name="_VC 6.15.06 update on 06GRC power costs.xls Chart 3_NIM Summary 49" xfId="30486"/>
    <cellStyle name="_VC 6.15.06 update on 06GRC power costs.xls Chart 3_NIM Summary 5" xfId="7674"/>
    <cellStyle name="_VC 6.15.06 update on 06GRC power costs.xls Chart 3_NIM Summary 5 2" xfId="30487"/>
    <cellStyle name="_VC 6.15.06 update on 06GRC power costs.xls Chart 3_NIM Summary 5 2 2" xfId="30488"/>
    <cellStyle name="_VC 6.15.06 update on 06GRC power costs.xls Chart 3_NIM Summary 5 3" xfId="30489"/>
    <cellStyle name="_VC 6.15.06 update on 06GRC power costs.xls Chart 3_NIM Summary 50" xfId="30490"/>
    <cellStyle name="_VC 6.15.06 update on 06GRC power costs.xls Chart 3_NIM Summary 51" xfId="30491"/>
    <cellStyle name="_VC 6.15.06 update on 06GRC power costs.xls Chart 3_NIM Summary 6" xfId="7675"/>
    <cellStyle name="_VC 6.15.06 update on 06GRC power costs.xls Chart 3_NIM Summary 6 2" xfId="30492"/>
    <cellStyle name="_VC 6.15.06 update on 06GRC power costs.xls Chart 3_NIM Summary 6 2 2" xfId="30493"/>
    <cellStyle name="_VC 6.15.06 update on 06GRC power costs.xls Chart 3_NIM Summary 6 3" xfId="30494"/>
    <cellStyle name="_VC 6.15.06 update on 06GRC power costs.xls Chart 3_NIM Summary 7" xfId="7676"/>
    <cellStyle name="_VC 6.15.06 update on 06GRC power costs.xls Chart 3_NIM Summary 7 2" xfId="30495"/>
    <cellStyle name="_VC 6.15.06 update on 06GRC power costs.xls Chart 3_NIM Summary 7 2 2" xfId="30496"/>
    <cellStyle name="_VC 6.15.06 update on 06GRC power costs.xls Chart 3_NIM Summary 7 3" xfId="30497"/>
    <cellStyle name="_VC 6.15.06 update on 06GRC power costs.xls Chart 3_NIM Summary 7 4" xfId="30498"/>
    <cellStyle name="_VC 6.15.06 update on 06GRC power costs.xls Chart 3_NIM Summary 8" xfId="7677"/>
    <cellStyle name="_VC 6.15.06 update on 06GRC power costs.xls Chart 3_NIM Summary 8 2" xfId="30499"/>
    <cellStyle name="_VC 6.15.06 update on 06GRC power costs.xls Chart 3_NIM Summary 8 2 2" xfId="30500"/>
    <cellStyle name="_VC 6.15.06 update on 06GRC power costs.xls Chart 3_NIM Summary 8 3" xfId="30501"/>
    <cellStyle name="_VC 6.15.06 update on 06GRC power costs.xls Chart 3_NIM Summary 8 4" xfId="30502"/>
    <cellStyle name="_VC 6.15.06 update on 06GRC power costs.xls Chart 3_NIM Summary 9" xfId="7678"/>
    <cellStyle name="_VC 6.15.06 update on 06GRC power costs.xls Chart 3_NIM Summary 9 2" xfId="30503"/>
    <cellStyle name="_VC 6.15.06 update on 06GRC power costs.xls Chart 3_NIM Summary 9 2 2" xfId="30504"/>
    <cellStyle name="_VC 6.15.06 update on 06GRC power costs.xls Chart 3_NIM Summary 9 3" xfId="30505"/>
    <cellStyle name="_VC 6.15.06 update on 06GRC power costs.xls Chart 3_NIM Summary 9 4" xfId="30506"/>
    <cellStyle name="_VC 6.15.06 update on 06GRC power costs.xls Chart 3_NIM Summary_DEM-WP(C) ENERG10C--ctn Mid-C_042010 2010GRC" xfId="7679"/>
    <cellStyle name="_VC 6.15.06 update on 06GRC power costs.xls Chart 3_NIM Summary_DEM-WP(C) ENERG10C--ctn Mid-C_042010 2010GRC 2" xfId="30507"/>
    <cellStyle name="_VC 6.15.06 update on 06GRC power costs.xls Chart 3_PCA 10 -  Exhibit D Dec 2011" xfId="30508"/>
    <cellStyle name="_VC 6.15.06 update on 06GRC power costs.xls Chart 3_PCA 10 -  Exhibit D Dec 2011 2" xfId="30509"/>
    <cellStyle name="_VC 6.15.06 update on 06GRC power costs.xls Chart 3_PCA 10 -  Exhibit D from A Kellogg Jan 2011" xfId="7680"/>
    <cellStyle name="_VC 6.15.06 update on 06GRC power costs.xls Chart 3_PCA 10 -  Exhibit D from A Kellogg Jan 2011 2" xfId="30510"/>
    <cellStyle name="_VC 6.15.06 update on 06GRC power costs.xls Chart 3_PCA 10 -  Exhibit D from A Kellogg July 2011" xfId="7681"/>
    <cellStyle name="_VC 6.15.06 update on 06GRC power costs.xls Chart 3_PCA 10 -  Exhibit D from A Kellogg July 2011 2" xfId="30511"/>
    <cellStyle name="_VC 6.15.06 update on 06GRC power costs.xls Chart 3_PCA 10 -  Exhibit D from S Free Rcv'd 12-11" xfId="7682"/>
    <cellStyle name="_VC 6.15.06 update on 06GRC power costs.xls Chart 3_PCA 10 -  Exhibit D from S Free Rcv'd 12-11 2" xfId="30512"/>
    <cellStyle name="_VC 6.15.06 update on 06GRC power costs.xls Chart 3_PCA 11 -  Exhibit D Jan 2012 fr A Kellogg" xfId="30513"/>
    <cellStyle name="_VC 6.15.06 update on 06GRC power costs.xls Chart 3_PCA 11 -  Exhibit D Jan 2012 fr A Kellogg 2" xfId="30514"/>
    <cellStyle name="_VC 6.15.06 update on 06GRC power costs.xls Chart 3_PCA 11 -  Exhibit D Jan 2012 WF" xfId="30515"/>
    <cellStyle name="_VC 6.15.06 update on 06GRC power costs.xls Chart 3_PCA 11 -  Exhibit D Jan 2012 WF 2" xfId="30516"/>
    <cellStyle name="_VC 6.15.06 update on 06GRC power costs.xls Chart 3_PCA 9 -  Exhibit D April 2010" xfId="7683"/>
    <cellStyle name="_VC 6.15.06 update on 06GRC power costs.xls Chart 3_PCA 9 -  Exhibit D April 2010 (3)" xfId="7684"/>
    <cellStyle name="_VC 6.15.06 update on 06GRC power costs.xls Chart 3_PCA 9 -  Exhibit D April 2010 (3) 2" xfId="7685"/>
    <cellStyle name="_VC 6.15.06 update on 06GRC power costs.xls Chart 3_PCA 9 -  Exhibit D April 2010 (3) 2 2" xfId="30517"/>
    <cellStyle name="_VC 6.15.06 update on 06GRC power costs.xls Chart 3_PCA 9 -  Exhibit D April 2010 (3) 2 2 2" xfId="30518"/>
    <cellStyle name="_VC 6.15.06 update on 06GRC power costs.xls Chart 3_PCA 9 -  Exhibit D April 2010 (3) 2 2 2 2" xfId="30519"/>
    <cellStyle name="_VC 6.15.06 update on 06GRC power costs.xls Chart 3_PCA 9 -  Exhibit D April 2010 (3) 2 3" xfId="30520"/>
    <cellStyle name="_VC 6.15.06 update on 06GRC power costs.xls Chart 3_PCA 9 -  Exhibit D April 2010 (3) 2 3 2" xfId="30521"/>
    <cellStyle name="_VC 6.15.06 update on 06GRC power costs.xls Chart 3_PCA 9 -  Exhibit D April 2010 (3) 2 4" xfId="30522"/>
    <cellStyle name="_VC 6.15.06 update on 06GRC power costs.xls Chart 3_PCA 9 -  Exhibit D April 2010 (3) 2 4 2" xfId="30523"/>
    <cellStyle name="_VC 6.15.06 update on 06GRC power costs.xls Chart 3_PCA 9 -  Exhibit D April 2010 (3) 3" xfId="30524"/>
    <cellStyle name="_VC 6.15.06 update on 06GRC power costs.xls Chart 3_PCA 9 -  Exhibit D April 2010 (3) 3 2" xfId="30525"/>
    <cellStyle name="_VC 6.15.06 update on 06GRC power costs.xls Chart 3_PCA 9 -  Exhibit D April 2010 (3) 3 2 2" xfId="30526"/>
    <cellStyle name="_VC 6.15.06 update on 06GRC power costs.xls Chart 3_PCA 9 -  Exhibit D April 2010 (3) 3 3" xfId="30527"/>
    <cellStyle name="_VC 6.15.06 update on 06GRC power costs.xls Chart 3_PCA 9 -  Exhibit D April 2010 (3) 4" xfId="30528"/>
    <cellStyle name="_VC 6.15.06 update on 06GRC power costs.xls Chart 3_PCA 9 -  Exhibit D April 2010 (3) 4 2" xfId="30529"/>
    <cellStyle name="_VC 6.15.06 update on 06GRC power costs.xls Chart 3_PCA 9 -  Exhibit D April 2010 (3) 4 2 2" xfId="30530"/>
    <cellStyle name="_VC 6.15.06 update on 06GRC power costs.xls Chart 3_PCA 9 -  Exhibit D April 2010 (3) 4 3" xfId="30531"/>
    <cellStyle name="_VC 6.15.06 update on 06GRC power costs.xls Chart 3_PCA 9 -  Exhibit D April 2010 (3) 5" xfId="30532"/>
    <cellStyle name="_VC 6.15.06 update on 06GRC power costs.xls Chart 3_PCA 9 -  Exhibit D April 2010 (3) 5 2" xfId="30533"/>
    <cellStyle name="_VC 6.15.06 update on 06GRC power costs.xls Chart 3_PCA 9 -  Exhibit D April 2010 (3) 6" xfId="30534"/>
    <cellStyle name="_VC 6.15.06 update on 06GRC power costs.xls Chart 3_PCA 9 -  Exhibit D April 2010 (3) 6 2" xfId="30535"/>
    <cellStyle name="_VC 6.15.06 update on 06GRC power costs.xls Chart 3_PCA 9 -  Exhibit D April 2010 (3)_DEM-WP(C) ENERG10C--ctn Mid-C_042010 2010GRC" xfId="7686"/>
    <cellStyle name="_VC 6.15.06 update on 06GRC power costs.xls Chart 3_PCA 9 -  Exhibit D April 2010 (3)_DEM-WP(C) ENERG10C--ctn Mid-C_042010 2010GRC 2" xfId="30536"/>
    <cellStyle name="_VC 6.15.06 update on 06GRC power costs.xls Chart 3_PCA 9 -  Exhibit D April 2010 2" xfId="7687"/>
    <cellStyle name="_VC 6.15.06 update on 06GRC power costs.xls Chart 3_PCA 9 -  Exhibit D April 2010 2 2" xfId="30537"/>
    <cellStyle name="_VC 6.15.06 update on 06GRC power costs.xls Chart 3_PCA 9 -  Exhibit D April 2010 3" xfId="7688"/>
    <cellStyle name="_VC 6.15.06 update on 06GRC power costs.xls Chart 3_PCA 9 -  Exhibit D April 2010 3 2" xfId="30538"/>
    <cellStyle name="_VC 6.15.06 update on 06GRC power costs.xls Chart 3_PCA 9 -  Exhibit D April 2010 4" xfId="30539"/>
    <cellStyle name="_VC 6.15.06 update on 06GRC power costs.xls Chart 3_PCA 9 -  Exhibit D April 2010 4 2" xfId="30540"/>
    <cellStyle name="_VC 6.15.06 update on 06GRC power costs.xls Chart 3_PCA 9 -  Exhibit D April 2010 5" xfId="30541"/>
    <cellStyle name="_VC 6.15.06 update on 06GRC power costs.xls Chart 3_PCA 9 -  Exhibit D April 2010 5 2" xfId="30542"/>
    <cellStyle name="_VC 6.15.06 update on 06GRC power costs.xls Chart 3_PCA 9 -  Exhibit D April 2010 6" xfId="30543"/>
    <cellStyle name="_VC 6.15.06 update on 06GRC power costs.xls Chart 3_PCA 9 -  Exhibit D April 2010 6 2" xfId="30544"/>
    <cellStyle name="_VC 6.15.06 update on 06GRC power costs.xls Chart 3_PCA 9 -  Exhibit D April 2010 7" xfId="30545"/>
    <cellStyle name="_VC 6.15.06 update on 06GRC power costs.xls Chart 3_PCA 9 -  Exhibit D Nov 2010" xfId="7689"/>
    <cellStyle name="_VC 6.15.06 update on 06GRC power costs.xls Chart 3_PCA 9 -  Exhibit D Nov 2010 2" xfId="7690"/>
    <cellStyle name="_VC 6.15.06 update on 06GRC power costs.xls Chart 3_PCA 9 -  Exhibit D Nov 2010 2 2" xfId="30546"/>
    <cellStyle name="_VC 6.15.06 update on 06GRC power costs.xls Chart 3_PCA 9 -  Exhibit D Nov 2010 3" xfId="30547"/>
    <cellStyle name="_VC 6.15.06 update on 06GRC power costs.xls Chart 3_PCA 9 - Exhibit D at August 2010" xfId="7691"/>
    <cellStyle name="_VC 6.15.06 update on 06GRC power costs.xls Chart 3_PCA 9 - Exhibit D at August 2010 2" xfId="7692"/>
    <cellStyle name="_VC 6.15.06 update on 06GRC power costs.xls Chart 3_PCA 9 - Exhibit D at August 2010 2 2" xfId="30548"/>
    <cellStyle name="_VC 6.15.06 update on 06GRC power costs.xls Chart 3_PCA 9 - Exhibit D at August 2010 3" xfId="30549"/>
    <cellStyle name="_VC 6.15.06 update on 06GRC power costs.xls Chart 3_PCA 9 - Exhibit D June 2010 GRC" xfId="7693"/>
    <cellStyle name="_VC 6.15.06 update on 06GRC power costs.xls Chart 3_PCA 9 - Exhibit D June 2010 GRC 2" xfId="7694"/>
    <cellStyle name="_VC 6.15.06 update on 06GRC power costs.xls Chart 3_PCA 9 - Exhibit D June 2010 GRC 2 2" xfId="30550"/>
    <cellStyle name="_VC 6.15.06 update on 06GRC power costs.xls Chart 3_PCA 9 - Exhibit D June 2010 GRC 3" xfId="30551"/>
    <cellStyle name="_VC 6.15.06 update on 06GRC power costs.xls Chart 3_Power Costs - Comparison bx Rbtl-Staff-Jt-PC" xfId="7695"/>
    <cellStyle name="_VC 6.15.06 update on 06GRC power costs.xls Chart 3_Power Costs - Comparison bx Rbtl-Staff-Jt-PC 2" xfId="7696"/>
    <cellStyle name="_VC 6.15.06 update on 06GRC power costs.xls Chart 3_Power Costs - Comparison bx Rbtl-Staff-Jt-PC 2 2" xfId="7697"/>
    <cellStyle name="_VC 6.15.06 update on 06GRC power costs.xls Chart 3_Power Costs - Comparison bx Rbtl-Staff-Jt-PC 2 2 2" xfId="30552"/>
    <cellStyle name="_VC 6.15.06 update on 06GRC power costs.xls Chart 3_Power Costs - Comparison bx Rbtl-Staff-Jt-PC 2 2 2 2" xfId="30553"/>
    <cellStyle name="_VC 6.15.06 update on 06GRC power costs.xls Chart 3_Power Costs - Comparison bx Rbtl-Staff-Jt-PC 2 3" xfId="30554"/>
    <cellStyle name="_VC 6.15.06 update on 06GRC power costs.xls Chart 3_Power Costs - Comparison bx Rbtl-Staff-Jt-PC 2 3 2" xfId="30555"/>
    <cellStyle name="_VC 6.15.06 update on 06GRC power costs.xls Chart 3_Power Costs - Comparison bx Rbtl-Staff-Jt-PC 2 4" xfId="30556"/>
    <cellStyle name="_VC 6.15.06 update on 06GRC power costs.xls Chart 3_Power Costs - Comparison bx Rbtl-Staff-Jt-PC 2 4 2" xfId="30557"/>
    <cellStyle name="_VC 6.15.06 update on 06GRC power costs.xls Chart 3_Power Costs - Comparison bx Rbtl-Staff-Jt-PC 3" xfId="7698"/>
    <cellStyle name="_VC 6.15.06 update on 06GRC power costs.xls Chart 3_Power Costs - Comparison bx Rbtl-Staff-Jt-PC 3 2" xfId="30558"/>
    <cellStyle name="_VC 6.15.06 update on 06GRC power costs.xls Chart 3_Power Costs - Comparison bx Rbtl-Staff-Jt-PC 3 2 2" xfId="30559"/>
    <cellStyle name="_VC 6.15.06 update on 06GRC power costs.xls Chart 3_Power Costs - Comparison bx Rbtl-Staff-Jt-PC 3 3" xfId="30560"/>
    <cellStyle name="_VC 6.15.06 update on 06GRC power costs.xls Chart 3_Power Costs - Comparison bx Rbtl-Staff-Jt-PC 4" xfId="7699"/>
    <cellStyle name="_VC 6.15.06 update on 06GRC power costs.xls Chart 3_Power Costs - Comparison bx Rbtl-Staff-Jt-PC 4 2" xfId="30561"/>
    <cellStyle name="_VC 6.15.06 update on 06GRC power costs.xls Chart 3_Power Costs - Comparison bx Rbtl-Staff-Jt-PC 4 2 2" xfId="30562"/>
    <cellStyle name="_VC 6.15.06 update on 06GRC power costs.xls Chart 3_Power Costs - Comparison bx Rbtl-Staff-Jt-PC 4 3" xfId="30563"/>
    <cellStyle name="_VC 6.15.06 update on 06GRC power costs.xls Chart 3_Power Costs - Comparison bx Rbtl-Staff-Jt-PC 5" xfId="30564"/>
    <cellStyle name="_VC 6.15.06 update on 06GRC power costs.xls Chart 3_Power Costs - Comparison bx Rbtl-Staff-Jt-PC 5 2" xfId="30565"/>
    <cellStyle name="_VC 6.15.06 update on 06GRC power costs.xls Chart 3_Power Costs - Comparison bx Rbtl-Staff-Jt-PC 6" xfId="30566"/>
    <cellStyle name="_VC 6.15.06 update on 06GRC power costs.xls Chart 3_Power Costs - Comparison bx Rbtl-Staff-Jt-PC 6 2" xfId="30567"/>
    <cellStyle name="_VC 6.15.06 update on 06GRC power costs.xls Chart 3_Power Costs - Comparison bx Rbtl-Staff-Jt-PC_Adj Bench DR 3 for Initial Briefs (Electric)" xfId="7700"/>
    <cellStyle name="_VC 6.15.06 update on 06GRC power costs.xls Chart 3_Power Costs - Comparison bx Rbtl-Staff-Jt-PC_Adj Bench DR 3 for Initial Briefs (Electric) 2" xfId="7701"/>
    <cellStyle name="_VC 6.15.06 update on 06GRC power costs.xls Chart 3_Power Costs - Comparison bx Rbtl-Staff-Jt-PC_Adj Bench DR 3 for Initial Briefs (Electric) 2 2" xfId="7702"/>
    <cellStyle name="_VC 6.15.06 update on 06GRC power costs.xls Chart 3_Power Costs - Comparison bx Rbtl-Staff-Jt-PC_Adj Bench DR 3 for Initial Briefs (Electric) 2 2 2" xfId="30568"/>
    <cellStyle name="_VC 6.15.06 update on 06GRC power costs.xls Chart 3_Power Costs - Comparison bx Rbtl-Staff-Jt-PC_Adj Bench DR 3 for Initial Briefs (Electric) 2 2 2 2" xfId="30569"/>
    <cellStyle name="_VC 6.15.06 update on 06GRC power costs.xls Chart 3_Power Costs - Comparison bx Rbtl-Staff-Jt-PC_Adj Bench DR 3 for Initial Briefs (Electric) 2 3" xfId="30570"/>
    <cellStyle name="_VC 6.15.06 update on 06GRC power costs.xls Chart 3_Power Costs - Comparison bx Rbtl-Staff-Jt-PC_Adj Bench DR 3 for Initial Briefs (Electric) 2 3 2" xfId="30571"/>
    <cellStyle name="_VC 6.15.06 update on 06GRC power costs.xls Chart 3_Power Costs - Comparison bx Rbtl-Staff-Jt-PC_Adj Bench DR 3 for Initial Briefs (Electric) 2 4" xfId="30572"/>
    <cellStyle name="_VC 6.15.06 update on 06GRC power costs.xls Chart 3_Power Costs - Comparison bx Rbtl-Staff-Jt-PC_Adj Bench DR 3 for Initial Briefs (Electric) 2 4 2" xfId="30573"/>
    <cellStyle name="_VC 6.15.06 update on 06GRC power costs.xls Chart 3_Power Costs - Comparison bx Rbtl-Staff-Jt-PC_Adj Bench DR 3 for Initial Briefs (Electric) 3" xfId="7703"/>
    <cellStyle name="_VC 6.15.06 update on 06GRC power costs.xls Chart 3_Power Costs - Comparison bx Rbtl-Staff-Jt-PC_Adj Bench DR 3 for Initial Briefs (Electric) 3 2" xfId="30574"/>
    <cellStyle name="_VC 6.15.06 update on 06GRC power costs.xls Chart 3_Power Costs - Comparison bx Rbtl-Staff-Jt-PC_Adj Bench DR 3 for Initial Briefs (Electric) 3 2 2" xfId="30575"/>
    <cellStyle name="_VC 6.15.06 update on 06GRC power costs.xls Chart 3_Power Costs - Comparison bx Rbtl-Staff-Jt-PC_Adj Bench DR 3 for Initial Briefs (Electric) 3 3" xfId="30576"/>
    <cellStyle name="_VC 6.15.06 update on 06GRC power costs.xls Chart 3_Power Costs - Comparison bx Rbtl-Staff-Jt-PC_Adj Bench DR 3 for Initial Briefs (Electric) 4" xfId="7704"/>
    <cellStyle name="_VC 6.15.06 update on 06GRC power costs.xls Chart 3_Power Costs - Comparison bx Rbtl-Staff-Jt-PC_Adj Bench DR 3 for Initial Briefs (Electric) 4 2" xfId="30577"/>
    <cellStyle name="_VC 6.15.06 update on 06GRC power costs.xls Chart 3_Power Costs - Comparison bx Rbtl-Staff-Jt-PC_Adj Bench DR 3 for Initial Briefs (Electric) 4 2 2" xfId="30578"/>
    <cellStyle name="_VC 6.15.06 update on 06GRC power costs.xls Chart 3_Power Costs - Comparison bx Rbtl-Staff-Jt-PC_Adj Bench DR 3 for Initial Briefs (Electric) 4 3" xfId="30579"/>
    <cellStyle name="_VC 6.15.06 update on 06GRC power costs.xls Chart 3_Power Costs - Comparison bx Rbtl-Staff-Jt-PC_Adj Bench DR 3 for Initial Briefs (Electric) 5" xfId="30580"/>
    <cellStyle name="_VC 6.15.06 update on 06GRC power costs.xls Chart 3_Power Costs - Comparison bx Rbtl-Staff-Jt-PC_Adj Bench DR 3 for Initial Briefs (Electric) 5 2" xfId="30581"/>
    <cellStyle name="_VC 6.15.06 update on 06GRC power costs.xls Chart 3_Power Costs - Comparison bx Rbtl-Staff-Jt-PC_Adj Bench DR 3 for Initial Briefs (Electric) 6" xfId="30582"/>
    <cellStyle name="_VC 6.15.06 update on 06GRC power costs.xls Chart 3_Power Costs - Comparison bx Rbtl-Staff-Jt-PC_Adj Bench DR 3 for Initial Briefs (Electric) 6 2" xfId="30583"/>
    <cellStyle name="_VC 6.15.06 update on 06GRC power costs.xls Chart 3_Power Costs - Comparison bx Rbtl-Staff-Jt-PC_Adj Bench DR 3 for Initial Briefs (Electric)_DEM-WP(C) ENERG10C--ctn Mid-C_042010 2010GRC" xfId="7705"/>
    <cellStyle name="_VC 6.15.06 update on 06GRC power costs.xls Chart 3_Power Costs - Comparison bx Rbtl-Staff-Jt-PC_Adj Bench DR 3 for Initial Briefs (Electric)_DEM-WP(C) ENERG10C--ctn Mid-C_042010 2010GRC 2" xfId="30584"/>
    <cellStyle name="_VC 6.15.06 update on 06GRC power costs.xls Chart 3_Power Costs - Comparison bx Rbtl-Staff-Jt-PC_DEM-WP(C) ENERG10C--ctn Mid-C_042010 2010GRC" xfId="7706"/>
    <cellStyle name="_VC 6.15.06 update on 06GRC power costs.xls Chart 3_Power Costs - Comparison bx Rbtl-Staff-Jt-PC_DEM-WP(C) ENERG10C--ctn Mid-C_042010 2010GRC 2" xfId="30585"/>
    <cellStyle name="_VC 6.15.06 update on 06GRC power costs.xls Chart 3_Power Costs - Comparison bx Rbtl-Staff-Jt-PC_Electric Rev Req Model (2009 GRC) Rebuttal" xfId="7707"/>
    <cellStyle name="_VC 6.15.06 update on 06GRC power costs.xls Chart 3_Power Costs - Comparison bx Rbtl-Staff-Jt-PC_Electric Rev Req Model (2009 GRC) Rebuttal 2" xfId="7708"/>
    <cellStyle name="_VC 6.15.06 update on 06GRC power costs.xls Chart 3_Power Costs - Comparison bx Rbtl-Staff-Jt-PC_Electric Rev Req Model (2009 GRC) Rebuttal 2 2" xfId="7709"/>
    <cellStyle name="_VC 6.15.06 update on 06GRC power costs.xls Chart 3_Power Costs - Comparison bx Rbtl-Staff-Jt-PC_Electric Rev Req Model (2009 GRC) Rebuttal 2 2 2" xfId="30586"/>
    <cellStyle name="_VC 6.15.06 update on 06GRC power costs.xls Chart 3_Power Costs - Comparison bx Rbtl-Staff-Jt-PC_Electric Rev Req Model (2009 GRC) Rebuttal 2 3" xfId="30587"/>
    <cellStyle name="_VC 6.15.06 update on 06GRC power costs.xls Chart 3_Power Costs - Comparison bx Rbtl-Staff-Jt-PC_Electric Rev Req Model (2009 GRC) Rebuttal 3" xfId="7710"/>
    <cellStyle name="_VC 6.15.06 update on 06GRC power costs.xls Chart 3_Power Costs - Comparison bx Rbtl-Staff-Jt-PC_Electric Rev Req Model (2009 GRC) Rebuttal 3 2" xfId="30588"/>
    <cellStyle name="_VC 6.15.06 update on 06GRC power costs.xls Chart 3_Power Costs - Comparison bx Rbtl-Staff-Jt-PC_Electric Rev Req Model (2009 GRC) Rebuttal 4" xfId="7711"/>
    <cellStyle name="_VC 6.15.06 update on 06GRC power costs.xls Chart 3_Power Costs - Comparison bx Rbtl-Staff-Jt-PC_Electric Rev Req Model (2009 GRC) Rebuttal REmoval of New  WH Solar AdjustMI" xfId="7712"/>
    <cellStyle name="_VC 6.15.06 update on 06GRC power costs.xls Chart 3_Power Costs - Comparison bx Rbtl-Staff-Jt-PC_Electric Rev Req Model (2009 GRC) Rebuttal REmoval of New  WH Solar AdjustMI 2" xfId="7713"/>
    <cellStyle name="_VC 6.15.06 update on 06GRC power costs.xls Chart 3_Power Costs - Comparison bx Rbtl-Staff-Jt-PC_Electric Rev Req Model (2009 GRC) Rebuttal REmoval of New  WH Solar AdjustMI 2 2" xfId="7714"/>
    <cellStyle name="_VC 6.15.06 update on 06GRC power costs.xls Chart 3_Power Costs - Comparison bx Rbtl-Staff-Jt-PC_Electric Rev Req Model (2009 GRC) Rebuttal REmoval of New  WH Solar AdjustMI 2 2 2" xfId="30589"/>
    <cellStyle name="_VC 6.15.06 update on 06GRC power costs.xls Chart 3_Power Costs - Comparison bx Rbtl-Staff-Jt-PC_Electric Rev Req Model (2009 GRC) Rebuttal REmoval of New  WH Solar AdjustMI 2 2 2 2" xfId="30590"/>
    <cellStyle name="_VC 6.15.06 update on 06GRC power costs.xls Chart 3_Power Costs - Comparison bx Rbtl-Staff-Jt-PC_Electric Rev Req Model (2009 GRC) Rebuttal REmoval of New  WH Solar AdjustMI 2 3" xfId="30591"/>
    <cellStyle name="_VC 6.15.06 update on 06GRC power costs.xls Chart 3_Power Costs - Comparison bx Rbtl-Staff-Jt-PC_Electric Rev Req Model (2009 GRC) Rebuttal REmoval of New  WH Solar AdjustMI 2 3 2" xfId="30592"/>
    <cellStyle name="_VC 6.15.06 update on 06GRC power costs.xls Chart 3_Power Costs - Comparison bx Rbtl-Staff-Jt-PC_Electric Rev Req Model (2009 GRC) Rebuttal REmoval of New  WH Solar AdjustMI 2 4" xfId="30593"/>
    <cellStyle name="_VC 6.15.06 update on 06GRC power costs.xls Chart 3_Power Costs - Comparison bx Rbtl-Staff-Jt-PC_Electric Rev Req Model (2009 GRC) Rebuttal REmoval of New  WH Solar AdjustMI 2 4 2" xfId="30594"/>
    <cellStyle name="_VC 6.15.06 update on 06GRC power costs.xls Chart 3_Power Costs - Comparison bx Rbtl-Staff-Jt-PC_Electric Rev Req Model (2009 GRC) Rebuttal REmoval of New  WH Solar AdjustMI 3" xfId="7715"/>
    <cellStyle name="_VC 6.15.06 update on 06GRC power costs.xls Chart 3_Power Costs - Comparison bx Rbtl-Staff-Jt-PC_Electric Rev Req Model (2009 GRC) Rebuttal REmoval of New  WH Solar AdjustMI 3 2" xfId="30595"/>
    <cellStyle name="_VC 6.15.06 update on 06GRC power costs.xls Chart 3_Power Costs - Comparison bx Rbtl-Staff-Jt-PC_Electric Rev Req Model (2009 GRC) Rebuttal REmoval of New  WH Solar AdjustMI 3 2 2" xfId="30596"/>
    <cellStyle name="_VC 6.15.06 update on 06GRC power costs.xls Chart 3_Power Costs - Comparison bx Rbtl-Staff-Jt-PC_Electric Rev Req Model (2009 GRC) Rebuttal REmoval of New  WH Solar AdjustMI 3 3" xfId="30597"/>
    <cellStyle name="_VC 6.15.06 update on 06GRC power costs.xls Chart 3_Power Costs - Comparison bx Rbtl-Staff-Jt-PC_Electric Rev Req Model (2009 GRC) Rebuttal REmoval of New  WH Solar AdjustMI 4" xfId="7716"/>
    <cellStyle name="_VC 6.15.06 update on 06GRC power costs.xls Chart 3_Power Costs - Comparison bx Rbtl-Staff-Jt-PC_Electric Rev Req Model (2009 GRC) Rebuttal REmoval of New  WH Solar AdjustMI 4 2" xfId="30598"/>
    <cellStyle name="_VC 6.15.06 update on 06GRC power costs.xls Chart 3_Power Costs - Comparison bx Rbtl-Staff-Jt-PC_Electric Rev Req Model (2009 GRC) Rebuttal REmoval of New  WH Solar AdjustMI 4 2 2" xfId="30599"/>
    <cellStyle name="_VC 6.15.06 update on 06GRC power costs.xls Chart 3_Power Costs - Comparison bx Rbtl-Staff-Jt-PC_Electric Rev Req Model (2009 GRC) Rebuttal REmoval of New  WH Solar AdjustMI 4 3" xfId="30600"/>
    <cellStyle name="_VC 6.15.06 update on 06GRC power costs.xls Chart 3_Power Costs - Comparison bx Rbtl-Staff-Jt-PC_Electric Rev Req Model (2009 GRC) Rebuttal REmoval of New  WH Solar AdjustMI 5" xfId="30601"/>
    <cellStyle name="_VC 6.15.06 update on 06GRC power costs.xls Chart 3_Power Costs - Comparison bx Rbtl-Staff-Jt-PC_Electric Rev Req Model (2009 GRC) Rebuttal REmoval of New  WH Solar AdjustMI 5 2" xfId="30602"/>
    <cellStyle name="_VC 6.15.06 update on 06GRC power costs.xls Chart 3_Power Costs - Comparison bx Rbtl-Staff-Jt-PC_Electric Rev Req Model (2009 GRC) Rebuttal REmoval of New  WH Solar AdjustMI 6" xfId="30603"/>
    <cellStyle name="_VC 6.15.06 update on 06GRC power costs.xls Chart 3_Power Costs - Comparison bx Rbtl-Staff-Jt-PC_Electric Rev Req Model (2009 GRC) Rebuttal REmoval of New  WH Solar AdjustMI 6 2" xfId="30604"/>
    <cellStyle name="_VC 6.15.06 update on 06GRC power costs.xls Chart 3_Power Costs - Comparison bx Rbtl-Staff-Jt-PC_Electric Rev Req Model (2009 GRC) Rebuttal REmoval of New  WH Solar AdjustMI_DEM-WP(C) ENERG10C--ctn Mid-C_042010 2010GRC" xfId="7717"/>
    <cellStyle name="_VC 6.15.06 update on 06GRC power costs.xls Chart 3_Power Costs - Comparison bx Rbtl-Staff-Jt-PC_Electric Rev Req Model (2009 GRC) Rebuttal REmoval of New  WH Solar AdjustMI_DEM-WP(C) ENERG10C--ctn Mid-C_042010 2010GRC 2" xfId="30605"/>
    <cellStyle name="_VC 6.15.06 update on 06GRC power costs.xls Chart 3_Power Costs - Comparison bx Rbtl-Staff-Jt-PC_Electric Rev Req Model (2009 GRC) Revised 01-18-2010" xfId="7718"/>
    <cellStyle name="_VC 6.15.06 update on 06GRC power costs.xls Chart 3_Power Costs - Comparison bx Rbtl-Staff-Jt-PC_Electric Rev Req Model (2009 GRC) Revised 01-18-2010 2" xfId="7719"/>
    <cellStyle name="_VC 6.15.06 update on 06GRC power costs.xls Chart 3_Power Costs - Comparison bx Rbtl-Staff-Jt-PC_Electric Rev Req Model (2009 GRC) Revised 01-18-2010 2 2" xfId="7720"/>
    <cellStyle name="_VC 6.15.06 update on 06GRC power costs.xls Chart 3_Power Costs - Comparison bx Rbtl-Staff-Jt-PC_Electric Rev Req Model (2009 GRC) Revised 01-18-2010 2 2 2" xfId="30606"/>
    <cellStyle name="_VC 6.15.06 update on 06GRC power costs.xls Chart 3_Power Costs - Comparison bx Rbtl-Staff-Jt-PC_Electric Rev Req Model (2009 GRC) Revised 01-18-2010 2 2 2 2" xfId="30607"/>
    <cellStyle name="_VC 6.15.06 update on 06GRC power costs.xls Chart 3_Power Costs - Comparison bx Rbtl-Staff-Jt-PC_Electric Rev Req Model (2009 GRC) Revised 01-18-2010 2 3" xfId="30608"/>
    <cellStyle name="_VC 6.15.06 update on 06GRC power costs.xls Chart 3_Power Costs - Comparison bx Rbtl-Staff-Jt-PC_Electric Rev Req Model (2009 GRC) Revised 01-18-2010 2 3 2" xfId="30609"/>
    <cellStyle name="_VC 6.15.06 update on 06GRC power costs.xls Chart 3_Power Costs - Comparison bx Rbtl-Staff-Jt-PC_Electric Rev Req Model (2009 GRC) Revised 01-18-2010 2 4" xfId="30610"/>
    <cellStyle name="_VC 6.15.06 update on 06GRC power costs.xls Chart 3_Power Costs - Comparison bx Rbtl-Staff-Jt-PC_Electric Rev Req Model (2009 GRC) Revised 01-18-2010 2 4 2" xfId="30611"/>
    <cellStyle name="_VC 6.15.06 update on 06GRC power costs.xls Chart 3_Power Costs - Comparison bx Rbtl-Staff-Jt-PC_Electric Rev Req Model (2009 GRC) Revised 01-18-2010 3" xfId="7721"/>
    <cellStyle name="_VC 6.15.06 update on 06GRC power costs.xls Chart 3_Power Costs - Comparison bx Rbtl-Staff-Jt-PC_Electric Rev Req Model (2009 GRC) Revised 01-18-2010 3 2" xfId="30612"/>
    <cellStyle name="_VC 6.15.06 update on 06GRC power costs.xls Chart 3_Power Costs - Comparison bx Rbtl-Staff-Jt-PC_Electric Rev Req Model (2009 GRC) Revised 01-18-2010 3 2 2" xfId="30613"/>
    <cellStyle name="_VC 6.15.06 update on 06GRC power costs.xls Chart 3_Power Costs - Comparison bx Rbtl-Staff-Jt-PC_Electric Rev Req Model (2009 GRC) Revised 01-18-2010 3 3" xfId="30614"/>
    <cellStyle name="_VC 6.15.06 update on 06GRC power costs.xls Chart 3_Power Costs - Comparison bx Rbtl-Staff-Jt-PC_Electric Rev Req Model (2009 GRC) Revised 01-18-2010 4" xfId="7722"/>
    <cellStyle name="_VC 6.15.06 update on 06GRC power costs.xls Chart 3_Power Costs - Comparison bx Rbtl-Staff-Jt-PC_Electric Rev Req Model (2009 GRC) Revised 01-18-2010 4 2" xfId="30615"/>
    <cellStyle name="_VC 6.15.06 update on 06GRC power costs.xls Chart 3_Power Costs - Comparison bx Rbtl-Staff-Jt-PC_Electric Rev Req Model (2009 GRC) Revised 01-18-2010 4 2 2" xfId="30616"/>
    <cellStyle name="_VC 6.15.06 update on 06GRC power costs.xls Chart 3_Power Costs - Comparison bx Rbtl-Staff-Jt-PC_Electric Rev Req Model (2009 GRC) Revised 01-18-2010 4 3" xfId="30617"/>
    <cellStyle name="_VC 6.15.06 update on 06GRC power costs.xls Chart 3_Power Costs - Comparison bx Rbtl-Staff-Jt-PC_Electric Rev Req Model (2009 GRC) Revised 01-18-2010 5" xfId="30618"/>
    <cellStyle name="_VC 6.15.06 update on 06GRC power costs.xls Chart 3_Power Costs - Comparison bx Rbtl-Staff-Jt-PC_Electric Rev Req Model (2009 GRC) Revised 01-18-2010 5 2" xfId="30619"/>
    <cellStyle name="_VC 6.15.06 update on 06GRC power costs.xls Chart 3_Power Costs - Comparison bx Rbtl-Staff-Jt-PC_Electric Rev Req Model (2009 GRC) Revised 01-18-2010 6" xfId="30620"/>
    <cellStyle name="_VC 6.15.06 update on 06GRC power costs.xls Chart 3_Power Costs - Comparison bx Rbtl-Staff-Jt-PC_Electric Rev Req Model (2009 GRC) Revised 01-18-2010 6 2" xfId="30621"/>
    <cellStyle name="_VC 6.15.06 update on 06GRC power costs.xls Chart 3_Power Costs - Comparison bx Rbtl-Staff-Jt-PC_Electric Rev Req Model (2009 GRC) Revised 01-18-2010_DEM-WP(C) ENERG10C--ctn Mid-C_042010 2010GRC" xfId="7723"/>
    <cellStyle name="_VC 6.15.06 update on 06GRC power costs.xls Chart 3_Power Costs - Comparison bx Rbtl-Staff-Jt-PC_Electric Rev Req Model (2009 GRC) Revised 01-18-2010_DEM-WP(C) ENERG10C--ctn Mid-C_042010 2010GRC 2" xfId="30622"/>
    <cellStyle name="_VC 6.15.06 update on 06GRC power costs.xls Chart 3_Power Costs - Comparison bx Rbtl-Staff-Jt-PC_Final Order Electric EXHIBIT A-1" xfId="7724"/>
    <cellStyle name="_VC 6.15.06 update on 06GRC power costs.xls Chart 3_Power Costs - Comparison bx Rbtl-Staff-Jt-PC_Final Order Electric EXHIBIT A-1 2" xfId="7725"/>
    <cellStyle name="_VC 6.15.06 update on 06GRC power costs.xls Chart 3_Power Costs - Comparison bx Rbtl-Staff-Jt-PC_Final Order Electric EXHIBIT A-1 2 2" xfId="7726"/>
    <cellStyle name="_VC 6.15.06 update on 06GRC power costs.xls Chart 3_Power Costs - Comparison bx Rbtl-Staff-Jt-PC_Final Order Electric EXHIBIT A-1 2 2 2" xfId="30623"/>
    <cellStyle name="_VC 6.15.06 update on 06GRC power costs.xls Chart 3_Power Costs - Comparison bx Rbtl-Staff-Jt-PC_Final Order Electric EXHIBIT A-1 2 3" xfId="30624"/>
    <cellStyle name="_VC 6.15.06 update on 06GRC power costs.xls Chart 3_Power Costs - Comparison bx Rbtl-Staff-Jt-PC_Final Order Electric EXHIBIT A-1 3" xfId="7727"/>
    <cellStyle name="_VC 6.15.06 update on 06GRC power costs.xls Chart 3_Power Costs - Comparison bx Rbtl-Staff-Jt-PC_Final Order Electric EXHIBIT A-1 3 2" xfId="30625"/>
    <cellStyle name="_VC 6.15.06 update on 06GRC power costs.xls Chart 3_Power Costs - Comparison bx Rbtl-Staff-Jt-PC_Final Order Electric EXHIBIT A-1 3 2 2" xfId="30626"/>
    <cellStyle name="_VC 6.15.06 update on 06GRC power costs.xls Chart 3_Power Costs - Comparison bx Rbtl-Staff-Jt-PC_Final Order Electric EXHIBIT A-1 3 3" xfId="30627"/>
    <cellStyle name="_VC 6.15.06 update on 06GRC power costs.xls Chart 3_Power Costs - Comparison bx Rbtl-Staff-Jt-PC_Final Order Electric EXHIBIT A-1 4" xfId="7728"/>
    <cellStyle name="_VC 6.15.06 update on 06GRC power costs.xls Chart 3_Power Costs - Comparison bx Rbtl-Staff-Jt-PC_Final Order Electric EXHIBIT A-1 4 2" xfId="30628"/>
    <cellStyle name="_VC 6.15.06 update on 06GRC power costs.xls Chart 3_Power Costs - Comparison bx Rbtl-Staff-Jt-PC_Final Order Electric EXHIBIT A-1 5" xfId="30629"/>
    <cellStyle name="_VC 6.15.06 update on 06GRC power costs.xls Chart 3_Power Costs - Comparison bx Rbtl-Staff-Jt-PC_Final Order Electric EXHIBIT A-1 6" xfId="30630"/>
    <cellStyle name="_VC 6.15.06 update on 06GRC power costs.xls Chart 3_Production Adj 4.37" xfId="7729"/>
    <cellStyle name="_VC 6.15.06 update on 06GRC power costs.xls Chart 3_Production Adj 4.37 2" xfId="7730"/>
    <cellStyle name="_VC 6.15.06 update on 06GRC power costs.xls Chart 3_Production Adj 4.37 2 2" xfId="7731"/>
    <cellStyle name="_VC 6.15.06 update on 06GRC power costs.xls Chart 3_Production Adj 4.37 2 2 2" xfId="30631"/>
    <cellStyle name="_VC 6.15.06 update on 06GRC power costs.xls Chart 3_Production Adj 4.37 2 3" xfId="30632"/>
    <cellStyle name="_VC 6.15.06 update on 06GRC power costs.xls Chart 3_Production Adj 4.37 3" xfId="7732"/>
    <cellStyle name="_VC 6.15.06 update on 06GRC power costs.xls Chart 3_Production Adj 4.37 3 2" xfId="30633"/>
    <cellStyle name="_VC 6.15.06 update on 06GRC power costs.xls Chart 3_Production Adj 4.37 4" xfId="30634"/>
    <cellStyle name="_VC 6.15.06 update on 06GRC power costs.xls Chart 3_Purchased Power Adj 4.03" xfId="7733"/>
    <cellStyle name="_VC 6.15.06 update on 06GRC power costs.xls Chart 3_Purchased Power Adj 4.03 2" xfId="7734"/>
    <cellStyle name="_VC 6.15.06 update on 06GRC power costs.xls Chart 3_Purchased Power Adj 4.03 2 2" xfId="7735"/>
    <cellStyle name="_VC 6.15.06 update on 06GRC power costs.xls Chart 3_Purchased Power Adj 4.03 2 2 2" xfId="30635"/>
    <cellStyle name="_VC 6.15.06 update on 06GRC power costs.xls Chart 3_Purchased Power Adj 4.03 2 3" xfId="30636"/>
    <cellStyle name="_VC 6.15.06 update on 06GRC power costs.xls Chart 3_Purchased Power Adj 4.03 3" xfId="7736"/>
    <cellStyle name="_VC 6.15.06 update on 06GRC power costs.xls Chart 3_Purchased Power Adj 4.03 3 2" xfId="30637"/>
    <cellStyle name="_VC 6.15.06 update on 06GRC power costs.xls Chart 3_Purchased Power Adj 4.03 4" xfId="30638"/>
    <cellStyle name="_VC 6.15.06 update on 06GRC power costs.xls Chart 3_Rebuttal Power Costs" xfId="7737"/>
    <cellStyle name="_VC 6.15.06 update on 06GRC power costs.xls Chart 3_Rebuttal Power Costs 2" xfId="7738"/>
    <cellStyle name="_VC 6.15.06 update on 06GRC power costs.xls Chart 3_Rebuttal Power Costs 2 2" xfId="7739"/>
    <cellStyle name="_VC 6.15.06 update on 06GRC power costs.xls Chart 3_Rebuttal Power Costs 2 2 2" xfId="30639"/>
    <cellStyle name="_VC 6.15.06 update on 06GRC power costs.xls Chart 3_Rebuttal Power Costs 2 2 2 2" xfId="30640"/>
    <cellStyle name="_VC 6.15.06 update on 06GRC power costs.xls Chart 3_Rebuttal Power Costs 2 3" xfId="30641"/>
    <cellStyle name="_VC 6.15.06 update on 06GRC power costs.xls Chart 3_Rebuttal Power Costs 2 3 2" xfId="30642"/>
    <cellStyle name="_VC 6.15.06 update on 06GRC power costs.xls Chart 3_Rebuttal Power Costs 2 4" xfId="30643"/>
    <cellStyle name="_VC 6.15.06 update on 06GRC power costs.xls Chart 3_Rebuttal Power Costs 2 4 2" xfId="30644"/>
    <cellStyle name="_VC 6.15.06 update on 06GRC power costs.xls Chart 3_Rebuttal Power Costs 3" xfId="7740"/>
    <cellStyle name="_VC 6.15.06 update on 06GRC power costs.xls Chart 3_Rebuttal Power Costs 3 2" xfId="30645"/>
    <cellStyle name="_VC 6.15.06 update on 06GRC power costs.xls Chart 3_Rebuttal Power Costs 3 2 2" xfId="30646"/>
    <cellStyle name="_VC 6.15.06 update on 06GRC power costs.xls Chart 3_Rebuttal Power Costs 3 3" xfId="30647"/>
    <cellStyle name="_VC 6.15.06 update on 06GRC power costs.xls Chart 3_Rebuttal Power Costs 4" xfId="7741"/>
    <cellStyle name="_VC 6.15.06 update on 06GRC power costs.xls Chart 3_Rebuttal Power Costs 4 2" xfId="30648"/>
    <cellStyle name="_VC 6.15.06 update on 06GRC power costs.xls Chart 3_Rebuttal Power Costs 4 2 2" xfId="30649"/>
    <cellStyle name="_VC 6.15.06 update on 06GRC power costs.xls Chart 3_Rebuttal Power Costs 4 3" xfId="30650"/>
    <cellStyle name="_VC 6.15.06 update on 06GRC power costs.xls Chart 3_Rebuttal Power Costs 5" xfId="30651"/>
    <cellStyle name="_VC 6.15.06 update on 06GRC power costs.xls Chart 3_Rebuttal Power Costs 5 2" xfId="30652"/>
    <cellStyle name="_VC 6.15.06 update on 06GRC power costs.xls Chart 3_Rebuttal Power Costs 6" xfId="30653"/>
    <cellStyle name="_VC 6.15.06 update on 06GRC power costs.xls Chart 3_Rebuttal Power Costs 6 2" xfId="30654"/>
    <cellStyle name="_VC 6.15.06 update on 06GRC power costs.xls Chart 3_Rebuttal Power Costs_Adj Bench DR 3 for Initial Briefs (Electric)" xfId="7742"/>
    <cellStyle name="_VC 6.15.06 update on 06GRC power costs.xls Chart 3_Rebuttal Power Costs_Adj Bench DR 3 for Initial Briefs (Electric) 2" xfId="7743"/>
    <cellStyle name="_VC 6.15.06 update on 06GRC power costs.xls Chart 3_Rebuttal Power Costs_Adj Bench DR 3 for Initial Briefs (Electric) 2 2" xfId="7744"/>
    <cellStyle name="_VC 6.15.06 update on 06GRC power costs.xls Chart 3_Rebuttal Power Costs_Adj Bench DR 3 for Initial Briefs (Electric) 2 2 2" xfId="30655"/>
    <cellStyle name="_VC 6.15.06 update on 06GRC power costs.xls Chart 3_Rebuttal Power Costs_Adj Bench DR 3 for Initial Briefs (Electric) 2 2 2 2" xfId="30656"/>
    <cellStyle name="_VC 6.15.06 update on 06GRC power costs.xls Chart 3_Rebuttal Power Costs_Adj Bench DR 3 for Initial Briefs (Electric) 2 3" xfId="30657"/>
    <cellStyle name="_VC 6.15.06 update on 06GRC power costs.xls Chart 3_Rebuttal Power Costs_Adj Bench DR 3 for Initial Briefs (Electric) 2 3 2" xfId="30658"/>
    <cellStyle name="_VC 6.15.06 update on 06GRC power costs.xls Chart 3_Rebuttal Power Costs_Adj Bench DR 3 for Initial Briefs (Electric) 2 4" xfId="30659"/>
    <cellStyle name="_VC 6.15.06 update on 06GRC power costs.xls Chart 3_Rebuttal Power Costs_Adj Bench DR 3 for Initial Briefs (Electric) 2 4 2" xfId="30660"/>
    <cellStyle name="_VC 6.15.06 update on 06GRC power costs.xls Chart 3_Rebuttal Power Costs_Adj Bench DR 3 for Initial Briefs (Electric) 3" xfId="7745"/>
    <cellStyle name="_VC 6.15.06 update on 06GRC power costs.xls Chart 3_Rebuttal Power Costs_Adj Bench DR 3 for Initial Briefs (Electric) 3 2" xfId="30661"/>
    <cellStyle name="_VC 6.15.06 update on 06GRC power costs.xls Chart 3_Rebuttal Power Costs_Adj Bench DR 3 for Initial Briefs (Electric) 3 2 2" xfId="30662"/>
    <cellStyle name="_VC 6.15.06 update on 06GRC power costs.xls Chart 3_Rebuttal Power Costs_Adj Bench DR 3 for Initial Briefs (Electric) 3 3" xfId="30663"/>
    <cellStyle name="_VC 6.15.06 update on 06GRC power costs.xls Chart 3_Rebuttal Power Costs_Adj Bench DR 3 for Initial Briefs (Electric) 4" xfId="7746"/>
    <cellStyle name="_VC 6.15.06 update on 06GRC power costs.xls Chart 3_Rebuttal Power Costs_Adj Bench DR 3 for Initial Briefs (Electric) 4 2" xfId="30664"/>
    <cellStyle name="_VC 6.15.06 update on 06GRC power costs.xls Chart 3_Rebuttal Power Costs_Adj Bench DR 3 for Initial Briefs (Electric) 4 2 2" xfId="30665"/>
    <cellStyle name="_VC 6.15.06 update on 06GRC power costs.xls Chart 3_Rebuttal Power Costs_Adj Bench DR 3 for Initial Briefs (Electric) 4 3" xfId="30666"/>
    <cellStyle name="_VC 6.15.06 update on 06GRC power costs.xls Chart 3_Rebuttal Power Costs_Adj Bench DR 3 for Initial Briefs (Electric) 5" xfId="30667"/>
    <cellStyle name="_VC 6.15.06 update on 06GRC power costs.xls Chart 3_Rebuttal Power Costs_Adj Bench DR 3 for Initial Briefs (Electric) 5 2" xfId="30668"/>
    <cellStyle name="_VC 6.15.06 update on 06GRC power costs.xls Chart 3_Rebuttal Power Costs_Adj Bench DR 3 for Initial Briefs (Electric) 6" xfId="30669"/>
    <cellStyle name="_VC 6.15.06 update on 06GRC power costs.xls Chart 3_Rebuttal Power Costs_Adj Bench DR 3 for Initial Briefs (Electric) 6 2" xfId="30670"/>
    <cellStyle name="_VC 6.15.06 update on 06GRC power costs.xls Chart 3_Rebuttal Power Costs_Adj Bench DR 3 for Initial Briefs (Electric)_DEM-WP(C) ENERG10C--ctn Mid-C_042010 2010GRC" xfId="7747"/>
    <cellStyle name="_VC 6.15.06 update on 06GRC power costs.xls Chart 3_Rebuttal Power Costs_Adj Bench DR 3 for Initial Briefs (Electric)_DEM-WP(C) ENERG10C--ctn Mid-C_042010 2010GRC 2" xfId="30671"/>
    <cellStyle name="_VC 6.15.06 update on 06GRC power costs.xls Chart 3_Rebuttal Power Costs_DEM-WP(C) ENERG10C--ctn Mid-C_042010 2010GRC" xfId="7748"/>
    <cellStyle name="_VC 6.15.06 update on 06GRC power costs.xls Chart 3_Rebuttal Power Costs_DEM-WP(C) ENERG10C--ctn Mid-C_042010 2010GRC 2" xfId="30672"/>
    <cellStyle name="_VC 6.15.06 update on 06GRC power costs.xls Chart 3_Rebuttal Power Costs_Electric Rev Req Model (2009 GRC) Rebuttal" xfId="7749"/>
    <cellStyle name="_VC 6.15.06 update on 06GRC power costs.xls Chart 3_Rebuttal Power Costs_Electric Rev Req Model (2009 GRC) Rebuttal 2" xfId="7750"/>
    <cellStyle name="_VC 6.15.06 update on 06GRC power costs.xls Chart 3_Rebuttal Power Costs_Electric Rev Req Model (2009 GRC) Rebuttal 2 2" xfId="7751"/>
    <cellStyle name="_VC 6.15.06 update on 06GRC power costs.xls Chart 3_Rebuttal Power Costs_Electric Rev Req Model (2009 GRC) Rebuttal 2 2 2" xfId="30673"/>
    <cellStyle name="_VC 6.15.06 update on 06GRC power costs.xls Chart 3_Rebuttal Power Costs_Electric Rev Req Model (2009 GRC) Rebuttal 2 3" xfId="30674"/>
    <cellStyle name="_VC 6.15.06 update on 06GRC power costs.xls Chart 3_Rebuttal Power Costs_Electric Rev Req Model (2009 GRC) Rebuttal 3" xfId="7752"/>
    <cellStyle name="_VC 6.15.06 update on 06GRC power costs.xls Chart 3_Rebuttal Power Costs_Electric Rev Req Model (2009 GRC) Rebuttal 3 2" xfId="30675"/>
    <cellStyle name="_VC 6.15.06 update on 06GRC power costs.xls Chart 3_Rebuttal Power Costs_Electric Rev Req Model (2009 GRC) Rebuttal 4" xfId="7753"/>
    <cellStyle name="_VC 6.15.06 update on 06GRC power costs.xls Chart 3_Rebuttal Power Costs_Electric Rev Req Model (2009 GRC) Rebuttal REmoval of New  WH Solar AdjustMI" xfId="7754"/>
    <cellStyle name="_VC 6.15.06 update on 06GRC power costs.xls Chart 3_Rebuttal Power Costs_Electric Rev Req Model (2009 GRC) Rebuttal REmoval of New  WH Solar AdjustMI 2" xfId="7755"/>
    <cellStyle name="_VC 6.15.06 update on 06GRC power costs.xls Chart 3_Rebuttal Power Costs_Electric Rev Req Model (2009 GRC) Rebuttal REmoval of New  WH Solar AdjustMI 2 2" xfId="7756"/>
    <cellStyle name="_VC 6.15.06 update on 06GRC power costs.xls Chart 3_Rebuttal Power Costs_Electric Rev Req Model (2009 GRC) Rebuttal REmoval of New  WH Solar AdjustMI 2 2 2" xfId="30676"/>
    <cellStyle name="_VC 6.15.06 update on 06GRC power costs.xls Chart 3_Rebuttal Power Costs_Electric Rev Req Model (2009 GRC) Rebuttal REmoval of New  WH Solar AdjustMI 2 2 2 2" xfId="30677"/>
    <cellStyle name="_VC 6.15.06 update on 06GRC power costs.xls Chart 3_Rebuttal Power Costs_Electric Rev Req Model (2009 GRC) Rebuttal REmoval of New  WH Solar AdjustMI 2 3" xfId="30678"/>
    <cellStyle name="_VC 6.15.06 update on 06GRC power costs.xls Chart 3_Rebuttal Power Costs_Electric Rev Req Model (2009 GRC) Rebuttal REmoval of New  WH Solar AdjustMI 2 3 2" xfId="30679"/>
    <cellStyle name="_VC 6.15.06 update on 06GRC power costs.xls Chart 3_Rebuttal Power Costs_Electric Rev Req Model (2009 GRC) Rebuttal REmoval of New  WH Solar AdjustMI 2 4" xfId="30680"/>
    <cellStyle name="_VC 6.15.06 update on 06GRC power costs.xls Chart 3_Rebuttal Power Costs_Electric Rev Req Model (2009 GRC) Rebuttal REmoval of New  WH Solar AdjustMI 2 4 2" xfId="30681"/>
    <cellStyle name="_VC 6.15.06 update on 06GRC power costs.xls Chart 3_Rebuttal Power Costs_Electric Rev Req Model (2009 GRC) Rebuttal REmoval of New  WH Solar AdjustMI 3" xfId="7757"/>
    <cellStyle name="_VC 6.15.06 update on 06GRC power costs.xls Chart 3_Rebuttal Power Costs_Electric Rev Req Model (2009 GRC) Rebuttal REmoval of New  WH Solar AdjustMI 3 2" xfId="30682"/>
    <cellStyle name="_VC 6.15.06 update on 06GRC power costs.xls Chart 3_Rebuttal Power Costs_Electric Rev Req Model (2009 GRC) Rebuttal REmoval of New  WH Solar AdjustMI 3 2 2" xfId="30683"/>
    <cellStyle name="_VC 6.15.06 update on 06GRC power costs.xls Chart 3_Rebuttal Power Costs_Electric Rev Req Model (2009 GRC) Rebuttal REmoval of New  WH Solar AdjustMI 3 3" xfId="30684"/>
    <cellStyle name="_VC 6.15.06 update on 06GRC power costs.xls Chart 3_Rebuttal Power Costs_Electric Rev Req Model (2009 GRC) Rebuttal REmoval of New  WH Solar AdjustMI 4" xfId="7758"/>
    <cellStyle name="_VC 6.15.06 update on 06GRC power costs.xls Chart 3_Rebuttal Power Costs_Electric Rev Req Model (2009 GRC) Rebuttal REmoval of New  WH Solar AdjustMI 4 2" xfId="30685"/>
    <cellStyle name="_VC 6.15.06 update on 06GRC power costs.xls Chart 3_Rebuttal Power Costs_Electric Rev Req Model (2009 GRC) Rebuttal REmoval of New  WH Solar AdjustMI 4 2 2" xfId="30686"/>
    <cellStyle name="_VC 6.15.06 update on 06GRC power costs.xls Chart 3_Rebuttal Power Costs_Electric Rev Req Model (2009 GRC) Rebuttal REmoval of New  WH Solar AdjustMI 4 3" xfId="30687"/>
    <cellStyle name="_VC 6.15.06 update on 06GRC power costs.xls Chart 3_Rebuttal Power Costs_Electric Rev Req Model (2009 GRC) Rebuttal REmoval of New  WH Solar AdjustMI 5" xfId="30688"/>
    <cellStyle name="_VC 6.15.06 update on 06GRC power costs.xls Chart 3_Rebuttal Power Costs_Electric Rev Req Model (2009 GRC) Rebuttal REmoval of New  WH Solar AdjustMI 5 2" xfId="30689"/>
    <cellStyle name="_VC 6.15.06 update on 06GRC power costs.xls Chart 3_Rebuttal Power Costs_Electric Rev Req Model (2009 GRC) Rebuttal REmoval of New  WH Solar AdjustMI 6" xfId="30690"/>
    <cellStyle name="_VC 6.15.06 update on 06GRC power costs.xls Chart 3_Rebuttal Power Costs_Electric Rev Req Model (2009 GRC) Rebuttal REmoval of New  WH Solar AdjustMI 6 2" xfId="30691"/>
    <cellStyle name="_VC 6.15.06 update on 06GRC power costs.xls Chart 3_Rebuttal Power Costs_Electric Rev Req Model (2009 GRC) Rebuttal REmoval of New  WH Solar AdjustMI_DEM-WP(C) ENERG10C--ctn Mid-C_042010 2010GRC" xfId="7759"/>
    <cellStyle name="_VC 6.15.06 update on 06GRC power costs.xls Chart 3_Rebuttal Power Costs_Electric Rev Req Model (2009 GRC) Rebuttal REmoval of New  WH Solar AdjustMI_DEM-WP(C) ENERG10C--ctn Mid-C_042010 2010GRC 2" xfId="30692"/>
    <cellStyle name="_VC 6.15.06 update on 06GRC power costs.xls Chart 3_Rebuttal Power Costs_Electric Rev Req Model (2009 GRC) Revised 01-18-2010" xfId="7760"/>
    <cellStyle name="_VC 6.15.06 update on 06GRC power costs.xls Chart 3_Rebuttal Power Costs_Electric Rev Req Model (2009 GRC) Revised 01-18-2010 2" xfId="7761"/>
    <cellStyle name="_VC 6.15.06 update on 06GRC power costs.xls Chart 3_Rebuttal Power Costs_Electric Rev Req Model (2009 GRC) Revised 01-18-2010 2 2" xfId="7762"/>
    <cellStyle name="_VC 6.15.06 update on 06GRC power costs.xls Chart 3_Rebuttal Power Costs_Electric Rev Req Model (2009 GRC) Revised 01-18-2010 2 2 2" xfId="30693"/>
    <cellStyle name="_VC 6.15.06 update on 06GRC power costs.xls Chart 3_Rebuttal Power Costs_Electric Rev Req Model (2009 GRC) Revised 01-18-2010 2 2 2 2" xfId="30694"/>
    <cellStyle name="_VC 6.15.06 update on 06GRC power costs.xls Chart 3_Rebuttal Power Costs_Electric Rev Req Model (2009 GRC) Revised 01-18-2010 2 3" xfId="30695"/>
    <cellStyle name="_VC 6.15.06 update on 06GRC power costs.xls Chart 3_Rebuttal Power Costs_Electric Rev Req Model (2009 GRC) Revised 01-18-2010 2 3 2" xfId="30696"/>
    <cellStyle name="_VC 6.15.06 update on 06GRC power costs.xls Chart 3_Rebuttal Power Costs_Electric Rev Req Model (2009 GRC) Revised 01-18-2010 2 4" xfId="30697"/>
    <cellStyle name="_VC 6.15.06 update on 06GRC power costs.xls Chart 3_Rebuttal Power Costs_Electric Rev Req Model (2009 GRC) Revised 01-18-2010 2 4 2" xfId="30698"/>
    <cellStyle name="_VC 6.15.06 update on 06GRC power costs.xls Chart 3_Rebuttal Power Costs_Electric Rev Req Model (2009 GRC) Revised 01-18-2010 3" xfId="7763"/>
    <cellStyle name="_VC 6.15.06 update on 06GRC power costs.xls Chart 3_Rebuttal Power Costs_Electric Rev Req Model (2009 GRC) Revised 01-18-2010 3 2" xfId="30699"/>
    <cellStyle name="_VC 6.15.06 update on 06GRC power costs.xls Chart 3_Rebuttal Power Costs_Electric Rev Req Model (2009 GRC) Revised 01-18-2010 3 2 2" xfId="30700"/>
    <cellStyle name="_VC 6.15.06 update on 06GRC power costs.xls Chart 3_Rebuttal Power Costs_Electric Rev Req Model (2009 GRC) Revised 01-18-2010 3 3" xfId="30701"/>
    <cellStyle name="_VC 6.15.06 update on 06GRC power costs.xls Chart 3_Rebuttal Power Costs_Electric Rev Req Model (2009 GRC) Revised 01-18-2010 4" xfId="7764"/>
    <cellStyle name="_VC 6.15.06 update on 06GRC power costs.xls Chart 3_Rebuttal Power Costs_Electric Rev Req Model (2009 GRC) Revised 01-18-2010 4 2" xfId="30702"/>
    <cellStyle name="_VC 6.15.06 update on 06GRC power costs.xls Chart 3_Rebuttal Power Costs_Electric Rev Req Model (2009 GRC) Revised 01-18-2010 4 2 2" xfId="30703"/>
    <cellStyle name="_VC 6.15.06 update on 06GRC power costs.xls Chart 3_Rebuttal Power Costs_Electric Rev Req Model (2009 GRC) Revised 01-18-2010 4 3" xfId="30704"/>
    <cellStyle name="_VC 6.15.06 update on 06GRC power costs.xls Chart 3_Rebuttal Power Costs_Electric Rev Req Model (2009 GRC) Revised 01-18-2010 5" xfId="30705"/>
    <cellStyle name="_VC 6.15.06 update on 06GRC power costs.xls Chart 3_Rebuttal Power Costs_Electric Rev Req Model (2009 GRC) Revised 01-18-2010 5 2" xfId="30706"/>
    <cellStyle name="_VC 6.15.06 update on 06GRC power costs.xls Chart 3_Rebuttal Power Costs_Electric Rev Req Model (2009 GRC) Revised 01-18-2010 6" xfId="30707"/>
    <cellStyle name="_VC 6.15.06 update on 06GRC power costs.xls Chart 3_Rebuttal Power Costs_Electric Rev Req Model (2009 GRC) Revised 01-18-2010 6 2" xfId="30708"/>
    <cellStyle name="_VC 6.15.06 update on 06GRC power costs.xls Chart 3_Rebuttal Power Costs_Electric Rev Req Model (2009 GRC) Revised 01-18-2010_DEM-WP(C) ENERG10C--ctn Mid-C_042010 2010GRC" xfId="7765"/>
    <cellStyle name="_VC 6.15.06 update on 06GRC power costs.xls Chart 3_Rebuttal Power Costs_Electric Rev Req Model (2009 GRC) Revised 01-18-2010_DEM-WP(C) ENERG10C--ctn Mid-C_042010 2010GRC 2" xfId="30709"/>
    <cellStyle name="_VC 6.15.06 update on 06GRC power costs.xls Chart 3_Rebuttal Power Costs_Final Order Electric EXHIBIT A-1" xfId="7766"/>
    <cellStyle name="_VC 6.15.06 update on 06GRC power costs.xls Chart 3_Rebuttal Power Costs_Final Order Electric EXHIBIT A-1 2" xfId="7767"/>
    <cellStyle name="_VC 6.15.06 update on 06GRC power costs.xls Chart 3_Rebuttal Power Costs_Final Order Electric EXHIBIT A-1 2 2" xfId="7768"/>
    <cellStyle name="_VC 6.15.06 update on 06GRC power costs.xls Chart 3_Rebuttal Power Costs_Final Order Electric EXHIBIT A-1 2 2 2" xfId="30710"/>
    <cellStyle name="_VC 6.15.06 update on 06GRC power costs.xls Chart 3_Rebuttal Power Costs_Final Order Electric EXHIBIT A-1 2 3" xfId="30711"/>
    <cellStyle name="_VC 6.15.06 update on 06GRC power costs.xls Chart 3_Rebuttal Power Costs_Final Order Electric EXHIBIT A-1 3" xfId="7769"/>
    <cellStyle name="_VC 6.15.06 update on 06GRC power costs.xls Chart 3_Rebuttal Power Costs_Final Order Electric EXHIBIT A-1 3 2" xfId="30712"/>
    <cellStyle name="_VC 6.15.06 update on 06GRC power costs.xls Chart 3_Rebuttal Power Costs_Final Order Electric EXHIBIT A-1 3 2 2" xfId="30713"/>
    <cellStyle name="_VC 6.15.06 update on 06GRC power costs.xls Chart 3_Rebuttal Power Costs_Final Order Electric EXHIBIT A-1 3 3" xfId="30714"/>
    <cellStyle name="_VC 6.15.06 update on 06GRC power costs.xls Chart 3_Rebuttal Power Costs_Final Order Electric EXHIBIT A-1 4" xfId="7770"/>
    <cellStyle name="_VC 6.15.06 update on 06GRC power costs.xls Chart 3_Rebuttal Power Costs_Final Order Electric EXHIBIT A-1 4 2" xfId="30715"/>
    <cellStyle name="_VC 6.15.06 update on 06GRC power costs.xls Chart 3_Rebuttal Power Costs_Final Order Electric EXHIBIT A-1 5" xfId="30716"/>
    <cellStyle name="_VC 6.15.06 update on 06GRC power costs.xls Chart 3_Rebuttal Power Costs_Final Order Electric EXHIBIT A-1 6" xfId="30717"/>
    <cellStyle name="_VC 6.15.06 update on 06GRC power costs.xls Chart 3_RECS vs PTC's w Interest 6-28-10" xfId="30718"/>
    <cellStyle name="_VC 6.15.06 update on 06GRC power costs.xls Chart 3_ROR &amp; CONV FACTOR" xfId="7771"/>
    <cellStyle name="_VC 6.15.06 update on 06GRC power costs.xls Chart 3_ROR &amp; CONV FACTOR 2" xfId="7772"/>
    <cellStyle name="_VC 6.15.06 update on 06GRC power costs.xls Chart 3_ROR &amp; CONV FACTOR 2 2" xfId="7773"/>
    <cellStyle name="_VC 6.15.06 update on 06GRC power costs.xls Chart 3_ROR &amp; CONV FACTOR 2 2 2" xfId="30719"/>
    <cellStyle name="_VC 6.15.06 update on 06GRC power costs.xls Chart 3_ROR &amp; CONV FACTOR 2 3" xfId="30720"/>
    <cellStyle name="_VC 6.15.06 update on 06GRC power costs.xls Chart 3_ROR &amp; CONV FACTOR 3" xfId="7774"/>
    <cellStyle name="_VC 6.15.06 update on 06GRC power costs.xls Chart 3_ROR &amp; CONV FACTOR 3 2" xfId="30721"/>
    <cellStyle name="_VC 6.15.06 update on 06GRC power costs.xls Chart 3_ROR &amp; CONV FACTOR 4" xfId="30722"/>
    <cellStyle name="_VC 6.15.06 update on 06GRC power costs.xls Chart 3_ROR 5.02" xfId="7775"/>
    <cellStyle name="_VC 6.15.06 update on 06GRC power costs.xls Chart 3_ROR 5.02 2" xfId="7776"/>
    <cellStyle name="_VC 6.15.06 update on 06GRC power costs.xls Chart 3_ROR 5.02 2 2" xfId="7777"/>
    <cellStyle name="_VC 6.15.06 update on 06GRC power costs.xls Chart 3_ROR 5.02 2 2 2" xfId="30723"/>
    <cellStyle name="_VC 6.15.06 update on 06GRC power costs.xls Chart 3_ROR 5.02 2 3" xfId="30724"/>
    <cellStyle name="_VC 6.15.06 update on 06GRC power costs.xls Chart 3_ROR 5.02 3" xfId="7778"/>
    <cellStyle name="_VC 6.15.06 update on 06GRC power costs.xls Chart 3_ROR 5.02 3 2" xfId="30725"/>
    <cellStyle name="_VC 6.15.06 update on 06GRC power costs.xls Chart 3_ROR 5.02 4" xfId="30726"/>
    <cellStyle name="_VC 6.15.06 update on 06GRC power costs.xls Chart 3_Wind Integration 10GRC" xfId="7779"/>
    <cellStyle name="_VC 6.15.06 update on 06GRC power costs.xls Chart 3_Wind Integration 10GRC 2" xfId="7780"/>
    <cellStyle name="_VC 6.15.06 update on 06GRC power costs.xls Chart 3_Wind Integration 10GRC 2 2" xfId="30727"/>
    <cellStyle name="_VC 6.15.06 update on 06GRC power costs.xls Chart 3_Wind Integration 10GRC 2 2 2" xfId="30728"/>
    <cellStyle name="_VC 6.15.06 update on 06GRC power costs.xls Chart 3_Wind Integration 10GRC 2 2 2 2" xfId="30729"/>
    <cellStyle name="_VC 6.15.06 update on 06GRC power costs.xls Chart 3_Wind Integration 10GRC 2 3" xfId="30730"/>
    <cellStyle name="_VC 6.15.06 update on 06GRC power costs.xls Chart 3_Wind Integration 10GRC 2 3 2" xfId="30731"/>
    <cellStyle name="_VC 6.15.06 update on 06GRC power costs.xls Chart 3_Wind Integration 10GRC 2 4" xfId="30732"/>
    <cellStyle name="_VC 6.15.06 update on 06GRC power costs.xls Chart 3_Wind Integration 10GRC 2 4 2" xfId="30733"/>
    <cellStyle name="_VC 6.15.06 update on 06GRC power costs.xls Chart 3_Wind Integration 10GRC 3" xfId="30734"/>
    <cellStyle name="_VC 6.15.06 update on 06GRC power costs.xls Chart 3_Wind Integration 10GRC 3 2" xfId="30735"/>
    <cellStyle name="_VC 6.15.06 update on 06GRC power costs.xls Chart 3_Wind Integration 10GRC 3 2 2" xfId="30736"/>
    <cellStyle name="_VC 6.15.06 update on 06GRC power costs.xls Chart 3_Wind Integration 10GRC 3 3" xfId="30737"/>
    <cellStyle name="_VC 6.15.06 update on 06GRC power costs.xls Chart 3_Wind Integration 10GRC 4" xfId="30738"/>
    <cellStyle name="_VC 6.15.06 update on 06GRC power costs.xls Chart 3_Wind Integration 10GRC 4 2" xfId="30739"/>
    <cellStyle name="_VC 6.15.06 update on 06GRC power costs.xls Chart 3_Wind Integration 10GRC 4 2 2" xfId="30740"/>
    <cellStyle name="_VC 6.15.06 update on 06GRC power costs.xls Chart 3_Wind Integration 10GRC 4 3" xfId="30741"/>
    <cellStyle name="_VC 6.15.06 update on 06GRC power costs.xls Chart 3_Wind Integration 10GRC 5" xfId="30742"/>
    <cellStyle name="_VC 6.15.06 update on 06GRC power costs.xls Chart 3_Wind Integration 10GRC 5 2" xfId="30743"/>
    <cellStyle name="_VC 6.15.06 update on 06GRC power costs.xls Chart 3_Wind Integration 10GRC 6" xfId="30744"/>
    <cellStyle name="_VC 6.15.06 update on 06GRC power costs.xls Chart 3_Wind Integration 10GRC 6 2" xfId="30745"/>
    <cellStyle name="_VC 6.15.06 update on 06GRC power costs.xls Chart 3_Wind Integration 10GRC_DEM-WP(C) ENERG10C--ctn Mid-C_042010 2010GRC" xfId="7781"/>
    <cellStyle name="_VC 6.15.06 update on 06GRC power costs.xls Chart 3_Wind Integration 10GRC_DEM-WP(C) ENERG10C--ctn Mid-C_042010 2010GRC 2" xfId="30746"/>
    <cellStyle name="_VC Mid C Generation-ctn Mid-C_011209" xfId="7782"/>
    <cellStyle name="_VC Mid C Generation-ctn Mid-C_011209 2" xfId="7783"/>
    <cellStyle name="_VC Mid C Generation-ctn Mid-C_011209 2 2" xfId="7784"/>
    <cellStyle name="_VC Mid C Generation-ctn Mid-C_011209 2 2 2" xfId="30747"/>
    <cellStyle name="_VC Mid C Generation-ctn Mid-C_011209 2 3" xfId="30748"/>
    <cellStyle name="_VC Mid C Generation-ctn Mid-C_011209 3" xfId="30749"/>
    <cellStyle name="_VC Mid C Generation-ctn Mid-C_011209 3 2" xfId="30750"/>
    <cellStyle name="_Worksheet" xfId="7785"/>
    <cellStyle name="_Worksheet 2" xfId="7786"/>
    <cellStyle name="_Worksheet 2 2" xfId="7787"/>
    <cellStyle name="_Worksheet 2 2 2" xfId="30751"/>
    <cellStyle name="_Worksheet 2 2 2 2" xfId="30752"/>
    <cellStyle name="_Worksheet 2 2 2 2 2" xfId="30753"/>
    <cellStyle name="_Worksheet 2 2 3" xfId="30754"/>
    <cellStyle name="_Worksheet 2 2 3 2" xfId="30755"/>
    <cellStyle name="_Worksheet 2 2 4" xfId="30756"/>
    <cellStyle name="_Worksheet 2 2 4 2" xfId="30757"/>
    <cellStyle name="_Worksheet 2 3" xfId="30758"/>
    <cellStyle name="_Worksheet 2 3 2" xfId="30759"/>
    <cellStyle name="_Worksheet 2 3 2 2" xfId="30760"/>
    <cellStyle name="_Worksheet 2 4" xfId="30761"/>
    <cellStyle name="_Worksheet 2 4 2" xfId="30762"/>
    <cellStyle name="_Worksheet 2 4 2 2" xfId="30763"/>
    <cellStyle name="_Worksheet 2 4 3" xfId="30764"/>
    <cellStyle name="_Worksheet 2 5" xfId="30765"/>
    <cellStyle name="_Worksheet 2 5 2" xfId="30766"/>
    <cellStyle name="_Worksheet 2 6" xfId="30767"/>
    <cellStyle name="_Worksheet 2 6 2" xfId="30768"/>
    <cellStyle name="_Worksheet 3" xfId="7788"/>
    <cellStyle name="_Worksheet 3 2" xfId="30769"/>
    <cellStyle name="_Worksheet 3 2 2" xfId="30770"/>
    <cellStyle name="_Worksheet 3 2 2 2" xfId="30771"/>
    <cellStyle name="_Worksheet 3 2 2 2 2" xfId="30772"/>
    <cellStyle name="_Worksheet 3 2 3" xfId="30773"/>
    <cellStyle name="_Worksheet 3 2 3 2" xfId="30774"/>
    <cellStyle name="_Worksheet 3 2 4" xfId="30775"/>
    <cellStyle name="_Worksheet 3 2 4 2" xfId="30776"/>
    <cellStyle name="_Worksheet 3 2 5" xfId="30777"/>
    <cellStyle name="_Worksheet 3 3" xfId="30778"/>
    <cellStyle name="_Worksheet 3 3 2" xfId="30779"/>
    <cellStyle name="_Worksheet 3 3 2 2" xfId="30780"/>
    <cellStyle name="_Worksheet 3 4" xfId="30781"/>
    <cellStyle name="_Worksheet 3 4 2" xfId="30782"/>
    <cellStyle name="_Worksheet 3 5" xfId="30783"/>
    <cellStyle name="_Worksheet 3 5 2" xfId="30784"/>
    <cellStyle name="_Worksheet 4" xfId="7789"/>
    <cellStyle name="_Worksheet 4 2" xfId="7790"/>
    <cellStyle name="_Worksheet 4 2 2" xfId="30785"/>
    <cellStyle name="_Worksheet 4 2 2 2" xfId="30786"/>
    <cellStyle name="_Worksheet 4 3" xfId="30787"/>
    <cellStyle name="_Worksheet 4 3 2" xfId="30788"/>
    <cellStyle name="_Worksheet 4 4" xfId="30789"/>
    <cellStyle name="_Worksheet 4 4 2" xfId="30790"/>
    <cellStyle name="_Worksheet 5" xfId="30791"/>
    <cellStyle name="_Worksheet 5 2" xfId="30792"/>
    <cellStyle name="_Worksheet 5 2 2" xfId="30793"/>
    <cellStyle name="_Worksheet 5 2 3" xfId="30794"/>
    <cellStyle name="_Worksheet 5 3" xfId="30795"/>
    <cellStyle name="_Worksheet 6" xfId="30796"/>
    <cellStyle name="_Worksheet 6 2" xfId="30797"/>
    <cellStyle name="_Worksheet 6 2 2" xfId="30798"/>
    <cellStyle name="_Worksheet 6 2 3" xfId="30799"/>
    <cellStyle name="_Worksheet 6 3" xfId="30800"/>
    <cellStyle name="_Worksheet 6 4" xfId="30801"/>
    <cellStyle name="_Worksheet 7" xfId="30802"/>
    <cellStyle name="_Worksheet 7 2" xfId="30803"/>
    <cellStyle name="_Worksheet 7 2 2" xfId="30804"/>
    <cellStyle name="_Worksheet 7 2 2 2" xfId="30805"/>
    <cellStyle name="_Worksheet 7 2 3" xfId="30806"/>
    <cellStyle name="_Worksheet 7 3" xfId="30807"/>
    <cellStyle name="_Worksheet 7 3 2" xfId="30808"/>
    <cellStyle name="_Worksheet 7 4" xfId="30809"/>
    <cellStyle name="_Worksheet 8" xfId="30810"/>
    <cellStyle name="_Worksheet 8 2" xfId="30811"/>
    <cellStyle name="_Worksheet 9" xfId="30812"/>
    <cellStyle name="_Worksheet 9 2" xfId="30813"/>
    <cellStyle name="_Worksheet_Chelan PUD Power Costs (8-10)" xfId="7791"/>
    <cellStyle name="_Worksheet_Chelan PUD Power Costs (8-10) 2" xfId="30814"/>
    <cellStyle name="_Worksheet_DEM-WP(C) Chelan Power Costs" xfId="7792"/>
    <cellStyle name="_Worksheet_DEM-WP(C) Chelan Power Costs 2" xfId="30815"/>
    <cellStyle name="_Worksheet_DEM-WP(C) Chelan Power Costs 2 2" xfId="30816"/>
    <cellStyle name="_Worksheet_DEM-WP(C) Chelan Power Costs 2 2 2" xfId="30817"/>
    <cellStyle name="_Worksheet_DEM-WP(C) Chelan Power Costs 2 3" xfId="30818"/>
    <cellStyle name="_Worksheet_DEM-WP(C) Chelan Power Costs 3" xfId="30819"/>
    <cellStyle name="_Worksheet_DEM-WP(C) Chelan Power Costs 3 2" xfId="30820"/>
    <cellStyle name="_Worksheet_DEM-WP(C) Chelan Power Costs 3 2 2" xfId="30821"/>
    <cellStyle name="_Worksheet_DEM-WP(C) Chelan Power Costs 3 3" xfId="30822"/>
    <cellStyle name="_Worksheet_DEM-WP(C) Chelan Power Costs 4" xfId="30823"/>
    <cellStyle name="_Worksheet_DEM-WP(C) Chelan Power Costs 4 2" xfId="30824"/>
    <cellStyle name="_Worksheet_DEM-WP(C) Chelan Power Costs 5" xfId="30825"/>
    <cellStyle name="_Worksheet_DEM-WP(C) Chelan Power Costs 5 2" xfId="30826"/>
    <cellStyle name="_Worksheet_DEM-WP(C) ENERG10C--ctn Mid-C_042010 2010GRC" xfId="7793"/>
    <cellStyle name="_Worksheet_DEM-WP(C) ENERG10C--ctn Mid-C_042010 2010GRC 2" xfId="30827"/>
    <cellStyle name="_Worksheet_DEM-WP(C) Gas Transport 2010GRC" xfId="7794"/>
    <cellStyle name="_Worksheet_DEM-WP(C) Gas Transport 2010GRC 2" xfId="30828"/>
    <cellStyle name="_Worksheet_DEM-WP(C) Gas Transport 2010GRC 2 2" xfId="30829"/>
    <cellStyle name="_Worksheet_DEM-WP(C) Gas Transport 2010GRC 2 2 2" xfId="30830"/>
    <cellStyle name="_Worksheet_DEM-WP(C) Gas Transport 2010GRC 2 3" xfId="30831"/>
    <cellStyle name="_Worksheet_DEM-WP(C) Gas Transport 2010GRC 3" xfId="30832"/>
    <cellStyle name="_Worksheet_DEM-WP(C) Gas Transport 2010GRC 3 2" xfId="30833"/>
    <cellStyle name="_Worksheet_DEM-WP(C) Gas Transport 2010GRC 3 2 2" xfId="30834"/>
    <cellStyle name="_Worksheet_DEM-WP(C) Gas Transport 2010GRC 3 3" xfId="30835"/>
    <cellStyle name="_Worksheet_DEM-WP(C) Gas Transport 2010GRC 4" xfId="30836"/>
    <cellStyle name="_Worksheet_DEM-WP(C) Gas Transport 2010GRC 4 2" xfId="30837"/>
    <cellStyle name="_Worksheet_DEM-WP(C) Gas Transport 2010GRC 5" xfId="30838"/>
    <cellStyle name="_Worksheet_DEM-WP(C) Gas Transport 2010GRC 5 2" xfId="30839"/>
    <cellStyle name="_Worksheet_NIM Summary" xfId="7795"/>
    <cellStyle name="_Worksheet_NIM Summary 2" xfId="7796"/>
    <cellStyle name="_Worksheet_NIM Summary 2 2" xfId="30840"/>
    <cellStyle name="_Worksheet_NIM Summary 2 2 2" xfId="30841"/>
    <cellStyle name="_Worksheet_NIM Summary 2 2 2 2" xfId="30842"/>
    <cellStyle name="_Worksheet_NIM Summary 2 3" xfId="30843"/>
    <cellStyle name="_Worksheet_NIM Summary 2 3 2" xfId="30844"/>
    <cellStyle name="_Worksheet_NIM Summary 2 4" xfId="30845"/>
    <cellStyle name="_Worksheet_NIM Summary 2 4 2" xfId="30846"/>
    <cellStyle name="_Worksheet_NIM Summary 3" xfId="30847"/>
    <cellStyle name="_Worksheet_NIM Summary 3 2" xfId="30848"/>
    <cellStyle name="_Worksheet_NIM Summary 3 2 2" xfId="30849"/>
    <cellStyle name="_Worksheet_NIM Summary 3 3" xfId="30850"/>
    <cellStyle name="_Worksheet_NIM Summary 4" xfId="30851"/>
    <cellStyle name="_Worksheet_NIM Summary 4 2" xfId="30852"/>
    <cellStyle name="_Worksheet_NIM Summary 4 2 2" xfId="30853"/>
    <cellStyle name="_Worksheet_NIM Summary 4 3" xfId="30854"/>
    <cellStyle name="_Worksheet_NIM Summary 5" xfId="30855"/>
    <cellStyle name="_Worksheet_NIM Summary 5 2" xfId="30856"/>
    <cellStyle name="_Worksheet_NIM Summary 6" xfId="30857"/>
    <cellStyle name="_Worksheet_NIM Summary 6 2" xfId="30858"/>
    <cellStyle name="_Worksheet_NIM Summary_DEM-WP(C) ENERG10C--ctn Mid-C_042010 2010GRC" xfId="7797"/>
    <cellStyle name="_Worksheet_NIM Summary_DEM-WP(C) ENERG10C--ctn Mid-C_042010 2010GRC 2" xfId="30859"/>
    <cellStyle name="_Worksheet_Transmission Workbook for May BOD" xfId="7798"/>
    <cellStyle name="_Worksheet_Transmission Workbook for May BOD 2" xfId="7799"/>
    <cellStyle name="_Worksheet_Transmission Workbook for May BOD 2 2" xfId="30860"/>
    <cellStyle name="_Worksheet_Transmission Workbook for May BOD 2 2 2" xfId="30861"/>
    <cellStyle name="_Worksheet_Transmission Workbook for May BOD 2 2 2 2" xfId="30862"/>
    <cellStyle name="_Worksheet_Transmission Workbook for May BOD 2 3" xfId="30863"/>
    <cellStyle name="_Worksheet_Transmission Workbook for May BOD 2 3 2" xfId="30864"/>
    <cellStyle name="_Worksheet_Transmission Workbook for May BOD 2 4" xfId="30865"/>
    <cellStyle name="_Worksheet_Transmission Workbook for May BOD 2 4 2" xfId="30866"/>
    <cellStyle name="_Worksheet_Transmission Workbook for May BOD 3" xfId="30867"/>
    <cellStyle name="_Worksheet_Transmission Workbook for May BOD 3 2" xfId="30868"/>
    <cellStyle name="_Worksheet_Transmission Workbook for May BOD 3 2 2" xfId="30869"/>
    <cellStyle name="_Worksheet_Transmission Workbook for May BOD 3 3" xfId="30870"/>
    <cellStyle name="_Worksheet_Transmission Workbook for May BOD 4" xfId="30871"/>
    <cellStyle name="_Worksheet_Transmission Workbook for May BOD 4 2" xfId="30872"/>
    <cellStyle name="_Worksheet_Transmission Workbook for May BOD 4 2 2" xfId="30873"/>
    <cellStyle name="_Worksheet_Transmission Workbook for May BOD 4 3" xfId="30874"/>
    <cellStyle name="_Worksheet_Transmission Workbook for May BOD 5" xfId="30875"/>
    <cellStyle name="_Worksheet_Transmission Workbook for May BOD 5 2" xfId="30876"/>
    <cellStyle name="_Worksheet_Transmission Workbook for May BOD 6" xfId="30877"/>
    <cellStyle name="_Worksheet_Transmission Workbook for May BOD 6 2" xfId="30878"/>
    <cellStyle name="_Worksheet_Transmission Workbook for May BOD_DEM-WP(C) ENERG10C--ctn Mid-C_042010 2010GRC" xfId="7800"/>
    <cellStyle name="_Worksheet_Transmission Workbook for May BOD_DEM-WP(C) ENERG10C--ctn Mid-C_042010 2010GRC 2" xfId="30879"/>
    <cellStyle name="_Worksheet_Wind Integration 10GRC" xfId="7801"/>
    <cellStyle name="_Worksheet_Wind Integration 10GRC 2" xfId="7802"/>
    <cellStyle name="_Worksheet_Wind Integration 10GRC 2 2" xfId="30880"/>
    <cellStyle name="_Worksheet_Wind Integration 10GRC 2 2 2" xfId="30881"/>
    <cellStyle name="_Worksheet_Wind Integration 10GRC 2 2 2 2" xfId="30882"/>
    <cellStyle name="_Worksheet_Wind Integration 10GRC 2 3" xfId="30883"/>
    <cellStyle name="_Worksheet_Wind Integration 10GRC 2 3 2" xfId="30884"/>
    <cellStyle name="_Worksheet_Wind Integration 10GRC 2 4" xfId="30885"/>
    <cellStyle name="_Worksheet_Wind Integration 10GRC 2 4 2" xfId="30886"/>
    <cellStyle name="_Worksheet_Wind Integration 10GRC 3" xfId="30887"/>
    <cellStyle name="_Worksheet_Wind Integration 10GRC 3 2" xfId="30888"/>
    <cellStyle name="_Worksheet_Wind Integration 10GRC 3 2 2" xfId="30889"/>
    <cellStyle name="_Worksheet_Wind Integration 10GRC 3 3" xfId="30890"/>
    <cellStyle name="_Worksheet_Wind Integration 10GRC 4" xfId="30891"/>
    <cellStyle name="_Worksheet_Wind Integration 10GRC 4 2" xfId="30892"/>
    <cellStyle name="_Worksheet_Wind Integration 10GRC 4 2 2" xfId="30893"/>
    <cellStyle name="_Worksheet_Wind Integration 10GRC 4 3" xfId="30894"/>
    <cellStyle name="_Worksheet_Wind Integration 10GRC 5" xfId="30895"/>
    <cellStyle name="_Worksheet_Wind Integration 10GRC 5 2" xfId="30896"/>
    <cellStyle name="_Worksheet_Wind Integration 10GRC 6" xfId="30897"/>
    <cellStyle name="_Worksheet_Wind Integration 10GRC 6 2" xfId="30898"/>
    <cellStyle name="_Worksheet_Wind Integration 10GRC_DEM-WP(C) ENERG10C--ctn Mid-C_042010 2010GRC" xfId="7803"/>
    <cellStyle name="_Worksheet_Wind Integration 10GRC_DEM-WP(C) ENERG10C--ctn Mid-C_042010 2010GRC 2" xfId="30899"/>
    <cellStyle name="0,0_x000d__x000a_NA_x000d__x000a_" xfId="7804"/>
    <cellStyle name="0,0_x000d__x000a_NA_x000d__x000a_ 2" xfId="7805"/>
    <cellStyle name="0,0_x000d__x000a_NA_x000d__x000a_ 2 2" xfId="30900"/>
    <cellStyle name="0,0_x000d__x000a_NA_x000d__x000a_ 2 2 2" xfId="30901"/>
    <cellStyle name="0,0_x000d__x000a_NA_x000d__x000a_ 2 3" xfId="30902"/>
    <cellStyle name="0,0_x000d__x000a_NA_x000d__x000a_ 3" xfId="30903"/>
    <cellStyle name="0,0_x000d__x000a_NA_x000d__x000a_ 3 2" xfId="30904"/>
    <cellStyle name="0,0_x000d__x000a_NA_x000d__x000a_ 4" xfId="30905"/>
    <cellStyle name="0,0_x000d__x000a_NA_x000d__x000a_ 4 2" xfId="30906"/>
    <cellStyle name="0000" xfId="7806"/>
    <cellStyle name="000000" xfId="7807"/>
    <cellStyle name="14BLIN - Style8" xfId="7808"/>
    <cellStyle name="14-BT - Style1" xfId="7809"/>
    <cellStyle name="20% - Accent1" xfId="2" builtinId="30" customBuiltin="1"/>
    <cellStyle name="20% - Accent1 10" xfId="7810"/>
    <cellStyle name="20% - Accent1 10 2" xfId="30907"/>
    <cellStyle name="20% - Accent1 10 2 2" xfId="30908"/>
    <cellStyle name="20% - Accent1 10 3" xfId="30909"/>
    <cellStyle name="20% - Accent1 10 4" xfId="30910"/>
    <cellStyle name="20% - Accent1 11" xfId="7811"/>
    <cellStyle name="20% - Accent1 11 2" xfId="30911"/>
    <cellStyle name="20% - Accent1 11 3" xfId="30912"/>
    <cellStyle name="20% - Accent1 12" xfId="7812"/>
    <cellStyle name="20% - Accent1 13" xfId="7813"/>
    <cellStyle name="20% - Accent1 14" xfId="7814"/>
    <cellStyle name="20% - Accent1 15" xfId="7815"/>
    <cellStyle name="20% - Accent1 16" xfId="7816"/>
    <cellStyle name="20% - Accent1 17" xfId="7817"/>
    <cellStyle name="20% - Accent1 18" xfId="7818"/>
    <cellStyle name="20% - Accent1 19" xfId="7819"/>
    <cellStyle name="20% - Accent1 2" xfId="7820"/>
    <cellStyle name="20% - Accent1 2 2" xfId="7821"/>
    <cellStyle name="20% - Accent1 2 2 2" xfId="7822"/>
    <cellStyle name="20% - Accent1 2 2 2 2" xfId="7823"/>
    <cellStyle name="20% - Accent1 2 2 2 2 2" xfId="30913"/>
    <cellStyle name="20% - Accent1 2 2 2 3" xfId="30914"/>
    <cellStyle name="20% - Accent1 2 2 2 3 2" xfId="30915"/>
    <cellStyle name="20% - Accent1 2 2 3" xfId="7824"/>
    <cellStyle name="20% - Accent1 2 2 3 2" xfId="30916"/>
    <cellStyle name="20% - Accent1 2 2 3 2 2" xfId="30917"/>
    <cellStyle name="20% - Accent1 2 2 3 3" xfId="30918"/>
    <cellStyle name="20% - Accent1 2 2 4" xfId="30919"/>
    <cellStyle name="20% - Accent1 2 2 4 2" xfId="30920"/>
    <cellStyle name="20% - Accent1 2 2 5" xfId="30921"/>
    <cellStyle name="20% - Accent1 2 2 5 2" xfId="30922"/>
    <cellStyle name="20% - Accent1 2 3" xfId="7825"/>
    <cellStyle name="20% - Accent1 2 3 2" xfId="7826"/>
    <cellStyle name="20% - Accent1 2 3 2 2" xfId="7827"/>
    <cellStyle name="20% - Accent1 2 3 2 2 2" xfId="30923"/>
    <cellStyle name="20% - Accent1 2 3 2 3" xfId="30924"/>
    <cellStyle name="20% - Accent1 2 3 3" xfId="7828"/>
    <cellStyle name="20% - Accent1 2 3 3 2" xfId="30925"/>
    <cellStyle name="20% - Accent1 2 3 4" xfId="30926"/>
    <cellStyle name="20% - Accent1 2 3 4 2" xfId="30927"/>
    <cellStyle name="20% - Accent1 2 4" xfId="7829"/>
    <cellStyle name="20% - Accent1 2 4 2" xfId="7830"/>
    <cellStyle name="20% - Accent1 2 4 2 2" xfId="30928"/>
    <cellStyle name="20% - Accent1 2 4 2 2 2" xfId="30929"/>
    <cellStyle name="20% - Accent1 2 4 2 3" xfId="30930"/>
    <cellStyle name="20% - Accent1 2 4 2 3 2" xfId="30931"/>
    <cellStyle name="20% - Accent1 2 4 3" xfId="7831"/>
    <cellStyle name="20% - Accent1 2 4 3 2" xfId="30932"/>
    <cellStyle name="20% - Accent1 2 4 3 2 2" xfId="30933"/>
    <cellStyle name="20% - Accent1 2 4 3 3" xfId="30934"/>
    <cellStyle name="20% - Accent1 2 4 4" xfId="30935"/>
    <cellStyle name="20% - Accent1 2 4 4 2" xfId="30936"/>
    <cellStyle name="20% - Accent1 2 4 5" xfId="30937"/>
    <cellStyle name="20% - Accent1 2 4 5 2" xfId="30938"/>
    <cellStyle name="20% - Accent1 2 5" xfId="7832"/>
    <cellStyle name="20% - Accent1 2 5 2" xfId="30939"/>
    <cellStyle name="20% - Accent1 2 5 2 2" xfId="30940"/>
    <cellStyle name="20% - Accent1 2 5 3" xfId="30941"/>
    <cellStyle name="20% - Accent1 2 6" xfId="30942"/>
    <cellStyle name="20% - Accent1 2 6 2" xfId="30943"/>
    <cellStyle name="20% - Accent1 2 6 2 2" xfId="30944"/>
    <cellStyle name="20% - Accent1 2 6 3" xfId="30945"/>
    <cellStyle name="20% - Accent1 2 7" xfId="30946"/>
    <cellStyle name="20% - Accent1 2 7 2" xfId="30947"/>
    <cellStyle name="20% - Accent1 2 8" xfId="30948"/>
    <cellStyle name="20% - Accent1 2_12PCORC Wind Vestas and Royalties" xfId="30949"/>
    <cellStyle name="20% - Accent1 20" xfId="7833"/>
    <cellStyle name="20% - Accent1 21" xfId="7834"/>
    <cellStyle name="20% - Accent1 22" xfId="7835"/>
    <cellStyle name="20% - Accent1 23" xfId="7836"/>
    <cellStyle name="20% - Accent1 24" xfId="7837"/>
    <cellStyle name="20% - Accent1 25" xfId="7838"/>
    <cellStyle name="20% - Accent1 26" xfId="7839"/>
    <cellStyle name="20% - Accent1 27" xfId="7840"/>
    <cellStyle name="20% - Accent1 28" xfId="7841"/>
    <cellStyle name="20% - Accent1 29" xfId="7842"/>
    <cellStyle name="20% - Accent1 3" xfId="7843"/>
    <cellStyle name="20% - Accent1 3 2" xfId="7844"/>
    <cellStyle name="20% - Accent1 3 2 2" xfId="7845"/>
    <cellStyle name="20% - Accent1 3 2 2 2" xfId="30950"/>
    <cellStyle name="20% - Accent1 3 2 3" xfId="7846"/>
    <cellStyle name="20% - Accent1 3 2 3 2" xfId="30951"/>
    <cellStyle name="20% - Accent1 3 2 4" xfId="30952"/>
    <cellStyle name="20% - Accent1 3 2 4 2" xfId="30953"/>
    <cellStyle name="20% - Accent1 3 2 5" xfId="30954"/>
    <cellStyle name="20% - Accent1 3 3" xfId="7847"/>
    <cellStyle name="20% - Accent1 3 3 2" xfId="30955"/>
    <cellStyle name="20% - Accent1 3 3 2 2" xfId="30956"/>
    <cellStyle name="20% - Accent1 3 3 2 2 2" xfId="30957"/>
    <cellStyle name="20% - Accent1 3 3 2 3" xfId="30958"/>
    <cellStyle name="20% - Accent1 3 3 2 4" xfId="30959"/>
    <cellStyle name="20% - Accent1 3 3 3" xfId="30960"/>
    <cellStyle name="20% - Accent1 3 3 3 2" xfId="30961"/>
    <cellStyle name="20% - Accent1 3 3 4" xfId="30962"/>
    <cellStyle name="20% - Accent1 3 4" xfId="7848"/>
    <cellStyle name="20% - Accent1 3 4 2" xfId="30963"/>
    <cellStyle name="20% - Accent1 3 4 2 2" xfId="30964"/>
    <cellStyle name="20% - Accent1 3 4 3" xfId="30965"/>
    <cellStyle name="20% - Accent1 3 4 4" xfId="30966"/>
    <cellStyle name="20% - Accent1 3 5" xfId="30967"/>
    <cellStyle name="20% - Accent1 3 5 2" xfId="30968"/>
    <cellStyle name="20% - Accent1 3 6" xfId="30969"/>
    <cellStyle name="20% - Accent1 30" xfId="7849"/>
    <cellStyle name="20% - Accent1 31" xfId="7850"/>
    <cellStyle name="20% - Accent1 32" xfId="7851"/>
    <cellStyle name="20% - Accent1 33" xfId="7852"/>
    <cellStyle name="20% - Accent1 34" xfId="7853"/>
    <cellStyle name="20% - Accent1 35" xfId="7854"/>
    <cellStyle name="20% - Accent1 36" xfId="7855"/>
    <cellStyle name="20% - Accent1 37" xfId="7856"/>
    <cellStyle name="20% - Accent1 38" xfId="7857"/>
    <cellStyle name="20% - Accent1 39" xfId="7858"/>
    <cellStyle name="20% - Accent1 4" xfId="7859"/>
    <cellStyle name="20% - Accent1 4 2" xfId="7860"/>
    <cellStyle name="20% - Accent1 4 2 2" xfId="7861"/>
    <cellStyle name="20% - Accent1 4 2 2 2" xfId="30970"/>
    <cellStyle name="20% - Accent1 4 2 3" xfId="7862"/>
    <cellStyle name="20% - Accent1 4 2 3 2" xfId="30971"/>
    <cellStyle name="20% - Accent1 4 2 4" xfId="7863"/>
    <cellStyle name="20% - Accent1 4 2 4 2" xfId="30972"/>
    <cellStyle name="20% - Accent1 4 2 5" xfId="30973"/>
    <cellStyle name="20% - Accent1 4 3" xfId="7864"/>
    <cellStyle name="20% - Accent1 4 3 2" xfId="7865"/>
    <cellStyle name="20% - Accent1 4 3 2 2" xfId="30974"/>
    <cellStyle name="20% - Accent1 4 3 3" xfId="30975"/>
    <cellStyle name="20% - Accent1 4 4" xfId="7866"/>
    <cellStyle name="20% - Accent1 4 4 2" xfId="30976"/>
    <cellStyle name="20% - Accent1 4 5" xfId="7867"/>
    <cellStyle name="20% - Accent1 4 5 2" xfId="30977"/>
    <cellStyle name="20% - Accent1 4 6" xfId="7868"/>
    <cellStyle name="20% - Accent1 4 6 2" xfId="30978"/>
    <cellStyle name="20% - Accent1 4 7" xfId="7869"/>
    <cellStyle name="20% - Accent1 4 7 2" xfId="30979"/>
    <cellStyle name="20% - Accent1 4 8" xfId="7870"/>
    <cellStyle name="20% - Accent1 40" xfId="7871"/>
    <cellStyle name="20% - Accent1 41" xfId="7872"/>
    <cellStyle name="20% - Accent1 42" xfId="7873"/>
    <cellStyle name="20% - Accent1 43" xfId="7874"/>
    <cellStyle name="20% - Accent1 44" xfId="7875"/>
    <cellStyle name="20% - Accent1 45" xfId="7876"/>
    <cellStyle name="20% - Accent1 46" xfId="7877"/>
    <cellStyle name="20% - Accent1 47" xfId="7878"/>
    <cellStyle name="20% - Accent1 48" xfId="7879"/>
    <cellStyle name="20% - Accent1 49" xfId="7880"/>
    <cellStyle name="20% - Accent1 5" xfId="7881"/>
    <cellStyle name="20% - Accent1 5 2" xfId="7882"/>
    <cellStyle name="20% - Accent1 5 2 2" xfId="30980"/>
    <cellStyle name="20% - Accent1 5 2 2 2" xfId="30981"/>
    <cellStyle name="20% - Accent1 5 2 3" xfId="30982"/>
    <cellStyle name="20% - Accent1 5 3" xfId="30983"/>
    <cellStyle name="20% - Accent1 5 3 2" xfId="30984"/>
    <cellStyle name="20% - Accent1 5 3 3" xfId="30985"/>
    <cellStyle name="20% - Accent1 5 4" xfId="30986"/>
    <cellStyle name="20% - Accent1 5 4 2" xfId="30987"/>
    <cellStyle name="20% - Accent1 5 4 3" xfId="30988"/>
    <cellStyle name="20% - Accent1 5 5" xfId="30989"/>
    <cellStyle name="20% - Accent1 50" xfId="7883"/>
    <cellStyle name="20% - Accent1 51" xfId="7884"/>
    <cellStyle name="20% - Accent1 52" xfId="7885"/>
    <cellStyle name="20% - Accent1 53" xfId="7886"/>
    <cellStyle name="20% - Accent1 54" xfId="7887"/>
    <cellStyle name="20% - Accent1 55" xfId="7888"/>
    <cellStyle name="20% - Accent1 56" xfId="7889"/>
    <cellStyle name="20% - Accent1 57" xfId="7890"/>
    <cellStyle name="20% - Accent1 58" xfId="7891"/>
    <cellStyle name="20% - Accent1 59" xfId="7892"/>
    <cellStyle name="20% - Accent1 6" xfId="7893"/>
    <cellStyle name="20% - Accent1 6 2" xfId="7894"/>
    <cellStyle name="20% - Accent1 6 2 2" xfId="30990"/>
    <cellStyle name="20% - Accent1 6 2 2 2" xfId="30991"/>
    <cellStyle name="20% - Accent1 6 2 3" xfId="30992"/>
    <cellStyle name="20% - Accent1 6 2 4" xfId="30993"/>
    <cellStyle name="20% - Accent1 6 3" xfId="30994"/>
    <cellStyle name="20% - Accent1 6 3 2" xfId="30995"/>
    <cellStyle name="20% - Accent1 6 3 3" xfId="30996"/>
    <cellStyle name="20% - Accent1 6 4" xfId="30997"/>
    <cellStyle name="20% - Accent1 6 4 2" xfId="30998"/>
    <cellStyle name="20% - Accent1 6 5" xfId="30999"/>
    <cellStyle name="20% - Accent1 60" xfId="7895"/>
    <cellStyle name="20% - Accent1 61" xfId="7896"/>
    <cellStyle name="20% - Accent1 62" xfId="7897"/>
    <cellStyle name="20% - Accent1 63" xfId="7898"/>
    <cellStyle name="20% - Accent1 64" xfId="7899"/>
    <cellStyle name="20% - Accent1 7" xfId="7900"/>
    <cellStyle name="20% - Accent1 7 2" xfId="31000"/>
    <cellStyle name="20% - Accent1 7 2 2" xfId="31001"/>
    <cellStyle name="20% - Accent1 7 2 2 2" xfId="31002"/>
    <cellStyle name="20% - Accent1 7 2 3" xfId="31003"/>
    <cellStyle name="20% - Accent1 7 2 4" xfId="31004"/>
    <cellStyle name="20% - Accent1 7 3" xfId="31005"/>
    <cellStyle name="20% - Accent1 7 3 2" xfId="31006"/>
    <cellStyle name="20% - Accent1 7 4" xfId="31007"/>
    <cellStyle name="20% - Accent1 7 4 2" xfId="31008"/>
    <cellStyle name="20% - Accent1 7 5" xfId="31009"/>
    <cellStyle name="20% - Accent1 8" xfId="7901"/>
    <cellStyle name="20% - Accent1 8 2" xfId="31010"/>
    <cellStyle name="20% - Accent1 8 2 2" xfId="31011"/>
    <cellStyle name="20% - Accent1 8 2 3" xfId="31012"/>
    <cellStyle name="20% - Accent1 8 3" xfId="31013"/>
    <cellStyle name="20% - Accent1 9" xfId="7902"/>
    <cellStyle name="20% - Accent1 9 2" xfId="31014"/>
    <cellStyle name="20% - Accent1 9 2 2" xfId="31015"/>
    <cellStyle name="20% - Accent1 9 2 3" xfId="31016"/>
    <cellStyle name="20% - Accent1 9 3" xfId="31017"/>
    <cellStyle name="20% - Accent1 9 4" xfId="31018"/>
    <cellStyle name="20% - Accent1 9 5" xfId="31019"/>
    <cellStyle name="20% - Accent2" xfId="3" builtinId="34" customBuiltin="1"/>
    <cellStyle name="20% - Accent2 10" xfId="7903"/>
    <cellStyle name="20% - Accent2 10 2" xfId="31020"/>
    <cellStyle name="20% - Accent2 10 2 2" xfId="31021"/>
    <cellStyle name="20% - Accent2 10 3" xfId="31022"/>
    <cellStyle name="20% - Accent2 10 4" xfId="31023"/>
    <cellStyle name="20% - Accent2 11" xfId="7904"/>
    <cellStyle name="20% - Accent2 11 2" xfId="31024"/>
    <cellStyle name="20% - Accent2 11 3" xfId="31025"/>
    <cellStyle name="20% - Accent2 12" xfId="7905"/>
    <cellStyle name="20% - Accent2 13" xfId="7906"/>
    <cellStyle name="20% - Accent2 14" xfId="7907"/>
    <cellStyle name="20% - Accent2 15" xfId="7908"/>
    <cellStyle name="20% - Accent2 16" xfId="7909"/>
    <cellStyle name="20% - Accent2 17" xfId="7910"/>
    <cellStyle name="20% - Accent2 18" xfId="7911"/>
    <cellStyle name="20% - Accent2 19" xfId="7912"/>
    <cellStyle name="20% - Accent2 2" xfId="7913"/>
    <cellStyle name="20% - Accent2 2 2" xfId="7914"/>
    <cellStyle name="20% - Accent2 2 2 2" xfId="7915"/>
    <cellStyle name="20% - Accent2 2 2 2 2" xfId="7916"/>
    <cellStyle name="20% - Accent2 2 2 2 2 2" xfId="31026"/>
    <cellStyle name="20% - Accent2 2 2 2 3" xfId="31027"/>
    <cellStyle name="20% - Accent2 2 2 2 3 2" xfId="31028"/>
    <cellStyle name="20% - Accent2 2 2 3" xfId="7917"/>
    <cellStyle name="20% - Accent2 2 2 3 2" xfId="31029"/>
    <cellStyle name="20% - Accent2 2 2 3 2 2" xfId="31030"/>
    <cellStyle name="20% - Accent2 2 2 3 3" xfId="31031"/>
    <cellStyle name="20% - Accent2 2 2 4" xfId="31032"/>
    <cellStyle name="20% - Accent2 2 2 4 2" xfId="31033"/>
    <cellStyle name="20% - Accent2 2 2 5" xfId="31034"/>
    <cellStyle name="20% - Accent2 2 2 5 2" xfId="31035"/>
    <cellStyle name="20% - Accent2 2 3" xfId="7918"/>
    <cellStyle name="20% - Accent2 2 3 2" xfId="7919"/>
    <cellStyle name="20% - Accent2 2 3 2 2" xfId="7920"/>
    <cellStyle name="20% - Accent2 2 3 2 2 2" xfId="31036"/>
    <cellStyle name="20% - Accent2 2 3 2 3" xfId="31037"/>
    <cellStyle name="20% - Accent2 2 3 3" xfId="7921"/>
    <cellStyle name="20% - Accent2 2 3 3 2" xfId="31038"/>
    <cellStyle name="20% - Accent2 2 3 4" xfId="31039"/>
    <cellStyle name="20% - Accent2 2 3 4 2" xfId="31040"/>
    <cellStyle name="20% - Accent2 2 4" xfId="7922"/>
    <cellStyle name="20% - Accent2 2 4 2" xfId="7923"/>
    <cellStyle name="20% - Accent2 2 4 2 2" xfId="31041"/>
    <cellStyle name="20% - Accent2 2 4 2 2 2" xfId="31042"/>
    <cellStyle name="20% - Accent2 2 4 2 3" xfId="31043"/>
    <cellStyle name="20% - Accent2 2 4 2 3 2" xfId="31044"/>
    <cellStyle name="20% - Accent2 2 4 3" xfId="7924"/>
    <cellStyle name="20% - Accent2 2 4 3 2" xfId="31045"/>
    <cellStyle name="20% - Accent2 2 4 3 2 2" xfId="31046"/>
    <cellStyle name="20% - Accent2 2 4 3 3" xfId="31047"/>
    <cellStyle name="20% - Accent2 2 4 4" xfId="31048"/>
    <cellStyle name="20% - Accent2 2 4 4 2" xfId="31049"/>
    <cellStyle name="20% - Accent2 2 4 5" xfId="31050"/>
    <cellStyle name="20% - Accent2 2 4 5 2" xfId="31051"/>
    <cellStyle name="20% - Accent2 2 5" xfId="7925"/>
    <cellStyle name="20% - Accent2 2 5 2" xfId="31052"/>
    <cellStyle name="20% - Accent2 2 5 2 2" xfId="31053"/>
    <cellStyle name="20% - Accent2 2 5 3" xfId="31054"/>
    <cellStyle name="20% - Accent2 2 6" xfId="31055"/>
    <cellStyle name="20% - Accent2 2 6 2" xfId="31056"/>
    <cellStyle name="20% - Accent2 2 6 2 2" xfId="31057"/>
    <cellStyle name="20% - Accent2 2 6 3" xfId="31058"/>
    <cellStyle name="20% - Accent2 2 7" xfId="31059"/>
    <cellStyle name="20% - Accent2 2 7 2" xfId="31060"/>
    <cellStyle name="20% - Accent2 2 8" xfId="31061"/>
    <cellStyle name="20% - Accent2 2_12PCORC Wind Vestas and Royalties" xfId="31062"/>
    <cellStyle name="20% - Accent2 20" xfId="7926"/>
    <cellStyle name="20% - Accent2 21" xfId="7927"/>
    <cellStyle name="20% - Accent2 22" xfId="7928"/>
    <cellStyle name="20% - Accent2 23" xfId="7929"/>
    <cellStyle name="20% - Accent2 24" xfId="7930"/>
    <cellStyle name="20% - Accent2 25" xfId="7931"/>
    <cellStyle name="20% - Accent2 26" xfId="7932"/>
    <cellStyle name="20% - Accent2 27" xfId="7933"/>
    <cellStyle name="20% - Accent2 28" xfId="7934"/>
    <cellStyle name="20% - Accent2 29" xfId="7935"/>
    <cellStyle name="20% - Accent2 3" xfId="7936"/>
    <cellStyle name="20% - Accent2 3 2" xfId="7937"/>
    <cellStyle name="20% - Accent2 3 2 2" xfId="7938"/>
    <cellStyle name="20% - Accent2 3 2 2 2" xfId="31063"/>
    <cellStyle name="20% - Accent2 3 2 3" xfId="7939"/>
    <cellStyle name="20% - Accent2 3 2 3 2" xfId="31064"/>
    <cellStyle name="20% - Accent2 3 2 4" xfId="31065"/>
    <cellStyle name="20% - Accent2 3 2 4 2" xfId="31066"/>
    <cellStyle name="20% - Accent2 3 2 5" xfId="31067"/>
    <cellStyle name="20% - Accent2 3 3" xfId="7940"/>
    <cellStyle name="20% - Accent2 3 3 2" xfId="31068"/>
    <cellStyle name="20% - Accent2 3 3 2 2" xfId="31069"/>
    <cellStyle name="20% - Accent2 3 3 2 2 2" xfId="31070"/>
    <cellStyle name="20% - Accent2 3 3 2 3" xfId="31071"/>
    <cellStyle name="20% - Accent2 3 3 2 4" xfId="31072"/>
    <cellStyle name="20% - Accent2 3 3 3" xfId="31073"/>
    <cellStyle name="20% - Accent2 3 3 3 2" xfId="31074"/>
    <cellStyle name="20% - Accent2 3 3 4" xfId="31075"/>
    <cellStyle name="20% - Accent2 3 4" xfId="7941"/>
    <cellStyle name="20% - Accent2 3 4 2" xfId="31076"/>
    <cellStyle name="20% - Accent2 3 4 2 2" xfId="31077"/>
    <cellStyle name="20% - Accent2 3 4 3" xfId="31078"/>
    <cellStyle name="20% - Accent2 3 4 4" xfId="31079"/>
    <cellStyle name="20% - Accent2 3 5" xfId="31080"/>
    <cellStyle name="20% - Accent2 3 5 2" xfId="31081"/>
    <cellStyle name="20% - Accent2 3 6" xfId="31082"/>
    <cellStyle name="20% - Accent2 30" xfId="7942"/>
    <cellStyle name="20% - Accent2 31" xfId="7943"/>
    <cellStyle name="20% - Accent2 32" xfId="7944"/>
    <cellStyle name="20% - Accent2 33" xfId="7945"/>
    <cellStyle name="20% - Accent2 34" xfId="7946"/>
    <cellStyle name="20% - Accent2 35" xfId="7947"/>
    <cellStyle name="20% - Accent2 36" xfId="7948"/>
    <cellStyle name="20% - Accent2 37" xfId="7949"/>
    <cellStyle name="20% - Accent2 38" xfId="7950"/>
    <cellStyle name="20% - Accent2 39" xfId="7951"/>
    <cellStyle name="20% - Accent2 4" xfId="7952"/>
    <cellStyle name="20% - Accent2 4 2" xfId="7953"/>
    <cellStyle name="20% - Accent2 4 2 2" xfId="7954"/>
    <cellStyle name="20% - Accent2 4 2 2 2" xfId="31083"/>
    <cellStyle name="20% - Accent2 4 2 3" xfId="7955"/>
    <cellStyle name="20% - Accent2 4 2 3 2" xfId="31084"/>
    <cellStyle name="20% - Accent2 4 2 4" xfId="7956"/>
    <cellStyle name="20% - Accent2 4 2 4 2" xfId="31085"/>
    <cellStyle name="20% - Accent2 4 2 5" xfId="31086"/>
    <cellStyle name="20% - Accent2 4 3" xfId="7957"/>
    <cellStyle name="20% - Accent2 4 3 2" xfId="7958"/>
    <cellStyle name="20% - Accent2 4 3 2 2" xfId="31087"/>
    <cellStyle name="20% - Accent2 4 3 3" xfId="31088"/>
    <cellStyle name="20% - Accent2 4 4" xfId="7959"/>
    <cellStyle name="20% - Accent2 4 4 2" xfId="31089"/>
    <cellStyle name="20% - Accent2 4 5" xfId="7960"/>
    <cellStyle name="20% - Accent2 4 5 2" xfId="31090"/>
    <cellStyle name="20% - Accent2 4 6" xfId="7961"/>
    <cellStyle name="20% - Accent2 4 6 2" xfId="31091"/>
    <cellStyle name="20% - Accent2 4 7" xfId="7962"/>
    <cellStyle name="20% - Accent2 4 7 2" xfId="31092"/>
    <cellStyle name="20% - Accent2 4 8" xfId="7963"/>
    <cellStyle name="20% - Accent2 40" xfId="7964"/>
    <cellStyle name="20% - Accent2 41" xfId="7965"/>
    <cellStyle name="20% - Accent2 42" xfId="7966"/>
    <cellStyle name="20% - Accent2 43" xfId="7967"/>
    <cellStyle name="20% - Accent2 44" xfId="7968"/>
    <cellStyle name="20% - Accent2 45" xfId="7969"/>
    <cellStyle name="20% - Accent2 46" xfId="7970"/>
    <cellStyle name="20% - Accent2 47" xfId="7971"/>
    <cellStyle name="20% - Accent2 48" xfId="7972"/>
    <cellStyle name="20% - Accent2 49" xfId="7973"/>
    <cellStyle name="20% - Accent2 5" xfId="7974"/>
    <cellStyle name="20% - Accent2 5 2" xfId="7975"/>
    <cellStyle name="20% - Accent2 5 2 2" xfId="31093"/>
    <cellStyle name="20% - Accent2 5 2 2 2" xfId="31094"/>
    <cellStyle name="20% - Accent2 5 2 3" xfId="31095"/>
    <cellStyle name="20% - Accent2 5 3" xfId="31096"/>
    <cellStyle name="20% - Accent2 5 3 2" xfId="31097"/>
    <cellStyle name="20% - Accent2 5 3 3" xfId="31098"/>
    <cellStyle name="20% - Accent2 5 4" xfId="31099"/>
    <cellStyle name="20% - Accent2 5 4 2" xfId="31100"/>
    <cellStyle name="20% - Accent2 5 4 3" xfId="31101"/>
    <cellStyle name="20% - Accent2 5 5" xfId="31102"/>
    <cellStyle name="20% - Accent2 50" xfId="7976"/>
    <cellStyle name="20% - Accent2 51" xfId="7977"/>
    <cellStyle name="20% - Accent2 52" xfId="7978"/>
    <cellStyle name="20% - Accent2 53" xfId="7979"/>
    <cellStyle name="20% - Accent2 54" xfId="7980"/>
    <cellStyle name="20% - Accent2 55" xfId="7981"/>
    <cellStyle name="20% - Accent2 56" xfId="7982"/>
    <cellStyle name="20% - Accent2 57" xfId="7983"/>
    <cellStyle name="20% - Accent2 58" xfId="7984"/>
    <cellStyle name="20% - Accent2 59" xfId="7985"/>
    <cellStyle name="20% - Accent2 6" xfId="7986"/>
    <cellStyle name="20% - Accent2 6 2" xfId="7987"/>
    <cellStyle name="20% - Accent2 6 2 2" xfId="31103"/>
    <cellStyle name="20% - Accent2 6 2 2 2" xfId="31104"/>
    <cellStyle name="20% - Accent2 6 2 3" xfId="31105"/>
    <cellStyle name="20% - Accent2 6 2 4" xfId="31106"/>
    <cellStyle name="20% - Accent2 6 3" xfId="31107"/>
    <cellStyle name="20% - Accent2 6 3 2" xfId="31108"/>
    <cellStyle name="20% - Accent2 6 3 3" xfId="31109"/>
    <cellStyle name="20% - Accent2 6 4" xfId="31110"/>
    <cellStyle name="20% - Accent2 6 4 2" xfId="31111"/>
    <cellStyle name="20% - Accent2 6 5" xfId="31112"/>
    <cellStyle name="20% - Accent2 60" xfId="7988"/>
    <cellStyle name="20% - Accent2 61" xfId="7989"/>
    <cellStyle name="20% - Accent2 62" xfId="7990"/>
    <cellStyle name="20% - Accent2 63" xfId="7991"/>
    <cellStyle name="20% - Accent2 64" xfId="7992"/>
    <cellStyle name="20% - Accent2 7" xfId="7993"/>
    <cellStyle name="20% - Accent2 7 2" xfId="31113"/>
    <cellStyle name="20% - Accent2 7 2 2" xfId="31114"/>
    <cellStyle name="20% - Accent2 7 2 2 2" xfId="31115"/>
    <cellStyle name="20% - Accent2 7 2 3" xfId="31116"/>
    <cellStyle name="20% - Accent2 7 2 4" xfId="31117"/>
    <cellStyle name="20% - Accent2 7 3" xfId="31118"/>
    <cellStyle name="20% - Accent2 7 3 2" xfId="31119"/>
    <cellStyle name="20% - Accent2 7 4" xfId="31120"/>
    <cellStyle name="20% - Accent2 7 4 2" xfId="31121"/>
    <cellStyle name="20% - Accent2 7 5" xfId="31122"/>
    <cellStyle name="20% - Accent2 8" xfId="7994"/>
    <cellStyle name="20% - Accent2 8 2" xfId="31123"/>
    <cellStyle name="20% - Accent2 8 2 2" xfId="31124"/>
    <cellStyle name="20% - Accent2 8 2 3" xfId="31125"/>
    <cellStyle name="20% - Accent2 8 3" xfId="31126"/>
    <cellStyle name="20% - Accent2 9" xfId="7995"/>
    <cellStyle name="20% - Accent2 9 2" xfId="31127"/>
    <cellStyle name="20% - Accent2 9 2 2" xfId="31128"/>
    <cellStyle name="20% - Accent2 9 2 3" xfId="31129"/>
    <cellStyle name="20% - Accent2 9 3" xfId="31130"/>
    <cellStyle name="20% - Accent2 9 4" xfId="31131"/>
    <cellStyle name="20% - Accent2 9 5" xfId="31132"/>
    <cellStyle name="20% - Accent3" xfId="4" builtinId="38" customBuiltin="1"/>
    <cellStyle name="20% - Accent3 10" xfId="7996"/>
    <cellStyle name="20% - Accent3 10 2" xfId="31133"/>
    <cellStyle name="20% - Accent3 10 2 2" xfId="31134"/>
    <cellStyle name="20% - Accent3 10 3" xfId="31135"/>
    <cellStyle name="20% - Accent3 10 4" xfId="31136"/>
    <cellStyle name="20% - Accent3 11" xfId="7997"/>
    <cellStyle name="20% - Accent3 11 2" xfId="31137"/>
    <cellStyle name="20% - Accent3 11 3" xfId="31138"/>
    <cellStyle name="20% - Accent3 12" xfId="7998"/>
    <cellStyle name="20% - Accent3 13" xfId="7999"/>
    <cellStyle name="20% - Accent3 14" xfId="8000"/>
    <cellStyle name="20% - Accent3 15" xfId="8001"/>
    <cellStyle name="20% - Accent3 16" xfId="8002"/>
    <cellStyle name="20% - Accent3 17" xfId="8003"/>
    <cellStyle name="20% - Accent3 18" xfId="8004"/>
    <cellStyle name="20% - Accent3 19" xfId="8005"/>
    <cellStyle name="20% - Accent3 2" xfId="8006"/>
    <cellStyle name="20% - Accent3 2 2" xfId="8007"/>
    <cellStyle name="20% - Accent3 2 2 2" xfId="8008"/>
    <cellStyle name="20% - Accent3 2 2 2 2" xfId="8009"/>
    <cellStyle name="20% - Accent3 2 2 2 2 2" xfId="31139"/>
    <cellStyle name="20% - Accent3 2 2 2 3" xfId="31140"/>
    <cellStyle name="20% - Accent3 2 2 2 3 2" xfId="31141"/>
    <cellStyle name="20% - Accent3 2 2 3" xfId="8010"/>
    <cellStyle name="20% - Accent3 2 2 3 2" xfId="31142"/>
    <cellStyle name="20% - Accent3 2 2 3 2 2" xfId="31143"/>
    <cellStyle name="20% - Accent3 2 2 3 3" xfId="31144"/>
    <cellStyle name="20% - Accent3 2 2 4" xfId="31145"/>
    <cellStyle name="20% - Accent3 2 2 4 2" xfId="31146"/>
    <cellStyle name="20% - Accent3 2 2 5" xfId="31147"/>
    <cellStyle name="20% - Accent3 2 2 5 2" xfId="31148"/>
    <cellStyle name="20% - Accent3 2 3" xfId="8011"/>
    <cellStyle name="20% - Accent3 2 3 2" xfId="8012"/>
    <cellStyle name="20% - Accent3 2 3 2 2" xfId="8013"/>
    <cellStyle name="20% - Accent3 2 3 2 2 2" xfId="31149"/>
    <cellStyle name="20% - Accent3 2 3 2 3" xfId="31150"/>
    <cellStyle name="20% - Accent3 2 3 3" xfId="8014"/>
    <cellStyle name="20% - Accent3 2 3 3 2" xfId="31151"/>
    <cellStyle name="20% - Accent3 2 3 4" xfId="31152"/>
    <cellStyle name="20% - Accent3 2 3 4 2" xfId="31153"/>
    <cellStyle name="20% - Accent3 2 4" xfId="8015"/>
    <cellStyle name="20% - Accent3 2 4 2" xfId="8016"/>
    <cellStyle name="20% - Accent3 2 4 2 2" xfId="31154"/>
    <cellStyle name="20% - Accent3 2 4 2 2 2" xfId="31155"/>
    <cellStyle name="20% - Accent3 2 4 2 3" xfId="31156"/>
    <cellStyle name="20% - Accent3 2 4 2 3 2" xfId="31157"/>
    <cellStyle name="20% - Accent3 2 4 3" xfId="8017"/>
    <cellStyle name="20% - Accent3 2 4 3 2" xfId="31158"/>
    <cellStyle name="20% - Accent3 2 4 3 2 2" xfId="31159"/>
    <cellStyle name="20% - Accent3 2 4 3 3" xfId="31160"/>
    <cellStyle name="20% - Accent3 2 4 4" xfId="31161"/>
    <cellStyle name="20% - Accent3 2 4 4 2" xfId="31162"/>
    <cellStyle name="20% - Accent3 2 4 5" xfId="31163"/>
    <cellStyle name="20% - Accent3 2 4 5 2" xfId="31164"/>
    <cellStyle name="20% - Accent3 2 5" xfId="8018"/>
    <cellStyle name="20% - Accent3 2 5 2" xfId="31165"/>
    <cellStyle name="20% - Accent3 2 5 2 2" xfId="31166"/>
    <cellStyle name="20% - Accent3 2 5 3" xfId="31167"/>
    <cellStyle name="20% - Accent3 2 6" xfId="31168"/>
    <cellStyle name="20% - Accent3 2 6 2" xfId="31169"/>
    <cellStyle name="20% - Accent3 2 6 2 2" xfId="31170"/>
    <cellStyle name="20% - Accent3 2 6 3" xfId="31171"/>
    <cellStyle name="20% - Accent3 2 7" xfId="31172"/>
    <cellStyle name="20% - Accent3 2 7 2" xfId="31173"/>
    <cellStyle name="20% - Accent3 2 8" xfId="31174"/>
    <cellStyle name="20% - Accent3 2_12PCORC Wind Vestas and Royalties" xfId="31175"/>
    <cellStyle name="20% - Accent3 20" xfId="8019"/>
    <cellStyle name="20% - Accent3 21" xfId="8020"/>
    <cellStyle name="20% - Accent3 22" xfId="8021"/>
    <cellStyle name="20% - Accent3 23" xfId="8022"/>
    <cellStyle name="20% - Accent3 24" xfId="8023"/>
    <cellStyle name="20% - Accent3 25" xfId="8024"/>
    <cellStyle name="20% - Accent3 26" xfId="8025"/>
    <cellStyle name="20% - Accent3 27" xfId="8026"/>
    <cellStyle name="20% - Accent3 28" xfId="8027"/>
    <cellStyle name="20% - Accent3 29" xfId="8028"/>
    <cellStyle name="20% - Accent3 3" xfId="8029"/>
    <cellStyle name="20% - Accent3 3 2" xfId="8030"/>
    <cellStyle name="20% - Accent3 3 2 2" xfId="8031"/>
    <cellStyle name="20% - Accent3 3 2 2 2" xfId="31176"/>
    <cellStyle name="20% - Accent3 3 2 3" xfId="8032"/>
    <cellStyle name="20% - Accent3 3 2 3 2" xfId="31177"/>
    <cellStyle name="20% - Accent3 3 2 4" xfId="31178"/>
    <cellStyle name="20% - Accent3 3 2 4 2" xfId="31179"/>
    <cellStyle name="20% - Accent3 3 2 5" xfId="31180"/>
    <cellStyle name="20% - Accent3 3 3" xfId="8033"/>
    <cellStyle name="20% - Accent3 3 3 2" xfId="31181"/>
    <cellStyle name="20% - Accent3 3 3 2 2" xfId="31182"/>
    <cellStyle name="20% - Accent3 3 3 2 2 2" xfId="31183"/>
    <cellStyle name="20% - Accent3 3 3 2 3" xfId="31184"/>
    <cellStyle name="20% - Accent3 3 3 2 4" xfId="31185"/>
    <cellStyle name="20% - Accent3 3 3 3" xfId="31186"/>
    <cellStyle name="20% - Accent3 3 3 3 2" xfId="31187"/>
    <cellStyle name="20% - Accent3 3 3 4" xfId="31188"/>
    <cellStyle name="20% - Accent3 3 4" xfId="8034"/>
    <cellStyle name="20% - Accent3 3 4 2" xfId="31189"/>
    <cellStyle name="20% - Accent3 3 4 2 2" xfId="31190"/>
    <cellStyle name="20% - Accent3 3 4 3" xfId="31191"/>
    <cellStyle name="20% - Accent3 3 4 4" xfId="31192"/>
    <cellStyle name="20% - Accent3 3 5" xfId="31193"/>
    <cellStyle name="20% - Accent3 3 5 2" xfId="31194"/>
    <cellStyle name="20% - Accent3 3 6" xfId="31195"/>
    <cellStyle name="20% - Accent3 30" xfId="8035"/>
    <cellStyle name="20% - Accent3 31" xfId="8036"/>
    <cellStyle name="20% - Accent3 32" xfId="8037"/>
    <cellStyle name="20% - Accent3 33" xfId="8038"/>
    <cellStyle name="20% - Accent3 34" xfId="8039"/>
    <cellStyle name="20% - Accent3 35" xfId="8040"/>
    <cellStyle name="20% - Accent3 36" xfId="8041"/>
    <cellStyle name="20% - Accent3 37" xfId="8042"/>
    <cellStyle name="20% - Accent3 38" xfId="8043"/>
    <cellStyle name="20% - Accent3 39" xfId="8044"/>
    <cellStyle name="20% - Accent3 4" xfId="8045"/>
    <cellStyle name="20% - Accent3 4 2" xfId="8046"/>
    <cellStyle name="20% - Accent3 4 2 2" xfId="8047"/>
    <cellStyle name="20% - Accent3 4 2 2 2" xfId="31196"/>
    <cellStyle name="20% - Accent3 4 2 3" xfId="8048"/>
    <cellStyle name="20% - Accent3 4 2 3 2" xfId="31197"/>
    <cellStyle name="20% - Accent3 4 2 4" xfId="8049"/>
    <cellStyle name="20% - Accent3 4 2 4 2" xfId="31198"/>
    <cellStyle name="20% - Accent3 4 2 5" xfId="31199"/>
    <cellStyle name="20% - Accent3 4 3" xfId="8050"/>
    <cellStyle name="20% - Accent3 4 3 2" xfId="8051"/>
    <cellStyle name="20% - Accent3 4 3 2 2" xfId="31200"/>
    <cellStyle name="20% - Accent3 4 3 3" xfId="31201"/>
    <cellStyle name="20% - Accent3 4 4" xfId="8052"/>
    <cellStyle name="20% - Accent3 4 4 2" xfId="31202"/>
    <cellStyle name="20% - Accent3 4 5" xfId="8053"/>
    <cellStyle name="20% - Accent3 4 5 2" xfId="31203"/>
    <cellStyle name="20% - Accent3 4 6" xfId="8054"/>
    <cellStyle name="20% - Accent3 4 6 2" xfId="31204"/>
    <cellStyle name="20% - Accent3 4 7" xfId="8055"/>
    <cellStyle name="20% - Accent3 4 7 2" xfId="31205"/>
    <cellStyle name="20% - Accent3 4 8" xfId="8056"/>
    <cellStyle name="20% - Accent3 40" xfId="8057"/>
    <cellStyle name="20% - Accent3 41" xfId="8058"/>
    <cellStyle name="20% - Accent3 42" xfId="8059"/>
    <cellStyle name="20% - Accent3 43" xfId="8060"/>
    <cellStyle name="20% - Accent3 44" xfId="8061"/>
    <cellStyle name="20% - Accent3 45" xfId="8062"/>
    <cellStyle name="20% - Accent3 46" xfId="8063"/>
    <cellStyle name="20% - Accent3 47" xfId="8064"/>
    <cellStyle name="20% - Accent3 48" xfId="8065"/>
    <cellStyle name="20% - Accent3 49" xfId="8066"/>
    <cellStyle name="20% - Accent3 5" xfId="8067"/>
    <cellStyle name="20% - Accent3 5 2" xfId="8068"/>
    <cellStyle name="20% - Accent3 5 2 2" xfId="31206"/>
    <cellStyle name="20% - Accent3 5 2 2 2" xfId="31207"/>
    <cellStyle name="20% - Accent3 5 2 3" xfId="31208"/>
    <cellStyle name="20% - Accent3 5 3" xfId="31209"/>
    <cellStyle name="20% - Accent3 5 3 2" xfId="31210"/>
    <cellStyle name="20% - Accent3 5 3 3" xfId="31211"/>
    <cellStyle name="20% - Accent3 5 4" xfId="31212"/>
    <cellStyle name="20% - Accent3 5 4 2" xfId="31213"/>
    <cellStyle name="20% - Accent3 5 4 3" xfId="31214"/>
    <cellStyle name="20% - Accent3 5 5" xfId="31215"/>
    <cellStyle name="20% - Accent3 50" xfId="8069"/>
    <cellStyle name="20% - Accent3 51" xfId="8070"/>
    <cellStyle name="20% - Accent3 52" xfId="8071"/>
    <cellStyle name="20% - Accent3 53" xfId="8072"/>
    <cellStyle name="20% - Accent3 54" xfId="8073"/>
    <cellStyle name="20% - Accent3 55" xfId="8074"/>
    <cellStyle name="20% - Accent3 56" xfId="8075"/>
    <cellStyle name="20% - Accent3 57" xfId="8076"/>
    <cellStyle name="20% - Accent3 58" xfId="8077"/>
    <cellStyle name="20% - Accent3 59" xfId="8078"/>
    <cellStyle name="20% - Accent3 6" xfId="8079"/>
    <cellStyle name="20% - Accent3 6 2" xfId="8080"/>
    <cellStyle name="20% - Accent3 6 2 2" xfId="31216"/>
    <cellStyle name="20% - Accent3 6 2 2 2" xfId="31217"/>
    <cellStyle name="20% - Accent3 6 2 3" xfId="31218"/>
    <cellStyle name="20% - Accent3 6 2 4" xfId="31219"/>
    <cellStyle name="20% - Accent3 6 3" xfId="31220"/>
    <cellStyle name="20% - Accent3 6 3 2" xfId="31221"/>
    <cellStyle name="20% - Accent3 6 3 3" xfId="31222"/>
    <cellStyle name="20% - Accent3 6 4" xfId="31223"/>
    <cellStyle name="20% - Accent3 6 4 2" xfId="31224"/>
    <cellStyle name="20% - Accent3 6 5" xfId="31225"/>
    <cellStyle name="20% - Accent3 60" xfId="8081"/>
    <cellStyle name="20% - Accent3 61" xfId="8082"/>
    <cellStyle name="20% - Accent3 62" xfId="8083"/>
    <cellStyle name="20% - Accent3 63" xfId="8084"/>
    <cellStyle name="20% - Accent3 64" xfId="8085"/>
    <cellStyle name="20% - Accent3 7" xfId="8086"/>
    <cellStyle name="20% - Accent3 7 2" xfId="31226"/>
    <cellStyle name="20% - Accent3 7 2 2" xfId="31227"/>
    <cellStyle name="20% - Accent3 7 2 2 2" xfId="31228"/>
    <cellStyle name="20% - Accent3 7 2 3" xfId="31229"/>
    <cellStyle name="20% - Accent3 7 2 4" xfId="31230"/>
    <cellStyle name="20% - Accent3 7 3" xfId="31231"/>
    <cellStyle name="20% - Accent3 7 3 2" xfId="31232"/>
    <cellStyle name="20% - Accent3 7 4" xfId="31233"/>
    <cellStyle name="20% - Accent3 7 4 2" xfId="31234"/>
    <cellStyle name="20% - Accent3 7 5" xfId="31235"/>
    <cellStyle name="20% - Accent3 8" xfId="8087"/>
    <cellStyle name="20% - Accent3 8 2" xfId="31236"/>
    <cellStyle name="20% - Accent3 8 2 2" xfId="31237"/>
    <cellStyle name="20% - Accent3 8 2 3" xfId="31238"/>
    <cellStyle name="20% - Accent3 8 3" xfId="31239"/>
    <cellStyle name="20% - Accent3 9" xfId="8088"/>
    <cellStyle name="20% - Accent3 9 2" xfId="31240"/>
    <cellStyle name="20% - Accent3 9 2 2" xfId="31241"/>
    <cellStyle name="20% - Accent3 9 2 3" xfId="31242"/>
    <cellStyle name="20% - Accent3 9 3" xfId="31243"/>
    <cellStyle name="20% - Accent3 9 4" xfId="31244"/>
    <cellStyle name="20% - Accent3 9 5" xfId="31245"/>
    <cellStyle name="20% - Accent4" xfId="5" builtinId="42" customBuiltin="1"/>
    <cellStyle name="20% - Accent4 10" xfId="8089"/>
    <cellStyle name="20% - Accent4 10 2" xfId="31246"/>
    <cellStyle name="20% - Accent4 10 2 2" xfId="31247"/>
    <cellStyle name="20% - Accent4 10 3" xfId="31248"/>
    <cellStyle name="20% - Accent4 10 4" xfId="31249"/>
    <cellStyle name="20% - Accent4 11" xfId="8090"/>
    <cellStyle name="20% - Accent4 11 2" xfId="31250"/>
    <cellStyle name="20% - Accent4 11 3" xfId="31251"/>
    <cellStyle name="20% - Accent4 12" xfId="8091"/>
    <cellStyle name="20% - Accent4 13" xfId="8092"/>
    <cellStyle name="20% - Accent4 14" xfId="8093"/>
    <cellStyle name="20% - Accent4 15" xfId="8094"/>
    <cellStyle name="20% - Accent4 16" xfId="8095"/>
    <cellStyle name="20% - Accent4 17" xfId="8096"/>
    <cellStyle name="20% - Accent4 18" xfId="8097"/>
    <cellStyle name="20% - Accent4 19" xfId="8098"/>
    <cellStyle name="20% - Accent4 2" xfId="8099"/>
    <cellStyle name="20% - Accent4 2 2" xfId="8100"/>
    <cellStyle name="20% - Accent4 2 2 2" xfId="8101"/>
    <cellStyle name="20% - Accent4 2 2 2 2" xfId="8102"/>
    <cellStyle name="20% - Accent4 2 2 2 2 2" xfId="31252"/>
    <cellStyle name="20% - Accent4 2 2 2 3" xfId="31253"/>
    <cellStyle name="20% - Accent4 2 2 2 3 2" xfId="31254"/>
    <cellStyle name="20% - Accent4 2 2 3" xfId="8103"/>
    <cellStyle name="20% - Accent4 2 2 3 2" xfId="31255"/>
    <cellStyle name="20% - Accent4 2 2 3 2 2" xfId="31256"/>
    <cellStyle name="20% - Accent4 2 2 3 3" xfId="31257"/>
    <cellStyle name="20% - Accent4 2 2 4" xfId="31258"/>
    <cellStyle name="20% - Accent4 2 2 4 2" xfId="31259"/>
    <cellStyle name="20% - Accent4 2 2 5" xfId="31260"/>
    <cellStyle name="20% - Accent4 2 2 5 2" xfId="31261"/>
    <cellStyle name="20% - Accent4 2 3" xfId="8104"/>
    <cellStyle name="20% - Accent4 2 3 2" xfId="8105"/>
    <cellStyle name="20% - Accent4 2 3 2 2" xfId="8106"/>
    <cellStyle name="20% - Accent4 2 3 2 2 2" xfId="31262"/>
    <cellStyle name="20% - Accent4 2 3 2 3" xfId="31263"/>
    <cellStyle name="20% - Accent4 2 3 3" xfId="8107"/>
    <cellStyle name="20% - Accent4 2 3 3 2" xfId="31264"/>
    <cellStyle name="20% - Accent4 2 3 4" xfId="31265"/>
    <cellStyle name="20% - Accent4 2 3 4 2" xfId="31266"/>
    <cellStyle name="20% - Accent4 2 4" xfId="8108"/>
    <cellStyle name="20% - Accent4 2 4 2" xfId="8109"/>
    <cellStyle name="20% - Accent4 2 4 2 2" xfId="31267"/>
    <cellStyle name="20% - Accent4 2 4 2 2 2" xfId="31268"/>
    <cellStyle name="20% - Accent4 2 4 2 3" xfId="31269"/>
    <cellStyle name="20% - Accent4 2 4 2 3 2" xfId="31270"/>
    <cellStyle name="20% - Accent4 2 4 3" xfId="8110"/>
    <cellStyle name="20% - Accent4 2 4 3 2" xfId="31271"/>
    <cellStyle name="20% - Accent4 2 4 3 2 2" xfId="31272"/>
    <cellStyle name="20% - Accent4 2 4 3 3" xfId="31273"/>
    <cellStyle name="20% - Accent4 2 4 4" xfId="31274"/>
    <cellStyle name="20% - Accent4 2 4 4 2" xfId="31275"/>
    <cellStyle name="20% - Accent4 2 4 5" xfId="31276"/>
    <cellStyle name="20% - Accent4 2 4 5 2" xfId="31277"/>
    <cellStyle name="20% - Accent4 2 5" xfId="8111"/>
    <cellStyle name="20% - Accent4 2 5 2" xfId="31278"/>
    <cellStyle name="20% - Accent4 2 5 2 2" xfId="31279"/>
    <cellStyle name="20% - Accent4 2 5 3" xfId="31280"/>
    <cellStyle name="20% - Accent4 2 6" xfId="31281"/>
    <cellStyle name="20% - Accent4 2 6 2" xfId="31282"/>
    <cellStyle name="20% - Accent4 2 6 2 2" xfId="31283"/>
    <cellStyle name="20% - Accent4 2 6 3" xfId="31284"/>
    <cellStyle name="20% - Accent4 2 7" xfId="31285"/>
    <cellStyle name="20% - Accent4 2 7 2" xfId="31286"/>
    <cellStyle name="20% - Accent4 2 8" xfId="31287"/>
    <cellStyle name="20% - Accent4 2_12PCORC Wind Vestas and Royalties" xfId="31288"/>
    <cellStyle name="20% - Accent4 20" xfId="8112"/>
    <cellStyle name="20% - Accent4 21" xfId="8113"/>
    <cellStyle name="20% - Accent4 22" xfId="8114"/>
    <cellStyle name="20% - Accent4 23" xfId="8115"/>
    <cellStyle name="20% - Accent4 24" xfId="8116"/>
    <cellStyle name="20% - Accent4 25" xfId="8117"/>
    <cellStyle name="20% - Accent4 26" xfId="8118"/>
    <cellStyle name="20% - Accent4 27" xfId="8119"/>
    <cellStyle name="20% - Accent4 28" xfId="8120"/>
    <cellStyle name="20% - Accent4 29" xfId="8121"/>
    <cellStyle name="20% - Accent4 3" xfId="8122"/>
    <cellStyle name="20% - Accent4 3 2" xfId="8123"/>
    <cellStyle name="20% - Accent4 3 2 2" xfId="8124"/>
    <cellStyle name="20% - Accent4 3 2 2 2" xfId="31289"/>
    <cellStyle name="20% - Accent4 3 2 3" xfId="8125"/>
    <cellStyle name="20% - Accent4 3 2 3 2" xfId="31290"/>
    <cellStyle name="20% - Accent4 3 2 4" xfId="31291"/>
    <cellStyle name="20% - Accent4 3 2 4 2" xfId="31292"/>
    <cellStyle name="20% - Accent4 3 2 5" xfId="31293"/>
    <cellStyle name="20% - Accent4 3 3" xfId="8126"/>
    <cellStyle name="20% - Accent4 3 3 2" xfId="31294"/>
    <cellStyle name="20% - Accent4 3 3 2 2" xfId="31295"/>
    <cellStyle name="20% - Accent4 3 3 2 2 2" xfId="31296"/>
    <cellStyle name="20% - Accent4 3 3 2 3" xfId="31297"/>
    <cellStyle name="20% - Accent4 3 3 2 4" xfId="31298"/>
    <cellStyle name="20% - Accent4 3 3 3" xfId="31299"/>
    <cellStyle name="20% - Accent4 3 3 3 2" xfId="31300"/>
    <cellStyle name="20% - Accent4 3 3 4" xfId="31301"/>
    <cellStyle name="20% - Accent4 3 4" xfId="8127"/>
    <cellStyle name="20% - Accent4 3 4 2" xfId="31302"/>
    <cellStyle name="20% - Accent4 3 4 2 2" xfId="31303"/>
    <cellStyle name="20% - Accent4 3 4 3" xfId="31304"/>
    <cellStyle name="20% - Accent4 3 4 4" xfId="31305"/>
    <cellStyle name="20% - Accent4 3 5" xfId="31306"/>
    <cellStyle name="20% - Accent4 3 5 2" xfId="31307"/>
    <cellStyle name="20% - Accent4 3 6" xfId="31308"/>
    <cellStyle name="20% - Accent4 30" xfId="8128"/>
    <cellStyle name="20% - Accent4 31" xfId="8129"/>
    <cellStyle name="20% - Accent4 32" xfId="8130"/>
    <cellStyle name="20% - Accent4 33" xfId="8131"/>
    <cellStyle name="20% - Accent4 34" xfId="8132"/>
    <cellStyle name="20% - Accent4 35" xfId="8133"/>
    <cellStyle name="20% - Accent4 36" xfId="8134"/>
    <cellStyle name="20% - Accent4 37" xfId="8135"/>
    <cellStyle name="20% - Accent4 38" xfId="8136"/>
    <cellStyle name="20% - Accent4 39" xfId="8137"/>
    <cellStyle name="20% - Accent4 4" xfId="8138"/>
    <cellStyle name="20% - Accent4 4 2" xfId="8139"/>
    <cellStyle name="20% - Accent4 4 2 2" xfId="8140"/>
    <cellStyle name="20% - Accent4 4 2 2 2" xfId="31309"/>
    <cellStyle name="20% - Accent4 4 2 3" xfId="8141"/>
    <cellStyle name="20% - Accent4 4 2 3 2" xfId="31310"/>
    <cellStyle name="20% - Accent4 4 2 4" xfId="8142"/>
    <cellStyle name="20% - Accent4 4 2 4 2" xfId="31311"/>
    <cellStyle name="20% - Accent4 4 2 5" xfId="31312"/>
    <cellStyle name="20% - Accent4 4 3" xfId="8143"/>
    <cellStyle name="20% - Accent4 4 3 2" xfId="8144"/>
    <cellStyle name="20% - Accent4 4 3 2 2" xfId="31313"/>
    <cellStyle name="20% - Accent4 4 3 3" xfId="31314"/>
    <cellStyle name="20% - Accent4 4 4" xfId="8145"/>
    <cellStyle name="20% - Accent4 4 4 2" xfId="31315"/>
    <cellStyle name="20% - Accent4 4 5" xfId="8146"/>
    <cellStyle name="20% - Accent4 4 5 2" xfId="31316"/>
    <cellStyle name="20% - Accent4 4 6" xfId="8147"/>
    <cellStyle name="20% - Accent4 4 6 2" xfId="31317"/>
    <cellStyle name="20% - Accent4 4 7" xfId="8148"/>
    <cellStyle name="20% - Accent4 4 7 2" xfId="31318"/>
    <cellStyle name="20% - Accent4 4 8" xfId="8149"/>
    <cellStyle name="20% - Accent4 40" xfId="8150"/>
    <cellStyle name="20% - Accent4 41" xfId="8151"/>
    <cellStyle name="20% - Accent4 42" xfId="8152"/>
    <cellStyle name="20% - Accent4 43" xfId="8153"/>
    <cellStyle name="20% - Accent4 44" xfId="8154"/>
    <cellStyle name="20% - Accent4 45" xfId="8155"/>
    <cellStyle name="20% - Accent4 46" xfId="8156"/>
    <cellStyle name="20% - Accent4 47" xfId="8157"/>
    <cellStyle name="20% - Accent4 48" xfId="8158"/>
    <cellStyle name="20% - Accent4 49" xfId="8159"/>
    <cellStyle name="20% - Accent4 5" xfId="8160"/>
    <cellStyle name="20% - Accent4 5 2" xfId="8161"/>
    <cellStyle name="20% - Accent4 5 2 2" xfId="31319"/>
    <cellStyle name="20% - Accent4 5 2 2 2" xfId="31320"/>
    <cellStyle name="20% - Accent4 5 2 3" xfId="31321"/>
    <cellStyle name="20% - Accent4 5 3" xfId="31322"/>
    <cellStyle name="20% - Accent4 5 3 2" xfId="31323"/>
    <cellStyle name="20% - Accent4 5 3 3" xfId="31324"/>
    <cellStyle name="20% - Accent4 5 4" xfId="31325"/>
    <cellStyle name="20% - Accent4 5 4 2" xfId="31326"/>
    <cellStyle name="20% - Accent4 5 4 3" xfId="31327"/>
    <cellStyle name="20% - Accent4 5 5" xfId="31328"/>
    <cellStyle name="20% - Accent4 50" xfId="8162"/>
    <cellStyle name="20% - Accent4 51" xfId="8163"/>
    <cellStyle name="20% - Accent4 52" xfId="8164"/>
    <cellStyle name="20% - Accent4 53" xfId="8165"/>
    <cellStyle name="20% - Accent4 54" xfId="8166"/>
    <cellStyle name="20% - Accent4 55" xfId="8167"/>
    <cellStyle name="20% - Accent4 56" xfId="8168"/>
    <cellStyle name="20% - Accent4 57" xfId="8169"/>
    <cellStyle name="20% - Accent4 58" xfId="8170"/>
    <cellStyle name="20% - Accent4 59" xfId="8171"/>
    <cellStyle name="20% - Accent4 6" xfId="8172"/>
    <cellStyle name="20% - Accent4 6 2" xfId="8173"/>
    <cellStyle name="20% - Accent4 6 2 2" xfId="31329"/>
    <cellStyle name="20% - Accent4 6 2 2 2" xfId="31330"/>
    <cellStyle name="20% - Accent4 6 2 3" xfId="31331"/>
    <cellStyle name="20% - Accent4 6 2 4" xfId="31332"/>
    <cellStyle name="20% - Accent4 6 3" xfId="31333"/>
    <cellStyle name="20% - Accent4 6 3 2" xfId="31334"/>
    <cellStyle name="20% - Accent4 6 3 3" xfId="31335"/>
    <cellStyle name="20% - Accent4 6 4" xfId="31336"/>
    <cellStyle name="20% - Accent4 6 4 2" xfId="31337"/>
    <cellStyle name="20% - Accent4 6 5" xfId="31338"/>
    <cellStyle name="20% - Accent4 60" xfId="8174"/>
    <cellStyle name="20% - Accent4 61" xfId="8175"/>
    <cellStyle name="20% - Accent4 62" xfId="8176"/>
    <cellStyle name="20% - Accent4 63" xfId="8177"/>
    <cellStyle name="20% - Accent4 64" xfId="8178"/>
    <cellStyle name="20% - Accent4 7" xfId="8179"/>
    <cellStyle name="20% - Accent4 7 2" xfId="31339"/>
    <cellStyle name="20% - Accent4 7 2 2" xfId="31340"/>
    <cellStyle name="20% - Accent4 7 2 2 2" xfId="31341"/>
    <cellStyle name="20% - Accent4 7 2 3" xfId="31342"/>
    <cellStyle name="20% - Accent4 7 2 4" xfId="31343"/>
    <cellStyle name="20% - Accent4 7 3" xfId="31344"/>
    <cellStyle name="20% - Accent4 7 3 2" xfId="31345"/>
    <cellStyle name="20% - Accent4 7 4" xfId="31346"/>
    <cellStyle name="20% - Accent4 7 4 2" xfId="31347"/>
    <cellStyle name="20% - Accent4 7 5" xfId="31348"/>
    <cellStyle name="20% - Accent4 8" xfId="8180"/>
    <cellStyle name="20% - Accent4 8 2" xfId="31349"/>
    <cellStyle name="20% - Accent4 8 2 2" xfId="31350"/>
    <cellStyle name="20% - Accent4 8 2 3" xfId="31351"/>
    <cellStyle name="20% - Accent4 8 3" xfId="31352"/>
    <cellStyle name="20% - Accent4 9" xfId="8181"/>
    <cellStyle name="20% - Accent4 9 2" xfId="31353"/>
    <cellStyle name="20% - Accent4 9 2 2" xfId="31354"/>
    <cellStyle name="20% - Accent4 9 2 3" xfId="31355"/>
    <cellStyle name="20% - Accent4 9 3" xfId="31356"/>
    <cellStyle name="20% - Accent4 9 4" xfId="31357"/>
    <cellStyle name="20% - Accent4 9 5" xfId="31358"/>
    <cellStyle name="20% - Accent5" xfId="6" builtinId="46" customBuiltin="1"/>
    <cellStyle name="20% - Accent5 10" xfId="8182"/>
    <cellStyle name="20% - Accent5 10 2" xfId="31359"/>
    <cellStyle name="20% - Accent5 10 2 2" xfId="31360"/>
    <cellStyle name="20% - Accent5 10 3" xfId="31361"/>
    <cellStyle name="20% - Accent5 11" xfId="8183"/>
    <cellStyle name="20% - Accent5 11 2" xfId="31362"/>
    <cellStyle name="20% - Accent5 11 3" xfId="31363"/>
    <cellStyle name="20% - Accent5 12" xfId="8184"/>
    <cellStyle name="20% - Accent5 13" xfId="8185"/>
    <cellStyle name="20% - Accent5 14" xfId="8186"/>
    <cellStyle name="20% - Accent5 15" xfId="8187"/>
    <cellStyle name="20% - Accent5 16" xfId="8188"/>
    <cellStyle name="20% - Accent5 17" xfId="8189"/>
    <cellStyle name="20% - Accent5 18" xfId="8190"/>
    <cellStyle name="20% - Accent5 19" xfId="8191"/>
    <cellStyle name="20% - Accent5 2" xfId="8192"/>
    <cellStyle name="20% - Accent5 2 2" xfId="8193"/>
    <cellStyle name="20% - Accent5 2 2 2" xfId="8194"/>
    <cellStyle name="20% - Accent5 2 2 2 2" xfId="8195"/>
    <cellStyle name="20% - Accent5 2 2 2 2 2" xfId="31364"/>
    <cellStyle name="20% - Accent5 2 2 2 3" xfId="31365"/>
    <cellStyle name="20% - Accent5 2 2 2 3 2" xfId="31366"/>
    <cellStyle name="20% - Accent5 2 2 3" xfId="8196"/>
    <cellStyle name="20% - Accent5 2 2 3 2" xfId="31367"/>
    <cellStyle name="20% - Accent5 2 2 3 2 2" xfId="31368"/>
    <cellStyle name="20% - Accent5 2 2 3 3" xfId="31369"/>
    <cellStyle name="20% - Accent5 2 2 4" xfId="31370"/>
    <cellStyle name="20% - Accent5 2 2 4 2" xfId="31371"/>
    <cellStyle name="20% - Accent5 2 2 5" xfId="31372"/>
    <cellStyle name="20% - Accent5 2 2 5 2" xfId="31373"/>
    <cellStyle name="20% - Accent5 2 3" xfId="8197"/>
    <cellStyle name="20% - Accent5 2 3 2" xfId="8198"/>
    <cellStyle name="20% - Accent5 2 3 2 2" xfId="8199"/>
    <cellStyle name="20% - Accent5 2 3 2 2 2" xfId="31374"/>
    <cellStyle name="20% - Accent5 2 3 2 3" xfId="31375"/>
    <cellStyle name="20% - Accent5 2 3 3" xfId="8200"/>
    <cellStyle name="20% - Accent5 2 3 3 2" xfId="31376"/>
    <cellStyle name="20% - Accent5 2 3 4" xfId="31377"/>
    <cellStyle name="20% - Accent5 2 3 4 2" xfId="31378"/>
    <cellStyle name="20% - Accent5 2 4" xfId="8201"/>
    <cellStyle name="20% - Accent5 2 4 2" xfId="8202"/>
    <cellStyle name="20% - Accent5 2 4 2 2" xfId="31379"/>
    <cellStyle name="20% - Accent5 2 4 2 2 2" xfId="31380"/>
    <cellStyle name="20% - Accent5 2 4 2 3" xfId="31381"/>
    <cellStyle name="20% - Accent5 2 4 3" xfId="31382"/>
    <cellStyle name="20% - Accent5 2 4 3 2" xfId="31383"/>
    <cellStyle name="20% - Accent5 2 4 3 3" xfId="31384"/>
    <cellStyle name="20% - Accent5 2 4 4" xfId="31385"/>
    <cellStyle name="20% - Accent5 2 4 4 2" xfId="31386"/>
    <cellStyle name="20% - Accent5 2 4 5" xfId="31387"/>
    <cellStyle name="20% - Accent5 2 5" xfId="8203"/>
    <cellStyle name="20% - Accent5 2 5 2" xfId="31388"/>
    <cellStyle name="20% - Accent5 2 5 2 2" xfId="31389"/>
    <cellStyle name="20% - Accent5 2 5 3" xfId="31390"/>
    <cellStyle name="20% - Accent5 2 6" xfId="31391"/>
    <cellStyle name="20% - Accent5 2 6 2" xfId="31392"/>
    <cellStyle name="20% - Accent5 2 6 2 2" xfId="31393"/>
    <cellStyle name="20% - Accent5 2 6 3" xfId="31394"/>
    <cellStyle name="20% - Accent5 2 7" xfId="31395"/>
    <cellStyle name="20% - Accent5 2 7 2" xfId="31396"/>
    <cellStyle name="20% - Accent5 2 8" xfId="31397"/>
    <cellStyle name="20% - Accent5 2_12PCORC Wind Vestas and Royalties" xfId="31398"/>
    <cellStyle name="20% - Accent5 20" xfId="8204"/>
    <cellStyle name="20% - Accent5 21" xfId="8205"/>
    <cellStyle name="20% - Accent5 22" xfId="8206"/>
    <cellStyle name="20% - Accent5 23" xfId="8207"/>
    <cellStyle name="20% - Accent5 24" xfId="8208"/>
    <cellStyle name="20% - Accent5 25" xfId="8209"/>
    <cellStyle name="20% - Accent5 26" xfId="8210"/>
    <cellStyle name="20% - Accent5 27" xfId="8211"/>
    <cellStyle name="20% - Accent5 28" xfId="8212"/>
    <cellStyle name="20% - Accent5 29" xfId="8213"/>
    <cellStyle name="20% - Accent5 3" xfId="8214"/>
    <cellStyle name="20% - Accent5 3 2" xfId="8215"/>
    <cellStyle name="20% - Accent5 3 2 2" xfId="8216"/>
    <cellStyle name="20% - Accent5 3 2 2 2" xfId="31399"/>
    <cellStyle name="20% - Accent5 3 2 3" xfId="8217"/>
    <cellStyle name="20% - Accent5 3 2 3 2" xfId="31400"/>
    <cellStyle name="20% - Accent5 3 2 4" xfId="31401"/>
    <cellStyle name="20% - Accent5 3 2 4 2" xfId="31402"/>
    <cellStyle name="20% - Accent5 3 2 5" xfId="31403"/>
    <cellStyle name="20% - Accent5 3 3" xfId="8218"/>
    <cellStyle name="20% - Accent5 3 3 2" xfId="31404"/>
    <cellStyle name="20% - Accent5 3 3 2 2" xfId="31405"/>
    <cellStyle name="20% - Accent5 3 3 2 2 2" xfId="31406"/>
    <cellStyle name="20% - Accent5 3 3 2 3" xfId="31407"/>
    <cellStyle name="20% - Accent5 3 3 2 4" xfId="31408"/>
    <cellStyle name="20% - Accent5 3 3 3" xfId="31409"/>
    <cellStyle name="20% - Accent5 3 3 3 2" xfId="31410"/>
    <cellStyle name="20% - Accent5 3 3 4" xfId="31411"/>
    <cellStyle name="20% - Accent5 3 4" xfId="8219"/>
    <cellStyle name="20% - Accent5 3 4 2" xfId="31412"/>
    <cellStyle name="20% - Accent5 3 4 2 2" xfId="31413"/>
    <cellStyle name="20% - Accent5 3 4 3" xfId="31414"/>
    <cellStyle name="20% - Accent5 3 4 4" xfId="31415"/>
    <cellStyle name="20% - Accent5 3 5" xfId="31416"/>
    <cellStyle name="20% - Accent5 3 5 2" xfId="31417"/>
    <cellStyle name="20% - Accent5 30" xfId="8220"/>
    <cellStyle name="20% - Accent5 31" xfId="8221"/>
    <cellStyle name="20% - Accent5 32" xfId="8222"/>
    <cellStyle name="20% - Accent5 33" xfId="8223"/>
    <cellStyle name="20% - Accent5 34" xfId="8224"/>
    <cellStyle name="20% - Accent5 35" xfId="8225"/>
    <cellStyle name="20% - Accent5 36" xfId="8226"/>
    <cellStyle name="20% - Accent5 37" xfId="8227"/>
    <cellStyle name="20% - Accent5 38" xfId="8228"/>
    <cellStyle name="20% - Accent5 39" xfId="8229"/>
    <cellStyle name="20% - Accent5 4" xfId="8230"/>
    <cellStyle name="20% - Accent5 4 2" xfId="8231"/>
    <cellStyle name="20% - Accent5 4 2 2" xfId="8232"/>
    <cellStyle name="20% - Accent5 4 2 2 2" xfId="31418"/>
    <cellStyle name="20% - Accent5 4 2 3" xfId="31419"/>
    <cellStyle name="20% - Accent5 4 3" xfId="8233"/>
    <cellStyle name="20% - Accent5 4 3 2" xfId="31420"/>
    <cellStyle name="20% - Accent5 4 4" xfId="8234"/>
    <cellStyle name="20% - Accent5 4 4 2" xfId="31421"/>
    <cellStyle name="20% - Accent5 40" xfId="8235"/>
    <cellStyle name="20% - Accent5 41" xfId="8236"/>
    <cellStyle name="20% - Accent5 42" xfId="8237"/>
    <cellStyle name="20% - Accent5 43" xfId="8238"/>
    <cellStyle name="20% - Accent5 44" xfId="8239"/>
    <cellStyle name="20% - Accent5 45" xfId="8240"/>
    <cellStyle name="20% - Accent5 46" xfId="8241"/>
    <cellStyle name="20% - Accent5 47" xfId="8242"/>
    <cellStyle name="20% - Accent5 48" xfId="8243"/>
    <cellStyle name="20% - Accent5 49" xfId="8244"/>
    <cellStyle name="20% - Accent5 5" xfId="8245"/>
    <cellStyle name="20% - Accent5 5 2" xfId="8246"/>
    <cellStyle name="20% - Accent5 5 2 2" xfId="31422"/>
    <cellStyle name="20% - Accent5 5 2 2 2" xfId="31423"/>
    <cellStyle name="20% - Accent5 5 2 3" xfId="31424"/>
    <cellStyle name="20% - Accent5 5 3" xfId="31425"/>
    <cellStyle name="20% - Accent5 5 3 2" xfId="31426"/>
    <cellStyle name="20% - Accent5 5 3 3" xfId="31427"/>
    <cellStyle name="20% - Accent5 5 4" xfId="31428"/>
    <cellStyle name="20% - Accent5 5 4 2" xfId="31429"/>
    <cellStyle name="20% - Accent5 50" xfId="8247"/>
    <cellStyle name="20% - Accent5 51" xfId="8248"/>
    <cellStyle name="20% - Accent5 52" xfId="8249"/>
    <cellStyle name="20% - Accent5 53" xfId="8250"/>
    <cellStyle name="20% - Accent5 54" xfId="8251"/>
    <cellStyle name="20% - Accent5 55" xfId="8252"/>
    <cellStyle name="20% - Accent5 56" xfId="8253"/>
    <cellStyle name="20% - Accent5 57" xfId="8254"/>
    <cellStyle name="20% - Accent5 58" xfId="8255"/>
    <cellStyle name="20% - Accent5 59" xfId="8256"/>
    <cellStyle name="20% - Accent5 6" xfId="8257"/>
    <cellStyle name="20% - Accent5 6 2" xfId="8258"/>
    <cellStyle name="20% - Accent5 6 2 2" xfId="31430"/>
    <cellStyle name="20% - Accent5 6 2 2 2" xfId="31431"/>
    <cellStyle name="20% - Accent5 6 2 3" xfId="31432"/>
    <cellStyle name="20% - Accent5 6 2 4" xfId="31433"/>
    <cellStyle name="20% - Accent5 6 3" xfId="31434"/>
    <cellStyle name="20% - Accent5 6 3 2" xfId="31435"/>
    <cellStyle name="20% - Accent5 6 3 3" xfId="31436"/>
    <cellStyle name="20% - Accent5 6 4" xfId="31437"/>
    <cellStyle name="20% - Accent5 6 4 2" xfId="31438"/>
    <cellStyle name="20% - Accent5 6 5" xfId="31439"/>
    <cellStyle name="20% - Accent5 60" xfId="8259"/>
    <cellStyle name="20% - Accent5 61" xfId="8260"/>
    <cellStyle name="20% - Accent5 62" xfId="8261"/>
    <cellStyle name="20% - Accent5 63" xfId="8262"/>
    <cellStyle name="20% - Accent5 64" xfId="8263"/>
    <cellStyle name="20% - Accent5 7" xfId="8264"/>
    <cellStyle name="20% - Accent5 7 2" xfId="31440"/>
    <cellStyle name="20% - Accent5 7 2 2" xfId="31441"/>
    <cellStyle name="20% - Accent5 7 2 2 2" xfId="31442"/>
    <cellStyle name="20% - Accent5 7 2 3" xfId="31443"/>
    <cellStyle name="20% - Accent5 7 2 4" xfId="31444"/>
    <cellStyle name="20% - Accent5 7 3" xfId="31445"/>
    <cellStyle name="20% - Accent5 7 3 2" xfId="31446"/>
    <cellStyle name="20% - Accent5 7 4" xfId="31447"/>
    <cellStyle name="20% - Accent5 7 4 2" xfId="31448"/>
    <cellStyle name="20% - Accent5 7 5" xfId="31449"/>
    <cellStyle name="20% - Accent5 8" xfId="8265"/>
    <cellStyle name="20% - Accent5 8 2" xfId="31450"/>
    <cellStyle name="20% - Accent5 8 2 2" xfId="31451"/>
    <cellStyle name="20% - Accent5 8 2 3" xfId="31452"/>
    <cellStyle name="20% - Accent5 8 3" xfId="31453"/>
    <cellStyle name="20% - Accent5 9" xfId="8266"/>
    <cellStyle name="20% - Accent5 9 2" xfId="31454"/>
    <cellStyle name="20% - Accent5 9 2 2" xfId="31455"/>
    <cellStyle name="20% - Accent5 9 2 3" xfId="31456"/>
    <cellStyle name="20% - Accent5 9 3" xfId="31457"/>
    <cellStyle name="20% - Accent5 9 4" xfId="31458"/>
    <cellStyle name="20% - Accent5 9 5" xfId="31459"/>
    <cellStyle name="20% - Accent6" xfId="7" builtinId="50" customBuiltin="1"/>
    <cellStyle name="20% - Accent6 10" xfId="8267"/>
    <cellStyle name="20% - Accent6 10 2" xfId="31460"/>
    <cellStyle name="20% - Accent6 10 2 2" xfId="31461"/>
    <cellStyle name="20% - Accent6 10 3" xfId="31462"/>
    <cellStyle name="20% - Accent6 10 4" xfId="31463"/>
    <cellStyle name="20% - Accent6 11" xfId="8268"/>
    <cellStyle name="20% - Accent6 11 2" xfId="31464"/>
    <cellStyle name="20% - Accent6 11 3" xfId="31465"/>
    <cellStyle name="20% - Accent6 12" xfId="8269"/>
    <cellStyle name="20% - Accent6 13" xfId="8270"/>
    <cellStyle name="20% - Accent6 14" xfId="8271"/>
    <cellStyle name="20% - Accent6 15" xfId="8272"/>
    <cellStyle name="20% - Accent6 16" xfId="8273"/>
    <cellStyle name="20% - Accent6 17" xfId="8274"/>
    <cellStyle name="20% - Accent6 18" xfId="8275"/>
    <cellStyle name="20% - Accent6 19" xfId="8276"/>
    <cellStyle name="20% - Accent6 2" xfId="8277"/>
    <cellStyle name="20% - Accent6 2 2" xfId="8278"/>
    <cellStyle name="20% - Accent6 2 2 2" xfId="8279"/>
    <cellStyle name="20% - Accent6 2 2 2 2" xfId="8280"/>
    <cellStyle name="20% - Accent6 2 2 2 2 2" xfId="31466"/>
    <cellStyle name="20% - Accent6 2 2 2 3" xfId="31467"/>
    <cellStyle name="20% - Accent6 2 2 2 3 2" xfId="31468"/>
    <cellStyle name="20% - Accent6 2 2 3" xfId="8281"/>
    <cellStyle name="20% - Accent6 2 2 3 2" xfId="31469"/>
    <cellStyle name="20% - Accent6 2 2 3 2 2" xfId="31470"/>
    <cellStyle name="20% - Accent6 2 2 3 3" xfId="31471"/>
    <cellStyle name="20% - Accent6 2 2 4" xfId="31472"/>
    <cellStyle name="20% - Accent6 2 2 4 2" xfId="31473"/>
    <cellStyle name="20% - Accent6 2 2 5" xfId="31474"/>
    <cellStyle name="20% - Accent6 2 2 5 2" xfId="31475"/>
    <cellStyle name="20% - Accent6 2 3" xfId="8282"/>
    <cellStyle name="20% - Accent6 2 3 2" xfId="8283"/>
    <cellStyle name="20% - Accent6 2 3 2 2" xfId="8284"/>
    <cellStyle name="20% - Accent6 2 3 2 2 2" xfId="31476"/>
    <cellStyle name="20% - Accent6 2 3 2 3" xfId="31477"/>
    <cellStyle name="20% - Accent6 2 3 3" xfId="8285"/>
    <cellStyle name="20% - Accent6 2 3 3 2" xfId="31478"/>
    <cellStyle name="20% - Accent6 2 3 4" xfId="31479"/>
    <cellStyle name="20% - Accent6 2 3 4 2" xfId="31480"/>
    <cellStyle name="20% - Accent6 2 4" xfId="8286"/>
    <cellStyle name="20% - Accent6 2 4 2" xfId="8287"/>
    <cellStyle name="20% - Accent6 2 4 2 2" xfId="31481"/>
    <cellStyle name="20% - Accent6 2 4 2 2 2" xfId="31482"/>
    <cellStyle name="20% - Accent6 2 4 2 3" xfId="31483"/>
    <cellStyle name="20% - Accent6 2 4 3" xfId="31484"/>
    <cellStyle name="20% - Accent6 2 4 3 2" xfId="31485"/>
    <cellStyle name="20% - Accent6 2 4 3 3" xfId="31486"/>
    <cellStyle name="20% - Accent6 2 4 4" xfId="31487"/>
    <cellStyle name="20% - Accent6 2 4 4 2" xfId="31488"/>
    <cellStyle name="20% - Accent6 2 4 5" xfId="31489"/>
    <cellStyle name="20% - Accent6 2 5" xfId="8288"/>
    <cellStyle name="20% - Accent6 2 5 2" xfId="31490"/>
    <cellStyle name="20% - Accent6 2 5 2 2" xfId="31491"/>
    <cellStyle name="20% - Accent6 2 5 3" xfId="31492"/>
    <cellStyle name="20% - Accent6 2 6" xfId="31493"/>
    <cellStyle name="20% - Accent6 2 6 2" xfId="31494"/>
    <cellStyle name="20% - Accent6 2 6 2 2" xfId="31495"/>
    <cellStyle name="20% - Accent6 2 6 3" xfId="31496"/>
    <cellStyle name="20% - Accent6 2 7" xfId="31497"/>
    <cellStyle name="20% - Accent6 2 7 2" xfId="31498"/>
    <cellStyle name="20% - Accent6 2 8" xfId="31499"/>
    <cellStyle name="20% - Accent6 2_12PCORC Wind Vestas and Royalties" xfId="31500"/>
    <cellStyle name="20% - Accent6 20" xfId="8289"/>
    <cellStyle name="20% - Accent6 21" xfId="8290"/>
    <cellStyle name="20% - Accent6 22" xfId="8291"/>
    <cellStyle name="20% - Accent6 23" xfId="8292"/>
    <cellStyle name="20% - Accent6 24" xfId="8293"/>
    <cellStyle name="20% - Accent6 25" xfId="8294"/>
    <cellStyle name="20% - Accent6 26" xfId="8295"/>
    <cellStyle name="20% - Accent6 27" xfId="8296"/>
    <cellStyle name="20% - Accent6 28" xfId="8297"/>
    <cellStyle name="20% - Accent6 29" xfId="8298"/>
    <cellStyle name="20% - Accent6 3" xfId="8299"/>
    <cellStyle name="20% - Accent6 3 2" xfId="8300"/>
    <cellStyle name="20% - Accent6 3 2 2" xfId="8301"/>
    <cellStyle name="20% - Accent6 3 2 2 2" xfId="31501"/>
    <cellStyle name="20% - Accent6 3 2 3" xfId="8302"/>
    <cellStyle name="20% - Accent6 3 2 3 2" xfId="31502"/>
    <cellStyle name="20% - Accent6 3 2 4" xfId="31503"/>
    <cellStyle name="20% - Accent6 3 2 4 2" xfId="31504"/>
    <cellStyle name="20% - Accent6 3 2 5" xfId="31505"/>
    <cellStyle name="20% - Accent6 3 3" xfId="8303"/>
    <cellStyle name="20% - Accent6 3 3 2" xfId="31506"/>
    <cellStyle name="20% - Accent6 3 3 2 2" xfId="31507"/>
    <cellStyle name="20% - Accent6 3 3 2 2 2" xfId="31508"/>
    <cellStyle name="20% - Accent6 3 3 2 3" xfId="31509"/>
    <cellStyle name="20% - Accent6 3 3 2 4" xfId="31510"/>
    <cellStyle name="20% - Accent6 3 3 3" xfId="31511"/>
    <cellStyle name="20% - Accent6 3 3 3 2" xfId="31512"/>
    <cellStyle name="20% - Accent6 3 3 4" xfId="31513"/>
    <cellStyle name="20% - Accent6 3 4" xfId="8304"/>
    <cellStyle name="20% - Accent6 3 4 2" xfId="31514"/>
    <cellStyle name="20% - Accent6 3 4 2 2" xfId="31515"/>
    <cellStyle name="20% - Accent6 3 4 3" xfId="31516"/>
    <cellStyle name="20% - Accent6 3 4 4" xfId="31517"/>
    <cellStyle name="20% - Accent6 3 5" xfId="31518"/>
    <cellStyle name="20% - Accent6 3 5 2" xfId="31519"/>
    <cellStyle name="20% - Accent6 3 6" xfId="31520"/>
    <cellStyle name="20% - Accent6 30" xfId="8305"/>
    <cellStyle name="20% - Accent6 31" xfId="8306"/>
    <cellStyle name="20% - Accent6 32" xfId="8307"/>
    <cellStyle name="20% - Accent6 33" xfId="8308"/>
    <cellStyle name="20% - Accent6 34" xfId="8309"/>
    <cellStyle name="20% - Accent6 35" xfId="8310"/>
    <cellStyle name="20% - Accent6 36" xfId="8311"/>
    <cellStyle name="20% - Accent6 37" xfId="8312"/>
    <cellStyle name="20% - Accent6 38" xfId="8313"/>
    <cellStyle name="20% - Accent6 39" xfId="8314"/>
    <cellStyle name="20% - Accent6 4" xfId="8315"/>
    <cellStyle name="20% - Accent6 4 2" xfId="8316"/>
    <cellStyle name="20% - Accent6 4 2 2" xfId="8317"/>
    <cellStyle name="20% - Accent6 4 2 2 2" xfId="31521"/>
    <cellStyle name="20% - Accent6 4 2 3" xfId="8318"/>
    <cellStyle name="20% - Accent6 4 2 3 2" xfId="31522"/>
    <cellStyle name="20% - Accent6 4 2 4" xfId="8319"/>
    <cellStyle name="20% - Accent6 4 2 4 2" xfId="31523"/>
    <cellStyle name="20% - Accent6 4 2 5" xfId="31524"/>
    <cellStyle name="20% - Accent6 4 3" xfId="8320"/>
    <cellStyle name="20% - Accent6 4 3 2" xfId="8321"/>
    <cellStyle name="20% - Accent6 4 3 2 2" xfId="31525"/>
    <cellStyle name="20% - Accent6 4 3 3" xfId="31526"/>
    <cellStyle name="20% - Accent6 4 4" xfId="8322"/>
    <cellStyle name="20% - Accent6 4 4 2" xfId="31527"/>
    <cellStyle name="20% - Accent6 4 5" xfId="8323"/>
    <cellStyle name="20% - Accent6 4 5 2" xfId="31528"/>
    <cellStyle name="20% - Accent6 4 6" xfId="8324"/>
    <cellStyle name="20% - Accent6 4 6 2" xfId="31529"/>
    <cellStyle name="20% - Accent6 4 7" xfId="8325"/>
    <cellStyle name="20% - Accent6 4 7 2" xfId="31530"/>
    <cellStyle name="20% - Accent6 4 8" xfId="8326"/>
    <cellStyle name="20% - Accent6 40" xfId="8327"/>
    <cellStyle name="20% - Accent6 41" xfId="8328"/>
    <cellStyle name="20% - Accent6 42" xfId="8329"/>
    <cellStyle name="20% - Accent6 43" xfId="8330"/>
    <cellStyle name="20% - Accent6 44" xfId="8331"/>
    <cellStyle name="20% - Accent6 45" xfId="8332"/>
    <cellStyle name="20% - Accent6 46" xfId="8333"/>
    <cellStyle name="20% - Accent6 47" xfId="8334"/>
    <cellStyle name="20% - Accent6 48" xfId="8335"/>
    <cellStyle name="20% - Accent6 49" xfId="8336"/>
    <cellStyle name="20% - Accent6 5" xfId="8337"/>
    <cellStyle name="20% - Accent6 5 2" xfId="8338"/>
    <cellStyle name="20% - Accent6 5 2 2" xfId="31531"/>
    <cellStyle name="20% - Accent6 5 2 2 2" xfId="31532"/>
    <cellStyle name="20% - Accent6 5 2 3" xfId="31533"/>
    <cellStyle name="20% - Accent6 5 3" xfId="31534"/>
    <cellStyle name="20% - Accent6 5 3 2" xfId="31535"/>
    <cellStyle name="20% - Accent6 5 3 3" xfId="31536"/>
    <cellStyle name="20% - Accent6 5 4" xfId="31537"/>
    <cellStyle name="20% - Accent6 5 4 2" xfId="31538"/>
    <cellStyle name="20% - Accent6 5 4 3" xfId="31539"/>
    <cellStyle name="20% - Accent6 5 5" xfId="31540"/>
    <cellStyle name="20% - Accent6 50" xfId="8339"/>
    <cellStyle name="20% - Accent6 51" xfId="8340"/>
    <cellStyle name="20% - Accent6 52" xfId="8341"/>
    <cellStyle name="20% - Accent6 53" xfId="8342"/>
    <cellStyle name="20% - Accent6 54" xfId="8343"/>
    <cellStyle name="20% - Accent6 55" xfId="8344"/>
    <cellStyle name="20% - Accent6 56" xfId="8345"/>
    <cellStyle name="20% - Accent6 57" xfId="8346"/>
    <cellStyle name="20% - Accent6 58" xfId="8347"/>
    <cellStyle name="20% - Accent6 59" xfId="8348"/>
    <cellStyle name="20% - Accent6 6" xfId="8349"/>
    <cellStyle name="20% - Accent6 6 2" xfId="8350"/>
    <cellStyle name="20% - Accent6 6 2 2" xfId="31541"/>
    <cellStyle name="20% - Accent6 6 2 2 2" xfId="31542"/>
    <cellStyle name="20% - Accent6 6 2 3" xfId="31543"/>
    <cellStyle name="20% - Accent6 6 2 4" xfId="31544"/>
    <cellStyle name="20% - Accent6 6 3" xfId="31545"/>
    <cellStyle name="20% - Accent6 6 3 2" xfId="31546"/>
    <cellStyle name="20% - Accent6 6 3 3" xfId="31547"/>
    <cellStyle name="20% - Accent6 6 4" xfId="31548"/>
    <cellStyle name="20% - Accent6 6 4 2" xfId="31549"/>
    <cellStyle name="20% - Accent6 6 5" xfId="31550"/>
    <cellStyle name="20% - Accent6 60" xfId="8351"/>
    <cellStyle name="20% - Accent6 61" xfId="8352"/>
    <cellStyle name="20% - Accent6 62" xfId="8353"/>
    <cellStyle name="20% - Accent6 63" xfId="8354"/>
    <cellStyle name="20% - Accent6 64" xfId="8355"/>
    <cellStyle name="20% - Accent6 7" xfId="8356"/>
    <cellStyle name="20% - Accent6 7 2" xfId="31551"/>
    <cellStyle name="20% - Accent6 7 2 2" xfId="31552"/>
    <cellStyle name="20% - Accent6 7 2 2 2" xfId="31553"/>
    <cellStyle name="20% - Accent6 7 2 3" xfId="31554"/>
    <cellStyle name="20% - Accent6 7 2 4" xfId="31555"/>
    <cellStyle name="20% - Accent6 7 3" xfId="31556"/>
    <cellStyle name="20% - Accent6 7 3 2" xfId="31557"/>
    <cellStyle name="20% - Accent6 7 4" xfId="31558"/>
    <cellStyle name="20% - Accent6 7 4 2" xfId="31559"/>
    <cellStyle name="20% - Accent6 7 5" xfId="31560"/>
    <cellStyle name="20% - Accent6 8" xfId="8357"/>
    <cellStyle name="20% - Accent6 8 2" xfId="31561"/>
    <cellStyle name="20% - Accent6 8 2 2" xfId="31562"/>
    <cellStyle name="20% - Accent6 8 2 3" xfId="31563"/>
    <cellStyle name="20% - Accent6 8 3" xfId="31564"/>
    <cellStyle name="20% - Accent6 9" xfId="8358"/>
    <cellStyle name="20% - Accent6 9 2" xfId="31565"/>
    <cellStyle name="20% - Accent6 9 2 2" xfId="31566"/>
    <cellStyle name="20% - Accent6 9 2 3" xfId="31567"/>
    <cellStyle name="20% - Accent6 9 3" xfId="31568"/>
    <cellStyle name="20% - Accent6 9 4" xfId="31569"/>
    <cellStyle name="20% - Accent6 9 5" xfId="31570"/>
    <cellStyle name="40% - Accent1" xfId="8" builtinId="31" customBuiltin="1"/>
    <cellStyle name="40% - Accent1 10" xfId="8359"/>
    <cellStyle name="40% - Accent1 10 2" xfId="31571"/>
    <cellStyle name="40% - Accent1 10 2 2" xfId="31572"/>
    <cellStyle name="40% - Accent1 10 3" xfId="31573"/>
    <cellStyle name="40% - Accent1 10 4" xfId="31574"/>
    <cellStyle name="40% - Accent1 11" xfId="8360"/>
    <cellStyle name="40% - Accent1 11 2" xfId="31575"/>
    <cellStyle name="40% - Accent1 11 3" xfId="31576"/>
    <cellStyle name="40% - Accent1 12" xfId="8361"/>
    <cellStyle name="40% - Accent1 13" xfId="8362"/>
    <cellStyle name="40% - Accent1 14" xfId="8363"/>
    <cellStyle name="40% - Accent1 15" xfId="8364"/>
    <cellStyle name="40% - Accent1 16" xfId="8365"/>
    <cellStyle name="40% - Accent1 17" xfId="8366"/>
    <cellStyle name="40% - Accent1 18" xfId="8367"/>
    <cellStyle name="40% - Accent1 19" xfId="8368"/>
    <cellStyle name="40% - Accent1 2" xfId="8369"/>
    <cellStyle name="40% - Accent1 2 2" xfId="8370"/>
    <cellStyle name="40% - Accent1 2 2 2" xfId="8371"/>
    <cellStyle name="40% - Accent1 2 2 2 2" xfId="8372"/>
    <cellStyle name="40% - Accent1 2 2 2 2 2" xfId="31577"/>
    <cellStyle name="40% - Accent1 2 2 2 3" xfId="31578"/>
    <cellStyle name="40% - Accent1 2 2 2 3 2" xfId="31579"/>
    <cellStyle name="40% - Accent1 2 2 3" xfId="8373"/>
    <cellStyle name="40% - Accent1 2 2 3 2" xfId="31580"/>
    <cellStyle name="40% - Accent1 2 2 3 2 2" xfId="31581"/>
    <cellStyle name="40% - Accent1 2 2 3 3" xfId="31582"/>
    <cellStyle name="40% - Accent1 2 2 4" xfId="31583"/>
    <cellStyle name="40% - Accent1 2 2 4 2" xfId="31584"/>
    <cellStyle name="40% - Accent1 2 2 5" xfId="31585"/>
    <cellStyle name="40% - Accent1 2 2 5 2" xfId="31586"/>
    <cellStyle name="40% - Accent1 2 3" xfId="8374"/>
    <cellStyle name="40% - Accent1 2 3 2" xfId="8375"/>
    <cellStyle name="40% - Accent1 2 3 2 2" xfId="8376"/>
    <cellStyle name="40% - Accent1 2 3 2 2 2" xfId="31587"/>
    <cellStyle name="40% - Accent1 2 3 2 3" xfId="31588"/>
    <cellStyle name="40% - Accent1 2 3 3" xfId="8377"/>
    <cellStyle name="40% - Accent1 2 3 3 2" xfId="31589"/>
    <cellStyle name="40% - Accent1 2 3 4" xfId="31590"/>
    <cellStyle name="40% - Accent1 2 3 4 2" xfId="31591"/>
    <cellStyle name="40% - Accent1 2 4" xfId="8378"/>
    <cellStyle name="40% - Accent1 2 4 2" xfId="8379"/>
    <cellStyle name="40% - Accent1 2 4 2 2" xfId="31592"/>
    <cellStyle name="40% - Accent1 2 4 2 2 2" xfId="31593"/>
    <cellStyle name="40% - Accent1 2 4 2 3" xfId="31594"/>
    <cellStyle name="40% - Accent1 2 4 2 3 2" xfId="31595"/>
    <cellStyle name="40% - Accent1 2 4 3" xfId="8380"/>
    <cellStyle name="40% - Accent1 2 4 3 2" xfId="31596"/>
    <cellStyle name="40% - Accent1 2 4 3 2 2" xfId="31597"/>
    <cellStyle name="40% - Accent1 2 4 3 3" xfId="31598"/>
    <cellStyle name="40% - Accent1 2 4 4" xfId="31599"/>
    <cellStyle name="40% - Accent1 2 4 4 2" xfId="31600"/>
    <cellStyle name="40% - Accent1 2 4 5" xfId="31601"/>
    <cellStyle name="40% - Accent1 2 4 5 2" xfId="31602"/>
    <cellStyle name="40% - Accent1 2 5" xfId="8381"/>
    <cellStyle name="40% - Accent1 2 5 2" xfId="31603"/>
    <cellStyle name="40% - Accent1 2 5 2 2" xfId="31604"/>
    <cellStyle name="40% - Accent1 2 5 3" xfId="31605"/>
    <cellStyle name="40% - Accent1 2 6" xfId="31606"/>
    <cellStyle name="40% - Accent1 2 6 2" xfId="31607"/>
    <cellStyle name="40% - Accent1 2 6 2 2" xfId="31608"/>
    <cellStyle name="40% - Accent1 2 6 3" xfId="31609"/>
    <cellStyle name="40% - Accent1 2 7" xfId="31610"/>
    <cellStyle name="40% - Accent1 2 7 2" xfId="31611"/>
    <cellStyle name="40% - Accent1 2 8" xfId="31612"/>
    <cellStyle name="40% - Accent1 2_12PCORC Wind Vestas and Royalties" xfId="31613"/>
    <cellStyle name="40% - Accent1 20" xfId="8382"/>
    <cellStyle name="40% - Accent1 21" xfId="8383"/>
    <cellStyle name="40% - Accent1 22" xfId="8384"/>
    <cellStyle name="40% - Accent1 23" xfId="8385"/>
    <cellStyle name="40% - Accent1 24" xfId="8386"/>
    <cellStyle name="40% - Accent1 25" xfId="8387"/>
    <cellStyle name="40% - Accent1 26" xfId="8388"/>
    <cellStyle name="40% - Accent1 27" xfId="8389"/>
    <cellStyle name="40% - Accent1 28" xfId="8390"/>
    <cellStyle name="40% - Accent1 29" xfId="8391"/>
    <cellStyle name="40% - Accent1 3" xfId="8392"/>
    <cellStyle name="40% - Accent1 3 2" xfId="8393"/>
    <cellStyle name="40% - Accent1 3 2 2" xfId="8394"/>
    <cellStyle name="40% - Accent1 3 2 2 2" xfId="31614"/>
    <cellStyle name="40% - Accent1 3 2 3" xfId="8395"/>
    <cellStyle name="40% - Accent1 3 2 3 2" xfId="31615"/>
    <cellStyle name="40% - Accent1 3 2 4" xfId="31616"/>
    <cellStyle name="40% - Accent1 3 2 4 2" xfId="31617"/>
    <cellStyle name="40% - Accent1 3 2 5" xfId="31618"/>
    <cellStyle name="40% - Accent1 3 3" xfId="8396"/>
    <cellStyle name="40% - Accent1 3 3 2" xfId="31619"/>
    <cellStyle name="40% - Accent1 3 3 2 2" xfId="31620"/>
    <cellStyle name="40% - Accent1 3 3 2 2 2" xfId="31621"/>
    <cellStyle name="40% - Accent1 3 3 2 3" xfId="31622"/>
    <cellStyle name="40% - Accent1 3 3 2 4" xfId="31623"/>
    <cellStyle name="40% - Accent1 3 3 3" xfId="31624"/>
    <cellStyle name="40% - Accent1 3 3 3 2" xfId="31625"/>
    <cellStyle name="40% - Accent1 3 3 4" xfId="31626"/>
    <cellStyle name="40% - Accent1 3 4" xfId="8397"/>
    <cellStyle name="40% - Accent1 3 4 2" xfId="31627"/>
    <cellStyle name="40% - Accent1 3 4 2 2" xfId="31628"/>
    <cellStyle name="40% - Accent1 3 4 3" xfId="31629"/>
    <cellStyle name="40% - Accent1 3 4 4" xfId="31630"/>
    <cellStyle name="40% - Accent1 3 5" xfId="31631"/>
    <cellStyle name="40% - Accent1 3 5 2" xfId="31632"/>
    <cellStyle name="40% - Accent1 3 6" xfId="31633"/>
    <cellStyle name="40% - Accent1 30" xfId="8398"/>
    <cellStyle name="40% - Accent1 31" xfId="8399"/>
    <cellStyle name="40% - Accent1 32" xfId="8400"/>
    <cellStyle name="40% - Accent1 33" xfId="8401"/>
    <cellStyle name="40% - Accent1 34" xfId="8402"/>
    <cellStyle name="40% - Accent1 35" xfId="8403"/>
    <cellStyle name="40% - Accent1 36" xfId="8404"/>
    <cellStyle name="40% - Accent1 37" xfId="8405"/>
    <cellStyle name="40% - Accent1 38" xfId="8406"/>
    <cellStyle name="40% - Accent1 39" xfId="8407"/>
    <cellStyle name="40% - Accent1 4" xfId="8408"/>
    <cellStyle name="40% - Accent1 4 2" xfId="8409"/>
    <cellStyle name="40% - Accent1 4 2 2" xfId="8410"/>
    <cellStyle name="40% - Accent1 4 2 2 2" xfId="31634"/>
    <cellStyle name="40% - Accent1 4 2 3" xfId="8411"/>
    <cellStyle name="40% - Accent1 4 2 3 2" xfId="31635"/>
    <cellStyle name="40% - Accent1 4 2 4" xfId="8412"/>
    <cellStyle name="40% - Accent1 4 2 4 2" xfId="31636"/>
    <cellStyle name="40% - Accent1 4 2 5" xfId="31637"/>
    <cellStyle name="40% - Accent1 4 3" xfId="8413"/>
    <cellStyle name="40% - Accent1 4 3 2" xfId="8414"/>
    <cellStyle name="40% - Accent1 4 3 2 2" xfId="31638"/>
    <cellStyle name="40% - Accent1 4 3 3" xfId="31639"/>
    <cellStyle name="40% - Accent1 4 4" xfId="8415"/>
    <cellStyle name="40% - Accent1 4 4 2" xfId="31640"/>
    <cellStyle name="40% - Accent1 4 5" xfId="8416"/>
    <cellStyle name="40% - Accent1 4 5 2" xfId="31641"/>
    <cellStyle name="40% - Accent1 4 6" xfId="8417"/>
    <cellStyle name="40% - Accent1 4 6 2" xfId="31642"/>
    <cellStyle name="40% - Accent1 4 7" xfId="8418"/>
    <cellStyle name="40% - Accent1 4 7 2" xfId="31643"/>
    <cellStyle name="40% - Accent1 4 8" xfId="8419"/>
    <cellStyle name="40% - Accent1 40" xfId="8420"/>
    <cellStyle name="40% - Accent1 41" xfId="8421"/>
    <cellStyle name="40% - Accent1 42" xfId="8422"/>
    <cellStyle name="40% - Accent1 43" xfId="8423"/>
    <cellStyle name="40% - Accent1 44" xfId="8424"/>
    <cellStyle name="40% - Accent1 45" xfId="8425"/>
    <cellStyle name="40% - Accent1 46" xfId="8426"/>
    <cellStyle name="40% - Accent1 47" xfId="8427"/>
    <cellStyle name="40% - Accent1 48" xfId="8428"/>
    <cellStyle name="40% - Accent1 49" xfId="8429"/>
    <cellStyle name="40% - Accent1 5" xfId="8430"/>
    <cellStyle name="40% - Accent1 5 2" xfId="8431"/>
    <cellStyle name="40% - Accent1 5 2 2" xfId="31644"/>
    <cellStyle name="40% - Accent1 5 2 2 2" xfId="31645"/>
    <cellStyle name="40% - Accent1 5 2 3" xfId="31646"/>
    <cellStyle name="40% - Accent1 5 3" xfId="31647"/>
    <cellStyle name="40% - Accent1 5 3 2" xfId="31648"/>
    <cellStyle name="40% - Accent1 5 3 3" xfId="31649"/>
    <cellStyle name="40% - Accent1 5 4" xfId="31650"/>
    <cellStyle name="40% - Accent1 5 4 2" xfId="31651"/>
    <cellStyle name="40% - Accent1 5 4 3" xfId="31652"/>
    <cellStyle name="40% - Accent1 5 5" xfId="31653"/>
    <cellStyle name="40% - Accent1 50" xfId="8432"/>
    <cellStyle name="40% - Accent1 51" xfId="8433"/>
    <cellStyle name="40% - Accent1 52" xfId="8434"/>
    <cellStyle name="40% - Accent1 53" xfId="8435"/>
    <cellStyle name="40% - Accent1 54" xfId="8436"/>
    <cellStyle name="40% - Accent1 55" xfId="8437"/>
    <cellStyle name="40% - Accent1 56" xfId="8438"/>
    <cellStyle name="40% - Accent1 57" xfId="8439"/>
    <cellStyle name="40% - Accent1 58" xfId="8440"/>
    <cellStyle name="40% - Accent1 59" xfId="8441"/>
    <cellStyle name="40% - Accent1 6" xfId="8442"/>
    <cellStyle name="40% - Accent1 6 2" xfId="8443"/>
    <cellStyle name="40% - Accent1 6 2 2" xfId="31654"/>
    <cellStyle name="40% - Accent1 6 2 2 2" xfId="31655"/>
    <cellStyle name="40% - Accent1 6 2 3" xfId="31656"/>
    <cellStyle name="40% - Accent1 6 2 4" xfId="31657"/>
    <cellStyle name="40% - Accent1 6 3" xfId="31658"/>
    <cellStyle name="40% - Accent1 6 3 2" xfId="31659"/>
    <cellStyle name="40% - Accent1 6 3 3" xfId="31660"/>
    <cellStyle name="40% - Accent1 6 4" xfId="31661"/>
    <cellStyle name="40% - Accent1 6 4 2" xfId="31662"/>
    <cellStyle name="40% - Accent1 6 5" xfId="31663"/>
    <cellStyle name="40% - Accent1 60" xfId="8444"/>
    <cellStyle name="40% - Accent1 61" xfId="8445"/>
    <cellStyle name="40% - Accent1 62" xfId="8446"/>
    <cellStyle name="40% - Accent1 63" xfId="8447"/>
    <cellStyle name="40% - Accent1 64" xfId="8448"/>
    <cellStyle name="40% - Accent1 7" xfId="8449"/>
    <cellStyle name="40% - Accent1 7 2" xfId="31664"/>
    <cellStyle name="40% - Accent1 7 2 2" xfId="31665"/>
    <cellStyle name="40% - Accent1 7 2 2 2" xfId="31666"/>
    <cellStyle name="40% - Accent1 7 2 3" xfId="31667"/>
    <cellStyle name="40% - Accent1 7 2 4" xfId="31668"/>
    <cellStyle name="40% - Accent1 7 3" xfId="31669"/>
    <cellStyle name="40% - Accent1 7 3 2" xfId="31670"/>
    <cellStyle name="40% - Accent1 7 4" xfId="31671"/>
    <cellStyle name="40% - Accent1 7 4 2" xfId="31672"/>
    <cellStyle name="40% - Accent1 7 5" xfId="31673"/>
    <cellStyle name="40% - Accent1 8" xfId="8450"/>
    <cellStyle name="40% - Accent1 8 2" xfId="31674"/>
    <cellStyle name="40% - Accent1 8 2 2" xfId="31675"/>
    <cellStyle name="40% - Accent1 8 2 3" xfId="31676"/>
    <cellStyle name="40% - Accent1 8 3" xfId="31677"/>
    <cellStyle name="40% - Accent1 9" xfId="8451"/>
    <cellStyle name="40% - Accent1 9 2" xfId="31678"/>
    <cellStyle name="40% - Accent1 9 2 2" xfId="31679"/>
    <cellStyle name="40% - Accent1 9 2 3" xfId="31680"/>
    <cellStyle name="40% - Accent1 9 3" xfId="31681"/>
    <cellStyle name="40% - Accent1 9 4" xfId="31682"/>
    <cellStyle name="40% - Accent1 9 5" xfId="31683"/>
    <cellStyle name="40% - Accent2" xfId="9" builtinId="35" customBuiltin="1"/>
    <cellStyle name="40% - Accent2 10" xfId="8452"/>
    <cellStyle name="40% - Accent2 10 2" xfId="31684"/>
    <cellStyle name="40% - Accent2 10 2 2" xfId="31685"/>
    <cellStyle name="40% - Accent2 10 3" xfId="31686"/>
    <cellStyle name="40% - Accent2 11" xfId="8453"/>
    <cellStyle name="40% - Accent2 11 2" xfId="31687"/>
    <cellStyle name="40% - Accent2 11 3" xfId="31688"/>
    <cellStyle name="40% - Accent2 12" xfId="8454"/>
    <cellStyle name="40% - Accent2 13" xfId="8455"/>
    <cellStyle name="40% - Accent2 14" xfId="8456"/>
    <cellStyle name="40% - Accent2 15" xfId="8457"/>
    <cellStyle name="40% - Accent2 16" xfId="8458"/>
    <cellStyle name="40% - Accent2 17" xfId="8459"/>
    <cellStyle name="40% - Accent2 18" xfId="8460"/>
    <cellStyle name="40% - Accent2 19" xfId="8461"/>
    <cellStyle name="40% - Accent2 2" xfId="8462"/>
    <cellStyle name="40% - Accent2 2 2" xfId="8463"/>
    <cellStyle name="40% - Accent2 2 2 2" xfId="8464"/>
    <cellStyle name="40% - Accent2 2 2 2 2" xfId="8465"/>
    <cellStyle name="40% - Accent2 2 2 2 2 2" xfId="31689"/>
    <cellStyle name="40% - Accent2 2 2 2 3" xfId="31690"/>
    <cellStyle name="40% - Accent2 2 2 2 3 2" xfId="31691"/>
    <cellStyle name="40% - Accent2 2 2 3" xfId="8466"/>
    <cellStyle name="40% - Accent2 2 2 3 2" xfId="31692"/>
    <cellStyle name="40% - Accent2 2 2 3 2 2" xfId="31693"/>
    <cellStyle name="40% - Accent2 2 2 3 3" xfId="31694"/>
    <cellStyle name="40% - Accent2 2 2 4" xfId="31695"/>
    <cellStyle name="40% - Accent2 2 2 4 2" xfId="31696"/>
    <cellStyle name="40% - Accent2 2 2 5" xfId="31697"/>
    <cellStyle name="40% - Accent2 2 2 5 2" xfId="31698"/>
    <cellStyle name="40% - Accent2 2 3" xfId="8467"/>
    <cellStyle name="40% - Accent2 2 3 2" xfId="8468"/>
    <cellStyle name="40% - Accent2 2 3 2 2" xfId="8469"/>
    <cellStyle name="40% - Accent2 2 3 2 2 2" xfId="31699"/>
    <cellStyle name="40% - Accent2 2 3 2 3" xfId="31700"/>
    <cellStyle name="40% - Accent2 2 3 3" xfId="8470"/>
    <cellStyle name="40% - Accent2 2 3 3 2" xfId="31701"/>
    <cellStyle name="40% - Accent2 2 3 4" xfId="31702"/>
    <cellStyle name="40% - Accent2 2 3 4 2" xfId="31703"/>
    <cellStyle name="40% - Accent2 2 4" xfId="8471"/>
    <cellStyle name="40% - Accent2 2 4 2" xfId="8472"/>
    <cellStyle name="40% - Accent2 2 4 2 2" xfId="31704"/>
    <cellStyle name="40% - Accent2 2 4 2 2 2" xfId="31705"/>
    <cellStyle name="40% - Accent2 2 4 2 3" xfId="31706"/>
    <cellStyle name="40% - Accent2 2 4 3" xfId="31707"/>
    <cellStyle name="40% - Accent2 2 4 3 2" xfId="31708"/>
    <cellStyle name="40% - Accent2 2 4 3 3" xfId="31709"/>
    <cellStyle name="40% - Accent2 2 4 4" xfId="31710"/>
    <cellStyle name="40% - Accent2 2 4 4 2" xfId="31711"/>
    <cellStyle name="40% - Accent2 2 4 5" xfId="31712"/>
    <cellStyle name="40% - Accent2 2 5" xfId="8473"/>
    <cellStyle name="40% - Accent2 2 5 2" xfId="31713"/>
    <cellStyle name="40% - Accent2 2 5 2 2" xfId="31714"/>
    <cellStyle name="40% - Accent2 2 5 3" xfId="31715"/>
    <cellStyle name="40% - Accent2 2 6" xfId="31716"/>
    <cellStyle name="40% - Accent2 2 6 2" xfId="31717"/>
    <cellStyle name="40% - Accent2 2 6 2 2" xfId="31718"/>
    <cellStyle name="40% - Accent2 2 6 3" xfId="31719"/>
    <cellStyle name="40% - Accent2 2 7" xfId="31720"/>
    <cellStyle name="40% - Accent2 2 7 2" xfId="31721"/>
    <cellStyle name="40% - Accent2 2 8" xfId="31722"/>
    <cellStyle name="40% - Accent2 2_12PCORC Wind Vestas and Royalties" xfId="31723"/>
    <cellStyle name="40% - Accent2 20" xfId="8474"/>
    <cellStyle name="40% - Accent2 21" xfId="8475"/>
    <cellStyle name="40% - Accent2 22" xfId="8476"/>
    <cellStyle name="40% - Accent2 23" xfId="8477"/>
    <cellStyle name="40% - Accent2 24" xfId="8478"/>
    <cellStyle name="40% - Accent2 25" xfId="8479"/>
    <cellStyle name="40% - Accent2 26" xfId="8480"/>
    <cellStyle name="40% - Accent2 27" xfId="8481"/>
    <cellStyle name="40% - Accent2 28" xfId="8482"/>
    <cellStyle name="40% - Accent2 29" xfId="8483"/>
    <cellStyle name="40% - Accent2 3" xfId="8484"/>
    <cellStyle name="40% - Accent2 3 2" xfId="8485"/>
    <cellStyle name="40% - Accent2 3 2 2" xfId="8486"/>
    <cellStyle name="40% - Accent2 3 2 2 2" xfId="31724"/>
    <cellStyle name="40% - Accent2 3 2 3" xfId="8487"/>
    <cellStyle name="40% - Accent2 3 2 3 2" xfId="31725"/>
    <cellStyle name="40% - Accent2 3 2 4" xfId="31726"/>
    <cellStyle name="40% - Accent2 3 2 4 2" xfId="31727"/>
    <cellStyle name="40% - Accent2 3 2 5" xfId="31728"/>
    <cellStyle name="40% - Accent2 3 3" xfId="8488"/>
    <cellStyle name="40% - Accent2 3 3 2" xfId="31729"/>
    <cellStyle name="40% - Accent2 3 3 2 2" xfId="31730"/>
    <cellStyle name="40% - Accent2 3 3 2 2 2" xfId="31731"/>
    <cellStyle name="40% - Accent2 3 3 2 3" xfId="31732"/>
    <cellStyle name="40% - Accent2 3 3 2 4" xfId="31733"/>
    <cellStyle name="40% - Accent2 3 3 3" xfId="31734"/>
    <cellStyle name="40% - Accent2 3 3 3 2" xfId="31735"/>
    <cellStyle name="40% - Accent2 3 3 4" xfId="31736"/>
    <cellStyle name="40% - Accent2 3 4" xfId="8489"/>
    <cellStyle name="40% - Accent2 3 4 2" xfId="31737"/>
    <cellStyle name="40% - Accent2 3 4 2 2" xfId="31738"/>
    <cellStyle name="40% - Accent2 3 4 3" xfId="31739"/>
    <cellStyle name="40% - Accent2 3 4 4" xfId="31740"/>
    <cellStyle name="40% - Accent2 3 5" xfId="31741"/>
    <cellStyle name="40% - Accent2 3 5 2" xfId="31742"/>
    <cellStyle name="40% - Accent2 30" xfId="8490"/>
    <cellStyle name="40% - Accent2 31" xfId="8491"/>
    <cellStyle name="40% - Accent2 32" xfId="8492"/>
    <cellStyle name="40% - Accent2 33" xfId="8493"/>
    <cellStyle name="40% - Accent2 34" xfId="8494"/>
    <cellStyle name="40% - Accent2 35" xfId="8495"/>
    <cellStyle name="40% - Accent2 36" xfId="8496"/>
    <cellStyle name="40% - Accent2 37" xfId="8497"/>
    <cellStyle name="40% - Accent2 38" xfId="8498"/>
    <cellStyle name="40% - Accent2 39" xfId="8499"/>
    <cellStyle name="40% - Accent2 4" xfId="8500"/>
    <cellStyle name="40% - Accent2 4 2" xfId="8501"/>
    <cellStyle name="40% - Accent2 4 2 2" xfId="8502"/>
    <cellStyle name="40% - Accent2 4 2 2 2" xfId="31743"/>
    <cellStyle name="40% - Accent2 4 2 3" xfId="31744"/>
    <cellStyle name="40% - Accent2 4 3" xfId="8503"/>
    <cellStyle name="40% - Accent2 4 3 2" xfId="31745"/>
    <cellStyle name="40% - Accent2 4 4" xfId="8504"/>
    <cellStyle name="40% - Accent2 4 4 2" xfId="31746"/>
    <cellStyle name="40% - Accent2 40" xfId="8505"/>
    <cellStyle name="40% - Accent2 41" xfId="8506"/>
    <cellStyle name="40% - Accent2 42" xfId="8507"/>
    <cellStyle name="40% - Accent2 43" xfId="8508"/>
    <cellStyle name="40% - Accent2 44" xfId="8509"/>
    <cellStyle name="40% - Accent2 45" xfId="8510"/>
    <cellStyle name="40% - Accent2 46" xfId="8511"/>
    <cellStyle name="40% - Accent2 47" xfId="8512"/>
    <cellStyle name="40% - Accent2 48" xfId="8513"/>
    <cellStyle name="40% - Accent2 49" xfId="8514"/>
    <cellStyle name="40% - Accent2 5" xfId="8515"/>
    <cellStyle name="40% - Accent2 5 2" xfId="8516"/>
    <cellStyle name="40% - Accent2 5 2 2" xfId="31747"/>
    <cellStyle name="40% - Accent2 5 2 2 2" xfId="31748"/>
    <cellStyle name="40% - Accent2 5 2 3" xfId="31749"/>
    <cellStyle name="40% - Accent2 5 3" xfId="31750"/>
    <cellStyle name="40% - Accent2 5 3 2" xfId="31751"/>
    <cellStyle name="40% - Accent2 5 3 3" xfId="31752"/>
    <cellStyle name="40% - Accent2 5 4" xfId="31753"/>
    <cellStyle name="40% - Accent2 5 4 2" xfId="31754"/>
    <cellStyle name="40% - Accent2 50" xfId="8517"/>
    <cellStyle name="40% - Accent2 51" xfId="8518"/>
    <cellStyle name="40% - Accent2 52" xfId="8519"/>
    <cellStyle name="40% - Accent2 53" xfId="8520"/>
    <cellStyle name="40% - Accent2 54" xfId="8521"/>
    <cellStyle name="40% - Accent2 55" xfId="8522"/>
    <cellStyle name="40% - Accent2 56" xfId="8523"/>
    <cellStyle name="40% - Accent2 57" xfId="8524"/>
    <cellStyle name="40% - Accent2 58" xfId="8525"/>
    <cellStyle name="40% - Accent2 59" xfId="8526"/>
    <cellStyle name="40% - Accent2 6" xfId="8527"/>
    <cellStyle name="40% - Accent2 6 2" xfId="8528"/>
    <cellStyle name="40% - Accent2 6 2 2" xfId="31755"/>
    <cellStyle name="40% - Accent2 6 2 2 2" xfId="31756"/>
    <cellStyle name="40% - Accent2 6 2 3" xfId="31757"/>
    <cellStyle name="40% - Accent2 6 2 4" xfId="31758"/>
    <cellStyle name="40% - Accent2 6 3" xfId="31759"/>
    <cellStyle name="40% - Accent2 6 3 2" xfId="31760"/>
    <cellStyle name="40% - Accent2 6 3 3" xfId="31761"/>
    <cellStyle name="40% - Accent2 6 4" xfId="31762"/>
    <cellStyle name="40% - Accent2 6 4 2" xfId="31763"/>
    <cellStyle name="40% - Accent2 6 5" xfId="31764"/>
    <cellStyle name="40% - Accent2 60" xfId="8529"/>
    <cellStyle name="40% - Accent2 61" xfId="8530"/>
    <cellStyle name="40% - Accent2 62" xfId="8531"/>
    <cellStyle name="40% - Accent2 63" xfId="8532"/>
    <cellStyle name="40% - Accent2 64" xfId="8533"/>
    <cellStyle name="40% - Accent2 7" xfId="8534"/>
    <cellStyle name="40% - Accent2 7 2" xfId="31765"/>
    <cellStyle name="40% - Accent2 7 2 2" xfId="31766"/>
    <cellStyle name="40% - Accent2 7 2 2 2" xfId="31767"/>
    <cellStyle name="40% - Accent2 7 2 3" xfId="31768"/>
    <cellStyle name="40% - Accent2 7 2 4" xfId="31769"/>
    <cellStyle name="40% - Accent2 7 3" xfId="31770"/>
    <cellStyle name="40% - Accent2 7 3 2" xfId="31771"/>
    <cellStyle name="40% - Accent2 7 4" xfId="31772"/>
    <cellStyle name="40% - Accent2 7 4 2" xfId="31773"/>
    <cellStyle name="40% - Accent2 7 5" xfId="31774"/>
    <cellStyle name="40% - Accent2 8" xfId="8535"/>
    <cellStyle name="40% - Accent2 8 2" xfId="31775"/>
    <cellStyle name="40% - Accent2 8 2 2" xfId="31776"/>
    <cellStyle name="40% - Accent2 8 2 3" xfId="31777"/>
    <cellStyle name="40% - Accent2 8 3" xfId="31778"/>
    <cellStyle name="40% - Accent2 9" xfId="8536"/>
    <cellStyle name="40% - Accent2 9 2" xfId="31779"/>
    <cellStyle name="40% - Accent2 9 2 2" xfId="31780"/>
    <cellStyle name="40% - Accent2 9 2 3" xfId="31781"/>
    <cellStyle name="40% - Accent2 9 3" xfId="31782"/>
    <cellStyle name="40% - Accent2 9 4" xfId="31783"/>
    <cellStyle name="40% - Accent2 9 5" xfId="31784"/>
    <cellStyle name="40% - Accent3" xfId="10" builtinId="39" customBuiltin="1"/>
    <cellStyle name="40% - Accent3 10" xfId="8537"/>
    <cellStyle name="40% - Accent3 10 2" xfId="31785"/>
    <cellStyle name="40% - Accent3 10 2 2" xfId="31786"/>
    <cellStyle name="40% - Accent3 10 3" xfId="31787"/>
    <cellStyle name="40% - Accent3 10 4" xfId="31788"/>
    <cellStyle name="40% - Accent3 11" xfId="8538"/>
    <cellStyle name="40% - Accent3 11 2" xfId="31789"/>
    <cellStyle name="40% - Accent3 11 3" xfId="31790"/>
    <cellStyle name="40% - Accent3 12" xfId="8539"/>
    <cellStyle name="40% - Accent3 13" xfId="8540"/>
    <cellStyle name="40% - Accent3 14" xfId="8541"/>
    <cellStyle name="40% - Accent3 15" xfId="8542"/>
    <cellStyle name="40% - Accent3 16" xfId="8543"/>
    <cellStyle name="40% - Accent3 17" xfId="8544"/>
    <cellStyle name="40% - Accent3 18" xfId="8545"/>
    <cellStyle name="40% - Accent3 19" xfId="8546"/>
    <cellStyle name="40% - Accent3 2" xfId="8547"/>
    <cellStyle name="40% - Accent3 2 2" xfId="8548"/>
    <cellStyle name="40% - Accent3 2 2 2" xfId="8549"/>
    <cellStyle name="40% - Accent3 2 2 2 2" xfId="8550"/>
    <cellStyle name="40% - Accent3 2 2 2 2 2" xfId="31791"/>
    <cellStyle name="40% - Accent3 2 2 2 3" xfId="31792"/>
    <cellStyle name="40% - Accent3 2 2 2 3 2" xfId="31793"/>
    <cellStyle name="40% - Accent3 2 2 3" xfId="8551"/>
    <cellStyle name="40% - Accent3 2 2 3 2" xfId="31794"/>
    <cellStyle name="40% - Accent3 2 2 3 2 2" xfId="31795"/>
    <cellStyle name="40% - Accent3 2 2 3 3" xfId="31796"/>
    <cellStyle name="40% - Accent3 2 2 4" xfId="31797"/>
    <cellStyle name="40% - Accent3 2 2 4 2" xfId="31798"/>
    <cellStyle name="40% - Accent3 2 2 5" xfId="31799"/>
    <cellStyle name="40% - Accent3 2 2 5 2" xfId="31800"/>
    <cellStyle name="40% - Accent3 2 3" xfId="8552"/>
    <cellStyle name="40% - Accent3 2 3 2" xfId="8553"/>
    <cellStyle name="40% - Accent3 2 3 2 2" xfId="8554"/>
    <cellStyle name="40% - Accent3 2 3 2 2 2" xfId="31801"/>
    <cellStyle name="40% - Accent3 2 3 2 3" xfId="31802"/>
    <cellStyle name="40% - Accent3 2 3 3" xfId="8555"/>
    <cellStyle name="40% - Accent3 2 3 3 2" xfId="31803"/>
    <cellStyle name="40% - Accent3 2 3 4" xfId="31804"/>
    <cellStyle name="40% - Accent3 2 3 4 2" xfId="31805"/>
    <cellStyle name="40% - Accent3 2 4" xfId="8556"/>
    <cellStyle name="40% - Accent3 2 4 2" xfId="8557"/>
    <cellStyle name="40% - Accent3 2 4 2 2" xfId="31806"/>
    <cellStyle name="40% - Accent3 2 4 2 2 2" xfId="31807"/>
    <cellStyle name="40% - Accent3 2 4 2 3" xfId="31808"/>
    <cellStyle name="40% - Accent3 2 4 2 3 2" xfId="31809"/>
    <cellStyle name="40% - Accent3 2 4 3" xfId="8558"/>
    <cellStyle name="40% - Accent3 2 4 3 2" xfId="31810"/>
    <cellStyle name="40% - Accent3 2 4 3 2 2" xfId="31811"/>
    <cellStyle name="40% - Accent3 2 4 3 3" xfId="31812"/>
    <cellStyle name="40% - Accent3 2 4 4" xfId="31813"/>
    <cellStyle name="40% - Accent3 2 4 4 2" xfId="31814"/>
    <cellStyle name="40% - Accent3 2 4 5" xfId="31815"/>
    <cellStyle name="40% - Accent3 2 4 5 2" xfId="31816"/>
    <cellStyle name="40% - Accent3 2 5" xfId="8559"/>
    <cellStyle name="40% - Accent3 2 5 2" xfId="31817"/>
    <cellStyle name="40% - Accent3 2 5 2 2" xfId="31818"/>
    <cellStyle name="40% - Accent3 2 5 3" xfId="31819"/>
    <cellStyle name="40% - Accent3 2 6" xfId="31820"/>
    <cellStyle name="40% - Accent3 2 6 2" xfId="31821"/>
    <cellStyle name="40% - Accent3 2 6 2 2" xfId="31822"/>
    <cellStyle name="40% - Accent3 2 6 3" xfId="31823"/>
    <cellStyle name="40% - Accent3 2 7" xfId="31824"/>
    <cellStyle name="40% - Accent3 2 7 2" xfId="31825"/>
    <cellStyle name="40% - Accent3 2 8" xfId="31826"/>
    <cellStyle name="40% - Accent3 2_12PCORC Wind Vestas and Royalties" xfId="31827"/>
    <cellStyle name="40% - Accent3 20" xfId="8560"/>
    <cellStyle name="40% - Accent3 21" xfId="8561"/>
    <cellStyle name="40% - Accent3 22" xfId="8562"/>
    <cellStyle name="40% - Accent3 23" xfId="8563"/>
    <cellStyle name="40% - Accent3 24" xfId="8564"/>
    <cellStyle name="40% - Accent3 25" xfId="8565"/>
    <cellStyle name="40% - Accent3 26" xfId="8566"/>
    <cellStyle name="40% - Accent3 27" xfId="8567"/>
    <cellStyle name="40% - Accent3 28" xfId="8568"/>
    <cellStyle name="40% - Accent3 29" xfId="8569"/>
    <cellStyle name="40% - Accent3 3" xfId="8570"/>
    <cellStyle name="40% - Accent3 3 2" xfId="8571"/>
    <cellStyle name="40% - Accent3 3 2 2" xfId="8572"/>
    <cellStyle name="40% - Accent3 3 2 2 2" xfId="31828"/>
    <cellStyle name="40% - Accent3 3 2 3" xfId="8573"/>
    <cellStyle name="40% - Accent3 3 2 3 2" xfId="31829"/>
    <cellStyle name="40% - Accent3 3 2 4" xfId="31830"/>
    <cellStyle name="40% - Accent3 3 2 4 2" xfId="31831"/>
    <cellStyle name="40% - Accent3 3 2 5" xfId="31832"/>
    <cellStyle name="40% - Accent3 3 3" xfId="8574"/>
    <cellStyle name="40% - Accent3 3 3 2" xfId="31833"/>
    <cellStyle name="40% - Accent3 3 3 2 2" xfId="31834"/>
    <cellStyle name="40% - Accent3 3 3 2 2 2" xfId="31835"/>
    <cellStyle name="40% - Accent3 3 3 2 3" xfId="31836"/>
    <cellStyle name="40% - Accent3 3 3 2 4" xfId="31837"/>
    <cellStyle name="40% - Accent3 3 3 3" xfId="31838"/>
    <cellStyle name="40% - Accent3 3 3 3 2" xfId="31839"/>
    <cellStyle name="40% - Accent3 3 3 4" xfId="31840"/>
    <cellStyle name="40% - Accent3 3 4" xfId="8575"/>
    <cellStyle name="40% - Accent3 3 4 2" xfId="31841"/>
    <cellStyle name="40% - Accent3 3 4 2 2" xfId="31842"/>
    <cellStyle name="40% - Accent3 3 4 3" xfId="31843"/>
    <cellStyle name="40% - Accent3 3 4 4" xfId="31844"/>
    <cellStyle name="40% - Accent3 3 5" xfId="31845"/>
    <cellStyle name="40% - Accent3 3 5 2" xfId="31846"/>
    <cellStyle name="40% - Accent3 3 6" xfId="31847"/>
    <cellStyle name="40% - Accent3 30" xfId="8576"/>
    <cellStyle name="40% - Accent3 31" xfId="8577"/>
    <cellStyle name="40% - Accent3 32" xfId="8578"/>
    <cellStyle name="40% - Accent3 33" xfId="8579"/>
    <cellStyle name="40% - Accent3 34" xfId="8580"/>
    <cellStyle name="40% - Accent3 35" xfId="8581"/>
    <cellStyle name="40% - Accent3 36" xfId="8582"/>
    <cellStyle name="40% - Accent3 37" xfId="8583"/>
    <cellStyle name="40% - Accent3 38" xfId="8584"/>
    <cellStyle name="40% - Accent3 39" xfId="8585"/>
    <cellStyle name="40% - Accent3 4" xfId="8586"/>
    <cellStyle name="40% - Accent3 4 2" xfId="8587"/>
    <cellStyle name="40% - Accent3 4 2 2" xfId="8588"/>
    <cellStyle name="40% - Accent3 4 2 2 2" xfId="31848"/>
    <cellStyle name="40% - Accent3 4 2 3" xfId="8589"/>
    <cellStyle name="40% - Accent3 4 2 3 2" xfId="31849"/>
    <cellStyle name="40% - Accent3 4 2 4" xfId="8590"/>
    <cellStyle name="40% - Accent3 4 2 4 2" xfId="31850"/>
    <cellStyle name="40% - Accent3 4 2 5" xfId="31851"/>
    <cellStyle name="40% - Accent3 4 3" xfId="8591"/>
    <cellStyle name="40% - Accent3 4 3 2" xfId="8592"/>
    <cellStyle name="40% - Accent3 4 3 2 2" xfId="31852"/>
    <cellStyle name="40% - Accent3 4 3 3" xfId="31853"/>
    <cellStyle name="40% - Accent3 4 4" xfId="8593"/>
    <cellStyle name="40% - Accent3 4 4 2" xfId="31854"/>
    <cellStyle name="40% - Accent3 4 5" xfId="8594"/>
    <cellStyle name="40% - Accent3 4 5 2" xfId="31855"/>
    <cellStyle name="40% - Accent3 4 6" xfId="8595"/>
    <cellStyle name="40% - Accent3 4 6 2" xfId="31856"/>
    <cellStyle name="40% - Accent3 4 7" xfId="8596"/>
    <cellStyle name="40% - Accent3 4 7 2" xfId="31857"/>
    <cellStyle name="40% - Accent3 4 8" xfId="8597"/>
    <cellStyle name="40% - Accent3 40" xfId="8598"/>
    <cellStyle name="40% - Accent3 41" xfId="8599"/>
    <cellStyle name="40% - Accent3 42" xfId="8600"/>
    <cellStyle name="40% - Accent3 43" xfId="8601"/>
    <cellStyle name="40% - Accent3 44" xfId="8602"/>
    <cellStyle name="40% - Accent3 45" xfId="8603"/>
    <cellStyle name="40% - Accent3 46" xfId="8604"/>
    <cellStyle name="40% - Accent3 47" xfId="8605"/>
    <cellStyle name="40% - Accent3 48" xfId="8606"/>
    <cellStyle name="40% - Accent3 49" xfId="8607"/>
    <cellStyle name="40% - Accent3 5" xfId="8608"/>
    <cellStyle name="40% - Accent3 5 2" xfId="8609"/>
    <cellStyle name="40% - Accent3 5 2 2" xfId="31858"/>
    <cellStyle name="40% - Accent3 5 2 2 2" xfId="31859"/>
    <cellStyle name="40% - Accent3 5 2 3" xfId="31860"/>
    <cellStyle name="40% - Accent3 5 3" xfId="31861"/>
    <cellStyle name="40% - Accent3 5 3 2" xfId="31862"/>
    <cellStyle name="40% - Accent3 5 3 3" xfId="31863"/>
    <cellStyle name="40% - Accent3 5 4" xfId="31864"/>
    <cellStyle name="40% - Accent3 5 4 2" xfId="31865"/>
    <cellStyle name="40% - Accent3 5 4 3" xfId="31866"/>
    <cellStyle name="40% - Accent3 5 5" xfId="31867"/>
    <cellStyle name="40% - Accent3 50" xfId="8610"/>
    <cellStyle name="40% - Accent3 51" xfId="8611"/>
    <cellStyle name="40% - Accent3 52" xfId="8612"/>
    <cellStyle name="40% - Accent3 53" xfId="8613"/>
    <cellStyle name="40% - Accent3 54" xfId="8614"/>
    <cellStyle name="40% - Accent3 55" xfId="8615"/>
    <cellStyle name="40% - Accent3 56" xfId="8616"/>
    <cellStyle name="40% - Accent3 57" xfId="8617"/>
    <cellStyle name="40% - Accent3 58" xfId="8618"/>
    <cellStyle name="40% - Accent3 59" xfId="8619"/>
    <cellStyle name="40% - Accent3 6" xfId="8620"/>
    <cellStyle name="40% - Accent3 6 2" xfId="8621"/>
    <cellStyle name="40% - Accent3 6 2 2" xfId="31868"/>
    <cellStyle name="40% - Accent3 6 2 2 2" xfId="31869"/>
    <cellStyle name="40% - Accent3 6 2 3" xfId="31870"/>
    <cellStyle name="40% - Accent3 6 2 4" xfId="31871"/>
    <cellStyle name="40% - Accent3 6 3" xfId="31872"/>
    <cellStyle name="40% - Accent3 6 3 2" xfId="31873"/>
    <cellStyle name="40% - Accent3 6 3 3" xfId="31874"/>
    <cellStyle name="40% - Accent3 6 4" xfId="31875"/>
    <cellStyle name="40% - Accent3 6 4 2" xfId="31876"/>
    <cellStyle name="40% - Accent3 6 5" xfId="31877"/>
    <cellStyle name="40% - Accent3 60" xfId="8622"/>
    <cellStyle name="40% - Accent3 61" xfId="8623"/>
    <cellStyle name="40% - Accent3 62" xfId="8624"/>
    <cellStyle name="40% - Accent3 63" xfId="8625"/>
    <cellStyle name="40% - Accent3 64" xfId="8626"/>
    <cellStyle name="40% - Accent3 7" xfId="8627"/>
    <cellStyle name="40% - Accent3 7 2" xfId="31878"/>
    <cellStyle name="40% - Accent3 7 2 2" xfId="31879"/>
    <cellStyle name="40% - Accent3 7 2 2 2" xfId="31880"/>
    <cellStyle name="40% - Accent3 7 2 3" xfId="31881"/>
    <cellStyle name="40% - Accent3 7 2 4" xfId="31882"/>
    <cellStyle name="40% - Accent3 7 3" xfId="31883"/>
    <cellStyle name="40% - Accent3 7 3 2" xfId="31884"/>
    <cellStyle name="40% - Accent3 7 4" xfId="31885"/>
    <cellStyle name="40% - Accent3 7 4 2" xfId="31886"/>
    <cellStyle name="40% - Accent3 7 5" xfId="31887"/>
    <cellStyle name="40% - Accent3 8" xfId="8628"/>
    <cellStyle name="40% - Accent3 8 2" xfId="31888"/>
    <cellStyle name="40% - Accent3 8 2 2" xfId="31889"/>
    <cellStyle name="40% - Accent3 8 2 3" xfId="31890"/>
    <cellStyle name="40% - Accent3 8 3" xfId="31891"/>
    <cellStyle name="40% - Accent3 9" xfId="8629"/>
    <cellStyle name="40% - Accent3 9 2" xfId="31892"/>
    <cellStyle name="40% - Accent3 9 2 2" xfId="31893"/>
    <cellStyle name="40% - Accent3 9 2 3" xfId="31894"/>
    <cellStyle name="40% - Accent3 9 3" xfId="31895"/>
    <cellStyle name="40% - Accent3 9 4" xfId="31896"/>
    <cellStyle name="40% - Accent3 9 5" xfId="31897"/>
    <cellStyle name="40% - Accent4" xfId="11" builtinId="43" customBuiltin="1"/>
    <cellStyle name="40% - Accent4 10" xfId="8630"/>
    <cellStyle name="40% - Accent4 10 2" xfId="31898"/>
    <cellStyle name="40% - Accent4 10 2 2" xfId="31899"/>
    <cellStyle name="40% - Accent4 10 3" xfId="31900"/>
    <cellStyle name="40% - Accent4 10 4" xfId="31901"/>
    <cellStyle name="40% - Accent4 11" xfId="8631"/>
    <cellStyle name="40% - Accent4 11 2" xfId="31902"/>
    <cellStyle name="40% - Accent4 11 3" xfId="31903"/>
    <cellStyle name="40% - Accent4 12" xfId="8632"/>
    <cellStyle name="40% - Accent4 13" xfId="8633"/>
    <cellStyle name="40% - Accent4 14" xfId="8634"/>
    <cellStyle name="40% - Accent4 15" xfId="8635"/>
    <cellStyle name="40% - Accent4 16" xfId="8636"/>
    <cellStyle name="40% - Accent4 17" xfId="8637"/>
    <cellStyle name="40% - Accent4 18" xfId="8638"/>
    <cellStyle name="40% - Accent4 19" xfId="8639"/>
    <cellStyle name="40% - Accent4 2" xfId="8640"/>
    <cellStyle name="40% - Accent4 2 2" xfId="8641"/>
    <cellStyle name="40% - Accent4 2 2 2" xfId="8642"/>
    <cellStyle name="40% - Accent4 2 2 2 2" xfId="8643"/>
    <cellStyle name="40% - Accent4 2 2 2 2 2" xfId="31904"/>
    <cellStyle name="40% - Accent4 2 2 2 3" xfId="31905"/>
    <cellStyle name="40% - Accent4 2 2 2 3 2" xfId="31906"/>
    <cellStyle name="40% - Accent4 2 2 3" xfId="8644"/>
    <cellStyle name="40% - Accent4 2 2 3 2" xfId="31907"/>
    <cellStyle name="40% - Accent4 2 2 3 2 2" xfId="31908"/>
    <cellStyle name="40% - Accent4 2 2 3 3" xfId="31909"/>
    <cellStyle name="40% - Accent4 2 2 4" xfId="31910"/>
    <cellStyle name="40% - Accent4 2 2 4 2" xfId="31911"/>
    <cellStyle name="40% - Accent4 2 2 5" xfId="31912"/>
    <cellStyle name="40% - Accent4 2 2 5 2" xfId="31913"/>
    <cellStyle name="40% - Accent4 2 3" xfId="8645"/>
    <cellStyle name="40% - Accent4 2 3 2" xfId="8646"/>
    <cellStyle name="40% - Accent4 2 3 2 2" xfId="8647"/>
    <cellStyle name="40% - Accent4 2 3 2 2 2" xfId="31914"/>
    <cellStyle name="40% - Accent4 2 3 2 3" xfId="31915"/>
    <cellStyle name="40% - Accent4 2 3 3" xfId="8648"/>
    <cellStyle name="40% - Accent4 2 3 3 2" xfId="31916"/>
    <cellStyle name="40% - Accent4 2 3 4" xfId="31917"/>
    <cellStyle name="40% - Accent4 2 3 4 2" xfId="31918"/>
    <cellStyle name="40% - Accent4 2 4" xfId="8649"/>
    <cellStyle name="40% - Accent4 2 4 2" xfId="8650"/>
    <cellStyle name="40% - Accent4 2 4 2 2" xfId="31919"/>
    <cellStyle name="40% - Accent4 2 4 2 2 2" xfId="31920"/>
    <cellStyle name="40% - Accent4 2 4 2 3" xfId="31921"/>
    <cellStyle name="40% - Accent4 2 4 2 3 2" xfId="31922"/>
    <cellStyle name="40% - Accent4 2 4 3" xfId="8651"/>
    <cellStyle name="40% - Accent4 2 4 3 2" xfId="31923"/>
    <cellStyle name="40% - Accent4 2 4 3 2 2" xfId="31924"/>
    <cellStyle name="40% - Accent4 2 4 3 3" xfId="31925"/>
    <cellStyle name="40% - Accent4 2 4 4" xfId="31926"/>
    <cellStyle name="40% - Accent4 2 4 4 2" xfId="31927"/>
    <cellStyle name="40% - Accent4 2 4 5" xfId="31928"/>
    <cellStyle name="40% - Accent4 2 4 5 2" xfId="31929"/>
    <cellStyle name="40% - Accent4 2 5" xfId="8652"/>
    <cellStyle name="40% - Accent4 2 5 2" xfId="31930"/>
    <cellStyle name="40% - Accent4 2 5 2 2" xfId="31931"/>
    <cellStyle name="40% - Accent4 2 5 3" xfId="31932"/>
    <cellStyle name="40% - Accent4 2 6" xfId="31933"/>
    <cellStyle name="40% - Accent4 2 6 2" xfId="31934"/>
    <cellStyle name="40% - Accent4 2 6 2 2" xfId="31935"/>
    <cellStyle name="40% - Accent4 2 6 3" xfId="31936"/>
    <cellStyle name="40% - Accent4 2 7" xfId="31937"/>
    <cellStyle name="40% - Accent4 2 7 2" xfId="31938"/>
    <cellStyle name="40% - Accent4 2 8" xfId="31939"/>
    <cellStyle name="40% - Accent4 2_12PCORC Wind Vestas and Royalties" xfId="31940"/>
    <cellStyle name="40% - Accent4 20" xfId="8653"/>
    <cellStyle name="40% - Accent4 21" xfId="8654"/>
    <cellStyle name="40% - Accent4 22" xfId="8655"/>
    <cellStyle name="40% - Accent4 23" xfId="8656"/>
    <cellStyle name="40% - Accent4 24" xfId="8657"/>
    <cellStyle name="40% - Accent4 25" xfId="8658"/>
    <cellStyle name="40% - Accent4 26" xfId="8659"/>
    <cellStyle name="40% - Accent4 27" xfId="8660"/>
    <cellStyle name="40% - Accent4 28" xfId="8661"/>
    <cellStyle name="40% - Accent4 29" xfId="8662"/>
    <cellStyle name="40% - Accent4 3" xfId="8663"/>
    <cellStyle name="40% - Accent4 3 2" xfId="8664"/>
    <cellStyle name="40% - Accent4 3 2 2" xfId="8665"/>
    <cellStyle name="40% - Accent4 3 2 2 2" xfId="31941"/>
    <cellStyle name="40% - Accent4 3 2 3" xfId="8666"/>
    <cellStyle name="40% - Accent4 3 2 3 2" xfId="31942"/>
    <cellStyle name="40% - Accent4 3 2 4" xfId="31943"/>
    <cellStyle name="40% - Accent4 3 2 4 2" xfId="31944"/>
    <cellStyle name="40% - Accent4 3 2 5" xfId="31945"/>
    <cellStyle name="40% - Accent4 3 3" xfId="8667"/>
    <cellStyle name="40% - Accent4 3 3 2" xfId="31946"/>
    <cellStyle name="40% - Accent4 3 3 2 2" xfId="31947"/>
    <cellStyle name="40% - Accent4 3 3 2 2 2" xfId="31948"/>
    <cellStyle name="40% - Accent4 3 3 2 3" xfId="31949"/>
    <cellStyle name="40% - Accent4 3 3 2 4" xfId="31950"/>
    <cellStyle name="40% - Accent4 3 3 3" xfId="31951"/>
    <cellStyle name="40% - Accent4 3 3 3 2" xfId="31952"/>
    <cellStyle name="40% - Accent4 3 3 4" xfId="31953"/>
    <cellStyle name="40% - Accent4 3 4" xfId="8668"/>
    <cellStyle name="40% - Accent4 3 4 2" xfId="31954"/>
    <cellStyle name="40% - Accent4 3 4 2 2" xfId="31955"/>
    <cellStyle name="40% - Accent4 3 4 3" xfId="31956"/>
    <cellStyle name="40% - Accent4 3 4 4" xfId="31957"/>
    <cellStyle name="40% - Accent4 3 5" xfId="31958"/>
    <cellStyle name="40% - Accent4 3 5 2" xfId="31959"/>
    <cellStyle name="40% - Accent4 3 6" xfId="31960"/>
    <cellStyle name="40% - Accent4 30" xfId="8669"/>
    <cellStyle name="40% - Accent4 31" xfId="8670"/>
    <cellStyle name="40% - Accent4 32" xfId="8671"/>
    <cellStyle name="40% - Accent4 33" xfId="8672"/>
    <cellStyle name="40% - Accent4 34" xfId="8673"/>
    <cellStyle name="40% - Accent4 35" xfId="8674"/>
    <cellStyle name="40% - Accent4 36" xfId="8675"/>
    <cellStyle name="40% - Accent4 37" xfId="8676"/>
    <cellStyle name="40% - Accent4 38" xfId="8677"/>
    <cellStyle name="40% - Accent4 39" xfId="8678"/>
    <cellStyle name="40% - Accent4 4" xfId="8679"/>
    <cellStyle name="40% - Accent4 4 2" xfId="8680"/>
    <cellStyle name="40% - Accent4 4 2 2" xfId="8681"/>
    <cellStyle name="40% - Accent4 4 2 2 2" xfId="31961"/>
    <cellStyle name="40% - Accent4 4 2 3" xfId="8682"/>
    <cellStyle name="40% - Accent4 4 2 3 2" xfId="31962"/>
    <cellStyle name="40% - Accent4 4 2 4" xfId="8683"/>
    <cellStyle name="40% - Accent4 4 2 4 2" xfId="31963"/>
    <cellStyle name="40% - Accent4 4 2 5" xfId="31964"/>
    <cellStyle name="40% - Accent4 4 3" xfId="8684"/>
    <cellStyle name="40% - Accent4 4 3 2" xfId="8685"/>
    <cellStyle name="40% - Accent4 4 3 2 2" xfId="31965"/>
    <cellStyle name="40% - Accent4 4 3 3" xfId="31966"/>
    <cellStyle name="40% - Accent4 4 4" xfId="8686"/>
    <cellStyle name="40% - Accent4 4 4 2" xfId="31967"/>
    <cellStyle name="40% - Accent4 4 5" xfId="8687"/>
    <cellStyle name="40% - Accent4 4 5 2" xfId="31968"/>
    <cellStyle name="40% - Accent4 4 6" xfId="8688"/>
    <cellStyle name="40% - Accent4 4 6 2" xfId="31969"/>
    <cellStyle name="40% - Accent4 4 7" xfId="8689"/>
    <cellStyle name="40% - Accent4 4 7 2" xfId="31970"/>
    <cellStyle name="40% - Accent4 4 8" xfId="8690"/>
    <cellStyle name="40% - Accent4 40" xfId="8691"/>
    <cellStyle name="40% - Accent4 41" xfId="8692"/>
    <cellStyle name="40% - Accent4 42" xfId="8693"/>
    <cellStyle name="40% - Accent4 43" xfId="8694"/>
    <cellStyle name="40% - Accent4 44" xfId="8695"/>
    <cellStyle name="40% - Accent4 45" xfId="8696"/>
    <cellStyle name="40% - Accent4 46" xfId="8697"/>
    <cellStyle name="40% - Accent4 47" xfId="8698"/>
    <cellStyle name="40% - Accent4 48" xfId="8699"/>
    <cellStyle name="40% - Accent4 49" xfId="8700"/>
    <cellStyle name="40% - Accent4 5" xfId="8701"/>
    <cellStyle name="40% - Accent4 5 2" xfId="8702"/>
    <cellStyle name="40% - Accent4 5 2 2" xfId="31971"/>
    <cellStyle name="40% - Accent4 5 2 2 2" xfId="31972"/>
    <cellStyle name="40% - Accent4 5 2 3" xfId="31973"/>
    <cellStyle name="40% - Accent4 5 3" xfId="31974"/>
    <cellStyle name="40% - Accent4 5 3 2" xfId="31975"/>
    <cellStyle name="40% - Accent4 5 3 3" xfId="31976"/>
    <cellStyle name="40% - Accent4 5 4" xfId="31977"/>
    <cellStyle name="40% - Accent4 5 4 2" xfId="31978"/>
    <cellStyle name="40% - Accent4 5 4 3" xfId="31979"/>
    <cellStyle name="40% - Accent4 5 5" xfId="31980"/>
    <cellStyle name="40% - Accent4 50" xfId="8703"/>
    <cellStyle name="40% - Accent4 51" xfId="8704"/>
    <cellStyle name="40% - Accent4 52" xfId="8705"/>
    <cellStyle name="40% - Accent4 53" xfId="8706"/>
    <cellStyle name="40% - Accent4 54" xfId="8707"/>
    <cellStyle name="40% - Accent4 55" xfId="8708"/>
    <cellStyle name="40% - Accent4 56" xfId="8709"/>
    <cellStyle name="40% - Accent4 57" xfId="8710"/>
    <cellStyle name="40% - Accent4 58" xfId="8711"/>
    <cellStyle name="40% - Accent4 59" xfId="8712"/>
    <cellStyle name="40% - Accent4 6" xfId="8713"/>
    <cellStyle name="40% - Accent4 6 2" xfId="8714"/>
    <cellStyle name="40% - Accent4 6 2 2" xfId="31981"/>
    <cellStyle name="40% - Accent4 6 2 2 2" xfId="31982"/>
    <cellStyle name="40% - Accent4 6 2 3" xfId="31983"/>
    <cellStyle name="40% - Accent4 6 2 4" xfId="31984"/>
    <cellStyle name="40% - Accent4 6 3" xfId="31985"/>
    <cellStyle name="40% - Accent4 6 3 2" xfId="31986"/>
    <cellStyle name="40% - Accent4 6 3 3" xfId="31987"/>
    <cellStyle name="40% - Accent4 6 4" xfId="31988"/>
    <cellStyle name="40% - Accent4 6 4 2" xfId="31989"/>
    <cellStyle name="40% - Accent4 6 5" xfId="31990"/>
    <cellStyle name="40% - Accent4 60" xfId="8715"/>
    <cellStyle name="40% - Accent4 61" xfId="8716"/>
    <cellStyle name="40% - Accent4 62" xfId="8717"/>
    <cellStyle name="40% - Accent4 63" xfId="8718"/>
    <cellStyle name="40% - Accent4 64" xfId="8719"/>
    <cellStyle name="40% - Accent4 7" xfId="8720"/>
    <cellStyle name="40% - Accent4 7 2" xfId="31991"/>
    <cellStyle name="40% - Accent4 7 2 2" xfId="31992"/>
    <cellStyle name="40% - Accent4 7 2 2 2" xfId="31993"/>
    <cellStyle name="40% - Accent4 7 2 3" xfId="31994"/>
    <cellStyle name="40% - Accent4 7 2 4" xfId="31995"/>
    <cellStyle name="40% - Accent4 7 3" xfId="31996"/>
    <cellStyle name="40% - Accent4 7 3 2" xfId="31997"/>
    <cellStyle name="40% - Accent4 7 4" xfId="31998"/>
    <cellStyle name="40% - Accent4 7 4 2" xfId="31999"/>
    <cellStyle name="40% - Accent4 7 5" xfId="32000"/>
    <cellStyle name="40% - Accent4 8" xfId="8721"/>
    <cellStyle name="40% - Accent4 8 2" xfId="32001"/>
    <cellStyle name="40% - Accent4 8 2 2" xfId="32002"/>
    <cellStyle name="40% - Accent4 8 2 3" xfId="32003"/>
    <cellStyle name="40% - Accent4 8 3" xfId="32004"/>
    <cellStyle name="40% - Accent4 9" xfId="8722"/>
    <cellStyle name="40% - Accent4 9 2" xfId="32005"/>
    <cellStyle name="40% - Accent4 9 2 2" xfId="32006"/>
    <cellStyle name="40% - Accent4 9 2 3" xfId="32007"/>
    <cellStyle name="40% - Accent4 9 3" xfId="32008"/>
    <cellStyle name="40% - Accent4 9 4" xfId="32009"/>
    <cellStyle name="40% - Accent4 9 5" xfId="32010"/>
    <cellStyle name="40% - Accent5" xfId="12" builtinId="47" customBuiltin="1"/>
    <cellStyle name="40% - Accent5 10" xfId="8723"/>
    <cellStyle name="40% - Accent5 10 2" xfId="32011"/>
    <cellStyle name="40% - Accent5 10 2 2" xfId="32012"/>
    <cellStyle name="40% - Accent5 10 3" xfId="32013"/>
    <cellStyle name="40% - Accent5 10 4" xfId="32014"/>
    <cellStyle name="40% - Accent5 11" xfId="8724"/>
    <cellStyle name="40% - Accent5 11 2" xfId="32015"/>
    <cellStyle name="40% - Accent5 11 3" xfId="32016"/>
    <cellStyle name="40% - Accent5 12" xfId="8725"/>
    <cellStyle name="40% - Accent5 13" xfId="8726"/>
    <cellStyle name="40% - Accent5 14" xfId="8727"/>
    <cellStyle name="40% - Accent5 15" xfId="8728"/>
    <cellStyle name="40% - Accent5 16" xfId="8729"/>
    <cellStyle name="40% - Accent5 17" xfId="8730"/>
    <cellStyle name="40% - Accent5 18" xfId="8731"/>
    <cellStyle name="40% - Accent5 19" xfId="8732"/>
    <cellStyle name="40% - Accent5 2" xfId="8733"/>
    <cellStyle name="40% - Accent5 2 2" xfId="8734"/>
    <cellStyle name="40% - Accent5 2 2 2" xfId="8735"/>
    <cellStyle name="40% - Accent5 2 2 2 2" xfId="8736"/>
    <cellStyle name="40% - Accent5 2 2 2 2 2" xfId="32017"/>
    <cellStyle name="40% - Accent5 2 2 2 3" xfId="32018"/>
    <cellStyle name="40% - Accent5 2 2 2 3 2" xfId="32019"/>
    <cellStyle name="40% - Accent5 2 2 3" xfId="8737"/>
    <cellStyle name="40% - Accent5 2 2 3 2" xfId="32020"/>
    <cellStyle name="40% - Accent5 2 2 3 2 2" xfId="32021"/>
    <cellStyle name="40% - Accent5 2 2 3 3" xfId="32022"/>
    <cellStyle name="40% - Accent5 2 2 4" xfId="32023"/>
    <cellStyle name="40% - Accent5 2 2 4 2" xfId="32024"/>
    <cellStyle name="40% - Accent5 2 2 5" xfId="32025"/>
    <cellStyle name="40% - Accent5 2 2 5 2" xfId="32026"/>
    <cellStyle name="40% - Accent5 2 3" xfId="8738"/>
    <cellStyle name="40% - Accent5 2 3 2" xfId="8739"/>
    <cellStyle name="40% - Accent5 2 3 2 2" xfId="8740"/>
    <cellStyle name="40% - Accent5 2 3 2 2 2" xfId="32027"/>
    <cellStyle name="40% - Accent5 2 3 2 3" xfId="32028"/>
    <cellStyle name="40% - Accent5 2 3 3" xfId="8741"/>
    <cellStyle name="40% - Accent5 2 3 3 2" xfId="32029"/>
    <cellStyle name="40% - Accent5 2 3 4" xfId="32030"/>
    <cellStyle name="40% - Accent5 2 3 4 2" xfId="32031"/>
    <cellStyle name="40% - Accent5 2 4" xfId="8742"/>
    <cellStyle name="40% - Accent5 2 4 2" xfId="8743"/>
    <cellStyle name="40% - Accent5 2 4 2 2" xfId="32032"/>
    <cellStyle name="40% - Accent5 2 4 2 2 2" xfId="32033"/>
    <cellStyle name="40% - Accent5 2 4 2 3" xfId="32034"/>
    <cellStyle name="40% - Accent5 2 4 3" xfId="32035"/>
    <cellStyle name="40% - Accent5 2 4 3 2" xfId="32036"/>
    <cellStyle name="40% - Accent5 2 4 3 3" xfId="32037"/>
    <cellStyle name="40% - Accent5 2 4 4" xfId="32038"/>
    <cellStyle name="40% - Accent5 2 4 4 2" xfId="32039"/>
    <cellStyle name="40% - Accent5 2 4 5" xfId="32040"/>
    <cellStyle name="40% - Accent5 2 5" xfId="8744"/>
    <cellStyle name="40% - Accent5 2 5 2" xfId="32041"/>
    <cellStyle name="40% - Accent5 2 5 2 2" xfId="32042"/>
    <cellStyle name="40% - Accent5 2 5 3" xfId="32043"/>
    <cellStyle name="40% - Accent5 2 6" xfId="32044"/>
    <cellStyle name="40% - Accent5 2 6 2" xfId="32045"/>
    <cellStyle name="40% - Accent5 2 6 2 2" xfId="32046"/>
    <cellStyle name="40% - Accent5 2 6 3" xfId="32047"/>
    <cellStyle name="40% - Accent5 2 7" xfId="32048"/>
    <cellStyle name="40% - Accent5 2 7 2" xfId="32049"/>
    <cellStyle name="40% - Accent5 2 8" xfId="32050"/>
    <cellStyle name="40% - Accent5 2_12PCORC Wind Vestas and Royalties" xfId="32051"/>
    <cellStyle name="40% - Accent5 20" xfId="8745"/>
    <cellStyle name="40% - Accent5 21" xfId="8746"/>
    <cellStyle name="40% - Accent5 22" xfId="8747"/>
    <cellStyle name="40% - Accent5 23" xfId="8748"/>
    <cellStyle name="40% - Accent5 24" xfId="8749"/>
    <cellStyle name="40% - Accent5 25" xfId="8750"/>
    <cellStyle name="40% - Accent5 26" xfId="8751"/>
    <cellStyle name="40% - Accent5 27" xfId="8752"/>
    <cellStyle name="40% - Accent5 28" xfId="8753"/>
    <cellStyle name="40% - Accent5 29" xfId="8754"/>
    <cellStyle name="40% - Accent5 3" xfId="8755"/>
    <cellStyle name="40% - Accent5 3 2" xfId="8756"/>
    <cellStyle name="40% - Accent5 3 2 2" xfId="8757"/>
    <cellStyle name="40% - Accent5 3 2 2 2" xfId="32052"/>
    <cellStyle name="40% - Accent5 3 2 3" xfId="8758"/>
    <cellStyle name="40% - Accent5 3 2 3 2" xfId="32053"/>
    <cellStyle name="40% - Accent5 3 2 4" xfId="32054"/>
    <cellStyle name="40% - Accent5 3 2 4 2" xfId="32055"/>
    <cellStyle name="40% - Accent5 3 2 5" xfId="32056"/>
    <cellStyle name="40% - Accent5 3 3" xfId="8759"/>
    <cellStyle name="40% - Accent5 3 3 2" xfId="32057"/>
    <cellStyle name="40% - Accent5 3 3 2 2" xfId="32058"/>
    <cellStyle name="40% - Accent5 3 3 2 2 2" xfId="32059"/>
    <cellStyle name="40% - Accent5 3 3 2 3" xfId="32060"/>
    <cellStyle name="40% - Accent5 3 3 2 4" xfId="32061"/>
    <cellStyle name="40% - Accent5 3 3 3" xfId="32062"/>
    <cellStyle name="40% - Accent5 3 3 3 2" xfId="32063"/>
    <cellStyle name="40% - Accent5 3 3 4" xfId="32064"/>
    <cellStyle name="40% - Accent5 3 4" xfId="8760"/>
    <cellStyle name="40% - Accent5 3 4 2" xfId="32065"/>
    <cellStyle name="40% - Accent5 3 4 2 2" xfId="32066"/>
    <cellStyle name="40% - Accent5 3 4 3" xfId="32067"/>
    <cellStyle name="40% - Accent5 3 4 4" xfId="32068"/>
    <cellStyle name="40% - Accent5 3 5" xfId="32069"/>
    <cellStyle name="40% - Accent5 3 5 2" xfId="32070"/>
    <cellStyle name="40% - Accent5 3 6" xfId="32071"/>
    <cellStyle name="40% - Accent5 30" xfId="8761"/>
    <cellStyle name="40% - Accent5 31" xfId="8762"/>
    <cellStyle name="40% - Accent5 32" xfId="8763"/>
    <cellStyle name="40% - Accent5 33" xfId="8764"/>
    <cellStyle name="40% - Accent5 34" xfId="8765"/>
    <cellStyle name="40% - Accent5 35" xfId="8766"/>
    <cellStyle name="40% - Accent5 36" xfId="8767"/>
    <cellStyle name="40% - Accent5 37" xfId="8768"/>
    <cellStyle name="40% - Accent5 38" xfId="8769"/>
    <cellStyle name="40% - Accent5 39" xfId="8770"/>
    <cellStyle name="40% - Accent5 4" xfId="8771"/>
    <cellStyle name="40% - Accent5 4 2" xfId="8772"/>
    <cellStyle name="40% - Accent5 4 2 2" xfId="8773"/>
    <cellStyle name="40% - Accent5 4 2 2 2" xfId="32072"/>
    <cellStyle name="40% - Accent5 4 2 3" xfId="8774"/>
    <cellStyle name="40% - Accent5 4 2 3 2" xfId="32073"/>
    <cellStyle name="40% - Accent5 4 2 4" xfId="8775"/>
    <cellStyle name="40% - Accent5 4 2 4 2" xfId="32074"/>
    <cellStyle name="40% - Accent5 4 2 5" xfId="32075"/>
    <cellStyle name="40% - Accent5 4 3" xfId="8776"/>
    <cellStyle name="40% - Accent5 4 3 2" xfId="8777"/>
    <cellStyle name="40% - Accent5 4 3 2 2" xfId="32076"/>
    <cellStyle name="40% - Accent5 4 3 3" xfId="32077"/>
    <cellStyle name="40% - Accent5 4 4" xfId="8778"/>
    <cellStyle name="40% - Accent5 4 4 2" xfId="32078"/>
    <cellStyle name="40% - Accent5 4 5" xfId="8779"/>
    <cellStyle name="40% - Accent5 4 5 2" xfId="32079"/>
    <cellStyle name="40% - Accent5 4 6" xfId="8780"/>
    <cellStyle name="40% - Accent5 4 6 2" xfId="32080"/>
    <cellStyle name="40% - Accent5 4 7" xfId="8781"/>
    <cellStyle name="40% - Accent5 4 7 2" xfId="32081"/>
    <cellStyle name="40% - Accent5 4 8" xfId="8782"/>
    <cellStyle name="40% - Accent5 40" xfId="8783"/>
    <cellStyle name="40% - Accent5 41" xfId="8784"/>
    <cellStyle name="40% - Accent5 42" xfId="8785"/>
    <cellStyle name="40% - Accent5 43" xfId="8786"/>
    <cellStyle name="40% - Accent5 44" xfId="8787"/>
    <cellStyle name="40% - Accent5 45" xfId="8788"/>
    <cellStyle name="40% - Accent5 46" xfId="8789"/>
    <cellStyle name="40% - Accent5 47" xfId="8790"/>
    <cellStyle name="40% - Accent5 48" xfId="8791"/>
    <cellStyle name="40% - Accent5 49" xfId="8792"/>
    <cellStyle name="40% - Accent5 5" xfId="8793"/>
    <cellStyle name="40% - Accent5 5 2" xfId="8794"/>
    <cellStyle name="40% - Accent5 5 2 2" xfId="32082"/>
    <cellStyle name="40% - Accent5 5 2 2 2" xfId="32083"/>
    <cellStyle name="40% - Accent5 5 2 3" xfId="32084"/>
    <cellStyle name="40% - Accent5 5 3" xfId="32085"/>
    <cellStyle name="40% - Accent5 5 3 2" xfId="32086"/>
    <cellStyle name="40% - Accent5 5 3 3" xfId="32087"/>
    <cellStyle name="40% - Accent5 5 4" xfId="32088"/>
    <cellStyle name="40% - Accent5 5 4 2" xfId="32089"/>
    <cellStyle name="40% - Accent5 5 4 3" xfId="32090"/>
    <cellStyle name="40% - Accent5 5 5" xfId="32091"/>
    <cellStyle name="40% - Accent5 50" xfId="8795"/>
    <cellStyle name="40% - Accent5 51" xfId="8796"/>
    <cellStyle name="40% - Accent5 52" xfId="8797"/>
    <cellStyle name="40% - Accent5 53" xfId="8798"/>
    <cellStyle name="40% - Accent5 54" xfId="8799"/>
    <cellStyle name="40% - Accent5 55" xfId="8800"/>
    <cellStyle name="40% - Accent5 56" xfId="8801"/>
    <cellStyle name="40% - Accent5 57" xfId="8802"/>
    <cellStyle name="40% - Accent5 58" xfId="8803"/>
    <cellStyle name="40% - Accent5 59" xfId="8804"/>
    <cellStyle name="40% - Accent5 6" xfId="8805"/>
    <cellStyle name="40% - Accent5 6 2" xfId="8806"/>
    <cellStyle name="40% - Accent5 6 2 2" xfId="32092"/>
    <cellStyle name="40% - Accent5 6 2 2 2" xfId="32093"/>
    <cellStyle name="40% - Accent5 6 2 3" xfId="32094"/>
    <cellStyle name="40% - Accent5 6 2 4" xfId="32095"/>
    <cellStyle name="40% - Accent5 6 3" xfId="32096"/>
    <cellStyle name="40% - Accent5 6 3 2" xfId="32097"/>
    <cellStyle name="40% - Accent5 6 3 3" xfId="32098"/>
    <cellStyle name="40% - Accent5 6 4" xfId="32099"/>
    <cellStyle name="40% - Accent5 6 4 2" xfId="32100"/>
    <cellStyle name="40% - Accent5 6 5" xfId="32101"/>
    <cellStyle name="40% - Accent5 60" xfId="8807"/>
    <cellStyle name="40% - Accent5 61" xfId="8808"/>
    <cellStyle name="40% - Accent5 62" xfId="8809"/>
    <cellStyle name="40% - Accent5 63" xfId="8810"/>
    <cellStyle name="40% - Accent5 64" xfId="8811"/>
    <cellStyle name="40% - Accent5 7" xfId="8812"/>
    <cellStyle name="40% - Accent5 7 2" xfId="32102"/>
    <cellStyle name="40% - Accent5 7 2 2" xfId="32103"/>
    <cellStyle name="40% - Accent5 7 2 2 2" xfId="32104"/>
    <cellStyle name="40% - Accent5 7 2 3" xfId="32105"/>
    <cellStyle name="40% - Accent5 7 2 4" xfId="32106"/>
    <cellStyle name="40% - Accent5 7 3" xfId="32107"/>
    <cellStyle name="40% - Accent5 7 3 2" xfId="32108"/>
    <cellStyle name="40% - Accent5 7 4" xfId="32109"/>
    <cellStyle name="40% - Accent5 7 4 2" xfId="32110"/>
    <cellStyle name="40% - Accent5 7 5" xfId="32111"/>
    <cellStyle name="40% - Accent5 8" xfId="8813"/>
    <cellStyle name="40% - Accent5 8 2" xfId="32112"/>
    <cellStyle name="40% - Accent5 8 2 2" xfId="32113"/>
    <cellStyle name="40% - Accent5 8 2 3" xfId="32114"/>
    <cellStyle name="40% - Accent5 8 3" xfId="32115"/>
    <cellStyle name="40% - Accent5 9" xfId="8814"/>
    <cellStyle name="40% - Accent5 9 2" xfId="32116"/>
    <cellStyle name="40% - Accent5 9 2 2" xfId="32117"/>
    <cellStyle name="40% - Accent5 9 2 3" xfId="32118"/>
    <cellStyle name="40% - Accent5 9 3" xfId="32119"/>
    <cellStyle name="40% - Accent5 9 4" xfId="32120"/>
    <cellStyle name="40% - Accent5 9 5" xfId="32121"/>
    <cellStyle name="40% - Accent6" xfId="13" builtinId="51" customBuiltin="1"/>
    <cellStyle name="40% - Accent6 10" xfId="8815"/>
    <cellStyle name="40% - Accent6 10 2" xfId="32122"/>
    <cellStyle name="40% - Accent6 10 2 2" xfId="32123"/>
    <cellStyle name="40% - Accent6 10 3" xfId="32124"/>
    <cellStyle name="40% - Accent6 10 4" xfId="32125"/>
    <cellStyle name="40% - Accent6 11" xfId="8816"/>
    <cellStyle name="40% - Accent6 11 2" xfId="32126"/>
    <cellStyle name="40% - Accent6 11 3" xfId="32127"/>
    <cellStyle name="40% - Accent6 12" xfId="8817"/>
    <cellStyle name="40% - Accent6 13" xfId="8818"/>
    <cellStyle name="40% - Accent6 14" xfId="8819"/>
    <cellStyle name="40% - Accent6 15" xfId="8820"/>
    <cellStyle name="40% - Accent6 16" xfId="8821"/>
    <cellStyle name="40% - Accent6 17" xfId="8822"/>
    <cellStyle name="40% - Accent6 18" xfId="8823"/>
    <cellStyle name="40% - Accent6 19" xfId="8824"/>
    <cellStyle name="40% - Accent6 2" xfId="8825"/>
    <cellStyle name="40% - Accent6 2 2" xfId="8826"/>
    <cellStyle name="40% - Accent6 2 2 2" xfId="8827"/>
    <cellStyle name="40% - Accent6 2 2 2 2" xfId="8828"/>
    <cellStyle name="40% - Accent6 2 2 2 2 2" xfId="32128"/>
    <cellStyle name="40% - Accent6 2 2 2 3" xfId="32129"/>
    <cellStyle name="40% - Accent6 2 2 2 3 2" xfId="32130"/>
    <cellStyle name="40% - Accent6 2 2 3" xfId="8829"/>
    <cellStyle name="40% - Accent6 2 2 3 2" xfId="32131"/>
    <cellStyle name="40% - Accent6 2 2 3 2 2" xfId="32132"/>
    <cellStyle name="40% - Accent6 2 2 3 3" xfId="32133"/>
    <cellStyle name="40% - Accent6 2 2 4" xfId="32134"/>
    <cellStyle name="40% - Accent6 2 2 4 2" xfId="32135"/>
    <cellStyle name="40% - Accent6 2 2 5" xfId="32136"/>
    <cellStyle name="40% - Accent6 2 2 5 2" xfId="32137"/>
    <cellStyle name="40% - Accent6 2 3" xfId="8830"/>
    <cellStyle name="40% - Accent6 2 3 2" xfId="8831"/>
    <cellStyle name="40% - Accent6 2 3 2 2" xfId="8832"/>
    <cellStyle name="40% - Accent6 2 3 2 2 2" xfId="32138"/>
    <cellStyle name="40% - Accent6 2 3 2 3" xfId="32139"/>
    <cellStyle name="40% - Accent6 2 3 3" xfId="8833"/>
    <cellStyle name="40% - Accent6 2 3 3 2" xfId="32140"/>
    <cellStyle name="40% - Accent6 2 3 4" xfId="32141"/>
    <cellStyle name="40% - Accent6 2 3 4 2" xfId="32142"/>
    <cellStyle name="40% - Accent6 2 4" xfId="8834"/>
    <cellStyle name="40% - Accent6 2 4 2" xfId="8835"/>
    <cellStyle name="40% - Accent6 2 4 2 2" xfId="32143"/>
    <cellStyle name="40% - Accent6 2 4 2 2 2" xfId="32144"/>
    <cellStyle name="40% - Accent6 2 4 2 3" xfId="32145"/>
    <cellStyle name="40% - Accent6 2 4 2 3 2" xfId="32146"/>
    <cellStyle name="40% - Accent6 2 4 3" xfId="8836"/>
    <cellStyle name="40% - Accent6 2 4 3 2" xfId="32147"/>
    <cellStyle name="40% - Accent6 2 4 3 2 2" xfId="32148"/>
    <cellStyle name="40% - Accent6 2 4 3 3" xfId="32149"/>
    <cellStyle name="40% - Accent6 2 4 4" xfId="32150"/>
    <cellStyle name="40% - Accent6 2 4 4 2" xfId="32151"/>
    <cellStyle name="40% - Accent6 2 4 5" xfId="32152"/>
    <cellStyle name="40% - Accent6 2 4 5 2" xfId="32153"/>
    <cellStyle name="40% - Accent6 2 5" xfId="8837"/>
    <cellStyle name="40% - Accent6 2 5 2" xfId="32154"/>
    <cellStyle name="40% - Accent6 2 5 2 2" xfId="32155"/>
    <cellStyle name="40% - Accent6 2 5 3" xfId="32156"/>
    <cellStyle name="40% - Accent6 2 6" xfId="32157"/>
    <cellStyle name="40% - Accent6 2 6 2" xfId="32158"/>
    <cellStyle name="40% - Accent6 2 6 2 2" xfId="32159"/>
    <cellStyle name="40% - Accent6 2 6 3" xfId="32160"/>
    <cellStyle name="40% - Accent6 2 7" xfId="32161"/>
    <cellStyle name="40% - Accent6 2 7 2" xfId="32162"/>
    <cellStyle name="40% - Accent6 2 8" xfId="32163"/>
    <cellStyle name="40% - Accent6 2_12PCORC Wind Vestas and Royalties" xfId="32164"/>
    <cellStyle name="40% - Accent6 20" xfId="8838"/>
    <cellStyle name="40% - Accent6 21" xfId="8839"/>
    <cellStyle name="40% - Accent6 22" xfId="8840"/>
    <cellStyle name="40% - Accent6 23" xfId="8841"/>
    <cellStyle name="40% - Accent6 24" xfId="8842"/>
    <cellStyle name="40% - Accent6 25" xfId="8843"/>
    <cellStyle name="40% - Accent6 26" xfId="8844"/>
    <cellStyle name="40% - Accent6 27" xfId="8845"/>
    <cellStyle name="40% - Accent6 28" xfId="8846"/>
    <cellStyle name="40% - Accent6 29" xfId="8847"/>
    <cellStyle name="40% - Accent6 3" xfId="8848"/>
    <cellStyle name="40% - Accent6 3 2" xfId="8849"/>
    <cellStyle name="40% - Accent6 3 2 2" xfId="8850"/>
    <cellStyle name="40% - Accent6 3 2 2 2" xfId="32165"/>
    <cellStyle name="40% - Accent6 3 2 3" xfId="8851"/>
    <cellStyle name="40% - Accent6 3 2 3 2" xfId="32166"/>
    <cellStyle name="40% - Accent6 3 2 4" xfId="32167"/>
    <cellStyle name="40% - Accent6 3 2 4 2" xfId="32168"/>
    <cellStyle name="40% - Accent6 3 2 5" xfId="32169"/>
    <cellStyle name="40% - Accent6 3 3" xfId="8852"/>
    <cellStyle name="40% - Accent6 3 3 2" xfId="32170"/>
    <cellStyle name="40% - Accent6 3 3 2 2" xfId="32171"/>
    <cellStyle name="40% - Accent6 3 3 2 2 2" xfId="32172"/>
    <cellStyle name="40% - Accent6 3 3 2 3" xfId="32173"/>
    <cellStyle name="40% - Accent6 3 3 2 4" xfId="32174"/>
    <cellStyle name="40% - Accent6 3 3 3" xfId="32175"/>
    <cellStyle name="40% - Accent6 3 3 3 2" xfId="32176"/>
    <cellStyle name="40% - Accent6 3 3 4" xfId="32177"/>
    <cellStyle name="40% - Accent6 3 4" xfId="8853"/>
    <cellStyle name="40% - Accent6 3 4 2" xfId="32178"/>
    <cellStyle name="40% - Accent6 3 4 2 2" xfId="32179"/>
    <cellStyle name="40% - Accent6 3 4 3" xfId="32180"/>
    <cellStyle name="40% - Accent6 3 4 4" xfId="32181"/>
    <cellStyle name="40% - Accent6 3 5" xfId="32182"/>
    <cellStyle name="40% - Accent6 3 5 2" xfId="32183"/>
    <cellStyle name="40% - Accent6 3 6" xfId="32184"/>
    <cellStyle name="40% - Accent6 30" xfId="8854"/>
    <cellStyle name="40% - Accent6 31" xfId="8855"/>
    <cellStyle name="40% - Accent6 32" xfId="8856"/>
    <cellStyle name="40% - Accent6 33" xfId="8857"/>
    <cellStyle name="40% - Accent6 34" xfId="8858"/>
    <cellStyle name="40% - Accent6 35" xfId="8859"/>
    <cellStyle name="40% - Accent6 36" xfId="8860"/>
    <cellStyle name="40% - Accent6 37" xfId="8861"/>
    <cellStyle name="40% - Accent6 38" xfId="8862"/>
    <cellStyle name="40% - Accent6 39" xfId="8863"/>
    <cellStyle name="40% - Accent6 4" xfId="8864"/>
    <cellStyle name="40% - Accent6 4 2" xfId="8865"/>
    <cellStyle name="40% - Accent6 4 2 2" xfId="8866"/>
    <cellStyle name="40% - Accent6 4 2 2 2" xfId="32185"/>
    <cellStyle name="40% - Accent6 4 2 3" xfId="8867"/>
    <cellStyle name="40% - Accent6 4 2 3 2" xfId="32186"/>
    <cellStyle name="40% - Accent6 4 2 4" xfId="8868"/>
    <cellStyle name="40% - Accent6 4 2 4 2" xfId="32187"/>
    <cellStyle name="40% - Accent6 4 2 5" xfId="32188"/>
    <cellStyle name="40% - Accent6 4 3" xfId="8869"/>
    <cellStyle name="40% - Accent6 4 3 2" xfId="8870"/>
    <cellStyle name="40% - Accent6 4 3 2 2" xfId="32189"/>
    <cellStyle name="40% - Accent6 4 3 3" xfId="32190"/>
    <cellStyle name="40% - Accent6 4 4" xfId="8871"/>
    <cellStyle name="40% - Accent6 4 4 2" xfId="32191"/>
    <cellStyle name="40% - Accent6 4 5" xfId="8872"/>
    <cellStyle name="40% - Accent6 4 5 2" xfId="32192"/>
    <cellStyle name="40% - Accent6 4 6" xfId="8873"/>
    <cellStyle name="40% - Accent6 4 6 2" xfId="32193"/>
    <cellStyle name="40% - Accent6 4 7" xfId="8874"/>
    <cellStyle name="40% - Accent6 4 7 2" xfId="32194"/>
    <cellStyle name="40% - Accent6 4 8" xfId="8875"/>
    <cellStyle name="40% - Accent6 40" xfId="8876"/>
    <cellStyle name="40% - Accent6 41" xfId="8877"/>
    <cellStyle name="40% - Accent6 42" xfId="8878"/>
    <cellStyle name="40% - Accent6 43" xfId="8879"/>
    <cellStyle name="40% - Accent6 44" xfId="8880"/>
    <cellStyle name="40% - Accent6 45" xfId="8881"/>
    <cellStyle name="40% - Accent6 46" xfId="8882"/>
    <cellStyle name="40% - Accent6 47" xfId="8883"/>
    <cellStyle name="40% - Accent6 48" xfId="8884"/>
    <cellStyle name="40% - Accent6 49" xfId="8885"/>
    <cellStyle name="40% - Accent6 5" xfId="8886"/>
    <cellStyle name="40% - Accent6 5 2" xfId="8887"/>
    <cellStyle name="40% - Accent6 5 2 2" xfId="32195"/>
    <cellStyle name="40% - Accent6 5 2 2 2" xfId="32196"/>
    <cellStyle name="40% - Accent6 5 2 3" xfId="32197"/>
    <cellStyle name="40% - Accent6 5 3" xfId="32198"/>
    <cellStyle name="40% - Accent6 5 3 2" xfId="32199"/>
    <cellStyle name="40% - Accent6 5 3 3" xfId="32200"/>
    <cellStyle name="40% - Accent6 5 4" xfId="32201"/>
    <cellStyle name="40% - Accent6 5 4 2" xfId="32202"/>
    <cellStyle name="40% - Accent6 5 4 3" xfId="32203"/>
    <cellStyle name="40% - Accent6 5 5" xfId="32204"/>
    <cellStyle name="40% - Accent6 50" xfId="8888"/>
    <cellStyle name="40% - Accent6 51" xfId="8889"/>
    <cellStyle name="40% - Accent6 52" xfId="8890"/>
    <cellStyle name="40% - Accent6 53" xfId="8891"/>
    <cellStyle name="40% - Accent6 54" xfId="8892"/>
    <cellStyle name="40% - Accent6 55" xfId="8893"/>
    <cellStyle name="40% - Accent6 56" xfId="8894"/>
    <cellStyle name="40% - Accent6 57" xfId="8895"/>
    <cellStyle name="40% - Accent6 58" xfId="8896"/>
    <cellStyle name="40% - Accent6 59" xfId="8897"/>
    <cellStyle name="40% - Accent6 6" xfId="8898"/>
    <cellStyle name="40% - Accent6 6 2" xfId="8899"/>
    <cellStyle name="40% - Accent6 6 2 2" xfId="32205"/>
    <cellStyle name="40% - Accent6 6 2 2 2" xfId="32206"/>
    <cellStyle name="40% - Accent6 6 2 3" xfId="32207"/>
    <cellStyle name="40% - Accent6 6 2 4" xfId="32208"/>
    <cellStyle name="40% - Accent6 6 3" xfId="32209"/>
    <cellStyle name="40% - Accent6 6 3 2" xfId="32210"/>
    <cellStyle name="40% - Accent6 6 3 3" xfId="32211"/>
    <cellStyle name="40% - Accent6 6 4" xfId="32212"/>
    <cellStyle name="40% - Accent6 6 4 2" xfId="32213"/>
    <cellStyle name="40% - Accent6 6 5" xfId="32214"/>
    <cellStyle name="40% - Accent6 60" xfId="8900"/>
    <cellStyle name="40% - Accent6 61" xfId="8901"/>
    <cellStyle name="40% - Accent6 62" xfId="8902"/>
    <cellStyle name="40% - Accent6 63" xfId="8903"/>
    <cellStyle name="40% - Accent6 64" xfId="8904"/>
    <cellStyle name="40% - Accent6 7" xfId="8905"/>
    <cellStyle name="40% - Accent6 7 2" xfId="32215"/>
    <cellStyle name="40% - Accent6 7 2 2" xfId="32216"/>
    <cellStyle name="40% - Accent6 7 2 2 2" xfId="32217"/>
    <cellStyle name="40% - Accent6 7 2 3" xfId="32218"/>
    <cellStyle name="40% - Accent6 7 2 4" xfId="32219"/>
    <cellStyle name="40% - Accent6 7 3" xfId="32220"/>
    <cellStyle name="40% - Accent6 7 3 2" xfId="32221"/>
    <cellStyle name="40% - Accent6 7 4" xfId="32222"/>
    <cellStyle name="40% - Accent6 7 4 2" xfId="32223"/>
    <cellStyle name="40% - Accent6 7 5" xfId="32224"/>
    <cellStyle name="40% - Accent6 8" xfId="8906"/>
    <cellStyle name="40% - Accent6 8 2" xfId="32225"/>
    <cellStyle name="40% - Accent6 8 2 2" xfId="32226"/>
    <cellStyle name="40% - Accent6 8 2 3" xfId="32227"/>
    <cellStyle name="40% - Accent6 8 3" xfId="32228"/>
    <cellStyle name="40% - Accent6 9" xfId="8907"/>
    <cellStyle name="40% - Accent6 9 2" xfId="32229"/>
    <cellStyle name="40% - Accent6 9 2 2" xfId="32230"/>
    <cellStyle name="40% - Accent6 9 2 3" xfId="32231"/>
    <cellStyle name="40% - Accent6 9 3" xfId="32232"/>
    <cellStyle name="40% - Accent6 9 4" xfId="32233"/>
    <cellStyle name="40% - Accent6 9 5" xfId="32234"/>
    <cellStyle name="60% - Accent1" xfId="14" builtinId="32" customBuiltin="1"/>
    <cellStyle name="60% - Accent1 10" xfId="8908"/>
    <cellStyle name="60% - Accent1 11" xfId="8909"/>
    <cellStyle name="60% - Accent1 12" xfId="8910"/>
    <cellStyle name="60% - Accent1 13" xfId="8911"/>
    <cellStyle name="60% - Accent1 14" xfId="8912"/>
    <cellStyle name="60% - Accent1 15" xfId="8913"/>
    <cellStyle name="60% - Accent1 16" xfId="8914"/>
    <cellStyle name="60% - Accent1 17" xfId="8915"/>
    <cellStyle name="60% - Accent1 18" xfId="8916"/>
    <cellStyle name="60% - Accent1 19" xfId="8917"/>
    <cellStyle name="60% - Accent1 2" xfId="8918"/>
    <cellStyle name="60% - Accent1 2 2" xfId="8919"/>
    <cellStyle name="60% - Accent1 2 2 2" xfId="8920"/>
    <cellStyle name="60% - Accent1 2 2 2 2" xfId="32235"/>
    <cellStyle name="60% - Accent1 2 2 2 2 2" xfId="32236"/>
    <cellStyle name="60% - Accent1 2 2 2 3" xfId="32237"/>
    <cellStyle name="60% - Accent1 2 2 3" xfId="32238"/>
    <cellStyle name="60% - Accent1 2 2 3 2" xfId="32239"/>
    <cellStyle name="60% - Accent1 2 2 4" xfId="32240"/>
    <cellStyle name="60% - Accent1 2 2 4 2" xfId="32241"/>
    <cellStyle name="60% - Accent1 2 3" xfId="8921"/>
    <cellStyle name="60% - Accent1 2 3 2" xfId="32242"/>
    <cellStyle name="60% - Accent1 2 3 2 2" xfId="32243"/>
    <cellStyle name="60% - Accent1 2 3 2 2 2" xfId="32244"/>
    <cellStyle name="60% - Accent1 2 3 2 3" xfId="32245"/>
    <cellStyle name="60% - Accent1 2 3 2 4" xfId="32246"/>
    <cellStyle name="60% - Accent1 2 3 3" xfId="32247"/>
    <cellStyle name="60% - Accent1 2 3 3 2" xfId="32248"/>
    <cellStyle name="60% - Accent1 2 3 3 3" xfId="32249"/>
    <cellStyle name="60% - Accent1 2 3 4" xfId="32250"/>
    <cellStyle name="60% - Accent1 2 3 4 2" xfId="32251"/>
    <cellStyle name="60% - Accent1 2 3 5" xfId="32252"/>
    <cellStyle name="60% - Accent1 2 4" xfId="8922"/>
    <cellStyle name="60% - Accent1 2 4 2" xfId="32253"/>
    <cellStyle name="60% - Accent1 2 4 2 2" xfId="32254"/>
    <cellStyle name="60% - Accent1 2 4 3" xfId="32255"/>
    <cellStyle name="60% - Accent1 2 4 4" xfId="32256"/>
    <cellStyle name="60% - Accent1 2 4 5" xfId="32257"/>
    <cellStyle name="60% - Accent1 2 5" xfId="32258"/>
    <cellStyle name="60% - Accent1 2 5 2" xfId="32259"/>
    <cellStyle name="60% - Accent1 2 6" xfId="32260"/>
    <cellStyle name="60% - Accent1 2 6 2" xfId="32261"/>
    <cellStyle name="60% - Accent1 20" xfId="8923"/>
    <cellStyle name="60% - Accent1 21" xfId="8924"/>
    <cellStyle name="60% - Accent1 22" xfId="8925"/>
    <cellStyle name="60% - Accent1 23" xfId="8926"/>
    <cellStyle name="60% - Accent1 24" xfId="8927"/>
    <cellStyle name="60% - Accent1 25" xfId="8928"/>
    <cellStyle name="60% - Accent1 26" xfId="8929"/>
    <cellStyle name="60% - Accent1 27" xfId="8930"/>
    <cellStyle name="60% - Accent1 28" xfId="8931"/>
    <cellStyle name="60% - Accent1 29" xfId="8932"/>
    <cellStyle name="60% - Accent1 3" xfId="8933"/>
    <cellStyle name="60% - Accent1 3 2" xfId="8934"/>
    <cellStyle name="60% - Accent1 3 2 2" xfId="32262"/>
    <cellStyle name="60% - Accent1 3 2 2 2" xfId="32263"/>
    <cellStyle name="60% - Accent1 3 2 3" xfId="32264"/>
    <cellStyle name="60% - Accent1 3 3" xfId="8935"/>
    <cellStyle name="60% - Accent1 3 3 2" xfId="32265"/>
    <cellStyle name="60% - Accent1 3 4" xfId="8936"/>
    <cellStyle name="60% - Accent1 3 4 2" xfId="32266"/>
    <cellStyle name="60% - Accent1 3 5" xfId="32267"/>
    <cellStyle name="60% - Accent1 30" xfId="8937"/>
    <cellStyle name="60% - Accent1 31" xfId="8938"/>
    <cellStyle name="60% - Accent1 32" xfId="8939"/>
    <cellStyle name="60% - Accent1 33" xfId="8940"/>
    <cellStyle name="60% - Accent1 34" xfId="8941"/>
    <cellStyle name="60% - Accent1 35" xfId="8942"/>
    <cellStyle name="60% - Accent1 36" xfId="8943"/>
    <cellStyle name="60% - Accent1 37" xfId="8944"/>
    <cellStyle name="60% - Accent1 38" xfId="8945"/>
    <cellStyle name="60% - Accent1 39" xfId="8946"/>
    <cellStyle name="60% - Accent1 4" xfId="8947"/>
    <cellStyle name="60% - Accent1 4 2" xfId="32268"/>
    <cellStyle name="60% - Accent1 4 2 2" xfId="32269"/>
    <cellStyle name="60% - Accent1 4 2 2 2" xfId="32270"/>
    <cellStyle name="60% - Accent1 4 2 3" xfId="32271"/>
    <cellStyle name="60% - Accent1 4 2 4" xfId="32272"/>
    <cellStyle name="60% - Accent1 4 3" xfId="32273"/>
    <cellStyle name="60% - Accent1 4 3 2" xfId="32274"/>
    <cellStyle name="60% - Accent1 4 4" xfId="32275"/>
    <cellStyle name="60% - Accent1 4 4 2" xfId="32276"/>
    <cellStyle name="60% - Accent1 40" xfId="8948"/>
    <cellStyle name="60% - Accent1 41" xfId="8949"/>
    <cellStyle name="60% - Accent1 42" xfId="8950"/>
    <cellStyle name="60% - Accent1 43" xfId="8951"/>
    <cellStyle name="60% - Accent1 44" xfId="8952"/>
    <cellStyle name="60% - Accent1 45" xfId="8953"/>
    <cellStyle name="60% - Accent1 46" xfId="8954"/>
    <cellStyle name="60% - Accent1 47" xfId="8955"/>
    <cellStyle name="60% - Accent1 48" xfId="8956"/>
    <cellStyle name="60% - Accent1 49" xfId="8957"/>
    <cellStyle name="60% - Accent1 5" xfId="8958"/>
    <cellStyle name="60% - Accent1 5 2" xfId="32277"/>
    <cellStyle name="60% - Accent1 5 2 2" xfId="32278"/>
    <cellStyle name="60% - Accent1 5 2 3" xfId="32279"/>
    <cellStyle name="60% - Accent1 5 3" xfId="32280"/>
    <cellStyle name="60% - Accent1 50" xfId="8959"/>
    <cellStyle name="60% - Accent1 51" xfId="8960"/>
    <cellStyle name="60% - Accent1 52" xfId="8961"/>
    <cellStyle name="60% - Accent1 53" xfId="8962"/>
    <cellStyle name="60% - Accent1 54" xfId="8963"/>
    <cellStyle name="60% - Accent1 55" xfId="8964"/>
    <cellStyle name="60% - Accent1 56" xfId="8965"/>
    <cellStyle name="60% - Accent1 57" xfId="8966"/>
    <cellStyle name="60% - Accent1 58" xfId="8967"/>
    <cellStyle name="60% - Accent1 59" xfId="8968"/>
    <cellStyle name="60% - Accent1 6" xfId="8969"/>
    <cellStyle name="60% - Accent1 6 2" xfId="32281"/>
    <cellStyle name="60% - Accent1 6 2 2" xfId="32282"/>
    <cellStyle name="60% - Accent1 6 3" xfId="32283"/>
    <cellStyle name="60% - Accent1 6 4" xfId="32284"/>
    <cellStyle name="60% - Accent1 6 5" xfId="32285"/>
    <cellStyle name="60% - Accent1 60" xfId="8970"/>
    <cellStyle name="60% - Accent1 61" xfId="8971"/>
    <cellStyle name="60% - Accent1 62" xfId="8972"/>
    <cellStyle name="60% - Accent1 63" xfId="8973"/>
    <cellStyle name="60% - Accent1 64" xfId="8974"/>
    <cellStyle name="60% - Accent1 7" xfId="8975"/>
    <cellStyle name="60% - Accent1 7 2" xfId="32286"/>
    <cellStyle name="60% - Accent1 7 3" xfId="32287"/>
    <cellStyle name="60% - Accent1 8" xfId="8976"/>
    <cellStyle name="60% - Accent1 9" xfId="8977"/>
    <cellStyle name="60% - Accent2" xfId="15" builtinId="36" customBuiltin="1"/>
    <cellStyle name="60% - Accent2 10" xfId="8978"/>
    <cellStyle name="60% - Accent2 11" xfId="8979"/>
    <cellStyle name="60% - Accent2 12" xfId="8980"/>
    <cellStyle name="60% - Accent2 13" xfId="8981"/>
    <cellStyle name="60% - Accent2 14" xfId="8982"/>
    <cellStyle name="60% - Accent2 15" xfId="8983"/>
    <cellStyle name="60% - Accent2 16" xfId="8984"/>
    <cellStyle name="60% - Accent2 17" xfId="8985"/>
    <cellStyle name="60% - Accent2 18" xfId="8986"/>
    <cellStyle name="60% - Accent2 19" xfId="8987"/>
    <cellStyle name="60% - Accent2 2" xfId="8988"/>
    <cellStyle name="60% - Accent2 2 2" xfId="8989"/>
    <cellStyle name="60% - Accent2 2 2 2" xfId="8990"/>
    <cellStyle name="60% - Accent2 2 2 2 2" xfId="32288"/>
    <cellStyle name="60% - Accent2 2 2 2 2 2" xfId="32289"/>
    <cellStyle name="60% - Accent2 2 2 2 3" xfId="32290"/>
    <cellStyle name="60% - Accent2 2 2 3" xfId="32291"/>
    <cellStyle name="60% - Accent2 2 2 3 2" xfId="32292"/>
    <cellStyle name="60% - Accent2 2 2 4" xfId="32293"/>
    <cellStyle name="60% - Accent2 2 2 4 2" xfId="32294"/>
    <cellStyle name="60% - Accent2 2 3" xfId="8991"/>
    <cellStyle name="60% - Accent2 2 3 2" xfId="32295"/>
    <cellStyle name="60% - Accent2 2 3 2 2" xfId="32296"/>
    <cellStyle name="60% - Accent2 2 3 2 2 2" xfId="32297"/>
    <cellStyle name="60% - Accent2 2 3 2 3" xfId="32298"/>
    <cellStyle name="60% - Accent2 2 3 2 4" xfId="32299"/>
    <cellStyle name="60% - Accent2 2 3 3" xfId="32300"/>
    <cellStyle name="60% - Accent2 2 3 3 2" xfId="32301"/>
    <cellStyle name="60% - Accent2 2 3 3 3" xfId="32302"/>
    <cellStyle name="60% - Accent2 2 3 4" xfId="32303"/>
    <cellStyle name="60% - Accent2 2 3 4 2" xfId="32304"/>
    <cellStyle name="60% - Accent2 2 3 5" xfId="32305"/>
    <cellStyle name="60% - Accent2 2 4" xfId="8992"/>
    <cellStyle name="60% - Accent2 2 4 2" xfId="32306"/>
    <cellStyle name="60% - Accent2 2 4 2 2" xfId="32307"/>
    <cellStyle name="60% - Accent2 2 4 3" xfId="32308"/>
    <cellStyle name="60% - Accent2 2 4 4" xfId="32309"/>
    <cellStyle name="60% - Accent2 2 4 5" xfId="32310"/>
    <cellStyle name="60% - Accent2 2 5" xfId="32311"/>
    <cellStyle name="60% - Accent2 2 5 2" xfId="32312"/>
    <cellStyle name="60% - Accent2 2 6" xfId="32313"/>
    <cellStyle name="60% - Accent2 2 6 2" xfId="32314"/>
    <cellStyle name="60% - Accent2 20" xfId="8993"/>
    <cellStyle name="60% - Accent2 21" xfId="8994"/>
    <cellStyle name="60% - Accent2 22" xfId="8995"/>
    <cellStyle name="60% - Accent2 23" xfId="8996"/>
    <cellStyle name="60% - Accent2 24" xfId="8997"/>
    <cellStyle name="60% - Accent2 25" xfId="8998"/>
    <cellStyle name="60% - Accent2 26" xfId="8999"/>
    <cellStyle name="60% - Accent2 27" xfId="9000"/>
    <cellStyle name="60% - Accent2 28" xfId="9001"/>
    <cellStyle name="60% - Accent2 29" xfId="9002"/>
    <cellStyle name="60% - Accent2 3" xfId="9003"/>
    <cellStyle name="60% - Accent2 3 2" xfId="9004"/>
    <cellStyle name="60% - Accent2 3 2 2" xfId="32315"/>
    <cellStyle name="60% - Accent2 3 2 2 2" xfId="32316"/>
    <cellStyle name="60% - Accent2 3 2 3" xfId="32317"/>
    <cellStyle name="60% - Accent2 3 3" xfId="9005"/>
    <cellStyle name="60% - Accent2 3 3 2" xfId="32318"/>
    <cellStyle name="60% - Accent2 3 4" xfId="9006"/>
    <cellStyle name="60% - Accent2 3 4 2" xfId="32319"/>
    <cellStyle name="60% - Accent2 3 5" xfId="32320"/>
    <cellStyle name="60% - Accent2 30" xfId="9007"/>
    <cellStyle name="60% - Accent2 31" xfId="9008"/>
    <cellStyle name="60% - Accent2 32" xfId="9009"/>
    <cellStyle name="60% - Accent2 33" xfId="9010"/>
    <cellStyle name="60% - Accent2 34" xfId="9011"/>
    <cellStyle name="60% - Accent2 35" xfId="9012"/>
    <cellStyle name="60% - Accent2 36" xfId="9013"/>
    <cellStyle name="60% - Accent2 37" xfId="9014"/>
    <cellStyle name="60% - Accent2 38" xfId="9015"/>
    <cellStyle name="60% - Accent2 39" xfId="9016"/>
    <cellStyle name="60% - Accent2 4" xfId="9017"/>
    <cellStyle name="60% - Accent2 4 2" xfId="32321"/>
    <cellStyle name="60% - Accent2 4 2 2" xfId="32322"/>
    <cellStyle name="60% - Accent2 4 2 2 2" xfId="32323"/>
    <cellStyle name="60% - Accent2 4 2 3" xfId="32324"/>
    <cellStyle name="60% - Accent2 4 2 4" xfId="32325"/>
    <cellStyle name="60% - Accent2 4 3" xfId="32326"/>
    <cellStyle name="60% - Accent2 4 3 2" xfId="32327"/>
    <cellStyle name="60% - Accent2 4 4" xfId="32328"/>
    <cellStyle name="60% - Accent2 4 4 2" xfId="32329"/>
    <cellStyle name="60% - Accent2 40" xfId="9018"/>
    <cellStyle name="60% - Accent2 41" xfId="9019"/>
    <cellStyle name="60% - Accent2 42" xfId="9020"/>
    <cellStyle name="60% - Accent2 43" xfId="9021"/>
    <cellStyle name="60% - Accent2 44" xfId="9022"/>
    <cellStyle name="60% - Accent2 45" xfId="9023"/>
    <cellStyle name="60% - Accent2 46" xfId="9024"/>
    <cellStyle name="60% - Accent2 47" xfId="9025"/>
    <cellStyle name="60% - Accent2 48" xfId="9026"/>
    <cellStyle name="60% - Accent2 49" xfId="9027"/>
    <cellStyle name="60% - Accent2 5" xfId="9028"/>
    <cellStyle name="60% - Accent2 5 2" xfId="32330"/>
    <cellStyle name="60% - Accent2 5 2 2" xfId="32331"/>
    <cellStyle name="60% - Accent2 5 2 3" xfId="32332"/>
    <cellStyle name="60% - Accent2 5 3" xfId="32333"/>
    <cellStyle name="60% - Accent2 50" xfId="9029"/>
    <cellStyle name="60% - Accent2 51" xfId="9030"/>
    <cellStyle name="60% - Accent2 52" xfId="9031"/>
    <cellStyle name="60% - Accent2 53" xfId="9032"/>
    <cellStyle name="60% - Accent2 54" xfId="9033"/>
    <cellStyle name="60% - Accent2 55" xfId="9034"/>
    <cellStyle name="60% - Accent2 56" xfId="9035"/>
    <cellStyle name="60% - Accent2 57" xfId="9036"/>
    <cellStyle name="60% - Accent2 58" xfId="9037"/>
    <cellStyle name="60% - Accent2 59" xfId="9038"/>
    <cellStyle name="60% - Accent2 6" xfId="9039"/>
    <cellStyle name="60% - Accent2 6 2" xfId="32334"/>
    <cellStyle name="60% - Accent2 6 2 2" xfId="32335"/>
    <cellStyle name="60% - Accent2 6 3" xfId="32336"/>
    <cellStyle name="60% - Accent2 6 4" xfId="32337"/>
    <cellStyle name="60% - Accent2 6 5" xfId="32338"/>
    <cellStyle name="60% - Accent2 60" xfId="9040"/>
    <cellStyle name="60% - Accent2 61" xfId="9041"/>
    <cellStyle name="60% - Accent2 62" xfId="9042"/>
    <cellStyle name="60% - Accent2 63" xfId="9043"/>
    <cellStyle name="60% - Accent2 64" xfId="9044"/>
    <cellStyle name="60% - Accent2 7" xfId="9045"/>
    <cellStyle name="60% - Accent2 7 2" xfId="32339"/>
    <cellStyle name="60% - Accent2 7 3" xfId="32340"/>
    <cellStyle name="60% - Accent2 8" xfId="9046"/>
    <cellStyle name="60% - Accent2 9" xfId="9047"/>
    <cellStyle name="60% - Accent3" xfId="16" builtinId="40" customBuiltin="1"/>
    <cellStyle name="60% - Accent3 10" xfId="9048"/>
    <cellStyle name="60% - Accent3 11" xfId="9049"/>
    <cellStyle name="60% - Accent3 12" xfId="9050"/>
    <cellStyle name="60% - Accent3 13" xfId="9051"/>
    <cellStyle name="60% - Accent3 14" xfId="9052"/>
    <cellStyle name="60% - Accent3 15" xfId="9053"/>
    <cellStyle name="60% - Accent3 16" xfId="9054"/>
    <cellStyle name="60% - Accent3 17" xfId="9055"/>
    <cellStyle name="60% - Accent3 18" xfId="9056"/>
    <cellStyle name="60% - Accent3 19" xfId="9057"/>
    <cellStyle name="60% - Accent3 2" xfId="9058"/>
    <cellStyle name="60% - Accent3 2 2" xfId="9059"/>
    <cellStyle name="60% - Accent3 2 2 2" xfId="9060"/>
    <cellStyle name="60% - Accent3 2 2 2 2" xfId="32341"/>
    <cellStyle name="60% - Accent3 2 2 2 2 2" xfId="32342"/>
    <cellStyle name="60% - Accent3 2 2 2 3" xfId="32343"/>
    <cellStyle name="60% - Accent3 2 2 3" xfId="32344"/>
    <cellStyle name="60% - Accent3 2 2 3 2" xfId="32345"/>
    <cellStyle name="60% - Accent3 2 2 4" xfId="32346"/>
    <cellStyle name="60% - Accent3 2 2 4 2" xfId="32347"/>
    <cellStyle name="60% - Accent3 2 3" xfId="9061"/>
    <cellStyle name="60% - Accent3 2 3 2" xfId="32348"/>
    <cellStyle name="60% - Accent3 2 3 2 2" xfId="32349"/>
    <cellStyle name="60% - Accent3 2 3 2 2 2" xfId="32350"/>
    <cellStyle name="60% - Accent3 2 3 2 3" xfId="32351"/>
    <cellStyle name="60% - Accent3 2 3 2 4" xfId="32352"/>
    <cellStyle name="60% - Accent3 2 3 3" xfId="32353"/>
    <cellStyle name="60% - Accent3 2 3 3 2" xfId="32354"/>
    <cellStyle name="60% - Accent3 2 3 3 3" xfId="32355"/>
    <cellStyle name="60% - Accent3 2 3 4" xfId="32356"/>
    <cellStyle name="60% - Accent3 2 3 4 2" xfId="32357"/>
    <cellStyle name="60% - Accent3 2 3 5" xfId="32358"/>
    <cellStyle name="60% - Accent3 2 4" xfId="9062"/>
    <cellStyle name="60% - Accent3 2 4 2" xfId="32359"/>
    <cellStyle name="60% - Accent3 2 4 2 2" xfId="32360"/>
    <cellStyle name="60% - Accent3 2 4 3" xfId="32361"/>
    <cellStyle name="60% - Accent3 2 4 4" xfId="32362"/>
    <cellStyle name="60% - Accent3 2 4 5" xfId="32363"/>
    <cellStyle name="60% - Accent3 2 5" xfId="32364"/>
    <cellStyle name="60% - Accent3 2 5 2" xfId="32365"/>
    <cellStyle name="60% - Accent3 2 6" xfId="32366"/>
    <cellStyle name="60% - Accent3 2 6 2" xfId="32367"/>
    <cellStyle name="60% - Accent3 20" xfId="9063"/>
    <cellStyle name="60% - Accent3 21" xfId="9064"/>
    <cellStyle name="60% - Accent3 22" xfId="9065"/>
    <cellStyle name="60% - Accent3 23" xfId="9066"/>
    <cellStyle name="60% - Accent3 24" xfId="9067"/>
    <cellStyle name="60% - Accent3 25" xfId="9068"/>
    <cellStyle name="60% - Accent3 26" xfId="9069"/>
    <cellStyle name="60% - Accent3 27" xfId="9070"/>
    <cellStyle name="60% - Accent3 28" xfId="9071"/>
    <cellStyle name="60% - Accent3 29" xfId="9072"/>
    <cellStyle name="60% - Accent3 3" xfId="9073"/>
    <cellStyle name="60% - Accent3 3 2" xfId="9074"/>
    <cellStyle name="60% - Accent3 3 2 2" xfId="32368"/>
    <cellStyle name="60% - Accent3 3 2 2 2" xfId="32369"/>
    <cellStyle name="60% - Accent3 3 2 3" xfId="32370"/>
    <cellStyle name="60% - Accent3 3 3" xfId="9075"/>
    <cellStyle name="60% - Accent3 3 3 2" xfId="32371"/>
    <cellStyle name="60% - Accent3 3 4" xfId="9076"/>
    <cellStyle name="60% - Accent3 3 4 2" xfId="32372"/>
    <cellStyle name="60% - Accent3 3 5" xfId="32373"/>
    <cellStyle name="60% - Accent3 30" xfId="9077"/>
    <cellStyle name="60% - Accent3 31" xfId="9078"/>
    <cellStyle name="60% - Accent3 32" xfId="9079"/>
    <cellStyle name="60% - Accent3 33" xfId="9080"/>
    <cellStyle name="60% - Accent3 34" xfId="9081"/>
    <cellStyle name="60% - Accent3 35" xfId="9082"/>
    <cellStyle name="60% - Accent3 36" xfId="9083"/>
    <cellStyle name="60% - Accent3 37" xfId="9084"/>
    <cellStyle name="60% - Accent3 38" xfId="9085"/>
    <cellStyle name="60% - Accent3 39" xfId="9086"/>
    <cellStyle name="60% - Accent3 4" xfId="9087"/>
    <cellStyle name="60% - Accent3 4 2" xfId="32374"/>
    <cellStyle name="60% - Accent3 4 2 2" xfId="32375"/>
    <cellStyle name="60% - Accent3 4 2 2 2" xfId="32376"/>
    <cellStyle name="60% - Accent3 4 2 3" xfId="32377"/>
    <cellStyle name="60% - Accent3 4 2 4" xfId="32378"/>
    <cellStyle name="60% - Accent3 4 3" xfId="32379"/>
    <cellStyle name="60% - Accent3 4 3 2" xfId="32380"/>
    <cellStyle name="60% - Accent3 4 4" xfId="32381"/>
    <cellStyle name="60% - Accent3 4 4 2" xfId="32382"/>
    <cellStyle name="60% - Accent3 40" xfId="9088"/>
    <cellStyle name="60% - Accent3 41" xfId="9089"/>
    <cellStyle name="60% - Accent3 42" xfId="9090"/>
    <cellStyle name="60% - Accent3 43" xfId="9091"/>
    <cellStyle name="60% - Accent3 44" xfId="9092"/>
    <cellStyle name="60% - Accent3 45" xfId="9093"/>
    <cellStyle name="60% - Accent3 46" xfId="9094"/>
    <cellStyle name="60% - Accent3 47" xfId="9095"/>
    <cellStyle name="60% - Accent3 48" xfId="9096"/>
    <cellStyle name="60% - Accent3 49" xfId="9097"/>
    <cellStyle name="60% - Accent3 5" xfId="9098"/>
    <cellStyle name="60% - Accent3 5 2" xfId="32383"/>
    <cellStyle name="60% - Accent3 5 2 2" xfId="32384"/>
    <cellStyle name="60% - Accent3 5 2 3" xfId="32385"/>
    <cellStyle name="60% - Accent3 5 3" xfId="32386"/>
    <cellStyle name="60% - Accent3 50" xfId="9099"/>
    <cellStyle name="60% - Accent3 51" xfId="9100"/>
    <cellStyle name="60% - Accent3 52" xfId="9101"/>
    <cellStyle name="60% - Accent3 53" xfId="9102"/>
    <cellStyle name="60% - Accent3 54" xfId="9103"/>
    <cellStyle name="60% - Accent3 55" xfId="9104"/>
    <cellStyle name="60% - Accent3 56" xfId="9105"/>
    <cellStyle name="60% - Accent3 57" xfId="9106"/>
    <cellStyle name="60% - Accent3 58" xfId="9107"/>
    <cellStyle name="60% - Accent3 59" xfId="9108"/>
    <cellStyle name="60% - Accent3 6" xfId="9109"/>
    <cellStyle name="60% - Accent3 6 2" xfId="32387"/>
    <cellStyle name="60% - Accent3 6 2 2" xfId="32388"/>
    <cellStyle name="60% - Accent3 6 3" xfId="32389"/>
    <cellStyle name="60% - Accent3 6 4" xfId="32390"/>
    <cellStyle name="60% - Accent3 6 5" xfId="32391"/>
    <cellStyle name="60% - Accent3 60" xfId="9110"/>
    <cellStyle name="60% - Accent3 61" xfId="9111"/>
    <cellStyle name="60% - Accent3 62" xfId="9112"/>
    <cellStyle name="60% - Accent3 63" xfId="9113"/>
    <cellStyle name="60% - Accent3 64" xfId="9114"/>
    <cellStyle name="60% - Accent3 7" xfId="9115"/>
    <cellStyle name="60% - Accent3 7 2" xfId="32392"/>
    <cellStyle name="60% - Accent3 7 3" xfId="32393"/>
    <cellStyle name="60% - Accent3 8" xfId="9116"/>
    <cellStyle name="60% - Accent3 9" xfId="9117"/>
    <cellStyle name="60% - Accent4" xfId="17" builtinId="44" customBuiltin="1"/>
    <cellStyle name="60% - Accent4 10" xfId="9118"/>
    <cellStyle name="60% - Accent4 11" xfId="9119"/>
    <cellStyle name="60% - Accent4 12" xfId="9120"/>
    <cellStyle name="60% - Accent4 13" xfId="9121"/>
    <cellStyle name="60% - Accent4 14" xfId="9122"/>
    <cellStyle name="60% - Accent4 15" xfId="9123"/>
    <cellStyle name="60% - Accent4 16" xfId="9124"/>
    <cellStyle name="60% - Accent4 17" xfId="9125"/>
    <cellStyle name="60% - Accent4 18" xfId="9126"/>
    <cellStyle name="60% - Accent4 19" xfId="9127"/>
    <cellStyle name="60% - Accent4 2" xfId="9128"/>
    <cellStyle name="60% - Accent4 2 2" xfId="9129"/>
    <cellStyle name="60% - Accent4 2 2 2" xfId="9130"/>
    <cellStyle name="60% - Accent4 2 2 2 2" xfId="32394"/>
    <cellStyle name="60% - Accent4 2 2 2 2 2" xfId="32395"/>
    <cellStyle name="60% - Accent4 2 2 2 3" xfId="32396"/>
    <cellStyle name="60% - Accent4 2 2 3" xfId="32397"/>
    <cellStyle name="60% - Accent4 2 2 3 2" xfId="32398"/>
    <cellStyle name="60% - Accent4 2 2 4" xfId="32399"/>
    <cellStyle name="60% - Accent4 2 2 4 2" xfId="32400"/>
    <cellStyle name="60% - Accent4 2 3" xfId="9131"/>
    <cellStyle name="60% - Accent4 2 3 2" xfId="32401"/>
    <cellStyle name="60% - Accent4 2 3 2 2" xfId="32402"/>
    <cellStyle name="60% - Accent4 2 3 2 2 2" xfId="32403"/>
    <cellStyle name="60% - Accent4 2 3 2 3" xfId="32404"/>
    <cellStyle name="60% - Accent4 2 3 2 4" xfId="32405"/>
    <cellStyle name="60% - Accent4 2 3 3" xfId="32406"/>
    <cellStyle name="60% - Accent4 2 3 3 2" xfId="32407"/>
    <cellStyle name="60% - Accent4 2 3 3 3" xfId="32408"/>
    <cellStyle name="60% - Accent4 2 3 4" xfId="32409"/>
    <cellStyle name="60% - Accent4 2 3 4 2" xfId="32410"/>
    <cellStyle name="60% - Accent4 2 3 5" xfId="32411"/>
    <cellStyle name="60% - Accent4 2 4" xfId="9132"/>
    <cellStyle name="60% - Accent4 2 4 2" xfId="32412"/>
    <cellStyle name="60% - Accent4 2 4 2 2" xfId="32413"/>
    <cellStyle name="60% - Accent4 2 4 3" xfId="32414"/>
    <cellStyle name="60% - Accent4 2 4 4" xfId="32415"/>
    <cellStyle name="60% - Accent4 2 4 5" xfId="32416"/>
    <cellStyle name="60% - Accent4 2 5" xfId="32417"/>
    <cellStyle name="60% - Accent4 2 5 2" xfId="32418"/>
    <cellStyle name="60% - Accent4 2 6" xfId="32419"/>
    <cellStyle name="60% - Accent4 2 6 2" xfId="32420"/>
    <cellStyle name="60% - Accent4 20" xfId="9133"/>
    <cellStyle name="60% - Accent4 21" xfId="9134"/>
    <cellStyle name="60% - Accent4 22" xfId="9135"/>
    <cellStyle name="60% - Accent4 23" xfId="9136"/>
    <cellStyle name="60% - Accent4 24" xfId="9137"/>
    <cellStyle name="60% - Accent4 25" xfId="9138"/>
    <cellStyle name="60% - Accent4 26" xfId="9139"/>
    <cellStyle name="60% - Accent4 27" xfId="9140"/>
    <cellStyle name="60% - Accent4 28" xfId="9141"/>
    <cellStyle name="60% - Accent4 29" xfId="9142"/>
    <cellStyle name="60% - Accent4 3" xfId="9143"/>
    <cellStyle name="60% - Accent4 3 2" xfId="9144"/>
    <cellStyle name="60% - Accent4 3 2 2" xfId="32421"/>
    <cellStyle name="60% - Accent4 3 2 2 2" xfId="32422"/>
    <cellStyle name="60% - Accent4 3 2 3" xfId="32423"/>
    <cellStyle name="60% - Accent4 3 3" xfId="9145"/>
    <cellStyle name="60% - Accent4 3 3 2" xfId="32424"/>
    <cellStyle name="60% - Accent4 3 4" xfId="9146"/>
    <cellStyle name="60% - Accent4 3 4 2" xfId="32425"/>
    <cellStyle name="60% - Accent4 3 5" xfId="32426"/>
    <cellStyle name="60% - Accent4 30" xfId="9147"/>
    <cellStyle name="60% - Accent4 31" xfId="9148"/>
    <cellStyle name="60% - Accent4 32" xfId="9149"/>
    <cellStyle name="60% - Accent4 33" xfId="9150"/>
    <cellStyle name="60% - Accent4 34" xfId="9151"/>
    <cellStyle name="60% - Accent4 35" xfId="9152"/>
    <cellStyle name="60% - Accent4 36" xfId="9153"/>
    <cellStyle name="60% - Accent4 37" xfId="9154"/>
    <cellStyle name="60% - Accent4 38" xfId="9155"/>
    <cellStyle name="60% - Accent4 39" xfId="9156"/>
    <cellStyle name="60% - Accent4 4" xfId="9157"/>
    <cellStyle name="60% - Accent4 4 2" xfId="32427"/>
    <cellStyle name="60% - Accent4 4 2 2" xfId="32428"/>
    <cellStyle name="60% - Accent4 4 2 2 2" xfId="32429"/>
    <cellStyle name="60% - Accent4 4 2 3" xfId="32430"/>
    <cellStyle name="60% - Accent4 4 2 4" xfId="32431"/>
    <cellStyle name="60% - Accent4 4 3" xfId="32432"/>
    <cellStyle name="60% - Accent4 4 3 2" xfId="32433"/>
    <cellStyle name="60% - Accent4 4 4" xfId="32434"/>
    <cellStyle name="60% - Accent4 4 4 2" xfId="32435"/>
    <cellStyle name="60% - Accent4 40" xfId="9158"/>
    <cellStyle name="60% - Accent4 41" xfId="9159"/>
    <cellStyle name="60% - Accent4 42" xfId="9160"/>
    <cellStyle name="60% - Accent4 43" xfId="9161"/>
    <cellStyle name="60% - Accent4 44" xfId="9162"/>
    <cellStyle name="60% - Accent4 45" xfId="9163"/>
    <cellStyle name="60% - Accent4 46" xfId="9164"/>
    <cellStyle name="60% - Accent4 47" xfId="9165"/>
    <cellStyle name="60% - Accent4 48" xfId="9166"/>
    <cellStyle name="60% - Accent4 49" xfId="9167"/>
    <cellStyle name="60% - Accent4 5" xfId="9168"/>
    <cellStyle name="60% - Accent4 5 2" xfId="32436"/>
    <cellStyle name="60% - Accent4 5 2 2" xfId="32437"/>
    <cellStyle name="60% - Accent4 5 2 3" xfId="32438"/>
    <cellStyle name="60% - Accent4 5 3" xfId="32439"/>
    <cellStyle name="60% - Accent4 50" xfId="9169"/>
    <cellStyle name="60% - Accent4 51" xfId="9170"/>
    <cellStyle name="60% - Accent4 52" xfId="9171"/>
    <cellStyle name="60% - Accent4 53" xfId="9172"/>
    <cellStyle name="60% - Accent4 54" xfId="9173"/>
    <cellStyle name="60% - Accent4 55" xfId="9174"/>
    <cellStyle name="60% - Accent4 56" xfId="9175"/>
    <cellStyle name="60% - Accent4 57" xfId="9176"/>
    <cellStyle name="60% - Accent4 58" xfId="9177"/>
    <cellStyle name="60% - Accent4 59" xfId="9178"/>
    <cellStyle name="60% - Accent4 6" xfId="9179"/>
    <cellStyle name="60% - Accent4 6 2" xfId="32440"/>
    <cellStyle name="60% - Accent4 6 2 2" xfId="32441"/>
    <cellStyle name="60% - Accent4 6 3" xfId="32442"/>
    <cellStyle name="60% - Accent4 6 4" xfId="32443"/>
    <cellStyle name="60% - Accent4 6 5" xfId="32444"/>
    <cellStyle name="60% - Accent4 60" xfId="9180"/>
    <cellStyle name="60% - Accent4 61" xfId="9181"/>
    <cellStyle name="60% - Accent4 62" xfId="9182"/>
    <cellStyle name="60% - Accent4 63" xfId="9183"/>
    <cellStyle name="60% - Accent4 64" xfId="9184"/>
    <cellStyle name="60% - Accent4 7" xfId="9185"/>
    <cellStyle name="60% - Accent4 7 2" xfId="32445"/>
    <cellStyle name="60% - Accent4 7 3" xfId="32446"/>
    <cellStyle name="60% - Accent4 8" xfId="9186"/>
    <cellStyle name="60% - Accent4 9" xfId="9187"/>
    <cellStyle name="60% - Accent5" xfId="18" builtinId="48" customBuiltin="1"/>
    <cellStyle name="60% - Accent5 10" xfId="9188"/>
    <cellStyle name="60% - Accent5 11" xfId="9189"/>
    <cellStyle name="60% - Accent5 12" xfId="9190"/>
    <cellStyle name="60% - Accent5 13" xfId="9191"/>
    <cellStyle name="60% - Accent5 14" xfId="9192"/>
    <cellStyle name="60% - Accent5 15" xfId="9193"/>
    <cellStyle name="60% - Accent5 16" xfId="9194"/>
    <cellStyle name="60% - Accent5 17" xfId="9195"/>
    <cellStyle name="60% - Accent5 18" xfId="9196"/>
    <cellStyle name="60% - Accent5 19" xfId="9197"/>
    <cellStyle name="60% - Accent5 2" xfId="9198"/>
    <cellStyle name="60% - Accent5 2 2" xfId="9199"/>
    <cellStyle name="60% - Accent5 2 2 2" xfId="9200"/>
    <cellStyle name="60% - Accent5 2 2 2 2" xfId="32447"/>
    <cellStyle name="60% - Accent5 2 2 2 2 2" xfId="32448"/>
    <cellStyle name="60% - Accent5 2 2 2 3" xfId="32449"/>
    <cellStyle name="60% - Accent5 2 2 3" xfId="32450"/>
    <cellStyle name="60% - Accent5 2 2 3 2" xfId="32451"/>
    <cellStyle name="60% - Accent5 2 2 4" xfId="32452"/>
    <cellStyle name="60% - Accent5 2 2 4 2" xfId="32453"/>
    <cellStyle name="60% - Accent5 2 3" xfId="9201"/>
    <cellStyle name="60% - Accent5 2 3 2" xfId="32454"/>
    <cellStyle name="60% - Accent5 2 3 2 2" xfId="32455"/>
    <cellStyle name="60% - Accent5 2 3 2 2 2" xfId="32456"/>
    <cellStyle name="60% - Accent5 2 3 2 3" xfId="32457"/>
    <cellStyle name="60% - Accent5 2 3 2 4" xfId="32458"/>
    <cellStyle name="60% - Accent5 2 3 3" xfId="32459"/>
    <cellStyle name="60% - Accent5 2 3 3 2" xfId="32460"/>
    <cellStyle name="60% - Accent5 2 3 3 3" xfId="32461"/>
    <cellStyle name="60% - Accent5 2 3 4" xfId="32462"/>
    <cellStyle name="60% - Accent5 2 3 4 2" xfId="32463"/>
    <cellStyle name="60% - Accent5 2 3 5" xfId="32464"/>
    <cellStyle name="60% - Accent5 2 4" xfId="9202"/>
    <cellStyle name="60% - Accent5 2 4 2" xfId="32465"/>
    <cellStyle name="60% - Accent5 2 4 2 2" xfId="32466"/>
    <cellStyle name="60% - Accent5 2 4 3" xfId="32467"/>
    <cellStyle name="60% - Accent5 2 4 4" xfId="32468"/>
    <cellStyle name="60% - Accent5 2 4 5" xfId="32469"/>
    <cellStyle name="60% - Accent5 2 5" xfId="32470"/>
    <cellStyle name="60% - Accent5 2 5 2" xfId="32471"/>
    <cellStyle name="60% - Accent5 2 6" xfId="32472"/>
    <cellStyle name="60% - Accent5 2 6 2" xfId="32473"/>
    <cellStyle name="60% - Accent5 20" xfId="9203"/>
    <cellStyle name="60% - Accent5 21" xfId="9204"/>
    <cellStyle name="60% - Accent5 22" xfId="9205"/>
    <cellStyle name="60% - Accent5 23" xfId="9206"/>
    <cellStyle name="60% - Accent5 24" xfId="9207"/>
    <cellStyle name="60% - Accent5 25" xfId="9208"/>
    <cellStyle name="60% - Accent5 26" xfId="9209"/>
    <cellStyle name="60% - Accent5 27" xfId="9210"/>
    <cellStyle name="60% - Accent5 28" xfId="9211"/>
    <cellStyle name="60% - Accent5 29" xfId="9212"/>
    <cellStyle name="60% - Accent5 3" xfId="9213"/>
    <cellStyle name="60% - Accent5 3 2" xfId="9214"/>
    <cellStyle name="60% - Accent5 3 2 2" xfId="32474"/>
    <cellStyle name="60% - Accent5 3 2 2 2" xfId="32475"/>
    <cellStyle name="60% - Accent5 3 2 3" xfId="32476"/>
    <cellStyle name="60% - Accent5 3 3" xfId="9215"/>
    <cellStyle name="60% - Accent5 3 3 2" xfId="32477"/>
    <cellStyle name="60% - Accent5 3 4" xfId="9216"/>
    <cellStyle name="60% - Accent5 3 4 2" xfId="32478"/>
    <cellStyle name="60% - Accent5 3 5" xfId="32479"/>
    <cellStyle name="60% - Accent5 30" xfId="9217"/>
    <cellStyle name="60% - Accent5 31" xfId="9218"/>
    <cellStyle name="60% - Accent5 32" xfId="9219"/>
    <cellStyle name="60% - Accent5 33" xfId="9220"/>
    <cellStyle name="60% - Accent5 34" xfId="9221"/>
    <cellStyle name="60% - Accent5 35" xfId="9222"/>
    <cellStyle name="60% - Accent5 36" xfId="9223"/>
    <cellStyle name="60% - Accent5 37" xfId="9224"/>
    <cellStyle name="60% - Accent5 38" xfId="9225"/>
    <cellStyle name="60% - Accent5 39" xfId="9226"/>
    <cellStyle name="60% - Accent5 4" xfId="9227"/>
    <cellStyle name="60% - Accent5 4 2" xfId="32480"/>
    <cellStyle name="60% - Accent5 4 2 2" xfId="32481"/>
    <cellStyle name="60% - Accent5 4 2 2 2" xfId="32482"/>
    <cellStyle name="60% - Accent5 4 2 3" xfId="32483"/>
    <cellStyle name="60% - Accent5 4 2 4" xfId="32484"/>
    <cellStyle name="60% - Accent5 4 3" xfId="32485"/>
    <cellStyle name="60% - Accent5 4 3 2" xfId="32486"/>
    <cellStyle name="60% - Accent5 4 4" xfId="32487"/>
    <cellStyle name="60% - Accent5 4 4 2" xfId="32488"/>
    <cellStyle name="60% - Accent5 40" xfId="9228"/>
    <cellStyle name="60% - Accent5 41" xfId="9229"/>
    <cellStyle name="60% - Accent5 42" xfId="9230"/>
    <cellStyle name="60% - Accent5 43" xfId="9231"/>
    <cellStyle name="60% - Accent5 44" xfId="9232"/>
    <cellStyle name="60% - Accent5 45" xfId="9233"/>
    <cellStyle name="60% - Accent5 46" xfId="9234"/>
    <cellStyle name="60% - Accent5 47" xfId="9235"/>
    <cellStyle name="60% - Accent5 48" xfId="9236"/>
    <cellStyle name="60% - Accent5 49" xfId="9237"/>
    <cellStyle name="60% - Accent5 5" xfId="9238"/>
    <cellStyle name="60% - Accent5 5 2" xfId="32489"/>
    <cellStyle name="60% - Accent5 5 2 2" xfId="32490"/>
    <cellStyle name="60% - Accent5 5 2 3" xfId="32491"/>
    <cellStyle name="60% - Accent5 5 3" xfId="32492"/>
    <cellStyle name="60% - Accent5 50" xfId="9239"/>
    <cellStyle name="60% - Accent5 51" xfId="9240"/>
    <cellStyle name="60% - Accent5 52" xfId="9241"/>
    <cellStyle name="60% - Accent5 53" xfId="9242"/>
    <cellStyle name="60% - Accent5 54" xfId="9243"/>
    <cellStyle name="60% - Accent5 55" xfId="9244"/>
    <cellStyle name="60% - Accent5 56" xfId="9245"/>
    <cellStyle name="60% - Accent5 57" xfId="9246"/>
    <cellStyle name="60% - Accent5 58" xfId="9247"/>
    <cellStyle name="60% - Accent5 59" xfId="9248"/>
    <cellStyle name="60% - Accent5 6" xfId="9249"/>
    <cellStyle name="60% - Accent5 6 2" xfId="32493"/>
    <cellStyle name="60% - Accent5 6 2 2" xfId="32494"/>
    <cellStyle name="60% - Accent5 6 3" xfId="32495"/>
    <cellStyle name="60% - Accent5 6 4" xfId="32496"/>
    <cellStyle name="60% - Accent5 6 5" xfId="32497"/>
    <cellStyle name="60% - Accent5 60" xfId="9250"/>
    <cellStyle name="60% - Accent5 61" xfId="9251"/>
    <cellStyle name="60% - Accent5 62" xfId="9252"/>
    <cellStyle name="60% - Accent5 63" xfId="9253"/>
    <cellStyle name="60% - Accent5 64" xfId="9254"/>
    <cellStyle name="60% - Accent5 7" xfId="9255"/>
    <cellStyle name="60% - Accent5 7 2" xfId="32498"/>
    <cellStyle name="60% - Accent5 7 3" xfId="32499"/>
    <cellStyle name="60% - Accent5 8" xfId="9256"/>
    <cellStyle name="60% - Accent5 9" xfId="9257"/>
    <cellStyle name="60% - Accent6" xfId="19" builtinId="52" customBuiltin="1"/>
    <cellStyle name="60% - Accent6 10" xfId="9258"/>
    <cellStyle name="60% - Accent6 11" xfId="9259"/>
    <cellStyle name="60% - Accent6 12" xfId="9260"/>
    <cellStyle name="60% - Accent6 13" xfId="9261"/>
    <cellStyle name="60% - Accent6 14" xfId="9262"/>
    <cellStyle name="60% - Accent6 15" xfId="9263"/>
    <cellStyle name="60% - Accent6 16" xfId="9264"/>
    <cellStyle name="60% - Accent6 17" xfId="9265"/>
    <cellStyle name="60% - Accent6 18" xfId="9266"/>
    <cellStyle name="60% - Accent6 19" xfId="9267"/>
    <cellStyle name="60% - Accent6 2" xfId="9268"/>
    <cellStyle name="60% - Accent6 2 2" xfId="9269"/>
    <cellStyle name="60% - Accent6 2 2 2" xfId="9270"/>
    <cellStyle name="60% - Accent6 2 2 2 2" xfId="32500"/>
    <cellStyle name="60% - Accent6 2 2 2 2 2" xfId="32501"/>
    <cellStyle name="60% - Accent6 2 2 2 3" xfId="32502"/>
    <cellStyle name="60% - Accent6 2 2 3" xfId="32503"/>
    <cellStyle name="60% - Accent6 2 2 3 2" xfId="32504"/>
    <cellStyle name="60% - Accent6 2 2 4" xfId="32505"/>
    <cellStyle name="60% - Accent6 2 2 4 2" xfId="32506"/>
    <cellStyle name="60% - Accent6 2 3" xfId="9271"/>
    <cellStyle name="60% - Accent6 2 3 2" xfId="32507"/>
    <cellStyle name="60% - Accent6 2 3 2 2" xfId="32508"/>
    <cellStyle name="60% - Accent6 2 3 2 2 2" xfId="32509"/>
    <cellStyle name="60% - Accent6 2 3 2 3" xfId="32510"/>
    <cellStyle name="60% - Accent6 2 3 2 4" xfId="32511"/>
    <cellStyle name="60% - Accent6 2 3 3" xfId="32512"/>
    <cellStyle name="60% - Accent6 2 3 3 2" xfId="32513"/>
    <cellStyle name="60% - Accent6 2 3 3 3" xfId="32514"/>
    <cellStyle name="60% - Accent6 2 3 4" xfId="32515"/>
    <cellStyle name="60% - Accent6 2 3 4 2" xfId="32516"/>
    <cellStyle name="60% - Accent6 2 3 5" xfId="32517"/>
    <cellStyle name="60% - Accent6 2 4" xfId="9272"/>
    <cellStyle name="60% - Accent6 2 4 2" xfId="32518"/>
    <cellStyle name="60% - Accent6 2 4 2 2" xfId="32519"/>
    <cellStyle name="60% - Accent6 2 4 3" xfId="32520"/>
    <cellStyle name="60% - Accent6 2 4 4" xfId="32521"/>
    <cellStyle name="60% - Accent6 2 4 5" xfId="32522"/>
    <cellStyle name="60% - Accent6 2 5" xfId="32523"/>
    <cellStyle name="60% - Accent6 2 5 2" xfId="32524"/>
    <cellStyle name="60% - Accent6 2 6" xfId="32525"/>
    <cellStyle name="60% - Accent6 2 6 2" xfId="32526"/>
    <cellStyle name="60% - Accent6 20" xfId="9273"/>
    <cellStyle name="60% - Accent6 21" xfId="9274"/>
    <cellStyle name="60% - Accent6 22" xfId="9275"/>
    <cellStyle name="60% - Accent6 23" xfId="9276"/>
    <cellStyle name="60% - Accent6 24" xfId="9277"/>
    <cellStyle name="60% - Accent6 25" xfId="9278"/>
    <cellStyle name="60% - Accent6 26" xfId="9279"/>
    <cellStyle name="60% - Accent6 27" xfId="9280"/>
    <cellStyle name="60% - Accent6 28" xfId="9281"/>
    <cellStyle name="60% - Accent6 29" xfId="9282"/>
    <cellStyle name="60% - Accent6 3" xfId="9283"/>
    <cellStyle name="60% - Accent6 3 2" xfId="9284"/>
    <cellStyle name="60% - Accent6 3 2 2" xfId="32527"/>
    <cellStyle name="60% - Accent6 3 2 2 2" xfId="32528"/>
    <cellStyle name="60% - Accent6 3 2 3" xfId="32529"/>
    <cellStyle name="60% - Accent6 3 3" xfId="9285"/>
    <cellStyle name="60% - Accent6 3 3 2" xfId="32530"/>
    <cellStyle name="60% - Accent6 3 4" xfId="9286"/>
    <cellStyle name="60% - Accent6 3 4 2" xfId="32531"/>
    <cellStyle name="60% - Accent6 3 5" xfId="32532"/>
    <cellStyle name="60% - Accent6 30" xfId="9287"/>
    <cellStyle name="60% - Accent6 31" xfId="9288"/>
    <cellStyle name="60% - Accent6 32" xfId="9289"/>
    <cellStyle name="60% - Accent6 33" xfId="9290"/>
    <cellStyle name="60% - Accent6 34" xfId="9291"/>
    <cellStyle name="60% - Accent6 35" xfId="9292"/>
    <cellStyle name="60% - Accent6 36" xfId="9293"/>
    <cellStyle name="60% - Accent6 37" xfId="9294"/>
    <cellStyle name="60% - Accent6 38" xfId="9295"/>
    <cellStyle name="60% - Accent6 39" xfId="9296"/>
    <cellStyle name="60% - Accent6 4" xfId="9297"/>
    <cellStyle name="60% - Accent6 4 2" xfId="32533"/>
    <cellStyle name="60% - Accent6 4 2 2" xfId="32534"/>
    <cellStyle name="60% - Accent6 4 2 2 2" xfId="32535"/>
    <cellStyle name="60% - Accent6 4 2 3" xfId="32536"/>
    <cellStyle name="60% - Accent6 4 2 4" xfId="32537"/>
    <cellStyle name="60% - Accent6 4 3" xfId="32538"/>
    <cellStyle name="60% - Accent6 4 3 2" xfId="32539"/>
    <cellStyle name="60% - Accent6 4 4" xfId="32540"/>
    <cellStyle name="60% - Accent6 4 4 2" xfId="32541"/>
    <cellStyle name="60% - Accent6 40" xfId="9298"/>
    <cellStyle name="60% - Accent6 41" xfId="9299"/>
    <cellStyle name="60% - Accent6 42" xfId="9300"/>
    <cellStyle name="60% - Accent6 43" xfId="9301"/>
    <cellStyle name="60% - Accent6 44" xfId="9302"/>
    <cellStyle name="60% - Accent6 45" xfId="9303"/>
    <cellStyle name="60% - Accent6 46" xfId="9304"/>
    <cellStyle name="60% - Accent6 47" xfId="9305"/>
    <cellStyle name="60% - Accent6 48" xfId="9306"/>
    <cellStyle name="60% - Accent6 49" xfId="9307"/>
    <cellStyle name="60% - Accent6 5" xfId="9308"/>
    <cellStyle name="60% - Accent6 5 2" xfId="32542"/>
    <cellStyle name="60% - Accent6 5 2 2" xfId="32543"/>
    <cellStyle name="60% - Accent6 5 2 3" xfId="32544"/>
    <cellStyle name="60% - Accent6 5 3" xfId="32545"/>
    <cellStyle name="60% - Accent6 50" xfId="9309"/>
    <cellStyle name="60% - Accent6 51" xfId="9310"/>
    <cellStyle name="60% - Accent6 52" xfId="9311"/>
    <cellStyle name="60% - Accent6 53" xfId="9312"/>
    <cellStyle name="60% - Accent6 54" xfId="9313"/>
    <cellStyle name="60% - Accent6 55" xfId="9314"/>
    <cellStyle name="60% - Accent6 56" xfId="9315"/>
    <cellStyle name="60% - Accent6 57" xfId="9316"/>
    <cellStyle name="60% - Accent6 58" xfId="9317"/>
    <cellStyle name="60% - Accent6 59" xfId="9318"/>
    <cellStyle name="60% - Accent6 6" xfId="9319"/>
    <cellStyle name="60% - Accent6 6 2" xfId="32546"/>
    <cellStyle name="60% - Accent6 6 2 2" xfId="32547"/>
    <cellStyle name="60% - Accent6 6 3" xfId="32548"/>
    <cellStyle name="60% - Accent6 6 4" xfId="32549"/>
    <cellStyle name="60% - Accent6 6 5" xfId="32550"/>
    <cellStyle name="60% - Accent6 60" xfId="9320"/>
    <cellStyle name="60% - Accent6 61" xfId="9321"/>
    <cellStyle name="60% - Accent6 62" xfId="9322"/>
    <cellStyle name="60% - Accent6 63" xfId="9323"/>
    <cellStyle name="60% - Accent6 64" xfId="9324"/>
    <cellStyle name="60% - Accent6 7" xfId="9325"/>
    <cellStyle name="60% - Accent6 7 2" xfId="32551"/>
    <cellStyle name="60% - Accent6 7 3" xfId="32552"/>
    <cellStyle name="60% - Accent6 8" xfId="9326"/>
    <cellStyle name="60% - Accent6 9" xfId="9327"/>
    <cellStyle name="Accent1" xfId="20" builtinId="29" customBuiltin="1"/>
    <cellStyle name="Accent1 - 20%" xfId="9328"/>
    <cellStyle name="Accent1 - 20% 2" xfId="9329"/>
    <cellStyle name="Accent1 - 40%" xfId="9330"/>
    <cellStyle name="Accent1 - 40% 2" xfId="9331"/>
    <cellStyle name="Accent1 - 60%" xfId="9332"/>
    <cellStyle name="Accent1 - 60% 2" xfId="32553"/>
    <cellStyle name="Accent1 10" xfId="9333"/>
    <cellStyle name="Accent1 10 2" xfId="32554"/>
    <cellStyle name="Accent1 11" xfId="9334"/>
    <cellStyle name="Accent1 11 2" xfId="32555"/>
    <cellStyle name="Accent1 12" xfId="9335"/>
    <cellStyle name="Accent1 12 2" xfId="32556"/>
    <cellStyle name="Accent1 13" xfId="9336"/>
    <cellStyle name="Accent1 13 2" xfId="32557"/>
    <cellStyle name="Accent1 14" xfId="9337"/>
    <cellStyle name="Accent1 14 2" xfId="32558"/>
    <cellStyle name="Accent1 15" xfId="9338"/>
    <cellStyle name="Accent1 15 2" xfId="32559"/>
    <cellStyle name="Accent1 16" xfId="9339"/>
    <cellStyle name="Accent1 16 2" xfId="32560"/>
    <cellStyle name="Accent1 17" xfId="9340"/>
    <cellStyle name="Accent1 17 2" xfId="32561"/>
    <cellStyle name="Accent1 18" xfId="9341"/>
    <cellStyle name="Accent1 18 2" xfId="32562"/>
    <cellStyle name="Accent1 19" xfId="9342"/>
    <cellStyle name="Accent1 2" xfId="9343"/>
    <cellStyle name="Accent1 2 2" xfId="9344"/>
    <cellStyle name="Accent1 2 2 2" xfId="9345"/>
    <cellStyle name="Accent1 2 2 2 2" xfId="32563"/>
    <cellStyle name="Accent1 2 2 2 2 2" xfId="32564"/>
    <cellStyle name="Accent1 2 2 2 3" xfId="32565"/>
    <cellStyle name="Accent1 2 2 3" xfId="32566"/>
    <cellStyle name="Accent1 2 2 3 2" xfId="32567"/>
    <cellStyle name="Accent1 2 2 4" xfId="32568"/>
    <cellStyle name="Accent1 2 2 4 2" xfId="32569"/>
    <cellStyle name="Accent1 2 3" xfId="9346"/>
    <cellStyle name="Accent1 2 3 2" xfId="32570"/>
    <cellStyle name="Accent1 2 3 2 2" xfId="32571"/>
    <cellStyle name="Accent1 2 3 2 2 2" xfId="32572"/>
    <cellStyle name="Accent1 2 3 2 3" xfId="32573"/>
    <cellStyle name="Accent1 2 3 2 4" xfId="32574"/>
    <cellStyle name="Accent1 2 3 3" xfId="32575"/>
    <cellStyle name="Accent1 2 3 3 2" xfId="32576"/>
    <cellStyle name="Accent1 2 3 3 3" xfId="32577"/>
    <cellStyle name="Accent1 2 3 4" xfId="32578"/>
    <cellStyle name="Accent1 2 3 4 2" xfId="32579"/>
    <cellStyle name="Accent1 2 3 5" xfId="32580"/>
    <cellStyle name="Accent1 2 4" xfId="9347"/>
    <cellStyle name="Accent1 2 4 2" xfId="32581"/>
    <cellStyle name="Accent1 2 4 2 2" xfId="32582"/>
    <cellStyle name="Accent1 2 4 3" xfId="32583"/>
    <cellStyle name="Accent1 2 4 4" xfId="32584"/>
    <cellStyle name="Accent1 2 4 5" xfId="32585"/>
    <cellStyle name="Accent1 2 5" xfId="32586"/>
    <cellStyle name="Accent1 2 5 2" xfId="32587"/>
    <cellStyle name="Accent1 2 6" xfId="32588"/>
    <cellStyle name="Accent1 2 6 2" xfId="32589"/>
    <cellStyle name="Accent1 20" xfId="9348"/>
    <cellStyle name="Accent1 21" xfId="9349"/>
    <cellStyle name="Accent1 22" xfId="9350"/>
    <cellStyle name="Accent1 23" xfId="9351"/>
    <cellStyle name="Accent1 24" xfId="9352"/>
    <cellStyle name="Accent1 25" xfId="9353"/>
    <cellStyle name="Accent1 26" xfId="9354"/>
    <cellStyle name="Accent1 27" xfId="9355"/>
    <cellStyle name="Accent1 28" xfId="9356"/>
    <cellStyle name="Accent1 29" xfId="9357"/>
    <cellStyle name="Accent1 3" xfId="9358"/>
    <cellStyle name="Accent1 3 2" xfId="9359"/>
    <cellStyle name="Accent1 3 2 2" xfId="32590"/>
    <cellStyle name="Accent1 3 2 2 2" xfId="32591"/>
    <cellStyle name="Accent1 3 2 3" xfId="32592"/>
    <cellStyle name="Accent1 3 3" xfId="9360"/>
    <cellStyle name="Accent1 3 3 2" xfId="32593"/>
    <cellStyle name="Accent1 3 4" xfId="9361"/>
    <cellStyle name="Accent1 3 4 2" xfId="32594"/>
    <cellStyle name="Accent1 3 5" xfId="32595"/>
    <cellStyle name="Accent1 30" xfId="9362"/>
    <cellStyle name="Accent1 31" xfId="9363"/>
    <cellStyle name="Accent1 32" xfId="9364"/>
    <cellStyle name="Accent1 33" xfId="9365"/>
    <cellStyle name="Accent1 34" xfId="9366"/>
    <cellStyle name="Accent1 35" xfId="9367"/>
    <cellStyle name="Accent1 36" xfId="9368"/>
    <cellStyle name="Accent1 37" xfId="9369"/>
    <cellStyle name="Accent1 38" xfId="9370"/>
    <cellStyle name="Accent1 39" xfId="9371"/>
    <cellStyle name="Accent1 4" xfId="9372"/>
    <cellStyle name="Accent1 4 2" xfId="9373"/>
    <cellStyle name="Accent1 4 2 2" xfId="32596"/>
    <cellStyle name="Accent1 4 2 2 2" xfId="32597"/>
    <cellStyle name="Accent1 4 2 3" xfId="32598"/>
    <cellStyle name="Accent1 4 2 4" xfId="32599"/>
    <cellStyle name="Accent1 4 3" xfId="9374"/>
    <cellStyle name="Accent1 4 3 2" xfId="32600"/>
    <cellStyle name="Accent1 4 4" xfId="32601"/>
    <cellStyle name="Accent1 4 4 2" xfId="32602"/>
    <cellStyle name="Accent1 40" xfId="9375"/>
    <cellStyle name="Accent1 41" xfId="9376"/>
    <cellStyle name="Accent1 42" xfId="9377"/>
    <cellStyle name="Accent1 43" xfId="9378"/>
    <cellStyle name="Accent1 44" xfId="9379"/>
    <cellStyle name="Accent1 45" xfId="9380"/>
    <cellStyle name="Accent1 46" xfId="9381"/>
    <cellStyle name="Accent1 47" xfId="9382"/>
    <cellStyle name="Accent1 48" xfId="9383"/>
    <cellStyle name="Accent1 49" xfId="9384"/>
    <cellStyle name="Accent1 5" xfId="9385"/>
    <cellStyle name="Accent1 5 2" xfId="32603"/>
    <cellStyle name="Accent1 5 2 2" xfId="32604"/>
    <cellStyle name="Accent1 5 2 3" xfId="32605"/>
    <cellStyle name="Accent1 5 3" xfId="32606"/>
    <cellStyle name="Accent1 50" xfId="9386"/>
    <cellStyle name="Accent1 51" xfId="9387"/>
    <cellStyle name="Accent1 52" xfId="9388"/>
    <cellStyle name="Accent1 53" xfId="9389"/>
    <cellStyle name="Accent1 54" xfId="9390"/>
    <cellStyle name="Accent1 55" xfId="9391"/>
    <cellStyle name="Accent1 56" xfId="9392"/>
    <cellStyle name="Accent1 57" xfId="9393"/>
    <cellStyle name="Accent1 58" xfId="9394"/>
    <cellStyle name="Accent1 59" xfId="9395"/>
    <cellStyle name="Accent1 6" xfId="9396"/>
    <cellStyle name="Accent1 6 2" xfId="32607"/>
    <cellStyle name="Accent1 6 2 2" xfId="32608"/>
    <cellStyle name="Accent1 6 3" xfId="32609"/>
    <cellStyle name="Accent1 6 4" xfId="32610"/>
    <cellStyle name="Accent1 6 5" xfId="32611"/>
    <cellStyle name="Accent1 60" xfId="9397"/>
    <cellStyle name="Accent1 61" xfId="9398"/>
    <cellStyle name="Accent1 62" xfId="9399"/>
    <cellStyle name="Accent1 63" xfId="9400"/>
    <cellStyle name="Accent1 64" xfId="9401"/>
    <cellStyle name="Accent1 7" xfId="9402"/>
    <cellStyle name="Accent1 7 2" xfId="32612"/>
    <cellStyle name="Accent1 7 3" xfId="32613"/>
    <cellStyle name="Accent1 8" xfId="9403"/>
    <cellStyle name="Accent1 8 2" xfId="32614"/>
    <cellStyle name="Accent1 8 3" xfId="32615"/>
    <cellStyle name="Accent1 9" xfId="9404"/>
    <cellStyle name="Accent1 9 2" xfId="32616"/>
    <cellStyle name="Accent1 9 3" xfId="32617"/>
    <cellStyle name="Accent2" xfId="21" builtinId="33" customBuiltin="1"/>
    <cellStyle name="Accent2 - 20%" xfId="9405"/>
    <cellStyle name="Accent2 - 20% 2" xfId="9406"/>
    <cellStyle name="Accent2 - 40%" xfId="9407"/>
    <cellStyle name="Accent2 - 40% 2" xfId="9408"/>
    <cellStyle name="Accent2 - 60%" xfId="9409"/>
    <cellStyle name="Accent2 - 60% 2" xfId="32618"/>
    <cellStyle name="Accent2 10" xfId="9410"/>
    <cellStyle name="Accent2 10 2" xfId="32619"/>
    <cellStyle name="Accent2 11" xfId="9411"/>
    <cellStyle name="Accent2 11 2" xfId="32620"/>
    <cellStyle name="Accent2 12" xfId="9412"/>
    <cellStyle name="Accent2 12 2" xfId="32621"/>
    <cellStyle name="Accent2 13" xfId="9413"/>
    <cellStyle name="Accent2 13 2" xfId="32622"/>
    <cellStyle name="Accent2 14" xfId="9414"/>
    <cellStyle name="Accent2 14 2" xfId="32623"/>
    <cellStyle name="Accent2 15" xfId="9415"/>
    <cellStyle name="Accent2 15 2" xfId="32624"/>
    <cellStyle name="Accent2 16" xfId="9416"/>
    <cellStyle name="Accent2 16 2" xfId="32625"/>
    <cellStyle name="Accent2 17" xfId="9417"/>
    <cellStyle name="Accent2 17 2" xfId="32626"/>
    <cellStyle name="Accent2 18" xfId="9418"/>
    <cellStyle name="Accent2 18 2" xfId="32627"/>
    <cellStyle name="Accent2 19" xfId="9419"/>
    <cellStyle name="Accent2 2" xfId="9420"/>
    <cellStyle name="Accent2 2 2" xfId="9421"/>
    <cellStyle name="Accent2 2 2 2" xfId="9422"/>
    <cellStyle name="Accent2 2 2 2 2" xfId="32628"/>
    <cellStyle name="Accent2 2 2 2 2 2" xfId="32629"/>
    <cellStyle name="Accent2 2 2 2 3" xfId="32630"/>
    <cellStyle name="Accent2 2 2 3" xfId="32631"/>
    <cellStyle name="Accent2 2 2 3 2" xfId="32632"/>
    <cellStyle name="Accent2 2 2 4" xfId="32633"/>
    <cellStyle name="Accent2 2 2 4 2" xfId="32634"/>
    <cellStyle name="Accent2 2 3" xfId="9423"/>
    <cellStyle name="Accent2 2 3 2" xfId="32635"/>
    <cellStyle name="Accent2 2 3 2 2" xfId="32636"/>
    <cellStyle name="Accent2 2 3 2 2 2" xfId="32637"/>
    <cellStyle name="Accent2 2 3 2 3" xfId="32638"/>
    <cellStyle name="Accent2 2 3 2 4" xfId="32639"/>
    <cellStyle name="Accent2 2 3 3" xfId="32640"/>
    <cellStyle name="Accent2 2 3 3 2" xfId="32641"/>
    <cellStyle name="Accent2 2 3 3 3" xfId="32642"/>
    <cellStyle name="Accent2 2 3 4" xfId="32643"/>
    <cellStyle name="Accent2 2 3 4 2" xfId="32644"/>
    <cellStyle name="Accent2 2 3 5" xfId="32645"/>
    <cellStyle name="Accent2 2 4" xfId="9424"/>
    <cellStyle name="Accent2 2 4 2" xfId="32646"/>
    <cellStyle name="Accent2 2 4 2 2" xfId="32647"/>
    <cellStyle name="Accent2 2 4 3" xfId="32648"/>
    <cellStyle name="Accent2 2 4 4" xfId="32649"/>
    <cellStyle name="Accent2 2 4 5" xfId="32650"/>
    <cellStyle name="Accent2 2 5" xfId="32651"/>
    <cellStyle name="Accent2 2 5 2" xfId="32652"/>
    <cellStyle name="Accent2 2 6" xfId="32653"/>
    <cellStyle name="Accent2 2 6 2" xfId="32654"/>
    <cellStyle name="Accent2 20" xfId="9425"/>
    <cellStyle name="Accent2 21" xfId="9426"/>
    <cellStyle name="Accent2 22" xfId="9427"/>
    <cellStyle name="Accent2 23" xfId="9428"/>
    <cellStyle name="Accent2 24" xfId="9429"/>
    <cellStyle name="Accent2 25" xfId="9430"/>
    <cellStyle name="Accent2 26" xfId="9431"/>
    <cellStyle name="Accent2 27" xfId="9432"/>
    <cellStyle name="Accent2 28" xfId="9433"/>
    <cellStyle name="Accent2 29" xfId="9434"/>
    <cellStyle name="Accent2 3" xfId="9435"/>
    <cellStyle name="Accent2 3 2" xfId="9436"/>
    <cellStyle name="Accent2 3 2 2" xfId="32655"/>
    <cellStyle name="Accent2 3 2 2 2" xfId="32656"/>
    <cellStyle name="Accent2 3 2 3" xfId="32657"/>
    <cellStyle name="Accent2 3 3" xfId="9437"/>
    <cellStyle name="Accent2 3 3 2" xfId="32658"/>
    <cellStyle name="Accent2 3 4" xfId="9438"/>
    <cellStyle name="Accent2 3 4 2" xfId="32659"/>
    <cellStyle name="Accent2 3 5" xfId="32660"/>
    <cellStyle name="Accent2 30" xfId="9439"/>
    <cellStyle name="Accent2 31" xfId="9440"/>
    <cellStyle name="Accent2 32" xfId="9441"/>
    <cellStyle name="Accent2 33" xfId="9442"/>
    <cellStyle name="Accent2 34" xfId="9443"/>
    <cellStyle name="Accent2 35" xfId="9444"/>
    <cellStyle name="Accent2 36" xfId="9445"/>
    <cellStyle name="Accent2 37" xfId="9446"/>
    <cellStyle name="Accent2 38" xfId="9447"/>
    <cellStyle name="Accent2 39" xfId="9448"/>
    <cellStyle name="Accent2 4" xfId="9449"/>
    <cellStyle name="Accent2 4 2" xfId="9450"/>
    <cellStyle name="Accent2 4 2 2" xfId="32661"/>
    <cellStyle name="Accent2 4 2 2 2" xfId="32662"/>
    <cellStyle name="Accent2 4 2 3" xfId="32663"/>
    <cellStyle name="Accent2 4 2 4" xfId="32664"/>
    <cellStyle name="Accent2 4 3" xfId="9451"/>
    <cellStyle name="Accent2 4 3 2" xfId="32665"/>
    <cellStyle name="Accent2 4 4" xfId="32666"/>
    <cellStyle name="Accent2 4 4 2" xfId="32667"/>
    <cellStyle name="Accent2 40" xfId="9452"/>
    <cellStyle name="Accent2 41" xfId="9453"/>
    <cellStyle name="Accent2 42" xfId="9454"/>
    <cellStyle name="Accent2 43" xfId="9455"/>
    <cellStyle name="Accent2 44" xfId="9456"/>
    <cellStyle name="Accent2 45" xfId="9457"/>
    <cellStyle name="Accent2 46" xfId="9458"/>
    <cellStyle name="Accent2 47" xfId="9459"/>
    <cellStyle name="Accent2 48" xfId="9460"/>
    <cellStyle name="Accent2 49" xfId="9461"/>
    <cellStyle name="Accent2 5" xfId="9462"/>
    <cellStyle name="Accent2 5 2" xfId="32668"/>
    <cellStyle name="Accent2 5 2 2" xfId="32669"/>
    <cellStyle name="Accent2 5 2 3" xfId="32670"/>
    <cellStyle name="Accent2 5 3" xfId="32671"/>
    <cellStyle name="Accent2 50" xfId="9463"/>
    <cellStyle name="Accent2 51" xfId="9464"/>
    <cellStyle name="Accent2 52" xfId="9465"/>
    <cellStyle name="Accent2 53" xfId="9466"/>
    <cellStyle name="Accent2 54" xfId="9467"/>
    <cellStyle name="Accent2 55" xfId="9468"/>
    <cellStyle name="Accent2 56" xfId="9469"/>
    <cellStyle name="Accent2 57" xfId="9470"/>
    <cellStyle name="Accent2 58" xfId="9471"/>
    <cellStyle name="Accent2 59" xfId="9472"/>
    <cellStyle name="Accent2 6" xfId="9473"/>
    <cellStyle name="Accent2 6 2" xfId="32672"/>
    <cellStyle name="Accent2 6 2 2" xfId="32673"/>
    <cellStyle name="Accent2 6 3" xfId="32674"/>
    <cellStyle name="Accent2 6 4" xfId="32675"/>
    <cellStyle name="Accent2 6 5" xfId="32676"/>
    <cellStyle name="Accent2 60" xfId="9474"/>
    <cellStyle name="Accent2 61" xfId="9475"/>
    <cellStyle name="Accent2 62" xfId="9476"/>
    <cellStyle name="Accent2 63" xfId="9477"/>
    <cellStyle name="Accent2 64" xfId="9478"/>
    <cellStyle name="Accent2 7" xfId="9479"/>
    <cellStyle name="Accent2 7 2" xfId="32677"/>
    <cellStyle name="Accent2 7 3" xfId="32678"/>
    <cellStyle name="Accent2 8" xfId="9480"/>
    <cellStyle name="Accent2 8 2" xfId="32679"/>
    <cellStyle name="Accent2 8 3" xfId="32680"/>
    <cellStyle name="Accent2 9" xfId="9481"/>
    <cellStyle name="Accent2 9 2" xfId="32681"/>
    <cellStyle name="Accent2 9 3" xfId="32682"/>
    <cellStyle name="Accent3" xfId="22" builtinId="37" customBuiltin="1"/>
    <cellStyle name="Accent3 - 20%" xfId="9482"/>
    <cellStyle name="Accent3 - 20% 2" xfId="9483"/>
    <cellStyle name="Accent3 - 40%" xfId="9484"/>
    <cellStyle name="Accent3 - 40% 2" xfId="9485"/>
    <cellStyle name="Accent3 - 60%" xfId="9486"/>
    <cellStyle name="Accent3 - 60% 2" xfId="32683"/>
    <cellStyle name="Accent3 10" xfId="9487"/>
    <cellStyle name="Accent3 10 2" xfId="32684"/>
    <cellStyle name="Accent3 11" xfId="9488"/>
    <cellStyle name="Accent3 11 2" xfId="32685"/>
    <cellStyle name="Accent3 12" xfId="9489"/>
    <cellStyle name="Accent3 12 2" xfId="32686"/>
    <cellStyle name="Accent3 13" xfId="9490"/>
    <cellStyle name="Accent3 13 2" xfId="32687"/>
    <cellStyle name="Accent3 14" xfId="9491"/>
    <cellStyle name="Accent3 14 2" xfId="32688"/>
    <cellStyle name="Accent3 15" xfId="9492"/>
    <cellStyle name="Accent3 15 2" xfId="32689"/>
    <cellStyle name="Accent3 16" xfId="9493"/>
    <cellStyle name="Accent3 16 2" xfId="32690"/>
    <cellStyle name="Accent3 17" xfId="9494"/>
    <cellStyle name="Accent3 17 2" xfId="32691"/>
    <cellStyle name="Accent3 18" xfId="9495"/>
    <cellStyle name="Accent3 18 2" xfId="32692"/>
    <cellStyle name="Accent3 19" xfId="9496"/>
    <cellStyle name="Accent3 2" xfId="9497"/>
    <cellStyle name="Accent3 2 2" xfId="9498"/>
    <cellStyle name="Accent3 2 2 2" xfId="9499"/>
    <cellStyle name="Accent3 2 2 2 2" xfId="32693"/>
    <cellStyle name="Accent3 2 2 2 2 2" xfId="32694"/>
    <cellStyle name="Accent3 2 2 2 3" xfId="32695"/>
    <cellStyle name="Accent3 2 2 3" xfId="32696"/>
    <cellStyle name="Accent3 2 2 3 2" xfId="32697"/>
    <cellStyle name="Accent3 2 2 4" xfId="32698"/>
    <cellStyle name="Accent3 2 2 4 2" xfId="32699"/>
    <cellStyle name="Accent3 2 3" xfId="9500"/>
    <cellStyle name="Accent3 2 3 2" xfId="32700"/>
    <cellStyle name="Accent3 2 3 2 2" xfId="32701"/>
    <cellStyle name="Accent3 2 3 2 2 2" xfId="32702"/>
    <cellStyle name="Accent3 2 3 2 3" xfId="32703"/>
    <cellStyle name="Accent3 2 3 2 4" xfId="32704"/>
    <cellStyle name="Accent3 2 3 3" xfId="32705"/>
    <cellStyle name="Accent3 2 3 3 2" xfId="32706"/>
    <cellStyle name="Accent3 2 3 3 3" xfId="32707"/>
    <cellStyle name="Accent3 2 3 4" xfId="32708"/>
    <cellStyle name="Accent3 2 3 4 2" xfId="32709"/>
    <cellStyle name="Accent3 2 3 5" xfId="32710"/>
    <cellStyle name="Accent3 2 4" xfId="9501"/>
    <cellStyle name="Accent3 2 4 2" xfId="32711"/>
    <cellStyle name="Accent3 2 4 2 2" xfId="32712"/>
    <cellStyle name="Accent3 2 4 3" xfId="32713"/>
    <cellStyle name="Accent3 2 4 4" xfId="32714"/>
    <cellStyle name="Accent3 2 4 5" xfId="32715"/>
    <cellStyle name="Accent3 2 5" xfId="32716"/>
    <cellStyle name="Accent3 2 5 2" xfId="32717"/>
    <cellStyle name="Accent3 2 6" xfId="32718"/>
    <cellStyle name="Accent3 2 6 2" xfId="32719"/>
    <cellStyle name="Accent3 20" xfId="9502"/>
    <cellStyle name="Accent3 21" xfId="9503"/>
    <cellStyle name="Accent3 22" xfId="9504"/>
    <cellStyle name="Accent3 23" xfId="9505"/>
    <cellStyle name="Accent3 24" xfId="9506"/>
    <cellStyle name="Accent3 25" xfId="9507"/>
    <cellStyle name="Accent3 26" xfId="9508"/>
    <cellStyle name="Accent3 27" xfId="9509"/>
    <cellStyle name="Accent3 28" xfId="9510"/>
    <cellStyle name="Accent3 29" xfId="9511"/>
    <cellStyle name="Accent3 3" xfId="9512"/>
    <cellStyle name="Accent3 3 2" xfId="9513"/>
    <cellStyle name="Accent3 3 2 2" xfId="32720"/>
    <cellStyle name="Accent3 3 2 2 2" xfId="32721"/>
    <cellStyle name="Accent3 3 2 3" xfId="32722"/>
    <cellStyle name="Accent3 3 3" xfId="9514"/>
    <cellStyle name="Accent3 3 3 2" xfId="32723"/>
    <cellStyle name="Accent3 3 4" xfId="9515"/>
    <cellStyle name="Accent3 3 4 2" xfId="32724"/>
    <cellStyle name="Accent3 3 5" xfId="32725"/>
    <cellStyle name="Accent3 30" xfId="9516"/>
    <cellStyle name="Accent3 31" xfId="9517"/>
    <cellStyle name="Accent3 32" xfId="9518"/>
    <cellStyle name="Accent3 33" xfId="9519"/>
    <cellStyle name="Accent3 34" xfId="9520"/>
    <cellStyle name="Accent3 35" xfId="9521"/>
    <cellStyle name="Accent3 36" xfId="9522"/>
    <cellStyle name="Accent3 37" xfId="9523"/>
    <cellStyle name="Accent3 38" xfId="9524"/>
    <cellStyle name="Accent3 39" xfId="9525"/>
    <cellStyle name="Accent3 4" xfId="9526"/>
    <cellStyle name="Accent3 4 2" xfId="9527"/>
    <cellStyle name="Accent3 4 2 2" xfId="32726"/>
    <cellStyle name="Accent3 4 2 2 2" xfId="32727"/>
    <cellStyle name="Accent3 4 2 3" xfId="32728"/>
    <cellStyle name="Accent3 4 2 4" xfId="32729"/>
    <cellStyle name="Accent3 4 3" xfId="9528"/>
    <cellStyle name="Accent3 4 3 2" xfId="32730"/>
    <cellStyle name="Accent3 4 4" xfId="32731"/>
    <cellStyle name="Accent3 4 4 2" xfId="32732"/>
    <cellStyle name="Accent3 40" xfId="9529"/>
    <cellStyle name="Accent3 41" xfId="9530"/>
    <cellStyle name="Accent3 42" xfId="9531"/>
    <cellStyle name="Accent3 43" xfId="9532"/>
    <cellStyle name="Accent3 44" xfId="9533"/>
    <cellStyle name="Accent3 45" xfId="9534"/>
    <cellStyle name="Accent3 46" xfId="9535"/>
    <cellStyle name="Accent3 47" xfId="9536"/>
    <cellStyle name="Accent3 48" xfId="9537"/>
    <cellStyle name="Accent3 49" xfId="9538"/>
    <cellStyle name="Accent3 5" xfId="9539"/>
    <cellStyle name="Accent3 5 2" xfId="32733"/>
    <cellStyle name="Accent3 5 2 2" xfId="32734"/>
    <cellStyle name="Accent3 5 2 3" xfId="32735"/>
    <cellStyle name="Accent3 5 3" xfId="32736"/>
    <cellStyle name="Accent3 50" xfId="9540"/>
    <cellStyle name="Accent3 51" xfId="9541"/>
    <cellStyle name="Accent3 52" xfId="9542"/>
    <cellStyle name="Accent3 53" xfId="9543"/>
    <cellStyle name="Accent3 54" xfId="9544"/>
    <cellStyle name="Accent3 55" xfId="9545"/>
    <cellStyle name="Accent3 56" xfId="9546"/>
    <cellStyle name="Accent3 57" xfId="9547"/>
    <cellStyle name="Accent3 58" xfId="9548"/>
    <cellStyle name="Accent3 59" xfId="9549"/>
    <cellStyle name="Accent3 6" xfId="9550"/>
    <cellStyle name="Accent3 6 2" xfId="32737"/>
    <cellStyle name="Accent3 6 2 2" xfId="32738"/>
    <cellStyle name="Accent3 6 3" xfId="32739"/>
    <cellStyle name="Accent3 6 4" xfId="32740"/>
    <cellStyle name="Accent3 6 5" xfId="32741"/>
    <cellStyle name="Accent3 60" xfId="9551"/>
    <cellStyle name="Accent3 61" xfId="9552"/>
    <cellStyle name="Accent3 62" xfId="9553"/>
    <cellStyle name="Accent3 63" xfId="9554"/>
    <cellStyle name="Accent3 64" xfId="9555"/>
    <cellStyle name="Accent3 7" xfId="9556"/>
    <cellStyle name="Accent3 7 2" xfId="32742"/>
    <cellStyle name="Accent3 7 3" xfId="32743"/>
    <cellStyle name="Accent3 8" xfId="9557"/>
    <cellStyle name="Accent3 8 2" xfId="32744"/>
    <cellStyle name="Accent3 8 3" xfId="32745"/>
    <cellStyle name="Accent3 9" xfId="9558"/>
    <cellStyle name="Accent3 9 2" xfId="32746"/>
    <cellStyle name="Accent3 9 3" xfId="32747"/>
    <cellStyle name="Accent4" xfId="23" builtinId="41" customBuiltin="1"/>
    <cellStyle name="Accent4 - 20%" xfId="9559"/>
    <cellStyle name="Accent4 - 20% 2" xfId="9560"/>
    <cellStyle name="Accent4 - 40%" xfId="9561"/>
    <cellStyle name="Accent4 - 40% 2" xfId="9562"/>
    <cellStyle name="Accent4 - 60%" xfId="9563"/>
    <cellStyle name="Accent4 - 60% 2" xfId="32748"/>
    <cellStyle name="Accent4 10" xfId="9564"/>
    <cellStyle name="Accent4 10 2" xfId="32749"/>
    <cellStyle name="Accent4 11" xfId="9565"/>
    <cellStyle name="Accent4 11 2" xfId="32750"/>
    <cellStyle name="Accent4 12" xfId="9566"/>
    <cellStyle name="Accent4 12 2" xfId="32751"/>
    <cellStyle name="Accent4 13" xfId="9567"/>
    <cellStyle name="Accent4 13 2" xfId="32752"/>
    <cellStyle name="Accent4 14" xfId="9568"/>
    <cellStyle name="Accent4 14 2" xfId="32753"/>
    <cellStyle name="Accent4 15" xfId="9569"/>
    <cellStyle name="Accent4 15 2" xfId="32754"/>
    <cellStyle name="Accent4 16" xfId="9570"/>
    <cellStyle name="Accent4 16 2" xfId="32755"/>
    <cellStyle name="Accent4 17" xfId="9571"/>
    <cellStyle name="Accent4 17 2" xfId="32756"/>
    <cellStyle name="Accent4 18" xfId="9572"/>
    <cellStyle name="Accent4 18 2" xfId="32757"/>
    <cellStyle name="Accent4 19" xfId="9573"/>
    <cellStyle name="Accent4 2" xfId="9574"/>
    <cellStyle name="Accent4 2 2" xfId="9575"/>
    <cellStyle name="Accent4 2 2 2" xfId="9576"/>
    <cellStyle name="Accent4 2 2 2 2" xfId="32758"/>
    <cellStyle name="Accent4 2 2 2 2 2" xfId="32759"/>
    <cellStyle name="Accent4 2 2 2 3" xfId="32760"/>
    <cellStyle name="Accent4 2 2 3" xfId="32761"/>
    <cellStyle name="Accent4 2 2 3 2" xfId="32762"/>
    <cellStyle name="Accent4 2 2 4" xfId="32763"/>
    <cellStyle name="Accent4 2 2 4 2" xfId="32764"/>
    <cellStyle name="Accent4 2 3" xfId="9577"/>
    <cellStyle name="Accent4 2 3 2" xfId="32765"/>
    <cellStyle name="Accent4 2 3 2 2" xfId="32766"/>
    <cellStyle name="Accent4 2 3 2 2 2" xfId="32767"/>
    <cellStyle name="Accent4 2 3 2 3" xfId="32768"/>
    <cellStyle name="Accent4 2 3 2 4" xfId="32769"/>
    <cellStyle name="Accent4 2 3 3" xfId="32770"/>
    <cellStyle name="Accent4 2 3 3 2" xfId="32771"/>
    <cellStyle name="Accent4 2 3 4" xfId="32772"/>
    <cellStyle name="Accent4 2 3 4 2" xfId="32773"/>
    <cellStyle name="Accent4 2 3 5" xfId="32774"/>
    <cellStyle name="Accent4 2 4" xfId="9578"/>
    <cellStyle name="Accent4 2 4 2" xfId="32775"/>
    <cellStyle name="Accent4 2 4 2 2" xfId="32776"/>
    <cellStyle name="Accent4 2 4 3" xfId="32777"/>
    <cellStyle name="Accent4 2 4 4" xfId="32778"/>
    <cellStyle name="Accent4 2 4 5" xfId="32779"/>
    <cellStyle name="Accent4 2 5" xfId="32780"/>
    <cellStyle name="Accent4 2 5 2" xfId="32781"/>
    <cellStyle name="Accent4 2 6" xfId="32782"/>
    <cellStyle name="Accent4 2 6 2" xfId="32783"/>
    <cellStyle name="Accent4 20" xfId="9579"/>
    <cellStyle name="Accent4 21" xfId="9580"/>
    <cellStyle name="Accent4 22" xfId="9581"/>
    <cellStyle name="Accent4 23" xfId="9582"/>
    <cellStyle name="Accent4 24" xfId="9583"/>
    <cellStyle name="Accent4 25" xfId="9584"/>
    <cellStyle name="Accent4 26" xfId="9585"/>
    <cellStyle name="Accent4 27" xfId="9586"/>
    <cellStyle name="Accent4 28" xfId="9587"/>
    <cellStyle name="Accent4 29" xfId="9588"/>
    <cellStyle name="Accent4 3" xfId="9589"/>
    <cellStyle name="Accent4 3 2" xfId="9590"/>
    <cellStyle name="Accent4 3 2 2" xfId="32784"/>
    <cellStyle name="Accent4 3 2 2 2" xfId="32785"/>
    <cellStyle name="Accent4 3 2 3" xfId="32786"/>
    <cellStyle name="Accent4 3 3" xfId="9591"/>
    <cellStyle name="Accent4 3 3 2" xfId="32787"/>
    <cellStyle name="Accent4 3 4" xfId="9592"/>
    <cellStyle name="Accent4 3 4 2" xfId="32788"/>
    <cellStyle name="Accent4 3 5" xfId="32789"/>
    <cellStyle name="Accent4 30" xfId="9593"/>
    <cellStyle name="Accent4 31" xfId="9594"/>
    <cellStyle name="Accent4 32" xfId="9595"/>
    <cellStyle name="Accent4 33" xfId="9596"/>
    <cellStyle name="Accent4 34" xfId="9597"/>
    <cellStyle name="Accent4 35" xfId="9598"/>
    <cellStyle name="Accent4 36" xfId="9599"/>
    <cellStyle name="Accent4 37" xfId="9600"/>
    <cellStyle name="Accent4 38" xfId="9601"/>
    <cellStyle name="Accent4 39" xfId="9602"/>
    <cellStyle name="Accent4 4" xfId="9603"/>
    <cellStyle name="Accent4 4 2" xfId="9604"/>
    <cellStyle name="Accent4 4 2 2" xfId="32790"/>
    <cellStyle name="Accent4 4 2 2 2" xfId="32791"/>
    <cellStyle name="Accent4 4 2 3" xfId="32792"/>
    <cellStyle name="Accent4 4 2 4" xfId="32793"/>
    <cellStyle name="Accent4 4 3" xfId="9605"/>
    <cellStyle name="Accent4 4 3 2" xfId="32794"/>
    <cellStyle name="Accent4 4 4" xfId="32795"/>
    <cellStyle name="Accent4 4 4 2" xfId="32796"/>
    <cellStyle name="Accent4 40" xfId="9606"/>
    <cellStyle name="Accent4 41" xfId="9607"/>
    <cellStyle name="Accent4 42" xfId="9608"/>
    <cellStyle name="Accent4 43" xfId="9609"/>
    <cellStyle name="Accent4 44" xfId="9610"/>
    <cellStyle name="Accent4 45" xfId="9611"/>
    <cellStyle name="Accent4 46" xfId="9612"/>
    <cellStyle name="Accent4 47" xfId="9613"/>
    <cellStyle name="Accent4 48" xfId="9614"/>
    <cellStyle name="Accent4 49" xfId="9615"/>
    <cellStyle name="Accent4 5" xfId="9616"/>
    <cellStyle name="Accent4 5 2" xfId="32797"/>
    <cellStyle name="Accent4 5 2 2" xfId="32798"/>
    <cellStyle name="Accent4 5 2 3" xfId="32799"/>
    <cellStyle name="Accent4 5 3" xfId="32800"/>
    <cellStyle name="Accent4 50" xfId="9617"/>
    <cellStyle name="Accent4 51" xfId="9618"/>
    <cellStyle name="Accent4 52" xfId="9619"/>
    <cellStyle name="Accent4 53" xfId="9620"/>
    <cellStyle name="Accent4 54" xfId="9621"/>
    <cellStyle name="Accent4 55" xfId="9622"/>
    <cellStyle name="Accent4 56" xfId="9623"/>
    <cellStyle name="Accent4 57" xfId="9624"/>
    <cellStyle name="Accent4 58" xfId="9625"/>
    <cellStyle name="Accent4 59" xfId="9626"/>
    <cellStyle name="Accent4 6" xfId="9627"/>
    <cellStyle name="Accent4 6 2" xfId="32801"/>
    <cellStyle name="Accent4 6 2 2" xfId="32802"/>
    <cellStyle name="Accent4 6 3" xfId="32803"/>
    <cellStyle name="Accent4 6 4" xfId="32804"/>
    <cellStyle name="Accent4 6 5" xfId="32805"/>
    <cellStyle name="Accent4 60" xfId="9628"/>
    <cellStyle name="Accent4 61" xfId="9629"/>
    <cellStyle name="Accent4 62" xfId="9630"/>
    <cellStyle name="Accent4 63" xfId="9631"/>
    <cellStyle name="Accent4 64" xfId="9632"/>
    <cellStyle name="Accent4 7" xfId="9633"/>
    <cellStyle name="Accent4 7 2" xfId="32806"/>
    <cellStyle name="Accent4 7 3" xfId="32807"/>
    <cellStyle name="Accent4 8" xfId="9634"/>
    <cellStyle name="Accent4 8 2" xfId="32808"/>
    <cellStyle name="Accent4 8 3" xfId="32809"/>
    <cellStyle name="Accent4 9" xfId="9635"/>
    <cellStyle name="Accent4 9 2" xfId="32810"/>
    <cellStyle name="Accent4 9 3" xfId="32811"/>
    <cellStyle name="Accent5" xfId="24" builtinId="45" customBuiltin="1"/>
    <cellStyle name="Accent5 - 20%" xfId="9636"/>
    <cellStyle name="Accent5 - 20% 2" xfId="9637"/>
    <cellStyle name="Accent5 - 40%" xfId="9638"/>
    <cellStyle name="Accent5 - 40% 2" xfId="9639"/>
    <cellStyle name="Accent5 - 60%" xfId="9640"/>
    <cellStyle name="Accent5 - 60% 2" xfId="32812"/>
    <cellStyle name="Accent5 10" xfId="9641"/>
    <cellStyle name="Accent5 10 2" xfId="32813"/>
    <cellStyle name="Accent5 11" xfId="9642"/>
    <cellStyle name="Accent5 11 2" xfId="32814"/>
    <cellStyle name="Accent5 12" xfId="9643"/>
    <cellStyle name="Accent5 12 2" xfId="32815"/>
    <cellStyle name="Accent5 13" xfId="9644"/>
    <cellStyle name="Accent5 13 2" xfId="32816"/>
    <cellStyle name="Accent5 14" xfId="9645"/>
    <cellStyle name="Accent5 14 2" xfId="32817"/>
    <cellStyle name="Accent5 15" xfId="9646"/>
    <cellStyle name="Accent5 15 2" xfId="32818"/>
    <cellStyle name="Accent5 16" xfId="9647"/>
    <cellStyle name="Accent5 16 2" xfId="32819"/>
    <cellStyle name="Accent5 17" xfId="9648"/>
    <cellStyle name="Accent5 17 2" xfId="32820"/>
    <cellStyle name="Accent5 18" xfId="9649"/>
    <cellStyle name="Accent5 18 2" xfId="32821"/>
    <cellStyle name="Accent5 19" xfId="9650"/>
    <cellStyle name="Accent5 19 2" xfId="32822"/>
    <cellStyle name="Accent5 2" xfId="9651"/>
    <cellStyle name="Accent5 2 2" xfId="9652"/>
    <cellStyle name="Accent5 2 2 2" xfId="9653"/>
    <cellStyle name="Accent5 2 2 2 2" xfId="32823"/>
    <cellStyle name="Accent5 2 2 2 2 2" xfId="32824"/>
    <cellStyle name="Accent5 2 2 2 3" xfId="32825"/>
    <cellStyle name="Accent5 2 2 3" xfId="32826"/>
    <cellStyle name="Accent5 2 2 3 2" xfId="32827"/>
    <cellStyle name="Accent5 2 2 4" xfId="32828"/>
    <cellStyle name="Accent5 2 2 4 2" xfId="32829"/>
    <cellStyle name="Accent5 2 3" xfId="9654"/>
    <cellStyle name="Accent5 2 3 2" xfId="32830"/>
    <cellStyle name="Accent5 2 3 2 2" xfId="32831"/>
    <cellStyle name="Accent5 2 3 2 2 2" xfId="32832"/>
    <cellStyle name="Accent5 2 3 2 3" xfId="32833"/>
    <cellStyle name="Accent5 2 3 2 4" xfId="32834"/>
    <cellStyle name="Accent5 2 3 3" xfId="32835"/>
    <cellStyle name="Accent5 2 3 3 2" xfId="32836"/>
    <cellStyle name="Accent5 2 3 4" xfId="32837"/>
    <cellStyle name="Accent5 2 3 4 2" xfId="32838"/>
    <cellStyle name="Accent5 2 3 5" xfId="32839"/>
    <cellStyle name="Accent5 2 4" xfId="9655"/>
    <cellStyle name="Accent5 2 4 2" xfId="32840"/>
    <cellStyle name="Accent5 2 4 2 2" xfId="32841"/>
    <cellStyle name="Accent5 2 4 3" xfId="32842"/>
    <cellStyle name="Accent5 2 4 4" xfId="32843"/>
    <cellStyle name="Accent5 2 5" xfId="32844"/>
    <cellStyle name="Accent5 2 5 2" xfId="32845"/>
    <cellStyle name="Accent5 2 6" xfId="32846"/>
    <cellStyle name="Accent5 2 6 2" xfId="32847"/>
    <cellStyle name="Accent5 20" xfId="9656"/>
    <cellStyle name="Accent5 20 2" xfId="32848"/>
    <cellStyle name="Accent5 21" xfId="9657"/>
    <cellStyle name="Accent5 21 2" xfId="32849"/>
    <cellStyle name="Accent5 22" xfId="9658"/>
    <cellStyle name="Accent5 22 2" xfId="32850"/>
    <cellStyle name="Accent5 23" xfId="9659"/>
    <cellStyle name="Accent5 23 2" xfId="32851"/>
    <cellStyle name="Accent5 24" xfId="9660"/>
    <cellStyle name="Accent5 24 2" xfId="32852"/>
    <cellStyle name="Accent5 25" xfId="9661"/>
    <cellStyle name="Accent5 25 2" xfId="32853"/>
    <cellStyle name="Accent5 26" xfId="9662"/>
    <cellStyle name="Accent5 26 2" xfId="32854"/>
    <cellStyle name="Accent5 27" xfId="9663"/>
    <cellStyle name="Accent5 27 2" xfId="32855"/>
    <cellStyle name="Accent5 28" xfId="9664"/>
    <cellStyle name="Accent5 28 2" xfId="32856"/>
    <cellStyle name="Accent5 29" xfId="9665"/>
    <cellStyle name="Accent5 29 2" xfId="32857"/>
    <cellStyle name="Accent5 3" xfId="9666"/>
    <cellStyle name="Accent5 3 2" xfId="9667"/>
    <cellStyle name="Accent5 3 2 2" xfId="32858"/>
    <cellStyle name="Accent5 3 2 2 2" xfId="32859"/>
    <cellStyle name="Accent5 3 2 3" xfId="32860"/>
    <cellStyle name="Accent5 3 3" xfId="9668"/>
    <cellStyle name="Accent5 3 3 2" xfId="32861"/>
    <cellStyle name="Accent5 3 4" xfId="32862"/>
    <cellStyle name="Accent5 3 4 2" xfId="32863"/>
    <cellStyle name="Accent5 30" xfId="9669"/>
    <cellStyle name="Accent5 30 2" xfId="32864"/>
    <cellStyle name="Accent5 31" xfId="9670"/>
    <cellStyle name="Accent5 32" xfId="9671"/>
    <cellStyle name="Accent5 33" xfId="9672"/>
    <cellStyle name="Accent5 34" xfId="9673"/>
    <cellStyle name="Accent5 35" xfId="9674"/>
    <cellStyle name="Accent5 36" xfId="9675"/>
    <cellStyle name="Accent5 37" xfId="9676"/>
    <cellStyle name="Accent5 38" xfId="9677"/>
    <cellStyle name="Accent5 39" xfId="9678"/>
    <cellStyle name="Accent5 4" xfId="9679"/>
    <cellStyle name="Accent5 4 2" xfId="32865"/>
    <cellStyle name="Accent5 4 2 2" xfId="32866"/>
    <cellStyle name="Accent5 4 2 2 2" xfId="32867"/>
    <cellStyle name="Accent5 4 2 3" xfId="32868"/>
    <cellStyle name="Accent5 4 2 4" xfId="32869"/>
    <cellStyle name="Accent5 4 3" xfId="32870"/>
    <cellStyle name="Accent5 4 3 2" xfId="32871"/>
    <cellStyle name="Accent5 4 4" xfId="32872"/>
    <cellStyle name="Accent5 4 4 2" xfId="32873"/>
    <cellStyle name="Accent5 40" xfId="9680"/>
    <cellStyle name="Accent5 41" xfId="9681"/>
    <cellStyle name="Accent5 42" xfId="9682"/>
    <cellStyle name="Accent5 43" xfId="9683"/>
    <cellStyle name="Accent5 44" xfId="9684"/>
    <cellStyle name="Accent5 45" xfId="9685"/>
    <cellStyle name="Accent5 46" xfId="9686"/>
    <cellStyle name="Accent5 47" xfId="9687"/>
    <cellStyle name="Accent5 48" xfId="9688"/>
    <cellStyle name="Accent5 49" xfId="9689"/>
    <cellStyle name="Accent5 5" xfId="9690"/>
    <cellStyle name="Accent5 5 2" xfId="32874"/>
    <cellStyle name="Accent5 5 2 2" xfId="32875"/>
    <cellStyle name="Accent5 50" xfId="9691"/>
    <cellStyle name="Accent5 51" xfId="9692"/>
    <cellStyle name="Accent5 52" xfId="9693"/>
    <cellStyle name="Accent5 53" xfId="9694"/>
    <cellStyle name="Accent5 54" xfId="9695"/>
    <cellStyle name="Accent5 55" xfId="9696"/>
    <cellStyle name="Accent5 56" xfId="9697"/>
    <cellStyle name="Accent5 57" xfId="9698"/>
    <cellStyle name="Accent5 58" xfId="9699"/>
    <cellStyle name="Accent5 59" xfId="9700"/>
    <cellStyle name="Accent5 6" xfId="9701"/>
    <cellStyle name="Accent5 6 2" xfId="32876"/>
    <cellStyle name="Accent5 6 2 2" xfId="32877"/>
    <cellStyle name="Accent5 6 3" xfId="32878"/>
    <cellStyle name="Accent5 6 4" xfId="32879"/>
    <cellStyle name="Accent5 6 5" xfId="32880"/>
    <cellStyle name="Accent5 60" xfId="9702"/>
    <cellStyle name="Accent5 61" xfId="9703"/>
    <cellStyle name="Accent5 62" xfId="9704"/>
    <cellStyle name="Accent5 63" xfId="9705"/>
    <cellStyle name="Accent5 64" xfId="9706"/>
    <cellStyle name="Accent5 7" xfId="9707"/>
    <cellStyle name="Accent5 7 2" xfId="32881"/>
    <cellStyle name="Accent5 7 3" xfId="32882"/>
    <cellStyle name="Accent5 8" xfId="9708"/>
    <cellStyle name="Accent5 8 2" xfId="32883"/>
    <cellStyle name="Accent5 8 3" xfId="32884"/>
    <cellStyle name="Accent5 9" xfId="9709"/>
    <cellStyle name="Accent5 9 2" xfId="32885"/>
    <cellStyle name="Accent6" xfId="25" builtinId="49" customBuiltin="1"/>
    <cellStyle name="Accent6 - 20%" xfId="9710"/>
    <cellStyle name="Accent6 - 20% 2" xfId="9711"/>
    <cellStyle name="Accent6 - 40%" xfId="9712"/>
    <cellStyle name="Accent6 - 40% 2" xfId="9713"/>
    <cellStyle name="Accent6 - 60%" xfId="9714"/>
    <cellStyle name="Accent6 - 60% 2" xfId="32886"/>
    <cellStyle name="Accent6 10" xfId="9715"/>
    <cellStyle name="Accent6 10 2" xfId="32887"/>
    <cellStyle name="Accent6 11" xfId="9716"/>
    <cellStyle name="Accent6 11 2" xfId="32888"/>
    <cellStyle name="Accent6 12" xfId="9717"/>
    <cellStyle name="Accent6 12 2" xfId="32889"/>
    <cellStyle name="Accent6 13" xfId="9718"/>
    <cellStyle name="Accent6 13 2" xfId="32890"/>
    <cellStyle name="Accent6 14" xfId="9719"/>
    <cellStyle name="Accent6 14 2" xfId="32891"/>
    <cellStyle name="Accent6 15" xfId="9720"/>
    <cellStyle name="Accent6 15 2" xfId="32892"/>
    <cellStyle name="Accent6 16" xfId="9721"/>
    <cellStyle name="Accent6 16 2" xfId="32893"/>
    <cellStyle name="Accent6 17" xfId="9722"/>
    <cellStyle name="Accent6 17 2" xfId="32894"/>
    <cellStyle name="Accent6 18" xfId="9723"/>
    <cellStyle name="Accent6 18 2" xfId="32895"/>
    <cellStyle name="Accent6 19" xfId="9724"/>
    <cellStyle name="Accent6 2" xfId="9725"/>
    <cellStyle name="Accent6 2 2" xfId="9726"/>
    <cellStyle name="Accent6 2 2 2" xfId="9727"/>
    <cellStyle name="Accent6 2 2 2 2" xfId="32896"/>
    <cellStyle name="Accent6 2 2 2 2 2" xfId="32897"/>
    <cellStyle name="Accent6 2 2 2 3" xfId="32898"/>
    <cellStyle name="Accent6 2 2 3" xfId="32899"/>
    <cellStyle name="Accent6 2 2 3 2" xfId="32900"/>
    <cellStyle name="Accent6 2 2 4" xfId="32901"/>
    <cellStyle name="Accent6 2 2 4 2" xfId="32902"/>
    <cellStyle name="Accent6 2 3" xfId="9728"/>
    <cellStyle name="Accent6 2 3 2" xfId="32903"/>
    <cellStyle name="Accent6 2 3 2 2" xfId="32904"/>
    <cellStyle name="Accent6 2 3 2 2 2" xfId="32905"/>
    <cellStyle name="Accent6 2 3 2 3" xfId="32906"/>
    <cellStyle name="Accent6 2 3 2 4" xfId="32907"/>
    <cellStyle name="Accent6 2 3 3" xfId="32908"/>
    <cellStyle name="Accent6 2 3 3 2" xfId="32909"/>
    <cellStyle name="Accent6 2 3 3 3" xfId="32910"/>
    <cellStyle name="Accent6 2 3 4" xfId="32911"/>
    <cellStyle name="Accent6 2 3 4 2" xfId="32912"/>
    <cellStyle name="Accent6 2 3 5" xfId="32913"/>
    <cellStyle name="Accent6 2 4" xfId="9729"/>
    <cellStyle name="Accent6 2 4 2" xfId="32914"/>
    <cellStyle name="Accent6 2 4 2 2" xfId="32915"/>
    <cellStyle name="Accent6 2 4 3" xfId="32916"/>
    <cellStyle name="Accent6 2 4 4" xfId="32917"/>
    <cellStyle name="Accent6 2 4 5" xfId="32918"/>
    <cellStyle name="Accent6 2 5" xfId="32919"/>
    <cellStyle name="Accent6 2 5 2" xfId="32920"/>
    <cellStyle name="Accent6 2 6" xfId="32921"/>
    <cellStyle name="Accent6 2 6 2" xfId="32922"/>
    <cellStyle name="Accent6 20" xfId="9730"/>
    <cellStyle name="Accent6 21" xfId="9731"/>
    <cellStyle name="Accent6 22" xfId="9732"/>
    <cellStyle name="Accent6 23" xfId="9733"/>
    <cellStyle name="Accent6 24" xfId="9734"/>
    <cellStyle name="Accent6 25" xfId="9735"/>
    <cellStyle name="Accent6 26" xfId="9736"/>
    <cellStyle name="Accent6 27" xfId="9737"/>
    <cellStyle name="Accent6 28" xfId="9738"/>
    <cellStyle name="Accent6 29" xfId="9739"/>
    <cellStyle name="Accent6 3" xfId="9740"/>
    <cellStyle name="Accent6 3 2" xfId="9741"/>
    <cellStyle name="Accent6 3 2 2" xfId="32923"/>
    <cellStyle name="Accent6 3 2 2 2" xfId="32924"/>
    <cellStyle name="Accent6 3 2 3" xfId="32925"/>
    <cellStyle name="Accent6 3 3" xfId="9742"/>
    <cellStyle name="Accent6 3 3 2" xfId="32926"/>
    <cellStyle name="Accent6 3 4" xfId="9743"/>
    <cellStyle name="Accent6 3 4 2" xfId="32927"/>
    <cellStyle name="Accent6 3 5" xfId="32928"/>
    <cellStyle name="Accent6 30" xfId="9744"/>
    <cellStyle name="Accent6 31" xfId="9745"/>
    <cellStyle name="Accent6 32" xfId="9746"/>
    <cellStyle name="Accent6 33" xfId="9747"/>
    <cellStyle name="Accent6 34" xfId="9748"/>
    <cellStyle name="Accent6 35" xfId="9749"/>
    <cellStyle name="Accent6 36" xfId="9750"/>
    <cellStyle name="Accent6 37" xfId="9751"/>
    <cellStyle name="Accent6 38" xfId="9752"/>
    <cellStyle name="Accent6 39" xfId="9753"/>
    <cellStyle name="Accent6 4" xfId="9754"/>
    <cellStyle name="Accent6 4 2" xfId="9755"/>
    <cellStyle name="Accent6 4 2 2" xfId="32929"/>
    <cellStyle name="Accent6 4 2 2 2" xfId="32930"/>
    <cellStyle name="Accent6 4 2 3" xfId="32931"/>
    <cellStyle name="Accent6 4 2 4" xfId="32932"/>
    <cellStyle name="Accent6 4 3" xfId="9756"/>
    <cellStyle name="Accent6 4 3 2" xfId="32933"/>
    <cellStyle name="Accent6 4 4" xfId="32934"/>
    <cellStyle name="Accent6 4 4 2" xfId="32935"/>
    <cellStyle name="Accent6 40" xfId="9757"/>
    <cellStyle name="Accent6 41" xfId="9758"/>
    <cellStyle name="Accent6 42" xfId="9759"/>
    <cellStyle name="Accent6 43" xfId="9760"/>
    <cellStyle name="Accent6 44" xfId="9761"/>
    <cellStyle name="Accent6 45" xfId="9762"/>
    <cellStyle name="Accent6 46" xfId="9763"/>
    <cellStyle name="Accent6 47" xfId="9764"/>
    <cellStyle name="Accent6 48" xfId="9765"/>
    <cellStyle name="Accent6 49" xfId="9766"/>
    <cellStyle name="Accent6 5" xfId="9767"/>
    <cellStyle name="Accent6 5 2" xfId="32936"/>
    <cellStyle name="Accent6 5 2 2" xfId="32937"/>
    <cellStyle name="Accent6 5 2 3" xfId="32938"/>
    <cellStyle name="Accent6 5 3" xfId="32939"/>
    <cellStyle name="Accent6 50" xfId="9768"/>
    <cellStyle name="Accent6 51" xfId="9769"/>
    <cellStyle name="Accent6 52" xfId="9770"/>
    <cellStyle name="Accent6 53" xfId="9771"/>
    <cellStyle name="Accent6 54" xfId="9772"/>
    <cellStyle name="Accent6 55" xfId="9773"/>
    <cellStyle name="Accent6 56" xfId="9774"/>
    <cellStyle name="Accent6 57" xfId="9775"/>
    <cellStyle name="Accent6 58" xfId="9776"/>
    <cellStyle name="Accent6 59" xfId="9777"/>
    <cellStyle name="Accent6 6" xfId="9778"/>
    <cellStyle name="Accent6 6 2" xfId="32940"/>
    <cellStyle name="Accent6 6 2 2" xfId="32941"/>
    <cellStyle name="Accent6 6 3" xfId="32942"/>
    <cellStyle name="Accent6 6 4" xfId="32943"/>
    <cellStyle name="Accent6 6 5" xfId="32944"/>
    <cellStyle name="Accent6 60" xfId="9779"/>
    <cellStyle name="Accent6 61" xfId="9780"/>
    <cellStyle name="Accent6 62" xfId="9781"/>
    <cellStyle name="Accent6 63" xfId="9782"/>
    <cellStyle name="Accent6 64" xfId="9783"/>
    <cellStyle name="Accent6 7" xfId="9784"/>
    <cellStyle name="Accent6 7 2" xfId="32945"/>
    <cellStyle name="Accent6 7 3" xfId="32946"/>
    <cellStyle name="Accent6 8" xfId="9785"/>
    <cellStyle name="Accent6 8 2" xfId="32947"/>
    <cellStyle name="Accent6 8 3" xfId="32948"/>
    <cellStyle name="Accent6 9" xfId="9786"/>
    <cellStyle name="Accent6 9 2" xfId="32949"/>
    <cellStyle name="Accent6 9 3" xfId="32950"/>
    <cellStyle name="Bad" xfId="26" builtinId="27" customBuiltin="1"/>
    <cellStyle name="Bad 10" xfId="9787"/>
    <cellStyle name="Bad 11" xfId="9788"/>
    <cellStyle name="Bad 12" xfId="9789"/>
    <cellStyle name="Bad 13" xfId="9790"/>
    <cellStyle name="Bad 14" xfId="9791"/>
    <cellStyle name="Bad 15" xfId="9792"/>
    <cellStyle name="Bad 16" xfId="9793"/>
    <cellStyle name="Bad 17" xfId="9794"/>
    <cellStyle name="Bad 18" xfId="9795"/>
    <cellStyle name="Bad 19" xfId="9796"/>
    <cellStyle name="Bad 2" xfId="9797"/>
    <cellStyle name="Bad 2 2" xfId="9798"/>
    <cellStyle name="Bad 2 2 2" xfId="9799"/>
    <cellStyle name="Bad 2 2 2 2" xfId="32951"/>
    <cellStyle name="Bad 2 2 2 2 2" xfId="32952"/>
    <cellStyle name="Bad 2 2 2 3" xfId="32953"/>
    <cellStyle name="Bad 2 2 3" xfId="32954"/>
    <cellStyle name="Bad 2 2 3 2" xfId="32955"/>
    <cellStyle name="Bad 2 2 4" xfId="32956"/>
    <cellStyle name="Bad 2 2 4 2" xfId="32957"/>
    <cellStyle name="Bad 2 3" xfId="9800"/>
    <cellStyle name="Bad 2 3 2" xfId="32958"/>
    <cellStyle name="Bad 2 3 2 2" xfId="32959"/>
    <cellStyle name="Bad 2 3 2 2 2" xfId="32960"/>
    <cellStyle name="Bad 2 3 2 3" xfId="32961"/>
    <cellStyle name="Bad 2 3 2 4" xfId="32962"/>
    <cellStyle name="Bad 2 3 3" xfId="32963"/>
    <cellStyle name="Bad 2 3 3 2" xfId="32964"/>
    <cellStyle name="Bad 2 3 3 3" xfId="32965"/>
    <cellStyle name="Bad 2 3 4" xfId="32966"/>
    <cellStyle name="Bad 2 3 4 2" xfId="32967"/>
    <cellStyle name="Bad 2 3 5" xfId="32968"/>
    <cellStyle name="Bad 2 4" xfId="9801"/>
    <cellStyle name="Bad 2 4 2" xfId="32969"/>
    <cellStyle name="Bad 2 4 2 2" xfId="32970"/>
    <cellStyle name="Bad 2 4 3" xfId="32971"/>
    <cellStyle name="Bad 2 4 4" xfId="32972"/>
    <cellStyle name="Bad 2 4 5" xfId="32973"/>
    <cellStyle name="Bad 2 5" xfId="32974"/>
    <cellStyle name="Bad 2 5 2" xfId="32975"/>
    <cellStyle name="Bad 2 6" xfId="32976"/>
    <cellStyle name="Bad 2 6 2" xfId="32977"/>
    <cellStyle name="Bad 20" xfId="9802"/>
    <cellStyle name="Bad 21" xfId="9803"/>
    <cellStyle name="Bad 22" xfId="9804"/>
    <cellStyle name="Bad 23" xfId="9805"/>
    <cellStyle name="Bad 24" xfId="9806"/>
    <cellStyle name="Bad 25" xfId="9807"/>
    <cellStyle name="Bad 26" xfId="9808"/>
    <cellStyle name="Bad 27" xfId="9809"/>
    <cellStyle name="Bad 28" xfId="9810"/>
    <cellStyle name="Bad 29" xfId="9811"/>
    <cellStyle name="Bad 3" xfId="9812"/>
    <cellStyle name="Bad 3 2" xfId="9813"/>
    <cellStyle name="Bad 3 2 2" xfId="32978"/>
    <cellStyle name="Bad 3 2 2 2" xfId="32979"/>
    <cellStyle name="Bad 3 2 3" xfId="32980"/>
    <cellStyle name="Bad 3 3" xfId="9814"/>
    <cellStyle name="Bad 3 3 2" xfId="32981"/>
    <cellStyle name="Bad 3 4" xfId="9815"/>
    <cellStyle name="Bad 3 4 2" xfId="32982"/>
    <cellStyle name="Bad 3 5" xfId="32983"/>
    <cellStyle name="Bad 30" xfId="9816"/>
    <cellStyle name="Bad 31" xfId="9817"/>
    <cellStyle name="Bad 32" xfId="9818"/>
    <cellStyle name="Bad 33" xfId="9819"/>
    <cellStyle name="Bad 34" xfId="9820"/>
    <cellStyle name="Bad 35" xfId="9821"/>
    <cellStyle name="Bad 36" xfId="9822"/>
    <cellStyle name="Bad 37" xfId="9823"/>
    <cellStyle name="Bad 38" xfId="9824"/>
    <cellStyle name="Bad 39" xfId="9825"/>
    <cellStyle name="Bad 4" xfId="9826"/>
    <cellStyle name="Bad 4 2" xfId="32984"/>
    <cellStyle name="Bad 4 2 2" xfId="32985"/>
    <cellStyle name="Bad 4 2 2 2" xfId="32986"/>
    <cellStyle name="Bad 4 2 3" xfId="32987"/>
    <cellStyle name="Bad 4 2 4" xfId="32988"/>
    <cellStyle name="Bad 4 3" xfId="32989"/>
    <cellStyle name="Bad 4 3 2" xfId="32990"/>
    <cellStyle name="Bad 4 4" xfId="32991"/>
    <cellStyle name="Bad 4 4 2" xfId="32992"/>
    <cellStyle name="Bad 40" xfId="9827"/>
    <cellStyle name="Bad 41" xfId="9828"/>
    <cellStyle name="Bad 42" xfId="9829"/>
    <cellStyle name="Bad 43" xfId="9830"/>
    <cellStyle name="Bad 44" xfId="9831"/>
    <cellStyle name="Bad 45" xfId="9832"/>
    <cellStyle name="Bad 46" xfId="9833"/>
    <cellStyle name="Bad 47" xfId="9834"/>
    <cellStyle name="Bad 48" xfId="9835"/>
    <cellStyle name="Bad 49" xfId="9836"/>
    <cellStyle name="Bad 5" xfId="9837"/>
    <cellStyle name="Bad 5 2" xfId="32993"/>
    <cellStyle name="Bad 5 2 2" xfId="32994"/>
    <cellStyle name="Bad 5 2 3" xfId="32995"/>
    <cellStyle name="Bad 5 3" xfId="32996"/>
    <cellStyle name="Bad 50" xfId="9838"/>
    <cellStyle name="Bad 51" xfId="9839"/>
    <cellStyle name="Bad 52" xfId="9840"/>
    <cellStyle name="Bad 53" xfId="9841"/>
    <cellStyle name="Bad 54" xfId="9842"/>
    <cellStyle name="Bad 55" xfId="9843"/>
    <cellStyle name="Bad 56" xfId="9844"/>
    <cellStyle name="Bad 57" xfId="9845"/>
    <cellStyle name="Bad 58" xfId="9846"/>
    <cellStyle name="Bad 59" xfId="9847"/>
    <cellStyle name="Bad 6" xfId="9848"/>
    <cellStyle name="Bad 6 2" xfId="32997"/>
    <cellStyle name="Bad 6 2 2" xfId="32998"/>
    <cellStyle name="Bad 6 3" xfId="32999"/>
    <cellStyle name="Bad 6 4" xfId="33000"/>
    <cellStyle name="Bad 6 5" xfId="33001"/>
    <cellStyle name="Bad 60" xfId="9849"/>
    <cellStyle name="Bad 61" xfId="9850"/>
    <cellStyle name="Bad 62" xfId="9851"/>
    <cellStyle name="Bad 63" xfId="9852"/>
    <cellStyle name="Bad 64" xfId="9853"/>
    <cellStyle name="Bad 7" xfId="9854"/>
    <cellStyle name="Bad 7 2" xfId="33002"/>
    <cellStyle name="Bad 7 3" xfId="33003"/>
    <cellStyle name="Bad 8" xfId="9855"/>
    <cellStyle name="Bad 9" xfId="9856"/>
    <cellStyle name="Band 2" xfId="33004"/>
    <cellStyle name="blank" xfId="9857"/>
    <cellStyle name="blank 2" xfId="33005"/>
    <cellStyle name="bld-li - Style4" xfId="9858"/>
    <cellStyle name="C06_Main text" xfId="33006"/>
    <cellStyle name="C07_Main text Bold Green" xfId="33007"/>
    <cellStyle name="C08_2001 Col heads" xfId="33008"/>
    <cellStyle name="C10_2001 Figs Black" xfId="33009"/>
    <cellStyle name="C11_2002 Figs Bold Green" xfId="33010"/>
    <cellStyle name="C13_2001 Figs 1 decimals" xfId="33011"/>
    <cellStyle name="C15_Main text Bold Black" xfId="33012"/>
    <cellStyle name="Calc Currency (0)" xfId="9859"/>
    <cellStyle name="Calc Currency (0) 2" xfId="9860"/>
    <cellStyle name="Calc Currency (0) 2 2" xfId="9861"/>
    <cellStyle name="Calc Currency (0) 2 2 2" xfId="33013"/>
    <cellStyle name="Calc Currency (0) 2 2 2 2" xfId="33014"/>
    <cellStyle name="Calc Currency (0) 2 2 3" xfId="33015"/>
    <cellStyle name="Calc Currency (0) 2 2 4" xfId="33016"/>
    <cellStyle name="Calc Currency (0) 2 3" xfId="33017"/>
    <cellStyle name="Calc Currency (0) 2 3 2" xfId="33018"/>
    <cellStyle name="Calc Currency (0) 2 3 3" xfId="33019"/>
    <cellStyle name="Calc Currency (0) 2 4" xfId="33020"/>
    <cellStyle name="Calc Currency (0) 2 4 2" xfId="33021"/>
    <cellStyle name="Calc Currency (0) 3" xfId="9862"/>
    <cellStyle name="Calc Currency (0) 3 2" xfId="33022"/>
    <cellStyle name="Calc Currency (0) 3 2 2" xfId="33023"/>
    <cellStyle name="Calc Currency (0) 3 3" xfId="33024"/>
    <cellStyle name="Calc Currency (0) 4" xfId="9863"/>
    <cellStyle name="Calc Currency (0) 4 2" xfId="33025"/>
    <cellStyle name="Calc Currency (0) 5" xfId="33026"/>
    <cellStyle name="Calc Currency (0) 5 2" xfId="33027"/>
    <cellStyle name="Calculation" xfId="27" builtinId="22" customBuiltin="1"/>
    <cellStyle name="Calculation 10" xfId="9864"/>
    <cellStyle name="Calculation 10 2" xfId="33028"/>
    <cellStyle name="Calculation 11" xfId="9865"/>
    <cellStyle name="Calculation 12" xfId="9866"/>
    <cellStyle name="Calculation 13" xfId="9867"/>
    <cellStyle name="Calculation 14" xfId="9868"/>
    <cellStyle name="Calculation 15" xfId="9869"/>
    <cellStyle name="Calculation 16" xfId="9870"/>
    <cellStyle name="Calculation 17" xfId="9871"/>
    <cellStyle name="Calculation 18" xfId="9872"/>
    <cellStyle name="Calculation 19" xfId="9873"/>
    <cellStyle name="Calculation 2" xfId="9874"/>
    <cellStyle name="Calculation 2 2" xfId="9875"/>
    <cellStyle name="Calculation 2 2 2" xfId="9876"/>
    <cellStyle name="Calculation 2 2 2 2" xfId="9877"/>
    <cellStyle name="Calculation 2 2 2 2 2" xfId="33029"/>
    <cellStyle name="Calculation 2 2 2 3" xfId="9878"/>
    <cellStyle name="Calculation 2 2 2 4" xfId="9879"/>
    <cellStyle name="Calculation 2 2 2 5" xfId="9880"/>
    <cellStyle name="Calculation 2 2 2 6" xfId="33030"/>
    <cellStyle name="Calculation 2 2 2 7" xfId="33031"/>
    <cellStyle name="Calculation 2 2 3" xfId="9881"/>
    <cellStyle name="Calculation 2 2 3 2" xfId="33032"/>
    <cellStyle name="Calculation 2 2 3 3" xfId="33033"/>
    <cellStyle name="Calculation 2 2 4" xfId="33034"/>
    <cellStyle name="Calculation 2 2 4 2" xfId="33035"/>
    <cellStyle name="Calculation 2 2 5" xfId="33036"/>
    <cellStyle name="Calculation 2 3" xfId="9882"/>
    <cellStyle name="Calculation 2 3 2" xfId="9883"/>
    <cellStyle name="Calculation 2 3 2 2" xfId="33037"/>
    <cellStyle name="Calculation 2 3 2 2 2" xfId="33038"/>
    <cellStyle name="Calculation 2 3 2 3" xfId="33039"/>
    <cellStyle name="Calculation 2 3 2 4" xfId="33040"/>
    <cellStyle name="Calculation 2 3 3" xfId="9884"/>
    <cellStyle name="Calculation 2 3 3 2" xfId="33041"/>
    <cellStyle name="Calculation 2 3 4" xfId="9885"/>
    <cellStyle name="Calculation 2 3 4 2" xfId="33042"/>
    <cellStyle name="Calculation 2 3 5" xfId="33043"/>
    <cellStyle name="Calculation 2 4" xfId="9886"/>
    <cellStyle name="Calculation 2 4 2" xfId="9887"/>
    <cellStyle name="Calculation 2 4 2 2" xfId="33044"/>
    <cellStyle name="Calculation 2 4 3" xfId="33045"/>
    <cellStyle name="Calculation 2 5" xfId="9888"/>
    <cellStyle name="Calculation 2 5 2" xfId="33046"/>
    <cellStyle name="Calculation 2 5 2 2" xfId="33047"/>
    <cellStyle name="Calculation 2 5 3" xfId="33048"/>
    <cellStyle name="Calculation 2 6" xfId="33049"/>
    <cellStyle name="Calculation 2 6 2" xfId="33050"/>
    <cellStyle name="Calculation 2 6 2 2" xfId="33051"/>
    <cellStyle name="Calculation 2 6 3" xfId="33052"/>
    <cellStyle name="Calculation 2 7" xfId="33053"/>
    <cellStyle name="Calculation 2 7 2" xfId="33054"/>
    <cellStyle name="Calculation 2 8" xfId="33055"/>
    <cellStyle name="Calculation 20" xfId="9889"/>
    <cellStyle name="Calculation 21" xfId="9890"/>
    <cellStyle name="Calculation 22" xfId="9891"/>
    <cellStyle name="Calculation 23" xfId="9892"/>
    <cellStyle name="Calculation 24" xfId="9893"/>
    <cellStyle name="Calculation 25" xfId="9894"/>
    <cellStyle name="Calculation 26" xfId="9895"/>
    <cellStyle name="Calculation 27" xfId="9896"/>
    <cellStyle name="Calculation 28" xfId="9897"/>
    <cellStyle name="Calculation 29" xfId="9898"/>
    <cellStyle name="Calculation 3" xfId="9899"/>
    <cellStyle name="Calculation 3 2" xfId="9900"/>
    <cellStyle name="Calculation 3 2 2" xfId="33056"/>
    <cellStyle name="Calculation 3 2 2 2" xfId="33057"/>
    <cellStyle name="Calculation 3 2 2 3" xfId="33058"/>
    <cellStyle name="Calculation 3 2 3" xfId="33059"/>
    <cellStyle name="Calculation 3 2 3 2" xfId="33060"/>
    <cellStyle name="Calculation 3 2 4" xfId="33061"/>
    <cellStyle name="Calculation 3 3" xfId="9901"/>
    <cellStyle name="Calculation 3 3 2" xfId="33062"/>
    <cellStyle name="Calculation 3 3 2 2" xfId="33063"/>
    <cellStyle name="Calculation 3 3 3" xfId="33064"/>
    <cellStyle name="Calculation 3 3 4" xfId="33065"/>
    <cellStyle name="Calculation 3 4" xfId="9902"/>
    <cellStyle name="Calculation 3 4 2" xfId="33066"/>
    <cellStyle name="Calculation 3 4 2 2" xfId="33067"/>
    <cellStyle name="Calculation 3 4 3" xfId="33068"/>
    <cellStyle name="Calculation 3 5" xfId="33069"/>
    <cellStyle name="Calculation 3 5 2" xfId="33070"/>
    <cellStyle name="Calculation 3 6" xfId="33071"/>
    <cellStyle name="Calculation 30" xfId="9903"/>
    <cellStyle name="Calculation 31" xfId="9904"/>
    <cellStyle name="Calculation 32" xfId="9905"/>
    <cellStyle name="Calculation 33" xfId="9906"/>
    <cellStyle name="Calculation 34" xfId="9907"/>
    <cellStyle name="Calculation 35" xfId="9908"/>
    <cellStyle name="Calculation 36" xfId="9909"/>
    <cellStyle name="Calculation 37" xfId="9910"/>
    <cellStyle name="Calculation 38" xfId="9911"/>
    <cellStyle name="Calculation 39" xfId="9912"/>
    <cellStyle name="Calculation 4" xfId="9913"/>
    <cellStyle name="Calculation 4 2" xfId="9914"/>
    <cellStyle name="Calculation 4 2 2" xfId="9915"/>
    <cellStyle name="Calculation 4 2 2 2" xfId="33072"/>
    <cellStyle name="Calculation 4 2 3" xfId="33073"/>
    <cellStyle name="Calculation 4 3" xfId="9916"/>
    <cellStyle name="Calculation 4 3 2" xfId="9917"/>
    <cellStyle name="Calculation 4 3 2 2" xfId="33074"/>
    <cellStyle name="Calculation 4 3 3" xfId="33075"/>
    <cellStyle name="Calculation 4 4" xfId="9918"/>
    <cellStyle name="Calculation 4 4 2" xfId="9919"/>
    <cellStyle name="Calculation 4 4 2 2" xfId="33076"/>
    <cellStyle name="Calculation 4 4 3" xfId="33077"/>
    <cellStyle name="Calculation 4 5" xfId="33078"/>
    <cellStyle name="Calculation 4 5 2" xfId="33079"/>
    <cellStyle name="Calculation 40" xfId="9920"/>
    <cellStyle name="Calculation 41" xfId="9921"/>
    <cellStyle name="Calculation 42" xfId="9922"/>
    <cellStyle name="Calculation 43" xfId="9923"/>
    <cellStyle name="Calculation 44" xfId="9924"/>
    <cellStyle name="Calculation 45" xfId="9925"/>
    <cellStyle name="Calculation 46" xfId="9926"/>
    <cellStyle name="Calculation 47" xfId="9927"/>
    <cellStyle name="Calculation 48" xfId="9928"/>
    <cellStyle name="Calculation 49" xfId="9929"/>
    <cellStyle name="Calculation 5" xfId="9930"/>
    <cellStyle name="Calculation 5 2" xfId="9931"/>
    <cellStyle name="Calculation 5 2 2" xfId="33080"/>
    <cellStyle name="Calculation 5 2 2 2" xfId="33081"/>
    <cellStyle name="Calculation 5 2 2 2 2" xfId="33082"/>
    <cellStyle name="Calculation 5 2 3" xfId="33083"/>
    <cellStyle name="Calculation 5 2 3 2" xfId="33084"/>
    <cellStyle name="Calculation 5 2 4" xfId="33085"/>
    <cellStyle name="Calculation 5 2 4 2" xfId="33086"/>
    <cellStyle name="Calculation 5 3" xfId="33087"/>
    <cellStyle name="Calculation 5 3 2" xfId="33088"/>
    <cellStyle name="Calculation 5 3 2 2" xfId="33089"/>
    <cellStyle name="Calculation 5 4" xfId="33090"/>
    <cellStyle name="Calculation 5 4 2" xfId="33091"/>
    <cellStyle name="Calculation 5 4 2 2" xfId="33092"/>
    <cellStyle name="Calculation 5 4 3" xfId="33093"/>
    <cellStyle name="Calculation 5 5" xfId="33094"/>
    <cellStyle name="Calculation 5 5 2" xfId="33095"/>
    <cellStyle name="Calculation 5 6" xfId="33096"/>
    <cellStyle name="Calculation 5 6 2" xfId="33097"/>
    <cellStyle name="Calculation 50" xfId="9932"/>
    <cellStyle name="Calculation 51" xfId="9933"/>
    <cellStyle name="Calculation 52" xfId="9934"/>
    <cellStyle name="Calculation 53" xfId="9935"/>
    <cellStyle name="Calculation 54" xfId="9936"/>
    <cellStyle name="Calculation 55" xfId="9937"/>
    <cellStyle name="Calculation 56" xfId="9938"/>
    <cellStyle name="Calculation 57" xfId="9939"/>
    <cellStyle name="Calculation 58" xfId="9940"/>
    <cellStyle name="Calculation 59" xfId="9941"/>
    <cellStyle name="Calculation 6" xfId="9942"/>
    <cellStyle name="Calculation 6 2" xfId="33098"/>
    <cellStyle name="Calculation 6 2 2" xfId="33099"/>
    <cellStyle name="Calculation 6 2 2 2" xfId="33100"/>
    <cellStyle name="Calculation 6 2 3" xfId="33101"/>
    <cellStyle name="Calculation 6 2 4" xfId="33102"/>
    <cellStyle name="Calculation 6 3" xfId="33103"/>
    <cellStyle name="Calculation 6 3 2" xfId="33104"/>
    <cellStyle name="Calculation 6 3 3" xfId="33105"/>
    <cellStyle name="Calculation 6 4" xfId="33106"/>
    <cellStyle name="Calculation 6 4 2" xfId="33107"/>
    <cellStyle name="Calculation 60" xfId="9943"/>
    <cellStyle name="Calculation 61" xfId="9944"/>
    <cellStyle name="Calculation 62" xfId="9945"/>
    <cellStyle name="Calculation 63" xfId="9946"/>
    <cellStyle name="Calculation 64" xfId="9947"/>
    <cellStyle name="Calculation 65" xfId="9948"/>
    <cellStyle name="Calculation 66" xfId="9949"/>
    <cellStyle name="Calculation 7" xfId="9950"/>
    <cellStyle name="Calculation 7 2" xfId="9951"/>
    <cellStyle name="Calculation 7 2 2" xfId="33108"/>
    <cellStyle name="Calculation 7 3" xfId="33109"/>
    <cellStyle name="Calculation 7 3 2" xfId="33110"/>
    <cellStyle name="Calculation 8" xfId="9952"/>
    <cellStyle name="Calculation 8 2" xfId="9953"/>
    <cellStyle name="Calculation 8 2 2" xfId="33111"/>
    <cellStyle name="Calculation 8 3" xfId="33112"/>
    <cellStyle name="Calculation 9" xfId="9954"/>
    <cellStyle name="Calculation 9 2" xfId="9955"/>
    <cellStyle name="Calculation 9 2 2" xfId="33113"/>
    <cellStyle name="Calculation 9 3" xfId="33114"/>
    <cellStyle name="Check Cell" xfId="28" builtinId="23" customBuiltin="1"/>
    <cellStyle name="Check Cell 10" xfId="9956"/>
    <cellStyle name="Check Cell 11" xfId="9957"/>
    <cellStyle name="Check Cell 12" xfId="9958"/>
    <cellStyle name="Check Cell 13" xfId="9959"/>
    <cellStyle name="Check Cell 14" xfId="9960"/>
    <cellStyle name="Check Cell 15" xfId="9961"/>
    <cellStyle name="Check Cell 16" xfId="9962"/>
    <cellStyle name="Check Cell 17" xfId="9963"/>
    <cellStyle name="Check Cell 18" xfId="9964"/>
    <cellStyle name="Check Cell 19" xfId="9965"/>
    <cellStyle name="Check Cell 2" xfId="9966"/>
    <cellStyle name="Check Cell 2 2" xfId="9967"/>
    <cellStyle name="Check Cell 2 2 2" xfId="9968"/>
    <cellStyle name="Check Cell 2 2 2 2" xfId="9969"/>
    <cellStyle name="Check Cell 2 2 2 2 2" xfId="33115"/>
    <cellStyle name="Check Cell 2 2 2 3" xfId="9970"/>
    <cellStyle name="Check Cell 2 2 2 4" xfId="9971"/>
    <cellStyle name="Check Cell 2 2 2 5" xfId="9972"/>
    <cellStyle name="Check Cell 2 2 2 6" xfId="9973"/>
    <cellStyle name="Check Cell 2 2 2 7" xfId="9974"/>
    <cellStyle name="Check Cell 2 2 2 8" xfId="33116"/>
    <cellStyle name="Check Cell 2 2 2 9" xfId="33117"/>
    <cellStyle name="Check Cell 2 2 3" xfId="9975"/>
    <cellStyle name="Check Cell 2 2 3 2" xfId="33118"/>
    <cellStyle name="Check Cell 2 2 4" xfId="33119"/>
    <cellStyle name="Check Cell 2 2 4 2" xfId="33120"/>
    <cellStyle name="Check Cell 2 3" xfId="9976"/>
    <cellStyle name="Check Cell 2 3 2" xfId="33121"/>
    <cellStyle name="Check Cell 2 3 2 2" xfId="33122"/>
    <cellStyle name="Check Cell 2 3 2 2 2" xfId="33123"/>
    <cellStyle name="Check Cell 2 3 2 3" xfId="33124"/>
    <cellStyle name="Check Cell 2 3 2 4" xfId="33125"/>
    <cellStyle name="Check Cell 2 3 3" xfId="33126"/>
    <cellStyle name="Check Cell 2 3 3 2" xfId="33127"/>
    <cellStyle name="Check Cell 2 3 4" xfId="33128"/>
    <cellStyle name="Check Cell 2 3 4 2" xfId="33129"/>
    <cellStyle name="Check Cell 2 3 5" xfId="33130"/>
    <cellStyle name="Check Cell 2 4" xfId="9977"/>
    <cellStyle name="Check Cell 2 4 2" xfId="33131"/>
    <cellStyle name="Check Cell 2 4 2 2" xfId="33132"/>
    <cellStyle name="Check Cell 2 4 3" xfId="33133"/>
    <cellStyle name="Check Cell 2 4 4" xfId="33134"/>
    <cellStyle name="Check Cell 2 5" xfId="33135"/>
    <cellStyle name="Check Cell 2 5 2" xfId="33136"/>
    <cellStyle name="Check Cell 2 6" xfId="33137"/>
    <cellStyle name="Check Cell 2 6 2" xfId="33138"/>
    <cellStyle name="Check Cell 20" xfId="9978"/>
    <cellStyle name="Check Cell 21" xfId="9979"/>
    <cellStyle name="Check Cell 22" xfId="9980"/>
    <cellStyle name="Check Cell 23" xfId="9981"/>
    <cellStyle name="Check Cell 24" xfId="9982"/>
    <cellStyle name="Check Cell 25" xfId="9983"/>
    <cellStyle name="Check Cell 26" xfId="9984"/>
    <cellStyle name="Check Cell 27" xfId="9985"/>
    <cellStyle name="Check Cell 28" xfId="9986"/>
    <cellStyle name="Check Cell 29" xfId="9987"/>
    <cellStyle name="Check Cell 3" xfId="9988"/>
    <cellStyle name="Check Cell 3 2" xfId="9989"/>
    <cellStyle name="Check Cell 3 2 2" xfId="33139"/>
    <cellStyle name="Check Cell 3 2 2 2" xfId="33140"/>
    <cellStyle name="Check Cell 3 2 3" xfId="33141"/>
    <cellStyle name="Check Cell 3 3" xfId="9990"/>
    <cellStyle name="Check Cell 3 3 2" xfId="33142"/>
    <cellStyle name="Check Cell 3 4" xfId="9991"/>
    <cellStyle name="Check Cell 3 4 2" xfId="33143"/>
    <cellStyle name="Check Cell 3 5" xfId="9992"/>
    <cellStyle name="Check Cell 3 6" xfId="9993"/>
    <cellStyle name="Check Cell 3 7" xfId="33144"/>
    <cellStyle name="Check Cell 3 8" xfId="33145"/>
    <cellStyle name="Check Cell 30" xfId="9994"/>
    <cellStyle name="Check Cell 31" xfId="9995"/>
    <cellStyle name="Check Cell 32" xfId="9996"/>
    <cellStyle name="Check Cell 33" xfId="9997"/>
    <cellStyle name="Check Cell 34" xfId="9998"/>
    <cellStyle name="Check Cell 35" xfId="9999"/>
    <cellStyle name="Check Cell 36" xfId="10000"/>
    <cellStyle name="Check Cell 37" xfId="10001"/>
    <cellStyle name="Check Cell 38" xfId="10002"/>
    <cellStyle name="Check Cell 39" xfId="10003"/>
    <cellStyle name="Check Cell 4" xfId="10004"/>
    <cellStyle name="Check Cell 4 2" xfId="33146"/>
    <cellStyle name="Check Cell 4 2 2" xfId="33147"/>
    <cellStyle name="Check Cell 4 2 2 2" xfId="33148"/>
    <cellStyle name="Check Cell 4 2 3" xfId="33149"/>
    <cellStyle name="Check Cell 4 2 4" xfId="33150"/>
    <cellStyle name="Check Cell 4 3" xfId="33151"/>
    <cellStyle name="Check Cell 4 3 2" xfId="33152"/>
    <cellStyle name="Check Cell 4 4" xfId="33153"/>
    <cellStyle name="Check Cell 4 4 2" xfId="33154"/>
    <cellStyle name="Check Cell 40" xfId="10005"/>
    <cellStyle name="Check Cell 41" xfId="10006"/>
    <cellStyle name="Check Cell 42" xfId="10007"/>
    <cellStyle name="Check Cell 43" xfId="10008"/>
    <cellStyle name="Check Cell 44" xfId="10009"/>
    <cellStyle name="Check Cell 45" xfId="10010"/>
    <cellStyle name="Check Cell 46" xfId="10011"/>
    <cellStyle name="Check Cell 47" xfId="10012"/>
    <cellStyle name="Check Cell 48" xfId="10013"/>
    <cellStyle name="Check Cell 49" xfId="10014"/>
    <cellStyle name="Check Cell 5" xfId="10015"/>
    <cellStyle name="Check Cell 5 2" xfId="33155"/>
    <cellStyle name="Check Cell 5 2 2" xfId="33156"/>
    <cellStyle name="Check Cell 50" xfId="10016"/>
    <cellStyle name="Check Cell 51" xfId="10017"/>
    <cellStyle name="Check Cell 52" xfId="10018"/>
    <cellStyle name="Check Cell 53" xfId="10019"/>
    <cellStyle name="Check Cell 54" xfId="10020"/>
    <cellStyle name="Check Cell 55" xfId="10021"/>
    <cellStyle name="Check Cell 56" xfId="10022"/>
    <cellStyle name="Check Cell 57" xfId="10023"/>
    <cellStyle name="Check Cell 58" xfId="10024"/>
    <cellStyle name="Check Cell 59" xfId="10025"/>
    <cellStyle name="Check Cell 6" xfId="10026"/>
    <cellStyle name="Check Cell 6 2" xfId="33157"/>
    <cellStyle name="Check Cell 6 2 2" xfId="33158"/>
    <cellStyle name="Check Cell 6 3" xfId="33159"/>
    <cellStyle name="Check Cell 6 4" xfId="33160"/>
    <cellStyle name="Check Cell 6 5" xfId="33161"/>
    <cellStyle name="Check Cell 60" xfId="10027"/>
    <cellStyle name="Check Cell 61" xfId="10028"/>
    <cellStyle name="Check Cell 62" xfId="10029"/>
    <cellStyle name="Check Cell 63" xfId="10030"/>
    <cellStyle name="Check Cell 64" xfId="10031"/>
    <cellStyle name="Check Cell 7" xfId="10032"/>
    <cellStyle name="Check Cell 7 2" xfId="33162"/>
    <cellStyle name="Check Cell 8" xfId="10033"/>
    <cellStyle name="Check Cell 9" xfId="10034"/>
    <cellStyle name="CheckCell" xfId="10035"/>
    <cellStyle name="CheckCell 2" xfId="10036"/>
    <cellStyle name="CheckCell 2 2" xfId="10037"/>
    <cellStyle name="CheckCell 2 2 2" xfId="33163"/>
    <cellStyle name="CheckCell 2 2 2 2" xfId="33164"/>
    <cellStyle name="CheckCell 2 2 2 2 2" xfId="33165"/>
    <cellStyle name="CheckCell 2 2 3" xfId="33166"/>
    <cellStyle name="CheckCell 2 2 3 2" xfId="33167"/>
    <cellStyle name="CheckCell 2 2 4" xfId="33168"/>
    <cellStyle name="CheckCell 2 2 4 2" xfId="33169"/>
    <cellStyle name="CheckCell 2 3" xfId="33170"/>
    <cellStyle name="CheckCell 2 3 2" xfId="33171"/>
    <cellStyle name="CheckCell 2 3 2 2" xfId="33172"/>
    <cellStyle name="CheckCell 2 4" xfId="33173"/>
    <cellStyle name="CheckCell 2 4 2" xfId="33174"/>
    <cellStyle name="CheckCell 2 4 2 2" xfId="33175"/>
    <cellStyle name="CheckCell 2 4 3" xfId="33176"/>
    <cellStyle name="CheckCell 2 5" xfId="33177"/>
    <cellStyle name="CheckCell 2 5 2" xfId="33178"/>
    <cellStyle name="CheckCell 2 6" xfId="33179"/>
    <cellStyle name="CheckCell 2 6 2" xfId="33180"/>
    <cellStyle name="CheckCell 3" xfId="10038"/>
    <cellStyle name="CheckCell 3 2" xfId="33181"/>
    <cellStyle name="CheckCell 3 2 2" xfId="33182"/>
    <cellStyle name="CheckCell 3 2 2 2" xfId="33183"/>
    <cellStyle name="CheckCell 3 3" xfId="33184"/>
    <cellStyle name="CheckCell 3 3 2" xfId="33185"/>
    <cellStyle name="CheckCell 3 4" xfId="33186"/>
    <cellStyle name="CheckCell 3 4 2" xfId="33187"/>
    <cellStyle name="CheckCell 4" xfId="10039"/>
    <cellStyle name="CheckCell 4 2" xfId="33188"/>
    <cellStyle name="CheckCell 4 2 2" xfId="33189"/>
    <cellStyle name="CheckCell 4 3" xfId="33190"/>
    <cellStyle name="CheckCell 5" xfId="33191"/>
    <cellStyle name="CheckCell 5 2" xfId="33192"/>
    <cellStyle name="CheckCell 5 2 2" xfId="33193"/>
    <cellStyle name="CheckCell 5 3" xfId="33194"/>
    <cellStyle name="CheckCell 6" xfId="33195"/>
    <cellStyle name="CheckCell 6 2" xfId="33196"/>
    <cellStyle name="CheckCell 7" xfId="33197"/>
    <cellStyle name="CheckCell 7 2" xfId="33198"/>
    <cellStyle name="CheckCell_Electric Rev Req Model (2009 GRC) Rebuttal" xfId="10040"/>
    <cellStyle name="ColumnHeading" xfId="33199"/>
    <cellStyle name="ColumnHeadings" xfId="33200"/>
    <cellStyle name="ColumnHeadings2" xfId="33201"/>
    <cellStyle name="Comma" xfId="29" builtinId="3"/>
    <cellStyle name="Comma  - Style1" xfId="33202"/>
    <cellStyle name="Comma  - Style2" xfId="33203"/>
    <cellStyle name="Comma  - Style3" xfId="33204"/>
    <cellStyle name="Comma  - Style4" xfId="33205"/>
    <cellStyle name="Comma  - Style5" xfId="33206"/>
    <cellStyle name="Comma  - Style6" xfId="33207"/>
    <cellStyle name="Comma  - Style7" xfId="33208"/>
    <cellStyle name="Comma  - Style8" xfId="33209"/>
    <cellStyle name="Comma [0] 2" xfId="10041"/>
    <cellStyle name="Comma [0] 3" xfId="10042"/>
    <cellStyle name="Comma [0] 4" xfId="33210"/>
    <cellStyle name="Comma [0] 5" xfId="33211"/>
    <cellStyle name="Comma 10" xfId="62"/>
    <cellStyle name="Comma 10 2" xfId="10043"/>
    <cellStyle name="Comma 10 2 2" xfId="10044"/>
    <cellStyle name="Comma 10 2 2 2" xfId="33212"/>
    <cellStyle name="Comma 10 2 2 2 2" xfId="33213"/>
    <cellStyle name="Comma 10 2 2 3" xfId="33214"/>
    <cellStyle name="Comma 10 2 3" xfId="10045"/>
    <cellStyle name="Comma 10 2 3 2" xfId="33215"/>
    <cellStyle name="Comma 10 2 3 2 2" xfId="33216"/>
    <cellStyle name="Comma 10 2 3 3" xfId="33217"/>
    <cellStyle name="Comma 10 2 4" xfId="33218"/>
    <cellStyle name="Comma 10 2 4 2" xfId="33219"/>
    <cellStyle name="Comma 10 2 5" xfId="33220"/>
    <cellStyle name="Comma 10 2 5 2" xfId="33221"/>
    <cellStyle name="Comma 10 3" xfId="10046"/>
    <cellStyle name="Comma 10 3 2" xfId="33222"/>
    <cellStyle name="Comma 10 3 2 2" xfId="33223"/>
    <cellStyle name="Comma 10 3 3" xfId="33224"/>
    <cellStyle name="Comma 10 4" xfId="10047"/>
    <cellStyle name="Comma 10 4 2" xfId="33225"/>
    <cellStyle name="Comma 10 4 2 2" xfId="33226"/>
    <cellStyle name="Comma 10 4 3" xfId="33227"/>
    <cellStyle name="Comma 10 5" xfId="33228"/>
    <cellStyle name="Comma 10 5 2" xfId="33229"/>
    <cellStyle name="Comma 10 6" xfId="33230"/>
    <cellStyle name="Comma 10 6 2" xfId="33231"/>
    <cellStyle name="Comma 10 7" xfId="33232"/>
    <cellStyle name="Comma 10 7 2" xfId="33233"/>
    <cellStyle name="Comma 11" xfId="10048"/>
    <cellStyle name="Comma 11 2" xfId="10049"/>
    <cellStyle name="Comma 11 2 2" xfId="10050"/>
    <cellStyle name="Comma 11 2 2 2" xfId="33234"/>
    <cellStyle name="Comma 11 2 3" xfId="33235"/>
    <cellStyle name="Comma 11 3" xfId="10051"/>
    <cellStyle name="Comma 11 3 2" xfId="33236"/>
    <cellStyle name="Comma 11 3 2 2" xfId="33237"/>
    <cellStyle name="Comma 11 3 3" xfId="33238"/>
    <cellStyle name="Comma 11 3 4" xfId="33239"/>
    <cellStyle name="Comma 11 4" xfId="10052"/>
    <cellStyle name="Comma 11 4 2" xfId="33240"/>
    <cellStyle name="Comma 11 4 2 2" xfId="33241"/>
    <cellStyle name="Comma 11 4 3" xfId="33242"/>
    <cellStyle name="Comma 11 5" xfId="33243"/>
    <cellStyle name="Comma 11 5 2" xfId="33244"/>
    <cellStyle name="Comma 12" xfId="10053"/>
    <cellStyle name="Comma 12 2" xfId="10054"/>
    <cellStyle name="Comma 12 2 2" xfId="10055"/>
    <cellStyle name="Comma 12 2 2 2" xfId="33245"/>
    <cellStyle name="Comma 12 2 2 2 2" xfId="33246"/>
    <cellStyle name="Comma 12 2 3" xfId="33247"/>
    <cellStyle name="Comma 12 2 3 2" xfId="33248"/>
    <cellStyle name="Comma 12 2 4" xfId="33249"/>
    <cellStyle name="Comma 12 2 4 2" xfId="33250"/>
    <cellStyle name="Comma 12 3" xfId="10056"/>
    <cellStyle name="Comma 12 3 2" xfId="33251"/>
    <cellStyle name="Comma 12 3 2 2" xfId="33252"/>
    <cellStyle name="Comma 12 3 3" xfId="33253"/>
    <cellStyle name="Comma 12 4" xfId="10057"/>
    <cellStyle name="Comma 12 4 2" xfId="33254"/>
    <cellStyle name="Comma 12 4 2 2" xfId="33255"/>
    <cellStyle name="Comma 12 4 3" xfId="33256"/>
    <cellStyle name="Comma 12 5" xfId="33257"/>
    <cellStyle name="Comma 12 5 2" xfId="33258"/>
    <cellStyle name="Comma 12 6" xfId="33259"/>
    <cellStyle name="Comma 12 6 2" xfId="33260"/>
    <cellStyle name="Comma 13" xfId="10058"/>
    <cellStyle name="Comma 13 2" xfId="10059"/>
    <cellStyle name="Comma 13 2 2" xfId="10060"/>
    <cellStyle name="Comma 13 2 2 2" xfId="33261"/>
    <cellStyle name="Comma 13 2 2 2 2" xfId="33262"/>
    <cellStyle name="Comma 13 2 3" xfId="33263"/>
    <cellStyle name="Comma 13 2 3 2" xfId="33264"/>
    <cellStyle name="Comma 13 2 4" xfId="33265"/>
    <cellStyle name="Comma 13 2 4 2" xfId="33266"/>
    <cellStyle name="Comma 13 3" xfId="10061"/>
    <cellStyle name="Comma 13 3 2" xfId="33267"/>
    <cellStyle name="Comma 13 3 2 2" xfId="33268"/>
    <cellStyle name="Comma 13 3 3" xfId="33269"/>
    <cellStyle name="Comma 13 4" xfId="10062"/>
    <cellStyle name="Comma 13 4 2" xfId="33270"/>
    <cellStyle name="Comma 13 4 2 2" xfId="33271"/>
    <cellStyle name="Comma 13 4 3" xfId="33272"/>
    <cellStyle name="Comma 13 5" xfId="33273"/>
    <cellStyle name="Comma 13 5 2" xfId="33274"/>
    <cellStyle name="Comma 13 6" xfId="33275"/>
    <cellStyle name="Comma 13 6 2" xfId="33276"/>
    <cellStyle name="Comma 14" xfId="10063"/>
    <cellStyle name="Comma 14 2" xfId="10064"/>
    <cellStyle name="Comma 14 2 2" xfId="10065"/>
    <cellStyle name="Comma 14 2 2 2" xfId="33277"/>
    <cellStyle name="Comma 14 2 2 2 2" xfId="33278"/>
    <cellStyle name="Comma 14 2 3" xfId="33279"/>
    <cellStyle name="Comma 14 2 3 2" xfId="33280"/>
    <cellStyle name="Comma 14 2 4" xfId="33281"/>
    <cellStyle name="Comma 14 2 4 2" xfId="33282"/>
    <cellStyle name="Comma 14 3" xfId="10066"/>
    <cellStyle name="Comma 14 3 2" xfId="33283"/>
    <cellStyle name="Comma 14 3 2 2" xfId="33284"/>
    <cellStyle name="Comma 14 3 3" xfId="33285"/>
    <cellStyle name="Comma 14 4" xfId="10067"/>
    <cellStyle name="Comma 14 4 2" xfId="33286"/>
    <cellStyle name="Comma 14 4 2 2" xfId="33287"/>
    <cellStyle name="Comma 14 4 3" xfId="33288"/>
    <cellStyle name="Comma 14 5" xfId="33289"/>
    <cellStyle name="Comma 14 5 2" xfId="33290"/>
    <cellStyle name="Comma 14 6" xfId="33291"/>
    <cellStyle name="Comma 14 6 2" xfId="33292"/>
    <cellStyle name="Comma 15" xfId="10068"/>
    <cellStyle name="Comma 15 2" xfId="10069"/>
    <cellStyle name="Comma 15 2 2" xfId="10070"/>
    <cellStyle name="Comma 15 2 2 2" xfId="33293"/>
    <cellStyle name="Comma 15 2 2 3" xfId="33294"/>
    <cellStyle name="Comma 15 2 3" xfId="33295"/>
    <cellStyle name="Comma 15 3" xfId="10071"/>
    <cellStyle name="Comma 15 3 2" xfId="33296"/>
    <cellStyle name="Comma 15 3 2 2" xfId="33297"/>
    <cellStyle name="Comma 15 3 3" xfId="33298"/>
    <cellStyle name="Comma 15 3 4" xfId="33299"/>
    <cellStyle name="Comma 15 4" xfId="33300"/>
    <cellStyle name="Comma 15 4 2" xfId="33301"/>
    <cellStyle name="Comma 15 4 3" xfId="33302"/>
    <cellStyle name="Comma 15 5" xfId="33303"/>
    <cellStyle name="Comma 15 5 2" xfId="33304"/>
    <cellStyle name="Comma 16" xfId="10072"/>
    <cellStyle name="Comma 16 2" xfId="10073"/>
    <cellStyle name="Comma 16 2 2" xfId="33305"/>
    <cellStyle name="Comma 16 2 2 2" xfId="33306"/>
    <cellStyle name="Comma 16 2 2 2 2" xfId="33307"/>
    <cellStyle name="Comma 16 2 2 3" xfId="33308"/>
    <cellStyle name="Comma 16 2 3" xfId="33309"/>
    <cellStyle name="Comma 16 2 3 2" xfId="33310"/>
    <cellStyle name="Comma 16 2 3 2 2" xfId="33311"/>
    <cellStyle name="Comma 16 2 3 3" xfId="33312"/>
    <cellStyle name="Comma 16 2 4" xfId="33313"/>
    <cellStyle name="Comma 16 2 4 2" xfId="33314"/>
    <cellStyle name="Comma 16 3" xfId="10074"/>
    <cellStyle name="Comma 16 3 2" xfId="33315"/>
    <cellStyle name="Comma 16 3 2 2" xfId="33316"/>
    <cellStyle name="Comma 16 3 3" xfId="33317"/>
    <cellStyle name="Comma 16 4" xfId="33318"/>
    <cellStyle name="Comma 16 4 2" xfId="33319"/>
    <cellStyle name="Comma 16 4 2 2" xfId="33320"/>
    <cellStyle name="Comma 16 4 3" xfId="33321"/>
    <cellStyle name="Comma 16 5" xfId="33322"/>
    <cellStyle name="Comma 16 5 2" xfId="33323"/>
    <cellStyle name="Comma 16 6" xfId="33324"/>
    <cellStyle name="Comma 16 6 2" xfId="33325"/>
    <cellStyle name="Comma 17" xfId="10075"/>
    <cellStyle name="Comma 17 2" xfId="10076"/>
    <cellStyle name="Comma 17 2 2" xfId="10077"/>
    <cellStyle name="Comma 17 2 2 2" xfId="33326"/>
    <cellStyle name="Comma 17 2 2 2 2" xfId="33327"/>
    <cellStyle name="Comma 17 2 3" xfId="33328"/>
    <cellStyle name="Comma 17 2 3 2" xfId="33329"/>
    <cellStyle name="Comma 17 2 4" xfId="33330"/>
    <cellStyle name="Comma 17 2 4 2" xfId="33331"/>
    <cellStyle name="Comma 17 3" xfId="10078"/>
    <cellStyle name="Comma 17 3 2" xfId="10079"/>
    <cellStyle name="Comma 17 3 2 2" xfId="33332"/>
    <cellStyle name="Comma 17 3 3" xfId="33333"/>
    <cellStyle name="Comma 17 4" xfId="10080"/>
    <cellStyle name="Comma 17 4 2" xfId="10081"/>
    <cellStyle name="Comma 17 4 2 2" xfId="33334"/>
    <cellStyle name="Comma 17 4 3" xfId="33335"/>
    <cellStyle name="Comma 17 5" xfId="10082"/>
    <cellStyle name="Comma 17 5 2" xfId="33336"/>
    <cellStyle name="Comma 17 6" xfId="33337"/>
    <cellStyle name="Comma 17 6 2" xfId="33338"/>
    <cellStyle name="Comma 18" xfId="10083"/>
    <cellStyle name="Comma 18 2" xfId="10084"/>
    <cellStyle name="Comma 18 2 2" xfId="33339"/>
    <cellStyle name="Comma 18 2 2 2" xfId="33340"/>
    <cellStyle name="Comma 18 2 2 2 2" xfId="33341"/>
    <cellStyle name="Comma 18 2 2 3" xfId="33342"/>
    <cellStyle name="Comma 18 2 3" xfId="33343"/>
    <cellStyle name="Comma 18 2 3 2" xfId="33344"/>
    <cellStyle name="Comma 18 2 3 2 2" xfId="33345"/>
    <cellStyle name="Comma 18 2 3 3" xfId="33346"/>
    <cellStyle name="Comma 18 2 4" xfId="33347"/>
    <cellStyle name="Comma 18 2 4 2" xfId="33348"/>
    <cellStyle name="Comma 18 2 5" xfId="33349"/>
    <cellStyle name="Comma 18 3" xfId="10085"/>
    <cellStyle name="Comma 18 3 2" xfId="33350"/>
    <cellStyle name="Comma 18 3 2 2" xfId="33351"/>
    <cellStyle name="Comma 18 3 3" xfId="33352"/>
    <cellStyle name="Comma 18 4" xfId="10086"/>
    <cellStyle name="Comma 18 4 2" xfId="33353"/>
    <cellStyle name="Comma 18 4 2 2" xfId="33354"/>
    <cellStyle name="Comma 18 4 3" xfId="33355"/>
    <cellStyle name="Comma 18 5" xfId="10087"/>
    <cellStyle name="Comma 18 5 2" xfId="33356"/>
    <cellStyle name="Comma 18 5 2 2" xfId="33357"/>
    <cellStyle name="Comma 18 5 3" xfId="33358"/>
    <cellStyle name="Comma 18 6" xfId="33359"/>
    <cellStyle name="Comma 18 6 2" xfId="33360"/>
    <cellStyle name="Comma 18 7" xfId="33361"/>
    <cellStyle name="Comma 18 8" xfId="33362"/>
    <cellStyle name="Comma 19" xfId="10088"/>
    <cellStyle name="Comma 19 2" xfId="10089"/>
    <cellStyle name="Comma 19 2 2" xfId="33363"/>
    <cellStyle name="Comma 19 2 2 2" xfId="33364"/>
    <cellStyle name="Comma 19 2 2 2 2" xfId="33365"/>
    <cellStyle name="Comma 19 2 2 3" xfId="33366"/>
    <cellStyle name="Comma 19 2 3" xfId="33367"/>
    <cellStyle name="Comma 19 2 3 2" xfId="33368"/>
    <cellStyle name="Comma 19 2 4" xfId="33369"/>
    <cellStyle name="Comma 19 2 4 2" xfId="33370"/>
    <cellStyle name="Comma 19 2 5" xfId="33371"/>
    <cellStyle name="Comma 19 2 6" xfId="33372"/>
    <cellStyle name="Comma 19 3" xfId="10090"/>
    <cellStyle name="Comma 19 3 2" xfId="33373"/>
    <cellStyle name="Comma 19 3 2 2" xfId="33374"/>
    <cellStyle name="Comma 19 3 2 2 2" xfId="33375"/>
    <cellStyle name="Comma 19 3 2 3" xfId="33376"/>
    <cellStyle name="Comma 19 3 3" xfId="33377"/>
    <cellStyle name="Comma 19 3 3 2" xfId="33378"/>
    <cellStyle name="Comma 19 3 4" xfId="33379"/>
    <cellStyle name="Comma 19 4" xfId="33380"/>
    <cellStyle name="Comma 19 4 2" xfId="33381"/>
    <cellStyle name="Comma 19 4 2 2" xfId="33382"/>
    <cellStyle name="Comma 19 4 3" xfId="33383"/>
    <cellStyle name="Comma 19 5" xfId="33384"/>
    <cellStyle name="Comma 19 5 2" xfId="33385"/>
    <cellStyle name="Comma 19 6" xfId="33386"/>
    <cellStyle name="Comma 2" xfId="10091"/>
    <cellStyle name="Comma 2 10" xfId="10092"/>
    <cellStyle name="Comma 2 10 2" xfId="33387"/>
    <cellStyle name="Comma 2 10 2 2" xfId="33388"/>
    <cellStyle name="Comma 2 10 3" xfId="33389"/>
    <cellStyle name="Comma 2 11" xfId="33390"/>
    <cellStyle name="Comma 2 11 2" xfId="33391"/>
    <cellStyle name="Comma 2 12" xfId="33392"/>
    <cellStyle name="Comma 2 12 2" xfId="33393"/>
    <cellStyle name="Comma 2 13" xfId="33394"/>
    <cellStyle name="Comma 2 13 2" xfId="33395"/>
    <cellStyle name="Comma 2 2" xfId="10093"/>
    <cellStyle name="Comma 2 2 2" xfId="10094"/>
    <cellStyle name="Comma 2 2 2 2" xfId="10095"/>
    <cellStyle name="Comma 2 2 2 2 2" xfId="33396"/>
    <cellStyle name="Comma 2 2 2 2 2 2" xfId="33397"/>
    <cellStyle name="Comma 2 2 2 2 3" xfId="33398"/>
    <cellStyle name="Comma 2 2 2 2 4" xfId="33399"/>
    <cellStyle name="Comma 2 2 2 3" xfId="10096"/>
    <cellStyle name="Comma 2 2 2 3 2" xfId="33400"/>
    <cellStyle name="Comma 2 2 2 3 2 2" xfId="33401"/>
    <cellStyle name="Comma 2 2 2 3 3" xfId="33402"/>
    <cellStyle name="Comma 2 2 2 3 4" xfId="33403"/>
    <cellStyle name="Comma 2 2 2 4" xfId="33404"/>
    <cellStyle name="Comma 2 2 2 4 2" xfId="33405"/>
    <cellStyle name="Comma 2 2 2 4 2 2" xfId="33406"/>
    <cellStyle name="Comma 2 2 2 4 3" xfId="33407"/>
    <cellStyle name="Comma 2 2 2 5" xfId="33408"/>
    <cellStyle name="Comma 2 2 2 5 2" xfId="33409"/>
    <cellStyle name="Comma 2 2 2 6" xfId="33410"/>
    <cellStyle name="Comma 2 2 3" xfId="10097"/>
    <cellStyle name="Comma 2 2 3 2" xfId="10098"/>
    <cellStyle name="Comma 2 2 3 2 2" xfId="33411"/>
    <cellStyle name="Comma 2 2 3 2 2 2" xfId="33412"/>
    <cellStyle name="Comma 2 2 3 2 3" xfId="33413"/>
    <cellStyle name="Comma 2 2 3 3" xfId="33414"/>
    <cellStyle name="Comma 2 2 3 3 2" xfId="33415"/>
    <cellStyle name="Comma 2 2 3 3 2 2" xfId="33416"/>
    <cellStyle name="Comma 2 2 3 3 3" xfId="33417"/>
    <cellStyle name="Comma 2 2 3 4" xfId="33418"/>
    <cellStyle name="Comma 2 2 3 4 2" xfId="33419"/>
    <cellStyle name="Comma 2 2 3 5" xfId="33420"/>
    <cellStyle name="Comma 2 2 3 5 2" xfId="33421"/>
    <cellStyle name="Comma 2 2 4" xfId="10099"/>
    <cellStyle name="Comma 2 2 4 2" xfId="33422"/>
    <cellStyle name="Comma 2 2 4 2 2" xfId="33423"/>
    <cellStyle name="Comma 2 2 4 3" xfId="33424"/>
    <cellStyle name="Comma 2 2 5" xfId="10100"/>
    <cellStyle name="Comma 2 2 5 2" xfId="33425"/>
    <cellStyle name="Comma 2 2 5 2 2" xfId="33426"/>
    <cellStyle name="Comma 2 2 5 3" xfId="33427"/>
    <cellStyle name="Comma 2 2 5 4" xfId="33428"/>
    <cellStyle name="Comma 2 2 6" xfId="33429"/>
    <cellStyle name="Comma 2 2 6 2" xfId="33430"/>
    <cellStyle name="Comma 2 2 7" xfId="33431"/>
    <cellStyle name="Comma 2 2 7 2" xfId="33432"/>
    <cellStyle name="Comma 2 2_DEM-WP(C) Chelan Power Costs" xfId="10101"/>
    <cellStyle name="Comma 2 3" xfId="10102"/>
    <cellStyle name="Comma 2 3 2" xfId="10103"/>
    <cellStyle name="Comma 2 3 2 2" xfId="33433"/>
    <cellStyle name="Comma 2 3 2 2 2" xfId="33434"/>
    <cellStyle name="Comma 2 3 2 2 3" xfId="33435"/>
    <cellStyle name="Comma 2 3 2 3" xfId="33436"/>
    <cellStyle name="Comma 2 3 2 4" xfId="33437"/>
    <cellStyle name="Comma 2 3 2 5" xfId="33438"/>
    <cellStyle name="Comma 2 3 3" xfId="10104"/>
    <cellStyle name="Comma 2 3 3 2" xfId="33439"/>
    <cellStyle name="Comma 2 3 3 2 2" xfId="33440"/>
    <cellStyle name="Comma 2 3 3 3" xfId="33441"/>
    <cellStyle name="Comma 2 3 3 4" xfId="33442"/>
    <cellStyle name="Comma 2 3 4" xfId="33443"/>
    <cellStyle name="Comma 2 3 4 2" xfId="33444"/>
    <cellStyle name="Comma 2 3 5" xfId="33445"/>
    <cellStyle name="Comma 2 4" xfId="10105"/>
    <cellStyle name="Comma 2 4 2" xfId="10106"/>
    <cellStyle name="Comma 2 4 2 2" xfId="33446"/>
    <cellStyle name="Comma 2 4 2 2 2" xfId="33447"/>
    <cellStyle name="Comma 2 4 2 3" xfId="33448"/>
    <cellStyle name="Comma 2 4 2 4" xfId="33449"/>
    <cellStyle name="Comma 2 4 3" xfId="33450"/>
    <cellStyle name="Comma 2 4 3 2" xfId="33451"/>
    <cellStyle name="Comma 2 4 3 2 2" xfId="33452"/>
    <cellStyle name="Comma 2 4 3 3" xfId="33453"/>
    <cellStyle name="Comma 2 4 4" xfId="33454"/>
    <cellStyle name="Comma 2 4 4 2" xfId="33455"/>
    <cellStyle name="Comma 2 4 5" xfId="33456"/>
    <cellStyle name="Comma 2 4 5 2" xfId="33457"/>
    <cellStyle name="Comma 2 4 6" xfId="33458"/>
    <cellStyle name="Comma 2 5" xfId="10107"/>
    <cellStyle name="Comma 2 5 2" xfId="10108"/>
    <cellStyle name="Comma 2 5 2 2" xfId="33459"/>
    <cellStyle name="Comma 2 5 2 2 2" xfId="33460"/>
    <cellStyle name="Comma 2 5 2 3" xfId="33461"/>
    <cellStyle name="Comma 2 5 2 4" xfId="33462"/>
    <cellStyle name="Comma 2 5 3" xfId="33463"/>
    <cellStyle name="Comma 2 5 3 2" xfId="33464"/>
    <cellStyle name="Comma 2 5 3 2 2" xfId="33465"/>
    <cellStyle name="Comma 2 5 3 3" xfId="33466"/>
    <cellStyle name="Comma 2 5 4" xfId="33467"/>
    <cellStyle name="Comma 2 5 4 2" xfId="33468"/>
    <cellStyle name="Comma 2 5 5" xfId="33469"/>
    <cellStyle name="Comma 2 5 5 2" xfId="33470"/>
    <cellStyle name="Comma 2 5 6" xfId="33471"/>
    <cellStyle name="Comma 2 6" xfId="10109"/>
    <cellStyle name="Comma 2 6 2" xfId="10110"/>
    <cellStyle name="Comma 2 6 2 2" xfId="33472"/>
    <cellStyle name="Comma 2 6 2 2 2" xfId="33473"/>
    <cellStyle name="Comma 2 6 2 3" xfId="33474"/>
    <cellStyle name="Comma 2 6 3" xfId="33475"/>
    <cellStyle name="Comma 2 6 3 2" xfId="33476"/>
    <cellStyle name="Comma 2 6 3 2 2" xfId="33477"/>
    <cellStyle name="Comma 2 6 3 3" xfId="33478"/>
    <cellStyle name="Comma 2 6 3 4" xfId="33479"/>
    <cellStyle name="Comma 2 6 4" xfId="33480"/>
    <cellStyle name="Comma 2 6 4 2" xfId="33481"/>
    <cellStyle name="Comma 2 6 5" xfId="33482"/>
    <cellStyle name="Comma 2 6 5 2" xfId="33483"/>
    <cellStyle name="Comma 2 6 6" xfId="33484"/>
    <cellStyle name="Comma 2 7" xfId="10111"/>
    <cellStyle name="Comma 2 7 2" xfId="10112"/>
    <cellStyle name="Comma 2 7 2 2" xfId="33485"/>
    <cellStyle name="Comma 2 7 2 2 2" xfId="33486"/>
    <cellStyle name="Comma 2 7 2 3" xfId="33487"/>
    <cellStyle name="Comma 2 7 3" xfId="33488"/>
    <cellStyle name="Comma 2 7 3 2" xfId="33489"/>
    <cellStyle name="Comma 2 7 3 2 2" xfId="33490"/>
    <cellStyle name="Comma 2 7 3 3" xfId="33491"/>
    <cellStyle name="Comma 2 7 3 4" xfId="33492"/>
    <cellStyle name="Comma 2 7 4" xfId="33493"/>
    <cellStyle name="Comma 2 7 4 2" xfId="33494"/>
    <cellStyle name="Comma 2 7 5" xfId="33495"/>
    <cellStyle name="Comma 2 7 5 2" xfId="33496"/>
    <cellStyle name="Comma 2 7 6" xfId="33497"/>
    <cellStyle name="Comma 2 8" xfId="10113"/>
    <cellStyle name="Comma 2 8 2" xfId="10114"/>
    <cellStyle name="Comma 2 8 2 2" xfId="33498"/>
    <cellStyle name="Comma 2 8 2 2 2" xfId="33499"/>
    <cellStyle name="Comma 2 8 2 3" xfId="33500"/>
    <cellStyle name="Comma 2 8 3" xfId="33501"/>
    <cellStyle name="Comma 2 8 3 2" xfId="33502"/>
    <cellStyle name="Comma 2 8 3 2 2" xfId="33503"/>
    <cellStyle name="Comma 2 8 3 3" xfId="33504"/>
    <cellStyle name="Comma 2 8 4" xfId="33505"/>
    <cellStyle name="Comma 2 8 4 2" xfId="33506"/>
    <cellStyle name="Comma 2 8 5" xfId="33507"/>
    <cellStyle name="Comma 2 8 5 2" xfId="33508"/>
    <cellStyle name="Comma 2 9" xfId="10115"/>
    <cellStyle name="Comma 2 9 2" xfId="33509"/>
    <cellStyle name="Comma 2 9 2 2" xfId="33510"/>
    <cellStyle name="Comma 2 9 2 3" xfId="33511"/>
    <cellStyle name="Comma 2 9 3" xfId="33512"/>
    <cellStyle name="Comma 2_4 31E Reg Asset  Liab and EXH D" xfId="10116"/>
    <cellStyle name="Comma 20" xfId="10117"/>
    <cellStyle name="Comma 20 2" xfId="10118"/>
    <cellStyle name="Comma 20 2 2" xfId="33513"/>
    <cellStyle name="Comma 20 2 2 2" xfId="33514"/>
    <cellStyle name="Comma 20 2 3" xfId="33515"/>
    <cellStyle name="Comma 20 2 3 2" xfId="33516"/>
    <cellStyle name="Comma 20 3" xfId="33517"/>
    <cellStyle name="Comma 20 3 2" xfId="33518"/>
    <cellStyle name="Comma 20 4" xfId="33519"/>
    <cellStyle name="Comma 20 4 2" xfId="33520"/>
    <cellStyle name="Comma 21" xfId="10119"/>
    <cellStyle name="Comma 21 2" xfId="10120"/>
    <cellStyle name="Comma 21 2 2" xfId="33521"/>
    <cellStyle name="Comma 21 2 2 2" xfId="33522"/>
    <cellStyle name="Comma 21 3" xfId="33523"/>
    <cellStyle name="Comma 21 3 2" xfId="33524"/>
    <cellStyle name="Comma 21 4" xfId="33525"/>
    <cellStyle name="Comma 21 4 2" xfId="33526"/>
    <cellStyle name="Comma 22" xfId="10121"/>
    <cellStyle name="Comma 22 2" xfId="10122"/>
    <cellStyle name="Comma 22 2 2" xfId="33527"/>
    <cellStyle name="Comma 22 2 2 2" xfId="33528"/>
    <cellStyle name="Comma 22 3" xfId="33529"/>
    <cellStyle name="Comma 22 3 2" xfId="33530"/>
    <cellStyle name="Comma 23" xfId="10123"/>
    <cellStyle name="Comma 23 2" xfId="10124"/>
    <cellStyle name="Comma 23 2 2" xfId="33531"/>
    <cellStyle name="Comma 23 2 3" xfId="33532"/>
    <cellStyle name="Comma 23 3" xfId="33533"/>
    <cellStyle name="Comma 23 4" xfId="33534"/>
    <cellStyle name="Comma 24" xfId="10125"/>
    <cellStyle name="Comma 24 2" xfId="10126"/>
    <cellStyle name="Comma 24 2 2" xfId="33535"/>
    <cellStyle name="Comma 24 2 3" xfId="33536"/>
    <cellStyle name="Comma 24 3" xfId="10127"/>
    <cellStyle name="Comma 25" xfId="10128"/>
    <cellStyle name="Comma 25 2" xfId="10129"/>
    <cellStyle name="Comma 25 2 2" xfId="33537"/>
    <cellStyle name="Comma 25 3" xfId="33538"/>
    <cellStyle name="Comma 26" xfId="10130"/>
    <cellStyle name="Comma 26 2" xfId="10131"/>
    <cellStyle name="Comma 26 2 2" xfId="33539"/>
    <cellStyle name="Comma 26 2 2 2" xfId="33540"/>
    <cellStyle name="Comma 26 2 3" xfId="33541"/>
    <cellStyle name="Comma 26 3" xfId="33542"/>
    <cellStyle name="Comma 26 3 2" xfId="33543"/>
    <cellStyle name="Comma 26 3 2 2" xfId="33544"/>
    <cellStyle name="Comma 26 3 3" xfId="33545"/>
    <cellStyle name="Comma 26 4" xfId="33546"/>
    <cellStyle name="Comma 26 4 2" xfId="33547"/>
    <cellStyle name="Comma 26 5" xfId="33548"/>
    <cellStyle name="Comma 26 5 2" xfId="33549"/>
    <cellStyle name="Comma 26 6" xfId="33550"/>
    <cellStyle name="Comma 27" xfId="10132"/>
    <cellStyle name="Comma 27 2" xfId="10133"/>
    <cellStyle name="Comma 27 2 2" xfId="33551"/>
    <cellStyle name="Comma 27 2 2 2" xfId="33552"/>
    <cellStyle name="Comma 27 2 3" xfId="33553"/>
    <cellStyle name="Comma 27 3" xfId="33554"/>
    <cellStyle name="Comma 27 3 2" xfId="33555"/>
    <cellStyle name="Comma 27 3 2 2" xfId="33556"/>
    <cellStyle name="Comma 27 3 3" xfId="33557"/>
    <cellStyle name="Comma 27 4" xfId="33558"/>
    <cellStyle name="Comma 27 4 2" xfId="33559"/>
    <cellStyle name="Comma 27 5" xfId="33560"/>
    <cellStyle name="Comma 27 5 2" xfId="33561"/>
    <cellStyle name="Comma 27 6" xfId="33562"/>
    <cellStyle name="Comma 28" xfId="10134"/>
    <cellStyle name="Comma 28 2" xfId="10135"/>
    <cellStyle name="Comma 28 2 2" xfId="33563"/>
    <cellStyle name="Comma 28 2 2 2" xfId="33564"/>
    <cellStyle name="Comma 28 2 3" xfId="33565"/>
    <cellStyle name="Comma 28 3" xfId="33566"/>
    <cellStyle name="Comma 28 3 2" xfId="33567"/>
    <cellStyle name="Comma 28 3 2 2" xfId="33568"/>
    <cellStyle name="Comma 28 3 3" xfId="33569"/>
    <cellStyle name="Comma 28 4" xfId="33570"/>
    <cellStyle name="Comma 28 4 2" xfId="33571"/>
    <cellStyle name="Comma 28 5" xfId="33572"/>
    <cellStyle name="Comma 28 5 2" xfId="33573"/>
    <cellStyle name="Comma 29" xfId="10136"/>
    <cellStyle name="Comma 29 2" xfId="33574"/>
    <cellStyle name="Comma 29 2 2" xfId="33575"/>
    <cellStyle name="Comma 29 2 3" xfId="33576"/>
    <cellStyle name="Comma 29 3" xfId="33577"/>
    <cellStyle name="Comma 29 4" xfId="33578"/>
    <cellStyle name="Comma 3" xfId="10137"/>
    <cellStyle name="Comma 3 2" xfId="10138"/>
    <cellStyle name="Comma 3 2 2" xfId="10139"/>
    <cellStyle name="Comma 3 2 2 2" xfId="10140"/>
    <cellStyle name="Comma 3 2 2 2 2" xfId="33579"/>
    <cellStyle name="Comma 3 2 2 3" xfId="33580"/>
    <cellStyle name="Comma 3 2 3" xfId="10141"/>
    <cellStyle name="Comma 3 2 3 2" xfId="33581"/>
    <cellStyle name="Comma 3 2 3 2 2" xfId="33582"/>
    <cellStyle name="Comma 3 2 3 3" xfId="33583"/>
    <cellStyle name="Comma 3 2 4" xfId="10142"/>
    <cellStyle name="Comma 3 2 4 2" xfId="33584"/>
    <cellStyle name="Comma 3 2 5" xfId="33585"/>
    <cellStyle name="Comma 3 2 5 2" xfId="33586"/>
    <cellStyle name="Comma 3 3" xfId="10143"/>
    <cellStyle name="Comma 3 3 2" xfId="61"/>
    <cellStyle name="Comma 3 3 2 2" xfId="33587"/>
    <cellStyle name="Comma 3 3 2 2 2" xfId="33588"/>
    <cellStyle name="Comma 3 3 2 3" xfId="33589"/>
    <cellStyle name="Comma 3 3 3" xfId="10144"/>
    <cellStyle name="Comma 3 3 3 2" xfId="33590"/>
    <cellStyle name="Comma 3 3 3 2 2" xfId="33591"/>
    <cellStyle name="Comma 3 3 3 3" xfId="33592"/>
    <cellStyle name="Comma 3 3 4" xfId="33593"/>
    <cellStyle name="Comma 3 3 4 2" xfId="33594"/>
    <cellStyle name="Comma 3 3 5" xfId="33595"/>
    <cellStyle name="Comma 3 3 5 2" xfId="33596"/>
    <cellStyle name="Comma 3 4" xfId="10145"/>
    <cellStyle name="Comma 3 4 2" xfId="10146"/>
    <cellStyle name="Comma 3 4 2 2" xfId="33597"/>
    <cellStyle name="Comma 3 4 3" xfId="33598"/>
    <cellStyle name="Comma 3 4 4" xfId="33599"/>
    <cellStyle name="Comma 3 4 5" xfId="33600"/>
    <cellStyle name="Comma 3 5" xfId="10147"/>
    <cellStyle name="Comma 3 5 2" xfId="33601"/>
    <cellStyle name="Comma 3 5 2 2" xfId="33602"/>
    <cellStyle name="Comma 3 5 3" xfId="33603"/>
    <cellStyle name="Comma 3 5 4" xfId="33604"/>
    <cellStyle name="Comma 3 6" xfId="10148"/>
    <cellStyle name="Comma 3 6 2" xfId="33605"/>
    <cellStyle name="Comma 3 7" xfId="33606"/>
    <cellStyle name="Comma 3 7 2" xfId="33607"/>
    <cellStyle name="Comma 3 8" xfId="33608"/>
    <cellStyle name="Comma 3 8 2" xfId="33609"/>
    <cellStyle name="Comma 3 8 3" xfId="33610"/>
    <cellStyle name="Comma 30" xfId="10149"/>
    <cellStyle name="Comma 30 2" xfId="33611"/>
    <cellStyle name="Comma 30 2 2" xfId="33612"/>
    <cellStyle name="Comma 30 2 2 2" xfId="33613"/>
    <cellStyle name="Comma 30 2 3" xfId="33614"/>
    <cellStyle name="Comma 30 3" xfId="33615"/>
    <cellStyle name="Comma 30 3 2" xfId="33616"/>
    <cellStyle name="Comma 30 4" xfId="33617"/>
    <cellStyle name="Comma 31" xfId="10150"/>
    <cellStyle name="Comma 31 2" xfId="10151"/>
    <cellStyle name="Comma 31 2 2" xfId="33618"/>
    <cellStyle name="Comma 31 3" xfId="10152"/>
    <cellStyle name="Comma 32" xfId="10153"/>
    <cellStyle name="Comma 32 2" xfId="10154"/>
    <cellStyle name="Comma 32 2 2" xfId="10155"/>
    <cellStyle name="Comma 33" xfId="10156"/>
    <cellStyle name="Comma 33 2" xfId="33619"/>
    <cellStyle name="Comma 34" xfId="10157"/>
    <cellStyle name="Comma 34 2" xfId="33620"/>
    <cellStyle name="Comma 34 3" xfId="33621"/>
    <cellStyle name="Comma 35" xfId="10158"/>
    <cellStyle name="Comma 35 2" xfId="33622"/>
    <cellStyle name="Comma 35 3" xfId="33623"/>
    <cellStyle name="Comma 35 4" xfId="33624"/>
    <cellStyle name="Comma 35 5" xfId="33625"/>
    <cellStyle name="Comma 35 6" xfId="33626"/>
    <cellStyle name="Comma 36" xfId="10159"/>
    <cellStyle name="Comma 36 2" xfId="33627"/>
    <cellStyle name="Comma 36 3" xfId="33628"/>
    <cellStyle name="Comma 36 4" xfId="33629"/>
    <cellStyle name="Comma 36 5" xfId="33630"/>
    <cellStyle name="Comma 36 6" xfId="33631"/>
    <cellStyle name="Comma 37" xfId="10160"/>
    <cellStyle name="Comma 37 2" xfId="33632"/>
    <cellStyle name="Comma 37 3" xfId="33633"/>
    <cellStyle name="Comma 37 4" xfId="33634"/>
    <cellStyle name="Comma 37 5" xfId="33635"/>
    <cellStyle name="Comma 37 6" xfId="33636"/>
    <cellStyle name="Comma 38" xfId="10161"/>
    <cellStyle name="Comma 38 2" xfId="33637"/>
    <cellStyle name="Comma 38 3" xfId="33638"/>
    <cellStyle name="Comma 38 4" xfId="33639"/>
    <cellStyle name="Comma 38 5" xfId="33640"/>
    <cellStyle name="Comma 38 6" xfId="33641"/>
    <cellStyle name="Comma 39" xfId="10162"/>
    <cellStyle name="Comma 39 2" xfId="33642"/>
    <cellStyle name="Comma 39 3" xfId="33643"/>
    <cellStyle name="Comma 39 4" xfId="33644"/>
    <cellStyle name="Comma 39 5" xfId="33645"/>
    <cellStyle name="Comma 39 6" xfId="33646"/>
    <cellStyle name="Comma 4" xfId="10163"/>
    <cellStyle name="Comma 4 2" xfId="10164"/>
    <cellStyle name="Comma 4 2 2" xfId="10165"/>
    <cellStyle name="Comma 4 2 2 2" xfId="10166"/>
    <cellStyle name="Comma 4 2 2 2 2" xfId="33647"/>
    <cellStyle name="Comma 4 2 2 3" xfId="33648"/>
    <cellStyle name="Comma 4 2 2 3 2" xfId="33649"/>
    <cellStyle name="Comma 4 2 3" xfId="10167"/>
    <cellStyle name="Comma 4 2 3 2" xfId="33650"/>
    <cellStyle name="Comma 4 2 3 2 2" xfId="33651"/>
    <cellStyle name="Comma 4 2 3 3" xfId="33652"/>
    <cellStyle name="Comma 4 2 4" xfId="33653"/>
    <cellStyle name="Comma 4 2 4 2" xfId="33654"/>
    <cellStyle name="Comma 4 2 5" xfId="33655"/>
    <cellStyle name="Comma 4 2 5 2" xfId="33656"/>
    <cellStyle name="Comma 4 3" xfId="10168"/>
    <cellStyle name="Comma 4 3 2" xfId="10169"/>
    <cellStyle name="Comma 4 3 2 2" xfId="33657"/>
    <cellStyle name="Comma 4 3 2 2 2" xfId="33658"/>
    <cellStyle name="Comma 4 3 3" xfId="33659"/>
    <cellStyle name="Comma 4 3 3 2" xfId="33660"/>
    <cellStyle name="Comma 4 3 4" xfId="33661"/>
    <cellStyle name="Comma 4 3 4 2" xfId="33662"/>
    <cellStyle name="Comma 4 4" xfId="10170"/>
    <cellStyle name="Comma 4 4 2" xfId="33663"/>
    <cellStyle name="Comma 4 4 2 2" xfId="33664"/>
    <cellStyle name="Comma 4 4 3" xfId="33665"/>
    <cellStyle name="Comma 4 5" xfId="10171"/>
    <cellStyle name="Comma 4 5 2" xfId="33666"/>
    <cellStyle name="Comma 4 5 2 2" xfId="33667"/>
    <cellStyle name="Comma 4 5 3" xfId="33668"/>
    <cellStyle name="Comma 4 6" xfId="10172"/>
    <cellStyle name="Comma 4 6 2" xfId="33669"/>
    <cellStyle name="Comma 4 7" xfId="33670"/>
    <cellStyle name="Comma 4 7 2" xfId="33671"/>
    <cellStyle name="Comma 40" xfId="10173"/>
    <cellStyle name="Comma 40 2" xfId="33672"/>
    <cellStyle name="Comma 40 3" xfId="33673"/>
    <cellStyle name="Comma 40 4" xfId="33674"/>
    <cellStyle name="Comma 40 5" xfId="33675"/>
    <cellStyle name="Comma 41" xfId="10174"/>
    <cellStyle name="Comma 41 2" xfId="33676"/>
    <cellStyle name="Comma 41 2 2" xfId="33677"/>
    <cellStyle name="Comma 41 3" xfId="33678"/>
    <cellStyle name="Comma 41 4" xfId="33679"/>
    <cellStyle name="Comma 41 5" xfId="33680"/>
    <cellStyle name="Comma 42" xfId="10175"/>
    <cellStyle name="Comma 42 2" xfId="33681"/>
    <cellStyle name="Comma 42 3" xfId="33682"/>
    <cellStyle name="Comma 42 4" xfId="33683"/>
    <cellStyle name="Comma 43" xfId="10176"/>
    <cellStyle name="Comma 43 2" xfId="33684"/>
    <cellStyle name="Comma 43 3" xfId="33685"/>
    <cellStyle name="Comma 44" xfId="10177"/>
    <cellStyle name="Comma 44 2" xfId="33686"/>
    <cellStyle name="Comma 44 3" xfId="33687"/>
    <cellStyle name="Comma 45" xfId="10178"/>
    <cellStyle name="Comma 46" xfId="10179"/>
    <cellStyle name="Comma 47" xfId="10180"/>
    <cellStyle name="Comma 47 2" xfId="33688"/>
    <cellStyle name="Comma 47 3" xfId="33689"/>
    <cellStyle name="Comma 48" xfId="10181"/>
    <cellStyle name="Comma 48 2" xfId="33690"/>
    <cellStyle name="Comma 48 3" xfId="33691"/>
    <cellStyle name="Comma 49" xfId="10182"/>
    <cellStyle name="Comma 5" xfId="10183"/>
    <cellStyle name="Comma 5 2" xfId="10184"/>
    <cellStyle name="Comma 5 2 2" xfId="10185"/>
    <cellStyle name="Comma 5 2 2 2" xfId="33692"/>
    <cellStyle name="Comma 5 2 2 2 2" xfId="33693"/>
    <cellStyle name="Comma 5 2 2 3" xfId="33694"/>
    <cellStyle name="Comma 5 2 3" xfId="33695"/>
    <cellStyle name="Comma 5 2 3 2" xfId="33696"/>
    <cellStyle name="Comma 5 2 3 2 2" xfId="33697"/>
    <cellStyle name="Comma 5 2 3 3" xfId="33698"/>
    <cellStyle name="Comma 5 2 4" xfId="33699"/>
    <cellStyle name="Comma 5 2 4 2" xfId="33700"/>
    <cellStyle name="Comma 5 2 5" xfId="33701"/>
    <cellStyle name="Comma 5 3" xfId="10186"/>
    <cellStyle name="Comma 5 3 2" xfId="33702"/>
    <cellStyle name="Comma 5 3 2 2" xfId="33703"/>
    <cellStyle name="Comma 5 3 3" xfId="33704"/>
    <cellStyle name="Comma 5 4" xfId="10187"/>
    <cellStyle name="Comma 5 4 2" xfId="33705"/>
    <cellStyle name="Comma 5 4 2 2" xfId="33706"/>
    <cellStyle name="Comma 5 4 3" xfId="33707"/>
    <cellStyle name="Comma 5 5" xfId="10188"/>
    <cellStyle name="Comma 5 5 2" xfId="33708"/>
    <cellStyle name="Comma 5 6" xfId="10189"/>
    <cellStyle name="Comma 5 6 2" xfId="33709"/>
    <cellStyle name="Comma 50" xfId="10190"/>
    <cellStyle name="Comma 50 2" xfId="33710"/>
    <cellStyle name="Comma 51" xfId="10191"/>
    <cellStyle name="Comma 51 2" xfId="65"/>
    <cellStyle name="Comma 51 2 2" xfId="10192"/>
    <cellStyle name="Comma 51 2 3" xfId="10193"/>
    <cellStyle name="Comma 52" xfId="10194"/>
    <cellStyle name="Comma 53" xfId="10195"/>
    <cellStyle name="Comma 54" xfId="10196"/>
    <cellStyle name="Comma 55" xfId="10197"/>
    <cellStyle name="Comma 56" xfId="10198"/>
    <cellStyle name="Comma 57" xfId="10199"/>
    <cellStyle name="Comma 58" xfId="10200"/>
    <cellStyle name="Comma 59" xfId="10201"/>
    <cellStyle name="Comma 6" xfId="10202"/>
    <cellStyle name="Comma 6 2" xfId="10203"/>
    <cellStyle name="Comma 6 2 2" xfId="10204"/>
    <cellStyle name="Comma 6 2 2 2" xfId="10205"/>
    <cellStyle name="Comma 6 2 2 2 2" xfId="33711"/>
    <cellStyle name="Comma 6 2 2 3" xfId="33712"/>
    <cellStyle name="Comma 6 2 2 4" xfId="33713"/>
    <cellStyle name="Comma 6 2 3" xfId="10206"/>
    <cellStyle name="Comma 6 2 3 2" xfId="33714"/>
    <cellStyle name="Comma 6 2 3 2 2" xfId="33715"/>
    <cellStyle name="Comma 6 2 3 3" xfId="33716"/>
    <cellStyle name="Comma 6 2 3 4" xfId="33717"/>
    <cellStyle name="Comma 6 2 4" xfId="33718"/>
    <cellStyle name="Comma 6 2 4 2" xfId="33719"/>
    <cellStyle name="Comma 6 2 5" xfId="33720"/>
    <cellStyle name="Comma 6 3" xfId="10207"/>
    <cellStyle name="Comma 6 3 2" xfId="10208"/>
    <cellStyle name="Comma 6 3 2 2" xfId="33721"/>
    <cellStyle name="Comma 6 3 3" xfId="33722"/>
    <cellStyle name="Comma 6 3 4" xfId="33723"/>
    <cellStyle name="Comma 6 4" xfId="10209"/>
    <cellStyle name="Comma 6 4 2" xfId="33724"/>
    <cellStyle name="Comma 6 4 2 2" xfId="33725"/>
    <cellStyle name="Comma 6 4 3" xfId="33726"/>
    <cellStyle name="Comma 6 5" xfId="33727"/>
    <cellStyle name="Comma 6 5 2" xfId="33728"/>
    <cellStyle name="Comma 6 6" xfId="33729"/>
    <cellStyle name="Comma 6 6 2" xfId="33730"/>
    <cellStyle name="Comma 60" xfId="10210"/>
    <cellStyle name="Comma 61" xfId="10211"/>
    <cellStyle name="Comma 62" xfId="10212"/>
    <cellStyle name="Comma 63" xfId="10213"/>
    <cellStyle name="Comma 64" xfId="10214"/>
    <cellStyle name="Comma 65" xfId="10215"/>
    <cellStyle name="Comma 66" xfId="10216"/>
    <cellStyle name="Comma 67" xfId="10217"/>
    <cellStyle name="Comma 68" xfId="10218"/>
    <cellStyle name="Comma 69" xfId="14263"/>
    <cellStyle name="Comma 7" xfId="10219"/>
    <cellStyle name="Comma 7 2" xfId="10220"/>
    <cellStyle name="Comma 7 2 2" xfId="10221"/>
    <cellStyle name="Comma 7 2 2 2" xfId="33731"/>
    <cellStyle name="Comma 7 2 2 2 2" xfId="33732"/>
    <cellStyle name="Comma 7 2 3" xfId="33733"/>
    <cellStyle name="Comma 7 2 3 2" xfId="33734"/>
    <cellStyle name="Comma 7 2 4" xfId="33735"/>
    <cellStyle name="Comma 7 2 4 2" xfId="33736"/>
    <cellStyle name="Comma 7 3" xfId="10222"/>
    <cellStyle name="Comma 7 3 2" xfId="33737"/>
    <cellStyle name="Comma 7 3 2 2" xfId="33738"/>
    <cellStyle name="Comma 7 3 3" xfId="33739"/>
    <cellStyle name="Comma 7 4" xfId="10223"/>
    <cellStyle name="Comma 7 4 2" xfId="33740"/>
    <cellStyle name="Comma 7 4 2 2" xfId="33741"/>
    <cellStyle name="Comma 7 4 3" xfId="33742"/>
    <cellStyle name="Comma 7 5" xfId="33743"/>
    <cellStyle name="Comma 7 5 2" xfId="33744"/>
    <cellStyle name="Comma 7 6" xfId="33745"/>
    <cellStyle name="Comma 7 6 2" xfId="33746"/>
    <cellStyle name="Comma 70" xfId="42538"/>
    <cellStyle name="Comma 71" xfId="42571"/>
    <cellStyle name="Comma 8" xfId="10224"/>
    <cellStyle name="Comma 8 2" xfId="10225"/>
    <cellStyle name="Comma 8 2 2" xfId="10226"/>
    <cellStyle name="Comma 8 2 2 2" xfId="10227"/>
    <cellStyle name="Comma 8 2 2 2 2" xfId="33747"/>
    <cellStyle name="Comma 8 2 2 3" xfId="33748"/>
    <cellStyle name="Comma 8 2 3" xfId="10228"/>
    <cellStyle name="Comma 8 2 3 2" xfId="33749"/>
    <cellStyle name="Comma 8 2 4" xfId="33750"/>
    <cellStyle name="Comma 8 2 4 2" xfId="33751"/>
    <cellStyle name="Comma 8 3" xfId="10229"/>
    <cellStyle name="Comma 8 3 2" xfId="10230"/>
    <cellStyle name="Comma 8 3 2 2" xfId="33752"/>
    <cellStyle name="Comma 8 3 3" xfId="33753"/>
    <cellStyle name="Comma 8 4" xfId="10231"/>
    <cellStyle name="Comma 8 4 2" xfId="33754"/>
    <cellStyle name="Comma 8 4 2 2" xfId="33755"/>
    <cellStyle name="Comma 8 4 3" xfId="33756"/>
    <cellStyle name="Comma 8 5" xfId="10232"/>
    <cellStyle name="Comma 8 5 2" xfId="33757"/>
    <cellStyle name="Comma 8 6" xfId="33758"/>
    <cellStyle name="Comma 8 6 2" xfId="33759"/>
    <cellStyle name="Comma 9" xfId="10233"/>
    <cellStyle name="Comma 9 10" xfId="33760"/>
    <cellStyle name="Comma 9 2" xfId="10234"/>
    <cellStyle name="Comma 9 2 2" xfId="10235"/>
    <cellStyle name="Comma 9 2 2 2" xfId="10236"/>
    <cellStyle name="Comma 9 2 2 2 2" xfId="33761"/>
    <cellStyle name="Comma 9 2 2 3" xfId="33762"/>
    <cellStyle name="Comma 9 2 3" xfId="10237"/>
    <cellStyle name="Comma 9 2 3 2" xfId="33763"/>
    <cellStyle name="Comma 9 2 4" xfId="33764"/>
    <cellStyle name="Comma 9 2 4 2" xfId="33765"/>
    <cellStyle name="Comma 9 3" xfId="10238"/>
    <cellStyle name="Comma 9 3 2" xfId="10239"/>
    <cellStyle name="Comma 9 3 2 2" xfId="33766"/>
    <cellStyle name="Comma 9 3 3" xfId="10240"/>
    <cellStyle name="Comma 9 3 3 2" xfId="33767"/>
    <cellStyle name="Comma 9 3 4" xfId="10241"/>
    <cellStyle name="Comma 9 3 4 2" xfId="33768"/>
    <cellStyle name="Comma 9 3 5" xfId="33769"/>
    <cellStyle name="Comma 9 4" xfId="10242"/>
    <cellStyle name="Comma 9 4 2" xfId="10243"/>
    <cellStyle name="Comma 9 4 2 2" xfId="33770"/>
    <cellStyle name="Comma 9 4 3" xfId="33771"/>
    <cellStyle name="Comma 9 5" xfId="10244"/>
    <cellStyle name="Comma 9 5 2" xfId="10245"/>
    <cellStyle name="Comma 9 5 2 2" xfId="33772"/>
    <cellStyle name="Comma 9 5 3" xfId="33773"/>
    <cellStyle name="Comma 9 6" xfId="10246"/>
    <cellStyle name="Comma 9 6 2" xfId="33774"/>
    <cellStyle name="Comma 9 7" xfId="10247"/>
    <cellStyle name="Comma 9 7 2" xfId="33775"/>
    <cellStyle name="Comma 9 8" xfId="10248"/>
    <cellStyle name="Comma 9 8 2" xfId="33776"/>
    <cellStyle name="Comma 9 9" xfId="10249"/>
    <cellStyle name="Comma 9 9 2" xfId="33777"/>
    <cellStyle name="Comma0" xfId="10250"/>
    <cellStyle name="Comma0 - Style2" xfId="10251"/>
    <cellStyle name="Comma0 - Style2 2" xfId="10252"/>
    <cellStyle name="Comma0 - Style2 2 2" xfId="33778"/>
    <cellStyle name="Comma0 - Style2 2 2 2" xfId="33779"/>
    <cellStyle name="Comma0 - Style2 2 3" xfId="33780"/>
    <cellStyle name="Comma0 - Style2 3" xfId="33781"/>
    <cellStyle name="Comma0 - Style2 3 2" xfId="33782"/>
    <cellStyle name="Comma0 - Style2 4" xfId="33783"/>
    <cellStyle name="Comma0 - Style2 4 2" xfId="33784"/>
    <cellStyle name="Comma0 - Style4" xfId="10253"/>
    <cellStyle name="Comma0 - Style4 2" xfId="10254"/>
    <cellStyle name="Comma0 - Style4 2 2" xfId="33785"/>
    <cellStyle name="Comma0 - Style4 2 2 2" xfId="33786"/>
    <cellStyle name="Comma0 - Style4 2 3" xfId="33787"/>
    <cellStyle name="Comma0 - Style4 3" xfId="10255"/>
    <cellStyle name="Comma0 - Style4 3 2" xfId="33788"/>
    <cellStyle name="Comma0 - Style4 4" xfId="33789"/>
    <cellStyle name="Comma0 - Style4 4 2" xfId="33790"/>
    <cellStyle name="Comma0 - Style5" xfId="10256"/>
    <cellStyle name="Comma0 - Style5 2" xfId="10257"/>
    <cellStyle name="Comma0 - Style5 2 2" xfId="10258"/>
    <cellStyle name="Comma0 - Style5 2 2 2" xfId="33791"/>
    <cellStyle name="Comma0 - Style5 2 3" xfId="33792"/>
    <cellStyle name="Comma0 - Style5 3" xfId="10259"/>
    <cellStyle name="Comma0 - Style5 3 2" xfId="33793"/>
    <cellStyle name="Comma0 - Style5 3 2 2" xfId="33794"/>
    <cellStyle name="Comma0 - Style5 3 3" xfId="33795"/>
    <cellStyle name="Comma0 - Style5 4" xfId="33796"/>
    <cellStyle name="Comma0 - Style5 4 2" xfId="33797"/>
    <cellStyle name="Comma0 - Style5 5" xfId="33798"/>
    <cellStyle name="Comma0 - Style5_ACCOUNTS" xfId="10260"/>
    <cellStyle name="Comma0 10" xfId="10261"/>
    <cellStyle name="Comma0 10 2" xfId="33799"/>
    <cellStyle name="Comma0 10 2 2" xfId="33800"/>
    <cellStyle name="Comma0 10 3" xfId="33801"/>
    <cellStyle name="Comma0 11" xfId="10262"/>
    <cellStyle name="Comma0 11 2" xfId="33802"/>
    <cellStyle name="Comma0 11 2 2" xfId="33803"/>
    <cellStyle name="Comma0 11 3" xfId="33804"/>
    <cellStyle name="Comma0 12" xfId="10263"/>
    <cellStyle name="Comma0 12 2" xfId="33805"/>
    <cellStyle name="Comma0 12 2 2" xfId="33806"/>
    <cellStyle name="Comma0 12 3" xfId="33807"/>
    <cellStyle name="Comma0 13" xfId="10264"/>
    <cellStyle name="Comma0 13 2" xfId="33808"/>
    <cellStyle name="Comma0 13 2 2" xfId="33809"/>
    <cellStyle name="Comma0 13 3" xfId="33810"/>
    <cellStyle name="Comma0 14" xfId="10265"/>
    <cellStyle name="Comma0 14 2" xfId="33811"/>
    <cellStyle name="Comma0 14 2 2" xfId="33812"/>
    <cellStyle name="Comma0 14 3" xfId="33813"/>
    <cellStyle name="Comma0 15" xfId="10266"/>
    <cellStyle name="Comma0 15 2" xfId="33814"/>
    <cellStyle name="Comma0 15 2 2" xfId="33815"/>
    <cellStyle name="Comma0 15 3" xfId="33816"/>
    <cellStyle name="Comma0 16" xfId="10267"/>
    <cellStyle name="Comma0 16 2" xfId="33817"/>
    <cellStyle name="Comma0 16 2 2" xfId="33818"/>
    <cellStyle name="Comma0 16 3" xfId="33819"/>
    <cellStyle name="Comma0 17" xfId="10268"/>
    <cellStyle name="Comma0 17 2" xfId="33820"/>
    <cellStyle name="Comma0 18" xfId="10269"/>
    <cellStyle name="Comma0 18 2" xfId="33821"/>
    <cellStyle name="Comma0 19" xfId="10270"/>
    <cellStyle name="Comma0 19 2" xfId="33822"/>
    <cellStyle name="Comma0 2" xfId="10271"/>
    <cellStyle name="Comma0 2 2" xfId="10272"/>
    <cellStyle name="Comma0 2 2 2" xfId="33823"/>
    <cellStyle name="Comma0 2 2 2 2" xfId="33824"/>
    <cellStyle name="Comma0 2 2 3" xfId="33825"/>
    <cellStyle name="Comma0 2 3" xfId="10273"/>
    <cellStyle name="Comma0 2 3 2" xfId="33826"/>
    <cellStyle name="Comma0 2 4" xfId="33827"/>
    <cellStyle name="Comma0 2 4 2" xfId="33828"/>
    <cellStyle name="Comma0 20" xfId="10274"/>
    <cellStyle name="Comma0 20 2" xfId="33829"/>
    <cellStyle name="Comma0 21" xfId="10275"/>
    <cellStyle name="Comma0 21 2" xfId="33830"/>
    <cellStyle name="Comma0 22" xfId="10276"/>
    <cellStyle name="Comma0 22 2" xfId="33831"/>
    <cellStyle name="Comma0 23" xfId="10277"/>
    <cellStyle name="Comma0 23 2" xfId="33832"/>
    <cellStyle name="Comma0 24" xfId="10278"/>
    <cellStyle name="Comma0 24 2" xfId="33833"/>
    <cellStyle name="Comma0 25" xfId="10279"/>
    <cellStyle name="Comma0 25 2" xfId="33834"/>
    <cellStyle name="Comma0 26" xfId="10280"/>
    <cellStyle name="Comma0 26 2" xfId="33835"/>
    <cellStyle name="Comma0 27" xfId="10281"/>
    <cellStyle name="Comma0 27 2" xfId="33836"/>
    <cellStyle name="Comma0 28" xfId="10282"/>
    <cellStyle name="Comma0 28 2" xfId="33837"/>
    <cellStyle name="Comma0 29" xfId="10283"/>
    <cellStyle name="Comma0 29 2" xfId="33838"/>
    <cellStyle name="Comma0 3" xfId="10284"/>
    <cellStyle name="Comma0 3 2" xfId="10285"/>
    <cellStyle name="Comma0 3 2 2" xfId="33839"/>
    <cellStyle name="Comma0 3 2 2 2" xfId="33840"/>
    <cellStyle name="Comma0 3 2 3" xfId="33841"/>
    <cellStyle name="Comma0 3 3" xfId="10286"/>
    <cellStyle name="Comma0 3 3 2" xfId="33842"/>
    <cellStyle name="Comma0 3 4" xfId="33843"/>
    <cellStyle name="Comma0 3 4 2" xfId="33844"/>
    <cellStyle name="Comma0 30" xfId="10287"/>
    <cellStyle name="Comma0 30 2" xfId="33845"/>
    <cellStyle name="Comma0 31" xfId="10288"/>
    <cellStyle name="Comma0 31 2" xfId="33846"/>
    <cellStyle name="Comma0 32" xfId="10289"/>
    <cellStyle name="Comma0 32 2" xfId="33847"/>
    <cellStyle name="Comma0 33" xfId="10290"/>
    <cellStyle name="Comma0 33 2" xfId="33848"/>
    <cellStyle name="Comma0 34" xfId="10291"/>
    <cellStyle name="Comma0 34 2" xfId="33849"/>
    <cellStyle name="Comma0 35" xfId="10292"/>
    <cellStyle name="Comma0 35 2" xfId="33850"/>
    <cellStyle name="Comma0 36" xfId="10293"/>
    <cellStyle name="Comma0 36 2" xfId="33851"/>
    <cellStyle name="Comma0 37" xfId="10294"/>
    <cellStyle name="Comma0 38" xfId="10295"/>
    <cellStyle name="Comma0 39" xfId="10296"/>
    <cellStyle name="Comma0 4" xfId="10297"/>
    <cellStyle name="Comma0 4 2" xfId="10298"/>
    <cellStyle name="Comma0 4 2 2" xfId="33852"/>
    <cellStyle name="Comma0 4 2 2 2" xfId="33853"/>
    <cellStyle name="Comma0 4 2 3" xfId="33854"/>
    <cellStyle name="Comma0 4 3" xfId="33855"/>
    <cellStyle name="Comma0 4 3 2" xfId="33856"/>
    <cellStyle name="Comma0 4 4" xfId="33857"/>
    <cellStyle name="Comma0 4 4 2" xfId="33858"/>
    <cellStyle name="Comma0 40" xfId="10299"/>
    <cellStyle name="Comma0 41" xfId="10300"/>
    <cellStyle name="Comma0 42" xfId="10301"/>
    <cellStyle name="Comma0 43" xfId="10302"/>
    <cellStyle name="Comma0 44" xfId="10303"/>
    <cellStyle name="Comma0 45" xfId="10304"/>
    <cellStyle name="Comma0 46" xfId="10305"/>
    <cellStyle name="Comma0 47" xfId="10306"/>
    <cellStyle name="Comma0 48" xfId="10307"/>
    <cellStyle name="Comma0 49" xfId="10308"/>
    <cellStyle name="Comma0 5" xfId="10309"/>
    <cellStyle name="Comma0 5 2" xfId="10310"/>
    <cellStyle name="Comma0 5 2 2" xfId="33859"/>
    <cellStyle name="Comma0 5 2 3" xfId="33860"/>
    <cellStyle name="Comma0 5 3" xfId="10311"/>
    <cellStyle name="Comma0 5 4" xfId="33861"/>
    <cellStyle name="Comma0 50" xfId="10312"/>
    <cellStyle name="Comma0 51" xfId="10313"/>
    <cellStyle name="Comma0 52" xfId="10314"/>
    <cellStyle name="Comma0 53" xfId="10315"/>
    <cellStyle name="Comma0 54" xfId="10316"/>
    <cellStyle name="Comma0 55" xfId="10317"/>
    <cellStyle name="Comma0 56" xfId="10318"/>
    <cellStyle name="Comma0 57" xfId="10319"/>
    <cellStyle name="Comma0 58" xfId="10320"/>
    <cellStyle name="Comma0 59" xfId="10321"/>
    <cellStyle name="Comma0 6" xfId="10322"/>
    <cellStyle name="Comma0 6 2" xfId="33862"/>
    <cellStyle name="Comma0 6 2 2" xfId="33863"/>
    <cellStyle name="Comma0 6 3" xfId="33864"/>
    <cellStyle name="Comma0 60" xfId="10323"/>
    <cellStyle name="Comma0 61" xfId="10324"/>
    <cellStyle name="Comma0 62" xfId="10325"/>
    <cellStyle name="Comma0 63" xfId="10326"/>
    <cellStyle name="Comma0 64" xfId="10327"/>
    <cellStyle name="Comma0 65" xfId="10328"/>
    <cellStyle name="Comma0 66" xfId="10329"/>
    <cellStyle name="Comma0 67" xfId="10330"/>
    <cellStyle name="Comma0 68" xfId="10331"/>
    <cellStyle name="Comma0 69" xfId="10332"/>
    <cellStyle name="Comma0 7" xfId="10333"/>
    <cellStyle name="Comma0 7 2" xfId="33865"/>
    <cellStyle name="Comma0 7 2 2" xfId="33866"/>
    <cellStyle name="Comma0 7 3" xfId="33867"/>
    <cellStyle name="Comma0 70" xfId="10334"/>
    <cellStyle name="Comma0 71" xfId="10335"/>
    <cellStyle name="Comma0 72" xfId="10336"/>
    <cellStyle name="Comma0 73" xfId="10337"/>
    <cellStyle name="Comma0 74" xfId="10338"/>
    <cellStyle name="Comma0 75" xfId="10339"/>
    <cellStyle name="Comma0 76" xfId="10340"/>
    <cellStyle name="Comma0 77" xfId="10341"/>
    <cellStyle name="Comma0 8" xfId="10342"/>
    <cellStyle name="Comma0 8 2" xfId="33868"/>
    <cellStyle name="Comma0 8 2 2" xfId="33869"/>
    <cellStyle name="Comma0 8 3" xfId="33870"/>
    <cellStyle name="Comma0 9" xfId="10343"/>
    <cellStyle name="Comma0 9 2" xfId="33871"/>
    <cellStyle name="Comma0 9 2 2" xfId="33872"/>
    <cellStyle name="Comma0 9 3" xfId="33873"/>
    <cellStyle name="Comma0_00COS Ind Allocators" xfId="10344"/>
    <cellStyle name="Comma1 - Style1" xfId="10345"/>
    <cellStyle name="Comma1 - Style1 2" xfId="10346"/>
    <cellStyle name="Comma1 - Style1 2 2" xfId="10347"/>
    <cellStyle name="Comma1 - Style1 2 2 2" xfId="33874"/>
    <cellStyle name="Comma1 - Style1 2 3" xfId="33875"/>
    <cellStyle name="Comma1 - Style1 3" xfId="10348"/>
    <cellStyle name="Comma1 - Style1 3 2" xfId="33876"/>
    <cellStyle name="Comma1 - Style1 3 2 2" xfId="33877"/>
    <cellStyle name="Comma1 - Style1 3 3" xfId="33878"/>
    <cellStyle name="Comma1 - Style1 4" xfId="10349"/>
    <cellStyle name="Comma1 - Style1 4 2" xfId="33879"/>
    <cellStyle name="Comma1 - Style1 5" xfId="33880"/>
    <cellStyle name="Comma1 - Style1_ACCOUNTS" xfId="10350"/>
    <cellStyle name="Comment" xfId="33881"/>
    <cellStyle name="Copied" xfId="10351"/>
    <cellStyle name="Copied 2" xfId="10352"/>
    <cellStyle name="Copied 2 2" xfId="10353"/>
    <cellStyle name="Copied 2 2 2" xfId="33882"/>
    <cellStyle name="Copied 2 2 3" xfId="33883"/>
    <cellStyle name="Copied 2 3" xfId="33884"/>
    <cellStyle name="Copied 2 4" xfId="33885"/>
    <cellStyle name="Copied 3" xfId="10354"/>
    <cellStyle name="Copied 3 2" xfId="33886"/>
    <cellStyle name="Copied 4" xfId="10355"/>
    <cellStyle name="Copied 4 2" xfId="33887"/>
    <cellStyle name="Copied 5" xfId="33888"/>
    <cellStyle name="COST1" xfId="10356"/>
    <cellStyle name="COST1 2" xfId="10357"/>
    <cellStyle name="COST1 2 2" xfId="10358"/>
    <cellStyle name="COST1 2 2 2" xfId="33889"/>
    <cellStyle name="COST1 2 2 3" xfId="33890"/>
    <cellStyle name="COST1 2 3" xfId="33891"/>
    <cellStyle name="COST1 2 4" xfId="33892"/>
    <cellStyle name="COST1 3" xfId="10359"/>
    <cellStyle name="COST1 3 2" xfId="33893"/>
    <cellStyle name="COST1 4" xfId="10360"/>
    <cellStyle name="COST1 4 2" xfId="33894"/>
    <cellStyle name="COST1 5" xfId="33895"/>
    <cellStyle name="CountryTitle" xfId="33896"/>
    <cellStyle name="Curren - Style1" xfId="10361"/>
    <cellStyle name="Curren - Style1 2" xfId="10362"/>
    <cellStyle name="Curren - Style1 2 2" xfId="33897"/>
    <cellStyle name="Curren - Style1 2 2 2" xfId="33898"/>
    <cellStyle name="Curren - Style1 2 3" xfId="33899"/>
    <cellStyle name="Curren - Style1 3" xfId="33900"/>
    <cellStyle name="Curren - Style1 3 2" xfId="33901"/>
    <cellStyle name="Curren - Style1 4" xfId="33902"/>
    <cellStyle name="Curren - Style1 4 2" xfId="33903"/>
    <cellStyle name="Curren - Style2" xfId="10363"/>
    <cellStyle name="Curren - Style2 2" xfId="10364"/>
    <cellStyle name="Curren - Style2 2 2" xfId="10365"/>
    <cellStyle name="Curren - Style2 2 2 2" xfId="33904"/>
    <cellStyle name="Curren - Style2 2 3" xfId="33905"/>
    <cellStyle name="Curren - Style2 3" xfId="10366"/>
    <cellStyle name="Curren - Style2 3 2" xfId="33906"/>
    <cellStyle name="Curren - Style2 3 2 2" xfId="33907"/>
    <cellStyle name="Curren - Style2 3 3" xfId="33908"/>
    <cellStyle name="Curren - Style2 4" xfId="10367"/>
    <cellStyle name="Curren - Style2 4 2" xfId="33909"/>
    <cellStyle name="Curren - Style2 5" xfId="33910"/>
    <cellStyle name="Curren - Style2_ACCOUNTS" xfId="10368"/>
    <cellStyle name="Curren - Style5" xfId="10369"/>
    <cellStyle name="Curren - Style5 2" xfId="10370"/>
    <cellStyle name="Curren - Style5 2 2" xfId="33911"/>
    <cellStyle name="Curren - Style5 2 2 2" xfId="33912"/>
    <cellStyle name="Curren - Style5 2 3" xfId="33913"/>
    <cellStyle name="Curren - Style5 3" xfId="33914"/>
    <cellStyle name="Curren - Style5 3 2" xfId="33915"/>
    <cellStyle name="Curren - Style5 4" xfId="33916"/>
    <cellStyle name="Curren - Style5 4 2" xfId="33917"/>
    <cellStyle name="Curren - Style6" xfId="10371"/>
    <cellStyle name="Curren - Style6 2" xfId="10372"/>
    <cellStyle name="Curren - Style6 2 2" xfId="10373"/>
    <cellStyle name="Curren - Style6 2 2 2" xfId="33918"/>
    <cellStyle name="Curren - Style6 2 3" xfId="33919"/>
    <cellStyle name="Curren - Style6 3" xfId="10374"/>
    <cellStyle name="Curren - Style6 3 2" xfId="33920"/>
    <cellStyle name="Curren - Style6 3 2 2" xfId="33921"/>
    <cellStyle name="Curren - Style6 3 3" xfId="33922"/>
    <cellStyle name="Curren - Style6 4" xfId="33923"/>
    <cellStyle name="Curren - Style6 4 2" xfId="33924"/>
    <cellStyle name="Curren - Style6 5" xfId="33925"/>
    <cellStyle name="Curren - Style6_ACCOUNTS" xfId="10375"/>
    <cellStyle name="Currency" xfId="30" builtinId="4"/>
    <cellStyle name="Currency [0] 2" xfId="33926"/>
    <cellStyle name="Currency 10" xfId="10376"/>
    <cellStyle name="Currency 10 2" xfId="10377"/>
    <cellStyle name="Currency 10 2 2" xfId="10378"/>
    <cellStyle name="Currency 10 2 2 2" xfId="33927"/>
    <cellStyle name="Currency 10 2 3" xfId="33928"/>
    <cellStyle name="Currency 10 3" xfId="10379"/>
    <cellStyle name="Currency 10 3 2" xfId="33929"/>
    <cellStyle name="Currency 10 3 2 2" xfId="33930"/>
    <cellStyle name="Currency 10 3 3" xfId="33931"/>
    <cellStyle name="Currency 10 3 4" xfId="33932"/>
    <cellStyle name="Currency 10 4" xfId="10380"/>
    <cellStyle name="Currency 10 4 2" xfId="33933"/>
    <cellStyle name="Currency 10 4 2 2" xfId="33934"/>
    <cellStyle name="Currency 10 4 3" xfId="33935"/>
    <cellStyle name="Currency 10 5" xfId="33936"/>
    <cellStyle name="Currency 10 5 2" xfId="33937"/>
    <cellStyle name="Currency 10 6" xfId="33938"/>
    <cellStyle name="Currency 10 6 2" xfId="33939"/>
    <cellStyle name="Currency 11" xfId="10381"/>
    <cellStyle name="Currency 11 2" xfId="10382"/>
    <cellStyle name="Currency 11 2 2" xfId="10383"/>
    <cellStyle name="Currency 11 2 2 2" xfId="33940"/>
    <cellStyle name="Currency 11 2 2 2 2" xfId="33941"/>
    <cellStyle name="Currency 11 2 3" xfId="10384"/>
    <cellStyle name="Currency 11 2 3 2" xfId="33942"/>
    <cellStyle name="Currency 11 2 4" xfId="33943"/>
    <cellStyle name="Currency 11 2 4 2" xfId="33944"/>
    <cellStyle name="Currency 11 3" xfId="10385"/>
    <cellStyle name="Currency 11 3 2" xfId="33945"/>
    <cellStyle name="Currency 11 3 2 2" xfId="33946"/>
    <cellStyle name="Currency 11 3 3" xfId="33947"/>
    <cellStyle name="Currency 11 4" xfId="10386"/>
    <cellStyle name="Currency 11 4 2" xfId="33948"/>
    <cellStyle name="Currency 11 4 2 2" xfId="33949"/>
    <cellStyle name="Currency 11 4 3" xfId="33950"/>
    <cellStyle name="Currency 11 5" xfId="33951"/>
    <cellStyle name="Currency 11 5 2" xfId="33952"/>
    <cellStyle name="Currency 11 6" xfId="33953"/>
    <cellStyle name="Currency 11 6 2" xfId="33954"/>
    <cellStyle name="Currency 12" xfId="10387"/>
    <cellStyle name="Currency 12 2" xfId="10388"/>
    <cellStyle name="Currency 12 2 2" xfId="10389"/>
    <cellStyle name="Currency 12 2 2 2" xfId="33955"/>
    <cellStyle name="Currency 12 2 2 2 2" xfId="33956"/>
    <cellStyle name="Currency 12 2 2 3" xfId="33957"/>
    <cellStyle name="Currency 12 2 3" xfId="33958"/>
    <cellStyle name="Currency 12 2 3 2" xfId="33959"/>
    <cellStyle name="Currency 12 2 3 2 2" xfId="33960"/>
    <cellStyle name="Currency 12 2 3 3" xfId="33961"/>
    <cellStyle name="Currency 12 2 4" xfId="33962"/>
    <cellStyle name="Currency 12 2 4 2" xfId="33963"/>
    <cellStyle name="Currency 12 2 5" xfId="33964"/>
    <cellStyle name="Currency 12 2 5 2" xfId="33965"/>
    <cellStyle name="Currency 12 3" xfId="10390"/>
    <cellStyle name="Currency 12 3 2" xfId="10391"/>
    <cellStyle name="Currency 12 3 2 2" xfId="33966"/>
    <cellStyle name="Currency 12 3 2 2 2" xfId="33967"/>
    <cellStyle name="Currency 12 3 2 3" xfId="33968"/>
    <cellStyle name="Currency 12 3 3" xfId="33969"/>
    <cellStyle name="Currency 12 3 3 2" xfId="33970"/>
    <cellStyle name="Currency 12 3 3 2 2" xfId="33971"/>
    <cellStyle name="Currency 12 3 3 3" xfId="33972"/>
    <cellStyle name="Currency 12 3 4" xfId="33973"/>
    <cellStyle name="Currency 12 3 4 2" xfId="33974"/>
    <cellStyle name="Currency 12 3 5" xfId="33975"/>
    <cellStyle name="Currency 12 3 5 2" xfId="33976"/>
    <cellStyle name="Currency 12 4" xfId="10392"/>
    <cellStyle name="Currency 12 4 2" xfId="10393"/>
    <cellStyle name="Currency 12 4 2 2" xfId="33977"/>
    <cellStyle name="Currency 12 4 2 2 2" xfId="33978"/>
    <cellStyle name="Currency 12 4 2 3" xfId="33979"/>
    <cellStyle name="Currency 12 4 3" xfId="33980"/>
    <cellStyle name="Currency 12 4 3 2" xfId="33981"/>
    <cellStyle name="Currency 12 4 3 2 2" xfId="33982"/>
    <cellStyle name="Currency 12 4 3 3" xfId="33983"/>
    <cellStyle name="Currency 12 4 4" xfId="33984"/>
    <cellStyle name="Currency 12 4 4 2" xfId="33985"/>
    <cellStyle name="Currency 12 4 5" xfId="33986"/>
    <cellStyle name="Currency 12 4 5 2" xfId="33987"/>
    <cellStyle name="Currency 12 5" xfId="10394"/>
    <cellStyle name="Currency 12 5 2" xfId="33988"/>
    <cellStyle name="Currency 12 5 2 2" xfId="33989"/>
    <cellStyle name="Currency 12 5 3" xfId="33990"/>
    <cellStyle name="Currency 12 6" xfId="10395"/>
    <cellStyle name="Currency 12 6 2" xfId="33991"/>
    <cellStyle name="Currency 12 6 2 2" xfId="33992"/>
    <cellStyle name="Currency 12 6 3" xfId="33993"/>
    <cellStyle name="Currency 12 7" xfId="33994"/>
    <cellStyle name="Currency 12 7 2" xfId="33995"/>
    <cellStyle name="Currency 12 8" xfId="33996"/>
    <cellStyle name="Currency 12 8 2" xfId="33997"/>
    <cellStyle name="Currency 13" xfId="10396"/>
    <cellStyle name="Currency 13 2" xfId="10397"/>
    <cellStyle name="Currency 13 2 2" xfId="33998"/>
    <cellStyle name="Currency 13 2 2 2" xfId="33999"/>
    <cellStyle name="Currency 13 2 2 2 2" xfId="34000"/>
    <cellStyle name="Currency 13 2 2 3" xfId="34001"/>
    <cellStyle name="Currency 13 2 3" xfId="34002"/>
    <cellStyle name="Currency 13 2 3 2" xfId="34003"/>
    <cellStyle name="Currency 13 2 3 2 2" xfId="34004"/>
    <cellStyle name="Currency 13 2 3 3" xfId="34005"/>
    <cellStyle name="Currency 13 2 4" xfId="34006"/>
    <cellStyle name="Currency 13 2 4 2" xfId="34007"/>
    <cellStyle name="Currency 13 2 5" xfId="34008"/>
    <cellStyle name="Currency 13 3" xfId="10398"/>
    <cellStyle name="Currency 13 3 2" xfId="34009"/>
    <cellStyle name="Currency 13 3 2 2" xfId="34010"/>
    <cellStyle name="Currency 13 3 3" xfId="34011"/>
    <cellStyle name="Currency 13 3 3 2" xfId="34012"/>
    <cellStyle name="Currency 13 3 4" xfId="34013"/>
    <cellStyle name="Currency 13 4" xfId="34014"/>
    <cellStyle name="Currency 13 4 2" xfId="34015"/>
    <cellStyle name="Currency 13 4 2 2" xfId="34016"/>
    <cellStyle name="Currency 13 4 3" xfId="34017"/>
    <cellStyle name="Currency 13 4 4" xfId="34018"/>
    <cellStyle name="Currency 13 5" xfId="34019"/>
    <cellStyle name="Currency 13 5 2" xfId="34020"/>
    <cellStyle name="Currency 13 5 2 2" xfId="34021"/>
    <cellStyle name="Currency 13 5 3" xfId="34022"/>
    <cellStyle name="Currency 13 6" xfId="34023"/>
    <cellStyle name="Currency 13 6 2" xfId="34024"/>
    <cellStyle name="Currency 13 7" xfId="34025"/>
    <cellStyle name="Currency 13 8" xfId="34026"/>
    <cellStyle name="Currency 14" xfId="10399"/>
    <cellStyle name="Currency 14 2" xfId="10400"/>
    <cellStyle name="Currency 14 2 2" xfId="10401"/>
    <cellStyle name="Currency 14 2 2 2" xfId="34027"/>
    <cellStyle name="Currency 14 2 2 2 2" xfId="34028"/>
    <cellStyle name="Currency 14 2 3" xfId="34029"/>
    <cellStyle name="Currency 14 2 3 2" xfId="34030"/>
    <cellStyle name="Currency 14 2 4" xfId="34031"/>
    <cellStyle name="Currency 14 2 4 2" xfId="34032"/>
    <cellStyle name="Currency 14 2 5" xfId="34033"/>
    <cellStyle name="Currency 14 3" xfId="10402"/>
    <cellStyle name="Currency 14 3 2" xfId="10403"/>
    <cellStyle name="Currency 14 3 2 2" xfId="34034"/>
    <cellStyle name="Currency 14 3 3" xfId="34035"/>
    <cellStyle name="Currency 14 4" xfId="10404"/>
    <cellStyle name="Currency 14 4 2" xfId="10405"/>
    <cellStyle name="Currency 14 4 2 2" xfId="34036"/>
    <cellStyle name="Currency 14 4 3" xfId="34037"/>
    <cellStyle name="Currency 14 5" xfId="34038"/>
    <cellStyle name="Currency 14 5 2" xfId="34039"/>
    <cellStyle name="Currency 15" xfId="10406"/>
    <cellStyle name="Currency 15 2" xfId="10407"/>
    <cellStyle name="Currency 15 2 2" xfId="34040"/>
    <cellStyle name="Currency 15 2 2 2" xfId="34041"/>
    <cellStyle name="Currency 15 3" xfId="10408"/>
    <cellStyle name="Currency 15 3 2" xfId="34042"/>
    <cellStyle name="Currency 15 3 2 2" xfId="34043"/>
    <cellStyle name="Currency 15 3 3" xfId="34044"/>
    <cellStyle name="Currency 15 3 4" xfId="34045"/>
    <cellStyle name="Currency 15 3 5" xfId="34046"/>
    <cellStyle name="Currency 15 4" xfId="10409"/>
    <cellStyle name="Currency 15 4 2" xfId="34047"/>
    <cellStyle name="Currency 15 5" xfId="34048"/>
    <cellStyle name="Currency 16" xfId="10410"/>
    <cellStyle name="Currency 16 2" xfId="10411"/>
    <cellStyle name="Currency 16 2 2" xfId="34049"/>
    <cellStyle name="Currency 16 2 2 2" xfId="34050"/>
    <cellStyle name="Currency 16 2 3" xfId="34051"/>
    <cellStyle name="Currency 16 3" xfId="10412"/>
    <cellStyle name="Currency 16 3 2" xfId="10413"/>
    <cellStyle name="Currency 16 3 3" xfId="10414"/>
    <cellStyle name="Currency 16 4" xfId="10415"/>
    <cellStyle name="Currency 16 5" xfId="10416"/>
    <cellStyle name="Currency 17" xfId="10417"/>
    <cellStyle name="Currency 17 2" xfId="34052"/>
    <cellStyle name="Currency 17 2 2" xfId="34053"/>
    <cellStyle name="Currency 17 3" xfId="34054"/>
    <cellStyle name="Currency 17 4" xfId="34055"/>
    <cellStyle name="Currency 18" xfId="10418"/>
    <cellStyle name="Currency 18 2" xfId="10419"/>
    <cellStyle name="Currency 18 2 2" xfId="34056"/>
    <cellStyle name="Currency 18 2 2 2" xfId="34057"/>
    <cellStyle name="Currency 18 2 3" xfId="34058"/>
    <cellStyle name="Currency 18 2 4" xfId="34059"/>
    <cellStyle name="Currency 18 3" xfId="34060"/>
    <cellStyle name="Currency 18 3 2" xfId="34061"/>
    <cellStyle name="Currency 18 4" xfId="34062"/>
    <cellStyle name="Currency 18 5" xfId="34063"/>
    <cellStyle name="Currency 19" xfId="10420"/>
    <cellStyle name="Currency 19 2" xfId="10421"/>
    <cellStyle name="Currency 19 2 2" xfId="34064"/>
    <cellStyle name="Currency 19 3" xfId="34065"/>
    <cellStyle name="Currency 19 4" xfId="34066"/>
    <cellStyle name="Currency 19 5" xfId="34067"/>
    <cellStyle name="Currency 2" xfId="10422"/>
    <cellStyle name="Currency 2 10" xfId="34068"/>
    <cellStyle name="Currency 2 10 2" xfId="34069"/>
    <cellStyle name="Currency 2 10 2 2" xfId="34070"/>
    <cellStyle name="Currency 2 10 3" xfId="34071"/>
    <cellStyle name="Currency 2 11" xfId="34072"/>
    <cellStyle name="Currency 2 11 2" xfId="34073"/>
    <cellStyle name="Currency 2 12" xfId="34074"/>
    <cellStyle name="Currency 2 12 2" xfId="34075"/>
    <cellStyle name="Currency 2 13" xfId="34076"/>
    <cellStyle name="Currency 2 13 2" xfId="34077"/>
    <cellStyle name="Currency 2 2" xfId="10423"/>
    <cellStyle name="Currency 2 2 2" xfId="10424"/>
    <cellStyle name="Currency 2 2 2 2" xfId="10425"/>
    <cellStyle name="Currency 2 2 2 2 2" xfId="34078"/>
    <cellStyle name="Currency 2 2 2 2 2 2" xfId="34079"/>
    <cellStyle name="Currency 2 2 2 3" xfId="10426"/>
    <cellStyle name="Currency 2 2 2 3 2" xfId="34080"/>
    <cellStyle name="Currency 2 2 2 4" xfId="34081"/>
    <cellStyle name="Currency 2 2 2 4 2" xfId="34082"/>
    <cellStyle name="Currency 2 2 3" xfId="10427"/>
    <cellStyle name="Currency 2 2 3 2" xfId="34083"/>
    <cellStyle name="Currency 2 2 3 2 2" xfId="34084"/>
    <cellStyle name="Currency 2 2 3 3" xfId="34085"/>
    <cellStyle name="Currency 2 2 4" xfId="63"/>
    <cellStyle name="Currency 2 2 4 2" xfId="34086"/>
    <cellStyle name="Currency 2 2 4 2 2" xfId="34087"/>
    <cellStyle name="Currency 2 2 4 3" xfId="34088"/>
    <cellStyle name="Currency 2 2 5" xfId="34089"/>
    <cellStyle name="Currency 2 2 5 2" xfId="34090"/>
    <cellStyle name="Currency 2 2 6" xfId="34091"/>
    <cellStyle name="Currency 2 2 6 2" xfId="34092"/>
    <cellStyle name="Currency 2 3" xfId="10428"/>
    <cellStyle name="Currency 2 3 2" xfId="10429"/>
    <cellStyle name="Currency 2 3 2 2" xfId="34093"/>
    <cellStyle name="Currency 2 3 2 2 2" xfId="34094"/>
    <cellStyle name="Currency 2 3 2 3" xfId="34095"/>
    <cellStyle name="Currency 2 3 3" xfId="10430"/>
    <cellStyle name="Currency 2 3 3 2" xfId="34096"/>
    <cellStyle name="Currency 2 3 3 2 2" xfId="34097"/>
    <cellStyle name="Currency 2 3 3 3" xfId="34098"/>
    <cellStyle name="Currency 2 3 4" xfId="34099"/>
    <cellStyle name="Currency 2 3 4 2" xfId="34100"/>
    <cellStyle name="Currency 2 3 5" xfId="34101"/>
    <cellStyle name="Currency 2 3 5 2" xfId="34102"/>
    <cellStyle name="Currency 2 4" xfId="10431"/>
    <cellStyle name="Currency 2 4 2" xfId="10432"/>
    <cellStyle name="Currency 2 4 2 2" xfId="34103"/>
    <cellStyle name="Currency 2 4 2 2 2" xfId="34104"/>
    <cellStyle name="Currency 2 4 2 3" xfId="34105"/>
    <cellStyle name="Currency 2 4 3" xfId="34106"/>
    <cellStyle name="Currency 2 4 3 2" xfId="34107"/>
    <cellStyle name="Currency 2 4 3 2 2" xfId="34108"/>
    <cellStyle name="Currency 2 4 3 3" xfId="34109"/>
    <cellStyle name="Currency 2 4 4" xfId="34110"/>
    <cellStyle name="Currency 2 4 4 2" xfId="34111"/>
    <cellStyle name="Currency 2 4 5" xfId="34112"/>
    <cellStyle name="Currency 2 4 5 2" xfId="34113"/>
    <cellStyle name="Currency 2 5" xfId="10433"/>
    <cellStyle name="Currency 2 5 2" xfId="10434"/>
    <cellStyle name="Currency 2 5 2 2" xfId="34114"/>
    <cellStyle name="Currency 2 5 2 2 2" xfId="34115"/>
    <cellStyle name="Currency 2 5 2 3" xfId="34116"/>
    <cellStyle name="Currency 2 5 3" xfId="34117"/>
    <cellStyle name="Currency 2 5 3 2" xfId="34118"/>
    <cellStyle name="Currency 2 5 3 2 2" xfId="34119"/>
    <cellStyle name="Currency 2 5 3 3" xfId="34120"/>
    <cellStyle name="Currency 2 5 4" xfId="34121"/>
    <cellStyle name="Currency 2 5 4 2" xfId="34122"/>
    <cellStyle name="Currency 2 5 5" xfId="34123"/>
    <cellStyle name="Currency 2 5 5 2" xfId="34124"/>
    <cellStyle name="Currency 2 6" xfId="10435"/>
    <cellStyle name="Currency 2 6 2" xfId="10436"/>
    <cellStyle name="Currency 2 6 2 2" xfId="34125"/>
    <cellStyle name="Currency 2 6 2 2 2" xfId="34126"/>
    <cellStyle name="Currency 2 6 2 3" xfId="34127"/>
    <cellStyle name="Currency 2 6 3" xfId="34128"/>
    <cellStyle name="Currency 2 6 3 2" xfId="34129"/>
    <cellStyle name="Currency 2 6 3 2 2" xfId="34130"/>
    <cellStyle name="Currency 2 6 3 3" xfId="34131"/>
    <cellStyle name="Currency 2 6 4" xfId="34132"/>
    <cellStyle name="Currency 2 6 4 2" xfId="34133"/>
    <cellStyle name="Currency 2 6 5" xfId="34134"/>
    <cellStyle name="Currency 2 6 5 2" xfId="34135"/>
    <cellStyle name="Currency 2 7" xfId="10437"/>
    <cellStyle name="Currency 2 7 2" xfId="10438"/>
    <cellStyle name="Currency 2 7 2 2" xfId="34136"/>
    <cellStyle name="Currency 2 7 2 2 2" xfId="34137"/>
    <cellStyle name="Currency 2 7 2 3" xfId="34138"/>
    <cellStyle name="Currency 2 7 3" xfId="34139"/>
    <cellStyle name="Currency 2 7 3 2" xfId="34140"/>
    <cellStyle name="Currency 2 7 3 2 2" xfId="34141"/>
    <cellStyle name="Currency 2 7 3 3" xfId="34142"/>
    <cellStyle name="Currency 2 7 4" xfId="34143"/>
    <cellStyle name="Currency 2 7 4 2" xfId="34144"/>
    <cellStyle name="Currency 2 7 5" xfId="34145"/>
    <cellStyle name="Currency 2 7 5 2" xfId="34146"/>
    <cellStyle name="Currency 2 8" xfId="10439"/>
    <cellStyle name="Currency 2 8 2" xfId="10440"/>
    <cellStyle name="Currency 2 8 2 2" xfId="34147"/>
    <cellStyle name="Currency 2 8 2 2 2" xfId="34148"/>
    <cellStyle name="Currency 2 8 2 3" xfId="34149"/>
    <cellStyle name="Currency 2 8 3" xfId="34150"/>
    <cellStyle name="Currency 2 8 3 2" xfId="34151"/>
    <cellStyle name="Currency 2 8 3 2 2" xfId="34152"/>
    <cellStyle name="Currency 2 8 3 3" xfId="34153"/>
    <cellStyle name="Currency 2 8 4" xfId="34154"/>
    <cellStyle name="Currency 2 8 4 2" xfId="34155"/>
    <cellStyle name="Currency 2 8 5" xfId="34156"/>
    <cellStyle name="Currency 2 8 5 2" xfId="34157"/>
    <cellStyle name="Currency 2 9" xfId="10441"/>
    <cellStyle name="Currency 2 9 2" xfId="34158"/>
    <cellStyle name="Currency 2 9 2 2" xfId="34159"/>
    <cellStyle name="Currency 2 9 3" xfId="34160"/>
    <cellStyle name="Currency 20" xfId="10442"/>
    <cellStyle name="Currency 20 2" xfId="34161"/>
    <cellStyle name="Currency 20 2 2" xfId="34162"/>
    <cellStyle name="Currency 20 2 3" xfId="34163"/>
    <cellStyle name="Currency 20 2 4" xfId="34164"/>
    <cellStyle name="Currency 20 2 5" xfId="34165"/>
    <cellStyle name="Currency 20 3" xfId="34166"/>
    <cellStyle name="Currency 20 4" xfId="34167"/>
    <cellStyle name="Currency 20 5" xfId="34168"/>
    <cellStyle name="Currency 21" xfId="10443"/>
    <cellStyle name="Currency 21 2" xfId="34169"/>
    <cellStyle name="Currency 21 2 2" xfId="34170"/>
    <cellStyle name="Currency 21 2 3" xfId="34171"/>
    <cellStyle name="Currency 21 3" xfId="34172"/>
    <cellStyle name="Currency 21 4" xfId="34173"/>
    <cellStyle name="Currency 21 5" xfId="34174"/>
    <cellStyle name="Currency 22" xfId="10444"/>
    <cellStyle name="Currency 22 2" xfId="34175"/>
    <cellStyle name="Currency 22 3" xfId="34176"/>
    <cellStyle name="Currency 23" xfId="10445"/>
    <cellStyle name="Currency 24" xfId="10446"/>
    <cellStyle name="Currency 24 2" xfId="10447"/>
    <cellStyle name="Currency 25" xfId="10448"/>
    <cellStyle name="Currency 25 2" xfId="64"/>
    <cellStyle name="Currency 25 3" xfId="10449"/>
    <cellStyle name="Currency 25 3 2" xfId="10450"/>
    <cellStyle name="Currency 26" xfId="10451"/>
    <cellStyle name="Currency 27" xfId="10452"/>
    <cellStyle name="Currency 27 2" xfId="66"/>
    <cellStyle name="Currency 27 2 2" xfId="10453"/>
    <cellStyle name="Currency 27 2 3" xfId="10454"/>
    <cellStyle name="Currency 28" xfId="14264"/>
    <cellStyle name="Currency 3" xfId="10455"/>
    <cellStyle name="Currency 3 2" xfId="10456"/>
    <cellStyle name="Currency 3 2 2" xfId="10457"/>
    <cellStyle name="Currency 3 2 2 2" xfId="10458"/>
    <cellStyle name="Currency 3 2 2 2 2" xfId="34177"/>
    <cellStyle name="Currency 3 2 2 3" xfId="34178"/>
    <cellStyle name="Currency 3 2 3" xfId="10459"/>
    <cellStyle name="Currency 3 2 3 2" xfId="34179"/>
    <cellStyle name="Currency 3 2 3 2 2" xfId="34180"/>
    <cellStyle name="Currency 3 2 3 3" xfId="34181"/>
    <cellStyle name="Currency 3 2 4" xfId="34182"/>
    <cellStyle name="Currency 3 2 4 2" xfId="34183"/>
    <cellStyle name="Currency 3 2 5" xfId="34184"/>
    <cellStyle name="Currency 3 2 5 2" xfId="34185"/>
    <cellStyle name="Currency 3 3" xfId="10460"/>
    <cellStyle name="Currency 3 3 2" xfId="10461"/>
    <cellStyle name="Currency 3 3 2 2" xfId="34186"/>
    <cellStyle name="Currency 3 3 2 2 2" xfId="34187"/>
    <cellStyle name="Currency 3 3 2 3" xfId="34188"/>
    <cellStyle name="Currency 3 3 3" xfId="34189"/>
    <cellStyle name="Currency 3 3 3 2" xfId="34190"/>
    <cellStyle name="Currency 3 3 3 2 2" xfId="34191"/>
    <cellStyle name="Currency 3 3 3 3" xfId="34192"/>
    <cellStyle name="Currency 3 3 4" xfId="34193"/>
    <cellStyle name="Currency 3 3 4 2" xfId="34194"/>
    <cellStyle name="Currency 3 3 5" xfId="34195"/>
    <cellStyle name="Currency 3 3 5 2" xfId="34196"/>
    <cellStyle name="Currency 3 4" xfId="10462"/>
    <cellStyle name="Currency 3 4 2" xfId="34197"/>
    <cellStyle name="Currency 3 4 2 2" xfId="34198"/>
    <cellStyle name="Currency 3 4 3" xfId="34199"/>
    <cellStyle name="Currency 3 4 4" xfId="34200"/>
    <cellStyle name="Currency 3 4 5" xfId="34201"/>
    <cellStyle name="Currency 3 5" xfId="10463"/>
    <cellStyle name="Currency 3 5 2" xfId="34202"/>
    <cellStyle name="Currency 3 5 2 2" xfId="34203"/>
    <cellStyle name="Currency 3 5 3" xfId="34204"/>
    <cellStyle name="Currency 3 6" xfId="34205"/>
    <cellStyle name="Currency 3 6 2" xfId="34206"/>
    <cellStyle name="Currency 3 7" xfId="34207"/>
    <cellStyle name="Currency 3 7 2" xfId="34208"/>
    <cellStyle name="Currency 3 8" xfId="34209"/>
    <cellStyle name="Currency 3 8 2" xfId="34210"/>
    <cellStyle name="Currency 3 8 3" xfId="34211"/>
    <cellStyle name="Currency 4" xfId="10464"/>
    <cellStyle name="Currency 4 2" xfId="10465"/>
    <cellStyle name="Currency 4 2 2" xfId="10466"/>
    <cellStyle name="Currency 4 2 2 2" xfId="10467"/>
    <cellStyle name="Currency 4 2 2 2 2" xfId="34212"/>
    <cellStyle name="Currency 4 2 2 2 2 2" xfId="34213"/>
    <cellStyle name="Currency 4 2 2 3" xfId="34214"/>
    <cellStyle name="Currency 4 2 2 3 2" xfId="34215"/>
    <cellStyle name="Currency 4 2 2 4" xfId="34216"/>
    <cellStyle name="Currency 4 2 2 4 2" xfId="34217"/>
    <cellStyle name="Currency 4 2 3" xfId="10468"/>
    <cellStyle name="Currency 4 2 3 2" xfId="34218"/>
    <cellStyle name="Currency 4 2 3 2 2" xfId="34219"/>
    <cellStyle name="Currency 4 2 3 3" xfId="34220"/>
    <cellStyle name="Currency 4 2 4" xfId="10469"/>
    <cellStyle name="Currency 4 2 4 2" xfId="34221"/>
    <cellStyle name="Currency 4 2 4 2 2" xfId="34222"/>
    <cellStyle name="Currency 4 2 4 3" xfId="34223"/>
    <cellStyle name="Currency 4 2 5" xfId="34224"/>
    <cellStyle name="Currency 4 2 5 2" xfId="34225"/>
    <cellStyle name="Currency 4 2 6" xfId="34226"/>
    <cellStyle name="Currency 4 2 6 2" xfId="34227"/>
    <cellStyle name="Currency 4 3" xfId="10470"/>
    <cellStyle name="Currency 4 3 2" xfId="10471"/>
    <cellStyle name="Currency 4 3 2 2" xfId="10472"/>
    <cellStyle name="Currency 4 3 2 2 2" xfId="34228"/>
    <cellStyle name="Currency 4 3 2 3" xfId="34229"/>
    <cellStyle name="Currency 4 3 3" xfId="10473"/>
    <cellStyle name="Currency 4 3 3 2" xfId="10474"/>
    <cellStyle name="Currency 4 3 3 2 2" xfId="34230"/>
    <cellStyle name="Currency 4 3 3 3" xfId="34231"/>
    <cellStyle name="Currency 4 3 4" xfId="10475"/>
    <cellStyle name="Currency 4 3 4 2" xfId="10476"/>
    <cellStyle name="Currency 4 3 4 2 2" xfId="34232"/>
    <cellStyle name="Currency 4 3 4 3" xfId="34233"/>
    <cellStyle name="Currency 4 3 5" xfId="34234"/>
    <cellStyle name="Currency 4 4" xfId="10477"/>
    <cellStyle name="Currency 4 4 2" xfId="10478"/>
    <cellStyle name="Currency 4 4 2 2" xfId="34235"/>
    <cellStyle name="Currency 4 4 3" xfId="34236"/>
    <cellStyle name="Currency 4 5" xfId="10479"/>
    <cellStyle name="Currency 4 5 2" xfId="34237"/>
    <cellStyle name="Currency 4 5 2 2" xfId="34238"/>
    <cellStyle name="Currency 4 5 3" xfId="34239"/>
    <cellStyle name="Currency 4 6" xfId="10480"/>
    <cellStyle name="Currency 4 6 2" xfId="34240"/>
    <cellStyle name="Currency 4_2009 GRC Compliance Filing (Electric) for Exh A-1" xfId="10481"/>
    <cellStyle name="Currency 5" xfId="10482"/>
    <cellStyle name="Currency 5 2" xfId="10483"/>
    <cellStyle name="Currency 5 2 2" xfId="10484"/>
    <cellStyle name="Currency 5 2 2 2" xfId="34241"/>
    <cellStyle name="Currency 5 2 2 2 2" xfId="34242"/>
    <cellStyle name="Currency 5 2 3" xfId="34243"/>
    <cellStyle name="Currency 5 2 3 2" xfId="34244"/>
    <cellStyle name="Currency 5 2 4" xfId="34245"/>
    <cellStyle name="Currency 5 2 4 2" xfId="34246"/>
    <cellStyle name="Currency 5 3" xfId="10485"/>
    <cellStyle name="Currency 5 3 2" xfId="34247"/>
    <cellStyle name="Currency 5 3 2 2" xfId="34248"/>
    <cellStyle name="Currency 5 3 3" xfId="34249"/>
    <cellStyle name="Currency 5 4" xfId="10486"/>
    <cellStyle name="Currency 5 4 2" xfId="34250"/>
    <cellStyle name="Currency 5 4 2 2" xfId="34251"/>
    <cellStyle name="Currency 5 4 3" xfId="34252"/>
    <cellStyle name="Currency 5 5" xfId="34253"/>
    <cellStyle name="Currency 5 5 2" xfId="34254"/>
    <cellStyle name="Currency 5 6" xfId="34255"/>
    <cellStyle name="Currency 5 6 2" xfId="34256"/>
    <cellStyle name="Currency 6" xfId="10487"/>
    <cellStyle name="Currency 6 2" xfId="10488"/>
    <cellStyle name="Currency 6 2 2" xfId="10489"/>
    <cellStyle name="Currency 6 2 2 2" xfId="34257"/>
    <cellStyle name="Currency 6 2 2 2 2" xfId="34258"/>
    <cellStyle name="Currency 6 2 3" xfId="34259"/>
    <cellStyle name="Currency 6 2 3 2" xfId="34260"/>
    <cellStyle name="Currency 6 2 4" xfId="34261"/>
    <cellStyle name="Currency 6 2 4 2" xfId="34262"/>
    <cellStyle name="Currency 6 3" xfId="10490"/>
    <cellStyle name="Currency 6 3 2" xfId="34263"/>
    <cellStyle name="Currency 6 3 2 2" xfId="34264"/>
    <cellStyle name="Currency 6 3 3" xfId="34265"/>
    <cellStyle name="Currency 6 4" xfId="10491"/>
    <cellStyle name="Currency 6 4 2" xfId="34266"/>
    <cellStyle name="Currency 6 4 2 2" xfId="34267"/>
    <cellStyle name="Currency 6 4 3" xfId="34268"/>
    <cellStyle name="Currency 6 5" xfId="34269"/>
    <cellStyle name="Currency 6 5 2" xfId="34270"/>
    <cellStyle name="Currency 6 6" xfId="34271"/>
    <cellStyle name="Currency 6 6 2" xfId="34272"/>
    <cellStyle name="Currency 7" xfId="10492"/>
    <cellStyle name="Currency 7 2" xfId="10493"/>
    <cellStyle name="Currency 7 2 2" xfId="10494"/>
    <cellStyle name="Currency 7 2 2 2" xfId="34273"/>
    <cellStyle name="Currency 7 2 2 2 2" xfId="34274"/>
    <cellStyle name="Currency 7 2 3" xfId="34275"/>
    <cellStyle name="Currency 7 2 3 2" xfId="34276"/>
    <cellStyle name="Currency 7 2 4" xfId="34277"/>
    <cellStyle name="Currency 7 2 4 2" xfId="34278"/>
    <cellStyle name="Currency 7 3" xfId="10495"/>
    <cellStyle name="Currency 7 3 2" xfId="34279"/>
    <cellStyle name="Currency 7 3 2 2" xfId="34280"/>
    <cellStyle name="Currency 7 3 3" xfId="34281"/>
    <cellStyle name="Currency 7 4" xfId="10496"/>
    <cellStyle name="Currency 7 4 2" xfId="34282"/>
    <cellStyle name="Currency 7 4 2 2" xfId="34283"/>
    <cellStyle name="Currency 7 4 3" xfId="34284"/>
    <cellStyle name="Currency 7 5" xfId="34285"/>
    <cellStyle name="Currency 7 5 2" xfId="34286"/>
    <cellStyle name="Currency 7 6" xfId="34287"/>
    <cellStyle name="Currency 7 6 2" xfId="34288"/>
    <cellStyle name="Currency 8" xfId="10497"/>
    <cellStyle name="Currency 8 2" xfId="10498"/>
    <cellStyle name="Currency 8 2 2" xfId="10499"/>
    <cellStyle name="Currency 8 2 2 2" xfId="10500"/>
    <cellStyle name="Currency 8 2 2 2 2" xfId="34289"/>
    <cellStyle name="Currency 8 2 2 3" xfId="10501"/>
    <cellStyle name="Currency 8 2 2 3 2" xfId="34290"/>
    <cellStyle name="Currency 8 2 2 4" xfId="10502"/>
    <cellStyle name="Currency 8 2 2 4 2" xfId="34291"/>
    <cellStyle name="Currency 8 2 2 5" xfId="34292"/>
    <cellStyle name="Currency 8 2 3" xfId="10503"/>
    <cellStyle name="Currency 8 2 3 2" xfId="10504"/>
    <cellStyle name="Currency 8 2 3 2 2" xfId="34293"/>
    <cellStyle name="Currency 8 2 3 3" xfId="34294"/>
    <cellStyle name="Currency 8 2 4" xfId="10505"/>
    <cellStyle name="Currency 8 2 4 2" xfId="34295"/>
    <cellStyle name="Currency 8 2 5" xfId="10506"/>
    <cellStyle name="Currency 8 2 5 2" xfId="34296"/>
    <cellStyle name="Currency 8 2 6" xfId="10507"/>
    <cellStyle name="Currency 8 2 6 2" xfId="34297"/>
    <cellStyle name="Currency 8 2 7" xfId="34298"/>
    <cellStyle name="Currency 8 3" xfId="10508"/>
    <cellStyle name="Currency 8 3 2" xfId="10509"/>
    <cellStyle name="Currency 8 3 2 2" xfId="34299"/>
    <cellStyle name="Currency 8 3 3" xfId="34300"/>
    <cellStyle name="Currency 8 4" xfId="10510"/>
    <cellStyle name="Currency 8 4 2" xfId="10511"/>
    <cellStyle name="Currency 8 4 2 2" xfId="34301"/>
    <cellStyle name="Currency 8 4 3" xfId="34302"/>
    <cellStyle name="Currency 8 5" xfId="10512"/>
    <cellStyle name="Currency 8 5 2" xfId="34303"/>
    <cellStyle name="Currency 8 6" xfId="10513"/>
    <cellStyle name="Currency 8 6 2" xfId="34304"/>
    <cellStyle name="Currency 9" xfId="10514"/>
    <cellStyle name="Currency 9 2" xfId="10515"/>
    <cellStyle name="Currency 9 2 2" xfId="10516"/>
    <cellStyle name="Currency 9 2 2 2" xfId="10517"/>
    <cellStyle name="Currency 9 2 2 2 2" xfId="34305"/>
    <cellStyle name="Currency 9 2 2 3" xfId="34306"/>
    <cellStyle name="Currency 9 2 3" xfId="10518"/>
    <cellStyle name="Currency 9 2 3 2" xfId="34307"/>
    <cellStyle name="Currency 9 2 4" xfId="34308"/>
    <cellStyle name="Currency 9 2 4 2" xfId="34309"/>
    <cellStyle name="Currency 9 3" xfId="10519"/>
    <cellStyle name="Currency 9 3 2" xfId="10520"/>
    <cellStyle name="Currency 9 3 2 2" xfId="34310"/>
    <cellStyle name="Currency 9 3 3" xfId="10521"/>
    <cellStyle name="Currency 9 3 3 2" xfId="34311"/>
    <cellStyle name="Currency 9 3 4" xfId="10522"/>
    <cellStyle name="Currency 9 3 4 2" xfId="34312"/>
    <cellStyle name="Currency 9 3 5" xfId="34313"/>
    <cellStyle name="Currency 9 4" xfId="10523"/>
    <cellStyle name="Currency 9 4 2" xfId="10524"/>
    <cellStyle name="Currency 9 4 2 2" xfId="34314"/>
    <cellStyle name="Currency 9 4 3" xfId="34315"/>
    <cellStyle name="Currency 9 5" xfId="10525"/>
    <cellStyle name="Currency 9 5 2" xfId="10526"/>
    <cellStyle name="Currency 9 5 2 2" xfId="34316"/>
    <cellStyle name="Currency 9 5 3" xfId="34317"/>
    <cellStyle name="Currency 9 6" xfId="10527"/>
    <cellStyle name="Currency 9 6 2" xfId="34318"/>
    <cellStyle name="Currency 9 7" xfId="10528"/>
    <cellStyle name="Currency 9 7 2" xfId="34319"/>
    <cellStyle name="Currency 9 8" xfId="10529"/>
    <cellStyle name="Currency 9 8 2" xfId="34320"/>
    <cellStyle name="Currency 9 9" xfId="10530"/>
    <cellStyle name="Currency0" xfId="10531"/>
    <cellStyle name="Currency0 10" xfId="34321"/>
    <cellStyle name="Currency0 10 2" xfId="34322"/>
    <cellStyle name="Currency0 10 2 2" xfId="34323"/>
    <cellStyle name="Currency0 10 2 2 2" xfId="34324"/>
    <cellStyle name="Currency0 10 2 3" xfId="34325"/>
    <cellStyle name="Currency0 10 3" xfId="34326"/>
    <cellStyle name="Currency0 10 3 2" xfId="34327"/>
    <cellStyle name="Currency0 10 4" xfId="34328"/>
    <cellStyle name="Currency0 11" xfId="34329"/>
    <cellStyle name="Currency0 11 2" xfId="34330"/>
    <cellStyle name="Currency0 12" xfId="34331"/>
    <cellStyle name="Currency0 12 2" xfId="34332"/>
    <cellStyle name="Currency0 13" xfId="34333"/>
    <cellStyle name="Currency0 13 2" xfId="34334"/>
    <cellStyle name="Currency0 13 3" xfId="34335"/>
    <cellStyle name="Currency0 14" xfId="34336"/>
    <cellStyle name="Currency0 2" xfId="10532"/>
    <cellStyle name="Currency0 2 2" xfId="10533"/>
    <cellStyle name="Currency0 2 2 2" xfId="10534"/>
    <cellStyle name="Currency0 2 2 2 2" xfId="34337"/>
    <cellStyle name="Currency0 2 2 2 2 2" xfId="34338"/>
    <cellStyle name="Currency0 2 2 2 3" xfId="34339"/>
    <cellStyle name="Currency0 2 2 3" xfId="34340"/>
    <cellStyle name="Currency0 2 2 3 2" xfId="34341"/>
    <cellStyle name="Currency0 2 2 4" xfId="34342"/>
    <cellStyle name="Currency0 2 2 4 2" xfId="34343"/>
    <cellStyle name="Currency0 2 2 5" xfId="34344"/>
    <cellStyle name="Currency0 2 3" xfId="10535"/>
    <cellStyle name="Currency0 2 3 2" xfId="34345"/>
    <cellStyle name="Currency0 2 3 2 2" xfId="34346"/>
    <cellStyle name="Currency0 2 3 3" xfId="34347"/>
    <cellStyle name="Currency0 2 4" xfId="34348"/>
    <cellStyle name="Currency0 2 4 2" xfId="34349"/>
    <cellStyle name="Currency0 2 4 2 2" xfId="34350"/>
    <cellStyle name="Currency0 2 4 3" xfId="34351"/>
    <cellStyle name="Currency0 2 5" xfId="34352"/>
    <cellStyle name="Currency0 2 5 2" xfId="34353"/>
    <cellStyle name="Currency0 2 6" xfId="34354"/>
    <cellStyle name="Currency0 2 6 2" xfId="34355"/>
    <cellStyle name="Currency0 2 7" xfId="34356"/>
    <cellStyle name="Currency0 3" xfId="10536"/>
    <cellStyle name="Currency0 3 2" xfId="10537"/>
    <cellStyle name="Currency0 3 2 2" xfId="34357"/>
    <cellStyle name="Currency0 3 2 2 2" xfId="34358"/>
    <cellStyle name="Currency0 3 2 3" xfId="34359"/>
    <cellStyle name="Currency0 3 3" xfId="10538"/>
    <cellStyle name="Currency0 3 3 2" xfId="34360"/>
    <cellStyle name="Currency0 3 3 2 2" xfId="34361"/>
    <cellStyle name="Currency0 3 3 3" xfId="34362"/>
    <cellStyle name="Currency0 3 3 4" xfId="34363"/>
    <cellStyle name="Currency0 3 4" xfId="34364"/>
    <cellStyle name="Currency0 3 4 2" xfId="34365"/>
    <cellStyle name="Currency0 3 5" xfId="34366"/>
    <cellStyle name="Currency0 3 5 2" xfId="34367"/>
    <cellStyle name="Currency0 3 6" xfId="34368"/>
    <cellStyle name="Currency0 4" xfId="10539"/>
    <cellStyle name="Currency0 4 2" xfId="10540"/>
    <cellStyle name="Currency0 4 2 2" xfId="34369"/>
    <cellStyle name="Currency0 4 2 2 2" xfId="34370"/>
    <cellStyle name="Currency0 4 2 2 2 2" xfId="34371"/>
    <cellStyle name="Currency0 4 2 3" xfId="34372"/>
    <cellStyle name="Currency0 4 2 3 2" xfId="34373"/>
    <cellStyle name="Currency0 4 2 4" xfId="34374"/>
    <cellStyle name="Currency0 4 2 4 2" xfId="34375"/>
    <cellStyle name="Currency0 4 3" xfId="10541"/>
    <cellStyle name="Currency0 4 3 2" xfId="34376"/>
    <cellStyle name="Currency0 4 3 2 2" xfId="34377"/>
    <cellStyle name="Currency0 4 3 3" xfId="34378"/>
    <cellStyle name="Currency0 4 4" xfId="34379"/>
    <cellStyle name="Currency0 4 4 2" xfId="34380"/>
    <cellStyle name="Currency0 4 4 2 2" xfId="34381"/>
    <cellStyle name="Currency0 4 4 3" xfId="34382"/>
    <cellStyle name="Currency0 4 4 4" xfId="34383"/>
    <cellStyle name="Currency0 4 5" xfId="34384"/>
    <cellStyle name="Currency0 4 5 2" xfId="34385"/>
    <cellStyle name="Currency0 4 6" xfId="34386"/>
    <cellStyle name="Currency0 4 6 2" xfId="34387"/>
    <cellStyle name="Currency0 4 7" xfId="34388"/>
    <cellStyle name="Currency0 5" xfId="10542"/>
    <cellStyle name="Currency0 5 2" xfId="10543"/>
    <cellStyle name="Currency0 5 2 2" xfId="34389"/>
    <cellStyle name="Currency0 5 2 2 2" xfId="34390"/>
    <cellStyle name="Currency0 5 2 2 2 2" xfId="34391"/>
    <cellStyle name="Currency0 5 2 3" xfId="34392"/>
    <cellStyle name="Currency0 5 2 3 2" xfId="34393"/>
    <cellStyle name="Currency0 5 2 4" xfId="34394"/>
    <cellStyle name="Currency0 5 2 4 2" xfId="34395"/>
    <cellStyle name="Currency0 5 3" xfId="34396"/>
    <cellStyle name="Currency0 5 3 2" xfId="34397"/>
    <cellStyle name="Currency0 5 3 2 2" xfId="34398"/>
    <cellStyle name="Currency0 5 3 3" xfId="34399"/>
    <cellStyle name="Currency0 5 4" xfId="34400"/>
    <cellStyle name="Currency0 5 4 2" xfId="34401"/>
    <cellStyle name="Currency0 5 4 2 2" xfId="34402"/>
    <cellStyle name="Currency0 5 4 3" xfId="34403"/>
    <cellStyle name="Currency0 5 5" xfId="34404"/>
    <cellStyle name="Currency0 5 5 2" xfId="34405"/>
    <cellStyle name="Currency0 5 6" xfId="34406"/>
    <cellStyle name="Currency0 5 6 2" xfId="34407"/>
    <cellStyle name="Currency0 6" xfId="10544"/>
    <cellStyle name="Currency0 6 2" xfId="34408"/>
    <cellStyle name="Currency0 6 2 2" xfId="34409"/>
    <cellStyle name="Currency0 6 2 2 2" xfId="34410"/>
    <cellStyle name="Currency0 6 2 2 2 2" xfId="34411"/>
    <cellStyle name="Currency0 6 2 3" xfId="34412"/>
    <cellStyle name="Currency0 6 2 3 2" xfId="34413"/>
    <cellStyle name="Currency0 6 2 4" xfId="34414"/>
    <cellStyle name="Currency0 6 2 4 2" xfId="34415"/>
    <cellStyle name="Currency0 6 3" xfId="34416"/>
    <cellStyle name="Currency0 6 3 2" xfId="34417"/>
    <cellStyle name="Currency0 6 3 2 2" xfId="34418"/>
    <cellStyle name="Currency0 6 4" xfId="34419"/>
    <cellStyle name="Currency0 6 4 2" xfId="34420"/>
    <cellStyle name="Currency0 6 5" xfId="34421"/>
    <cellStyle name="Currency0 6 5 2" xfId="34422"/>
    <cellStyle name="Currency0 6 6" xfId="34423"/>
    <cellStyle name="Currency0 7" xfId="10545"/>
    <cellStyle name="Currency0 7 2" xfId="10546"/>
    <cellStyle name="Currency0 7 2 2" xfId="34424"/>
    <cellStyle name="Currency0 7 2 2 2" xfId="34425"/>
    <cellStyle name="Currency0 7 2 3" xfId="34426"/>
    <cellStyle name="Currency0 7 2 4" xfId="34427"/>
    <cellStyle name="Currency0 7 3" xfId="34428"/>
    <cellStyle name="Currency0 7 3 2" xfId="34429"/>
    <cellStyle name="Currency0 7 4" xfId="34430"/>
    <cellStyle name="Currency0 7 4 2" xfId="34431"/>
    <cellStyle name="Currency0 7 5" xfId="34432"/>
    <cellStyle name="Currency0 8" xfId="10547"/>
    <cellStyle name="Currency0 8 2" xfId="10548"/>
    <cellStyle name="Currency0 8 2 2" xfId="34433"/>
    <cellStyle name="Currency0 8 2 3" xfId="34434"/>
    <cellStyle name="Currency0 8 2 4" xfId="34435"/>
    <cellStyle name="Currency0 8 3" xfId="34436"/>
    <cellStyle name="Currency0 8 4" xfId="34437"/>
    <cellStyle name="Currency0 8 5" xfId="34438"/>
    <cellStyle name="Currency0 9" xfId="10549"/>
    <cellStyle name="Currency0 9 2" xfId="34439"/>
    <cellStyle name="Currency0 9 2 2" xfId="34440"/>
    <cellStyle name="Currency0 9 3" xfId="34441"/>
    <cellStyle name="Currency0_ACCOUNTS" xfId="10550"/>
    <cellStyle name="Date" xfId="10551"/>
    <cellStyle name="Date 2" xfId="10552"/>
    <cellStyle name="Date 2 2" xfId="10553"/>
    <cellStyle name="Date 2 2 2" xfId="34442"/>
    <cellStyle name="Date 2 2 2 2" xfId="34443"/>
    <cellStyle name="Date 2 2 3" xfId="34444"/>
    <cellStyle name="Date 2 3" xfId="10554"/>
    <cellStyle name="Date 2 3 2" xfId="34445"/>
    <cellStyle name="Date 2 4" xfId="34446"/>
    <cellStyle name="Date 2 4 2" xfId="34447"/>
    <cellStyle name="Date 3" xfId="10555"/>
    <cellStyle name="Date 3 2" xfId="10556"/>
    <cellStyle name="Date 3 2 2" xfId="34448"/>
    <cellStyle name="Date 3 2 2 2" xfId="34449"/>
    <cellStyle name="Date 3 2 3" xfId="34450"/>
    <cellStyle name="Date 3 3" xfId="10557"/>
    <cellStyle name="Date 3 3 2" xfId="34451"/>
    <cellStyle name="Date 3 4" xfId="34452"/>
    <cellStyle name="Date 3 4 2" xfId="34453"/>
    <cellStyle name="Date 4" xfId="10558"/>
    <cellStyle name="Date 4 2" xfId="10559"/>
    <cellStyle name="Date 4 2 2" xfId="34454"/>
    <cellStyle name="Date 4 2 2 2" xfId="34455"/>
    <cellStyle name="Date 4 2 3" xfId="34456"/>
    <cellStyle name="Date 4 3" xfId="34457"/>
    <cellStyle name="Date 4 3 2" xfId="34458"/>
    <cellStyle name="Date 4 4" xfId="34459"/>
    <cellStyle name="Date 4 4 2" xfId="34460"/>
    <cellStyle name="Date 5" xfId="10560"/>
    <cellStyle name="Date 5 2" xfId="10561"/>
    <cellStyle name="Date 5 2 2" xfId="34461"/>
    <cellStyle name="Date 5 2 3" xfId="34462"/>
    <cellStyle name="Date 5 3" xfId="10562"/>
    <cellStyle name="Date 5 4" xfId="34463"/>
    <cellStyle name="Date 6" xfId="10563"/>
    <cellStyle name="Date 6 2" xfId="34464"/>
    <cellStyle name="Date 7" xfId="10564"/>
    <cellStyle name="Date 7 2" xfId="34465"/>
    <cellStyle name="Date 8" xfId="10565"/>
    <cellStyle name="Date 8 2" xfId="34466"/>
    <cellStyle name="Date_903 SAP 2-6-09" xfId="10566"/>
    <cellStyle name="DateTime" xfId="34467"/>
    <cellStyle name="DateTime 2" xfId="34468"/>
    <cellStyle name="drp-sh - Style2" xfId="10567"/>
    <cellStyle name="Emphasis 1" xfId="10568"/>
    <cellStyle name="Emphasis 1 2" xfId="10569"/>
    <cellStyle name="Emphasis 2" xfId="10570"/>
    <cellStyle name="Emphasis 2 2" xfId="10571"/>
    <cellStyle name="Emphasis 3" xfId="10572"/>
    <cellStyle name="Emphasis 3 2" xfId="10573"/>
    <cellStyle name="Entered" xfId="31"/>
    <cellStyle name="Entered 10" xfId="34469"/>
    <cellStyle name="Entered 10 2" xfId="34470"/>
    <cellStyle name="Entered 10 2 2" xfId="34471"/>
    <cellStyle name="Entered 10 2 2 2" xfId="34472"/>
    <cellStyle name="Entered 10 2 3" xfId="34473"/>
    <cellStyle name="Entered 10 3" xfId="34474"/>
    <cellStyle name="Entered 10 3 2" xfId="34475"/>
    <cellStyle name="Entered 10 4" xfId="34476"/>
    <cellStyle name="Entered 11" xfId="34477"/>
    <cellStyle name="Entered 11 2" xfId="34478"/>
    <cellStyle name="Entered 12" xfId="34479"/>
    <cellStyle name="Entered 12 2" xfId="34480"/>
    <cellStyle name="Entered 13" xfId="34481"/>
    <cellStyle name="Entered 13 2" xfId="34482"/>
    <cellStyle name="Entered 2" xfId="10574"/>
    <cellStyle name="Entered 2 2" xfId="10575"/>
    <cellStyle name="Entered 2 2 2" xfId="10576"/>
    <cellStyle name="Entered 2 2 2 2" xfId="34483"/>
    <cellStyle name="Entered 2 2 2 2 2" xfId="34484"/>
    <cellStyle name="Entered 2 2 3" xfId="34485"/>
    <cellStyle name="Entered 2 2 3 2" xfId="34486"/>
    <cellStyle name="Entered 2 2 4" xfId="34487"/>
    <cellStyle name="Entered 2 2 4 2" xfId="34488"/>
    <cellStyle name="Entered 2 3" xfId="10577"/>
    <cellStyle name="Entered 2 3 2" xfId="34489"/>
    <cellStyle name="Entered 2 3 2 2" xfId="34490"/>
    <cellStyle name="Entered 2 3 3" xfId="34491"/>
    <cellStyle name="Entered 2 4" xfId="34492"/>
    <cellStyle name="Entered 2 4 2" xfId="34493"/>
    <cellStyle name="Entered 2 4 2 2" xfId="34494"/>
    <cellStyle name="Entered 2 4 3" xfId="34495"/>
    <cellStyle name="Entered 2 5" xfId="34496"/>
    <cellStyle name="Entered 2 5 2" xfId="34497"/>
    <cellStyle name="Entered 2 6" xfId="34498"/>
    <cellStyle name="Entered 2 6 2" xfId="34499"/>
    <cellStyle name="Entered 3" xfId="10578"/>
    <cellStyle name="Entered 3 2" xfId="10579"/>
    <cellStyle name="Entered 3 2 2" xfId="10580"/>
    <cellStyle name="Entered 3 2 2 2" xfId="34500"/>
    <cellStyle name="Entered 3 2 3" xfId="34501"/>
    <cellStyle name="Entered 3 3" xfId="10581"/>
    <cellStyle name="Entered 3 3 2" xfId="10582"/>
    <cellStyle name="Entered 3 3 2 2" xfId="34502"/>
    <cellStyle name="Entered 3 3 3" xfId="34503"/>
    <cellStyle name="Entered 3 4" xfId="10583"/>
    <cellStyle name="Entered 3 4 2" xfId="10584"/>
    <cellStyle name="Entered 3 4 2 2" xfId="34504"/>
    <cellStyle name="Entered 3 4 3" xfId="34505"/>
    <cellStyle name="Entered 3 5" xfId="34506"/>
    <cellStyle name="Entered 3 5 2" xfId="34507"/>
    <cellStyle name="Entered 4" xfId="10585"/>
    <cellStyle name="Entered 4 2" xfId="10586"/>
    <cellStyle name="Entered 4 2 2" xfId="34508"/>
    <cellStyle name="Entered 4 2 2 2" xfId="34509"/>
    <cellStyle name="Entered 4 2 2 2 2" xfId="34510"/>
    <cellStyle name="Entered 4 2 3" xfId="34511"/>
    <cellStyle name="Entered 4 2 3 2" xfId="34512"/>
    <cellStyle name="Entered 4 2 4" xfId="34513"/>
    <cellStyle name="Entered 4 2 4 2" xfId="34514"/>
    <cellStyle name="Entered 4 3" xfId="34515"/>
    <cellStyle name="Entered 4 3 2" xfId="34516"/>
    <cellStyle name="Entered 4 3 2 2" xfId="34517"/>
    <cellStyle name="Entered 4 3 3" xfId="34518"/>
    <cellStyle name="Entered 4 4" xfId="34519"/>
    <cellStyle name="Entered 4 4 2" xfId="34520"/>
    <cellStyle name="Entered 4 4 2 2" xfId="34521"/>
    <cellStyle name="Entered 4 4 3" xfId="34522"/>
    <cellStyle name="Entered 4 5" xfId="34523"/>
    <cellStyle name="Entered 4 5 2" xfId="34524"/>
    <cellStyle name="Entered 4 6" xfId="34525"/>
    <cellStyle name="Entered 4 6 2" xfId="34526"/>
    <cellStyle name="Entered 5" xfId="10587"/>
    <cellStyle name="Entered 5 2" xfId="10588"/>
    <cellStyle name="Entered 5 2 2" xfId="34527"/>
    <cellStyle name="Entered 5 2 2 2" xfId="34528"/>
    <cellStyle name="Entered 5 2 2 2 2" xfId="34529"/>
    <cellStyle name="Entered 5 2 3" xfId="34530"/>
    <cellStyle name="Entered 5 2 3 2" xfId="34531"/>
    <cellStyle name="Entered 5 2 4" xfId="34532"/>
    <cellStyle name="Entered 5 2 4 2" xfId="34533"/>
    <cellStyle name="Entered 5 2 5" xfId="34534"/>
    <cellStyle name="Entered 5 3" xfId="34535"/>
    <cellStyle name="Entered 5 3 2" xfId="34536"/>
    <cellStyle name="Entered 5 3 2 2" xfId="34537"/>
    <cellStyle name="Entered 5 3 3" xfId="34538"/>
    <cellStyle name="Entered 5 4" xfId="34539"/>
    <cellStyle name="Entered 5 4 2" xfId="34540"/>
    <cellStyle name="Entered 5 5" xfId="34541"/>
    <cellStyle name="Entered 5 5 2" xfId="34542"/>
    <cellStyle name="Entered 6" xfId="10589"/>
    <cellStyle name="Entered 6 2" xfId="34543"/>
    <cellStyle name="Entered 6 2 2" xfId="34544"/>
    <cellStyle name="Entered 6 2 2 2" xfId="34545"/>
    <cellStyle name="Entered 6 2 2 2 2" xfId="34546"/>
    <cellStyle name="Entered 6 2 3" xfId="34547"/>
    <cellStyle name="Entered 6 2 3 2" xfId="34548"/>
    <cellStyle name="Entered 6 2 4" xfId="34549"/>
    <cellStyle name="Entered 6 2 4 2" xfId="34550"/>
    <cellStyle name="Entered 6 2 5" xfId="34551"/>
    <cellStyle name="Entered 6 3" xfId="34552"/>
    <cellStyle name="Entered 6 3 2" xfId="34553"/>
    <cellStyle name="Entered 6 3 2 2" xfId="34554"/>
    <cellStyle name="Entered 6 4" xfId="34555"/>
    <cellStyle name="Entered 6 4 2" xfId="34556"/>
    <cellStyle name="Entered 6 5" xfId="34557"/>
    <cellStyle name="Entered 6 5 2" xfId="34558"/>
    <cellStyle name="Entered 7" xfId="10590"/>
    <cellStyle name="Entered 7 2" xfId="10591"/>
    <cellStyle name="Entered 7 2 2" xfId="34559"/>
    <cellStyle name="Entered 7 2 2 2" xfId="34560"/>
    <cellStyle name="Entered 7 2 3" xfId="34561"/>
    <cellStyle name="Entered 7 3" xfId="34562"/>
    <cellStyle name="Entered 7 3 2" xfId="34563"/>
    <cellStyle name="Entered 7 4" xfId="34564"/>
    <cellStyle name="Entered 7 4 2" xfId="34565"/>
    <cellStyle name="Entered 8" xfId="10592"/>
    <cellStyle name="Entered 8 2" xfId="10593"/>
    <cellStyle name="Entered 8 2 2" xfId="34566"/>
    <cellStyle name="Entered 8 2 3" xfId="34567"/>
    <cellStyle name="Entered 8 3" xfId="34568"/>
    <cellStyle name="Entered 8 4" xfId="34569"/>
    <cellStyle name="Entered 9" xfId="34570"/>
    <cellStyle name="Entered 9 2" xfId="34571"/>
    <cellStyle name="Entered 9 2 2" xfId="34572"/>
    <cellStyle name="Entered 9 3" xfId="34573"/>
    <cellStyle name="Entered_4.32E Depreciation Study Robs file" xfId="10594"/>
    <cellStyle name="Euro" xfId="10595"/>
    <cellStyle name="Euro 10" xfId="34574"/>
    <cellStyle name="Euro 10 2" xfId="34575"/>
    <cellStyle name="Euro 10 2 2" xfId="34576"/>
    <cellStyle name="Euro 10 2 2 2" xfId="34577"/>
    <cellStyle name="Euro 10 2 3" xfId="34578"/>
    <cellStyle name="Euro 10 3" xfId="34579"/>
    <cellStyle name="Euro 10 3 2" xfId="34580"/>
    <cellStyle name="Euro 10 4" xfId="34581"/>
    <cellStyle name="Euro 11" xfId="34582"/>
    <cellStyle name="Euro 11 2" xfId="34583"/>
    <cellStyle name="Euro 12" xfId="34584"/>
    <cellStyle name="Euro 12 2" xfId="34585"/>
    <cellStyle name="Euro 12 3" xfId="34586"/>
    <cellStyle name="Euro 2" xfId="10596"/>
    <cellStyle name="Euro 2 2" xfId="10597"/>
    <cellStyle name="Euro 2 2 2" xfId="10598"/>
    <cellStyle name="Euro 2 2 2 2" xfId="34587"/>
    <cellStyle name="Euro 2 2 2 2 2" xfId="34588"/>
    <cellStyle name="Euro 2 2 3" xfId="34589"/>
    <cellStyle name="Euro 2 2 3 2" xfId="34590"/>
    <cellStyle name="Euro 2 2 4" xfId="34591"/>
    <cellStyle name="Euro 2 2 4 2" xfId="34592"/>
    <cellStyle name="Euro 2 3" xfId="10599"/>
    <cellStyle name="Euro 2 3 2" xfId="34593"/>
    <cellStyle name="Euro 2 3 2 2" xfId="34594"/>
    <cellStyle name="Euro 2 3 3" xfId="34595"/>
    <cellStyle name="Euro 2 4" xfId="34596"/>
    <cellStyle name="Euro 2 4 2" xfId="34597"/>
    <cellStyle name="Euro 2 4 2 2" xfId="34598"/>
    <cellStyle name="Euro 2 4 3" xfId="34599"/>
    <cellStyle name="Euro 2 5" xfId="34600"/>
    <cellStyle name="Euro 2 5 2" xfId="34601"/>
    <cellStyle name="Euro 2 6" xfId="34602"/>
    <cellStyle name="Euro 2 6 2" xfId="34603"/>
    <cellStyle name="Euro 3" xfId="10600"/>
    <cellStyle name="Euro 3 2" xfId="10601"/>
    <cellStyle name="Euro 3 2 2" xfId="34604"/>
    <cellStyle name="Euro 3 2 2 2" xfId="34605"/>
    <cellStyle name="Euro 3 2 3" xfId="34606"/>
    <cellStyle name="Euro 3 3" xfId="34607"/>
    <cellStyle name="Euro 3 3 2" xfId="34608"/>
    <cellStyle name="Euro 3 3 2 2" xfId="34609"/>
    <cellStyle name="Euro 3 3 3" xfId="34610"/>
    <cellStyle name="Euro 3 4" xfId="34611"/>
    <cellStyle name="Euro 3 4 2" xfId="34612"/>
    <cellStyle name="Euro 3 5" xfId="34613"/>
    <cellStyle name="Euro 3 5 2" xfId="34614"/>
    <cellStyle name="Euro 4" xfId="10602"/>
    <cellStyle name="Euro 4 2" xfId="10603"/>
    <cellStyle name="Euro 4 2 2" xfId="34615"/>
    <cellStyle name="Euro 4 2 2 2" xfId="34616"/>
    <cellStyle name="Euro 4 2 2 2 2" xfId="34617"/>
    <cellStyle name="Euro 4 2 3" xfId="34618"/>
    <cellStyle name="Euro 4 2 3 2" xfId="34619"/>
    <cellStyle name="Euro 4 2 4" xfId="34620"/>
    <cellStyle name="Euro 4 2 4 2" xfId="34621"/>
    <cellStyle name="Euro 4 3" xfId="34622"/>
    <cellStyle name="Euro 4 3 2" xfId="34623"/>
    <cellStyle name="Euro 4 3 2 2" xfId="34624"/>
    <cellStyle name="Euro 4 4" xfId="34625"/>
    <cellStyle name="Euro 4 4 2" xfId="34626"/>
    <cellStyle name="Euro 4 4 2 2" xfId="34627"/>
    <cellStyle name="Euro 4 4 3" xfId="34628"/>
    <cellStyle name="Euro 4 5" xfId="34629"/>
    <cellStyle name="Euro 4 5 2" xfId="34630"/>
    <cellStyle name="Euro 4 6" xfId="34631"/>
    <cellStyle name="Euro 4 6 2" xfId="34632"/>
    <cellStyle name="Euro 5" xfId="10604"/>
    <cellStyle name="Euro 5 2" xfId="10605"/>
    <cellStyle name="Euro 5 2 2" xfId="34633"/>
    <cellStyle name="Euro 5 2 2 2" xfId="34634"/>
    <cellStyle name="Euro 5 2 2 2 2" xfId="34635"/>
    <cellStyle name="Euro 5 2 3" xfId="34636"/>
    <cellStyle name="Euro 5 2 3 2" xfId="34637"/>
    <cellStyle name="Euro 5 2 4" xfId="34638"/>
    <cellStyle name="Euro 5 2 4 2" xfId="34639"/>
    <cellStyle name="Euro 5 3" xfId="34640"/>
    <cellStyle name="Euro 5 3 2" xfId="34641"/>
    <cellStyle name="Euro 5 3 2 2" xfId="34642"/>
    <cellStyle name="Euro 5 3 3" xfId="34643"/>
    <cellStyle name="Euro 5 4" xfId="34644"/>
    <cellStyle name="Euro 5 4 2" xfId="34645"/>
    <cellStyle name="Euro 5 4 2 2" xfId="34646"/>
    <cellStyle name="Euro 5 4 3" xfId="34647"/>
    <cellStyle name="Euro 5 5" xfId="34648"/>
    <cellStyle name="Euro 5 5 2" xfId="34649"/>
    <cellStyle name="Euro 5 6" xfId="34650"/>
    <cellStyle name="Euro 5 6 2" xfId="34651"/>
    <cellStyle name="Euro 5 7" xfId="34652"/>
    <cellStyle name="Euro 6" xfId="10606"/>
    <cellStyle name="Euro 6 2" xfId="34653"/>
    <cellStyle name="Euro 6 2 2" xfId="34654"/>
    <cellStyle name="Euro 6 2 2 2" xfId="34655"/>
    <cellStyle name="Euro 6 2 2 2 2" xfId="34656"/>
    <cellStyle name="Euro 6 2 3" xfId="34657"/>
    <cellStyle name="Euro 6 2 3 2" xfId="34658"/>
    <cellStyle name="Euro 6 2 4" xfId="34659"/>
    <cellStyle name="Euro 6 2 4 2" xfId="34660"/>
    <cellStyle name="Euro 6 2 5" xfId="34661"/>
    <cellStyle name="Euro 6 3" xfId="34662"/>
    <cellStyle name="Euro 6 3 2" xfId="34663"/>
    <cellStyle name="Euro 6 3 2 2" xfId="34664"/>
    <cellStyle name="Euro 6 4" xfId="34665"/>
    <cellStyle name="Euro 6 4 2" xfId="34666"/>
    <cellStyle name="Euro 6 5" xfId="34667"/>
    <cellStyle name="Euro 6 5 2" xfId="34668"/>
    <cellStyle name="Euro 7" xfId="10607"/>
    <cellStyle name="Euro 7 2" xfId="10608"/>
    <cellStyle name="Euro 7 2 2" xfId="34669"/>
    <cellStyle name="Euro 7 2 2 2" xfId="34670"/>
    <cellStyle name="Euro 7 2 3" xfId="34671"/>
    <cellStyle name="Euro 7 3" xfId="34672"/>
    <cellStyle name="Euro 7 3 2" xfId="34673"/>
    <cellStyle name="Euro 7 4" xfId="34674"/>
    <cellStyle name="Euro 7 4 2" xfId="34675"/>
    <cellStyle name="Euro 8" xfId="10609"/>
    <cellStyle name="Euro 8 2" xfId="10610"/>
    <cellStyle name="Euro 8 2 2" xfId="34676"/>
    <cellStyle name="Euro 8 2 3" xfId="34677"/>
    <cellStyle name="Euro 8 3" xfId="34678"/>
    <cellStyle name="Euro 8 4" xfId="34679"/>
    <cellStyle name="Euro 9" xfId="34680"/>
    <cellStyle name="Euro 9 2" xfId="34681"/>
    <cellStyle name="Euro 9 2 2" xfId="34682"/>
    <cellStyle name="Euro 9 3" xfId="34683"/>
    <cellStyle name="Explanatory Text" xfId="32" builtinId="53" customBuiltin="1"/>
    <cellStyle name="Explanatory Text 10" xfId="10611"/>
    <cellStyle name="Explanatory Text 11" xfId="10612"/>
    <cellStyle name="Explanatory Text 12" xfId="10613"/>
    <cellStyle name="Explanatory Text 13" xfId="10614"/>
    <cellStyle name="Explanatory Text 14" xfId="10615"/>
    <cellStyle name="Explanatory Text 15" xfId="10616"/>
    <cellStyle name="Explanatory Text 16" xfId="10617"/>
    <cellStyle name="Explanatory Text 17" xfId="10618"/>
    <cellStyle name="Explanatory Text 18" xfId="10619"/>
    <cellStyle name="Explanatory Text 19" xfId="10620"/>
    <cellStyle name="Explanatory Text 2" xfId="10621"/>
    <cellStyle name="Explanatory Text 2 2" xfId="10622"/>
    <cellStyle name="Explanatory Text 2 2 2" xfId="10623"/>
    <cellStyle name="Explanatory Text 2 2 2 2" xfId="34684"/>
    <cellStyle name="Explanatory Text 2 2 2 2 2" xfId="34685"/>
    <cellStyle name="Explanatory Text 2 2 2 3" xfId="34686"/>
    <cellStyle name="Explanatory Text 2 2 3" xfId="34687"/>
    <cellStyle name="Explanatory Text 2 2 3 2" xfId="34688"/>
    <cellStyle name="Explanatory Text 2 2 4" xfId="34689"/>
    <cellStyle name="Explanatory Text 2 2 4 2" xfId="34690"/>
    <cellStyle name="Explanatory Text 2 3" xfId="10624"/>
    <cellStyle name="Explanatory Text 2 3 2" xfId="34691"/>
    <cellStyle name="Explanatory Text 2 3 2 2" xfId="34692"/>
    <cellStyle name="Explanatory Text 2 3 2 2 2" xfId="34693"/>
    <cellStyle name="Explanatory Text 2 3 2 3" xfId="34694"/>
    <cellStyle name="Explanatory Text 2 3 2 4" xfId="34695"/>
    <cellStyle name="Explanatory Text 2 3 3" xfId="34696"/>
    <cellStyle name="Explanatory Text 2 3 3 2" xfId="34697"/>
    <cellStyle name="Explanatory Text 2 3 4" xfId="34698"/>
    <cellStyle name="Explanatory Text 2 3 4 2" xfId="34699"/>
    <cellStyle name="Explanatory Text 2 3 5" xfId="34700"/>
    <cellStyle name="Explanatory Text 2 4" xfId="10625"/>
    <cellStyle name="Explanatory Text 2 4 2" xfId="34701"/>
    <cellStyle name="Explanatory Text 2 4 2 2" xfId="34702"/>
    <cellStyle name="Explanatory Text 2 4 3" xfId="34703"/>
    <cellStyle name="Explanatory Text 2 4 4" xfId="34704"/>
    <cellStyle name="Explanatory Text 2 5" xfId="34705"/>
    <cellStyle name="Explanatory Text 2 5 2" xfId="34706"/>
    <cellStyle name="Explanatory Text 2 6" xfId="34707"/>
    <cellStyle name="Explanatory Text 2 6 2" xfId="34708"/>
    <cellStyle name="Explanatory Text 20" xfId="10626"/>
    <cellStyle name="Explanatory Text 21" xfId="10627"/>
    <cellStyle name="Explanatory Text 22" xfId="10628"/>
    <cellStyle name="Explanatory Text 23" xfId="10629"/>
    <cellStyle name="Explanatory Text 24" xfId="10630"/>
    <cellStyle name="Explanatory Text 25" xfId="10631"/>
    <cellStyle name="Explanatory Text 26" xfId="10632"/>
    <cellStyle name="Explanatory Text 27" xfId="10633"/>
    <cellStyle name="Explanatory Text 28" xfId="10634"/>
    <cellStyle name="Explanatory Text 29" xfId="10635"/>
    <cellStyle name="Explanatory Text 3" xfId="10636"/>
    <cellStyle name="Explanatory Text 3 2" xfId="10637"/>
    <cellStyle name="Explanatory Text 3 2 2" xfId="34709"/>
    <cellStyle name="Explanatory Text 3 2 2 2" xfId="34710"/>
    <cellStyle name="Explanatory Text 3 2 3" xfId="34711"/>
    <cellStyle name="Explanatory Text 3 3" xfId="34712"/>
    <cellStyle name="Explanatory Text 3 3 2" xfId="34713"/>
    <cellStyle name="Explanatory Text 3 4" xfId="34714"/>
    <cellStyle name="Explanatory Text 3 4 2" xfId="34715"/>
    <cellStyle name="Explanatory Text 30" xfId="10638"/>
    <cellStyle name="Explanatory Text 31" xfId="10639"/>
    <cellStyle name="Explanatory Text 32" xfId="10640"/>
    <cellStyle name="Explanatory Text 33" xfId="10641"/>
    <cellStyle name="Explanatory Text 34" xfId="10642"/>
    <cellStyle name="Explanatory Text 35" xfId="10643"/>
    <cellStyle name="Explanatory Text 36" xfId="10644"/>
    <cellStyle name="Explanatory Text 37" xfId="10645"/>
    <cellStyle name="Explanatory Text 38" xfId="10646"/>
    <cellStyle name="Explanatory Text 39" xfId="10647"/>
    <cellStyle name="Explanatory Text 4" xfId="10648"/>
    <cellStyle name="Explanatory Text 4 2" xfId="34716"/>
    <cellStyle name="Explanatory Text 4 2 2" xfId="34717"/>
    <cellStyle name="Explanatory Text 4 2 2 2" xfId="34718"/>
    <cellStyle name="Explanatory Text 4 2 3" xfId="34719"/>
    <cellStyle name="Explanatory Text 4 2 4" xfId="34720"/>
    <cellStyle name="Explanatory Text 4 3" xfId="34721"/>
    <cellStyle name="Explanatory Text 4 3 2" xfId="34722"/>
    <cellStyle name="Explanatory Text 4 4" xfId="34723"/>
    <cellStyle name="Explanatory Text 4 4 2" xfId="34724"/>
    <cellStyle name="Explanatory Text 40" xfId="10649"/>
    <cellStyle name="Explanatory Text 41" xfId="10650"/>
    <cellStyle name="Explanatory Text 42" xfId="10651"/>
    <cellStyle name="Explanatory Text 43" xfId="10652"/>
    <cellStyle name="Explanatory Text 44" xfId="10653"/>
    <cellStyle name="Explanatory Text 45" xfId="10654"/>
    <cellStyle name="Explanatory Text 46" xfId="10655"/>
    <cellStyle name="Explanatory Text 47" xfId="10656"/>
    <cellStyle name="Explanatory Text 48" xfId="10657"/>
    <cellStyle name="Explanatory Text 49" xfId="10658"/>
    <cellStyle name="Explanatory Text 5" xfId="10659"/>
    <cellStyle name="Explanatory Text 5 2" xfId="34725"/>
    <cellStyle name="Explanatory Text 5 2 2" xfId="34726"/>
    <cellStyle name="Explanatory Text 5 3" xfId="34727"/>
    <cellStyle name="Explanatory Text 50" xfId="10660"/>
    <cellStyle name="Explanatory Text 51" xfId="10661"/>
    <cellStyle name="Explanatory Text 52" xfId="10662"/>
    <cellStyle name="Explanatory Text 53" xfId="10663"/>
    <cellStyle name="Explanatory Text 54" xfId="10664"/>
    <cellStyle name="Explanatory Text 55" xfId="10665"/>
    <cellStyle name="Explanatory Text 56" xfId="10666"/>
    <cellStyle name="Explanatory Text 57" xfId="10667"/>
    <cellStyle name="Explanatory Text 58" xfId="10668"/>
    <cellStyle name="Explanatory Text 59" xfId="10669"/>
    <cellStyle name="Explanatory Text 6" xfId="10670"/>
    <cellStyle name="Explanatory Text 6 2" xfId="34728"/>
    <cellStyle name="Explanatory Text 6 2 2" xfId="34729"/>
    <cellStyle name="Explanatory Text 6 3" xfId="34730"/>
    <cellStyle name="Explanatory Text 6 4" xfId="34731"/>
    <cellStyle name="Explanatory Text 6 5" xfId="34732"/>
    <cellStyle name="Explanatory Text 60" xfId="10671"/>
    <cellStyle name="Explanatory Text 61" xfId="10672"/>
    <cellStyle name="Explanatory Text 62" xfId="10673"/>
    <cellStyle name="Explanatory Text 63" xfId="10674"/>
    <cellStyle name="Explanatory Text 64" xfId="10675"/>
    <cellStyle name="Explanatory Text 7" xfId="10676"/>
    <cellStyle name="Explanatory Text 7 2" xfId="34733"/>
    <cellStyle name="Explanatory Text 8" xfId="10677"/>
    <cellStyle name="Explanatory Text 9" xfId="10678"/>
    <cellStyle name="FieldName" xfId="34734"/>
    <cellStyle name="Fixed" xfId="10679"/>
    <cellStyle name="Fixed 2" xfId="10680"/>
    <cellStyle name="Fixed 2 2" xfId="10681"/>
    <cellStyle name="Fixed 2 2 2" xfId="34735"/>
    <cellStyle name="Fixed 2 2 3" xfId="34736"/>
    <cellStyle name="Fixed 2 3" xfId="34737"/>
    <cellStyle name="Fixed 2 4" xfId="34738"/>
    <cellStyle name="Fixed 3" xfId="10682"/>
    <cellStyle name="Fixed 3 2" xfId="34739"/>
    <cellStyle name="Fixed 4" xfId="10683"/>
    <cellStyle name="Fixed 4 2" xfId="34740"/>
    <cellStyle name="Fixed 5" xfId="10684"/>
    <cellStyle name="Fixed 5 2" xfId="34741"/>
    <cellStyle name="Fixed 6" xfId="10685"/>
    <cellStyle name="Fixed 7" xfId="10686"/>
    <cellStyle name="Fixed_ACCOUNTS" xfId="10687"/>
    <cellStyle name="Fixed3 - Style3" xfId="10688"/>
    <cellStyle name="Fixed3 - Style3 2" xfId="10689"/>
    <cellStyle name="Fixed3 - Style3 2 2" xfId="34742"/>
    <cellStyle name="Fixed3 - Style3 2 2 2" xfId="34743"/>
    <cellStyle name="Fixed3 - Style3 2 3" xfId="34744"/>
    <cellStyle name="Fixed3 - Style3 3" xfId="34745"/>
    <cellStyle name="Fixed3 - Style3 3 2" xfId="34746"/>
    <cellStyle name="Fixed3 - Style3 4" xfId="34747"/>
    <cellStyle name="Fixed3 - Style3 4 2" xfId="34748"/>
    <cellStyle name="Followed Hyperlink 2" xfId="34749"/>
    <cellStyle name="Footnote" xfId="34750"/>
    <cellStyle name="G01_2001 figures 1 decimal a" xfId="34751"/>
    <cellStyle name="G03_Text" xfId="34752"/>
    <cellStyle name="G05_Superiors" xfId="34753"/>
    <cellStyle name="G07_Bold_2002_figs_Green" xfId="34754"/>
    <cellStyle name="G08_2001_figs" xfId="34755"/>
    <cellStyle name="Good" xfId="33" builtinId="26" customBuiltin="1"/>
    <cellStyle name="Good 10" xfId="10690"/>
    <cellStyle name="Good 11" xfId="10691"/>
    <cellStyle name="Good 12" xfId="10692"/>
    <cellStyle name="Good 13" xfId="10693"/>
    <cellStyle name="Good 14" xfId="10694"/>
    <cellStyle name="Good 15" xfId="10695"/>
    <cellStyle name="Good 16" xfId="10696"/>
    <cellStyle name="Good 17" xfId="10697"/>
    <cellStyle name="Good 18" xfId="10698"/>
    <cellStyle name="Good 19" xfId="10699"/>
    <cellStyle name="Good 2" xfId="10700"/>
    <cellStyle name="Good 2 2" xfId="10701"/>
    <cellStyle name="Good 2 2 2" xfId="10702"/>
    <cellStyle name="Good 2 2 2 2" xfId="34756"/>
    <cellStyle name="Good 2 2 2 2 2" xfId="34757"/>
    <cellStyle name="Good 2 2 2 3" xfId="34758"/>
    <cellStyle name="Good 2 2 3" xfId="34759"/>
    <cellStyle name="Good 2 2 3 2" xfId="34760"/>
    <cellStyle name="Good 2 2 4" xfId="34761"/>
    <cellStyle name="Good 2 2 4 2" xfId="34762"/>
    <cellStyle name="Good 2 3" xfId="10703"/>
    <cellStyle name="Good 2 3 2" xfId="34763"/>
    <cellStyle name="Good 2 3 2 2" xfId="34764"/>
    <cellStyle name="Good 2 3 2 2 2" xfId="34765"/>
    <cellStyle name="Good 2 3 2 3" xfId="34766"/>
    <cellStyle name="Good 2 3 2 4" xfId="34767"/>
    <cellStyle name="Good 2 3 3" xfId="34768"/>
    <cellStyle name="Good 2 3 3 2" xfId="34769"/>
    <cellStyle name="Good 2 3 3 3" xfId="34770"/>
    <cellStyle name="Good 2 3 4" xfId="34771"/>
    <cellStyle name="Good 2 3 4 2" xfId="34772"/>
    <cellStyle name="Good 2 3 5" xfId="34773"/>
    <cellStyle name="Good 2 4" xfId="10704"/>
    <cellStyle name="Good 2 4 2" xfId="34774"/>
    <cellStyle name="Good 2 4 2 2" xfId="34775"/>
    <cellStyle name="Good 2 4 3" xfId="34776"/>
    <cellStyle name="Good 2 4 4" xfId="34777"/>
    <cellStyle name="Good 2 4 5" xfId="34778"/>
    <cellStyle name="Good 2 5" xfId="34779"/>
    <cellStyle name="Good 2 5 2" xfId="34780"/>
    <cellStyle name="Good 2 6" xfId="34781"/>
    <cellStyle name="Good 2 6 2" xfId="34782"/>
    <cellStyle name="Good 20" xfId="10705"/>
    <cellStyle name="Good 21" xfId="10706"/>
    <cellStyle name="Good 22" xfId="10707"/>
    <cellStyle name="Good 23" xfId="10708"/>
    <cellStyle name="Good 24" xfId="10709"/>
    <cellStyle name="Good 25" xfId="10710"/>
    <cellStyle name="Good 26" xfId="10711"/>
    <cellStyle name="Good 27" xfId="10712"/>
    <cellStyle name="Good 28" xfId="10713"/>
    <cellStyle name="Good 29" xfId="10714"/>
    <cellStyle name="Good 3" xfId="10715"/>
    <cellStyle name="Good 3 2" xfId="10716"/>
    <cellStyle name="Good 3 2 2" xfId="34783"/>
    <cellStyle name="Good 3 2 2 2" xfId="34784"/>
    <cellStyle name="Good 3 2 3" xfId="34785"/>
    <cellStyle name="Good 3 3" xfId="10717"/>
    <cellStyle name="Good 3 3 2" xfId="34786"/>
    <cellStyle name="Good 3 4" xfId="10718"/>
    <cellStyle name="Good 3 4 2" xfId="34787"/>
    <cellStyle name="Good 3 5" xfId="34788"/>
    <cellStyle name="Good 30" xfId="10719"/>
    <cellStyle name="Good 31" xfId="10720"/>
    <cellStyle name="Good 32" xfId="10721"/>
    <cellStyle name="Good 33" xfId="10722"/>
    <cellStyle name="Good 34" xfId="10723"/>
    <cellStyle name="Good 35" xfId="10724"/>
    <cellStyle name="Good 36" xfId="10725"/>
    <cellStyle name="Good 37" xfId="10726"/>
    <cellStyle name="Good 38" xfId="10727"/>
    <cellStyle name="Good 39" xfId="10728"/>
    <cellStyle name="Good 4" xfId="10729"/>
    <cellStyle name="Good 4 2" xfId="34789"/>
    <cellStyle name="Good 4 2 2" xfId="34790"/>
    <cellStyle name="Good 4 2 2 2" xfId="34791"/>
    <cellStyle name="Good 4 2 3" xfId="34792"/>
    <cellStyle name="Good 4 2 4" xfId="34793"/>
    <cellStyle name="Good 4 3" xfId="34794"/>
    <cellStyle name="Good 4 3 2" xfId="34795"/>
    <cellStyle name="Good 4 4" xfId="34796"/>
    <cellStyle name="Good 4 4 2" xfId="34797"/>
    <cellStyle name="Good 40" xfId="10730"/>
    <cellStyle name="Good 41" xfId="10731"/>
    <cellStyle name="Good 42" xfId="10732"/>
    <cellStyle name="Good 43" xfId="10733"/>
    <cellStyle name="Good 44" xfId="10734"/>
    <cellStyle name="Good 45" xfId="10735"/>
    <cellStyle name="Good 46" xfId="10736"/>
    <cellStyle name="Good 47" xfId="10737"/>
    <cellStyle name="Good 48" xfId="10738"/>
    <cellStyle name="Good 49" xfId="10739"/>
    <cellStyle name="Good 5" xfId="10740"/>
    <cellStyle name="Good 5 2" xfId="34798"/>
    <cellStyle name="Good 5 2 2" xfId="34799"/>
    <cellStyle name="Good 5 2 3" xfId="34800"/>
    <cellStyle name="Good 5 3" xfId="34801"/>
    <cellStyle name="Good 50" xfId="10741"/>
    <cellStyle name="Good 51" xfId="10742"/>
    <cellStyle name="Good 52" xfId="10743"/>
    <cellStyle name="Good 53" xfId="10744"/>
    <cellStyle name="Good 54" xfId="10745"/>
    <cellStyle name="Good 55" xfId="10746"/>
    <cellStyle name="Good 56" xfId="10747"/>
    <cellStyle name="Good 57" xfId="10748"/>
    <cellStyle name="Good 58" xfId="10749"/>
    <cellStyle name="Good 59" xfId="10750"/>
    <cellStyle name="Good 6" xfId="10751"/>
    <cellStyle name="Good 6 2" xfId="34802"/>
    <cellStyle name="Good 6 2 2" xfId="34803"/>
    <cellStyle name="Good 6 3" xfId="34804"/>
    <cellStyle name="Good 6 4" xfId="34805"/>
    <cellStyle name="Good 6 5" xfId="34806"/>
    <cellStyle name="Good 60" xfId="10752"/>
    <cellStyle name="Good 61" xfId="10753"/>
    <cellStyle name="Good 62" xfId="10754"/>
    <cellStyle name="Good 63" xfId="10755"/>
    <cellStyle name="Good 64" xfId="10756"/>
    <cellStyle name="Good 7" xfId="10757"/>
    <cellStyle name="Good 7 2" xfId="34807"/>
    <cellStyle name="Good 7 3" xfId="34808"/>
    <cellStyle name="Good 8" xfId="10758"/>
    <cellStyle name="Good 9" xfId="10759"/>
    <cellStyle name="Grey" xfId="34"/>
    <cellStyle name="Grey 2" xfId="10760"/>
    <cellStyle name="Grey 2 2" xfId="10761"/>
    <cellStyle name="Grey 2 2 2" xfId="10762"/>
    <cellStyle name="Grey 2 2 2 2" xfId="34809"/>
    <cellStyle name="Grey 2 2 2 2 2" xfId="34810"/>
    <cellStyle name="Grey 2 2 2 3" xfId="34811"/>
    <cellStyle name="Grey 2 2 3" xfId="34812"/>
    <cellStyle name="Grey 2 2 3 2" xfId="34813"/>
    <cellStyle name="Grey 2 2 3 2 2" xfId="34814"/>
    <cellStyle name="Grey 2 2 3 3" xfId="34815"/>
    <cellStyle name="Grey 2 2 4" xfId="34816"/>
    <cellStyle name="Grey 2 2 4 2" xfId="34817"/>
    <cellStyle name="Grey 2 2 5" xfId="34818"/>
    <cellStyle name="Grey 2 2 5 2" xfId="34819"/>
    <cellStyle name="Grey 2 2 6" xfId="34820"/>
    <cellStyle name="Grey 2 3" xfId="10763"/>
    <cellStyle name="Grey 2 3 2" xfId="34821"/>
    <cellStyle name="Grey 2 3 2 2" xfId="34822"/>
    <cellStyle name="Grey 2 3 3" xfId="34823"/>
    <cellStyle name="Grey 2 3 4" xfId="34824"/>
    <cellStyle name="Grey 2 4" xfId="10764"/>
    <cellStyle name="Grey 2 4 2" xfId="34825"/>
    <cellStyle name="Grey 2 5" xfId="34826"/>
    <cellStyle name="Grey 2 5 2" xfId="34827"/>
    <cellStyle name="Grey 3" xfId="10765"/>
    <cellStyle name="Grey 3 2" xfId="10766"/>
    <cellStyle name="Grey 3 2 2" xfId="10767"/>
    <cellStyle name="Grey 3 2 2 2" xfId="34828"/>
    <cellStyle name="Grey 3 2 2 2 2" xfId="34829"/>
    <cellStyle name="Grey 3 2 2 3" xfId="34830"/>
    <cellStyle name="Grey 3 2 3" xfId="34831"/>
    <cellStyle name="Grey 3 2 3 2" xfId="34832"/>
    <cellStyle name="Grey 3 2 3 2 2" xfId="34833"/>
    <cellStyle name="Grey 3 2 3 3" xfId="34834"/>
    <cellStyle name="Grey 3 2 4" xfId="34835"/>
    <cellStyle name="Grey 3 2 4 2" xfId="34836"/>
    <cellStyle name="Grey 3 2 5" xfId="34837"/>
    <cellStyle name="Grey 3 2 5 2" xfId="34838"/>
    <cellStyle name="Grey 3 2 6" xfId="34839"/>
    <cellStyle name="Grey 3 3" xfId="10768"/>
    <cellStyle name="Grey 3 3 2" xfId="34840"/>
    <cellStyle name="Grey 3 3 2 2" xfId="34841"/>
    <cellStyle name="Grey 3 3 3" xfId="34842"/>
    <cellStyle name="Grey 3 3 4" xfId="34843"/>
    <cellStyle name="Grey 3 4" xfId="10769"/>
    <cellStyle name="Grey 3 4 2" xfId="34844"/>
    <cellStyle name="Grey 3 5" xfId="34845"/>
    <cellStyle name="Grey 3 5 2" xfId="34846"/>
    <cellStyle name="Grey 4" xfId="10770"/>
    <cellStyle name="Grey 4 2" xfId="10771"/>
    <cellStyle name="Grey 4 2 2" xfId="34847"/>
    <cellStyle name="Grey 4 2 2 2" xfId="34848"/>
    <cellStyle name="Grey 4 2 3" xfId="34849"/>
    <cellStyle name="Grey 4 2 4" xfId="34850"/>
    <cellStyle name="Grey 4 2 5" xfId="34851"/>
    <cellStyle name="Grey 4 3" xfId="10772"/>
    <cellStyle name="Grey 4 3 2" xfId="34852"/>
    <cellStyle name="Grey 4 4" xfId="10773"/>
    <cellStyle name="Grey 4 4 2" xfId="34853"/>
    <cellStyle name="Grey 5" xfId="10774"/>
    <cellStyle name="Grey 5 2" xfId="10775"/>
    <cellStyle name="Grey 5 2 2" xfId="34854"/>
    <cellStyle name="Grey 5 2 2 2" xfId="34855"/>
    <cellStyle name="Grey 5 2 2 2 2" xfId="34856"/>
    <cellStyle name="Grey 5 2 2 3" xfId="34857"/>
    <cellStyle name="Grey 5 2 3" xfId="34858"/>
    <cellStyle name="Grey 5 2 3 2" xfId="34859"/>
    <cellStyle name="Grey 5 2 4" xfId="34860"/>
    <cellStyle name="Grey 5 2 4 2" xfId="34861"/>
    <cellStyle name="Grey 5 3" xfId="34862"/>
    <cellStyle name="Grey 5 3 2" xfId="34863"/>
    <cellStyle name="Grey 5 3 2 2" xfId="34864"/>
    <cellStyle name="Grey 5 3 3" xfId="34865"/>
    <cellStyle name="Grey 5 4" xfId="34866"/>
    <cellStyle name="Grey 5 4 2" xfId="34867"/>
    <cellStyle name="Grey 5 4 2 2" xfId="34868"/>
    <cellStyle name="Grey 5 4 3" xfId="34869"/>
    <cellStyle name="Grey 5 5" xfId="34870"/>
    <cellStyle name="Grey 5 5 2" xfId="34871"/>
    <cellStyle name="Grey 5 6" xfId="34872"/>
    <cellStyle name="Grey 5 6 2" xfId="34873"/>
    <cellStyle name="Grey 6" xfId="10776"/>
    <cellStyle name="Grey 6 2" xfId="10777"/>
    <cellStyle name="Grey 6 2 2" xfId="34874"/>
    <cellStyle name="Grey 6 3" xfId="34875"/>
    <cellStyle name="Grey 6 4" xfId="34876"/>
    <cellStyle name="Grey 7" xfId="10778"/>
    <cellStyle name="Grey 7 2" xfId="34877"/>
    <cellStyle name="Grey 8" xfId="10779"/>
    <cellStyle name="Grey 8 2" xfId="34878"/>
    <cellStyle name="Grey 9" xfId="34879"/>
    <cellStyle name="Grey 9 2" xfId="34880"/>
    <cellStyle name="Grey_(C) WHE Proforma with ITC cash grant 10 Yr Amort_for deferral_102809" xfId="10780"/>
    <cellStyle name="g-tota - Style7" xfId="10781"/>
    <cellStyle name="Header" xfId="10782"/>
    <cellStyle name="Header1" xfId="10783"/>
    <cellStyle name="Header1 2" xfId="10784"/>
    <cellStyle name="Header1 2 2" xfId="34881"/>
    <cellStyle name="Header1 2 2 2" xfId="34882"/>
    <cellStyle name="Header1 2 2 2 2" xfId="34883"/>
    <cellStyle name="Header1 2 2 3" xfId="34884"/>
    <cellStyle name="Header1 2 3" xfId="34885"/>
    <cellStyle name="Header1 2 3 2" xfId="34886"/>
    <cellStyle name="Header1 2 4" xfId="34887"/>
    <cellStyle name="Header1 2 4 2" xfId="34888"/>
    <cellStyle name="Header1 3" xfId="10785"/>
    <cellStyle name="Header1 3 2" xfId="10786"/>
    <cellStyle name="Header1 3 2 2" xfId="34889"/>
    <cellStyle name="Header1 3 2 3" xfId="34890"/>
    <cellStyle name="Header1 3 3" xfId="34891"/>
    <cellStyle name="Header1 3 4" xfId="34892"/>
    <cellStyle name="Header1 4" xfId="10787"/>
    <cellStyle name="Header1 4 2" xfId="34893"/>
    <cellStyle name="Header1 5" xfId="34894"/>
    <cellStyle name="Header1 5 2" xfId="34895"/>
    <cellStyle name="Header1_AURORA Total New" xfId="10788"/>
    <cellStyle name="Header2" xfId="10789"/>
    <cellStyle name="Header2 2" xfId="10790"/>
    <cellStyle name="Header2 2 2" xfId="10791"/>
    <cellStyle name="Header2 2 2 2" xfId="34896"/>
    <cellStyle name="Header2 2 2 2 2" xfId="34897"/>
    <cellStyle name="Header2 2 2 3" xfId="34898"/>
    <cellStyle name="Header2 2 3" xfId="10792"/>
    <cellStyle name="Header2 2 3 2" xfId="34899"/>
    <cellStyle name="Header2 2 4" xfId="10793"/>
    <cellStyle name="Header2 2 4 2" xfId="34900"/>
    <cellStyle name="Header2 2 5" xfId="34901"/>
    <cellStyle name="Header2 2 6" xfId="34902"/>
    <cellStyle name="Header2 3" xfId="10794"/>
    <cellStyle name="Header2 3 2" xfId="10795"/>
    <cellStyle name="Header2 3 2 2" xfId="10796"/>
    <cellStyle name="Header2 3 2 3" xfId="10797"/>
    <cellStyle name="Header2 3 2 4" xfId="10798"/>
    <cellStyle name="Header2 3 2 5" xfId="10799"/>
    <cellStyle name="Header2 3 2 6" xfId="34903"/>
    <cellStyle name="Header2 3 2 7" xfId="34904"/>
    <cellStyle name="Header2 3 3" xfId="34905"/>
    <cellStyle name="Header2 3 4" xfId="34906"/>
    <cellStyle name="Header2 4" xfId="10800"/>
    <cellStyle name="Header2 4 2" xfId="10801"/>
    <cellStyle name="Header2 4 3" xfId="10802"/>
    <cellStyle name="Header2 4 4" xfId="10803"/>
    <cellStyle name="Header2 4 5" xfId="10804"/>
    <cellStyle name="Header2 4 6" xfId="34907"/>
    <cellStyle name="Header2 4 7" xfId="34908"/>
    <cellStyle name="Header2 5" xfId="10805"/>
    <cellStyle name="Header2 5 2" xfId="34909"/>
    <cellStyle name="Header2 6" xfId="10806"/>
    <cellStyle name="Header2_AURORA Total New" xfId="10807"/>
    <cellStyle name="Heading" xfId="10808"/>
    <cellStyle name="Heading 1" xfId="35" builtinId="16" customBuiltin="1"/>
    <cellStyle name="Heading 1 10" xfId="10809"/>
    <cellStyle name="Heading 1 11" xfId="10810"/>
    <cellStyle name="Heading 1 12" xfId="10811"/>
    <cellStyle name="Heading 1 13" xfId="10812"/>
    <cellStyle name="Heading 1 14" xfId="10813"/>
    <cellStyle name="Heading 1 15" xfId="10814"/>
    <cellStyle name="Heading 1 16" xfId="10815"/>
    <cellStyle name="Heading 1 17" xfId="10816"/>
    <cellStyle name="Heading 1 18" xfId="10817"/>
    <cellStyle name="Heading 1 19" xfId="10818"/>
    <cellStyle name="Heading 1 2" xfId="10819"/>
    <cellStyle name="Heading 1 2 2" xfId="10820"/>
    <cellStyle name="Heading 1 2 2 2" xfId="10821"/>
    <cellStyle name="Heading 1 2 2 2 2" xfId="34910"/>
    <cellStyle name="Heading 1 2 2 2 2 2" xfId="34911"/>
    <cellStyle name="Heading 1 2 2 2 3" xfId="34912"/>
    <cellStyle name="Heading 1 2 2 3" xfId="34913"/>
    <cellStyle name="Heading 1 2 2 3 2" xfId="34914"/>
    <cellStyle name="Heading 1 2 2 4" xfId="34915"/>
    <cellStyle name="Heading 1 2 2 4 2" xfId="34916"/>
    <cellStyle name="Heading 1 2 3" xfId="10822"/>
    <cellStyle name="Heading 1 2 3 2" xfId="10823"/>
    <cellStyle name="Heading 1 2 3 2 2" xfId="34917"/>
    <cellStyle name="Heading 1 2 3 2 2 2" xfId="34918"/>
    <cellStyle name="Heading 1 2 3 2 3" xfId="34919"/>
    <cellStyle name="Heading 1 2 3 2 4" xfId="34920"/>
    <cellStyle name="Heading 1 2 3 3" xfId="10824"/>
    <cellStyle name="Heading 1 2 3 3 2" xfId="34921"/>
    <cellStyle name="Heading 1 2 3 3 3" xfId="34922"/>
    <cellStyle name="Heading 1 2 3 4" xfId="10825"/>
    <cellStyle name="Heading 1 2 3 4 2" xfId="34923"/>
    <cellStyle name="Heading 1 2 3 5" xfId="34924"/>
    <cellStyle name="Heading 1 2 4" xfId="10826"/>
    <cellStyle name="Heading 1 2 4 2" xfId="34925"/>
    <cellStyle name="Heading 1 2 4 2 2" xfId="34926"/>
    <cellStyle name="Heading 1 2 4 3" xfId="34927"/>
    <cellStyle name="Heading 1 2 4 4" xfId="34928"/>
    <cellStyle name="Heading 1 2 4 5" xfId="34929"/>
    <cellStyle name="Heading 1 2 5" xfId="34930"/>
    <cellStyle name="Heading 1 2 5 2" xfId="34931"/>
    <cellStyle name="Heading 1 2 5 2 2" xfId="34932"/>
    <cellStyle name="Heading 1 2 5 3" xfId="34933"/>
    <cellStyle name="Heading 1 2 5 4" xfId="34934"/>
    <cellStyle name="Heading 1 2 6" xfId="34935"/>
    <cellStyle name="Heading 1 2 6 2" xfId="34936"/>
    <cellStyle name="Heading 1 2 7" xfId="34937"/>
    <cellStyle name="Heading 1 20" xfId="10827"/>
    <cellStyle name="Heading 1 21" xfId="10828"/>
    <cellStyle name="Heading 1 22" xfId="10829"/>
    <cellStyle name="Heading 1 23" xfId="10830"/>
    <cellStyle name="Heading 1 24" xfId="10831"/>
    <cellStyle name="Heading 1 25" xfId="10832"/>
    <cellStyle name="Heading 1 26" xfId="10833"/>
    <cellStyle name="Heading 1 27" xfId="10834"/>
    <cellStyle name="Heading 1 28" xfId="10835"/>
    <cellStyle name="Heading 1 29" xfId="10836"/>
    <cellStyle name="Heading 1 3" xfId="10837"/>
    <cellStyle name="Heading 1 3 2" xfId="10838"/>
    <cellStyle name="Heading 1 3 2 2" xfId="34938"/>
    <cellStyle name="Heading 1 3 2 2 2" xfId="34939"/>
    <cellStyle name="Heading 1 3 2 3" xfId="34940"/>
    <cellStyle name="Heading 1 3 2 4" xfId="34941"/>
    <cellStyle name="Heading 1 3 3" xfId="10839"/>
    <cellStyle name="Heading 1 3 3 2" xfId="34942"/>
    <cellStyle name="Heading 1 3 3 2 2" xfId="34943"/>
    <cellStyle name="Heading 1 3 3 3" xfId="34944"/>
    <cellStyle name="Heading 1 3 4" xfId="10840"/>
    <cellStyle name="Heading 1 3 4 2" xfId="34945"/>
    <cellStyle name="Heading 1 3 5" xfId="34946"/>
    <cellStyle name="Heading 1 30" xfId="10841"/>
    <cellStyle name="Heading 1 31" xfId="10842"/>
    <cellStyle name="Heading 1 32" xfId="10843"/>
    <cellStyle name="Heading 1 33" xfId="10844"/>
    <cellStyle name="Heading 1 34" xfId="10845"/>
    <cellStyle name="Heading 1 35" xfId="10846"/>
    <cellStyle name="Heading 1 36" xfId="10847"/>
    <cellStyle name="Heading 1 37" xfId="10848"/>
    <cellStyle name="Heading 1 38" xfId="10849"/>
    <cellStyle name="Heading 1 39" xfId="10850"/>
    <cellStyle name="Heading 1 4" xfId="10851"/>
    <cellStyle name="Heading 1 4 2" xfId="10852"/>
    <cellStyle name="Heading 1 4 2 2" xfId="34947"/>
    <cellStyle name="Heading 1 4 3" xfId="34948"/>
    <cellStyle name="Heading 1 40" xfId="10853"/>
    <cellStyle name="Heading 1 41" xfId="10854"/>
    <cellStyle name="Heading 1 42" xfId="10855"/>
    <cellStyle name="Heading 1 43" xfId="10856"/>
    <cellStyle name="Heading 1 44" xfId="10857"/>
    <cellStyle name="Heading 1 45" xfId="10858"/>
    <cellStyle name="Heading 1 46" xfId="10859"/>
    <cellStyle name="Heading 1 47" xfId="10860"/>
    <cellStyle name="Heading 1 48" xfId="10861"/>
    <cellStyle name="Heading 1 49" xfId="10862"/>
    <cellStyle name="Heading 1 5" xfId="10863"/>
    <cellStyle name="Heading 1 5 2" xfId="34949"/>
    <cellStyle name="Heading 1 5 2 2" xfId="34950"/>
    <cellStyle name="Heading 1 5 3" xfId="34951"/>
    <cellStyle name="Heading 1 5 4" xfId="34952"/>
    <cellStyle name="Heading 1 50" xfId="10864"/>
    <cellStyle name="Heading 1 51" xfId="10865"/>
    <cellStyle name="Heading 1 52" xfId="10866"/>
    <cellStyle name="Heading 1 53" xfId="10867"/>
    <cellStyle name="Heading 1 54" xfId="10868"/>
    <cellStyle name="Heading 1 55" xfId="10869"/>
    <cellStyle name="Heading 1 56" xfId="10870"/>
    <cellStyle name="Heading 1 57" xfId="10871"/>
    <cellStyle name="Heading 1 58" xfId="10872"/>
    <cellStyle name="Heading 1 59" xfId="10873"/>
    <cellStyle name="Heading 1 6" xfId="10874"/>
    <cellStyle name="Heading 1 6 2" xfId="34953"/>
    <cellStyle name="Heading 1 6 3" xfId="34954"/>
    <cellStyle name="Heading 1 60" xfId="10875"/>
    <cellStyle name="Heading 1 61" xfId="10876"/>
    <cellStyle name="Heading 1 62" xfId="10877"/>
    <cellStyle name="Heading 1 63" xfId="10878"/>
    <cellStyle name="Heading 1 64" xfId="10879"/>
    <cellStyle name="Heading 1 65" xfId="10880"/>
    <cellStyle name="Heading 1 7" xfId="10881"/>
    <cellStyle name="Heading 1 8" xfId="10882"/>
    <cellStyle name="Heading 1 9" xfId="10883"/>
    <cellStyle name="Heading 1 9 2" xfId="10884"/>
    <cellStyle name="Heading 2" xfId="36" builtinId="17" customBuiltin="1"/>
    <cellStyle name="Heading 2 10" xfId="10885"/>
    <cellStyle name="Heading 2 11" xfId="10886"/>
    <cellStyle name="Heading 2 12" xfId="10887"/>
    <cellStyle name="Heading 2 13" xfId="10888"/>
    <cellStyle name="Heading 2 14" xfId="10889"/>
    <cellStyle name="Heading 2 15" xfId="10890"/>
    <cellStyle name="Heading 2 16" xfId="10891"/>
    <cellStyle name="Heading 2 17" xfId="10892"/>
    <cellStyle name="Heading 2 18" xfId="10893"/>
    <cellStyle name="Heading 2 19" xfId="10894"/>
    <cellStyle name="Heading 2 2" xfId="10895"/>
    <cellStyle name="Heading 2 2 2" xfId="10896"/>
    <cellStyle name="Heading 2 2 2 2" xfId="10897"/>
    <cellStyle name="Heading 2 2 2 2 2" xfId="34955"/>
    <cellStyle name="Heading 2 2 2 2 2 2" xfId="34956"/>
    <cellStyle name="Heading 2 2 2 2 3" xfId="34957"/>
    <cellStyle name="Heading 2 2 2 3" xfId="34958"/>
    <cellStyle name="Heading 2 2 2 3 2" xfId="34959"/>
    <cellStyle name="Heading 2 2 2 4" xfId="34960"/>
    <cellStyle name="Heading 2 2 2 4 2" xfId="34961"/>
    <cellStyle name="Heading 2 2 3" xfId="10898"/>
    <cellStyle name="Heading 2 2 3 2" xfId="10899"/>
    <cellStyle name="Heading 2 2 3 2 2" xfId="34962"/>
    <cellStyle name="Heading 2 2 3 2 2 2" xfId="34963"/>
    <cellStyle name="Heading 2 2 3 2 3" xfId="34964"/>
    <cellStyle name="Heading 2 2 3 2 4" xfId="34965"/>
    <cellStyle name="Heading 2 2 3 3" xfId="10900"/>
    <cellStyle name="Heading 2 2 3 3 2" xfId="34966"/>
    <cellStyle name="Heading 2 2 3 3 3" xfId="34967"/>
    <cellStyle name="Heading 2 2 3 4" xfId="10901"/>
    <cellStyle name="Heading 2 2 3 4 2" xfId="34968"/>
    <cellStyle name="Heading 2 2 3 5" xfId="34969"/>
    <cellStyle name="Heading 2 2 4" xfId="10902"/>
    <cellStyle name="Heading 2 2 4 2" xfId="34970"/>
    <cellStyle name="Heading 2 2 4 2 2" xfId="34971"/>
    <cellStyle name="Heading 2 2 4 3" xfId="34972"/>
    <cellStyle name="Heading 2 2 4 4" xfId="34973"/>
    <cellStyle name="Heading 2 2 4 5" xfId="34974"/>
    <cellStyle name="Heading 2 2 5" xfId="34975"/>
    <cellStyle name="Heading 2 2 5 2" xfId="34976"/>
    <cellStyle name="Heading 2 2 5 2 2" xfId="34977"/>
    <cellStyle name="Heading 2 2 5 3" xfId="34978"/>
    <cellStyle name="Heading 2 2 5 4" xfId="34979"/>
    <cellStyle name="Heading 2 2 6" xfId="34980"/>
    <cellStyle name="Heading 2 2 6 2" xfId="34981"/>
    <cellStyle name="Heading 2 2 7" xfId="34982"/>
    <cellStyle name="Heading 2 20" xfId="10903"/>
    <cellStyle name="Heading 2 21" xfId="10904"/>
    <cellStyle name="Heading 2 22" xfId="10905"/>
    <cellStyle name="Heading 2 23" xfId="10906"/>
    <cellStyle name="Heading 2 24" xfId="10907"/>
    <cellStyle name="Heading 2 25" xfId="10908"/>
    <cellStyle name="Heading 2 26" xfId="10909"/>
    <cellStyle name="Heading 2 27" xfId="10910"/>
    <cellStyle name="Heading 2 28" xfId="10911"/>
    <cellStyle name="Heading 2 29" xfId="10912"/>
    <cellStyle name="Heading 2 3" xfId="10913"/>
    <cellStyle name="Heading 2 3 2" xfId="10914"/>
    <cellStyle name="Heading 2 3 2 2" xfId="34983"/>
    <cellStyle name="Heading 2 3 2 2 2" xfId="34984"/>
    <cellStyle name="Heading 2 3 2 3" xfId="34985"/>
    <cellStyle name="Heading 2 3 2 4" xfId="34986"/>
    <cellStyle name="Heading 2 3 3" xfId="10915"/>
    <cellStyle name="Heading 2 3 3 2" xfId="34987"/>
    <cellStyle name="Heading 2 3 3 2 2" xfId="34988"/>
    <cellStyle name="Heading 2 3 3 3" xfId="34989"/>
    <cellStyle name="Heading 2 3 4" xfId="10916"/>
    <cellStyle name="Heading 2 3 4 2" xfId="34990"/>
    <cellStyle name="Heading 2 3 5" xfId="34991"/>
    <cellStyle name="Heading 2 30" xfId="10917"/>
    <cellStyle name="Heading 2 31" xfId="10918"/>
    <cellStyle name="Heading 2 32" xfId="10919"/>
    <cellStyle name="Heading 2 33" xfId="10920"/>
    <cellStyle name="Heading 2 34" xfId="10921"/>
    <cellStyle name="Heading 2 35" xfId="10922"/>
    <cellStyle name="Heading 2 36" xfId="10923"/>
    <cellStyle name="Heading 2 37" xfId="10924"/>
    <cellStyle name="Heading 2 38" xfId="10925"/>
    <cellStyle name="Heading 2 39" xfId="10926"/>
    <cellStyle name="Heading 2 4" xfId="10927"/>
    <cellStyle name="Heading 2 4 2" xfId="10928"/>
    <cellStyle name="Heading 2 4 2 2" xfId="34992"/>
    <cellStyle name="Heading 2 4 3" xfId="34993"/>
    <cellStyle name="Heading 2 40" xfId="10929"/>
    <cellStyle name="Heading 2 41" xfId="10930"/>
    <cellStyle name="Heading 2 42" xfId="10931"/>
    <cellStyle name="Heading 2 43" xfId="10932"/>
    <cellStyle name="Heading 2 44" xfId="10933"/>
    <cellStyle name="Heading 2 45" xfId="10934"/>
    <cellStyle name="Heading 2 46" xfId="10935"/>
    <cellStyle name="Heading 2 47" xfId="10936"/>
    <cellStyle name="Heading 2 48" xfId="10937"/>
    <cellStyle name="Heading 2 49" xfId="10938"/>
    <cellStyle name="Heading 2 5" xfId="10939"/>
    <cellStyle name="Heading 2 5 2" xfId="34994"/>
    <cellStyle name="Heading 2 5 2 2" xfId="34995"/>
    <cellStyle name="Heading 2 5 3" xfId="34996"/>
    <cellStyle name="Heading 2 5 4" xfId="34997"/>
    <cellStyle name="Heading 2 50" xfId="10940"/>
    <cellStyle name="Heading 2 51" xfId="10941"/>
    <cellStyle name="Heading 2 52" xfId="10942"/>
    <cellStyle name="Heading 2 53" xfId="10943"/>
    <cellStyle name="Heading 2 54" xfId="10944"/>
    <cellStyle name="Heading 2 55" xfId="10945"/>
    <cellStyle name="Heading 2 56" xfId="10946"/>
    <cellStyle name="Heading 2 57" xfId="10947"/>
    <cellStyle name="Heading 2 58" xfId="10948"/>
    <cellStyle name="Heading 2 59" xfId="10949"/>
    <cellStyle name="Heading 2 6" xfId="10950"/>
    <cellStyle name="Heading 2 6 2" xfId="34998"/>
    <cellStyle name="Heading 2 6 3" xfId="34999"/>
    <cellStyle name="Heading 2 60" xfId="10951"/>
    <cellStyle name="Heading 2 61" xfId="10952"/>
    <cellStyle name="Heading 2 62" xfId="10953"/>
    <cellStyle name="Heading 2 63" xfId="10954"/>
    <cellStyle name="Heading 2 64" xfId="10955"/>
    <cellStyle name="Heading 2 65" xfId="10956"/>
    <cellStyle name="Heading 2 7" xfId="10957"/>
    <cellStyle name="Heading 2 8" xfId="10958"/>
    <cellStyle name="Heading 2 9" xfId="10959"/>
    <cellStyle name="Heading 2 9 2" xfId="10960"/>
    <cellStyle name="Heading 3" xfId="37" builtinId="18" customBuiltin="1"/>
    <cellStyle name="Heading 3 10" xfId="10961"/>
    <cellStyle name="Heading 3 11" xfId="10962"/>
    <cellStyle name="Heading 3 12" xfId="10963"/>
    <cellStyle name="Heading 3 13" xfId="10964"/>
    <cellStyle name="Heading 3 14" xfId="10965"/>
    <cellStyle name="Heading 3 15" xfId="10966"/>
    <cellStyle name="Heading 3 16" xfId="10967"/>
    <cellStyle name="Heading 3 17" xfId="10968"/>
    <cellStyle name="Heading 3 18" xfId="10969"/>
    <cellStyle name="Heading 3 19" xfId="10970"/>
    <cellStyle name="Heading 3 2" xfId="10971"/>
    <cellStyle name="Heading 3 2 2" xfId="10972"/>
    <cellStyle name="Heading 3 2 2 2" xfId="10973"/>
    <cellStyle name="Heading 3 2 2 2 2" xfId="35000"/>
    <cellStyle name="Heading 3 2 2 2 2 2" xfId="35001"/>
    <cellStyle name="Heading 3 2 2 2 3" xfId="35002"/>
    <cellStyle name="Heading 3 2 2 3" xfId="35003"/>
    <cellStyle name="Heading 3 2 2 3 2" xfId="35004"/>
    <cellStyle name="Heading 3 2 2 4" xfId="35005"/>
    <cellStyle name="Heading 3 2 2 4 2" xfId="35006"/>
    <cellStyle name="Heading 3 2 3" xfId="10974"/>
    <cellStyle name="Heading 3 2 3 2" xfId="35007"/>
    <cellStyle name="Heading 3 2 3 2 2" xfId="35008"/>
    <cellStyle name="Heading 3 2 3 2 2 2" xfId="35009"/>
    <cellStyle name="Heading 3 2 3 2 3" xfId="35010"/>
    <cellStyle name="Heading 3 2 3 2 4" xfId="35011"/>
    <cellStyle name="Heading 3 2 3 3" xfId="35012"/>
    <cellStyle name="Heading 3 2 3 3 2" xfId="35013"/>
    <cellStyle name="Heading 3 2 3 3 3" xfId="35014"/>
    <cellStyle name="Heading 3 2 3 4" xfId="35015"/>
    <cellStyle name="Heading 3 2 3 4 2" xfId="35016"/>
    <cellStyle name="Heading 3 2 3 4 3" xfId="35017"/>
    <cellStyle name="Heading 3 2 3 5" xfId="35018"/>
    <cellStyle name="Heading 3 2 4" xfId="10975"/>
    <cellStyle name="Heading 3 2 4 2" xfId="35019"/>
    <cellStyle name="Heading 3 2 4 2 2" xfId="35020"/>
    <cellStyle name="Heading 3 2 4 3" xfId="35021"/>
    <cellStyle name="Heading 3 2 4 4" xfId="35022"/>
    <cellStyle name="Heading 3 2 4 5" xfId="35023"/>
    <cellStyle name="Heading 3 2 5" xfId="35024"/>
    <cellStyle name="Heading 3 2 5 2" xfId="35025"/>
    <cellStyle name="Heading 3 2 5 3" xfId="35026"/>
    <cellStyle name="Heading 3 2 6" xfId="35027"/>
    <cellStyle name="Heading 3 2 6 2" xfId="35028"/>
    <cellStyle name="Heading 3 20" xfId="10976"/>
    <cellStyle name="Heading 3 21" xfId="10977"/>
    <cellStyle name="Heading 3 22" xfId="10978"/>
    <cellStyle name="Heading 3 23" xfId="10979"/>
    <cellStyle name="Heading 3 24" xfId="10980"/>
    <cellStyle name="Heading 3 25" xfId="10981"/>
    <cellStyle name="Heading 3 26" xfId="10982"/>
    <cellStyle name="Heading 3 27" xfId="10983"/>
    <cellStyle name="Heading 3 28" xfId="10984"/>
    <cellStyle name="Heading 3 29" xfId="10985"/>
    <cellStyle name="Heading 3 3" xfId="10986"/>
    <cellStyle name="Heading 3 3 2" xfId="10987"/>
    <cellStyle name="Heading 3 3 2 2" xfId="35029"/>
    <cellStyle name="Heading 3 3 2 2 2" xfId="35030"/>
    <cellStyle name="Heading 3 3 2 3" xfId="35031"/>
    <cellStyle name="Heading 3 3 3" xfId="10988"/>
    <cellStyle name="Heading 3 3 3 2" xfId="35032"/>
    <cellStyle name="Heading 3 3 4" xfId="10989"/>
    <cellStyle name="Heading 3 3 4 2" xfId="35033"/>
    <cellStyle name="Heading 3 3 5" xfId="35034"/>
    <cellStyle name="Heading 3 30" xfId="10990"/>
    <cellStyle name="Heading 3 31" xfId="10991"/>
    <cellStyle name="Heading 3 32" xfId="10992"/>
    <cellStyle name="Heading 3 33" xfId="10993"/>
    <cellStyle name="Heading 3 34" xfId="10994"/>
    <cellStyle name="Heading 3 35" xfId="10995"/>
    <cellStyle name="Heading 3 36" xfId="10996"/>
    <cellStyle name="Heading 3 37" xfId="10997"/>
    <cellStyle name="Heading 3 38" xfId="10998"/>
    <cellStyle name="Heading 3 39" xfId="10999"/>
    <cellStyle name="Heading 3 4" xfId="11000"/>
    <cellStyle name="Heading 3 4 2" xfId="35035"/>
    <cellStyle name="Heading 3 4 2 2" xfId="35036"/>
    <cellStyle name="Heading 3 4 2 2 2" xfId="35037"/>
    <cellStyle name="Heading 3 4 2 3" xfId="35038"/>
    <cellStyle name="Heading 3 4 2 4" xfId="35039"/>
    <cellStyle name="Heading 3 4 3" xfId="35040"/>
    <cellStyle name="Heading 3 4 3 2" xfId="35041"/>
    <cellStyle name="Heading 3 4 4" xfId="35042"/>
    <cellStyle name="Heading 3 4 4 2" xfId="35043"/>
    <cellStyle name="Heading 3 40" xfId="11001"/>
    <cellStyle name="Heading 3 41" xfId="11002"/>
    <cellStyle name="Heading 3 42" xfId="11003"/>
    <cellStyle name="Heading 3 43" xfId="11004"/>
    <cellStyle name="Heading 3 44" xfId="11005"/>
    <cellStyle name="Heading 3 45" xfId="11006"/>
    <cellStyle name="Heading 3 46" xfId="11007"/>
    <cellStyle name="Heading 3 47" xfId="11008"/>
    <cellStyle name="Heading 3 48" xfId="11009"/>
    <cellStyle name="Heading 3 49" xfId="11010"/>
    <cellStyle name="Heading 3 5" xfId="11011"/>
    <cellStyle name="Heading 3 5 2" xfId="35044"/>
    <cellStyle name="Heading 3 5 2 2" xfId="35045"/>
    <cellStyle name="Heading 3 5 2 3" xfId="35046"/>
    <cellStyle name="Heading 3 5 3" xfId="35047"/>
    <cellStyle name="Heading 3 50" xfId="11012"/>
    <cellStyle name="Heading 3 51" xfId="11013"/>
    <cellStyle name="Heading 3 52" xfId="11014"/>
    <cellStyle name="Heading 3 53" xfId="11015"/>
    <cellStyle name="Heading 3 54" xfId="11016"/>
    <cellStyle name="Heading 3 55" xfId="11017"/>
    <cellStyle name="Heading 3 56" xfId="11018"/>
    <cellStyle name="Heading 3 57" xfId="11019"/>
    <cellStyle name="Heading 3 58" xfId="11020"/>
    <cellStyle name="Heading 3 59" xfId="11021"/>
    <cellStyle name="Heading 3 6" xfId="11022"/>
    <cellStyle name="Heading 3 6 2" xfId="35048"/>
    <cellStyle name="Heading 3 6 2 2" xfId="35049"/>
    <cellStyle name="Heading 3 6 3" xfId="35050"/>
    <cellStyle name="Heading 3 6 4" xfId="35051"/>
    <cellStyle name="Heading 3 6 5" xfId="35052"/>
    <cellStyle name="Heading 3 60" xfId="11023"/>
    <cellStyle name="Heading 3 61" xfId="11024"/>
    <cellStyle name="Heading 3 62" xfId="11025"/>
    <cellStyle name="Heading 3 63" xfId="11026"/>
    <cellStyle name="Heading 3 64" xfId="11027"/>
    <cellStyle name="Heading 3 7" xfId="11028"/>
    <cellStyle name="Heading 3 7 2" xfId="35053"/>
    <cellStyle name="Heading 3 7 3" xfId="35054"/>
    <cellStyle name="Heading 3 8" xfId="11029"/>
    <cellStyle name="Heading 3 9" xfId="11030"/>
    <cellStyle name="Heading 4" xfId="38" builtinId="19" customBuiltin="1"/>
    <cellStyle name="Heading 4 10" xfId="11031"/>
    <cellStyle name="Heading 4 11" xfId="11032"/>
    <cellStyle name="Heading 4 12" xfId="11033"/>
    <cellStyle name="Heading 4 13" xfId="11034"/>
    <cellStyle name="Heading 4 14" xfId="11035"/>
    <cellStyle name="Heading 4 15" xfId="11036"/>
    <cellStyle name="Heading 4 16" xfId="11037"/>
    <cellStyle name="Heading 4 17" xfId="11038"/>
    <cellStyle name="Heading 4 18" xfId="11039"/>
    <cellStyle name="Heading 4 19" xfId="11040"/>
    <cellStyle name="Heading 4 2" xfId="11041"/>
    <cellStyle name="Heading 4 2 2" xfId="11042"/>
    <cellStyle name="Heading 4 2 2 2" xfId="11043"/>
    <cellStyle name="Heading 4 2 2 2 2" xfId="35055"/>
    <cellStyle name="Heading 4 2 2 2 2 2" xfId="35056"/>
    <cellStyle name="Heading 4 2 2 2 3" xfId="35057"/>
    <cellStyle name="Heading 4 2 2 3" xfId="35058"/>
    <cellStyle name="Heading 4 2 2 3 2" xfId="35059"/>
    <cellStyle name="Heading 4 2 2 4" xfId="35060"/>
    <cellStyle name="Heading 4 2 2 4 2" xfId="35061"/>
    <cellStyle name="Heading 4 2 3" xfId="11044"/>
    <cellStyle name="Heading 4 2 3 2" xfId="35062"/>
    <cellStyle name="Heading 4 2 3 2 2" xfId="35063"/>
    <cellStyle name="Heading 4 2 3 2 2 2" xfId="35064"/>
    <cellStyle name="Heading 4 2 3 2 3" xfId="35065"/>
    <cellStyle name="Heading 4 2 3 2 4" xfId="35066"/>
    <cellStyle name="Heading 4 2 3 3" xfId="35067"/>
    <cellStyle name="Heading 4 2 3 3 2" xfId="35068"/>
    <cellStyle name="Heading 4 2 3 3 3" xfId="35069"/>
    <cellStyle name="Heading 4 2 3 4" xfId="35070"/>
    <cellStyle name="Heading 4 2 3 4 2" xfId="35071"/>
    <cellStyle name="Heading 4 2 4" xfId="11045"/>
    <cellStyle name="Heading 4 2 4 2" xfId="35072"/>
    <cellStyle name="Heading 4 2 4 2 2" xfId="35073"/>
    <cellStyle name="Heading 4 2 4 3" xfId="35074"/>
    <cellStyle name="Heading 4 2 4 4" xfId="35075"/>
    <cellStyle name="Heading 4 2 4 5" xfId="35076"/>
    <cellStyle name="Heading 4 2 5" xfId="35077"/>
    <cellStyle name="Heading 4 2 5 2" xfId="35078"/>
    <cellStyle name="Heading 4 2 5 3" xfId="35079"/>
    <cellStyle name="Heading 4 2 6" xfId="35080"/>
    <cellStyle name="Heading 4 2 6 2" xfId="35081"/>
    <cellStyle name="Heading 4 20" xfId="11046"/>
    <cellStyle name="Heading 4 21" xfId="11047"/>
    <cellStyle name="Heading 4 22" xfId="11048"/>
    <cellStyle name="Heading 4 23" xfId="11049"/>
    <cellStyle name="Heading 4 24" xfId="11050"/>
    <cellStyle name="Heading 4 25" xfId="11051"/>
    <cellStyle name="Heading 4 26" xfId="11052"/>
    <cellStyle name="Heading 4 27" xfId="11053"/>
    <cellStyle name="Heading 4 28" xfId="11054"/>
    <cellStyle name="Heading 4 29" xfId="11055"/>
    <cellStyle name="Heading 4 3" xfId="11056"/>
    <cellStyle name="Heading 4 3 2" xfId="11057"/>
    <cellStyle name="Heading 4 3 2 2" xfId="35082"/>
    <cellStyle name="Heading 4 3 2 2 2" xfId="35083"/>
    <cellStyle name="Heading 4 3 2 3" xfId="35084"/>
    <cellStyle name="Heading 4 3 3" xfId="11058"/>
    <cellStyle name="Heading 4 3 3 2" xfId="35085"/>
    <cellStyle name="Heading 4 3 4" xfId="11059"/>
    <cellStyle name="Heading 4 3 4 2" xfId="35086"/>
    <cellStyle name="Heading 4 3 5" xfId="35087"/>
    <cellStyle name="Heading 4 30" xfId="11060"/>
    <cellStyle name="Heading 4 31" xfId="11061"/>
    <cellStyle name="Heading 4 32" xfId="11062"/>
    <cellStyle name="Heading 4 33" xfId="11063"/>
    <cellStyle name="Heading 4 34" xfId="11064"/>
    <cellStyle name="Heading 4 35" xfId="11065"/>
    <cellStyle name="Heading 4 36" xfId="11066"/>
    <cellStyle name="Heading 4 37" xfId="11067"/>
    <cellStyle name="Heading 4 38" xfId="11068"/>
    <cellStyle name="Heading 4 39" xfId="11069"/>
    <cellStyle name="Heading 4 4" xfId="11070"/>
    <cellStyle name="Heading 4 4 2" xfId="35088"/>
    <cellStyle name="Heading 4 4 2 2" xfId="35089"/>
    <cellStyle name="Heading 4 4 2 2 2" xfId="35090"/>
    <cellStyle name="Heading 4 4 2 3" xfId="35091"/>
    <cellStyle name="Heading 4 4 2 4" xfId="35092"/>
    <cellStyle name="Heading 4 4 3" xfId="35093"/>
    <cellStyle name="Heading 4 4 3 2" xfId="35094"/>
    <cellStyle name="Heading 4 4 4" xfId="35095"/>
    <cellStyle name="Heading 4 4 4 2" xfId="35096"/>
    <cellStyle name="Heading 4 40" xfId="11071"/>
    <cellStyle name="Heading 4 41" xfId="11072"/>
    <cellStyle name="Heading 4 42" xfId="11073"/>
    <cellStyle name="Heading 4 43" xfId="11074"/>
    <cellStyle name="Heading 4 44" xfId="11075"/>
    <cellStyle name="Heading 4 45" xfId="11076"/>
    <cellStyle name="Heading 4 46" xfId="11077"/>
    <cellStyle name="Heading 4 47" xfId="11078"/>
    <cellStyle name="Heading 4 48" xfId="11079"/>
    <cellStyle name="Heading 4 49" xfId="11080"/>
    <cellStyle name="Heading 4 5" xfId="11081"/>
    <cellStyle name="Heading 4 5 2" xfId="35097"/>
    <cellStyle name="Heading 4 5 2 2" xfId="35098"/>
    <cellStyle name="Heading 4 5 2 3" xfId="35099"/>
    <cellStyle name="Heading 4 5 3" xfId="35100"/>
    <cellStyle name="Heading 4 50" xfId="11082"/>
    <cellStyle name="Heading 4 51" xfId="11083"/>
    <cellStyle name="Heading 4 52" xfId="11084"/>
    <cellStyle name="Heading 4 53" xfId="11085"/>
    <cellStyle name="Heading 4 54" xfId="11086"/>
    <cellStyle name="Heading 4 55" xfId="11087"/>
    <cellStyle name="Heading 4 56" xfId="11088"/>
    <cellStyle name="Heading 4 57" xfId="11089"/>
    <cellStyle name="Heading 4 58" xfId="11090"/>
    <cellStyle name="Heading 4 59" xfId="11091"/>
    <cellStyle name="Heading 4 6" xfId="11092"/>
    <cellStyle name="Heading 4 6 2" xfId="35101"/>
    <cellStyle name="Heading 4 6 2 2" xfId="35102"/>
    <cellStyle name="Heading 4 6 3" xfId="35103"/>
    <cellStyle name="Heading 4 6 4" xfId="35104"/>
    <cellStyle name="Heading 4 6 5" xfId="35105"/>
    <cellStyle name="Heading 4 60" xfId="11093"/>
    <cellStyle name="Heading 4 61" xfId="11094"/>
    <cellStyle name="Heading 4 62" xfId="11095"/>
    <cellStyle name="Heading 4 63" xfId="11096"/>
    <cellStyle name="Heading 4 64" xfId="11097"/>
    <cellStyle name="Heading 4 7" xfId="11098"/>
    <cellStyle name="Heading 4 7 2" xfId="35106"/>
    <cellStyle name="Heading 4 7 3" xfId="35107"/>
    <cellStyle name="Heading 4 8" xfId="11099"/>
    <cellStyle name="Heading 4 9" xfId="11100"/>
    <cellStyle name="Heading 5" xfId="35108"/>
    <cellStyle name="Heading1" xfId="39"/>
    <cellStyle name="Heading1 2" xfId="11101"/>
    <cellStyle name="Heading1 2 2" xfId="11102"/>
    <cellStyle name="Heading1 2 2 2" xfId="35109"/>
    <cellStyle name="Heading1 2 3" xfId="35110"/>
    <cellStyle name="Heading1 2 3 2" xfId="35111"/>
    <cellStyle name="Heading1 3" xfId="11103"/>
    <cellStyle name="Heading1 3 2" xfId="11104"/>
    <cellStyle name="Heading1 3 2 2" xfId="35112"/>
    <cellStyle name="Heading1 3 2 3" xfId="35113"/>
    <cellStyle name="Heading1 3 3" xfId="35114"/>
    <cellStyle name="Heading1 3 4" xfId="35115"/>
    <cellStyle name="Heading1 4" xfId="11105"/>
    <cellStyle name="Heading1 4 2" xfId="35116"/>
    <cellStyle name="Heading1 5" xfId="11106"/>
    <cellStyle name="Heading1 5 2" xfId="35117"/>
    <cellStyle name="Heading1 6" xfId="11107"/>
    <cellStyle name="Heading1 6 2" xfId="35118"/>
    <cellStyle name="Heading1 7" xfId="11108"/>
    <cellStyle name="Heading1 8" xfId="11109"/>
    <cellStyle name="Heading1_4.32E Depreciation Study Robs file" xfId="11110"/>
    <cellStyle name="Heading2" xfId="40"/>
    <cellStyle name="Heading2 2" xfId="11111"/>
    <cellStyle name="Heading2 2 2" xfId="11112"/>
    <cellStyle name="Heading2 2 2 2" xfId="35119"/>
    <cellStyle name="Heading2 2 3" xfId="35120"/>
    <cellStyle name="Heading2 2 3 2" xfId="35121"/>
    <cellStyle name="Heading2 3" xfId="11113"/>
    <cellStyle name="Heading2 3 2" xfId="11114"/>
    <cellStyle name="Heading2 3 2 2" xfId="35122"/>
    <cellStyle name="Heading2 3 2 3" xfId="35123"/>
    <cellStyle name="Heading2 3 3" xfId="35124"/>
    <cellStyle name="Heading2 3 4" xfId="35125"/>
    <cellStyle name="Heading2 4" xfId="11115"/>
    <cellStyle name="Heading2 4 2" xfId="35126"/>
    <cellStyle name="Heading2 5" xfId="11116"/>
    <cellStyle name="Heading2 5 2" xfId="35127"/>
    <cellStyle name="Heading2 6" xfId="11117"/>
    <cellStyle name="Heading2 6 2" xfId="35128"/>
    <cellStyle name="Heading2 7" xfId="11118"/>
    <cellStyle name="Heading2 8" xfId="11119"/>
    <cellStyle name="Heading2_4.32E Depreciation Study Robs file" xfId="11120"/>
    <cellStyle name="HeadlineStyle" xfId="11121"/>
    <cellStyle name="HeadlineStyle 2" xfId="11122"/>
    <cellStyle name="HeadlineStyle 2 2" xfId="35129"/>
    <cellStyle name="HeadlineStyle 2 2 2" xfId="35130"/>
    <cellStyle name="HeadlineStyle 2 2 2 2" xfId="35131"/>
    <cellStyle name="HeadlineStyle 2 3" xfId="35132"/>
    <cellStyle name="HeadlineStyle 2 3 2" xfId="35133"/>
    <cellStyle name="HeadlineStyle 2 4" xfId="35134"/>
    <cellStyle name="HeadlineStyle 2 4 2" xfId="35135"/>
    <cellStyle name="HeadlineStyle 3" xfId="35136"/>
    <cellStyle name="HeadlineStyle 3 2" xfId="35137"/>
    <cellStyle name="HeadlineStyle 3 2 2" xfId="35138"/>
    <cellStyle name="HeadlineStyle 4" xfId="35139"/>
    <cellStyle name="HeadlineStyle 4 2" xfId="35140"/>
    <cellStyle name="HeadlineStyle 4 2 2" xfId="35141"/>
    <cellStyle name="HeadlineStyle 4 3" xfId="35142"/>
    <cellStyle name="HeadlineStyle 5" xfId="35143"/>
    <cellStyle name="HeadlineStyle 5 2" xfId="35144"/>
    <cellStyle name="HeadlineStyle 6" xfId="35145"/>
    <cellStyle name="HeadlineStyle 6 2" xfId="35146"/>
    <cellStyle name="HeadlineStyleJustified" xfId="11123"/>
    <cellStyle name="HeadlineStyleJustified 2" xfId="11124"/>
    <cellStyle name="HeadlineStyleJustified 2 2" xfId="35147"/>
    <cellStyle name="HeadlineStyleJustified 2 2 2" xfId="35148"/>
    <cellStyle name="HeadlineStyleJustified 2 2 2 2" xfId="35149"/>
    <cellStyle name="HeadlineStyleJustified 2 3" xfId="35150"/>
    <cellStyle name="HeadlineStyleJustified 2 3 2" xfId="35151"/>
    <cellStyle name="HeadlineStyleJustified 2 4" xfId="35152"/>
    <cellStyle name="HeadlineStyleJustified 2 4 2" xfId="35153"/>
    <cellStyle name="HeadlineStyleJustified 3" xfId="35154"/>
    <cellStyle name="HeadlineStyleJustified 3 2" xfId="35155"/>
    <cellStyle name="HeadlineStyleJustified 3 2 2" xfId="35156"/>
    <cellStyle name="HeadlineStyleJustified 4" xfId="35157"/>
    <cellStyle name="HeadlineStyleJustified 4 2" xfId="35158"/>
    <cellStyle name="HeadlineStyleJustified 4 2 2" xfId="35159"/>
    <cellStyle name="HeadlineStyleJustified 4 3" xfId="35160"/>
    <cellStyle name="HeadlineStyleJustified 5" xfId="35161"/>
    <cellStyle name="HeadlineStyleJustified 5 2" xfId="35162"/>
    <cellStyle name="HeadlineStyleJustified 6" xfId="35163"/>
    <cellStyle name="HeadlineStyleJustified 6 2" xfId="35164"/>
    <cellStyle name="Hyperlink 2" xfId="11125"/>
    <cellStyle name="Hyperlink 2 2" xfId="35165"/>
    <cellStyle name="Hyperlink 2 2 2" xfId="35166"/>
    <cellStyle name="Hyperlink 2 2 2 2" xfId="35167"/>
    <cellStyle name="Hyperlink 2 2 3" xfId="35168"/>
    <cellStyle name="Hyperlink 2 3" xfId="35169"/>
    <cellStyle name="Hyperlink 2 3 2" xfId="35170"/>
    <cellStyle name="Hyperlink 2 4" xfId="35171"/>
    <cellStyle name="Hyperlink 2 4 2" xfId="35172"/>
    <cellStyle name="Hyperlink 3" xfId="11126"/>
    <cellStyle name="Hyperlink 3 2" xfId="35173"/>
    <cellStyle name="Input" xfId="41" builtinId="20" customBuiltin="1"/>
    <cellStyle name="Input [yellow]" xfId="42"/>
    <cellStyle name="Input [yellow] 2" xfId="11127"/>
    <cellStyle name="Input [yellow] 2 2" xfId="11128"/>
    <cellStyle name="Input [yellow] 2 2 2" xfId="11129"/>
    <cellStyle name="Input [yellow] 2 2 2 2" xfId="35174"/>
    <cellStyle name="Input [yellow] 2 2 2 2 2" xfId="35175"/>
    <cellStyle name="Input [yellow] 2 2 2 3" xfId="35176"/>
    <cellStyle name="Input [yellow] 2 2 3" xfId="11130"/>
    <cellStyle name="Input [yellow] 2 2 3 2" xfId="35177"/>
    <cellStyle name="Input [yellow] 2 2 3 2 2" xfId="35178"/>
    <cellStyle name="Input [yellow] 2 2 3 3" xfId="35179"/>
    <cellStyle name="Input [yellow] 2 2 4" xfId="11131"/>
    <cellStyle name="Input [yellow] 2 2 4 2" xfId="35180"/>
    <cellStyle name="Input [yellow] 2 2 5" xfId="11132"/>
    <cellStyle name="Input [yellow] 2 2 5 2" xfId="35181"/>
    <cellStyle name="Input [yellow] 2 2 6" xfId="35182"/>
    <cellStyle name="Input [yellow] 2 2 7" xfId="35183"/>
    <cellStyle name="Input [yellow] 2 3" xfId="11133"/>
    <cellStyle name="Input [yellow] 2 3 2" xfId="11134"/>
    <cellStyle name="Input [yellow] 2 3 2 2" xfId="35184"/>
    <cellStyle name="Input [yellow] 2 3 3" xfId="11135"/>
    <cellStyle name="Input [yellow] 2 3 4" xfId="11136"/>
    <cellStyle name="Input [yellow] 2 3 5" xfId="11137"/>
    <cellStyle name="Input [yellow] 2 3 6" xfId="35185"/>
    <cellStyle name="Input [yellow] 2 3 7" xfId="35186"/>
    <cellStyle name="Input [yellow] 2 4" xfId="11138"/>
    <cellStyle name="Input [yellow] 2 4 2" xfId="35187"/>
    <cellStyle name="Input [yellow] 2 5" xfId="11139"/>
    <cellStyle name="Input [yellow] 2 5 2" xfId="35188"/>
    <cellStyle name="Input [yellow] 3" xfId="11140"/>
    <cellStyle name="Input [yellow] 3 2" xfId="11141"/>
    <cellStyle name="Input [yellow] 3 2 2" xfId="11142"/>
    <cellStyle name="Input [yellow] 3 2 2 2" xfId="35189"/>
    <cellStyle name="Input [yellow] 3 2 2 2 2" xfId="35190"/>
    <cellStyle name="Input [yellow] 3 2 2 3" xfId="35191"/>
    <cellStyle name="Input [yellow] 3 2 3" xfId="11143"/>
    <cellStyle name="Input [yellow] 3 2 3 2" xfId="35192"/>
    <cellStyle name="Input [yellow] 3 2 3 2 2" xfId="35193"/>
    <cellStyle name="Input [yellow] 3 2 3 3" xfId="35194"/>
    <cellStyle name="Input [yellow] 3 2 4" xfId="11144"/>
    <cellStyle name="Input [yellow] 3 2 4 2" xfId="35195"/>
    <cellStyle name="Input [yellow] 3 2 5" xfId="11145"/>
    <cellStyle name="Input [yellow] 3 2 5 2" xfId="35196"/>
    <cellStyle name="Input [yellow] 3 2 6" xfId="35197"/>
    <cellStyle name="Input [yellow] 3 2 7" xfId="35198"/>
    <cellStyle name="Input [yellow] 3 3" xfId="11146"/>
    <cellStyle name="Input [yellow] 3 3 2" xfId="11147"/>
    <cellStyle name="Input [yellow] 3 3 2 2" xfId="35199"/>
    <cellStyle name="Input [yellow] 3 3 3" xfId="11148"/>
    <cellStyle name="Input [yellow] 3 3 4" xfId="11149"/>
    <cellStyle name="Input [yellow] 3 3 5" xfId="11150"/>
    <cellStyle name="Input [yellow] 3 3 6" xfId="35200"/>
    <cellStyle name="Input [yellow] 3 3 7" xfId="35201"/>
    <cellStyle name="Input [yellow] 3 4" xfId="11151"/>
    <cellStyle name="Input [yellow] 3 4 2" xfId="35202"/>
    <cellStyle name="Input [yellow] 3 5" xfId="11152"/>
    <cellStyle name="Input [yellow] 3 5 2" xfId="35203"/>
    <cellStyle name="Input [yellow] 4" xfId="11153"/>
    <cellStyle name="Input [yellow] 4 2" xfId="11154"/>
    <cellStyle name="Input [yellow] 4 2 2" xfId="11155"/>
    <cellStyle name="Input [yellow] 4 2 2 2" xfId="35204"/>
    <cellStyle name="Input [yellow] 4 2 3" xfId="11156"/>
    <cellStyle name="Input [yellow] 4 2 4" xfId="11157"/>
    <cellStyle name="Input [yellow] 4 2 5" xfId="11158"/>
    <cellStyle name="Input [yellow] 4 2 6" xfId="35205"/>
    <cellStyle name="Input [yellow] 4 2 7" xfId="35206"/>
    <cellStyle name="Input [yellow] 4 3" xfId="11159"/>
    <cellStyle name="Input [yellow] 4 3 2" xfId="11160"/>
    <cellStyle name="Input [yellow] 4 3 3" xfId="11161"/>
    <cellStyle name="Input [yellow] 4 3 4" xfId="11162"/>
    <cellStyle name="Input [yellow] 4 3 5" xfId="11163"/>
    <cellStyle name="Input [yellow] 4 3 6" xfId="35207"/>
    <cellStyle name="Input [yellow] 4 3 7" xfId="35208"/>
    <cellStyle name="Input [yellow] 4 4" xfId="11164"/>
    <cellStyle name="Input [yellow] 4 4 2" xfId="35209"/>
    <cellStyle name="Input [yellow] 4 5" xfId="11165"/>
    <cellStyle name="Input [yellow] 5" xfId="11166"/>
    <cellStyle name="Input [yellow] 5 2" xfId="11167"/>
    <cellStyle name="Input [yellow] 5 2 2" xfId="11168"/>
    <cellStyle name="Input [yellow] 5 2 2 2" xfId="35210"/>
    <cellStyle name="Input [yellow] 5 2 2 2 2" xfId="35211"/>
    <cellStyle name="Input [yellow] 5 2 2 3" xfId="35212"/>
    <cellStyle name="Input [yellow] 5 2 3" xfId="11169"/>
    <cellStyle name="Input [yellow] 5 2 3 2" xfId="35213"/>
    <cellStyle name="Input [yellow] 5 2 4" xfId="11170"/>
    <cellStyle name="Input [yellow] 5 2 4 2" xfId="35214"/>
    <cellStyle name="Input [yellow] 5 2 5" xfId="11171"/>
    <cellStyle name="Input [yellow] 5 2 6" xfId="35215"/>
    <cellStyle name="Input [yellow] 5 2 7" xfId="35216"/>
    <cellStyle name="Input [yellow] 5 3" xfId="35217"/>
    <cellStyle name="Input [yellow] 5 3 2" xfId="35218"/>
    <cellStyle name="Input [yellow] 5 3 2 2" xfId="35219"/>
    <cellStyle name="Input [yellow] 5 3 3" xfId="35220"/>
    <cellStyle name="Input [yellow] 5 4" xfId="35221"/>
    <cellStyle name="Input [yellow] 5 4 2" xfId="35222"/>
    <cellStyle name="Input [yellow] 5 4 2 2" xfId="35223"/>
    <cellStyle name="Input [yellow] 5 4 3" xfId="35224"/>
    <cellStyle name="Input [yellow] 5 5" xfId="35225"/>
    <cellStyle name="Input [yellow] 5 5 2" xfId="35226"/>
    <cellStyle name="Input [yellow] 5 6" xfId="35227"/>
    <cellStyle name="Input [yellow] 5 6 2" xfId="35228"/>
    <cellStyle name="Input [yellow] 6" xfId="11172"/>
    <cellStyle name="Input [yellow] 6 2" xfId="11173"/>
    <cellStyle name="Input [yellow] 6 2 2" xfId="35229"/>
    <cellStyle name="Input [yellow] 6 3" xfId="11174"/>
    <cellStyle name="Input [yellow] 6 4" xfId="11175"/>
    <cellStyle name="Input [yellow] 6 5" xfId="11176"/>
    <cellStyle name="Input [yellow] 6 6" xfId="35230"/>
    <cellStyle name="Input [yellow] 6 7" xfId="35231"/>
    <cellStyle name="Input [yellow] 7" xfId="11177"/>
    <cellStyle name="Input [yellow] 7 2" xfId="35232"/>
    <cellStyle name="Input [yellow] 8" xfId="11178"/>
    <cellStyle name="Input [yellow] 8 2" xfId="35233"/>
    <cellStyle name="Input [yellow] 9" xfId="11179"/>
    <cellStyle name="Input [yellow] 9 2" xfId="35234"/>
    <cellStyle name="Input [yellow]_(C) WHE Proforma with ITC cash grant 10 Yr Amort_for deferral_102809" xfId="11180"/>
    <cellStyle name="Input 10" xfId="11181"/>
    <cellStyle name="Input 10 2" xfId="11182"/>
    <cellStyle name="Input 10 2 2" xfId="35235"/>
    <cellStyle name="Input 10 2 2 2" xfId="35236"/>
    <cellStyle name="Input 10 2 3" xfId="35237"/>
    <cellStyle name="Input 10 3" xfId="11183"/>
    <cellStyle name="Input 10 3 2" xfId="35238"/>
    <cellStyle name="Input 10 4" xfId="11184"/>
    <cellStyle name="Input 10 4 2" xfId="35239"/>
    <cellStyle name="Input 10 5" xfId="11185"/>
    <cellStyle name="Input 10 6" xfId="35240"/>
    <cellStyle name="Input 10 7" xfId="35241"/>
    <cellStyle name="Input 11" xfId="11186"/>
    <cellStyle name="Input 11 2" xfId="35242"/>
    <cellStyle name="Input 11 2 2" xfId="35243"/>
    <cellStyle name="Input 11 2 2 2" xfId="35244"/>
    <cellStyle name="Input 11 2 3" xfId="35245"/>
    <cellStyle name="Input 11 3" xfId="35246"/>
    <cellStyle name="Input 11 3 2" xfId="35247"/>
    <cellStyle name="Input 11 4" xfId="35248"/>
    <cellStyle name="Input 11 4 2" xfId="35249"/>
    <cellStyle name="Input 11 5" xfId="35250"/>
    <cellStyle name="Input 12" xfId="11187"/>
    <cellStyle name="Input 12 2" xfId="35251"/>
    <cellStyle name="Input 12 2 2" xfId="35252"/>
    <cellStyle name="Input 12 2 2 2" xfId="35253"/>
    <cellStyle name="Input 12 2 3" xfId="35254"/>
    <cellStyle name="Input 12 3" xfId="35255"/>
    <cellStyle name="Input 12 3 2" xfId="35256"/>
    <cellStyle name="Input 12 4" xfId="35257"/>
    <cellStyle name="Input 12 4 2" xfId="35258"/>
    <cellStyle name="Input 12 5" xfId="35259"/>
    <cellStyle name="Input 13" xfId="11188"/>
    <cellStyle name="Input 13 2" xfId="11189"/>
    <cellStyle name="Input 13 2 2" xfId="35260"/>
    <cellStyle name="Input 13 2 2 2" xfId="35261"/>
    <cellStyle name="Input 13 2 3" xfId="35262"/>
    <cellStyle name="Input 13 3" xfId="11190"/>
    <cellStyle name="Input 13 3 2" xfId="35263"/>
    <cellStyle name="Input 13 4" xfId="11191"/>
    <cellStyle name="Input 13 4 2" xfId="35264"/>
    <cellStyle name="Input 13 5" xfId="11192"/>
    <cellStyle name="Input 13 6" xfId="35265"/>
    <cellStyle name="Input 13 7" xfId="35266"/>
    <cellStyle name="Input 14" xfId="11193"/>
    <cellStyle name="Input 14 2" xfId="11194"/>
    <cellStyle name="Input 14 2 2" xfId="35267"/>
    <cellStyle name="Input 14 2 2 2" xfId="35268"/>
    <cellStyle name="Input 14 2 3" xfId="35269"/>
    <cellStyle name="Input 14 3" xfId="11195"/>
    <cellStyle name="Input 14 3 2" xfId="35270"/>
    <cellStyle name="Input 14 4" xfId="11196"/>
    <cellStyle name="Input 14 4 2" xfId="35271"/>
    <cellStyle name="Input 14 5" xfId="11197"/>
    <cellStyle name="Input 14 6" xfId="35272"/>
    <cellStyle name="Input 14 7" xfId="35273"/>
    <cellStyle name="Input 15" xfId="11198"/>
    <cellStyle name="Input 15 2" xfId="35274"/>
    <cellStyle name="Input 15 2 2" xfId="35275"/>
    <cellStyle name="Input 15 2 2 2" xfId="35276"/>
    <cellStyle name="Input 15 2 3" xfId="35277"/>
    <cellStyle name="Input 15 3" xfId="35278"/>
    <cellStyle name="Input 15 3 2" xfId="35279"/>
    <cellStyle name="Input 15 4" xfId="35280"/>
    <cellStyle name="Input 15 4 2" xfId="35281"/>
    <cellStyle name="Input 15 5" xfId="35282"/>
    <cellStyle name="Input 16" xfId="11199"/>
    <cellStyle name="Input 16 2" xfId="35283"/>
    <cellStyle name="Input 16 2 2" xfId="35284"/>
    <cellStyle name="Input 16 2 2 2" xfId="35285"/>
    <cellStyle name="Input 16 2 3" xfId="35286"/>
    <cellStyle name="Input 16 3" xfId="35287"/>
    <cellStyle name="Input 16 3 2" xfId="35288"/>
    <cellStyle name="Input 16 4" xfId="35289"/>
    <cellStyle name="Input 16 4 2" xfId="35290"/>
    <cellStyle name="Input 16 5" xfId="35291"/>
    <cellStyle name="Input 17" xfId="11200"/>
    <cellStyle name="Input 17 2" xfId="35292"/>
    <cellStyle name="Input 17 2 2" xfId="35293"/>
    <cellStyle name="Input 17 2 2 2" xfId="35294"/>
    <cellStyle name="Input 17 2 3" xfId="35295"/>
    <cellStyle name="Input 17 3" xfId="35296"/>
    <cellStyle name="Input 17 3 2" xfId="35297"/>
    <cellStyle name="Input 17 4" xfId="35298"/>
    <cellStyle name="Input 17 4 2" xfId="35299"/>
    <cellStyle name="Input 17 5" xfId="35300"/>
    <cellStyle name="Input 18" xfId="11201"/>
    <cellStyle name="Input 18 2" xfId="35301"/>
    <cellStyle name="Input 18 2 2" xfId="35302"/>
    <cellStyle name="Input 18 2 2 2" xfId="35303"/>
    <cellStyle name="Input 18 2 3" xfId="35304"/>
    <cellStyle name="Input 18 2 4" xfId="35305"/>
    <cellStyle name="Input 18 3" xfId="35306"/>
    <cellStyle name="Input 18 3 2" xfId="35307"/>
    <cellStyle name="Input 18 4" xfId="35308"/>
    <cellStyle name="Input 18 4 2" xfId="35309"/>
    <cellStyle name="Input 18 5" xfId="35310"/>
    <cellStyle name="Input 19" xfId="11202"/>
    <cellStyle name="Input 19 2" xfId="35311"/>
    <cellStyle name="Input 19 2 2" xfId="35312"/>
    <cellStyle name="Input 19 2 2 2" xfId="35313"/>
    <cellStyle name="Input 19 2 3" xfId="35314"/>
    <cellStyle name="Input 19 2 4" xfId="35315"/>
    <cellStyle name="Input 19 3" xfId="35316"/>
    <cellStyle name="Input 19 3 2" xfId="35317"/>
    <cellStyle name="Input 19 4" xfId="35318"/>
    <cellStyle name="Input 19 4 2" xfId="35319"/>
    <cellStyle name="Input 19 5" xfId="35320"/>
    <cellStyle name="Input 2" xfId="11203"/>
    <cellStyle name="Input 2 2" xfId="11204"/>
    <cellStyle name="Input 2 2 2" xfId="11205"/>
    <cellStyle name="Input 2 2 2 2" xfId="11206"/>
    <cellStyle name="Input 2 2 2 2 2" xfId="35321"/>
    <cellStyle name="Input 2 2 2 3" xfId="11207"/>
    <cellStyle name="Input 2 2 2 4" xfId="11208"/>
    <cellStyle name="Input 2 2 2 5" xfId="11209"/>
    <cellStyle name="Input 2 2 2 6" xfId="35322"/>
    <cellStyle name="Input 2 2 2 7" xfId="35323"/>
    <cellStyle name="Input 2 2 3" xfId="11210"/>
    <cellStyle name="Input 2 2 3 2" xfId="35324"/>
    <cellStyle name="Input 2 2 4" xfId="35325"/>
    <cellStyle name="Input 2 2 4 2" xfId="35326"/>
    <cellStyle name="Input 2 3" xfId="11211"/>
    <cellStyle name="Input 2 3 2" xfId="35327"/>
    <cellStyle name="Input 2 3 2 2" xfId="35328"/>
    <cellStyle name="Input 2 3 2 2 2" xfId="35329"/>
    <cellStyle name="Input 2 3 2 3" xfId="35330"/>
    <cellStyle name="Input 2 3 2 4" xfId="35331"/>
    <cellStyle name="Input 2 3 3" xfId="35332"/>
    <cellStyle name="Input 2 3 3 2" xfId="35333"/>
    <cellStyle name="Input 2 3 3 3" xfId="35334"/>
    <cellStyle name="Input 2 3 4" xfId="35335"/>
    <cellStyle name="Input 2 3 4 2" xfId="35336"/>
    <cellStyle name="Input 2 3 5" xfId="35337"/>
    <cellStyle name="Input 2 4" xfId="11212"/>
    <cellStyle name="Input 2 4 2" xfId="35338"/>
    <cellStyle name="Input 2 4 2 2" xfId="35339"/>
    <cellStyle name="Input 2 4 3" xfId="35340"/>
    <cellStyle name="Input 2 4 4" xfId="35341"/>
    <cellStyle name="Input 2 4 5" xfId="35342"/>
    <cellStyle name="Input 2 5" xfId="11213"/>
    <cellStyle name="Input 2 5 2" xfId="35343"/>
    <cellStyle name="Input 2 6" xfId="11214"/>
    <cellStyle name="Input 2 6 2" xfId="35344"/>
    <cellStyle name="Input 2 7" xfId="11215"/>
    <cellStyle name="Input 2 8" xfId="35345"/>
    <cellStyle name="Input 2 9" xfId="35346"/>
    <cellStyle name="Input 20" xfId="11216"/>
    <cellStyle name="Input 20 2" xfId="35347"/>
    <cellStyle name="Input 20 2 2" xfId="35348"/>
    <cellStyle name="Input 20 2 2 2" xfId="35349"/>
    <cellStyle name="Input 20 2 3" xfId="35350"/>
    <cellStyle name="Input 20 2 4" xfId="35351"/>
    <cellStyle name="Input 20 3" xfId="35352"/>
    <cellStyle name="Input 20 3 2" xfId="35353"/>
    <cellStyle name="Input 20 4" xfId="35354"/>
    <cellStyle name="Input 20 4 2" xfId="35355"/>
    <cellStyle name="Input 20 5" xfId="35356"/>
    <cellStyle name="Input 21" xfId="11217"/>
    <cellStyle name="Input 21 2" xfId="35357"/>
    <cellStyle name="Input 21 2 2" xfId="35358"/>
    <cellStyle name="Input 21 2 3" xfId="35359"/>
    <cellStyle name="Input 21 3" xfId="35360"/>
    <cellStyle name="Input 21 4" xfId="35361"/>
    <cellStyle name="Input 22" xfId="11218"/>
    <cellStyle name="Input 22 2" xfId="35362"/>
    <cellStyle name="Input 22 2 2" xfId="35363"/>
    <cellStyle name="Input 22 3" xfId="35364"/>
    <cellStyle name="Input 22 4" xfId="35365"/>
    <cellStyle name="Input 23" xfId="11219"/>
    <cellStyle name="Input 23 2" xfId="35366"/>
    <cellStyle name="Input 23 2 2" xfId="35367"/>
    <cellStyle name="Input 23 3" xfId="35368"/>
    <cellStyle name="Input 23 4" xfId="35369"/>
    <cellStyle name="Input 24" xfId="11220"/>
    <cellStyle name="Input 24 2" xfId="35370"/>
    <cellStyle name="Input 24 2 2" xfId="35371"/>
    <cellStyle name="Input 24 2 3" xfId="35372"/>
    <cellStyle name="Input 24 3" xfId="35373"/>
    <cellStyle name="Input 25" xfId="11221"/>
    <cellStyle name="Input 25 2" xfId="35374"/>
    <cellStyle name="Input 25 2 2" xfId="35375"/>
    <cellStyle name="Input 25 3" xfId="35376"/>
    <cellStyle name="Input 26" xfId="11222"/>
    <cellStyle name="Input 26 2" xfId="35377"/>
    <cellStyle name="Input 26 2 2" xfId="35378"/>
    <cellStyle name="Input 26 3" xfId="35379"/>
    <cellStyle name="Input 27" xfId="11223"/>
    <cellStyle name="Input 27 2" xfId="35380"/>
    <cellStyle name="Input 27 2 2" xfId="35381"/>
    <cellStyle name="Input 27 3" xfId="35382"/>
    <cellStyle name="Input 28" xfId="11224"/>
    <cellStyle name="Input 28 2" xfId="35383"/>
    <cellStyle name="Input 28 2 2" xfId="35384"/>
    <cellStyle name="Input 28 3" xfId="35385"/>
    <cellStyle name="Input 29" xfId="11225"/>
    <cellStyle name="Input 29 2" xfId="35386"/>
    <cellStyle name="Input 29 2 2" xfId="35387"/>
    <cellStyle name="Input 29 3" xfId="35388"/>
    <cellStyle name="Input 3" xfId="11226"/>
    <cellStyle name="Input 3 10" xfId="35389"/>
    <cellStyle name="Input 3 2" xfId="11227"/>
    <cellStyle name="Input 3 2 2" xfId="35390"/>
    <cellStyle name="Input 3 2 2 2" xfId="35391"/>
    <cellStyle name="Input 3 2 2 2 2" xfId="35392"/>
    <cellStyle name="Input 3 2 2 3" xfId="35393"/>
    <cellStyle name="Input 3 2 2 4" xfId="35394"/>
    <cellStyle name="Input 3 2 3" xfId="35395"/>
    <cellStyle name="Input 3 2 3 2" xfId="35396"/>
    <cellStyle name="Input 3 2 3 3" xfId="35397"/>
    <cellStyle name="Input 3 2 4" xfId="35398"/>
    <cellStyle name="Input 3 2 4 2" xfId="35399"/>
    <cellStyle name="Input 3 2 5" xfId="35400"/>
    <cellStyle name="Input 3 3" xfId="11228"/>
    <cellStyle name="Input 3 3 2" xfId="35401"/>
    <cellStyle name="Input 3 3 2 2" xfId="35402"/>
    <cellStyle name="Input 3 3 3" xfId="35403"/>
    <cellStyle name="Input 3 3 4" xfId="35404"/>
    <cellStyle name="Input 3 3 5" xfId="35405"/>
    <cellStyle name="Input 3 4" xfId="11229"/>
    <cellStyle name="Input 3 4 2" xfId="35406"/>
    <cellStyle name="Input 3 5" xfId="11230"/>
    <cellStyle name="Input 3 5 2" xfId="35407"/>
    <cellStyle name="Input 3 6" xfId="11231"/>
    <cellStyle name="Input 3 7" xfId="11232"/>
    <cellStyle name="Input 3 8" xfId="11233"/>
    <cellStyle name="Input 3 9" xfId="35408"/>
    <cellStyle name="Input 30" xfId="11234"/>
    <cellStyle name="Input 30 2" xfId="35409"/>
    <cellStyle name="Input 30 2 2" xfId="35410"/>
    <cellStyle name="Input 30 3" xfId="35411"/>
    <cellStyle name="Input 31" xfId="11235"/>
    <cellStyle name="Input 31 2" xfId="35412"/>
    <cellStyle name="Input 31 2 2" xfId="35413"/>
    <cellStyle name="Input 31 3" xfId="35414"/>
    <cellStyle name="Input 32" xfId="11236"/>
    <cellStyle name="Input 32 2" xfId="35415"/>
    <cellStyle name="Input 32 2 2" xfId="35416"/>
    <cellStyle name="Input 32 3" xfId="35417"/>
    <cellStyle name="Input 33" xfId="11237"/>
    <cellStyle name="Input 33 2" xfId="35418"/>
    <cellStyle name="Input 33 2 2" xfId="35419"/>
    <cellStyle name="Input 33 3" xfId="35420"/>
    <cellStyle name="Input 34" xfId="11238"/>
    <cellStyle name="Input 34 2" xfId="35421"/>
    <cellStyle name="Input 34 2 2" xfId="35422"/>
    <cellStyle name="Input 34 3" xfId="35423"/>
    <cellStyle name="Input 35" xfId="11239"/>
    <cellStyle name="Input 35 2" xfId="35424"/>
    <cellStyle name="Input 35 2 2" xfId="35425"/>
    <cellStyle name="Input 35 3" xfId="35426"/>
    <cellStyle name="Input 36" xfId="11240"/>
    <cellStyle name="Input 36 2" xfId="35427"/>
    <cellStyle name="Input 36 2 2" xfId="35428"/>
    <cellStyle name="Input 37" xfId="11241"/>
    <cellStyle name="Input 37 2" xfId="35429"/>
    <cellStyle name="Input 37 2 2" xfId="35430"/>
    <cellStyle name="Input 38" xfId="11242"/>
    <cellStyle name="Input 38 2" xfId="35431"/>
    <cellStyle name="Input 38 2 2" xfId="35432"/>
    <cellStyle name="Input 39" xfId="11243"/>
    <cellStyle name="Input 39 2" xfId="35433"/>
    <cellStyle name="Input 39 2 2" xfId="35434"/>
    <cellStyle name="Input 4" xfId="11244"/>
    <cellStyle name="Input 4 2" xfId="11245"/>
    <cellStyle name="Input 4 2 2" xfId="35435"/>
    <cellStyle name="Input 4 2 2 2" xfId="35436"/>
    <cellStyle name="Input 4 2 3" xfId="35437"/>
    <cellStyle name="Input 4 2 4" xfId="35438"/>
    <cellStyle name="Input 4 2 5" xfId="35439"/>
    <cellStyle name="Input 4 3" xfId="11246"/>
    <cellStyle name="Input 4 3 2" xfId="35440"/>
    <cellStyle name="Input 4 4" xfId="11247"/>
    <cellStyle name="Input 4 4 2" xfId="35441"/>
    <cellStyle name="Input 4 5" xfId="35442"/>
    <cellStyle name="Input 40" xfId="11248"/>
    <cellStyle name="Input 40 2" xfId="35443"/>
    <cellStyle name="Input 40 2 2" xfId="35444"/>
    <cellStyle name="Input 41" xfId="11249"/>
    <cellStyle name="Input 41 2" xfId="35445"/>
    <cellStyle name="Input 41 2 2" xfId="35446"/>
    <cellStyle name="Input 42" xfId="11250"/>
    <cellStyle name="Input 42 2" xfId="35447"/>
    <cellStyle name="Input 42 2 2" xfId="35448"/>
    <cellStyle name="Input 43" xfId="11251"/>
    <cellStyle name="Input 43 2" xfId="35449"/>
    <cellStyle name="Input 43 2 2" xfId="35450"/>
    <cellStyle name="Input 44" xfId="11252"/>
    <cellStyle name="Input 44 2" xfId="35451"/>
    <cellStyle name="Input 44 2 2" xfId="35452"/>
    <cellStyle name="Input 45" xfId="11253"/>
    <cellStyle name="Input 45 2" xfId="35453"/>
    <cellStyle name="Input 45 2 2" xfId="35454"/>
    <cellStyle name="Input 46" xfId="11254"/>
    <cellStyle name="Input 46 2" xfId="35455"/>
    <cellStyle name="Input 46 2 2" xfId="35456"/>
    <cellStyle name="Input 47" xfId="11255"/>
    <cellStyle name="Input 47 2" xfId="35457"/>
    <cellStyle name="Input 47 2 2" xfId="35458"/>
    <cellStyle name="Input 48" xfId="11256"/>
    <cellStyle name="Input 48 2" xfId="35459"/>
    <cellStyle name="Input 48 2 2" xfId="35460"/>
    <cellStyle name="Input 49" xfId="11257"/>
    <cellStyle name="Input 49 2" xfId="35461"/>
    <cellStyle name="Input 49 2 2" xfId="35462"/>
    <cellStyle name="Input 5" xfId="11258"/>
    <cellStyle name="Input 5 2" xfId="11259"/>
    <cellStyle name="Input 5 2 2" xfId="35463"/>
    <cellStyle name="Input 5 2 2 2" xfId="35464"/>
    <cellStyle name="Input 5 2 3" xfId="35465"/>
    <cellStyle name="Input 5 2 4" xfId="35466"/>
    <cellStyle name="Input 5 2 5" xfId="35467"/>
    <cellStyle name="Input 5 3" xfId="35468"/>
    <cellStyle name="Input 5 3 2" xfId="35469"/>
    <cellStyle name="Input 5 4" xfId="35470"/>
    <cellStyle name="Input 5 4 2" xfId="35471"/>
    <cellStyle name="Input 5 5" xfId="35472"/>
    <cellStyle name="Input 50" xfId="11260"/>
    <cellStyle name="Input 50 2" xfId="35473"/>
    <cellStyle name="Input 50 2 2" xfId="35474"/>
    <cellStyle name="Input 51" xfId="11261"/>
    <cellStyle name="Input 51 2" xfId="35475"/>
    <cellStyle name="Input 51 2 2" xfId="35476"/>
    <cellStyle name="Input 52" xfId="11262"/>
    <cellStyle name="Input 52 2" xfId="35477"/>
    <cellStyle name="Input 52 2 2" xfId="35478"/>
    <cellStyle name="Input 53" xfId="11263"/>
    <cellStyle name="Input 53 2" xfId="35479"/>
    <cellStyle name="Input 53 2 2" xfId="35480"/>
    <cellStyle name="Input 54" xfId="11264"/>
    <cellStyle name="Input 54 2" xfId="35481"/>
    <cellStyle name="Input 54 2 2" xfId="35482"/>
    <cellStyle name="Input 55" xfId="11265"/>
    <cellStyle name="Input 55 2" xfId="35483"/>
    <cellStyle name="Input 55 2 2" xfId="35484"/>
    <cellStyle name="Input 56" xfId="11266"/>
    <cellStyle name="Input 56 2" xfId="35485"/>
    <cellStyle name="Input 56 2 2" xfId="35486"/>
    <cellStyle name="Input 57" xfId="11267"/>
    <cellStyle name="Input 57 2" xfId="35487"/>
    <cellStyle name="Input 57 2 2" xfId="35488"/>
    <cellStyle name="Input 58" xfId="11268"/>
    <cellStyle name="Input 58 2" xfId="35489"/>
    <cellStyle name="Input 58 2 2" xfId="35490"/>
    <cellStyle name="Input 59" xfId="11269"/>
    <cellStyle name="Input 59 2" xfId="35491"/>
    <cellStyle name="Input 59 2 2" xfId="35492"/>
    <cellStyle name="Input 6" xfId="11270"/>
    <cellStyle name="Input 6 2" xfId="11271"/>
    <cellStyle name="Input 6 2 2" xfId="35493"/>
    <cellStyle name="Input 6 2 2 2" xfId="35494"/>
    <cellStyle name="Input 6 2 3" xfId="35495"/>
    <cellStyle name="Input 6 2 4" xfId="35496"/>
    <cellStyle name="Input 6 2 5" xfId="35497"/>
    <cellStyle name="Input 6 3" xfId="35498"/>
    <cellStyle name="Input 6 3 2" xfId="35499"/>
    <cellStyle name="Input 6 4" xfId="35500"/>
    <cellStyle name="Input 6 4 2" xfId="35501"/>
    <cellStyle name="Input 6 5" xfId="35502"/>
    <cellStyle name="Input 60" xfId="11272"/>
    <cellStyle name="Input 60 2" xfId="35503"/>
    <cellStyle name="Input 60 2 2" xfId="35504"/>
    <cellStyle name="Input 61" xfId="11273"/>
    <cellStyle name="Input 61 2" xfId="35505"/>
    <cellStyle name="Input 61 2 2" xfId="35506"/>
    <cellStyle name="Input 62" xfId="11274"/>
    <cellStyle name="Input 62 2" xfId="35507"/>
    <cellStyle name="Input 62 2 2" xfId="35508"/>
    <cellStyle name="Input 63" xfId="11275"/>
    <cellStyle name="Input 63 2" xfId="35509"/>
    <cellStyle name="Input 63 2 2" xfId="35510"/>
    <cellStyle name="Input 64" xfId="11276"/>
    <cellStyle name="Input 64 2" xfId="35511"/>
    <cellStyle name="Input 64 2 2" xfId="35512"/>
    <cellStyle name="Input 65" xfId="35513"/>
    <cellStyle name="Input 65 2" xfId="35514"/>
    <cellStyle name="Input 65 2 2" xfId="35515"/>
    <cellStyle name="Input 66" xfId="35516"/>
    <cellStyle name="Input 66 2" xfId="35517"/>
    <cellStyle name="Input 66 2 2" xfId="35518"/>
    <cellStyle name="Input 67" xfId="35519"/>
    <cellStyle name="Input 67 2" xfId="35520"/>
    <cellStyle name="Input 67 2 2" xfId="35521"/>
    <cellStyle name="Input 68" xfId="35522"/>
    <cellStyle name="Input 68 2" xfId="35523"/>
    <cellStyle name="Input 68 2 2" xfId="35524"/>
    <cellStyle name="Input 68 3" xfId="35525"/>
    <cellStyle name="Input 69" xfId="35526"/>
    <cellStyle name="Input 69 2" xfId="35527"/>
    <cellStyle name="Input 69 2 2" xfId="35528"/>
    <cellStyle name="Input 69 3" xfId="35529"/>
    <cellStyle name="Input 7" xfId="11277"/>
    <cellStyle name="Input 7 2" xfId="11278"/>
    <cellStyle name="Input 7 2 2" xfId="35530"/>
    <cellStyle name="Input 7 2 2 2" xfId="35531"/>
    <cellStyle name="Input 7 2 3" xfId="35532"/>
    <cellStyle name="Input 7 2 4" xfId="35533"/>
    <cellStyle name="Input 7 3" xfId="35534"/>
    <cellStyle name="Input 7 3 2" xfId="35535"/>
    <cellStyle name="Input 7 4" xfId="35536"/>
    <cellStyle name="Input 7 4 2" xfId="35537"/>
    <cellStyle name="Input 7 5" xfId="35538"/>
    <cellStyle name="Input 70" xfId="35539"/>
    <cellStyle name="Input 70 2" xfId="35540"/>
    <cellStyle name="Input 70 2 2" xfId="35541"/>
    <cellStyle name="Input 70 3" xfId="35542"/>
    <cellStyle name="Input 71" xfId="35543"/>
    <cellStyle name="Input 71 2" xfId="35544"/>
    <cellStyle name="Input 71 2 2" xfId="35545"/>
    <cellStyle name="Input 71 3" xfId="35546"/>
    <cellStyle name="Input 72" xfId="35547"/>
    <cellStyle name="Input 72 2" xfId="35548"/>
    <cellStyle name="Input 72 2 2" xfId="35549"/>
    <cellStyle name="Input 72 3" xfId="35550"/>
    <cellStyle name="Input 73" xfId="35551"/>
    <cellStyle name="Input 73 2" xfId="35552"/>
    <cellStyle name="Input 73 2 2" xfId="35553"/>
    <cellStyle name="Input 73 3" xfId="35554"/>
    <cellStyle name="Input 74" xfId="35555"/>
    <cellStyle name="Input 74 2" xfId="35556"/>
    <cellStyle name="Input 74 2 2" xfId="35557"/>
    <cellStyle name="Input 74 3" xfId="35558"/>
    <cellStyle name="Input 75" xfId="35559"/>
    <cellStyle name="Input 75 2" xfId="35560"/>
    <cellStyle name="Input 75 2 2" xfId="35561"/>
    <cellStyle name="Input 75 3" xfId="35562"/>
    <cellStyle name="Input 76" xfId="35563"/>
    <cellStyle name="Input 76 2" xfId="35564"/>
    <cellStyle name="Input 76 2 2" xfId="35565"/>
    <cellStyle name="Input 76 3" xfId="35566"/>
    <cellStyle name="Input 77" xfId="35567"/>
    <cellStyle name="Input 77 2" xfId="35568"/>
    <cellStyle name="Input 77 2 2" xfId="35569"/>
    <cellStyle name="Input 77 3" xfId="35570"/>
    <cellStyle name="Input 78" xfId="35571"/>
    <cellStyle name="Input 78 2" xfId="35572"/>
    <cellStyle name="Input 78 2 2" xfId="35573"/>
    <cellStyle name="Input 78 3" xfId="35574"/>
    <cellStyle name="Input 79" xfId="35575"/>
    <cellStyle name="Input 79 2" xfId="35576"/>
    <cellStyle name="Input 79 2 2" xfId="35577"/>
    <cellStyle name="Input 79 3" xfId="35578"/>
    <cellStyle name="Input 8" xfId="11279"/>
    <cellStyle name="Input 8 2" xfId="11280"/>
    <cellStyle name="Input 8 2 2" xfId="35579"/>
    <cellStyle name="Input 8 2 2 2" xfId="35580"/>
    <cellStyle name="Input 8 2 3" xfId="35581"/>
    <cellStyle name="Input 8 2 4" xfId="35582"/>
    <cellStyle name="Input 8 3" xfId="35583"/>
    <cellStyle name="Input 8 3 2" xfId="35584"/>
    <cellStyle name="Input 8 4" xfId="35585"/>
    <cellStyle name="Input 8 4 2" xfId="35586"/>
    <cellStyle name="Input 8 5" xfId="35587"/>
    <cellStyle name="Input 80" xfId="35588"/>
    <cellStyle name="Input 80 2" xfId="35589"/>
    <cellStyle name="Input 81" xfId="35590"/>
    <cellStyle name="Input 81 2" xfId="35591"/>
    <cellStyle name="Input 82" xfId="35592"/>
    <cellStyle name="Input 82 2" xfId="35593"/>
    <cellStyle name="Input 83" xfId="35594"/>
    <cellStyle name="Input 83 2" xfId="35595"/>
    <cellStyle name="Input 84" xfId="35596"/>
    <cellStyle name="Input 84 2" xfId="35597"/>
    <cellStyle name="Input 85" xfId="35598"/>
    <cellStyle name="Input 85 2" xfId="35599"/>
    <cellStyle name="Input 86" xfId="35600"/>
    <cellStyle name="Input 86 2" xfId="35601"/>
    <cellStyle name="Input 87" xfId="35602"/>
    <cellStyle name="Input 87 2" xfId="35603"/>
    <cellStyle name="Input 88" xfId="35604"/>
    <cellStyle name="Input 88 2" xfId="35605"/>
    <cellStyle name="Input 89" xfId="35606"/>
    <cellStyle name="Input 89 2" xfId="35607"/>
    <cellStyle name="Input 9" xfId="11281"/>
    <cellStyle name="Input 9 2" xfId="35608"/>
    <cellStyle name="Input 9 2 2" xfId="35609"/>
    <cellStyle name="Input 9 2 2 2" xfId="35610"/>
    <cellStyle name="Input 9 2 3" xfId="35611"/>
    <cellStyle name="Input 9 3" xfId="35612"/>
    <cellStyle name="Input 9 3 2" xfId="35613"/>
    <cellStyle name="Input 9 4" xfId="35614"/>
    <cellStyle name="Input 9 4 2" xfId="35615"/>
    <cellStyle name="Input 9 5" xfId="35616"/>
    <cellStyle name="Input 90" xfId="35617"/>
    <cellStyle name="Input 90 2" xfId="35618"/>
    <cellStyle name="Input 91" xfId="35619"/>
    <cellStyle name="Input 91 2" xfId="35620"/>
    <cellStyle name="Input 92" xfId="35621"/>
    <cellStyle name="Input 93" xfId="35622"/>
    <cellStyle name="Input 94" xfId="35623"/>
    <cellStyle name="Input 95" xfId="35624"/>
    <cellStyle name="Input 96" xfId="35625"/>
    <cellStyle name="Input Cells" xfId="11282"/>
    <cellStyle name="Input Cells 2" xfId="11283"/>
    <cellStyle name="Input Cells 2 2" xfId="35626"/>
    <cellStyle name="Input Cells 2 2 2" xfId="35627"/>
    <cellStyle name="Input Cells 2 2 2 2" xfId="35628"/>
    <cellStyle name="Input Cells 2 2 3" xfId="35629"/>
    <cellStyle name="Input Cells 2 3" xfId="35630"/>
    <cellStyle name="Input Cells 2 3 2" xfId="35631"/>
    <cellStyle name="Input Cells 2 4" xfId="35632"/>
    <cellStyle name="Input Cells 2 4 2" xfId="35633"/>
    <cellStyle name="Input Cells 3" xfId="11284"/>
    <cellStyle name="Input Cells 3 2" xfId="35634"/>
    <cellStyle name="Input Cells 3 2 2" xfId="35635"/>
    <cellStyle name="Input Cells 3 3" xfId="35636"/>
    <cellStyle name="Input Cells 4" xfId="35637"/>
    <cellStyle name="Input Cells 4 2" xfId="35638"/>
    <cellStyle name="Input Cells 5" xfId="35639"/>
    <cellStyle name="Input Cells 5 2" xfId="35640"/>
    <cellStyle name="Input Cells Percent" xfId="11285"/>
    <cellStyle name="Input Cells Percent 2" xfId="11286"/>
    <cellStyle name="Input Cells Percent 2 2" xfId="35641"/>
    <cellStyle name="Input Cells Percent 2 2 2" xfId="35642"/>
    <cellStyle name="Input Cells Percent 2 2 2 2" xfId="35643"/>
    <cellStyle name="Input Cells Percent 2 2 3" xfId="35644"/>
    <cellStyle name="Input Cells Percent 2 3" xfId="35645"/>
    <cellStyle name="Input Cells Percent 2 3 2" xfId="35646"/>
    <cellStyle name="Input Cells Percent 2 4" xfId="35647"/>
    <cellStyle name="Input Cells Percent 2 4 2" xfId="35648"/>
    <cellStyle name="Input Cells Percent 3" xfId="11287"/>
    <cellStyle name="Input Cells Percent 3 2" xfId="35649"/>
    <cellStyle name="Input Cells Percent 3 2 2" xfId="35650"/>
    <cellStyle name="Input Cells Percent 3 3" xfId="35651"/>
    <cellStyle name="Input Cells Percent 4" xfId="35652"/>
    <cellStyle name="Input Cells Percent 4 2" xfId="35653"/>
    <cellStyle name="Input Cells Percent 5" xfId="35654"/>
    <cellStyle name="Input Cells Percent 5 2" xfId="35655"/>
    <cellStyle name="Input Cells Percent_AURORA Total New" xfId="11288"/>
    <cellStyle name="Input Cells_4.34E Mint Farm Deferral" xfId="11289"/>
    <cellStyle name="line b - Style6" xfId="11290"/>
    <cellStyle name="Lines" xfId="11291"/>
    <cellStyle name="Lines 2" xfId="11292"/>
    <cellStyle name="Lines 2 2" xfId="35656"/>
    <cellStyle name="Lines 2 2 2" xfId="35657"/>
    <cellStyle name="Lines 2 2 2 2" xfId="35658"/>
    <cellStyle name="Lines 2 2 3" xfId="35659"/>
    <cellStyle name="Lines 2 3" xfId="35660"/>
    <cellStyle name="Lines 2 3 2" xfId="35661"/>
    <cellStyle name="Lines 2 4" xfId="35662"/>
    <cellStyle name="Lines 2 4 2" xfId="35663"/>
    <cellStyle name="Lines 3" xfId="11293"/>
    <cellStyle name="Lines 3 2" xfId="35664"/>
    <cellStyle name="Lines 3 2 2" xfId="35665"/>
    <cellStyle name="Lines 3 2 2 2" xfId="35666"/>
    <cellStyle name="Lines 3 2 3" xfId="35667"/>
    <cellStyle name="Lines 3 3" xfId="35668"/>
    <cellStyle name="Lines 3 3 2" xfId="35669"/>
    <cellStyle name="Lines 3 4" xfId="35670"/>
    <cellStyle name="Lines 3 4 2" xfId="35671"/>
    <cellStyle name="Lines 4" xfId="11294"/>
    <cellStyle name="Lines 4 2" xfId="35672"/>
    <cellStyle name="Lines 4 2 2" xfId="35673"/>
    <cellStyle name="Lines 4 3" xfId="35674"/>
    <cellStyle name="Lines 4 3 2" xfId="35675"/>
    <cellStyle name="Lines 5" xfId="35676"/>
    <cellStyle name="Lines 5 2" xfId="35677"/>
    <cellStyle name="Lines 5 2 2" xfId="35678"/>
    <cellStyle name="Lines 5 3" xfId="35679"/>
    <cellStyle name="Lines 6" xfId="35680"/>
    <cellStyle name="Lines 6 2" xfId="35681"/>
    <cellStyle name="Lines 7" xfId="35682"/>
    <cellStyle name="Lines 7 2" xfId="35683"/>
    <cellStyle name="Lines_Electric Rev Req Model (2009 GRC) Rebuttal" xfId="11295"/>
    <cellStyle name="LINKED" xfId="11296"/>
    <cellStyle name="LINKED 2" xfId="11297"/>
    <cellStyle name="LINKED 2 2" xfId="11298"/>
    <cellStyle name="LINKED 2 2 2" xfId="35684"/>
    <cellStyle name="LINKED 2 2 3" xfId="35685"/>
    <cellStyle name="LINKED 2 3" xfId="35686"/>
    <cellStyle name="LINKED 2 4" xfId="35687"/>
    <cellStyle name="LINKED 3" xfId="11299"/>
    <cellStyle name="LINKED 3 2" xfId="35688"/>
    <cellStyle name="LINKED 4" xfId="11300"/>
    <cellStyle name="LINKED 4 2" xfId="35689"/>
    <cellStyle name="Linked Cell" xfId="43" builtinId="24" customBuiltin="1"/>
    <cellStyle name="Linked Cell 10" xfId="11301"/>
    <cellStyle name="Linked Cell 11" xfId="11302"/>
    <cellStyle name="Linked Cell 12" xfId="11303"/>
    <cellStyle name="Linked Cell 13" xfId="11304"/>
    <cellStyle name="Linked Cell 14" xfId="11305"/>
    <cellStyle name="Linked Cell 15" xfId="11306"/>
    <cellStyle name="Linked Cell 16" xfId="11307"/>
    <cellStyle name="Linked Cell 17" xfId="11308"/>
    <cellStyle name="Linked Cell 18" xfId="11309"/>
    <cellStyle name="Linked Cell 19" xfId="11310"/>
    <cellStyle name="Linked Cell 2" xfId="11311"/>
    <cellStyle name="Linked Cell 2 2" xfId="11312"/>
    <cellStyle name="Linked Cell 2 2 2" xfId="11313"/>
    <cellStyle name="Linked Cell 2 2 2 2" xfId="35690"/>
    <cellStyle name="Linked Cell 2 2 2 2 2" xfId="35691"/>
    <cellStyle name="Linked Cell 2 2 2 3" xfId="35692"/>
    <cellStyle name="Linked Cell 2 2 3" xfId="35693"/>
    <cellStyle name="Linked Cell 2 2 3 2" xfId="35694"/>
    <cellStyle name="Linked Cell 2 2 4" xfId="35695"/>
    <cellStyle name="Linked Cell 2 2 4 2" xfId="35696"/>
    <cellStyle name="Linked Cell 2 3" xfId="11314"/>
    <cellStyle name="Linked Cell 2 3 2" xfId="35697"/>
    <cellStyle name="Linked Cell 2 3 2 2" xfId="35698"/>
    <cellStyle name="Linked Cell 2 3 2 2 2" xfId="35699"/>
    <cellStyle name="Linked Cell 2 3 2 3" xfId="35700"/>
    <cellStyle name="Linked Cell 2 3 2 4" xfId="35701"/>
    <cellStyle name="Linked Cell 2 3 3" xfId="35702"/>
    <cellStyle name="Linked Cell 2 3 3 2" xfId="35703"/>
    <cellStyle name="Linked Cell 2 3 3 3" xfId="35704"/>
    <cellStyle name="Linked Cell 2 3 4" xfId="35705"/>
    <cellStyle name="Linked Cell 2 3 4 2" xfId="35706"/>
    <cellStyle name="Linked Cell 2 3 4 3" xfId="35707"/>
    <cellStyle name="Linked Cell 2 3 5" xfId="35708"/>
    <cellStyle name="Linked Cell 2 4" xfId="11315"/>
    <cellStyle name="Linked Cell 2 4 2" xfId="35709"/>
    <cellStyle name="Linked Cell 2 4 2 2" xfId="35710"/>
    <cellStyle name="Linked Cell 2 4 3" xfId="35711"/>
    <cellStyle name="Linked Cell 2 4 4" xfId="35712"/>
    <cellStyle name="Linked Cell 2 4 5" xfId="35713"/>
    <cellStyle name="Linked Cell 2 5" xfId="35714"/>
    <cellStyle name="Linked Cell 2 5 2" xfId="35715"/>
    <cellStyle name="Linked Cell 2 5 3" xfId="35716"/>
    <cellStyle name="Linked Cell 2 6" xfId="35717"/>
    <cellStyle name="Linked Cell 2 6 2" xfId="35718"/>
    <cellStyle name="Linked Cell 20" xfId="11316"/>
    <cellStyle name="Linked Cell 21" xfId="11317"/>
    <cellStyle name="Linked Cell 22" xfId="11318"/>
    <cellStyle name="Linked Cell 23" xfId="11319"/>
    <cellStyle name="Linked Cell 24" xfId="11320"/>
    <cellStyle name="Linked Cell 25" xfId="11321"/>
    <cellStyle name="Linked Cell 26" xfId="11322"/>
    <cellStyle name="Linked Cell 27" xfId="11323"/>
    <cellStyle name="Linked Cell 28" xfId="11324"/>
    <cellStyle name="Linked Cell 29" xfId="11325"/>
    <cellStyle name="Linked Cell 3" xfId="11326"/>
    <cellStyle name="Linked Cell 3 2" xfId="11327"/>
    <cellStyle name="Linked Cell 3 2 2" xfId="35719"/>
    <cellStyle name="Linked Cell 3 2 2 2" xfId="35720"/>
    <cellStyle name="Linked Cell 3 2 3" xfId="35721"/>
    <cellStyle name="Linked Cell 3 3" xfId="11328"/>
    <cellStyle name="Linked Cell 3 3 2" xfId="35722"/>
    <cellStyle name="Linked Cell 3 4" xfId="11329"/>
    <cellStyle name="Linked Cell 3 4 2" xfId="35723"/>
    <cellStyle name="Linked Cell 3 5" xfId="35724"/>
    <cellStyle name="Linked Cell 30" xfId="11330"/>
    <cellStyle name="Linked Cell 31" xfId="11331"/>
    <cellStyle name="Linked Cell 32" xfId="11332"/>
    <cellStyle name="Linked Cell 33" xfId="11333"/>
    <cellStyle name="Linked Cell 34" xfId="11334"/>
    <cellStyle name="Linked Cell 35" xfId="11335"/>
    <cellStyle name="Linked Cell 36" xfId="11336"/>
    <cellStyle name="Linked Cell 37" xfId="11337"/>
    <cellStyle name="Linked Cell 38" xfId="11338"/>
    <cellStyle name="Linked Cell 39" xfId="11339"/>
    <cellStyle name="Linked Cell 4" xfId="11340"/>
    <cellStyle name="Linked Cell 4 2" xfId="35725"/>
    <cellStyle name="Linked Cell 4 2 2" xfId="35726"/>
    <cellStyle name="Linked Cell 4 2 2 2" xfId="35727"/>
    <cellStyle name="Linked Cell 4 2 3" xfId="35728"/>
    <cellStyle name="Linked Cell 4 2 4" xfId="35729"/>
    <cellStyle name="Linked Cell 4 3" xfId="35730"/>
    <cellStyle name="Linked Cell 4 3 2" xfId="35731"/>
    <cellStyle name="Linked Cell 4 4" xfId="35732"/>
    <cellStyle name="Linked Cell 4 4 2" xfId="35733"/>
    <cellStyle name="Linked Cell 40" xfId="11341"/>
    <cellStyle name="Linked Cell 41" xfId="11342"/>
    <cellStyle name="Linked Cell 42" xfId="11343"/>
    <cellStyle name="Linked Cell 43" xfId="11344"/>
    <cellStyle name="Linked Cell 44" xfId="11345"/>
    <cellStyle name="Linked Cell 45" xfId="11346"/>
    <cellStyle name="Linked Cell 46" xfId="11347"/>
    <cellStyle name="Linked Cell 47" xfId="11348"/>
    <cellStyle name="Linked Cell 48" xfId="11349"/>
    <cellStyle name="Linked Cell 49" xfId="11350"/>
    <cellStyle name="Linked Cell 5" xfId="11351"/>
    <cellStyle name="Linked Cell 5 2" xfId="35734"/>
    <cellStyle name="Linked Cell 5 2 2" xfId="35735"/>
    <cellStyle name="Linked Cell 5 2 3" xfId="35736"/>
    <cellStyle name="Linked Cell 5 3" xfId="35737"/>
    <cellStyle name="Linked Cell 50" xfId="11352"/>
    <cellStyle name="Linked Cell 51" xfId="11353"/>
    <cellStyle name="Linked Cell 52" xfId="11354"/>
    <cellStyle name="Linked Cell 53" xfId="11355"/>
    <cellStyle name="Linked Cell 54" xfId="11356"/>
    <cellStyle name="Linked Cell 55" xfId="11357"/>
    <cellStyle name="Linked Cell 56" xfId="11358"/>
    <cellStyle name="Linked Cell 57" xfId="11359"/>
    <cellStyle name="Linked Cell 58" xfId="11360"/>
    <cellStyle name="Linked Cell 59" xfId="11361"/>
    <cellStyle name="Linked Cell 6" xfId="11362"/>
    <cellStyle name="Linked Cell 6 2" xfId="35738"/>
    <cellStyle name="Linked Cell 6 2 2" xfId="35739"/>
    <cellStyle name="Linked Cell 6 3" xfId="35740"/>
    <cellStyle name="Linked Cell 6 4" xfId="35741"/>
    <cellStyle name="Linked Cell 6 5" xfId="35742"/>
    <cellStyle name="Linked Cell 60" xfId="11363"/>
    <cellStyle name="Linked Cell 61" xfId="11364"/>
    <cellStyle name="Linked Cell 62" xfId="11365"/>
    <cellStyle name="Linked Cell 63" xfId="11366"/>
    <cellStyle name="Linked Cell 64" xfId="11367"/>
    <cellStyle name="Linked Cell 7" xfId="11368"/>
    <cellStyle name="Linked Cell 7 2" xfId="35743"/>
    <cellStyle name="Linked Cell 7 3" xfId="35744"/>
    <cellStyle name="Linked Cell 8" xfId="11369"/>
    <cellStyle name="Linked Cell 9" xfId="11370"/>
    <cellStyle name="Millares [0]_2AV_M_M " xfId="11371"/>
    <cellStyle name="Millares_2AV_M_M " xfId="11372"/>
    <cellStyle name="modified border" xfId="44"/>
    <cellStyle name="modified border 2" xfId="11373"/>
    <cellStyle name="modified border 2 2" xfId="11374"/>
    <cellStyle name="modified border 2 2 2" xfId="35745"/>
    <cellStyle name="modified border 2 2 2 2" xfId="35746"/>
    <cellStyle name="modified border 2 2 3" xfId="35747"/>
    <cellStyle name="modified border 2 2 4" xfId="35748"/>
    <cellStyle name="modified border 2 3" xfId="11375"/>
    <cellStyle name="modified border 2 3 2" xfId="35749"/>
    <cellStyle name="modified border 2 4" xfId="35750"/>
    <cellStyle name="modified border 2 4 2" xfId="35751"/>
    <cellStyle name="modified border 3" xfId="11376"/>
    <cellStyle name="modified border 3 2" xfId="11377"/>
    <cellStyle name="modified border 3 2 2" xfId="35752"/>
    <cellStyle name="modified border 3 2 2 2" xfId="35753"/>
    <cellStyle name="modified border 3 2 3" xfId="35754"/>
    <cellStyle name="modified border 3 2 4" xfId="35755"/>
    <cellStyle name="modified border 3 3" xfId="11378"/>
    <cellStyle name="modified border 3 3 2" xfId="35756"/>
    <cellStyle name="modified border 3 4" xfId="35757"/>
    <cellStyle name="modified border 3 4 2" xfId="35758"/>
    <cellStyle name="modified border 4" xfId="11379"/>
    <cellStyle name="modified border 4 2" xfId="11380"/>
    <cellStyle name="modified border 4 2 2" xfId="35759"/>
    <cellStyle name="modified border 4 2 2 2" xfId="35760"/>
    <cellStyle name="modified border 4 2 3" xfId="35761"/>
    <cellStyle name="modified border 4 2 4" xfId="35762"/>
    <cellStyle name="modified border 4 3" xfId="11381"/>
    <cellStyle name="modified border 4 3 2" xfId="35763"/>
    <cellStyle name="modified border 4 4" xfId="35764"/>
    <cellStyle name="modified border 4 4 2" xfId="35765"/>
    <cellStyle name="modified border 5" xfId="11382"/>
    <cellStyle name="modified border 5 2" xfId="11383"/>
    <cellStyle name="modified border 5 2 2" xfId="35766"/>
    <cellStyle name="modified border 5 2 3" xfId="35767"/>
    <cellStyle name="modified border 5 3" xfId="35768"/>
    <cellStyle name="modified border 5 4" xfId="35769"/>
    <cellStyle name="modified border 6" xfId="11384"/>
    <cellStyle name="modified border 6 2" xfId="35770"/>
    <cellStyle name="modified border 7" xfId="11385"/>
    <cellStyle name="modified border 7 2" xfId="35771"/>
    <cellStyle name="modified border 8" xfId="11386"/>
    <cellStyle name="modified border 8 2" xfId="35772"/>
    <cellStyle name="modified border_4.34E Mint Farm Deferral" xfId="11387"/>
    <cellStyle name="modified border1" xfId="45"/>
    <cellStyle name="modified border1 2" xfId="11388"/>
    <cellStyle name="modified border1 2 2" xfId="11389"/>
    <cellStyle name="modified border1 2 2 2" xfId="35773"/>
    <cellStyle name="modified border1 2 2 2 2" xfId="35774"/>
    <cellStyle name="modified border1 2 2 3" xfId="35775"/>
    <cellStyle name="modified border1 2 2 4" xfId="35776"/>
    <cellStyle name="modified border1 2 3" xfId="11390"/>
    <cellStyle name="modified border1 2 3 2" xfId="35777"/>
    <cellStyle name="modified border1 2 4" xfId="35778"/>
    <cellStyle name="modified border1 2 4 2" xfId="35779"/>
    <cellStyle name="modified border1 3" xfId="11391"/>
    <cellStyle name="modified border1 3 2" xfId="11392"/>
    <cellStyle name="modified border1 3 2 2" xfId="35780"/>
    <cellStyle name="modified border1 3 2 2 2" xfId="35781"/>
    <cellStyle name="modified border1 3 2 3" xfId="35782"/>
    <cellStyle name="modified border1 3 2 4" xfId="35783"/>
    <cellStyle name="modified border1 3 3" xfId="11393"/>
    <cellStyle name="modified border1 3 3 2" xfId="35784"/>
    <cellStyle name="modified border1 3 4" xfId="35785"/>
    <cellStyle name="modified border1 3 4 2" xfId="35786"/>
    <cellStyle name="modified border1 4" xfId="11394"/>
    <cellStyle name="modified border1 4 2" xfId="11395"/>
    <cellStyle name="modified border1 4 2 2" xfId="35787"/>
    <cellStyle name="modified border1 4 2 2 2" xfId="35788"/>
    <cellStyle name="modified border1 4 2 3" xfId="35789"/>
    <cellStyle name="modified border1 4 2 4" xfId="35790"/>
    <cellStyle name="modified border1 4 3" xfId="11396"/>
    <cellStyle name="modified border1 4 3 2" xfId="35791"/>
    <cellStyle name="modified border1 4 4" xfId="35792"/>
    <cellStyle name="modified border1 4 4 2" xfId="35793"/>
    <cellStyle name="modified border1 5" xfId="11397"/>
    <cellStyle name="modified border1 5 2" xfId="11398"/>
    <cellStyle name="modified border1 5 2 2" xfId="35794"/>
    <cellStyle name="modified border1 5 2 3" xfId="35795"/>
    <cellStyle name="modified border1 5 3" xfId="35796"/>
    <cellStyle name="modified border1 5 4" xfId="35797"/>
    <cellStyle name="modified border1 6" xfId="11399"/>
    <cellStyle name="modified border1 6 2" xfId="35798"/>
    <cellStyle name="modified border1 7" xfId="11400"/>
    <cellStyle name="modified border1 7 2" xfId="35799"/>
    <cellStyle name="modified border1 8" xfId="11401"/>
    <cellStyle name="modified border1 8 2" xfId="35800"/>
    <cellStyle name="modified border1_4.34E Mint Farm Deferral" xfId="11402"/>
    <cellStyle name="Moneda [0]_2AV_M_M " xfId="11403"/>
    <cellStyle name="Moneda_2AV_M_M " xfId="11404"/>
    <cellStyle name="MonthYears" xfId="35801"/>
    <cellStyle name="Neutral" xfId="46" builtinId="28" customBuiltin="1"/>
    <cellStyle name="Neutral 10" xfId="11405"/>
    <cellStyle name="Neutral 11" xfId="11406"/>
    <cellStyle name="Neutral 12" xfId="11407"/>
    <cellStyle name="Neutral 13" xfId="11408"/>
    <cellStyle name="Neutral 14" xfId="11409"/>
    <cellStyle name="Neutral 15" xfId="11410"/>
    <cellStyle name="Neutral 16" xfId="11411"/>
    <cellStyle name="Neutral 17" xfId="11412"/>
    <cellStyle name="Neutral 18" xfId="11413"/>
    <cellStyle name="Neutral 19" xfId="11414"/>
    <cellStyle name="Neutral 2" xfId="11415"/>
    <cellStyle name="Neutral 2 2" xfId="11416"/>
    <cellStyle name="Neutral 2 2 2" xfId="11417"/>
    <cellStyle name="Neutral 2 2 2 2" xfId="35802"/>
    <cellStyle name="Neutral 2 2 2 2 2" xfId="35803"/>
    <cellStyle name="Neutral 2 2 2 3" xfId="35804"/>
    <cellStyle name="Neutral 2 2 3" xfId="35805"/>
    <cellStyle name="Neutral 2 2 3 2" xfId="35806"/>
    <cellStyle name="Neutral 2 2 4" xfId="35807"/>
    <cellStyle name="Neutral 2 2 4 2" xfId="35808"/>
    <cellStyle name="Neutral 2 3" xfId="11418"/>
    <cellStyle name="Neutral 2 3 2" xfId="35809"/>
    <cellStyle name="Neutral 2 3 2 2" xfId="35810"/>
    <cellStyle name="Neutral 2 3 2 2 2" xfId="35811"/>
    <cellStyle name="Neutral 2 3 2 3" xfId="35812"/>
    <cellStyle name="Neutral 2 3 2 4" xfId="35813"/>
    <cellStyle name="Neutral 2 3 3" xfId="35814"/>
    <cellStyle name="Neutral 2 3 3 2" xfId="35815"/>
    <cellStyle name="Neutral 2 3 3 3" xfId="35816"/>
    <cellStyle name="Neutral 2 3 4" xfId="35817"/>
    <cellStyle name="Neutral 2 3 4 2" xfId="35818"/>
    <cellStyle name="Neutral 2 3 5" xfId="35819"/>
    <cellStyle name="Neutral 2 4" xfId="11419"/>
    <cellStyle name="Neutral 2 4 2" xfId="35820"/>
    <cellStyle name="Neutral 2 4 2 2" xfId="35821"/>
    <cellStyle name="Neutral 2 4 3" xfId="35822"/>
    <cellStyle name="Neutral 2 4 4" xfId="35823"/>
    <cellStyle name="Neutral 2 4 5" xfId="35824"/>
    <cellStyle name="Neutral 2 5" xfId="35825"/>
    <cellStyle name="Neutral 2 5 2" xfId="35826"/>
    <cellStyle name="Neutral 2 6" xfId="35827"/>
    <cellStyle name="Neutral 2 6 2" xfId="35828"/>
    <cellStyle name="Neutral 20" xfId="11420"/>
    <cellStyle name="Neutral 21" xfId="11421"/>
    <cellStyle name="Neutral 22" xfId="11422"/>
    <cellStyle name="Neutral 23" xfId="11423"/>
    <cellStyle name="Neutral 24" xfId="11424"/>
    <cellStyle name="Neutral 25" xfId="11425"/>
    <cellStyle name="Neutral 26" xfId="11426"/>
    <cellStyle name="Neutral 27" xfId="11427"/>
    <cellStyle name="Neutral 28" xfId="11428"/>
    <cellStyle name="Neutral 29" xfId="11429"/>
    <cellStyle name="Neutral 3" xfId="11430"/>
    <cellStyle name="Neutral 3 2" xfId="11431"/>
    <cellStyle name="Neutral 3 2 2" xfId="35829"/>
    <cellStyle name="Neutral 3 2 2 2" xfId="35830"/>
    <cellStyle name="Neutral 3 2 3" xfId="35831"/>
    <cellStyle name="Neutral 3 3" xfId="11432"/>
    <cellStyle name="Neutral 3 3 2" xfId="35832"/>
    <cellStyle name="Neutral 3 4" xfId="11433"/>
    <cellStyle name="Neutral 3 4 2" xfId="35833"/>
    <cellStyle name="Neutral 3 5" xfId="35834"/>
    <cellStyle name="Neutral 30" xfId="11434"/>
    <cellStyle name="Neutral 31" xfId="11435"/>
    <cellStyle name="Neutral 32" xfId="11436"/>
    <cellStyle name="Neutral 33" xfId="11437"/>
    <cellStyle name="Neutral 34" xfId="11438"/>
    <cellStyle name="Neutral 35" xfId="11439"/>
    <cellStyle name="Neutral 36" xfId="11440"/>
    <cellStyle name="Neutral 37" xfId="11441"/>
    <cellStyle name="Neutral 38" xfId="11442"/>
    <cellStyle name="Neutral 39" xfId="11443"/>
    <cellStyle name="Neutral 4" xfId="11444"/>
    <cellStyle name="Neutral 4 2" xfId="35835"/>
    <cellStyle name="Neutral 4 2 2" xfId="35836"/>
    <cellStyle name="Neutral 4 2 2 2" xfId="35837"/>
    <cellStyle name="Neutral 4 2 3" xfId="35838"/>
    <cellStyle name="Neutral 4 2 4" xfId="35839"/>
    <cellStyle name="Neutral 4 3" xfId="35840"/>
    <cellStyle name="Neutral 4 3 2" xfId="35841"/>
    <cellStyle name="Neutral 4 4" xfId="35842"/>
    <cellStyle name="Neutral 4 4 2" xfId="35843"/>
    <cellStyle name="Neutral 40" xfId="11445"/>
    <cellStyle name="Neutral 41" xfId="11446"/>
    <cellStyle name="Neutral 42" xfId="11447"/>
    <cellStyle name="Neutral 43" xfId="11448"/>
    <cellStyle name="Neutral 44" xfId="11449"/>
    <cellStyle name="Neutral 45" xfId="11450"/>
    <cellStyle name="Neutral 46" xfId="11451"/>
    <cellStyle name="Neutral 47" xfId="11452"/>
    <cellStyle name="Neutral 48" xfId="11453"/>
    <cellStyle name="Neutral 49" xfId="11454"/>
    <cellStyle name="Neutral 5" xfId="11455"/>
    <cellStyle name="Neutral 5 2" xfId="35844"/>
    <cellStyle name="Neutral 5 2 2" xfId="35845"/>
    <cellStyle name="Neutral 5 2 3" xfId="35846"/>
    <cellStyle name="Neutral 5 3" xfId="35847"/>
    <cellStyle name="Neutral 50" xfId="11456"/>
    <cellStyle name="Neutral 51" xfId="11457"/>
    <cellStyle name="Neutral 52" xfId="11458"/>
    <cellStyle name="Neutral 53" xfId="11459"/>
    <cellStyle name="Neutral 54" xfId="11460"/>
    <cellStyle name="Neutral 55" xfId="11461"/>
    <cellStyle name="Neutral 56" xfId="11462"/>
    <cellStyle name="Neutral 57" xfId="11463"/>
    <cellStyle name="Neutral 58" xfId="11464"/>
    <cellStyle name="Neutral 59" xfId="11465"/>
    <cellStyle name="Neutral 6" xfId="11466"/>
    <cellStyle name="Neutral 6 2" xfId="35848"/>
    <cellStyle name="Neutral 6 2 2" xfId="35849"/>
    <cellStyle name="Neutral 6 3" xfId="35850"/>
    <cellStyle name="Neutral 6 4" xfId="35851"/>
    <cellStyle name="Neutral 6 5" xfId="35852"/>
    <cellStyle name="Neutral 60" xfId="11467"/>
    <cellStyle name="Neutral 61" xfId="11468"/>
    <cellStyle name="Neutral 62" xfId="11469"/>
    <cellStyle name="Neutral 63" xfId="11470"/>
    <cellStyle name="Neutral 64" xfId="11471"/>
    <cellStyle name="Neutral 7" xfId="11472"/>
    <cellStyle name="Neutral 7 2" xfId="35853"/>
    <cellStyle name="Neutral 7 3" xfId="35854"/>
    <cellStyle name="Neutral 8" xfId="11473"/>
    <cellStyle name="Neutral 9" xfId="11474"/>
    <cellStyle name="no dec" xfId="11475"/>
    <cellStyle name="no dec 2" xfId="11476"/>
    <cellStyle name="no dec 2 2" xfId="11477"/>
    <cellStyle name="no dec 2 2 2" xfId="35855"/>
    <cellStyle name="no dec 2 2 3" xfId="35856"/>
    <cellStyle name="no dec 2 3" xfId="35857"/>
    <cellStyle name="no dec 2 4" xfId="35858"/>
    <cellStyle name="no dec 3" xfId="11478"/>
    <cellStyle name="no dec 3 2" xfId="35859"/>
    <cellStyle name="no dec 4" xfId="11479"/>
    <cellStyle name="no dec 4 2" xfId="35860"/>
    <cellStyle name="no dec 5" xfId="35861"/>
    <cellStyle name="Normal" xfId="0" builtinId="0"/>
    <cellStyle name="Normal - Style1" xfId="47"/>
    <cellStyle name="Normal - Style1 10" xfId="35862"/>
    <cellStyle name="Normal - Style1 10 2" xfId="35863"/>
    <cellStyle name="Normal - Style1 10 3" xfId="35864"/>
    <cellStyle name="Normal - Style1 11" xfId="35865"/>
    <cellStyle name="Normal - Style1 11 2" xfId="35866"/>
    <cellStyle name="Normal - Style1 11 3" xfId="35867"/>
    <cellStyle name="Normal - Style1 12" xfId="35868"/>
    <cellStyle name="Normal - Style1 12 2" xfId="35869"/>
    <cellStyle name="Normal - Style1 13" xfId="35870"/>
    <cellStyle name="Normal - Style1 2" xfId="11480"/>
    <cellStyle name="Normal - Style1 2 2" xfId="11481"/>
    <cellStyle name="Normal - Style1 2 2 2" xfId="11482"/>
    <cellStyle name="Normal - Style1 2 2 2 2" xfId="35871"/>
    <cellStyle name="Normal - Style1 2 2 2 2 2" xfId="35872"/>
    <cellStyle name="Normal - Style1 2 2 3" xfId="11483"/>
    <cellStyle name="Normal - Style1 2 2 3 2" xfId="35873"/>
    <cellStyle name="Normal - Style1 2 2 3 2 2" xfId="35874"/>
    <cellStyle name="Normal - Style1 2 2 3 3" xfId="35875"/>
    <cellStyle name="Normal - Style1 2 2 3 4" xfId="35876"/>
    <cellStyle name="Normal - Style1 2 2 4" xfId="35877"/>
    <cellStyle name="Normal - Style1 2 2 4 2" xfId="35878"/>
    <cellStyle name="Normal - Style1 2 2 4 3" xfId="35879"/>
    <cellStyle name="Normal - Style1 2 2 5" xfId="35880"/>
    <cellStyle name="Normal - Style1 2 2 5 2" xfId="35881"/>
    <cellStyle name="Normal - Style1 2 3" xfId="11484"/>
    <cellStyle name="Normal - Style1 2 3 2" xfId="35882"/>
    <cellStyle name="Normal - Style1 2 3 2 2" xfId="35883"/>
    <cellStyle name="Normal - Style1 2 3 3" xfId="35884"/>
    <cellStyle name="Normal - Style1 2 4" xfId="11485"/>
    <cellStyle name="Normal - Style1 2 4 2" xfId="35885"/>
    <cellStyle name="Normal - Style1 2 4 2 2" xfId="35886"/>
    <cellStyle name="Normal - Style1 2 4 3" xfId="35887"/>
    <cellStyle name="Normal - Style1 2 5" xfId="35888"/>
    <cellStyle name="Normal - Style1 2 5 2" xfId="35889"/>
    <cellStyle name="Normal - Style1 2 6" xfId="35890"/>
    <cellStyle name="Normal - Style1 2 6 2" xfId="35891"/>
    <cellStyle name="Normal - Style1 3" xfId="11486"/>
    <cellStyle name="Normal - Style1 3 2" xfId="11487"/>
    <cellStyle name="Normal - Style1 3 2 2" xfId="11488"/>
    <cellStyle name="Normal - Style1 3 2 2 2" xfId="35892"/>
    <cellStyle name="Normal - Style1 3 2 2 2 2" xfId="35893"/>
    <cellStyle name="Normal - Style1 3 2 3" xfId="35894"/>
    <cellStyle name="Normal - Style1 3 2 3 2" xfId="35895"/>
    <cellStyle name="Normal - Style1 3 2 3 2 2" xfId="35896"/>
    <cellStyle name="Normal - Style1 3 2 3 3" xfId="35897"/>
    <cellStyle name="Normal - Style1 3 2 3 4" xfId="35898"/>
    <cellStyle name="Normal - Style1 3 2 4" xfId="35899"/>
    <cellStyle name="Normal - Style1 3 2 4 2" xfId="35900"/>
    <cellStyle name="Normal - Style1 3 2 5" xfId="35901"/>
    <cellStyle name="Normal - Style1 3 2 5 2" xfId="35902"/>
    <cellStyle name="Normal - Style1 3 3" xfId="11489"/>
    <cellStyle name="Normal - Style1 3 3 2" xfId="35903"/>
    <cellStyle name="Normal - Style1 3 3 2 2" xfId="35904"/>
    <cellStyle name="Normal - Style1 3 3 3" xfId="35905"/>
    <cellStyle name="Normal - Style1 3 4" xfId="11490"/>
    <cellStyle name="Normal - Style1 3 4 2" xfId="35906"/>
    <cellStyle name="Normal - Style1 3 4 2 2" xfId="35907"/>
    <cellStyle name="Normal - Style1 3 4 3" xfId="35908"/>
    <cellStyle name="Normal - Style1 3 4 4" xfId="35909"/>
    <cellStyle name="Normal - Style1 3 5" xfId="35910"/>
    <cellStyle name="Normal - Style1 3 5 2" xfId="35911"/>
    <cellStyle name="Normal - Style1 3 6" xfId="35912"/>
    <cellStyle name="Normal - Style1 3 6 2" xfId="35913"/>
    <cellStyle name="Normal - Style1 4" xfId="11491"/>
    <cellStyle name="Normal - Style1 4 2" xfId="11492"/>
    <cellStyle name="Normal - Style1 4 2 2" xfId="11493"/>
    <cellStyle name="Normal - Style1 4 2 2 2" xfId="35914"/>
    <cellStyle name="Normal - Style1 4 2 2 2 2" xfId="35915"/>
    <cellStyle name="Normal - Style1 4 2 3" xfId="35916"/>
    <cellStyle name="Normal - Style1 4 2 3 2" xfId="35917"/>
    <cellStyle name="Normal - Style1 4 2 3 3" xfId="35918"/>
    <cellStyle name="Normal - Style1 4 2 4" xfId="35919"/>
    <cellStyle name="Normal - Style1 4 2 4 2" xfId="35920"/>
    <cellStyle name="Normal - Style1 4 3" xfId="11494"/>
    <cellStyle name="Normal - Style1 4 3 2" xfId="35921"/>
    <cellStyle name="Normal - Style1 4 3 2 2" xfId="35922"/>
    <cellStyle name="Normal - Style1 4 4" xfId="11495"/>
    <cellStyle name="Normal - Style1 4 4 2" xfId="35923"/>
    <cellStyle name="Normal - Style1 4 4 2 2" xfId="35924"/>
    <cellStyle name="Normal - Style1 4 4 3" xfId="35925"/>
    <cellStyle name="Normal - Style1 4 4 4" xfId="35926"/>
    <cellStyle name="Normal - Style1 4 5" xfId="35927"/>
    <cellStyle name="Normal - Style1 4 5 2" xfId="35928"/>
    <cellStyle name="Normal - Style1 4 5 3" xfId="35929"/>
    <cellStyle name="Normal - Style1 4 6" xfId="35930"/>
    <cellStyle name="Normal - Style1 4 6 2" xfId="35931"/>
    <cellStyle name="Normal - Style1 5" xfId="11496"/>
    <cellStyle name="Normal - Style1 5 2" xfId="11497"/>
    <cellStyle name="Normal - Style1 5 2 2" xfId="11498"/>
    <cellStyle name="Normal - Style1 5 2 2 2" xfId="35932"/>
    <cellStyle name="Normal - Style1 5 2 2 2 2" xfId="35933"/>
    <cellStyle name="Normal - Style1 5 2 3" xfId="11499"/>
    <cellStyle name="Normal - Style1 5 2 3 2" xfId="35934"/>
    <cellStyle name="Normal - Style1 5 2 3 3" xfId="35935"/>
    <cellStyle name="Normal - Style1 5 2 4" xfId="35936"/>
    <cellStyle name="Normal - Style1 5 2 4 2" xfId="35937"/>
    <cellStyle name="Normal - Style1 5 2 5" xfId="35938"/>
    <cellStyle name="Normal - Style1 5 3" xfId="11500"/>
    <cellStyle name="Normal - Style1 5 3 2" xfId="35939"/>
    <cellStyle name="Normal - Style1 5 3 2 2" xfId="35940"/>
    <cellStyle name="Normal - Style1 5 4" xfId="11501"/>
    <cellStyle name="Normal - Style1 5 4 2" xfId="35941"/>
    <cellStyle name="Normal - Style1 5 4 3" xfId="35942"/>
    <cellStyle name="Normal - Style1 5 5" xfId="11502"/>
    <cellStyle name="Normal - Style1 5 5 2" xfId="35943"/>
    <cellStyle name="Normal - Style1 5 6" xfId="35944"/>
    <cellStyle name="Normal - Style1 6" xfId="11503"/>
    <cellStyle name="Normal - Style1 6 2" xfId="11504"/>
    <cellStyle name="Normal - Style1 6 2 2" xfId="11505"/>
    <cellStyle name="Normal - Style1 6 2 2 2" xfId="35945"/>
    <cellStyle name="Normal - Style1 6 2 2 2 2" xfId="35946"/>
    <cellStyle name="Normal - Style1 6 2 3" xfId="35947"/>
    <cellStyle name="Normal - Style1 6 2 3 2" xfId="35948"/>
    <cellStyle name="Normal - Style1 6 2 4" xfId="35949"/>
    <cellStyle name="Normal - Style1 6 2 4 2" xfId="35950"/>
    <cellStyle name="Normal - Style1 6 2 5" xfId="35951"/>
    <cellStyle name="Normal - Style1 6 3" xfId="11506"/>
    <cellStyle name="Normal - Style1 6 3 2" xfId="35952"/>
    <cellStyle name="Normal - Style1 6 3 2 2" xfId="35953"/>
    <cellStyle name="Normal - Style1 6 4" xfId="11507"/>
    <cellStyle name="Normal - Style1 6 4 2" xfId="35954"/>
    <cellStyle name="Normal - Style1 6 4 2 2" xfId="35955"/>
    <cellStyle name="Normal - Style1 6 4 3" xfId="35956"/>
    <cellStyle name="Normal - Style1 6 4 4" xfId="35957"/>
    <cellStyle name="Normal - Style1 6 5" xfId="35958"/>
    <cellStyle name="Normal - Style1 6 5 2" xfId="35959"/>
    <cellStyle name="Normal - Style1 6 5 3" xfId="35960"/>
    <cellStyle name="Normal - Style1 6 6" xfId="35961"/>
    <cellStyle name="Normal - Style1 6 6 2" xfId="35962"/>
    <cellStyle name="Normal - Style1 6 7" xfId="35963"/>
    <cellStyle name="Normal - Style1 7" xfId="11508"/>
    <cellStyle name="Normal - Style1 7 2" xfId="11509"/>
    <cellStyle name="Normal - Style1 7 2 2" xfId="11510"/>
    <cellStyle name="Normal - Style1 7 2 2 2" xfId="35964"/>
    <cellStyle name="Normal - Style1 7 2 2 2 2" xfId="35965"/>
    <cellStyle name="Normal - Style1 7 2 3" xfId="35966"/>
    <cellStyle name="Normal - Style1 7 2 3 2" xfId="35967"/>
    <cellStyle name="Normal - Style1 7 2 4" xfId="35968"/>
    <cellStyle name="Normal - Style1 7 2 4 2" xfId="35969"/>
    <cellStyle name="Normal - Style1 7 2 5" xfId="35970"/>
    <cellStyle name="Normal - Style1 7 3" xfId="11511"/>
    <cellStyle name="Normal - Style1 7 3 2" xfId="35971"/>
    <cellStyle name="Normal - Style1 7 3 2 2" xfId="35972"/>
    <cellStyle name="Normal - Style1 7 4" xfId="35973"/>
    <cellStyle name="Normal - Style1 7 4 2" xfId="35974"/>
    <cellStyle name="Normal - Style1 7 5" xfId="35975"/>
    <cellStyle name="Normal - Style1 7 5 2" xfId="35976"/>
    <cellStyle name="Normal - Style1 7 6" xfId="35977"/>
    <cellStyle name="Normal - Style1 8" xfId="11512"/>
    <cellStyle name="Normal - Style1 8 2" xfId="35978"/>
    <cellStyle name="Normal - Style1 8 2 2" xfId="35979"/>
    <cellStyle name="Normal - Style1 8 3" xfId="35980"/>
    <cellStyle name="Normal - Style1 8 4" xfId="35981"/>
    <cellStyle name="Normal - Style1 9" xfId="11513"/>
    <cellStyle name="Normal - Style1 9 2" xfId="35982"/>
    <cellStyle name="Normal - Style1 9 2 2" xfId="35983"/>
    <cellStyle name="Normal - Style1 9 3" xfId="35984"/>
    <cellStyle name="Normal - Style1 9 4" xfId="35985"/>
    <cellStyle name="Normal - Style1_(C) WHE Proforma with ITC cash grant 10 Yr Amort_for deferral_102809" xfId="11514"/>
    <cellStyle name="Normal [0]" xfId="35986"/>
    <cellStyle name="Normal [2]" xfId="35987"/>
    <cellStyle name="Normal 1" xfId="11515"/>
    <cellStyle name="Normal 1 2" xfId="11516"/>
    <cellStyle name="Normal 1 2 2" xfId="11517"/>
    <cellStyle name="Normal 1 2 2 2" xfId="35988"/>
    <cellStyle name="Normal 1 2 2 2 2" xfId="35989"/>
    <cellStyle name="Normal 1 2 2 2 2 2" xfId="35990"/>
    <cellStyle name="Normal 1 2 2 3" xfId="35991"/>
    <cellStyle name="Normal 1 2 2 3 2" xfId="35992"/>
    <cellStyle name="Normal 1 2 2 4" xfId="35993"/>
    <cellStyle name="Normal 1 2 2 4 2" xfId="35994"/>
    <cellStyle name="Normal 1 2 3" xfId="35995"/>
    <cellStyle name="Normal 1 2 3 2" xfId="35996"/>
    <cellStyle name="Normal 1 2 3 2 2" xfId="35997"/>
    <cellStyle name="Normal 1 2 4" xfId="35998"/>
    <cellStyle name="Normal 1 2 4 2" xfId="35999"/>
    <cellStyle name="Normal 1 2 5" xfId="36000"/>
    <cellStyle name="Normal 1 2 5 2" xfId="36001"/>
    <cellStyle name="Normal 1 3" xfId="11518"/>
    <cellStyle name="Normal 1 3 2" xfId="11519"/>
    <cellStyle name="Normal 1 3 2 2" xfId="36002"/>
    <cellStyle name="Normal 1 3 2 2 2" xfId="36003"/>
    <cellStyle name="Normal 1 3 3" xfId="36004"/>
    <cellStyle name="Normal 1 3 3 2" xfId="36005"/>
    <cellStyle name="Normal 1 3 4" xfId="36006"/>
    <cellStyle name="Normal 1 3 4 2" xfId="36007"/>
    <cellStyle name="Normal 1 4" xfId="11520"/>
    <cellStyle name="Normal 1 4 2" xfId="36008"/>
    <cellStyle name="Normal 1 4 2 2" xfId="36009"/>
    <cellStyle name="Normal 1 5" xfId="36010"/>
    <cellStyle name="Normal 1 5 2" xfId="36011"/>
    <cellStyle name="Normal 1 5 2 2" xfId="36012"/>
    <cellStyle name="Normal 1 5 2 3" xfId="36013"/>
    <cellStyle name="Normal 1 5 3" xfId="36014"/>
    <cellStyle name="Normal 1 5 4" xfId="36015"/>
    <cellStyle name="Normal 1 5 5" xfId="36016"/>
    <cellStyle name="Normal 1 6" xfId="36017"/>
    <cellStyle name="Normal 1 6 2" xfId="36018"/>
    <cellStyle name="Normal 1 6 2 2" xfId="36019"/>
    <cellStyle name="Normal 1 6 2 2 2" xfId="36020"/>
    <cellStyle name="Normal 1 6 2 3" xfId="36021"/>
    <cellStyle name="Normal 1 6 2 4" xfId="36022"/>
    <cellStyle name="Normal 1 6 3" xfId="36023"/>
    <cellStyle name="Normal 1 6 3 2" xfId="36024"/>
    <cellStyle name="Normal 1 6 4" xfId="36025"/>
    <cellStyle name="Normal 1 6 5" xfId="36026"/>
    <cellStyle name="Normal 1 7" xfId="36027"/>
    <cellStyle name="Normal 1 7 2" xfId="36028"/>
    <cellStyle name="Normal 1 8" xfId="36029"/>
    <cellStyle name="Normal 1 8 2" xfId="36030"/>
    <cellStyle name="Normal 10" xfId="11521"/>
    <cellStyle name="Normal 10 10" xfId="42539"/>
    <cellStyle name="Normal 10 11" xfId="42554"/>
    <cellStyle name="Normal 10 2" xfId="11522"/>
    <cellStyle name="Normal 10 2 2" xfId="11523"/>
    <cellStyle name="Normal 10 2 2 2" xfId="11524"/>
    <cellStyle name="Normal 10 2 2 2 2" xfId="36031"/>
    <cellStyle name="Normal 10 2 2 2 2 2" xfId="36032"/>
    <cellStyle name="Normal 10 2 2 3" xfId="11525"/>
    <cellStyle name="Normal 10 2 2 3 2" xfId="36033"/>
    <cellStyle name="Normal 10 2 2 3 3" xfId="36034"/>
    <cellStyle name="Normal 10 2 2 4" xfId="36035"/>
    <cellStyle name="Normal 10 2 2 4 2" xfId="36036"/>
    <cellStyle name="Normal 10 2 3" xfId="11526"/>
    <cellStyle name="Normal 10 2 3 2" xfId="36037"/>
    <cellStyle name="Normal 10 2 3 2 2" xfId="36038"/>
    <cellStyle name="Normal 10 2 4" xfId="11527"/>
    <cellStyle name="Normal 10 2 4 2" xfId="36039"/>
    <cellStyle name="Normal 10 2 4 3" xfId="36040"/>
    <cellStyle name="Normal 10 2 5" xfId="36041"/>
    <cellStyle name="Normal 10 2 5 2" xfId="36042"/>
    <cellStyle name="Normal 10 3" xfId="11528"/>
    <cellStyle name="Normal 10 3 2" xfId="11529"/>
    <cellStyle name="Normal 10 3 2 2" xfId="11530"/>
    <cellStyle name="Normal 10 3 2 2 2" xfId="36043"/>
    <cellStyle name="Normal 10 3 2 2 2 2" xfId="36044"/>
    <cellStyle name="Normal 10 3 2 3" xfId="36045"/>
    <cellStyle name="Normal 10 3 2 3 2" xfId="36046"/>
    <cellStyle name="Normal 10 3 2 3 3" xfId="36047"/>
    <cellStyle name="Normal 10 3 2 4" xfId="36048"/>
    <cellStyle name="Normal 10 3 2 4 2" xfId="36049"/>
    <cellStyle name="Normal 10 3 3" xfId="11531"/>
    <cellStyle name="Normal 10 3 3 2" xfId="36050"/>
    <cellStyle name="Normal 10 3 3 2 2" xfId="36051"/>
    <cellStyle name="Normal 10 3 4" xfId="11532"/>
    <cellStyle name="Normal 10 3 4 2" xfId="36052"/>
    <cellStyle name="Normal 10 3 4 3" xfId="36053"/>
    <cellStyle name="Normal 10 3 5" xfId="36054"/>
    <cellStyle name="Normal 10 3 5 2" xfId="36055"/>
    <cellStyle name="Normal 10 4" xfId="11533"/>
    <cellStyle name="Normal 10 4 2" xfId="11534"/>
    <cellStyle name="Normal 10 4 2 2" xfId="11535"/>
    <cellStyle name="Normal 10 4 2 2 2" xfId="36056"/>
    <cellStyle name="Normal 10 4 2 3" xfId="36057"/>
    <cellStyle name="Normal 10 4 3" xfId="11536"/>
    <cellStyle name="Normal 10 4 3 2" xfId="36058"/>
    <cellStyle name="Normal 10 4 3 2 2" xfId="36059"/>
    <cellStyle name="Normal 10 4 3 3" xfId="36060"/>
    <cellStyle name="Normal 10 4 3 4" xfId="36061"/>
    <cellStyle name="Normal 10 4 4" xfId="36062"/>
    <cellStyle name="Normal 10 4 4 2" xfId="36063"/>
    <cellStyle name="Normal 10 4 4 3" xfId="36064"/>
    <cellStyle name="Normal 10 4 5" xfId="36065"/>
    <cellStyle name="Normal 10 4 5 2" xfId="36066"/>
    <cellStyle name="Normal 10 4 6" xfId="36067"/>
    <cellStyle name="Normal 10 5" xfId="11537"/>
    <cellStyle name="Normal 10 5 2" xfId="11538"/>
    <cellStyle name="Normal 10 5 2 2" xfId="36068"/>
    <cellStyle name="Normal 10 5 3" xfId="11539"/>
    <cellStyle name="Normal 10 5 3 2" xfId="36069"/>
    <cellStyle name="Normal 10 5 4" xfId="36070"/>
    <cellStyle name="Normal 10 6" xfId="11540"/>
    <cellStyle name="Normal 10 6 2" xfId="11541"/>
    <cellStyle name="Normal 10 6 2 2" xfId="36071"/>
    <cellStyle name="Normal 10 6 3" xfId="36072"/>
    <cellStyle name="Normal 10 6 4" xfId="36073"/>
    <cellStyle name="Normal 10 7" xfId="11542"/>
    <cellStyle name="Normal 10 7 2" xfId="36074"/>
    <cellStyle name="Normal 10 7 2 2" xfId="36075"/>
    <cellStyle name="Normal 10 7 3" xfId="36076"/>
    <cellStyle name="Normal 10 8" xfId="11543"/>
    <cellStyle name="Normal 10 8 2" xfId="36077"/>
    <cellStyle name="Normal 10 9" xfId="11544"/>
    <cellStyle name="Normal 10_ Price Inputs" xfId="11545"/>
    <cellStyle name="Normal 100" xfId="11546"/>
    <cellStyle name="Normal 100 2" xfId="36078"/>
    <cellStyle name="Normal 100 2 2" xfId="36079"/>
    <cellStyle name="Normal 100 3" xfId="36080"/>
    <cellStyle name="Normal 100 4" xfId="36081"/>
    <cellStyle name="Normal 100 5" xfId="36082"/>
    <cellStyle name="Normal 101" xfId="11547"/>
    <cellStyle name="Normal 101 2" xfId="11548"/>
    <cellStyle name="Normal 101 2 2" xfId="36083"/>
    <cellStyle name="Normal 101 3" xfId="36084"/>
    <cellStyle name="Normal 101 4" xfId="36085"/>
    <cellStyle name="Normal 102" xfId="11549"/>
    <cellStyle name="Normal 102 2" xfId="36086"/>
    <cellStyle name="Normal 102 2 2" xfId="36087"/>
    <cellStyle name="Normal 102 3" xfId="36088"/>
    <cellStyle name="Normal 102 4" xfId="36089"/>
    <cellStyle name="Normal 103" xfId="11550"/>
    <cellStyle name="Normal 103 2" xfId="36090"/>
    <cellStyle name="Normal 103 2 2" xfId="36091"/>
    <cellStyle name="Normal 103 3" xfId="36092"/>
    <cellStyle name="Normal 103 4" xfId="36093"/>
    <cellStyle name="Normal 104" xfId="11551"/>
    <cellStyle name="Normal 104 2" xfId="36094"/>
    <cellStyle name="Normal 104 2 2" xfId="36095"/>
    <cellStyle name="Normal 104 3" xfId="36096"/>
    <cellStyle name="Normal 104 4" xfId="36097"/>
    <cellStyle name="Normal 105" xfId="11552"/>
    <cellStyle name="Normal 105 2" xfId="36098"/>
    <cellStyle name="Normal 105 2 2" xfId="36099"/>
    <cellStyle name="Normal 105 3" xfId="36100"/>
    <cellStyle name="Normal 105 4" xfId="36101"/>
    <cellStyle name="Normal 106" xfId="11553"/>
    <cellStyle name="Normal 106 2" xfId="36102"/>
    <cellStyle name="Normal 106 2 2" xfId="36103"/>
    <cellStyle name="Normal 106 3" xfId="36104"/>
    <cellStyle name="Normal 106 4" xfId="36105"/>
    <cellStyle name="Normal 107" xfId="11554"/>
    <cellStyle name="Normal 107 2" xfId="36106"/>
    <cellStyle name="Normal 107 2 2" xfId="36107"/>
    <cellStyle name="Normal 107 3" xfId="36108"/>
    <cellStyle name="Normal 107 4" xfId="36109"/>
    <cellStyle name="Normal 108" xfId="11555"/>
    <cellStyle name="Normal 108 2" xfId="36110"/>
    <cellStyle name="Normal 108 2 2" xfId="36111"/>
    <cellStyle name="Normal 108 3" xfId="36112"/>
    <cellStyle name="Normal 109" xfId="11556"/>
    <cellStyle name="Normal 109 2" xfId="36113"/>
    <cellStyle name="Normal 109 2 2" xfId="36114"/>
    <cellStyle name="Normal 109 3" xfId="36115"/>
    <cellStyle name="Normal 11" xfId="11557"/>
    <cellStyle name="Normal 11 2" xfId="11558"/>
    <cellStyle name="Normal 11 2 2" xfId="11559"/>
    <cellStyle name="Normal 11 2 2 2" xfId="11560"/>
    <cellStyle name="Normal 11 2 2 2 2" xfId="36116"/>
    <cellStyle name="Normal 11 2 2 2 3" xfId="36117"/>
    <cellStyle name="Normal 11 2 2 3" xfId="36118"/>
    <cellStyle name="Normal 11 2 3" xfId="11561"/>
    <cellStyle name="Normal 11 2 3 2" xfId="36119"/>
    <cellStyle name="Normal 11 2 3 2 2" xfId="36120"/>
    <cellStyle name="Normal 11 2 3 3" xfId="36121"/>
    <cellStyle name="Normal 11 2 3 4" xfId="36122"/>
    <cellStyle name="Normal 11 2 4" xfId="36123"/>
    <cellStyle name="Normal 11 2 4 2" xfId="36124"/>
    <cellStyle name="Normal 11 2 5" xfId="36125"/>
    <cellStyle name="Normal 11 2 6" xfId="36126"/>
    <cellStyle name="Normal 11 3" xfId="11562"/>
    <cellStyle name="Normal 11 3 2" xfId="11563"/>
    <cellStyle name="Normal 11 3 2 2" xfId="36127"/>
    <cellStyle name="Normal 11 3 2 3" xfId="36128"/>
    <cellStyle name="Normal 11 3 3" xfId="11564"/>
    <cellStyle name="Normal 11 3 3 2" xfId="36129"/>
    <cellStyle name="Normal 11 3 4" xfId="36130"/>
    <cellStyle name="Normal 11 4" xfId="11565"/>
    <cellStyle name="Normal 11 4 2" xfId="11566"/>
    <cellStyle name="Normal 11 4 2 2" xfId="36131"/>
    <cellStyle name="Normal 11 4 2 2 2" xfId="36132"/>
    <cellStyle name="Normal 11 4 2 3" xfId="36133"/>
    <cellStyle name="Normal 11 4 3" xfId="36134"/>
    <cellStyle name="Normal 11 4 3 2" xfId="36135"/>
    <cellStyle name="Normal 11 4 4" xfId="36136"/>
    <cellStyle name="Normal 11 5" xfId="11567"/>
    <cellStyle name="Normal 11 5 2" xfId="36137"/>
    <cellStyle name="Normal 11 5 2 2" xfId="36138"/>
    <cellStyle name="Normal 11 5 3" xfId="36139"/>
    <cellStyle name="Normal 11 6" xfId="11568"/>
    <cellStyle name="Normal 11 6 2" xfId="36140"/>
    <cellStyle name="Normal 11 7" xfId="11569"/>
    <cellStyle name="Normal 11 8" xfId="42540"/>
    <cellStyle name="Normal 11 9" xfId="42555"/>
    <cellStyle name="Normal 11_16.37E Wild Horse Expansion DeferralRevwrkingfile SF" xfId="11570"/>
    <cellStyle name="Normal 110" xfId="11571"/>
    <cellStyle name="Normal 110 2" xfId="36141"/>
    <cellStyle name="Normal 110 2 2" xfId="36142"/>
    <cellStyle name="Normal 110 3" xfId="36143"/>
    <cellStyle name="Normal 111" xfId="11572"/>
    <cellStyle name="Normal 111 2" xfId="36144"/>
    <cellStyle name="Normal 111 2 2" xfId="36145"/>
    <cellStyle name="Normal 111 3" xfId="36146"/>
    <cellStyle name="Normal 112" xfId="11573"/>
    <cellStyle name="Normal 112 2" xfId="11574"/>
    <cellStyle name="Normal 112 2 2" xfId="36147"/>
    <cellStyle name="Normal 112 3" xfId="36148"/>
    <cellStyle name="Normal 113" xfId="11575"/>
    <cellStyle name="Normal 113 2" xfId="36149"/>
    <cellStyle name="Normal 114" xfId="11576"/>
    <cellStyle name="Normal 114 2" xfId="36150"/>
    <cellStyle name="Normal 115" xfId="11577"/>
    <cellStyle name="Normal 115 2" xfId="36151"/>
    <cellStyle name="Normal 116" xfId="11578"/>
    <cellStyle name="Normal 116 2" xfId="11579"/>
    <cellStyle name="Normal 117" xfId="11580"/>
    <cellStyle name="Normal 117 2" xfId="36152"/>
    <cellStyle name="Normal 118" xfId="11581"/>
    <cellStyle name="Normal 118 2" xfId="36153"/>
    <cellStyle name="Normal 119" xfId="11582"/>
    <cellStyle name="Normal 119 2" xfId="36154"/>
    <cellStyle name="Normal 12" xfId="11583"/>
    <cellStyle name="Normal 12 2" xfId="11584"/>
    <cellStyle name="Normal 12 2 2" xfId="11585"/>
    <cellStyle name="Normal 12 2 2 2" xfId="11586"/>
    <cellStyle name="Normal 12 2 2 2 2" xfId="36155"/>
    <cellStyle name="Normal 12 2 2 3" xfId="36156"/>
    <cellStyle name="Normal 12 2 3" xfId="11587"/>
    <cellStyle name="Normal 12 2 3 2" xfId="36157"/>
    <cellStyle name="Normal 12 2 3 2 2" xfId="36158"/>
    <cellStyle name="Normal 12 2 3 3" xfId="36159"/>
    <cellStyle name="Normal 12 2 3 4" xfId="36160"/>
    <cellStyle name="Normal 12 2 4" xfId="36161"/>
    <cellStyle name="Normal 12 2 4 2" xfId="36162"/>
    <cellStyle name="Normal 12 2 5" xfId="36163"/>
    <cellStyle name="Normal 12 2 5 2" xfId="36164"/>
    <cellStyle name="Normal 12 3" xfId="11588"/>
    <cellStyle name="Normal 12 3 2" xfId="11589"/>
    <cellStyle name="Normal 12 3 2 2" xfId="36165"/>
    <cellStyle name="Normal 12 3 2 3" xfId="36166"/>
    <cellStyle name="Normal 12 3 3" xfId="11590"/>
    <cellStyle name="Normal 12 3 3 2" xfId="36167"/>
    <cellStyle name="Normal 12 3 4" xfId="36168"/>
    <cellStyle name="Normal 12 4" xfId="11591"/>
    <cellStyle name="Normal 12 4 2" xfId="11592"/>
    <cellStyle name="Normal 12 4 2 2" xfId="36169"/>
    <cellStyle name="Normal 12 4 3" xfId="36170"/>
    <cellStyle name="Normal 12 5" xfId="11593"/>
    <cellStyle name="Normal 12 5 2" xfId="36171"/>
    <cellStyle name="Normal 12 6" xfId="11594"/>
    <cellStyle name="Normal 12 6 2" xfId="36172"/>
    <cellStyle name="Normal 12 7" xfId="11595"/>
    <cellStyle name="Normal 12 8" xfId="42541"/>
    <cellStyle name="Normal 12 9" xfId="42556"/>
    <cellStyle name="Normal 12_2011 CBR Rev Calc by schedule" xfId="11596"/>
    <cellStyle name="Normal 120" xfId="11597"/>
    <cellStyle name="Normal 120 2" xfId="36173"/>
    <cellStyle name="Normal 121" xfId="11598"/>
    <cellStyle name="Normal 121 2" xfId="36174"/>
    <cellStyle name="Normal 122" xfId="11599"/>
    <cellStyle name="Normal 123" xfId="11600"/>
    <cellStyle name="Normal 124" xfId="11601"/>
    <cellStyle name="Normal 125" xfId="11602"/>
    <cellStyle name="Normal 125 2" xfId="36175"/>
    <cellStyle name="Normal 126" xfId="11603"/>
    <cellStyle name="Normal 127" xfId="11604"/>
    <cellStyle name="Normal 128" xfId="11605"/>
    <cellStyle name="Normal 129" xfId="11606"/>
    <cellStyle name="Normal 13" xfId="11607"/>
    <cellStyle name="Normal 13 2" xfId="11608"/>
    <cellStyle name="Normal 13 2 2" xfId="11609"/>
    <cellStyle name="Normal 13 2 2 2" xfId="11610"/>
    <cellStyle name="Normal 13 2 2 2 2" xfId="36176"/>
    <cellStyle name="Normal 13 2 2 3" xfId="36177"/>
    <cellStyle name="Normal 13 2 3" xfId="11611"/>
    <cellStyle name="Normal 13 2 3 2" xfId="36178"/>
    <cellStyle name="Normal 13 2 3 2 2" xfId="36179"/>
    <cellStyle name="Normal 13 2 3 3" xfId="36180"/>
    <cellStyle name="Normal 13 2 3 4" xfId="36181"/>
    <cellStyle name="Normal 13 2 4" xfId="36182"/>
    <cellStyle name="Normal 13 2 4 2" xfId="36183"/>
    <cellStyle name="Normal 13 2 5" xfId="36184"/>
    <cellStyle name="Normal 13 2 5 2" xfId="36185"/>
    <cellStyle name="Normal 13 3" xfId="11612"/>
    <cellStyle name="Normal 13 3 2" xfId="11613"/>
    <cellStyle name="Normal 13 3 2 2" xfId="36186"/>
    <cellStyle name="Normal 13 3 3" xfId="11614"/>
    <cellStyle name="Normal 13 3 3 2" xfId="36187"/>
    <cellStyle name="Normal 13 3 4" xfId="36188"/>
    <cellStyle name="Normal 13 4" xfId="11615"/>
    <cellStyle name="Normal 13 4 2" xfId="11616"/>
    <cellStyle name="Normal 13 4 2 2" xfId="36189"/>
    <cellStyle name="Normal 13 4 3" xfId="36190"/>
    <cellStyle name="Normal 13 5" xfId="11617"/>
    <cellStyle name="Normal 13 5 2" xfId="36191"/>
    <cellStyle name="Normal 13 5 2 2" xfId="36192"/>
    <cellStyle name="Normal 13 5 3" xfId="36193"/>
    <cellStyle name="Normal 13 6" xfId="11618"/>
    <cellStyle name="Normal 13 6 2" xfId="36194"/>
    <cellStyle name="Normal 13 7" xfId="11619"/>
    <cellStyle name="Normal 13 8" xfId="42542"/>
    <cellStyle name="Normal 13 9" xfId="42557"/>
    <cellStyle name="Normal 13_2011 CBR Rev Calc by schedule" xfId="11620"/>
    <cellStyle name="Normal 130" xfId="11621"/>
    <cellStyle name="Normal 131" xfId="11622"/>
    <cellStyle name="Normal 132" xfId="11623"/>
    <cellStyle name="Normal 133" xfId="11624"/>
    <cellStyle name="Normal 134" xfId="11625"/>
    <cellStyle name="Normal 135" xfId="11626"/>
    <cellStyle name="Normal 136" xfId="11627"/>
    <cellStyle name="Normal 137" xfId="11628"/>
    <cellStyle name="Normal 138" xfId="11629"/>
    <cellStyle name="Normal 139" xfId="11630"/>
    <cellStyle name="Normal 14" xfId="11631"/>
    <cellStyle name="Normal 14 2" xfId="11632"/>
    <cellStyle name="Normal 14 2 2" xfId="11633"/>
    <cellStyle name="Normal 14 2 2 2" xfId="36195"/>
    <cellStyle name="Normal 14 2 3" xfId="36196"/>
    <cellStyle name="Normal 14 2 3 2" xfId="36197"/>
    <cellStyle name="Normal 14 2 4" xfId="36198"/>
    <cellStyle name="Normal 14 3" xfId="11634"/>
    <cellStyle name="Normal 14 3 2" xfId="36199"/>
    <cellStyle name="Normal 14 3 2 2" xfId="36200"/>
    <cellStyle name="Normal 14 3 3" xfId="36201"/>
    <cellStyle name="Normal 14 4" xfId="11635"/>
    <cellStyle name="Normal 14 4 2" xfId="36202"/>
    <cellStyle name="Normal 14 4 2 2" xfId="36203"/>
    <cellStyle name="Normal 14 4 3" xfId="36204"/>
    <cellStyle name="Normal 14 4 4" xfId="36205"/>
    <cellStyle name="Normal 14 5" xfId="36206"/>
    <cellStyle name="Normal 14 6" xfId="42543"/>
    <cellStyle name="Normal 14 7" xfId="42558"/>
    <cellStyle name="Normal 14_2011 CBR Rev Calc by schedule" xfId="11636"/>
    <cellStyle name="Normal 140" xfId="11637"/>
    <cellStyle name="Normal 141" xfId="11638"/>
    <cellStyle name="Normal 142" xfId="11639"/>
    <cellStyle name="Normal 143" xfId="11640"/>
    <cellStyle name="Normal 144" xfId="11641"/>
    <cellStyle name="Normal 145" xfId="11642"/>
    <cellStyle name="Normal 146" xfId="11643"/>
    <cellStyle name="Normal 147" xfId="11644"/>
    <cellStyle name="Normal 148" xfId="11645"/>
    <cellStyle name="Normal 149" xfId="11646"/>
    <cellStyle name="Normal 15" xfId="11647"/>
    <cellStyle name="Normal 15 10" xfId="42559"/>
    <cellStyle name="Normal 15 2" xfId="11648"/>
    <cellStyle name="Normal 15 2 2" xfId="11649"/>
    <cellStyle name="Normal 15 2 2 2" xfId="36207"/>
    <cellStyle name="Normal 15 2 3" xfId="36208"/>
    <cellStyle name="Normal 15 2 3 2" xfId="36209"/>
    <cellStyle name="Normal 15 2 4" xfId="36210"/>
    <cellStyle name="Normal 15 3" xfId="11650"/>
    <cellStyle name="Normal 15 3 2" xfId="11651"/>
    <cellStyle name="Normal 15 3 2 2" xfId="36211"/>
    <cellStyle name="Normal 15 3 3" xfId="11652"/>
    <cellStyle name="Normal 15 3 3 2" xfId="36212"/>
    <cellStyle name="Normal 15 3 4" xfId="36213"/>
    <cellStyle name="Normal 15 4" xfId="11653"/>
    <cellStyle name="Normal 15 4 2" xfId="11654"/>
    <cellStyle name="Normal 15 4 2 2" xfId="36214"/>
    <cellStyle name="Normal 15 4 3" xfId="36215"/>
    <cellStyle name="Normal 15 4 4" xfId="36216"/>
    <cellStyle name="Normal 15 5" xfId="11655"/>
    <cellStyle name="Normal 15 5 2" xfId="36217"/>
    <cellStyle name="Normal 15 6" xfId="11656"/>
    <cellStyle name="Normal 15 6 2" xfId="36218"/>
    <cellStyle name="Normal 15 7" xfId="11657"/>
    <cellStyle name="Normal 15 8" xfId="11658"/>
    <cellStyle name="Normal 15 9" xfId="42544"/>
    <cellStyle name="Normal 15_2011 CBR Rev Calc by schedule" xfId="11659"/>
    <cellStyle name="Normal 150" xfId="11660"/>
    <cellStyle name="Normal 151" xfId="11661"/>
    <cellStyle name="Normal 152" xfId="11662"/>
    <cellStyle name="Normal 153" xfId="11663"/>
    <cellStyle name="Normal 154" xfId="36219"/>
    <cellStyle name="Normal 155" xfId="42552"/>
    <cellStyle name="Normal 156" xfId="42553"/>
    <cellStyle name="Normal 157" xfId="42568"/>
    <cellStyle name="Normal 158" xfId="42570"/>
    <cellStyle name="Normal 16" xfId="11664"/>
    <cellStyle name="Normal 16 2" xfId="11665"/>
    <cellStyle name="Normal 16 2 2" xfId="11666"/>
    <cellStyle name="Normal 16 2 2 2" xfId="36220"/>
    <cellStyle name="Normal 16 2 2 2 2" xfId="36221"/>
    <cellStyle name="Normal 16 2 3" xfId="36222"/>
    <cellStyle name="Normal 16 2 3 2" xfId="36223"/>
    <cellStyle name="Normal 16 2 3 2 2" xfId="36224"/>
    <cellStyle name="Normal 16 2 3 3" xfId="36225"/>
    <cellStyle name="Normal 16 2 3 4" xfId="36226"/>
    <cellStyle name="Normal 16 2 4" xfId="36227"/>
    <cellStyle name="Normal 16 2 4 2" xfId="36228"/>
    <cellStyle name="Normal 16 2 5" xfId="36229"/>
    <cellStyle name="Normal 16 2 5 2" xfId="36230"/>
    <cellStyle name="Normal 16 3" xfId="11667"/>
    <cellStyle name="Normal 16 3 2" xfId="11668"/>
    <cellStyle name="Normal 16 3 2 2" xfId="36231"/>
    <cellStyle name="Normal 16 3 3" xfId="11669"/>
    <cellStyle name="Normal 16 3 3 2" xfId="36232"/>
    <cellStyle name="Normal 16 3 4" xfId="36233"/>
    <cellStyle name="Normal 16 4" xfId="11670"/>
    <cellStyle name="Normal 16 4 2" xfId="11671"/>
    <cellStyle name="Normal 16 4 2 2" xfId="36234"/>
    <cellStyle name="Normal 16 4 3" xfId="36235"/>
    <cellStyle name="Normal 16 5" xfId="11672"/>
    <cellStyle name="Normal 16 5 2" xfId="36236"/>
    <cellStyle name="Normal 16 6" xfId="11673"/>
    <cellStyle name="Normal 16 6 2" xfId="36237"/>
    <cellStyle name="Normal 16 7" xfId="11674"/>
    <cellStyle name="Normal 16 8" xfId="42560"/>
    <cellStyle name="Normal 16_2011 CBR Rev Calc by schedule" xfId="11675"/>
    <cellStyle name="Normal 17" xfId="11676"/>
    <cellStyle name="Normal 17 2" xfId="11677"/>
    <cellStyle name="Normal 17 2 2" xfId="11678"/>
    <cellStyle name="Normal 17 2 2 2" xfId="36238"/>
    <cellStyle name="Normal 17 2 2 2 2" xfId="36239"/>
    <cellStyle name="Normal 17 2 3" xfId="36240"/>
    <cellStyle name="Normal 17 2 3 2" xfId="36241"/>
    <cellStyle name="Normal 17 2 3 2 2" xfId="36242"/>
    <cellStyle name="Normal 17 2 3 3" xfId="36243"/>
    <cellStyle name="Normal 17 2 3 4" xfId="36244"/>
    <cellStyle name="Normal 17 2 4" xfId="36245"/>
    <cellStyle name="Normal 17 2 4 2" xfId="36246"/>
    <cellStyle name="Normal 17 2 5" xfId="36247"/>
    <cellStyle name="Normal 17 2 5 2" xfId="36248"/>
    <cellStyle name="Normal 17 3" xfId="11679"/>
    <cellStyle name="Normal 17 3 2" xfId="11680"/>
    <cellStyle name="Normal 17 3 2 2" xfId="36249"/>
    <cellStyle name="Normal 17 3 3" xfId="36250"/>
    <cellStyle name="Normal 17 4" xfId="11681"/>
    <cellStyle name="Normal 17 4 2" xfId="36251"/>
    <cellStyle name="Normal 17 4 3" xfId="36252"/>
    <cellStyle name="Normal 17 5" xfId="11682"/>
    <cellStyle name="Normal 17 5 2" xfId="36253"/>
    <cellStyle name="Normal 17 6" xfId="42561"/>
    <cellStyle name="Normal 18" xfId="11683"/>
    <cellStyle name="Normal 18 2" xfId="11684"/>
    <cellStyle name="Normal 18 2 2" xfId="11685"/>
    <cellStyle name="Normal 18 2 2 2" xfId="36254"/>
    <cellStyle name="Normal 18 2 2 2 2" xfId="36255"/>
    <cellStyle name="Normal 18 2 3" xfId="36256"/>
    <cellStyle name="Normal 18 2 3 2" xfId="36257"/>
    <cellStyle name="Normal 18 2 3 2 2" xfId="36258"/>
    <cellStyle name="Normal 18 2 3 3" xfId="36259"/>
    <cellStyle name="Normal 18 2 3 4" xfId="36260"/>
    <cellStyle name="Normal 18 2 4" xfId="36261"/>
    <cellStyle name="Normal 18 2 4 2" xfId="36262"/>
    <cellStyle name="Normal 18 2 5" xfId="36263"/>
    <cellStyle name="Normal 18 2 5 2" xfId="36264"/>
    <cellStyle name="Normal 18 3" xfId="11686"/>
    <cellStyle name="Normal 18 3 2" xfId="11687"/>
    <cellStyle name="Normal 18 3 2 2" xfId="36265"/>
    <cellStyle name="Normal 18 3 3" xfId="36266"/>
    <cellStyle name="Normal 18 4" xfId="11688"/>
    <cellStyle name="Normal 18 4 2" xfId="36267"/>
    <cellStyle name="Normal 18 4 3" xfId="36268"/>
    <cellStyle name="Normal 18 5" xfId="11689"/>
    <cellStyle name="Normal 18 5 2" xfId="36269"/>
    <cellStyle name="Normal 19" xfId="11690"/>
    <cellStyle name="Normal 19 2" xfId="11691"/>
    <cellStyle name="Normal 19 2 2" xfId="11692"/>
    <cellStyle name="Normal 19 2 2 2" xfId="36270"/>
    <cellStyle name="Normal 19 2 2 2 2" xfId="36271"/>
    <cellStyle name="Normal 19 2 3" xfId="36272"/>
    <cellStyle name="Normal 19 2 3 2" xfId="36273"/>
    <cellStyle name="Normal 19 2 3 2 2" xfId="36274"/>
    <cellStyle name="Normal 19 2 3 3" xfId="36275"/>
    <cellStyle name="Normal 19 2 3 4" xfId="36276"/>
    <cellStyle name="Normal 19 2 4" xfId="36277"/>
    <cellStyle name="Normal 19 2 4 2" xfId="36278"/>
    <cellStyle name="Normal 19 2 5" xfId="36279"/>
    <cellStyle name="Normal 19 2 5 2" xfId="36280"/>
    <cellStyle name="Normal 19 3" xfId="11693"/>
    <cellStyle name="Normal 19 3 2" xfId="11694"/>
    <cellStyle name="Normal 19 3 2 2" xfId="36281"/>
    <cellStyle name="Normal 19 3 3" xfId="36282"/>
    <cellStyle name="Normal 19 4" xfId="11695"/>
    <cellStyle name="Normal 19 4 2" xfId="36283"/>
    <cellStyle name="Normal 19 4 3" xfId="36284"/>
    <cellStyle name="Normal 19 5" xfId="36285"/>
    <cellStyle name="Normal 19 5 2" xfId="36286"/>
    <cellStyle name="Normal 2" xfId="59"/>
    <cellStyle name="Normal 2 10" xfId="11696"/>
    <cellStyle name="Normal 2 10 2" xfId="11697"/>
    <cellStyle name="Normal 2 10 2 2" xfId="11698"/>
    <cellStyle name="Normal 2 10 2 2 2" xfId="36287"/>
    <cellStyle name="Normal 2 10 3" xfId="11699"/>
    <cellStyle name="Normal 2 10 3 2" xfId="36288"/>
    <cellStyle name="Normal 2 10 4" xfId="36289"/>
    <cellStyle name="Normal 2 10 4 2" xfId="36290"/>
    <cellStyle name="Normal 2 11" xfId="11700"/>
    <cellStyle name="Normal 2 11 2" xfId="11701"/>
    <cellStyle name="Normal 2 11 2 2" xfId="36291"/>
    <cellStyle name="Normal 2 11 2 2 2" xfId="36292"/>
    <cellStyle name="Normal 2 11 3" xfId="36293"/>
    <cellStyle name="Normal 2 11 3 2" xfId="36294"/>
    <cellStyle name="Normal 2 11 4" xfId="36295"/>
    <cellStyle name="Normal 2 11 4 2" xfId="36296"/>
    <cellStyle name="Normal 2 12" xfId="11702"/>
    <cellStyle name="Normal 2 12 2" xfId="11703"/>
    <cellStyle name="Normal 2 12 2 2" xfId="36297"/>
    <cellStyle name="Normal 2 12 2 2 2" xfId="36298"/>
    <cellStyle name="Normal 2 12 2 3" xfId="36299"/>
    <cellStyle name="Normal 2 12 3" xfId="36300"/>
    <cellStyle name="Normal 2 12 3 2" xfId="36301"/>
    <cellStyle name="Normal 2 12 3 2 2" xfId="36302"/>
    <cellStyle name="Normal 2 12 3 3" xfId="36303"/>
    <cellStyle name="Normal 2 12 4" xfId="36304"/>
    <cellStyle name="Normal 2 12 4 2" xfId="36305"/>
    <cellStyle name="Normal 2 12 5" xfId="36306"/>
    <cellStyle name="Normal 2 12 5 2" xfId="36307"/>
    <cellStyle name="Normal 2 13" xfId="11704"/>
    <cellStyle name="Normal 2 13 2" xfId="11705"/>
    <cellStyle name="Normal 2 13 2 2" xfId="36308"/>
    <cellStyle name="Normal 2 13 2 3" xfId="36309"/>
    <cellStyle name="Normal 2 13 3" xfId="36310"/>
    <cellStyle name="Normal 2 13 3 2" xfId="36311"/>
    <cellStyle name="Normal 2 13 4" xfId="36312"/>
    <cellStyle name="Normal 2 14" xfId="11706"/>
    <cellStyle name="Normal 2 14 2" xfId="36313"/>
    <cellStyle name="Normal 2 15" xfId="11707"/>
    <cellStyle name="Normal 2 15 2" xfId="36314"/>
    <cellStyle name="Normal 2 15 3" xfId="36315"/>
    <cellStyle name="Normal 2 16" xfId="36316"/>
    <cellStyle name="Normal 2 16 2" xfId="36317"/>
    <cellStyle name="Normal 2 17" xfId="36318"/>
    <cellStyle name="Normal 2 2" xfId="11708"/>
    <cellStyle name="Normal 2 2 10" xfId="11709"/>
    <cellStyle name="Normal 2 2 10 2" xfId="36319"/>
    <cellStyle name="Normal 2 2 10 3" xfId="36320"/>
    <cellStyle name="Normal 2 2 11" xfId="11710"/>
    <cellStyle name="Normal 2 2 11 2" xfId="36321"/>
    <cellStyle name="Normal 2 2 12" xfId="36322"/>
    <cellStyle name="Normal 2 2 2" xfId="11711"/>
    <cellStyle name="Normal 2 2 2 2" xfId="11712"/>
    <cellStyle name="Normal 2 2 2 2 2" xfId="11713"/>
    <cellStyle name="Normal 2 2 2 2 2 2" xfId="11714"/>
    <cellStyle name="Normal 2 2 2 2 2 2 2" xfId="36323"/>
    <cellStyle name="Normal 2 2 2 2 2 3" xfId="36324"/>
    <cellStyle name="Normal 2 2 2 2 3" xfId="11715"/>
    <cellStyle name="Normal 2 2 2 2 3 2" xfId="11716"/>
    <cellStyle name="Normal 2 2 2 2 3 2 2" xfId="36325"/>
    <cellStyle name="Normal 2 2 2 2 3 3" xfId="36326"/>
    <cellStyle name="Normal 2 2 2 2 4" xfId="11717"/>
    <cellStyle name="Normal 2 2 2 2 4 2" xfId="36327"/>
    <cellStyle name="Normal 2 2 2 2 5" xfId="36328"/>
    <cellStyle name="Normal 2 2 2 2 5 2" xfId="36329"/>
    <cellStyle name="Normal 2 2 2 2 6" xfId="36330"/>
    <cellStyle name="Normal 2 2 2 3" xfId="11718"/>
    <cellStyle name="Normal 2 2 2 3 2" xfId="11719"/>
    <cellStyle name="Normal 2 2 2 3 2 2" xfId="11720"/>
    <cellStyle name="Normal 2 2 2 3 2 2 2" xfId="36331"/>
    <cellStyle name="Normal 2 2 2 3 2 3" xfId="36332"/>
    <cellStyle name="Normal 2 2 2 3 3" xfId="11721"/>
    <cellStyle name="Normal 2 2 2 3 3 2" xfId="11722"/>
    <cellStyle name="Normal 2 2 2 3 3 2 2" xfId="36333"/>
    <cellStyle name="Normal 2 2 2 3 3 3" xfId="36334"/>
    <cellStyle name="Normal 2 2 2 3 4" xfId="11723"/>
    <cellStyle name="Normal 2 2 2 3 4 2" xfId="36335"/>
    <cellStyle name="Normal 2 2 2 3 5" xfId="36336"/>
    <cellStyle name="Normal 2 2 2 4" xfId="11724"/>
    <cellStyle name="Normal 2 2 2 4 2" xfId="11725"/>
    <cellStyle name="Normal 2 2 2 4 2 2" xfId="36337"/>
    <cellStyle name="Normal 2 2 2 4 3" xfId="36338"/>
    <cellStyle name="Normal 2 2 2 5" xfId="11726"/>
    <cellStyle name="Normal 2 2 2 5 2" xfId="11727"/>
    <cellStyle name="Normal 2 2 2 5 2 2" xfId="36339"/>
    <cellStyle name="Normal 2 2 2 5 3" xfId="36340"/>
    <cellStyle name="Normal 2 2 2 6" xfId="11728"/>
    <cellStyle name="Normal 2 2 2 6 2" xfId="36341"/>
    <cellStyle name="Normal 2 2 2 7" xfId="11729"/>
    <cellStyle name="Normal 2 2 2 7 2" xfId="36342"/>
    <cellStyle name="Normal 2 2 2 8" xfId="36343"/>
    <cellStyle name="Normal 2 2 2_12PCORC Wind Vestas and Royalties" xfId="36344"/>
    <cellStyle name="Normal 2 2 3" xfId="11730"/>
    <cellStyle name="Normal 2 2 3 2" xfId="11731"/>
    <cellStyle name="Normal 2 2 3 2 2" xfId="11732"/>
    <cellStyle name="Normal 2 2 3 2 2 2" xfId="36345"/>
    <cellStyle name="Normal 2 2 3 2 3" xfId="36346"/>
    <cellStyle name="Normal 2 2 3 2 3 2" xfId="36347"/>
    <cellStyle name="Normal 2 2 3 2 3 3" xfId="36348"/>
    <cellStyle name="Normal 2 2 3 2 4" xfId="36349"/>
    <cellStyle name="Normal 2 2 3 3" xfId="11733"/>
    <cellStyle name="Normal 2 2 3 3 2" xfId="11734"/>
    <cellStyle name="Normal 2 2 3 3 2 2" xfId="36350"/>
    <cellStyle name="Normal 2 2 3 3 3" xfId="36351"/>
    <cellStyle name="Normal 2 2 3 4" xfId="11735"/>
    <cellStyle name="Normal 2 2 3 4 2" xfId="36352"/>
    <cellStyle name="Normal 2 2 3 5" xfId="36353"/>
    <cellStyle name="Normal 2 2 3 5 2" xfId="36354"/>
    <cellStyle name="Normal 2 2 3 5 3" xfId="36355"/>
    <cellStyle name="Normal 2 2 3 6" xfId="36356"/>
    <cellStyle name="Normal 2 2 4" xfId="11736"/>
    <cellStyle name="Normal 2 2 4 2" xfId="11737"/>
    <cellStyle name="Normal 2 2 4 2 2" xfId="36357"/>
    <cellStyle name="Normal 2 2 4 2 2 2" xfId="36358"/>
    <cellStyle name="Normal 2 2 4 3" xfId="36359"/>
    <cellStyle name="Normal 2 2 4 3 2" xfId="36360"/>
    <cellStyle name="Normal 2 2 4 3 3" xfId="36361"/>
    <cellStyle name="Normal 2 2 4 4" xfId="36362"/>
    <cellStyle name="Normal 2 2 4 4 2" xfId="36363"/>
    <cellStyle name="Normal 2 2 5" xfId="11738"/>
    <cellStyle name="Normal 2 2 5 2" xfId="36364"/>
    <cellStyle name="Normal 2 2 5 2 2" xfId="36365"/>
    <cellStyle name="Normal 2 2 5 3" xfId="36366"/>
    <cellStyle name="Normal 2 2 6" xfId="11739"/>
    <cellStyle name="Normal 2 2 6 2" xfId="36367"/>
    <cellStyle name="Normal 2 2 6 2 2" xfId="36368"/>
    <cellStyle name="Normal 2 2 6 3" xfId="36369"/>
    <cellStyle name="Normal 2 2 7" xfId="11740"/>
    <cellStyle name="Normal 2 2 7 2" xfId="36370"/>
    <cellStyle name="Normal 2 2 7 2 2" xfId="36371"/>
    <cellStyle name="Normal 2 2 7 3" xfId="36372"/>
    <cellStyle name="Normal 2 2 7 4" xfId="36373"/>
    <cellStyle name="Normal 2 2 8" xfId="11741"/>
    <cellStyle name="Normal 2 2 8 2" xfId="36374"/>
    <cellStyle name="Normal 2 2 8 2 2" xfId="36375"/>
    <cellStyle name="Normal 2 2 8 3" xfId="36376"/>
    <cellStyle name="Normal 2 2 9" xfId="11742"/>
    <cellStyle name="Normal 2 2 9 2" xfId="36377"/>
    <cellStyle name="Normal 2 2 9 3" xfId="36378"/>
    <cellStyle name="Normal 2 2_ Price Inputs" xfId="11743"/>
    <cellStyle name="Normal 2 3" xfId="11744"/>
    <cellStyle name="Normal 2 3 2" xfId="11745"/>
    <cellStyle name="Normal 2 3 2 2" xfId="11746"/>
    <cellStyle name="Normal 2 3 2 2 2" xfId="36379"/>
    <cellStyle name="Normal 2 3 2 2 2 2" xfId="36380"/>
    <cellStyle name="Normal 2 3 2 2 3" xfId="36381"/>
    <cellStyle name="Normal 2 3 2 3" xfId="36382"/>
    <cellStyle name="Normal 2 3 2 3 2" xfId="36383"/>
    <cellStyle name="Normal 2 3 2 3 3" xfId="36384"/>
    <cellStyle name="Normal 2 3 2 4" xfId="36385"/>
    <cellStyle name="Normal 2 3 2 4 2" xfId="36386"/>
    <cellStyle name="Normal 2 3 3" xfId="11747"/>
    <cellStyle name="Normal 2 3 3 2" xfId="11748"/>
    <cellStyle name="Normal 2 3 3 2 2" xfId="36387"/>
    <cellStyle name="Normal 2 3 3 3" xfId="36388"/>
    <cellStyle name="Normal 2 3 3 3 2" xfId="36389"/>
    <cellStyle name="Normal 2 3 3 4" xfId="36390"/>
    <cellStyle name="Normal 2 3 4" xfId="11749"/>
    <cellStyle name="Normal 2 3 4 2" xfId="36391"/>
    <cellStyle name="Normal 2 3 5" xfId="36392"/>
    <cellStyle name="Normal 2 3 5 2" xfId="36393"/>
    <cellStyle name="Normal 2 3 5 3" xfId="36394"/>
    <cellStyle name="Normal 2 3 6" xfId="36395"/>
    <cellStyle name="Normal 2 4" xfId="11750"/>
    <cellStyle name="Normal 2 4 2" xfId="11751"/>
    <cellStyle name="Normal 2 4 2 2" xfId="11752"/>
    <cellStyle name="Normal 2 4 2 2 2" xfId="36396"/>
    <cellStyle name="Normal 2 4 2 2 2 2" xfId="36397"/>
    <cellStyle name="Normal 2 4 2 2 3" xfId="36398"/>
    <cellStyle name="Normal 2 4 2 3" xfId="36399"/>
    <cellStyle name="Normal 2 4 2 3 2" xfId="36400"/>
    <cellStyle name="Normal 2 4 2 3 3" xfId="36401"/>
    <cellStyle name="Normal 2 4 2 4" xfId="36402"/>
    <cellStyle name="Normal 2 4 2 4 2" xfId="36403"/>
    <cellStyle name="Normal 2 4 3" xfId="11753"/>
    <cellStyle name="Normal 2 4 3 2" xfId="11754"/>
    <cellStyle name="Normal 2 4 3 2 2" xfId="36404"/>
    <cellStyle name="Normal 2 4 3 3" xfId="36405"/>
    <cellStyle name="Normal 2 4 4" xfId="11755"/>
    <cellStyle name="Normal 2 4 4 2" xfId="36406"/>
    <cellStyle name="Normal 2 4 5" xfId="36407"/>
    <cellStyle name="Normal 2 4 5 2" xfId="36408"/>
    <cellStyle name="Normal 2 4 5 3" xfId="36409"/>
    <cellStyle name="Normal 2 4 6" xfId="36410"/>
    <cellStyle name="Normal 2 5" xfId="11756"/>
    <cellStyle name="Normal 2 5 2" xfId="11757"/>
    <cellStyle name="Normal 2 5 2 2" xfId="11758"/>
    <cellStyle name="Normal 2 5 2 2 2" xfId="36411"/>
    <cellStyle name="Normal 2 5 2 2 2 2" xfId="36412"/>
    <cellStyle name="Normal 2 5 2 2 3" xfId="36413"/>
    <cellStyle name="Normal 2 5 2 3" xfId="36414"/>
    <cellStyle name="Normal 2 5 2 3 2" xfId="36415"/>
    <cellStyle name="Normal 2 5 2 3 3" xfId="36416"/>
    <cellStyle name="Normal 2 5 2 4" xfId="36417"/>
    <cellStyle name="Normal 2 5 2 4 2" xfId="36418"/>
    <cellStyle name="Normal 2 5 3" xfId="11759"/>
    <cellStyle name="Normal 2 5 3 2" xfId="11760"/>
    <cellStyle name="Normal 2 5 3 2 2" xfId="36419"/>
    <cellStyle name="Normal 2 5 3 3" xfId="36420"/>
    <cellStyle name="Normal 2 5 4" xfId="11761"/>
    <cellStyle name="Normal 2 5 4 2" xfId="36421"/>
    <cellStyle name="Normal 2 5 5" xfId="36422"/>
    <cellStyle name="Normal 2 5 5 2" xfId="36423"/>
    <cellStyle name="Normal 2 5 5 3" xfId="36424"/>
    <cellStyle name="Normal 2 5 6" xfId="36425"/>
    <cellStyle name="Normal 2 6" xfId="11762"/>
    <cellStyle name="Normal 2 6 2" xfId="11763"/>
    <cellStyle name="Normal 2 6 2 2" xfId="11764"/>
    <cellStyle name="Normal 2 6 2 2 2" xfId="36426"/>
    <cellStyle name="Normal 2 6 2 2 2 2" xfId="36427"/>
    <cellStyle name="Normal 2 6 2 3" xfId="36428"/>
    <cellStyle name="Normal 2 6 2 3 2" xfId="36429"/>
    <cellStyle name="Normal 2 6 2 3 3" xfId="36430"/>
    <cellStyle name="Normal 2 6 2 4" xfId="36431"/>
    <cellStyle name="Normal 2 6 2 4 2" xfId="36432"/>
    <cellStyle name="Normal 2 6 3" xfId="11765"/>
    <cellStyle name="Normal 2 6 3 2" xfId="36433"/>
    <cellStyle name="Normal 2 6 3 2 2" xfId="36434"/>
    <cellStyle name="Normal 2 6 4" xfId="11766"/>
    <cellStyle name="Normal 2 6 4 2" xfId="36435"/>
    <cellStyle name="Normal 2 6 4 3" xfId="36436"/>
    <cellStyle name="Normal 2 6 5" xfId="11767"/>
    <cellStyle name="Normal 2 6 5 2" xfId="36437"/>
    <cellStyle name="Normal 2 6 6" xfId="11768"/>
    <cellStyle name="Normal 2 7" xfId="11769"/>
    <cellStyle name="Normal 2 7 2" xfId="11770"/>
    <cellStyle name="Normal 2 7 2 2" xfId="11771"/>
    <cellStyle name="Normal 2 7 2 2 2" xfId="36438"/>
    <cellStyle name="Normal 2 7 2 2 3" xfId="36439"/>
    <cellStyle name="Normal 2 7 2 3" xfId="36440"/>
    <cellStyle name="Normal 2 7 2 4" xfId="36441"/>
    <cellStyle name="Normal 2 7 3" xfId="11772"/>
    <cellStyle name="Normal 2 7 3 2" xfId="36442"/>
    <cellStyle name="Normal 2 7 3 3" xfId="36443"/>
    <cellStyle name="Normal 2 7 4" xfId="11773"/>
    <cellStyle name="Normal 2 7 4 2" xfId="36444"/>
    <cellStyle name="Normal 2 7 5" xfId="36445"/>
    <cellStyle name="Normal 2 8" xfId="11774"/>
    <cellStyle name="Normal 2 8 2" xfId="11775"/>
    <cellStyle name="Normal 2 8 2 2" xfId="11776"/>
    <cellStyle name="Normal 2 8 2 2 2" xfId="11777"/>
    <cellStyle name="Normal 2 8 2 2 2 2" xfId="36446"/>
    <cellStyle name="Normal 2 8 2 2 3" xfId="36447"/>
    <cellStyle name="Normal 2 8 2 3" xfId="11778"/>
    <cellStyle name="Normal 2 8 2 3 2" xfId="36448"/>
    <cellStyle name="Normal 2 8 2 4" xfId="36449"/>
    <cellStyle name="Normal 2 8 3" xfId="11779"/>
    <cellStyle name="Normal 2 8 3 2" xfId="11780"/>
    <cellStyle name="Normal 2 8 3 2 2" xfId="36450"/>
    <cellStyle name="Normal 2 8 3 3" xfId="36451"/>
    <cellStyle name="Normal 2 8 3 4" xfId="36452"/>
    <cellStyle name="Normal 2 8 4" xfId="11781"/>
    <cellStyle name="Normal 2 8 4 2" xfId="36453"/>
    <cellStyle name="Normal 2 8 5" xfId="11782"/>
    <cellStyle name="Normal 2 9" xfId="11783"/>
    <cellStyle name="Normal 2 9 2" xfId="11784"/>
    <cellStyle name="Normal 2 9 2 2" xfId="11785"/>
    <cellStyle name="Normal 2 9 2 2 2" xfId="36454"/>
    <cellStyle name="Normal 2 9 2 3" xfId="36455"/>
    <cellStyle name="Normal 2 9 3" xfId="11786"/>
    <cellStyle name="Normal 2 9 3 2" xfId="36456"/>
    <cellStyle name="Normal 2 9 4" xfId="11787"/>
    <cellStyle name="Normal 2 9 4 2" xfId="36457"/>
    <cellStyle name="Normal 2_16.37E Wild Horse Expansion DeferralRevwrkingfile SF" xfId="11788"/>
    <cellStyle name="Normal 20" xfId="11789"/>
    <cellStyle name="Normal 20 2" xfId="11790"/>
    <cellStyle name="Normal 20 2 2" xfId="11791"/>
    <cellStyle name="Normal 20 2 2 2" xfId="36458"/>
    <cellStyle name="Normal 20 2 2 2 2" xfId="36459"/>
    <cellStyle name="Normal 20 2 3" xfId="36460"/>
    <cellStyle name="Normal 20 2 3 2" xfId="36461"/>
    <cellStyle name="Normal 20 2 3 3" xfId="36462"/>
    <cellStyle name="Normal 20 2 4" xfId="36463"/>
    <cellStyle name="Normal 20 2 4 2" xfId="36464"/>
    <cellStyle name="Normal 20 3" xfId="11792"/>
    <cellStyle name="Normal 20 3 2" xfId="11793"/>
    <cellStyle name="Normal 20 3 2 2" xfId="36465"/>
    <cellStyle name="Normal 20 3 2 2 2" xfId="36466"/>
    <cellStyle name="Normal 20 3 2 2 2 2" xfId="36467"/>
    <cellStyle name="Normal 20 3 2 2 3" xfId="36468"/>
    <cellStyle name="Normal 20 3 2 3" xfId="36469"/>
    <cellStyle name="Normal 20 3 2 3 2" xfId="36470"/>
    <cellStyle name="Normal 20 3 2 4" xfId="36471"/>
    <cellStyle name="Normal 20 3 3" xfId="36472"/>
    <cellStyle name="Normal 20 3 3 2" xfId="36473"/>
    <cellStyle name="Normal 20 3 3 2 2" xfId="36474"/>
    <cellStyle name="Normal 20 3 3 2 2 2" xfId="36475"/>
    <cellStyle name="Normal 20 3 3 2 2 2 2" xfId="36476"/>
    <cellStyle name="Normal 20 3 3 2 2 3" xfId="36477"/>
    <cellStyle name="Normal 20 3 3 2 3" xfId="36478"/>
    <cellStyle name="Normal 20 3 3 2 3 2" xfId="36479"/>
    <cellStyle name="Normal 20 3 3 2 4" xfId="36480"/>
    <cellStyle name="Normal 20 3 3 3" xfId="36481"/>
    <cellStyle name="Normal 20 3 3 3 2" xfId="36482"/>
    <cellStyle name="Normal 20 3 3 3 2 2" xfId="36483"/>
    <cellStyle name="Normal 20 3 3 3 3" xfId="36484"/>
    <cellStyle name="Normal 20 3 3 4" xfId="36485"/>
    <cellStyle name="Normal 20 3 3 4 2" xfId="36486"/>
    <cellStyle name="Normal 20 3 3 5" xfId="36487"/>
    <cellStyle name="Normal 20 3 4" xfId="36488"/>
    <cellStyle name="Normal 20 3 4 2" xfId="36489"/>
    <cellStyle name="Normal 20 3 4 2 2" xfId="36490"/>
    <cellStyle name="Normal 20 3 4 2 2 2" xfId="36491"/>
    <cellStyle name="Normal 20 3 4 2 3" xfId="36492"/>
    <cellStyle name="Normal 20 3 4 3" xfId="36493"/>
    <cellStyle name="Normal 20 3 4 3 2" xfId="36494"/>
    <cellStyle name="Normal 20 3 4 4" xfId="36495"/>
    <cellStyle name="Normal 20 3 5" xfId="36496"/>
    <cellStyle name="Normal 20 3 5 2" xfId="36497"/>
    <cellStyle name="Normal 20 3 5 2 2" xfId="36498"/>
    <cellStyle name="Normal 20 3 5 3" xfId="36499"/>
    <cellStyle name="Normal 20 3 6" xfId="36500"/>
    <cellStyle name="Normal 20 3 6 2" xfId="36501"/>
    <cellStyle name="Normal 20 3 7" xfId="36502"/>
    <cellStyle name="Normal 20 4" xfId="11794"/>
    <cellStyle name="Normal 20 4 2" xfId="11795"/>
    <cellStyle name="Normal 20 4 2 2" xfId="36503"/>
    <cellStyle name="Normal 20 4 3" xfId="36504"/>
    <cellStyle name="Normal 20 4 4" xfId="36505"/>
    <cellStyle name="Normal 20 5" xfId="11796"/>
    <cellStyle name="Normal 20 5 2" xfId="36506"/>
    <cellStyle name="Normal 20 6" xfId="11797"/>
    <cellStyle name="Normal 20 6 2" xfId="36507"/>
    <cellStyle name="Normal 21" xfId="11798"/>
    <cellStyle name="Normal 21 2" xfId="11799"/>
    <cellStyle name="Normal 21 2 2" xfId="11800"/>
    <cellStyle name="Normal 21 2 2 2" xfId="36508"/>
    <cellStyle name="Normal 21 2 2 2 2" xfId="36509"/>
    <cellStyle name="Normal 21 2 2 2 3" xfId="36510"/>
    <cellStyle name="Normal 21 2 2 3" xfId="36511"/>
    <cellStyle name="Normal 21 2 3" xfId="11801"/>
    <cellStyle name="Normal 21 2 3 2" xfId="36512"/>
    <cellStyle name="Normal 21 2 3 2 2" xfId="36513"/>
    <cellStyle name="Normal 21 2 3 3" xfId="36514"/>
    <cellStyle name="Normal 21 2 4" xfId="36515"/>
    <cellStyle name="Normal 21 2 4 2" xfId="36516"/>
    <cellStyle name="Normal 21 2 5" xfId="36517"/>
    <cellStyle name="Normal 21 2 5 2" xfId="36518"/>
    <cellStyle name="Normal 21 2 6" xfId="36519"/>
    <cellStyle name="Normal 21 3" xfId="11802"/>
    <cellStyle name="Normal 21 3 2" xfId="11803"/>
    <cellStyle name="Normal 21 3 2 2" xfId="36520"/>
    <cellStyle name="Normal 21 3 3" xfId="36521"/>
    <cellStyle name="Normal 21 4" xfId="11804"/>
    <cellStyle name="Normal 21 4 2" xfId="36522"/>
    <cellStyle name="Normal 21 4 2 2" xfId="36523"/>
    <cellStyle name="Normal 21 4 3" xfId="36524"/>
    <cellStyle name="Normal 21 4 4" xfId="36525"/>
    <cellStyle name="Normal 21 5" xfId="11805"/>
    <cellStyle name="Normal 21 5 2" xfId="36526"/>
    <cellStyle name="Normal 21 5 2 2" xfId="36527"/>
    <cellStyle name="Normal 21 5 3" xfId="36528"/>
    <cellStyle name="Normal 21 5 4" xfId="36529"/>
    <cellStyle name="Normal 21 6" xfId="11806"/>
    <cellStyle name="Normal 21 6 2" xfId="36530"/>
    <cellStyle name="Normal 21 7" xfId="36531"/>
    <cellStyle name="Normal 21 8" xfId="36532"/>
    <cellStyle name="Normal 21_4 31E Reg Asset  Liab and EXH D" xfId="11807"/>
    <cellStyle name="Normal 22" xfId="11808"/>
    <cellStyle name="Normal 22 2" xfId="11809"/>
    <cellStyle name="Normal 22 2 2" xfId="11810"/>
    <cellStyle name="Normal 22 2 2 2" xfId="36533"/>
    <cellStyle name="Normal 22 2 2 2 2" xfId="36534"/>
    <cellStyle name="Normal 22 2 2 3" xfId="36535"/>
    <cellStyle name="Normal 22 2 3" xfId="11811"/>
    <cellStyle name="Normal 22 2 3 2" xfId="36536"/>
    <cellStyle name="Normal 22 2 4" xfId="36537"/>
    <cellStyle name="Normal 22 3" xfId="11812"/>
    <cellStyle name="Normal 22 3 2" xfId="11813"/>
    <cellStyle name="Normal 22 3 2 2" xfId="36538"/>
    <cellStyle name="Normal 22 3 3" xfId="36539"/>
    <cellStyle name="Normal 22 4" xfId="11814"/>
    <cellStyle name="Normal 22 4 2" xfId="36540"/>
    <cellStyle name="Normal 22 5" xfId="11815"/>
    <cellStyle name="Normal 22 5 2" xfId="36541"/>
    <cellStyle name="Normal 22 6" xfId="11816"/>
    <cellStyle name="Normal 22 6 2" xfId="36542"/>
    <cellStyle name="Normal 22 7" xfId="36543"/>
    <cellStyle name="Normal 23" xfId="11817"/>
    <cellStyle name="Normal 23 2" xfId="11818"/>
    <cellStyle name="Normal 23 2 2" xfId="11819"/>
    <cellStyle name="Normal 23 2 2 2" xfId="36544"/>
    <cellStyle name="Normal 23 2 2 2 2" xfId="36545"/>
    <cellStyle name="Normal 23 2 2 3" xfId="36546"/>
    <cellStyle name="Normal 23 2 3" xfId="11820"/>
    <cellStyle name="Normal 23 2 3 2" xfId="36547"/>
    <cellStyle name="Normal 23 2 4" xfId="36548"/>
    <cellStyle name="Normal 23 3" xfId="11821"/>
    <cellStyle name="Normal 23 3 2" xfId="11822"/>
    <cellStyle name="Normal 23 3 2 2" xfId="36549"/>
    <cellStyle name="Normal 23 3 3" xfId="36550"/>
    <cellStyle name="Normal 23 4" xfId="11823"/>
    <cellStyle name="Normal 23 4 2" xfId="36551"/>
    <cellStyle name="Normal 23 4 3" xfId="36552"/>
    <cellStyle name="Normal 23 5" xfId="11824"/>
    <cellStyle name="Normal 23 5 2" xfId="36553"/>
    <cellStyle name="Normal 23 6" xfId="11825"/>
    <cellStyle name="Normal 24" xfId="11826"/>
    <cellStyle name="Normal 24 2" xfId="11827"/>
    <cellStyle name="Normal 24 2 2" xfId="11828"/>
    <cellStyle name="Normal 24 2 2 2" xfId="36554"/>
    <cellStyle name="Normal 24 2 2 2 2" xfId="36555"/>
    <cellStyle name="Normal 24 2 2 2 3" xfId="36556"/>
    <cellStyle name="Normal 24 2 2 3" xfId="36557"/>
    <cellStyle name="Normal 24 2 3" xfId="11829"/>
    <cellStyle name="Normal 24 2 3 2" xfId="36558"/>
    <cellStyle name="Normal 24 2 4" xfId="36559"/>
    <cellStyle name="Normal 24 2 4 2" xfId="36560"/>
    <cellStyle name="Normal 24 2 5" xfId="36561"/>
    <cellStyle name="Normal 24 2 5 2" xfId="36562"/>
    <cellStyle name="Normal 24 2 6" xfId="36563"/>
    <cellStyle name="Normal 24 3" xfId="11830"/>
    <cellStyle name="Normal 24 3 2" xfId="11831"/>
    <cellStyle name="Normal 24 3 2 2" xfId="36564"/>
    <cellStyle name="Normal 24 3 2 3" xfId="36565"/>
    <cellStyle name="Normal 24 3 3" xfId="36566"/>
    <cellStyle name="Normal 24 3 3 2" xfId="36567"/>
    <cellStyle name="Normal 24 3 4" xfId="36568"/>
    <cellStyle name="Normal 24 4" xfId="11832"/>
    <cellStyle name="Normal 24 4 2" xfId="36569"/>
    <cellStyle name="Normal 24 4 2 2" xfId="36570"/>
    <cellStyle name="Normal 24 4 3" xfId="36571"/>
    <cellStyle name="Normal 24 5" xfId="11833"/>
    <cellStyle name="Normal 24 5 2" xfId="36572"/>
    <cellStyle name="Normal 24 6" xfId="36573"/>
    <cellStyle name="Normal 24_PCA 11 -  Exhibit D Jan 2012 fr A Kellogg" xfId="36574"/>
    <cellStyle name="Normal 25" xfId="11834"/>
    <cellStyle name="Normal 25 2" xfId="11835"/>
    <cellStyle name="Normal 25 2 2" xfId="11836"/>
    <cellStyle name="Normal 25 2 2 2" xfId="36575"/>
    <cellStyle name="Normal 25 2 2 2 2" xfId="36576"/>
    <cellStyle name="Normal 25 2 2 3" xfId="36577"/>
    <cellStyle name="Normal 25 2 3" xfId="11837"/>
    <cellStyle name="Normal 25 2 3 2" xfId="36578"/>
    <cellStyle name="Normal 25 2 4" xfId="36579"/>
    <cellStyle name="Normal 25 2 4 2" xfId="36580"/>
    <cellStyle name="Normal 25 2 5" xfId="36581"/>
    <cellStyle name="Normal 25 3" xfId="11838"/>
    <cellStyle name="Normal 25 3 2" xfId="11839"/>
    <cellStyle name="Normal 25 3 2 2" xfId="36582"/>
    <cellStyle name="Normal 25 3 3" xfId="36583"/>
    <cellStyle name="Normal 25 3 4" xfId="36584"/>
    <cellStyle name="Normal 25 4" xfId="11840"/>
    <cellStyle name="Normal 25 4 2" xfId="36585"/>
    <cellStyle name="Normal 25 4 3" xfId="36586"/>
    <cellStyle name="Normal 25 5" xfId="11841"/>
    <cellStyle name="Normal 25 5 2" xfId="36587"/>
    <cellStyle name="Normal 25 6" xfId="36588"/>
    <cellStyle name="Normal 26" xfId="11842"/>
    <cellStyle name="Normal 26 2" xfId="11843"/>
    <cellStyle name="Normal 26 2 2" xfId="11844"/>
    <cellStyle name="Normal 26 2 2 2" xfId="36589"/>
    <cellStyle name="Normal 26 2 2 2 2" xfId="36590"/>
    <cellStyle name="Normal 26 2 2 3" xfId="36591"/>
    <cellStyle name="Normal 26 2 3" xfId="11845"/>
    <cellStyle name="Normal 26 2 3 2" xfId="36592"/>
    <cellStyle name="Normal 26 2 4" xfId="36593"/>
    <cellStyle name="Normal 26 3" xfId="11846"/>
    <cellStyle name="Normal 26 3 2" xfId="11847"/>
    <cellStyle name="Normal 26 3 2 2" xfId="36594"/>
    <cellStyle name="Normal 26 3 3" xfId="36595"/>
    <cellStyle name="Normal 26 4" xfId="11848"/>
    <cellStyle name="Normal 26 4 2" xfId="36596"/>
    <cellStyle name="Normal 26 4 2 2" xfId="36597"/>
    <cellStyle name="Normal 26 4 3" xfId="36598"/>
    <cellStyle name="Normal 26 4 4" xfId="36599"/>
    <cellStyle name="Normal 26 4 5" xfId="36600"/>
    <cellStyle name="Normal 26 5" xfId="11849"/>
    <cellStyle name="Normal 26 5 2" xfId="36601"/>
    <cellStyle name="Normal 26 5 3" xfId="36602"/>
    <cellStyle name="Normal 26 6" xfId="11850"/>
    <cellStyle name="Normal 26 7" xfId="36603"/>
    <cellStyle name="Normal 27" xfId="11851"/>
    <cellStyle name="Normal 27 2" xfId="11852"/>
    <cellStyle name="Normal 27 2 2" xfId="11853"/>
    <cellStyle name="Normal 27 2 2 2" xfId="36604"/>
    <cellStyle name="Normal 27 2 2 2 2" xfId="36605"/>
    <cellStyle name="Normal 27 2 2 3" xfId="36606"/>
    <cellStyle name="Normal 27 2 3" xfId="11854"/>
    <cellStyle name="Normal 27 2 3 2" xfId="36607"/>
    <cellStyle name="Normal 27 2 4" xfId="36608"/>
    <cellStyle name="Normal 27 3" xfId="11855"/>
    <cellStyle name="Normal 27 3 2" xfId="11856"/>
    <cellStyle name="Normal 27 3 2 2" xfId="36609"/>
    <cellStyle name="Normal 27 3 3" xfId="36610"/>
    <cellStyle name="Normal 27 4" xfId="11857"/>
    <cellStyle name="Normal 27 4 2" xfId="36611"/>
    <cellStyle name="Normal 27 5" xfId="11858"/>
    <cellStyle name="Normal 27 5 2" xfId="36612"/>
    <cellStyle name="Normal 27 6" xfId="36613"/>
    <cellStyle name="Normal 28" xfId="11859"/>
    <cellStyle name="Normal 28 2" xfId="11860"/>
    <cellStyle name="Normal 28 2 2" xfId="11861"/>
    <cellStyle name="Normal 28 2 2 2" xfId="36614"/>
    <cellStyle name="Normal 28 2 2 2 2" xfId="36615"/>
    <cellStyle name="Normal 28 2 2 3" xfId="36616"/>
    <cellStyle name="Normal 28 2 3" xfId="11862"/>
    <cellStyle name="Normal 28 2 3 2" xfId="36617"/>
    <cellStyle name="Normal 28 2 4" xfId="36618"/>
    <cellStyle name="Normal 28 3" xfId="11863"/>
    <cellStyle name="Normal 28 3 2" xfId="11864"/>
    <cellStyle name="Normal 28 3 2 2" xfId="36619"/>
    <cellStyle name="Normal 28 3 3" xfId="36620"/>
    <cellStyle name="Normal 28 3 4" xfId="36621"/>
    <cellStyle name="Normal 28 4" xfId="11865"/>
    <cellStyle name="Normal 28 4 2" xfId="36622"/>
    <cellStyle name="Normal 28 5" xfId="11866"/>
    <cellStyle name="Normal 28 5 2" xfId="36623"/>
    <cellStyle name="Normal 28 6" xfId="36624"/>
    <cellStyle name="Normal 29" xfId="11867"/>
    <cellStyle name="Normal 29 2" xfId="11868"/>
    <cellStyle name="Normal 29 2 2" xfId="11869"/>
    <cellStyle name="Normal 29 2 2 2" xfId="36625"/>
    <cellStyle name="Normal 29 2 2 2 2" xfId="36626"/>
    <cellStyle name="Normal 29 2 2 3" xfId="36627"/>
    <cellStyle name="Normal 29 2 3" xfId="11870"/>
    <cellStyle name="Normal 29 2 3 2" xfId="36628"/>
    <cellStyle name="Normal 29 2 4" xfId="36629"/>
    <cellStyle name="Normal 29 3" xfId="11871"/>
    <cellStyle name="Normal 29 3 2" xfId="11872"/>
    <cellStyle name="Normal 29 3 2 2" xfId="36630"/>
    <cellStyle name="Normal 29 3 3" xfId="36631"/>
    <cellStyle name="Normal 29 3 4" xfId="36632"/>
    <cellStyle name="Normal 29 4" xfId="11873"/>
    <cellStyle name="Normal 29 4 2" xfId="36633"/>
    <cellStyle name="Normal 29 5" xfId="11874"/>
    <cellStyle name="Normal 29 5 2" xfId="36634"/>
    <cellStyle name="Normal 29 6" xfId="36635"/>
    <cellStyle name="Normal 29 7" xfId="36636"/>
    <cellStyle name="Normal 3" xfId="11875"/>
    <cellStyle name="Normal 3 10" xfId="11876"/>
    <cellStyle name="Normal 3 10 2" xfId="11877"/>
    <cellStyle name="Normal 3 10 2 2" xfId="36637"/>
    <cellStyle name="Normal 3 10 3" xfId="36638"/>
    <cellStyle name="Normal 3 10 4" xfId="36639"/>
    <cellStyle name="Normal 3 11" xfId="11878"/>
    <cellStyle name="Normal 3 11 2" xfId="11879"/>
    <cellStyle name="Normal 3 11 2 2" xfId="36640"/>
    <cellStyle name="Normal 3 11 3" xfId="36641"/>
    <cellStyle name="Normal 3 12" xfId="11880"/>
    <cellStyle name="Normal 3 12 2" xfId="36642"/>
    <cellStyle name="Normal 3 13" xfId="11881"/>
    <cellStyle name="Normal 3 13 2" xfId="36643"/>
    <cellStyle name="Normal 3 14" xfId="36644"/>
    <cellStyle name="Normal 3 14 2" xfId="36645"/>
    <cellStyle name="Normal 3 15" xfId="36646"/>
    <cellStyle name="Normal 3 16" xfId="42545"/>
    <cellStyle name="Normal 3 2" xfId="11882"/>
    <cellStyle name="Normal 3 2 2" xfId="11883"/>
    <cellStyle name="Normal 3 2 2 2" xfId="11884"/>
    <cellStyle name="Normal 3 2 2 2 2" xfId="36647"/>
    <cellStyle name="Normal 3 2 2 2 2 2" xfId="36648"/>
    <cellStyle name="Normal 3 2 2 3" xfId="36649"/>
    <cellStyle name="Normal 3 2 2 3 2" xfId="36650"/>
    <cellStyle name="Normal 3 2 2 3 3" xfId="36651"/>
    <cellStyle name="Normal 3 2 2 4" xfId="36652"/>
    <cellStyle name="Normal 3 2 2 4 2" xfId="36653"/>
    <cellStyle name="Normal 3 2 3" xfId="60"/>
    <cellStyle name="Normal 3 2 3 2" xfId="11885"/>
    <cellStyle name="Normal 3 2 3 2 2" xfId="36654"/>
    <cellStyle name="Normal 3 2 3 2 2 2" xfId="36655"/>
    <cellStyle name="Normal 3 2 3 3" xfId="36656"/>
    <cellStyle name="Normal 3 2 3 3 2" xfId="36657"/>
    <cellStyle name="Normal 3 2 3 4" xfId="36658"/>
    <cellStyle name="Normal 3 2 3 4 2" xfId="36659"/>
    <cellStyle name="Normal 3 2 4" xfId="11886"/>
    <cellStyle name="Normal 3 2 4 2" xfId="36660"/>
    <cellStyle name="Normal 3 2 4 2 2" xfId="36661"/>
    <cellStyle name="Normal 3 2 5" xfId="11887"/>
    <cellStyle name="Normal 3 2 5 2" xfId="36662"/>
    <cellStyle name="Normal 3 2 5 3" xfId="36663"/>
    <cellStyle name="Normal 3 2 6" xfId="11888"/>
    <cellStyle name="Normal 3 2 6 2" xfId="36664"/>
    <cellStyle name="Normal 3 2_Chelan PUD Power Costs (8-10)" xfId="11889"/>
    <cellStyle name="Normal 3 3" xfId="11890"/>
    <cellStyle name="Normal 3 3 2" xfId="11891"/>
    <cellStyle name="Normal 3 3 2 2" xfId="11892"/>
    <cellStyle name="Normal 3 3 2 2 2" xfId="36665"/>
    <cellStyle name="Normal 3 3 2 2 2 2" xfId="36666"/>
    <cellStyle name="Normal 3 3 2 3" xfId="11893"/>
    <cellStyle name="Normal 3 3 2 3 2" xfId="36667"/>
    <cellStyle name="Normal 3 3 2 3 3" xfId="36668"/>
    <cellStyle name="Normal 3 3 2 4" xfId="36669"/>
    <cellStyle name="Normal 3 3 2 4 2" xfId="36670"/>
    <cellStyle name="Normal 3 3 3" xfId="11894"/>
    <cellStyle name="Normal 3 3 3 2" xfId="36671"/>
    <cellStyle name="Normal 3 3 3 2 2" xfId="36672"/>
    <cellStyle name="Normal 3 3 4" xfId="11895"/>
    <cellStyle name="Normal 3 3 4 2" xfId="36673"/>
    <cellStyle name="Normal 3 3 4 3" xfId="36674"/>
    <cellStyle name="Normal 3 3 5" xfId="11896"/>
    <cellStyle name="Normal 3 3 5 2" xfId="36675"/>
    <cellStyle name="Normal 3 3 6" xfId="11897"/>
    <cellStyle name="Normal 3 4" xfId="11898"/>
    <cellStyle name="Normal 3 4 2" xfId="11899"/>
    <cellStyle name="Normal 3 4 2 2" xfId="11900"/>
    <cellStyle name="Normal 3 4 2 2 2" xfId="36676"/>
    <cellStyle name="Normal 3 4 2 2 3" xfId="36677"/>
    <cellStyle name="Normal 3 4 2 3" xfId="36678"/>
    <cellStyle name="Normal 3 4 2 4" xfId="36679"/>
    <cellStyle name="Normal 3 4 3" xfId="11901"/>
    <cellStyle name="Normal 3 4 3 2" xfId="11902"/>
    <cellStyle name="Normal 3 4 3 2 2" xfId="36680"/>
    <cellStyle name="Normal 3 4 3 3" xfId="36681"/>
    <cellStyle name="Normal 3 4 3 4" xfId="36682"/>
    <cellStyle name="Normal 3 4 4" xfId="11903"/>
    <cellStyle name="Normal 3 4 4 2" xfId="11904"/>
    <cellStyle name="Normal 3 4 4 2 2" xfId="36683"/>
    <cellStyle name="Normal 3 4 4 3" xfId="36684"/>
    <cellStyle name="Normal 3 4 5" xfId="11905"/>
    <cellStyle name="Normal 3 4 5 2" xfId="36685"/>
    <cellStyle name="Normal 3 4 6" xfId="36686"/>
    <cellStyle name="Normal 3 5" xfId="11906"/>
    <cellStyle name="Normal 3 5 2" xfId="11907"/>
    <cellStyle name="Normal 3 5 2 2" xfId="36687"/>
    <cellStyle name="Normal 3 5 2 2 2" xfId="36688"/>
    <cellStyle name="Normal 3 5 2 3" xfId="36689"/>
    <cellStyle name="Normal 3 5 3" xfId="11908"/>
    <cellStyle name="Normal 3 5 3 2" xfId="36690"/>
    <cellStyle name="Normal 3 5 3 2 2" xfId="36691"/>
    <cellStyle name="Normal 3 5 3 3" xfId="36692"/>
    <cellStyle name="Normal 3 5 3 4" xfId="36693"/>
    <cellStyle name="Normal 3 5 4" xfId="36694"/>
    <cellStyle name="Normal 3 5 4 2" xfId="36695"/>
    <cellStyle name="Normal 3 5 5" xfId="36696"/>
    <cellStyle name="Normal 3 5 5 2" xfId="36697"/>
    <cellStyle name="Normal 3 6" xfId="11909"/>
    <cellStyle name="Normal 3 6 2" xfId="11910"/>
    <cellStyle name="Normal 3 6 2 2" xfId="36698"/>
    <cellStyle name="Normal 3 6 2 2 2" xfId="36699"/>
    <cellStyle name="Normal 3 6 3" xfId="36700"/>
    <cellStyle name="Normal 3 6 3 2" xfId="36701"/>
    <cellStyle name="Normal 3 6 3 2 2" xfId="36702"/>
    <cellStyle name="Normal 3 6 3 3" xfId="36703"/>
    <cellStyle name="Normal 3 6 3 4" xfId="36704"/>
    <cellStyle name="Normal 3 6 4" xfId="36705"/>
    <cellStyle name="Normal 3 6 4 2" xfId="36706"/>
    <cellStyle name="Normal 3 6 5" xfId="36707"/>
    <cellStyle name="Normal 3 6 5 2" xfId="36708"/>
    <cellStyle name="Normal 3 7" xfId="11911"/>
    <cellStyle name="Normal 3 7 2" xfId="11912"/>
    <cellStyle name="Normal 3 7 2 2" xfId="36709"/>
    <cellStyle name="Normal 3 7 2 2 2" xfId="36710"/>
    <cellStyle name="Normal 3 7 3" xfId="36711"/>
    <cellStyle name="Normal 3 7 3 2" xfId="36712"/>
    <cellStyle name="Normal 3 7 3 2 2" xfId="36713"/>
    <cellStyle name="Normal 3 7 3 3" xfId="36714"/>
    <cellStyle name="Normal 3 7 4" xfId="36715"/>
    <cellStyle name="Normal 3 7 4 2" xfId="36716"/>
    <cellStyle name="Normal 3 7 5" xfId="36717"/>
    <cellStyle name="Normal 3 7 5 2" xfId="36718"/>
    <cellStyle name="Normal 3 8" xfId="11913"/>
    <cellStyle name="Normal 3 8 2" xfId="11914"/>
    <cellStyle name="Normal 3 8 2 2" xfId="36719"/>
    <cellStyle name="Normal 3 8 2 2 2" xfId="36720"/>
    <cellStyle name="Normal 3 8 3" xfId="36721"/>
    <cellStyle name="Normal 3 8 3 2" xfId="36722"/>
    <cellStyle name="Normal 3 8 3 2 2" xfId="36723"/>
    <cellStyle name="Normal 3 8 3 3" xfId="36724"/>
    <cellStyle name="Normal 3 8 4" xfId="36725"/>
    <cellStyle name="Normal 3 8 4 2" xfId="36726"/>
    <cellStyle name="Normal 3 8 5" xfId="36727"/>
    <cellStyle name="Normal 3 8 5 2" xfId="36728"/>
    <cellStyle name="Normal 3 9" xfId="11915"/>
    <cellStyle name="Normal 3 9 2" xfId="11916"/>
    <cellStyle name="Normal 3 9 2 2" xfId="36729"/>
    <cellStyle name="Normal 3 9 2 2 2" xfId="36730"/>
    <cellStyle name="Normal 3 9 3" xfId="36731"/>
    <cellStyle name="Normal 3 9 3 2" xfId="36732"/>
    <cellStyle name="Normal 3 9 3 2 2" xfId="36733"/>
    <cellStyle name="Normal 3 9 3 3" xfId="36734"/>
    <cellStyle name="Normal 3 9 4" xfId="36735"/>
    <cellStyle name="Normal 3 9 4 2" xfId="36736"/>
    <cellStyle name="Normal 3 9 5" xfId="36737"/>
    <cellStyle name="Normal 3 9 5 2" xfId="36738"/>
    <cellStyle name="Normal 3_ Price Inputs" xfId="11917"/>
    <cellStyle name="Normal 30" xfId="11918"/>
    <cellStyle name="Normal 30 2" xfId="11919"/>
    <cellStyle name="Normal 30 2 2" xfId="11920"/>
    <cellStyle name="Normal 30 2 2 2" xfId="36739"/>
    <cellStyle name="Normal 30 2 2 2 2" xfId="36740"/>
    <cellStyle name="Normal 30 2 2 3" xfId="36741"/>
    <cellStyle name="Normal 30 2 3" xfId="11921"/>
    <cellStyle name="Normal 30 2 3 2" xfId="36742"/>
    <cellStyle name="Normal 30 2 4" xfId="36743"/>
    <cellStyle name="Normal 30 3" xfId="11922"/>
    <cellStyle name="Normal 30 3 2" xfId="11923"/>
    <cellStyle name="Normal 30 3 2 2" xfId="36744"/>
    <cellStyle name="Normal 30 3 3" xfId="36745"/>
    <cellStyle name="Normal 30 4" xfId="11924"/>
    <cellStyle name="Normal 30 4 2" xfId="36746"/>
    <cellStyle name="Normal 30 5" xfId="11925"/>
    <cellStyle name="Normal 30 5 2" xfId="36747"/>
    <cellStyle name="Normal 30 6" xfId="36748"/>
    <cellStyle name="Normal 31" xfId="11926"/>
    <cellStyle name="Normal 31 2" xfId="11927"/>
    <cellStyle name="Normal 31 2 2" xfId="11928"/>
    <cellStyle name="Normal 31 2 2 2" xfId="36749"/>
    <cellStyle name="Normal 31 2 2 2 2" xfId="36750"/>
    <cellStyle name="Normal 31 2 2 3" xfId="36751"/>
    <cellStyle name="Normal 31 2 3" xfId="11929"/>
    <cellStyle name="Normal 31 2 3 2" xfId="36752"/>
    <cellStyle name="Normal 31 2 4" xfId="36753"/>
    <cellStyle name="Normal 31 3" xfId="11930"/>
    <cellStyle name="Normal 31 3 2" xfId="11931"/>
    <cellStyle name="Normal 31 3 2 2" xfId="36754"/>
    <cellStyle name="Normal 31 3 3" xfId="36755"/>
    <cellStyle name="Normal 31 4" xfId="11932"/>
    <cellStyle name="Normal 31 4 2" xfId="36756"/>
    <cellStyle name="Normal 31 5" xfId="11933"/>
    <cellStyle name="Normal 31 5 2" xfId="36757"/>
    <cellStyle name="Normal 31 6" xfId="36758"/>
    <cellStyle name="Normal 32" xfId="11934"/>
    <cellStyle name="Normal 32 2" xfId="11935"/>
    <cellStyle name="Normal 32 2 2" xfId="11936"/>
    <cellStyle name="Normal 32 2 2 2" xfId="36759"/>
    <cellStyle name="Normal 32 2 2 2 2" xfId="36760"/>
    <cellStyle name="Normal 32 2 2 3" xfId="36761"/>
    <cellStyle name="Normal 32 2 3" xfId="11937"/>
    <cellStyle name="Normal 32 2 3 2" xfId="36762"/>
    <cellStyle name="Normal 32 2 4" xfId="36763"/>
    <cellStyle name="Normal 32 3" xfId="11938"/>
    <cellStyle name="Normal 32 3 2" xfId="11939"/>
    <cellStyle name="Normal 32 3 2 2" xfId="36764"/>
    <cellStyle name="Normal 32 3 3" xfId="36765"/>
    <cellStyle name="Normal 32 4" xfId="11940"/>
    <cellStyle name="Normal 32 4 2" xfId="36766"/>
    <cellStyle name="Normal 32 5" xfId="11941"/>
    <cellStyle name="Normal 32 5 2" xfId="36767"/>
    <cellStyle name="Normal 32 6" xfId="36768"/>
    <cellStyle name="Normal 33" xfId="11942"/>
    <cellStyle name="Normal 33 2" xfId="11943"/>
    <cellStyle name="Normal 33 2 2" xfId="11944"/>
    <cellStyle name="Normal 33 2 2 2" xfId="36769"/>
    <cellStyle name="Normal 33 2 2 2 2" xfId="36770"/>
    <cellStyle name="Normal 33 2 2 3" xfId="36771"/>
    <cellStyle name="Normal 33 2 3" xfId="11945"/>
    <cellStyle name="Normal 33 2 3 2" xfId="36772"/>
    <cellStyle name="Normal 33 2 4" xfId="36773"/>
    <cellStyle name="Normal 33 3" xfId="11946"/>
    <cellStyle name="Normal 33 3 2" xfId="11947"/>
    <cellStyle name="Normal 33 3 2 2" xfId="36774"/>
    <cellStyle name="Normal 33 3 3" xfId="36775"/>
    <cellStyle name="Normal 33 4" xfId="11948"/>
    <cellStyle name="Normal 33 4 2" xfId="36776"/>
    <cellStyle name="Normal 33 5" xfId="11949"/>
    <cellStyle name="Normal 33 5 2" xfId="36777"/>
    <cellStyle name="Normal 33 6" xfId="36778"/>
    <cellStyle name="Normal 34" xfId="11950"/>
    <cellStyle name="Normal 34 2" xfId="11951"/>
    <cellStyle name="Normal 34 2 2" xfId="11952"/>
    <cellStyle name="Normal 34 2 2 2" xfId="36779"/>
    <cellStyle name="Normal 34 2 2 2 2" xfId="36780"/>
    <cellStyle name="Normal 34 2 2 3" xfId="36781"/>
    <cellStyle name="Normal 34 2 3" xfId="11953"/>
    <cellStyle name="Normal 34 2 3 2" xfId="36782"/>
    <cellStyle name="Normal 34 2 4" xfId="36783"/>
    <cellStyle name="Normal 34 3" xfId="11954"/>
    <cellStyle name="Normal 34 3 2" xfId="11955"/>
    <cellStyle name="Normal 34 3 2 2" xfId="36784"/>
    <cellStyle name="Normal 34 3 3" xfId="36785"/>
    <cellStyle name="Normal 34 4" xfId="11956"/>
    <cellStyle name="Normal 34 4 2" xfId="36786"/>
    <cellStyle name="Normal 34 5" xfId="11957"/>
    <cellStyle name="Normal 34 5 2" xfId="36787"/>
    <cellStyle name="Normal 34 6" xfId="36788"/>
    <cellStyle name="Normal 35" xfId="11958"/>
    <cellStyle name="Normal 35 2" xfId="11959"/>
    <cellStyle name="Normal 35 2 2" xfId="11960"/>
    <cellStyle name="Normal 35 2 2 2" xfId="36789"/>
    <cellStyle name="Normal 35 2 2 2 2" xfId="36790"/>
    <cellStyle name="Normal 35 2 2 3" xfId="36791"/>
    <cellStyle name="Normal 35 2 3" xfId="11961"/>
    <cellStyle name="Normal 35 2 3 2" xfId="36792"/>
    <cellStyle name="Normal 35 2 4" xfId="36793"/>
    <cellStyle name="Normal 35 3" xfId="11962"/>
    <cellStyle name="Normal 35 3 2" xfId="11963"/>
    <cellStyle name="Normal 35 3 2 2" xfId="36794"/>
    <cellStyle name="Normal 35 3 3" xfId="36795"/>
    <cellStyle name="Normal 35 4" xfId="11964"/>
    <cellStyle name="Normal 35 4 2" xfId="36796"/>
    <cellStyle name="Normal 35 5" xfId="11965"/>
    <cellStyle name="Normal 35 5 2" xfId="36797"/>
    <cellStyle name="Normal 35 6" xfId="36798"/>
    <cellStyle name="Normal 36" xfId="11966"/>
    <cellStyle name="Normal 36 2" xfId="11967"/>
    <cellStyle name="Normal 36 2 2" xfId="11968"/>
    <cellStyle name="Normal 36 2 2 2" xfId="36799"/>
    <cellStyle name="Normal 36 2 2 2 2" xfId="36800"/>
    <cellStyle name="Normal 36 2 2 3" xfId="36801"/>
    <cellStyle name="Normal 36 2 3" xfId="11969"/>
    <cellStyle name="Normal 36 2 3 2" xfId="36802"/>
    <cellStyle name="Normal 36 2 4" xfId="36803"/>
    <cellStyle name="Normal 36 3" xfId="11970"/>
    <cellStyle name="Normal 36 3 2" xfId="11971"/>
    <cellStyle name="Normal 36 3 2 2" xfId="36804"/>
    <cellStyle name="Normal 36 3 3" xfId="36805"/>
    <cellStyle name="Normal 36 4" xfId="11972"/>
    <cellStyle name="Normal 36 4 2" xfId="36806"/>
    <cellStyle name="Normal 36 5" xfId="11973"/>
    <cellStyle name="Normal 36 5 2" xfId="36807"/>
    <cellStyle name="Normal 36 6" xfId="36808"/>
    <cellStyle name="Normal 37" xfId="11974"/>
    <cellStyle name="Normal 37 2" xfId="11975"/>
    <cellStyle name="Normal 37 2 2" xfId="11976"/>
    <cellStyle name="Normal 37 2 2 2" xfId="36809"/>
    <cellStyle name="Normal 37 2 2 2 2" xfId="36810"/>
    <cellStyle name="Normal 37 2 2 3" xfId="36811"/>
    <cellStyle name="Normal 37 2 3" xfId="11977"/>
    <cellStyle name="Normal 37 2 3 2" xfId="36812"/>
    <cellStyle name="Normal 37 2 4" xfId="36813"/>
    <cellStyle name="Normal 37 3" xfId="11978"/>
    <cellStyle name="Normal 37 3 2" xfId="11979"/>
    <cellStyle name="Normal 37 3 2 2" xfId="36814"/>
    <cellStyle name="Normal 37 3 3" xfId="36815"/>
    <cellStyle name="Normal 37 4" xfId="11980"/>
    <cellStyle name="Normal 37 4 2" xfId="36816"/>
    <cellStyle name="Normal 37 5" xfId="11981"/>
    <cellStyle name="Normal 37 5 2" xfId="36817"/>
    <cellStyle name="Normal 37 6" xfId="36818"/>
    <cellStyle name="Normal 38" xfId="11982"/>
    <cellStyle name="Normal 38 2" xfId="11983"/>
    <cellStyle name="Normal 38 2 2" xfId="11984"/>
    <cellStyle name="Normal 38 2 2 2" xfId="36819"/>
    <cellStyle name="Normal 38 2 2 2 2" xfId="36820"/>
    <cellStyle name="Normal 38 2 2 3" xfId="36821"/>
    <cellStyle name="Normal 38 2 3" xfId="11985"/>
    <cellStyle name="Normal 38 2 3 2" xfId="36822"/>
    <cellStyle name="Normal 38 2 4" xfId="36823"/>
    <cellStyle name="Normal 38 3" xfId="11986"/>
    <cellStyle name="Normal 38 3 2" xfId="11987"/>
    <cellStyle name="Normal 38 3 2 2" xfId="36824"/>
    <cellStyle name="Normal 38 3 3" xfId="36825"/>
    <cellStyle name="Normal 38 4" xfId="11988"/>
    <cellStyle name="Normal 38 4 2" xfId="36826"/>
    <cellStyle name="Normal 38 5" xfId="11989"/>
    <cellStyle name="Normal 38 5 2" xfId="36827"/>
    <cellStyle name="Normal 38 6" xfId="36828"/>
    <cellStyle name="Normal 39" xfId="11990"/>
    <cellStyle name="Normal 39 2" xfId="11991"/>
    <cellStyle name="Normal 39 2 2" xfId="11992"/>
    <cellStyle name="Normal 39 2 2 2" xfId="36829"/>
    <cellStyle name="Normal 39 2 2 2 2" xfId="36830"/>
    <cellStyle name="Normal 39 2 2 3" xfId="36831"/>
    <cellStyle name="Normal 39 2 3" xfId="11993"/>
    <cellStyle name="Normal 39 2 3 2" xfId="36832"/>
    <cellStyle name="Normal 39 2 4" xfId="36833"/>
    <cellStyle name="Normal 39 3" xfId="11994"/>
    <cellStyle name="Normal 39 3 2" xfId="11995"/>
    <cellStyle name="Normal 39 3 2 2" xfId="36834"/>
    <cellStyle name="Normal 39 3 3" xfId="36835"/>
    <cellStyle name="Normal 39 4" xfId="11996"/>
    <cellStyle name="Normal 39 4 2" xfId="36836"/>
    <cellStyle name="Normal 39 5" xfId="11997"/>
    <cellStyle name="Normal 39 5 2" xfId="36837"/>
    <cellStyle name="Normal 39 6" xfId="36838"/>
    <cellStyle name="Normal 4" xfId="11998"/>
    <cellStyle name="Normal 4 10" xfId="42562"/>
    <cellStyle name="Normal 4 2" xfId="11999"/>
    <cellStyle name="Normal 4 2 2" xfId="12000"/>
    <cellStyle name="Normal 4 2 2 2" xfId="12001"/>
    <cellStyle name="Normal 4 2 2 2 2" xfId="36839"/>
    <cellStyle name="Normal 4 2 2 2 2 2" xfId="36840"/>
    <cellStyle name="Normal 4 2 2 3" xfId="12002"/>
    <cellStyle name="Normal 4 2 2 3 2" xfId="36841"/>
    <cellStyle name="Normal 4 2 2 3 3" xfId="36842"/>
    <cellStyle name="Normal 4 2 2 4" xfId="12003"/>
    <cellStyle name="Normal 4 2 2 4 2" xfId="36843"/>
    <cellStyle name="Normal 4 2 3" xfId="12004"/>
    <cellStyle name="Normal 4 2 3 2" xfId="12005"/>
    <cellStyle name="Normal 4 2 3 2 2" xfId="36844"/>
    <cellStyle name="Normal 4 2 3 3" xfId="36845"/>
    <cellStyle name="Normal 4 2 3 4" xfId="36846"/>
    <cellStyle name="Normal 4 2 4" xfId="12006"/>
    <cellStyle name="Normal 4 2 4 2" xfId="12007"/>
    <cellStyle name="Normal 4 2 4 2 2" xfId="36847"/>
    <cellStyle name="Normal 4 2 4 3" xfId="36848"/>
    <cellStyle name="Normal 4 2 5" xfId="12008"/>
    <cellStyle name="Normal 4 2 5 2" xfId="36849"/>
    <cellStyle name="Normal 4 2 6" xfId="12009"/>
    <cellStyle name="Normal 4 2 6 2" xfId="36850"/>
    <cellStyle name="Normal 4 2 7" xfId="36851"/>
    <cellStyle name="Normal 4 2 7 2" xfId="36852"/>
    <cellStyle name="Normal 4 2 8" xfId="36853"/>
    <cellStyle name="Normal 4 3" xfId="12010"/>
    <cellStyle name="Normal 4 3 2" xfId="12011"/>
    <cellStyle name="Normal 4 3 2 2" xfId="36854"/>
    <cellStyle name="Normal 4 3 2 2 2" xfId="36855"/>
    <cellStyle name="Normal 4 3 3" xfId="36856"/>
    <cellStyle name="Normal 4 3 3 2" xfId="36857"/>
    <cellStyle name="Normal 4 3 3 2 2" xfId="36858"/>
    <cellStyle name="Normal 4 3 3 3" xfId="36859"/>
    <cellStyle name="Normal 4 3 3 4" xfId="36860"/>
    <cellStyle name="Normal 4 3 4" xfId="36861"/>
    <cellStyle name="Normal 4 3 4 2" xfId="36862"/>
    <cellStyle name="Normal 4 3 4 3" xfId="36863"/>
    <cellStyle name="Normal 4 3 5" xfId="36864"/>
    <cellStyle name="Normal 4 3 5 2" xfId="36865"/>
    <cellStyle name="Normal 4 3 6" xfId="36866"/>
    <cellStyle name="Normal 4 4" xfId="12012"/>
    <cellStyle name="Normal 4 4 2" xfId="12013"/>
    <cellStyle name="Normal 4 4 2 2" xfId="36867"/>
    <cellStyle name="Normal 4 4 2 2 2" xfId="36868"/>
    <cellStyle name="Normal 4 4 3" xfId="36869"/>
    <cellStyle name="Normal 4 4 3 2" xfId="36870"/>
    <cellStyle name="Normal 4 4 3 3" xfId="36871"/>
    <cellStyle name="Normal 4 4 4" xfId="36872"/>
    <cellStyle name="Normal 4 4 4 2" xfId="36873"/>
    <cellStyle name="Normal 4 5" xfId="12014"/>
    <cellStyle name="Normal 4 5 2" xfId="12015"/>
    <cellStyle name="Normal 4 5 2 2" xfId="36874"/>
    <cellStyle name="Normal 4 5 3" xfId="36875"/>
    <cellStyle name="Normal 4 6" xfId="12016"/>
    <cellStyle name="Normal 4 6 2" xfId="36876"/>
    <cellStyle name="Normal 4 6 3" xfId="36877"/>
    <cellStyle name="Normal 4 7" xfId="12017"/>
    <cellStyle name="Normal 4 8" xfId="36878"/>
    <cellStyle name="Normal 4 9" xfId="42546"/>
    <cellStyle name="Normal 4_ Price Inputs" xfId="12018"/>
    <cellStyle name="Normal 40" xfId="12019"/>
    <cellStyle name="Normal 40 2" xfId="12020"/>
    <cellStyle name="Normal 40 2 2" xfId="36879"/>
    <cellStyle name="Normal 40 2 2 2" xfId="36880"/>
    <cellStyle name="Normal 40 2 2 2 2" xfId="36881"/>
    <cellStyle name="Normal 40 2 2 3" xfId="36882"/>
    <cellStyle name="Normal 40 2 3" xfId="36883"/>
    <cellStyle name="Normal 40 2 3 2" xfId="36884"/>
    <cellStyle name="Normal 40 2 4" xfId="36885"/>
    <cellStyle name="Normal 40 3" xfId="36886"/>
    <cellStyle name="Normal 40 3 2" xfId="36887"/>
    <cellStyle name="Normal 40 3 2 2" xfId="36888"/>
    <cellStyle name="Normal 40 3 3" xfId="36889"/>
    <cellStyle name="Normal 40 4" xfId="36890"/>
    <cellStyle name="Normal 41" xfId="12021"/>
    <cellStyle name="Normal 41 2" xfId="12022"/>
    <cellStyle name="Normal 41 2 2" xfId="12023"/>
    <cellStyle name="Normal 41 2 2 2" xfId="36891"/>
    <cellStyle name="Normal 41 2 3" xfId="36892"/>
    <cellStyle name="Normal 41 2 3 2" xfId="36893"/>
    <cellStyle name="Normal 41 2 4" xfId="36894"/>
    <cellStyle name="Normal 41 3" xfId="12024"/>
    <cellStyle name="Normal 41 3 2" xfId="12025"/>
    <cellStyle name="Normal 41 3 2 2" xfId="36895"/>
    <cellStyle name="Normal 41 3 3" xfId="36896"/>
    <cellStyle name="Normal 41 4" xfId="12026"/>
    <cellStyle name="Normal 41 4 2" xfId="12027"/>
    <cellStyle name="Normal 41 4 2 2" xfId="36897"/>
    <cellStyle name="Normal 41 4 3" xfId="36898"/>
    <cellStyle name="Normal 41 5" xfId="36899"/>
    <cellStyle name="Normal 42" xfId="12028"/>
    <cellStyle name="Normal 42 2" xfId="12029"/>
    <cellStyle name="Normal 42 2 2" xfId="12030"/>
    <cellStyle name="Normal 42 2 2 2" xfId="12031"/>
    <cellStyle name="Normal 42 2 2 2 2" xfId="36900"/>
    <cellStyle name="Normal 42 2 2 3" xfId="36901"/>
    <cellStyle name="Normal 42 2 3" xfId="12032"/>
    <cellStyle name="Normal 42 2 3 2" xfId="36902"/>
    <cellStyle name="Normal 42 2 4" xfId="36903"/>
    <cellStyle name="Normal 42 3" xfId="12033"/>
    <cellStyle name="Normal 42 3 2" xfId="12034"/>
    <cellStyle name="Normal 42 3 2 2" xfId="36904"/>
    <cellStyle name="Normal 42 3 3" xfId="36905"/>
    <cellStyle name="Normal 42 4" xfId="12035"/>
    <cellStyle name="Normal 42 4 2" xfId="12036"/>
    <cellStyle name="Normal 42 4 2 2" xfId="36906"/>
    <cellStyle name="Normal 42 4 3" xfId="36907"/>
    <cellStyle name="Normal 42 5" xfId="12037"/>
    <cellStyle name="Normal 42 5 2" xfId="12038"/>
    <cellStyle name="Normal 42 5 2 2" xfId="36908"/>
    <cellStyle name="Normal 42 5 3" xfId="36909"/>
    <cellStyle name="Normal 42 6" xfId="36910"/>
    <cellStyle name="Normal 43" xfId="12039"/>
    <cellStyle name="Normal 43 2" xfId="12040"/>
    <cellStyle name="Normal 43 2 2" xfId="36911"/>
    <cellStyle name="Normal 43 2 2 2" xfId="36912"/>
    <cellStyle name="Normal 43 2 3" xfId="36913"/>
    <cellStyle name="Normal 43 2 3 2" xfId="36914"/>
    <cellStyle name="Normal 43 2 4" xfId="36915"/>
    <cellStyle name="Normal 43 3" xfId="12041"/>
    <cellStyle name="Normal 43 3 2" xfId="12042"/>
    <cellStyle name="Normal 43 3 2 2" xfId="36916"/>
    <cellStyle name="Normal 43 3 3" xfId="36917"/>
    <cellStyle name="Normal 43 4" xfId="36918"/>
    <cellStyle name="Normal 43 4 2" xfId="36919"/>
    <cellStyle name="Normal 43 5" xfId="36920"/>
    <cellStyle name="Normal 44" xfId="12043"/>
    <cellStyle name="Normal 44 2" xfId="12044"/>
    <cellStyle name="Normal 44 2 2" xfId="12045"/>
    <cellStyle name="Normal 44 2 2 2" xfId="12046"/>
    <cellStyle name="Normal 44 2 2 2 2" xfId="36921"/>
    <cellStyle name="Normal 44 2 2 3" xfId="36922"/>
    <cellStyle name="Normal 44 2 3" xfId="12047"/>
    <cellStyle name="Normal 44 2 3 2" xfId="36923"/>
    <cellStyle name="Normal 44 2 4" xfId="12048"/>
    <cellStyle name="Normal 44 2 4 2" xfId="36924"/>
    <cellStyle name="Normal 44 2 5" xfId="36925"/>
    <cellStyle name="Normal 44 3" xfId="12049"/>
    <cellStyle name="Normal 44 3 2" xfId="12050"/>
    <cellStyle name="Normal 44 3 2 2" xfId="36926"/>
    <cellStyle name="Normal 44 3 3" xfId="12051"/>
    <cellStyle name="Normal 44 3 3 2" xfId="36927"/>
    <cellStyle name="Normal 44 3 4" xfId="36928"/>
    <cellStyle name="Normal 44 4" xfId="12052"/>
    <cellStyle name="Normal 44 4 2" xfId="12053"/>
    <cellStyle name="Normal 44 4 2 2" xfId="36929"/>
    <cellStyle name="Normal 44 4 3" xfId="36930"/>
    <cellStyle name="Normal 44 5" xfId="12054"/>
    <cellStyle name="Normal 44 5 2" xfId="12055"/>
    <cellStyle name="Normal 44 5 2 2" xfId="36931"/>
    <cellStyle name="Normal 44 5 3" xfId="36932"/>
    <cellStyle name="Normal 44 6" xfId="12056"/>
    <cellStyle name="Normal 44 7" xfId="12057"/>
    <cellStyle name="Normal 45" xfId="12058"/>
    <cellStyle name="Normal 45 2" xfId="12059"/>
    <cellStyle name="Normal 45 2 2" xfId="12060"/>
    <cellStyle name="Normal 45 2 2 2" xfId="36933"/>
    <cellStyle name="Normal 45 2 3" xfId="36934"/>
    <cellStyle name="Normal 45 2 3 2" xfId="36935"/>
    <cellStyle name="Normal 45 2 4" xfId="36936"/>
    <cellStyle name="Normal 45 3" xfId="12061"/>
    <cellStyle name="Normal 45 3 2" xfId="36937"/>
    <cellStyle name="Normal 45 4" xfId="12062"/>
    <cellStyle name="Normal 45 4 2" xfId="36938"/>
    <cellStyle name="Normal 45 5" xfId="12063"/>
    <cellStyle name="Normal 45 5 2" xfId="36939"/>
    <cellStyle name="Normal 45 6" xfId="12064"/>
    <cellStyle name="Normal 45 7" xfId="12065"/>
    <cellStyle name="Normal 46" xfId="12066"/>
    <cellStyle name="Normal 46 2" xfId="12067"/>
    <cellStyle name="Normal 46 2 2" xfId="12068"/>
    <cellStyle name="Normal 46 2 2 2" xfId="36940"/>
    <cellStyle name="Normal 46 2 2 2 2" xfId="36941"/>
    <cellStyle name="Normal 46 2 2 3" xfId="36942"/>
    <cellStyle name="Normal 46 2 3" xfId="12069"/>
    <cellStyle name="Normal 46 2 3 2" xfId="36943"/>
    <cellStyle name="Normal 46 2 4" xfId="36944"/>
    <cellStyle name="Normal 46 2 5" xfId="36945"/>
    <cellStyle name="Normal 46 3" xfId="12070"/>
    <cellStyle name="Normal 46 3 2" xfId="36946"/>
    <cellStyle name="Normal 46 3 2 2" xfId="36947"/>
    <cellStyle name="Normal 46 3 3" xfId="36948"/>
    <cellStyle name="Normal 46 4" xfId="12071"/>
    <cellStyle name="Normal 46 4 2" xfId="36949"/>
    <cellStyle name="Normal 46 4 2 2" xfId="36950"/>
    <cellStyle name="Normal 46 4 3" xfId="36951"/>
    <cellStyle name="Normal 46 5" xfId="12072"/>
    <cellStyle name="Normal 46 5 2" xfId="36952"/>
    <cellStyle name="Normal 46 6" xfId="12073"/>
    <cellStyle name="Normal 47" xfId="12074"/>
    <cellStyle name="Normal 47 2" xfId="12075"/>
    <cellStyle name="Normal 47 2 2" xfId="12076"/>
    <cellStyle name="Normal 47 2 2 2" xfId="36953"/>
    <cellStyle name="Normal 47 2 3" xfId="36954"/>
    <cellStyle name="Normal 47 2 3 2" xfId="36955"/>
    <cellStyle name="Normal 47 2 4" xfId="36956"/>
    <cellStyle name="Normal 47 3" xfId="12077"/>
    <cellStyle name="Normal 47 3 2" xfId="12078"/>
    <cellStyle name="Normal 47 3 2 2" xfId="36957"/>
    <cellStyle name="Normal 47 3 3" xfId="36958"/>
    <cellStyle name="Normal 47 4" xfId="12079"/>
    <cellStyle name="Normal 47 4 2" xfId="12080"/>
    <cellStyle name="Normal 47 4 2 2" xfId="36959"/>
    <cellStyle name="Normal 47 4 3" xfId="36960"/>
    <cellStyle name="Normal 47 5" xfId="12081"/>
    <cellStyle name="Normal 47 5 2" xfId="36961"/>
    <cellStyle name="Normal 47 6" xfId="36962"/>
    <cellStyle name="Normal 48" xfId="12082"/>
    <cellStyle name="Normal 48 2" xfId="12083"/>
    <cellStyle name="Normal 48 2 2" xfId="12084"/>
    <cellStyle name="Normal 48 2 2 2" xfId="36963"/>
    <cellStyle name="Normal 48 2 3" xfId="36964"/>
    <cellStyle name="Normal 48 2 3 2" xfId="36965"/>
    <cellStyle name="Normal 48 2 4" xfId="36966"/>
    <cellStyle name="Normal 48 3" xfId="12085"/>
    <cellStyle name="Normal 48 3 2" xfId="12086"/>
    <cellStyle name="Normal 48 3 2 2" xfId="36967"/>
    <cellStyle name="Normal 48 3 3" xfId="36968"/>
    <cellStyle name="Normal 48 4" xfId="12087"/>
    <cellStyle name="Normal 48 4 2" xfId="12088"/>
    <cellStyle name="Normal 48 4 2 2" xfId="36969"/>
    <cellStyle name="Normal 48 4 3" xfId="36970"/>
    <cellStyle name="Normal 48 5" xfId="36971"/>
    <cellStyle name="Normal 49" xfId="12089"/>
    <cellStyle name="Normal 49 2" xfId="12090"/>
    <cellStyle name="Normal 49 2 2" xfId="12091"/>
    <cellStyle name="Normal 49 2 2 2" xfId="36972"/>
    <cellStyle name="Normal 49 2 3" xfId="36973"/>
    <cellStyle name="Normal 49 3" xfId="12092"/>
    <cellStyle name="Normal 49 3 2" xfId="12093"/>
    <cellStyle name="Normal 49 3 2 2" xfId="36974"/>
    <cellStyle name="Normal 49 3 3" xfId="36975"/>
    <cellStyle name="Normal 49 4" xfId="12094"/>
    <cellStyle name="Normal 49 4 2" xfId="12095"/>
    <cellStyle name="Normal 49 4 2 2" xfId="36976"/>
    <cellStyle name="Normal 49 4 3" xfId="36977"/>
    <cellStyle name="Normal 49 5" xfId="36978"/>
    <cellStyle name="Normal 49 5 2" xfId="36979"/>
    <cellStyle name="Normal 49 6" xfId="36980"/>
    <cellStyle name="Normal 5" xfId="12096"/>
    <cellStyle name="Normal 5 2" xfId="12097"/>
    <cellStyle name="Normal 5 2 2" xfId="12098"/>
    <cellStyle name="Normal 5 2 2 2" xfId="36981"/>
    <cellStyle name="Normal 5 2 2 2 2" xfId="36982"/>
    <cellStyle name="Normal 5 2 2 3" xfId="36983"/>
    <cellStyle name="Normal 5 2 3" xfId="12099"/>
    <cellStyle name="Normal 5 2 3 2" xfId="36984"/>
    <cellStyle name="Normal 5 2 3 2 2" xfId="36985"/>
    <cellStyle name="Normal 5 2 3 3" xfId="36986"/>
    <cellStyle name="Normal 5 2 3 4" xfId="36987"/>
    <cellStyle name="Normal 5 2 4" xfId="36988"/>
    <cellStyle name="Normal 5 2 4 2" xfId="36989"/>
    <cellStyle name="Normal 5 2 5" xfId="36990"/>
    <cellStyle name="Normal 5 2 5 2" xfId="36991"/>
    <cellStyle name="Normal 5 2 6" xfId="36992"/>
    <cellStyle name="Normal 5 3" xfId="12100"/>
    <cellStyle name="Normal 5 3 2" xfId="12101"/>
    <cellStyle name="Normal 5 3 2 2" xfId="36993"/>
    <cellStyle name="Normal 5 3 2 3" xfId="36994"/>
    <cellStyle name="Normal 5 3 3" xfId="36995"/>
    <cellStyle name="Normal 5 4" xfId="12102"/>
    <cellStyle name="Normal 5 4 2" xfId="12103"/>
    <cellStyle name="Normal 5 4 3" xfId="36996"/>
    <cellStyle name="Normal 5 5" xfId="12104"/>
    <cellStyle name="Normal 5 5 2" xfId="12105"/>
    <cellStyle name="Normal 5 6" xfId="12106"/>
    <cellStyle name="Normal 5 7" xfId="42547"/>
    <cellStyle name="Normal 5 8" xfId="42563"/>
    <cellStyle name="Normal 5_2011 CBR Rev Calc by schedule" xfId="12107"/>
    <cellStyle name="Normal 50" xfId="12108"/>
    <cellStyle name="Normal 50 2" xfId="12109"/>
    <cellStyle name="Normal 50 2 2" xfId="12110"/>
    <cellStyle name="Normal 50 2 2 2" xfId="36997"/>
    <cellStyle name="Normal 50 2 3" xfId="36998"/>
    <cellStyle name="Normal 50 3" xfId="12111"/>
    <cellStyle name="Normal 50 3 2" xfId="12112"/>
    <cellStyle name="Normal 50 3 2 2" xfId="36999"/>
    <cellStyle name="Normal 50 3 3" xfId="37000"/>
    <cellStyle name="Normal 50 4" xfId="12113"/>
    <cellStyle name="Normal 50 4 2" xfId="12114"/>
    <cellStyle name="Normal 50 4 2 2" xfId="37001"/>
    <cellStyle name="Normal 50 4 3" xfId="37002"/>
    <cellStyle name="Normal 50 5" xfId="37003"/>
    <cellStyle name="Normal 50 5 2" xfId="37004"/>
    <cellStyle name="Normal 50 6" xfId="37005"/>
    <cellStyle name="Normal 51" xfId="12115"/>
    <cellStyle name="Normal 51 2" xfId="12116"/>
    <cellStyle name="Normal 51 2 2" xfId="12117"/>
    <cellStyle name="Normal 51 2 2 2" xfId="37006"/>
    <cellStyle name="Normal 51 2 3" xfId="12118"/>
    <cellStyle name="Normal 51 2 3 2" xfId="37007"/>
    <cellStyle name="Normal 51 2 4" xfId="37008"/>
    <cellStyle name="Normal 51 3" xfId="12119"/>
    <cellStyle name="Normal 51 3 2" xfId="37009"/>
    <cellStyle name="Normal 51 4" xfId="12120"/>
    <cellStyle name="Normal 51 4 2" xfId="37010"/>
    <cellStyle name="Normal 51 5" xfId="12121"/>
    <cellStyle name="Normal 51 5 2" xfId="37011"/>
    <cellStyle name="Normal 51 6" xfId="12122"/>
    <cellStyle name="Normal 52" xfId="12123"/>
    <cellStyle name="Normal 52 2" xfId="37012"/>
    <cellStyle name="Normal 52 2 2" xfId="37013"/>
    <cellStyle name="Normal 52 2 2 2" xfId="37014"/>
    <cellStyle name="Normal 52 2 3" xfId="37015"/>
    <cellStyle name="Normal 52 3" xfId="37016"/>
    <cellStyle name="Normal 52 3 2" xfId="37017"/>
    <cellStyle name="Normal 52 4" xfId="37018"/>
    <cellStyle name="Normal 52 4 2" xfId="37019"/>
    <cellStyle name="Normal 52 5" xfId="37020"/>
    <cellStyle name="Normal 53" xfId="12124"/>
    <cellStyle name="Normal 53 2" xfId="12125"/>
    <cellStyle name="Normal 53 2 2" xfId="37021"/>
    <cellStyle name="Normal 53 2 2 2" xfId="37022"/>
    <cellStyle name="Normal 53 2 3" xfId="37023"/>
    <cellStyle name="Normal 53 2 4" xfId="37024"/>
    <cellStyle name="Normal 53 3" xfId="12126"/>
    <cellStyle name="Normal 53 3 2" xfId="12127"/>
    <cellStyle name="Normal 53 3 2 2" xfId="37025"/>
    <cellStyle name="Normal 53 3 3" xfId="37026"/>
    <cellStyle name="Normal 53 4" xfId="12128"/>
    <cellStyle name="Normal 53 4 2" xfId="37027"/>
    <cellStyle name="Normal 53 5" xfId="37028"/>
    <cellStyle name="Normal 54" xfId="12129"/>
    <cellStyle name="Normal 54 2" xfId="12130"/>
    <cellStyle name="Normal 54 2 2" xfId="37029"/>
    <cellStyle name="Normal 54 2 2 2" xfId="37030"/>
    <cellStyle name="Normal 54 2 3" xfId="37031"/>
    <cellStyle name="Normal 54 2 4" xfId="37032"/>
    <cellStyle name="Normal 54 3" xfId="12131"/>
    <cellStyle name="Normal 54 3 2" xfId="12132"/>
    <cellStyle name="Normal 54 3 2 2" xfId="37033"/>
    <cellStyle name="Normal 54 3 3" xfId="37034"/>
    <cellStyle name="Normal 54 4" xfId="12133"/>
    <cellStyle name="Normal 54 4 2" xfId="37035"/>
    <cellStyle name="Normal 54 5" xfId="12134"/>
    <cellStyle name="Normal 54 6" xfId="37036"/>
    <cellStyle name="Normal 55" xfId="12135"/>
    <cellStyle name="Normal 55 2" xfId="12136"/>
    <cellStyle name="Normal 55 2 2" xfId="12137"/>
    <cellStyle name="Normal 55 2 2 2" xfId="37037"/>
    <cellStyle name="Normal 55 2 3" xfId="37038"/>
    <cellStyle name="Normal 55 2 4" xfId="37039"/>
    <cellStyle name="Normal 55 3" xfId="12138"/>
    <cellStyle name="Normal 55 3 2" xfId="37040"/>
    <cellStyle name="Normal 55 4" xfId="37041"/>
    <cellStyle name="Normal 55 4 2" xfId="37042"/>
    <cellStyle name="Normal 55 5" xfId="37043"/>
    <cellStyle name="Normal 56" xfId="12139"/>
    <cellStyle name="Normal 56 2" xfId="12140"/>
    <cellStyle name="Normal 56 2 2" xfId="12141"/>
    <cellStyle name="Normal 56 2 2 2" xfId="37044"/>
    <cellStyle name="Normal 56 2 3" xfId="37045"/>
    <cellStyle name="Normal 56 2 4" xfId="37046"/>
    <cellStyle name="Normal 56 3" xfId="12142"/>
    <cellStyle name="Normal 56 3 2" xfId="37047"/>
    <cellStyle name="Normal 56 4" xfId="37048"/>
    <cellStyle name="Normal 56 4 2" xfId="37049"/>
    <cellStyle name="Normal 56 5" xfId="37050"/>
    <cellStyle name="Normal 57" xfId="12143"/>
    <cellStyle name="Normal 57 2" xfId="12144"/>
    <cellStyle name="Normal 57 2 2" xfId="37051"/>
    <cellStyle name="Normal 57 2 2 2" xfId="37052"/>
    <cellStyle name="Normal 57 2 3" xfId="37053"/>
    <cellStyle name="Normal 57 2 4" xfId="37054"/>
    <cellStyle name="Normal 57 3" xfId="37055"/>
    <cellStyle name="Normal 57 3 2" xfId="37056"/>
    <cellStyle name="Normal 57 4" xfId="37057"/>
    <cellStyle name="Normal 57 4 2" xfId="37058"/>
    <cellStyle name="Normal 57 5" xfId="37059"/>
    <cellStyle name="Normal 58" xfId="12145"/>
    <cellStyle name="Normal 58 2" xfId="12146"/>
    <cellStyle name="Normal 58 2 2" xfId="37060"/>
    <cellStyle name="Normal 58 2 2 2" xfId="37061"/>
    <cellStyle name="Normal 58 2 3" xfId="37062"/>
    <cellStyle name="Normal 58 2 4" xfId="37063"/>
    <cellStyle name="Normal 58 3" xfId="37064"/>
    <cellStyle name="Normal 58 3 2" xfId="37065"/>
    <cellStyle name="Normal 58 4" xfId="37066"/>
    <cellStyle name="Normal 58 4 2" xfId="37067"/>
    <cellStyle name="Normal 58 5" xfId="37068"/>
    <cellStyle name="Normal 59" xfId="12147"/>
    <cellStyle name="Normal 59 2" xfId="12148"/>
    <cellStyle name="Normal 59 2 2" xfId="37069"/>
    <cellStyle name="Normal 59 2 2 2" xfId="37070"/>
    <cellStyle name="Normal 59 2 3" xfId="37071"/>
    <cellStyle name="Normal 59 3" xfId="37072"/>
    <cellStyle name="Normal 59 3 2" xfId="37073"/>
    <cellStyle name="Normal 59 4" xfId="37074"/>
    <cellStyle name="Normal 59 4 2" xfId="37075"/>
    <cellStyle name="Normal 59 5" xfId="37076"/>
    <cellStyle name="Normal 6" xfId="12149"/>
    <cellStyle name="Normal 6 10" xfId="42548"/>
    <cellStyle name="Normal 6 11" xfId="42564"/>
    <cellStyle name="Normal 6 2" xfId="12150"/>
    <cellStyle name="Normal 6 2 2" xfId="12151"/>
    <cellStyle name="Normal 6 2 2 2" xfId="12152"/>
    <cellStyle name="Normal 6 2 2 2 2" xfId="37077"/>
    <cellStyle name="Normal 6 2 2 3" xfId="37078"/>
    <cellStyle name="Normal 6 2 3" xfId="12153"/>
    <cellStyle name="Normal 6 2 3 2" xfId="37079"/>
    <cellStyle name="Normal 6 2 3 2 2" xfId="37080"/>
    <cellStyle name="Normal 6 2 3 3" xfId="37081"/>
    <cellStyle name="Normal 6 2 3 4" xfId="37082"/>
    <cellStyle name="Normal 6 2 4" xfId="12154"/>
    <cellStyle name="Normal 6 2 4 2" xfId="37083"/>
    <cellStyle name="Normal 6 2 5" xfId="37084"/>
    <cellStyle name="Normal 6 3" xfId="12155"/>
    <cellStyle name="Normal 6 3 2" xfId="12156"/>
    <cellStyle name="Normal 6 3 2 2" xfId="37085"/>
    <cellStyle name="Normal 6 3 2 2 2" xfId="37086"/>
    <cellStyle name="Normal 6 3 2 3" xfId="37087"/>
    <cellStyle name="Normal 6 3 3" xfId="37088"/>
    <cellStyle name="Normal 6 3 3 2" xfId="37089"/>
    <cellStyle name="Normal 6 3 3 3" xfId="37090"/>
    <cellStyle name="Normal 6 3 4" xfId="37091"/>
    <cellStyle name="Normal 6 3 4 2" xfId="37092"/>
    <cellStyle name="Normal 6 4" xfId="12157"/>
    <cellStyle name="Normal 6 4 2" xfId="37093"/>
    <cellStyle name="Normal 6 4 2 2" xfId="37094"/>
    <cellStyle name="Normal 6 4 3" xfId="37095"/>
    <cellStyle name="Normal 6 5" xfId="12158"/>
    <cellStyle name="Normal 6 5 2" xfId="12159"/>
    <cellStyle name="Normal 6 5 3" xfId="37096"/>
    <cellStyle name="Normal 6 6" xfId="12160"/>
    <cellStyle name="Normal 6 6 2" xfId="37097"/>
    <cellStyle name="Normal 6 6 2 2" xfId="37098"/>
    <cellStyle name="Normal 6 6 3" xfId="37099"/>
    <cellStyle name="Normal 6 7" xfId="37100"/>
    <cellStyle name="Normal 6 8" xfId="37101"/>
    <cellStyle name="Normal 6 9" xfId="37102"/>
    <cellStyle name="Normal 6_2010 PTC's Sept10_Aug11 (Version 4)" xfId="37103"/>
    <cellStyle name="Normal 60" xfId="12161"/>
    <cellStyle name="Normal 60 2" xfId="12162"/>
    <cellStyle name="Normal 60 2 2" xfId="37104"/>
    <cellStyle name="Normal 60 2 2 2" xfId="37105"/>
    <cellStyle name="Normal 60 2 3" xfId="37106"/>
    <cellStyle name="Normal 60 3" xfId="37107"/>
    <cellStyle name="Normal 60 3 2" xfId="37108"/>
    <cellStyle name="Normal 60 4" xfId="37109"/>
    <cellStyle name="Normal 60 4 2" xfId="37110"/>
    <cellStyle name="Normal 60 5" xfId="37111"/>
    <cellStyle name="Normal 61" xfId="12163"/>
    <cellStyle name="Normal 61 2" xfId="12164"/>
    <cellStyle name="Normal 61 2 2" xfId="37112"/>
    <cellStyle name="Normal 61 2 2 2" xfId="37113"/>
    <cellStyle name="Normal 61 2 3" xfId="37114"/>
    <cellStyle name="Normal 61 3" xfId="37115"/>
    <cellStyle name="Normal 61 3 2" xfId="37116"/>
    <cellStyle name="Normal 61 4" xfId="37117"/>
    <cellStyle name="Normal 62" xfId="12165"/>
    <cellStyle name="Normal 62 2" xfId="12166"/>
    <cellStyle name="Normal 62 2 2" xfId="37118"/>
    <cellStyle name="Normal 62 3" xfId="37119"/>
    <cellStyle name="Normal 63" xfId="12167"/>
    <cellStyle name="Normal 63 2" xfId="12168"/>
    <cellStyle name="Normal 63 2 2" xfId="37120"/>
    <cellStyle name="Normal 63 2 3" xfId="37121"/>
    <cellStyle name="Normal 63 3" xfId="37122"/>
    <cellStyle name="Normal 63 3 2" xfId="37123"/>
    <cellStyle name="Normal 63 4" xfId="37124"/>
    <cellStyle name="Normal 64" xfId="12169"/>
    <cellStyle name="Normal 64 2" xfId="12170"/>
    <cellStyle name="Normal 64 2 2" xfId="37125"/>
    <cellStyle name="Normal 64 2 3" xfId="37126"/>
    <cellStyle name="Normal 64 3" xfId="37127"/>
    <cellStyle name="Normal 64 3 2" xfId="37128"/>
    <cellStyle name="Normal 64 4" xfId="37129"/>
    <cellStyle name="Normal 65" xfId="12171"/>
    <cellStyle name="Normal 65 2" xfId="12172"/>
    <cellStyle name="Normal 65 2 2" xfId="37130"/>
    <cellStyle name="Normal 65 2 3" xfId="37131"/>
    <cellStyle name="Normal 65 3" xfId="37132"/>
    <cellStyle name="Normal 65 3 2" xfId="37133"/>
    <cellStyle name="Normal 65 4" xfId="37134"/>
    <cellStyle name="Normal 66" xfId="12173"/>
    <cellStyle name="Normal 66 2" xfId="12174"/>
    <cellStyle name="Normal 66 2 2" xfId="37135"/>
    <cellStyle name="Normal 66 2 3" xfId="37136"/>
    <cellStyle name="Normal 66 3" xfId="37137"/>
    <cellStyle name="Normal 66 3 2" xfId="37138"/>
    <cellStyle name="Normal 66 4" xfId="37139"/>
    <cellStyle name="Normal 66 5" xfId="37140"/>
    <cellStyle name="Normal 67" xfId="12175"/>
    <cellStyle name="Normal 67 2" xfId="12176"/>
    <cellStyle name="Normal 67 2 2" xfId="37141"/>
    <cellStyle name="Normal 67 2 3" xfId="37142"/>
    <cellStyle name="Normal 67 3" xfId="37143"/>
    <cellStyle name="Normal 67 3 2" xfId="37144"/>
    <cellStyle name="Normal 67 4" xfId="37145"/>
    <cellStyle name="Normal 68" xfId="12177"/>
    <cellStyle name="Normal 68 2" xfId="12178"/>
    <cellStyle name="Normal 68 2 2" xfId="37146"/>
    <cellStyle name="Normal 68 2 3" xfId="37147"/>
    <cellStyle name="Normal 68 3" xfId="37148"/>
    <cellStyle name="Normal 68 3 2" xfId="37149"/>
    <cellStyle name="Normal 68 4" xfId="37150"/>
    <cellStyle name="Normal 69" xfId="12179"/>
    <cellStyle name="Normal 69 2" xfId="12180"/>
    <cellStyle name="Normal 69 2 2" xfId="37151"/>
    <cellStyle name="Normal 69 2 3" xfId="37152"/>
    <cellStyle name="Normal 69 3" xfId="37153"/>
    <cellStyle name="Normal 69 3 2" xfId="37154"/>
    <cellStyle name="Normal 69 4" xfId="37155"/>
    <cellStyle name="Normal 7" xfId="12181"/>
    <cellStyle name="Normal 7 2" xfId="12182"/>
    <cellStyle name="Normal 7 2 2" xfId="12183"/>
    <cellStyle name="Normal 7 2 2 2" xfId="12184"/>
    <cellStyle name="Normal 7 2 2 2 2" xfId="37156"/>
    <cellStyle name="Normal 7 2 2 2 3" xfId="37157"/>
    <cellStyle name="Normal 7 2 2 3" xfId="37158"/>
    <cellStyle name="Normal 7 2 3" xfId="12185"/>
    <cellStyle name="Normal 7 2 3 2" xfId="37159"/>
    <cellStyle name="Normal 7 2 3 2 2" xfId="37160"/>
    <cellStyle name="Normal 7 2 3 3" xfId="37161"/>
    <cellStyle name="Normal 7 2 3 4" xfId="37162"/>
    <cellStyle name="Normal 7 2 4" xfId="37163"/>
    <cellStyle name="Normal 7 2 4 2" xfId="37164"/>
    <cellStyle name="Normal 7 2 5" xfId="37165"/>
    <cellStyle name="Normal 7 2 6" xfId="37166"/>
    <cellStyle name="Normal 7 3" xfId="12186"/>
    <cellStyle name="Normal 7 3 2" xfId="37167"/>
    <cellStyle name="Normal 7 3 2 2" xfId="37168"/>
    <cellStyle name="Normal 7 3 2 3" xfId="37169"/>
    <cellStyle name="Normal 7 3 3" xfId="37170"/>
    <cellStyle name="Normal 7 4" xfId="12187"/>
    <cellStyle name="Normal 7 4 2" xfId="12188"/>
    <cellStyle name="Normal 7 4 3" xfId="37171"/>
    <cellStyle name="Normal 7 4 4" xfId="37172"/>
    <cellStyle name="Normal 7 5" xfId="12189"/>
    <cellStyle name="Normal 7 5 2" xfId="37173"/>
    <cellStyle name="Normal 7 5 2 2" xfId="37174"/>
    <cellStyle name="Normal 7 5 3" xfId="37175"/>
    <cellStyle name="Normal 7 6" xfId="12190"/>
    <cellStyle name="Normal 7 6 2" xfId="37176"/>
    <cellStyle name="Normal 7 7" xfId="37177"/>
    <cellStyle name="Normal 7 8" xfId="42549"/>
    <cellStyle name="Normal 7 9" xfId="42565"/>
    <cellStyle name="Normal 70" xfId="12191"/>
    <cellStyle name="Normal 70 2" xfId="12192"/>
    <cellStyle name="Normal 70 2 2" xfId="37178"/>
    <cellStyle name="Normal 70 2 3" xfId="37179"/>
    <cellStyle name="Normal 70 3" xfId="37180"/>
    <cellStyle name="Normal 71" xfId="12193"/>
    <cellStyle name="Normal 71 2" xfId="12194"/>
    <cellStyle name="Normal 71 2 2" xfId="37181"/>
    <cellStyle name="Normal 71 3" xfId="37182"/>
    <cellStyle name="Normal 72" xfId="12195"/>
    <cellStyle name="Normal 72 2" xfId="12196"/>
    <cellStyle name="Normal 72 2 2" xfId="37183"/>
    <cellStyle name="Normal 72 2 3" xfId="37184"/>
    <cellStyle name="Normal 72 3" xfId="37185"/>
    <cellStyle name="Normal 72 4" xfId="37186"/>
    <cellStyle name="Normal 73" xfId="12197"/>
    <cellStyle name="Normal 73 2" xfId="12198"/>
    <cellStyle name="Normal 73 2 2" xfId="37187"/>
    <cellStyle name="Normal 73 3" xfId="37188"/>
    <cellStyle name="Normal 73 3 2" xfId="37189"/>
    <cellStyle name="Normal 73 4" xfId="37190"/>
    <cellStyle name="Normal 74" xfId="12199"/>
    <cellStyle name="Normal 74 2" xfId="37191"/>
    <cellStyle name="Normal 74 2 2" xfId="37192"/>
    <cellStyle name="Normal 74 3" xfId="37193"/>
    <cellStyle name="Normal 74 3 2" xfId="37194"/>
    <cellStyle name="Normal 74 4" xfId="37195"/>
    <cellStyle name="Normal 75" xfId="12200"/>
    <cellStyle name="Normal 75 2" xfId="37196"/>
    <cellStyle name="Normal 75 2 2" xfId="37197"/>
    <cellStyle name="Normal 75 3" xfId="37198"/>
    <cellStyle name="Normal 75 3 2" xfId="37199"/>
    <cellStyle name="Normal 75 4" xfId="37200"/>
    <cellStyle name="Normal 76" xfId="12201"/>
    <cellStyle name="Normal 76 2" xfId="37201"/>
    <cellStyle name="Normal 76 2 2" xfId="37202"/>
    <cellStyle name="Normal 76 3" xfId="37203"/>
    <cellStyle name="Normal 76 3 2" xfId="37204"/>
    <cellStyle name="Normal 76 4" xfId="37205"/>
    <cellStyle name="Normal 77" xfId="12202"/>
    <cellStyle name="Normal 77 2" xfId="37206"/>
    <cellStyle name="Normal 77 2 2" xfId="37207"/>
    <cellStyle name="Normal 77 3" xfId="37208"/>
    <cellStyle name="Normal 77 3 2" xfId="37209"/>
    <cellStyle name="Normal 77 4" xfId="37210"/>
    <cellStyle name="Normal 78" xfId="12203"/>
    <cellStyle name="Normal 78 2" xfId="37211"/>
    <cellStyle name="Normal 78 2 2" xfId="37212"/>
    <cellStyle name="Normal 78 3" xfId="37213"/>
    <cellStyle name="Normal 78 3 2" xfId="37214"/>
    <cellStyle name="Normal 78 4" xfId="37215"/>
    <cellStyle name="Normal 79" xfId="12204"/>
    <cellStyle name="Normal 79 2" xfId="37216"/>
    <cellStyle name="Normal 79 2 2" xfId="37217"/>
    <cellStyle name="Normal 79 3" xfId="37218"/>
    <cellStyle name="Normal 79 3 2" xfId="37219"/>
    <cellStyle name="Normal 79 4" xfId="37220"/>
    <cellStyle name="Normal 8" xfId="12205"/>
    <cellStyle name="Normal 8 2" xfId="12206"/>
    <cellStyle name="Normal 8 2 2" xfId="12207"/>
    <cellStyle name="Normal 8 2 2 2" xfId="12208"/>
    <cellStyle name="Normal 8 2 2 2 2" xfId="37221"/>
    <cellStyle name="Normal 8 2 2 3" xfId="37222"/>
    <cellStyle name="Normal 8 2 3" xfId="12209"/>
    <cellStyle name="Normal 8 2 3 2" xfId="37223"/>
    <cellStyle name="Normal 8 2 3 2 2" xfId="37224"/>
    <cellStyle name="Normal 8 2 3 3" xfId="37225"/>
    <cellStyle name="Normal 8 2 3 4" xfId="37226"/>
    <cellStyle name="Normal 8 2 4" xfId="12210"/>
    <cellStyle name="Normal 8 2 4 2" xfId="37227"/>
    <cellStyle name="Normal 8 2 5" xfId="37228"/>
    <cellStyle name="Normal 8 2 5 2" xfId="37229"/>
    <cellStyle name="Normal 8 2 6" xfId="37230"/>
    <cellStyle name="Normal 8 3" xfId="12211"/>
    <cellStyle name="Normal 8 3 2" xfId="37231"/>
    <cellStyle name="Normal 8 3 2 2" xfId="37232"/>
    <cellStyle name="Normal 8 3 2 3" xfId="37233"/>
    <cellStyle name="Normal 8 3 3" xfId="37234"/>
    <cellStyle name="Normal 8 4" xfId="12212"/>
    <cellStyle name="Normal 8 4 2" xfId="12213"/>
    <cellStyle name="Normal 8 4 3" xfId="37235"/>
    <cellStyle name="Normal 8 5" xfId="12214"/>
    <cellStyle name="Normal 8 5 2" xfId="37236"/>
    <cellStyle name="Normal 8 6" xfId="12215"/>
    <cellStyle name="Normal 8 7" xfId="42550"/>
    <cellStyle name="Normal 8 8" xfId="42566"/>
    <cellStyle name="Normal 80" xfId="12216"/>
    <cellStyle name="Normal 80 2" xfId="37237"/>
    <cellStyle name="Normal 80 2 2" xfId="37238"/>
    <cellStyle name="Normal 80 3" xfId="37239"/>
    <cellStyle name="Normal 80 3 2" xfId="37240"/>
    <cellStyle name="Normal 80 4" xfId="37241"/>
    <cellStyle name="Normal 81" xfId="12217"/>
    <cellStyle name="Normal 81 2" xfId="37242"/>
    <cellStyle name="Normal 81 2 2" xfId="37243"/>
    <cellStyle name="Normal 81 3" xfId="37244"/>
    <cellStyle name="Normal 81 3 2" xfId="37245"/>
    <cellStyle name="Normal 81 4" xfId="37246"/>
    <cellStyle name="Normal 82" xfId="12218"/>
    <cellStyle name="Normal 82 2" xfId="37247"/>
    <cellStyle name="Normal 82 2 2" xfId="37248"/>
    <cellStyle name="Normal 82 3" xfId="37249"/>
    <cellStyle name="Normal 82 3 2" xfId="37250"/>
    <cellStyle name="Normal 82 4" xfId="37251"/>
    <cellStyle name="Normal 83" xfId="12219"/>
    <cellStyle name="Normal 83 2" xfId="37252"/>
    <cellStyle name="Normal 83 2 2" xfId="37253"/>
    <cellStyle name="Normal 83 2 3" xfId="37254"/>
    <cellStyle name="Normal 83 3" xfId="37255"/>
    <cellStyle name="Normal 83 3 2" xfId="37256"/>
    <cellStyle name="Normal 83 4" xfId="37257"/>
    <cellStyle name="Normal 84" xfId="12220"/>
    <cellStyle name="Normal 84 2" xfId="37258"/>
    <cellStyle name="Normal 84 2 2" xfId="37259"/>
    <cellStyle name="Normal 84 2 3" xfId="37260"/>
    <cellStyle name="Normal 84 3" xfId="37261"/>
    <cellStyle name="Normal 84 3 2" xfId="37262"/>
    <cellStyle name="Normal 84 4" xfId="37263"/>
    <cellStyle name="Normal 85" xfId="12221"/>
    <cellStyle name="Normal 85 2" xfId="37264"/>
    <cellStyle name="Normal 85 2 2" xfId="37265"/>
    <cellStyle name="Normal 85 2 3" xfId="37266"/>
    <cellStyle name="Normal 85 3" xfId="37267"/>
    <cellStyle name="Normal 85 3 2" xfId="37268"/>
    <cellStyle name="Normal 85 4" xfId="37269"/>
    <cellStyle name="Normal 86" xfId="12222"/>
    <cellStyle name="Normal 86 2" xfId="37270"/>
    <cellStyle name="Normal 86 2 2" xfId="37271"/>
    <cellStyle name="Normal 86 2 3" xfId="37272"/>
    <cellStyle name="Normal 86 3" xfId="37273"/>
    <cellStyle name="Normal 86 4" xfId="37274"/>
    <cellStyle name="Normal 87" xfId="12223"/>
    <cellStyle name="Normal 87 2" xfId="37275"/>
    <cellStyle name="Normal 87 2 2" xfId="37276"/>
    <cellStyle name="Normal 87 3" xfId="37277"/>
    <cellStyle name="Normal 88" xfId="12224"/>
    <cellStyle name="Normal 88 2" xfId="37278"/>
    <cellStyle name="Normal 88 2 2" xfId="37279"/>
    <cellStyle name="Normal 88 3" xfId="37280"/>
    <cellStyle name="Normal 89" xfId="12225"/>
    <cellStyle name="Normal 89 2" xfId="37281"/>
    <cellStyle name="Normal 89 2 2" xfId="37282"/>
    <cellStyle name="Normal 89 3" xfId="37283"/>
    <cellStyle name="Normal 9" xfId="12226"/>
    <cellStyle name="Normal 9 2" xfId="12227"/>
    <cellStyle name="Normal 9 2 2" xfId="12228"/>
    <cellStyle name="Normal 9 2 2 2" xfId="12229"/>
    <cellStyle name="Normal 9 2 2 2 2" xfId="37284"/>
    <cellStyle name="Normal 9 2 2 3" xfId="37285"/>
    <cellStyle name="Normal 9 2 3" xfId="12230"/>
    <cellStyle name="Normal 9 2 3 2" xfId="37286"/>
    <cellStyle name="Normal 9 2 3 2 2" xfId="37287"/>
    <cellStyle name="Normal 9 2 3 3" xfId="37288"/>
    <cellStyle name="Normal 9 2 3 4" xfId="37289"/>
    <cellStyle name="Normal 9 2 4" xfId="37290"/>
    <cellStyle name="Normal 9 2 4 2" xfId="37291"/>
    <cellStyle name="Normal 9 2 5" xfId="37292"/>
    <cellStyle name="Normal 9 2 5 2" xfId="37293"/>
    <cellStyle name="Normal 9 2 6" xfId="37294"/>
    <cellStyle name="Normal 9 3" xfId="12231"/>
    <cellStyle name="Normal 9 3 2" xfId="12232"/>
    <cellStyle name="Normal 9 3 2 2" xfId="37295"/>
    <cellStyle name="Normal 9 4" xfId="12233"/>
    <cellStyle name="Normal 9 4 2" xfId="37296"/>
    <cellStyle name="Normal 9 4 3" xfId="37297"/>
    <cellStyle name="Normal 9 4 4" xfId="37298"/>
    <cellStyle name="Normal 9 5" xfId="12234"/>
    <cellStyle name="Normal 9 5 2" xfId="37299"/>
    <cellStyle name="Normal 9 5 2 2" xfId="37300"/>
    <cellStyle name="Normal 9 5 3" xfId="37301"/>
    <cellStyle name="Normal 9 6" xfId="37302"/>
    <cellStyle name="Normal 9 7" xfId="37303"/>
    <cellStyle name="Normal 9 8" xfId="42551"/>
    <cellStyle name="Normal 9 9" xfId="42567"/>
    <cellStyle name="Normal 9_NOL Analysis(For Ann Kellog and  Pete Winne)" xfId="37304"/>
    <cellStyle name="Normal 90" xfId="12235"/>
    <cellStyle name="Normal 90 2" xfId="37305"/>
    <cellStyle name="Normal 90 2 2" xfId="37306"/>
    <cellStyle name="Normal 90 3" xfId="37307"/>
    <cellStyle name="Normal 91" xfId="12236"/>
    <cellStyle name="Normal 91 2" xfId="37308"/>
    <cellStyle name="Normal 91 2 2" xfId="37309"/>
    <cellStyle name="Normal 91 3" xfId="37310"/>
    <cellStyle name="Normal 92" xfId="12237"/>
    <cellStyle name="Normal 92 2" xfId="37311"/>
    <cellStyle name="Normal 92 2 2" xfId="37312"/>
    <cellStyle name="Normal 92 3" xfId="37313"/>
    <cellStyle name="Normal 93" xfId="12238"/>
    <cellStyle name="Normal 93 2" xfId="37314"/>
    <cellStyle name="Normal 93 2 2" xfId="37315"/>
    <cellStyle name="Normal 93 3" xfId="37316"/>
    <cellStyle name="Normal 94" xfId="12239"/>
    <cellStyle name="Normal 94 2" xfId="37317"/>
    <cellStyle name="Normal 94 2 2" xfId="37318"/>
    <cellStyle name="Normal 94 3" xfId="37319"/>
    <cellStyle name="Normal 94 3 2" xfId="37320"/>
    <cellStyle name="Normal 94 4" xfId="37321"/>
    <cellStyle name="Normal 95" xfId="12240"/>
    <cellStyle name="Normal 95 2" xfId="37322"/>
    <cellStyle name="Normal 95 2 2" xfId="37323"/>
    <cellStyle name="Normal 95 2 3" xfId="37324"/>
    <cellStyle name="Normal 95 3" xfId="37325"/>
    <cellStyle name="Normal 95 4" xfId="37326"/>
    <cellStyle name="Normal 95 5" xfId="37327"/>
    <cellStyle name="Normal 96" xfId="12241"/>
    <cellStyle name="Normal 96 2" xfId="12242"/>
    <cellStyle name="Normal 96 2 2" xfId="37328"/>
    <cellStyle name="Normal 96 3" xfId="37329"/>
    <cellStyle name="Normal 96 3 2" xfId="37330"/>
    <cellStyle name="Normal 96 4" xfId="37331"/>
    <cellStyle name="Normal 97" xfId="12243"/>
    <cellStyle name="Normal 97 2" xfId="37332"/>
    <cellStyle name="Normal 97 2 2" xfId="37333"/>
    <cellStyle name="Normal 97 3" xfId="37334"/>
    <cellStyle name="Normal 97 4" xfId="37335"/>
    <cellStyle name="Normal 98" xfId="12244"/>
    <cellStyle name="Normal 98 2" xfId="37336"/>
    <cellStyle name="Normal 98 2 2" xfId="37337"/>
    <cellStyle name="Normal 98 3" xfId="37338"/>
    <cellStyle name="Normal 98 4" xfId="37339"/>
    <cellStyle name="Normal 98 5" xfId="37340"/>
    <cellStyle name="Normal 99" xfId="12245"/>
    <cellStyle name="Normal 99 2" xfId="37341"/>
    <cellStyle name="Normal 99 2 2" xfId="37342"/>
    <cellStyle name="Normal 99 3" xfId="37343"/>
    <cellStyle name="Normal 99 4" xfId="37344"/>
    <cellStyle name="Normal 99 5" xfId="37345"/>
    <cellStyle name="Normal_WeathAdjustmentSummary" xfId="48"/>
    <cellStyle name="Note" xfId="49" builtinId="10" customBuiltin="1"/>
    <cellStyle name="Note 10" xfId="12246"/>
    <cellStyle name="Note 10 2" xfId="12247"/>
    <cellStyle name="Note 10 2 2" xfId="12248"/>
    <cellStyle name="Note 10 2 2 2" xfId="37346"/>
    <cellStyle name="Note 10 2 3" xfId="37347"/>
    <cellStyle name="Note 10 2 4" xfId="37348"/>
    <cellStyle name="Note 10 3" xfId="12249"/>
    <cellStyle name="Note 10 3 2" xfId="12250"/>
    <cellStyle name="Note 10 3 2 2" xfId="37349"/>
    <cellStyle name="Note 10 3 3" xfId="37350"/>
    <cellStyle name="Note 10 4" xfId="12251"/>
    <cellStyle name="Note 10 4 2" xfId="37351"/>
    <cellStyle name="Note 10 5" xfId="37352"/>
    <cellStyle name="Note 10 5 2" xfId="37353"/>
    <cellStyle name="Note 10 6" xfId="37354"/>
    <cellStyle name="Note 10 6 2" xfId="37355"/>
    <cellStyle name="Note 10 7" xfId="37356"/>
    <cellStyle name="Note 10 7 2" xfId="37357"/>
    <cellStyle name="Note 10 8" xfId="37358"/>
    <cellStyle name="Note 11" xfId="12252"/>
    <cellStyle name="Note 11 2" xfId="12253"/>
    <cellStyle name="Note 11 2 2" xfId="12254"/>
    <cellStyle name="Note 11 2 2 2" xfId="37359"/>
    <cellStyle name="Note 11 2 3" xfId="37360"/>
    <cellStyle name="Note 11 2 4" xfId="37361"/>
    <cellStyle name="Note 11 2 5" xfId="37362"/>
    <cellStyle name="Note 11 3" xfId="12255"/>
    <cellStyle name="Note 11 3 2" xfId="37363"/>
    <cellStyle name="Note 11 3 2 2" xfId="37364"/>
    <cellStyle name="Note 11 3 3" xfId="37365"/>
    <cellStyle name="Note 11 3 4" xfId="37366"/>
    <cellStyle name="Note 11 3 5" xfId="37367"/>
    <cellStyle name="Note 11 4" xfId="37368"/>
    <cellStyle name="Note 11 4 2" xfId="37369"/>
    <cellStyle name="Note 11 4 3" xfId="37370"/>
    <cellStyle name="Note 11 5" xfId="37371"/>
    <cellStyle name="Note 11 6" xfId="37372"/>
    <cellStyle name="Note 12" xfId="12256"/>
    <cellStyle name="Note 12 2" xfId="12257"/>
    <cellStyle name="Note 12 2 2" xfId="12258"/>
    <cellStyle name="Note 12 2 2 2" xfId="37373"/>
    <cellStyle name="Note 12 2 2 2 2" xfId="37374"/>
    <cellStyle name="Note 12 2 3" xfId="37375"/>
    <cellStyle name="Note 12 2 3 2" xfId="37376"/>
    <cellStyle name="Note 12 2 3 3" xfId="37377"/>
    <cellStyle name="Note 12 2 4" xfId="37378"/>
    <cellStyle name="Note 12 2 4 2" xfId="37379"/>
    <cellStyle name="Note 12 2 5" xfId="37380"/>
    <cellStyle name="Note 12 2 6" xfId="37381"/>
    <cellStyle name="Note 12 3" xfId="12259"/>
    <cellStyle name="Note 12 3 2" xfId="12260"/>
    <cellStyle name="Note 12 3 2 2" xfId="12261"/>
    <cellStyle name="Note 12 3 2 3" xfId="12262"/>
    <cellStyle name="Note 12 3 2 4" xfId="12263"/>
    <cellStyle name="Note 12 3 2 5" xfId="12264"/>
    <cellStyle name="Note 12 3 2 6" xfId="37382"/>
    <cellStyle name="Note 12 3 2 7" xfId="37383"/>
    <cellStyle name="Note 12 3 3" xfId="12265"/>
    <cellStyle name="Note 12 3 4" xfId="12266"/>
    <cellStyle name="Note 12 3 5" xfId="12267"/>
    <cellStyle name="Note 12 3 6" xfId="12268"/>
    <cellStyle name="Note 12 3 7" xfId="37384"/>
    <cellStyle name="Note 12 3 8" xfId="37385"/>
    <cellStyle name="Note 12 4" xfId="12269"/>
    <cellStyle name="Note 12 4 2" xfId="12270"/>
    <cellStyle name="Note 12 4 2 2" xfId="37386"/>
    <cellStyle name="Note 12 4 3" xfId="12271"/>
    <cellStyle name="Note 12 4 4" xfId="12272"/>
    <cellStyle name="Note 12 4 5" xfId="12273"/>
    <cellStyle name="Note 12 4 6" xfId="37387"/>
    <cellStyle name="Note 12 4 7" xfId="37388"/>
    <cellStyle name="Note 12 5" xfId="37389"/>
    <cellStyle name="Note 12 5 2" xfId="37390"/>
    <cellStyle name="Note 12 5 2 2" xfId="37391"/>
    <cellStyle name="Note 12 5 3" xfId="37392"/>
    <cellStyle name="Note 12 6" xfId="37393"/>
    <cellStyle name="Note 12 6 2" xfId="37394"/>
    <cellStyle name="Note 12 7" xfId="37395"/>
    <cellStyle name="Note 12 8" xfId="37396"/>
    <cellStyle name="Note 13" xfId="12274"/>
    <cellStyle name="Note 13 2" xfId="12275"/>
    <cellStyle name="Note 13 2 2" xfId="37397"/>
    <cellStyle name="Note 13 2 3" xfId="37398"/>
    <cellStyle name="Note 13 3" xfId="12276"/>
    <cellStyle name="Note 14" xfId="12277"/>
    <cellStyle name="Note 14 2" xfId="37399"/>
    <cellStyle name="Note 14 2 2" xfId="37400"/>
    <cellStyle name="Note 14 2 3" xfId="37401"/>
    <cellStyle name="Note 14 3" xfId="37402"/>
    <cellStyle name="Note 14 3 2" xfId="37403"/>
    <cellStyle name="Note 14 4" xfId="37404"/>
    <cellStyle name="Note 15" xfId="12278"/>
    <cellStyle name="Note 15 2" xfId="37405"/>
    <cellStyle name="Note 15 2 2" xfId="37406"/>
    <cellStyle name="Note 15 2 3" xfId="37407"/>
    <cellStyle name="Note 15 3" xfId="37408"/>
    <cellStyle name="Note 15 4" xfId="37409"/>
    <cellStyle name="Note 15 5" xfId="37410"/>
    <cellStyle name="Note 16" xfId="12279"/>
    <cellStyle name="Note 16 2" xfId="37411"/>
    <cellStyle name="Note 16 2 2" xfId="37412"/>
    <cellStyle name="Note 16 3" xfId="37413"/>
    <cellStyle name="Note 17" xfId="12280"/>
    <cellStyle name="Note 17 2" xfId="37414"/>
    <cellStyle name="Note 18" xfId="12281"/>
    <cellStyle name="Note 19" xfId="12282"/>
    <cellStyle name="Note 2" xfId="12283"/>
    <cellStyle name="Note 2 2" xfId="12284"/>
    <cellStyle name="Note 2 2 2" xfId="12285"/>
    <cellStyle name="Note 2 2 2 2" xfId="12286"/>
    <cellStyle name="Note 2 2 2 2 2" xfId="37415"/>
    <cellStyle name="Note 2 2 2 3" xfId="12287"/>
    <cellStyle name="Note 2 2 2 3 2" xfId="37416"/>
    <cellStyle name="Note 2 2 2 4" xfId="12288"/>
    <cellStyle name="Note 2 2 2 5" xfId="12289"/>
    <cellStyle name="Note 2 2 2 6" xfId="37417"/>
    <cellStyle name="Note 2 2 2 7" xfId="37418"/>
    <cellStyle name="Note 2 2 3" xfId="12290"/>
    <cellStyle name="Note 2 2 3 2" xfId="12291"/>
    <cellStyle name="Note 2 2 3 2 2" xfId="37419"/>
    <cellStyle name="Note 2 2 3 3" xfId="12292"/>
    <cellStyle name="Note 2 2 3 4" xfId="12293"/>
    <cellStyle name="Note 2 2 3 5" xfId="12294"/>
    <cellStyle name="Note 2 2 3 6" xfId="37420"/>
    <cellStyle name="Note 2 2 3 7" xfId="37421"/>
    <cellStyle name="Note 2 2 4" xfId="12295"/>
    <cellStyle name="Note 2 2 4 2" xfId="37422"/>
    <cellStyle name="Note 2 2 5" xfId="12296"/>
    <cellStyle name="Note 2 2 5 2" xfId="37423"/>
    <cellStyle name="Note 2 2 6" xfId="37424"/>
    <cellStyle name="Note 2 2 6 2" xfId="37425"/>
    <cellStyle name="Note 2 2 7" xfId="37426"/>
    <cellStyle name="Note 2 3" xfId="12297"/>
    <cellStyle name="Note 2 3 2" xfId="12298"/>
    <cellStyle name="Note 2 3 2 2" xfId="12299"/>
    <cellStyle name="Note 2 3 2 2 2" xfId="37427"/>
    <cellStyle name="Note 2 3 2 3" xfId="37428"/>
    <cellStyle name="Note 2 3 3" xfId="12300"/>
    <cellStyle name="Note 2 3 3 2" xfId="12301"/>
    <cellStyle name="Note 2 3 3 2 2" xfId="37429"/>
    <cellStyle name="Note 2 3 3 3" xfId="37430"/>
    <cellStyle name="Note 2 3 4" xfId="12302"/>
    <cellStyle name="Note 2 3 4 2" xfId="37431"/>
    <cellStyle name="Note 2 3 5" xfId="12303"/>
    <cellStyle name="Note 2 3 5 2" xfId="37432"/>
    <cellStyle name="Note 2 3 6" xfId="37433"/>
    <cellStyle name="Note 2 3 7" xfId="37434"/>
    <cellStyle name="Note 2 4" xfId="12304"/>
    <cellStyle name="Note 2 4 2" xfId="12305"/>
    <cellStyle name="Note 2 4 2 2" xfId="37435"/>
    <cellStyle name="Note 2 4 2 2 2" xfId="37436"/>
    <cellStyle name="Note 2 4 2 3" xfId="37437"/>
    <cellStyle name="Note 2 4 2 4" xfId="37438"/>
    <cellStyle name="Note 2 4 3" xfId="12306"/>
    <cellStyle name="Note 2 4 3 2" xfId="37439"/>
    <cellStyle name="Note 2 4 3 3" xfId="37440"/>
    <cellStyle name="Note 2 4 4" xfId="12307"/>
    <cellStyle name="Note 2 4 4 2" xfId="37441"/>
    <cellStyle name="Note 2 4 4 3" xfId="37442"/>
    <cellStyle name="Note 2 4 5" xfId="12308"/>
    <cellStyle name="Note 2 4 6" xfId="37443"/>
    <cellStyle name="Note 2 4 7" xfId="37444"/>
    <cellStyle name="Note 2 5" xfId="12309"/>
    <cellStyle name="Note 2 5 2" xfId="12310"/>
    <cellStyle name="Note 2 5 2 2" xfId="37445"/>
    <cellStyle name="Note 2 5 3" xfId="37446"/>
    <cellStyle name="Note 2 6" xfId="12311"/>
    <cellStyle name="Note 2 6 2" xfId="37447"/>
    <cellStyle name="Note 2 6 2 2" xfId="37448"/>
    <cellStyle name="Note 2 6 3" xfId="37449"/>
    <cellStyle name="Note 2 7" xfId="12312"/>
    <cellStyle name="Note 2 7 2" xfId="37450"/>
    <cellStyle name="Note 2 8" xfId="37451"/>
    <cellStyle name="Note 2_AURORA Total New" xfId="12313"/>
    <cellStyle name="Note 20" xfId="12314"/>
    <cellStyle name="Note 21" xfId="12315"/>
    <cellStyle name="Note 22" xfId="12316"/>
    <cellStyle name="Note 23" xfId="12317"/>
    <cellStyle name="Note 24" xfId="12318"/>
    <cellStyle name="Note 25" xfId="12319"/>
    <cellStyle name="Note 26" xfId="12320"/>
    <cellStyle name="Note 27" xfId="12321"/>
    <cellStyle name="Note 28" xfId="12322"/>
    <cellStyle name="Note 29" xfId="12323"/>
    <cellStyle name="Note 3" xfId="12324"/>
    <cellStyle name="Note 3 2" xfId="12325"/>
    <cellStyle name="Note 3 2 2" xfId="12326"/>
    <cellStyle name="Note 3 2 2 2" xfId="37452"/>
    <cellStyle name="Note 3 2 2 2 2" xfId="37453"/>
    <cellStyle name="Note 3 2 2 3" xfId="37454"/>
    <cellStyle name="Note 3 2 3" xfId="12327"/>
    <cellStyle name="Note 3 2 3 2" xfId="37455"/>
    <cellStyle name="Note 3 2 3 3" xfId="37456"/>
    <cellStyle name="Note 3 2 4" xfId="12328"/>
    <cellStyle name="Note 3 2 4 2" xfId="37457"/>
    <cellStyle name="Note 3 2 4 3" xfId="37458"/>
    <cellStyle name="Note 3 2 5" xfId="12329"/>
    <cellStyle name="Note 3 2 6" xfId="37459"/>
    <cellStyle name="Note 3 2 7" xfId="37460"/>
    <cellStyle name="Note 3 3" xfId="12330"/>
    <cellStyle name="Note 3 3 2" xfId="12331"/>
    <cellStyle name="Note 3 3 2 2" xfId="37461"/>
    <cellStyle name="Note 3 3 3" xfId="12332"/>
    <cellStyle name="Note 3 3 3 2" xfId="37462"/>
    <cellStyle name="Note 3 3 4" xfId="12333"/>
    <cellStyle name="Note 3 3 5" xfId="12334"/>
    <cellStyle name="Note 3 3 6" xfId="37463"/>
    <cellStyle name="Note 3 3 7" xfId="37464"/>
    <cellStyle name="Note 3 4" xfId="12335"/>
    <cellStyle name="Note 3 4 2" xfId="37465"/>
    <cellStyle name="Note 3 4 2 2" xfId="37466"/>
    <cellStyle name="Note 3 4 3" xfId="37467"/>
    <cellStyle name="Note 3 5" xfId="12336"/>
    <cellStyle name="Note 3 5 2" xfId="37468"/>
    <cellStyle name="Note 3 6" xfId="37469"/>
    <cellStyle name="Note 3 7" xfId="37470"/>
    <cellStyle name="Note 30" xfId="12337"/>
    <cellStyle name="Note 31" xfId="12338"/>
    <cellStyle name="Note 32" xfId="12339"/>
    <cellStyle name="Note 33" xfId="12340"/>
    <cellStyle name="Note 34" xfId="12341"/>
    <cellStyle name="Note 35" xfId="12342"/>
    <cellStyle name="Note 36" xfId="12343"/>
    <cellStyle name="Note 37" xfId="12344"/>
    <cellStyle name="Note 38" xfId="12345"/>
    <cellStyle name="Note 39" xfId="12346"/>
    <cellStyle name="Note 4" xfId="12347"/>
    <cellStyle name="Note 4 2" xfId="12348"/>
    <cellStyle name="Note 4 2 2" xfId="12349"/>
    <cellStyle name="Note 4 2 2 2" xfId="37471"/>
    <cellStyle name="Note 4 2 3" xfId="12350"/>
    <cellStyle name="Note 4 2 3 2" xfId="37472"/>
    <cellStyle name="Note 4 2 4" xfId="12351"/>
    <cellStyle name="Note 4 2 5" xfId="12352"/>
    <cellStyle name="Note 4 2 6" xfId="37473"/>
    <cellStyle name="Note 4 2 7" xfId="37474"/>
    <cellStyle name="Note 4 3" xfId="12353"/>
    <cellStyle name="Note 4 3 2" xfId="12354"/>
    <cellStyle name="Note 4 3 2 2" xfId="37475"/>
    <cellStyle name="Note 4 3 3" xfId="12355"/>
    <cellStyle name="Note 4 3 4" xfId="12356"/>
    <cellStyle name="Note 4 3 5" xfId="12357"/>
    <cellStyle name="Note 4 3 6" xfId="37476"/>
    <cellStyle name="Note 4 3 7" xfId="37477"/>
    <cellStyle name="Note 4 4" xfId="12358"/>
    <cellStyle name="Note 4 4 2" xfId="37478"/>
    <cellStyle name="Note 4 4 2 2" xfId="37479"/>
    <cellStyle name="Note 4 4 3" xfId="37480"/>
    <cellStyle name="Note 4 5" xfId="37481"/>
    <cellStyle name="Note 4 5 2" xfId="37482"/>
    <cellStyle name="Note 4 6" xfId="37483"/>
    <cellStyle name="Note 4 6 2" xfId="37484"/>
    <cellStyle name="Note 4 7" xfId="37485"/>
    <cellStyle name="Note 40" xfId="12359"/>
    <cellStyle name="Note 41" xfId="12360"/>
    <cellStyle name="Note 42" xfId="12361"/>
    <cellStyle name="Note 43" xfId="12362"/>
    <cellStyle name="Note 44" xfId="12363"/>
    <cellStyle name="Note 45" xfId="12364"/>
    <cellStyle name="Note 46" xfId="12365"/>
    <cellStyle name="Note 47" xfId="12366"/>
    <cellStyle name="Note 48" xfId="12367"/>
    <cellStyle name="Note 49" xfId="12368"/>
    <cellStyle name="Note 5" xfId="12369"/>
    <cellStyle name="Note 5 2" xfId="12370"/>
    <cellStyle name="Note 5 2 2" xfId="12371"/>
    <cellStyle name="Note 5 2 2 2" xfId="37486"/>
    <cellStyle name="Note 5 2 3" xfId="12372"/>
    <cellStyle name="Note 5 2 3 2" xfId="37487"/>
    <cellStyle name="Note 5 2 4" xfId="12373"/>
    <cellStyle name="Note 5 2 5" xfId="12374"/>
    <cellStyle name="Note 5 2 6" xfId="37488"/>
    <cellStyle name="Note 5 2 7" xfId="37489"/>
    <cellStyle name="Note 5 3" xfId="12375"/>
    <cellStyle name="Note 5 3 2" xfId="12376"/>
    <cellStyle name="Note 5 3 2 2" xfId="37490"/>
    <cellStyle name="Note 5 3 3" xfId="12377"/>
    <cellStyle name="Note 5 3 4" xfId="12378"/>
    <cellStyle name="Note 5 3 5" xfId="12379"/>
    <cellStyle name="Note 5 3 6" xfId="37491"/>
    <cellStyle name="Note 5 3 7" xfId="37492"/>
    <cellStyle name="Note 5 4" xfId="12380"/>
    <cellStyle name="Note 5 4 2" xfId="37493"/>
    <cellStyle name="Note 5 4 2 2" xfId="37494"/>
    <cellStyle name="Note 5 4 3" xfId="37495"/>
    <cellStyle name="Note 5 5" xfId="37496"/>
    <cellStyle name="Note 5 5 2" xfId="37497"/>
    <cellStyle name="Note 5 6" xfId="37498"/>
    <cellStyle name="Note 5 6 2" xfId="37499"/>
    <cellStyle name="Note 5 7" xfId="37500"/>
    <cellStyle name="Note 50" xfId="12381"/>
    <cellStyle name="Note 51" xfId="12382"/>
    <cellStyle name="Note 52" xfId="12383"/>
    <cellStyle name="Note 53" xfId="12384"/>
    <cellStyle name="Note 54" xfId="12385"/>
    <cellStyle name="Note 55" xfId="12386"/>
    <cellStyle name="Note 56" xfId="12387"/>
    <cellStyle name="Note 57" xfId="12388"/>
    <cellStyle name="Note 58" xfId="12389"/>
    <cellStyle name="Note 59" xfId="12390"/>
    <cellStyle name="Note 6" xfId="12391"/>
    <cellStyle name="Note 6 2" xfId="12392"/>
    <cellStyle name="Note 6 2 2" xfId="12393"/>
    <cellStyle name="Note 6 2 2 2" xfId="37501"/>
    <cellStyle name="Note 6 2 2 3" xfId="37502"/>
    <cellStyle name="Note 6 2 3" xfId="12394"/>
    <cellStyle name="Note 6 2 3 2" xfId="37503"/>
    <cellStyle name="Note 6 2 4" xfId="12395"/>
    <cellStyle name="Note 6 2 5" xfId="12396"/>
    <cellStyle name="Note 6 2 6" xfId="37504"/>
    <cellStyle name="Note 6 2 7" xfId="37505"/>
    <cellStyle name="Note 6 3" xfId="12397"/>
    <cellStyle name="Note 6 3 2" xfId="12398"/>
    <cellStyle name="Note 6 3 2 2" xfId="37506"/>
    <cellStyle name="Note 6 3 3" xfId="12399"/>
    <cellStyle name="Note 6 3 4" xfId="12400"/>
    <cellStyle name="Note 6 3 5" xfId="12401"/>
    <cellStyle name="Note 6 3 6" xfId="37507"/>
    <cellStyle name="Note 6 3 7" xfId="37508"/>
    <cellStyle name="Note 6 4" xfId="12402"/>
    <cellStyle name="Note 6 4 2" xfId="37509"/>
    <cellStyle name="Note 6 4 2 2" xfId="37510"/>
    <cellStyle name="Note 6 4 3" xfId="37511"/>
    <cellStyle name="Note 6 4 4" xfId="37512"/>
    <cellStyle name="Note 6 5" xfId="37513"/>
    <cellStyle name="Note 6 5 2" xfId="37514"/>
    <cellStyle name="Note 6 6" xfId="37515"/>
    <cellStyle name="Note 60" xfId="12403"/>
    <cellStyle name="Note 61" xfId="12404"/>
    <cellStyle name="Note 62" xfId="12405"/>
    <cellStyle name="Note 63" xfId="12406"/>
    <cellStyle name="Note 64" xfId="12407"/>
    <cellStyle name="Note 7" xfId="12408"/>
    <cellStyle name="Note 7 2" xfId="12409"/>
    <cellStyle name="Note 7 2 2" xfId="12410"/>
    <cellStyle name="Note 7 2 2 2" xfId="37516"/>
    <cellStyle name="Note 7 2 2 3" xfId="37517"/>
    <cellStyle name="Note 7 2 3" xfId="12411"/>
    <cellStyle name="Note 7 2 3 2" xfId="37518"/>
    <cellStyle name="Note 7 2 4" xfId="12412"/>
    <cellStyle name="Note 7 2 5" xfId="12413"/>
    <cellStyle name="Note 7 2 6" xfId="37519"/>
    <cellStyle name="Note 7 2 7" xfId="37520"/>
    <cellStyle name="Note 7 3" xfId="12414"/>
    <cellStyle name="Note 7 3 2" xfId="12415"/>
    <cellStyle name="Note 7 3 2 2" xfId="37521"/>
    <cellStyle name="Note 7 3 3" xfId="12416"/>
    <cellStyle name="Note 7 3 4" xfId="12417"/>
    <cellStyle name="Note 7 3 5" xfId="12418"/>
    <cellStyle name="Note 7 3 6" xfId="37522"/>
    <cellStyle name="Note 7 3 7" xfId="37523"/>
    <cellStyle name="Note 7 4" xfId="12419"/>
    <cellStyle name="Note 7 4 2" xfId="37524"/>
    <cellStyle name="Note 7 4 2 2" xfId="37525"/>
    <cellStyle name="Note 7 4 3" xfId="37526"/>
    <cellStyle name="Note 7 4 4" xfId="37527"/>
    <cellStyle name="Note 7 5" xfId="37528"/>
    <cellStyle name="Note 7 5 2" xfId="37529"/>
    <cellStyle name="Note 7 6" xfId="37530"/>
    <cellStyle name="Note 8" xfId="12420"/>
    <cellStyle name="Note 8 2" xfId="12421"/>
    <cellStyle name="Note 8 2 2" xfId="12422"/>
    <cellStyle name="Note 8 2 2 2" xfId="37531"/>
    <cellStyle name="Note 8 2 2 3" xfId="37532"/>
    <cellStyle name="Note 8 2 3" xfId="12423"/>
    <cellStyle name="Note 8 2 3 2" xfId="37533"/>
    <cellStyle name="Note 8 2 4" xfId="12424"/>
    <cellStyle name="Note 8 2 5" xfId="12425"/>
    <cellStyle name="Note 8 2 6" xfId="37534"/>
    <cellStyle name="Note 8 2 7" xfId="37535"/>
    <cellStyle name="Note 8 3" xfId="12426"/>
    <cellStyle name="Note 8 3 2" xfId="12427"/>
    <cellStyle name="Note 8 3 2 2" xfId="37536"/>
    <cellStyle name="Note 8 3 3" xfId="12428"/>
    <cellStyle name="Note 8 3 4" xfId="12429"/>
    <cellStyle name="Note 8 3 5" xfId="12430"/>
    <cellStyle name="Note 8 3 6" xfId="37537"/>
    <cellStyle name="Note 8 3 7" xfId="37538"/>
    <cellStyle name="Note 8 4" xfId="12431"/>
    <cellStyle name="Note 8 4 2" xfId="37539"/>
    <cellStyle name="Note 8 4 2 2" xfId="37540"/>
    <cellStyle name="Note 8 4 3" xfId="37541"/>
    <cellStyle name="Note 8 4 4" xfId="37542"/>
    <cellStyle name="Note 8 5" xfId="37543"/>
    <cellStyle name="Note 8 5 2" xfId="37544"/>
    <cellStyle name="Note 8 6" xfId="37545"/>
    <cellStyle name="Note 9" xfId="12432"/>
    <cellStyle name="Note 9 2" xfId="12433"/>
    <cellStyle name="Note 9 2 2" xfId="12434"/>
    <cellStyle name="Note 9 2 2 2" xfId="37546"/>
    <cellStyle name="Note 9 2 2 3" xfId="37547"/>
    <cellStyle name="Note 9 2 3" xfId="12435"/>
    <cellStyle name="Note 9 2 3 2" xfId="37548"/>
    <cellStyle name="Note 9 2 4" xfId="12436"/>
    <cellStyle name="Note 9 2 5" xfId="12437"/>
    <cellStyle name="Note 9 2 6" xfId="37549"/>
    <cellStyle name="Note 9 2 7" xfId="37550"/>
    <cellStyle name="Note 9 3" xfId="12438"/>
    <cellStyle name="Note 9 3 2" xfId="12439"/>
    <cellStyle name="Note 9 3 2 2" xfId="37551"/>
    <cellStyle name="Note 9 3 3" xfId="12440"/>
    <cellStyle name="Note 9 3 4" xfId="12441"/>
    <cellStyle name="Note 9 3 5" xfId="12442"/>
    <cellStyle name="Note 9 3 6" xfId="37552"/>
    <cellStyle name="Note 9 3 7" xfId="37553"/>
    <cellStyle name="Note 9 4" xfId="12443"/>
    <cellStyle name="Note 9 4 2" xfId="37554"/>
    <cellStyle name="Note 9 4 2 2" xfId="37555"/>
    <cellStyle name="Note 9 4 3" xfId="37556"/>
    <cellStyle name="Note 9 4 4" xfId="37557"/>
    <cellStyle name="Note 9 5" xfId="37558"/>
    <cellStyle name="Note 9 5 2" xfId="37559"/>
    <cellStyle name="Note 9 6" xfId="37560"/>
    <cellStyle name="Output" xfId="50" builtinId="21" customBuiltin="1"/>
    <cellStyle name="Output 10" xfId="12444"/>
    <cellStyle name="Output 11" xfId="12445"/>
    <cellStyle name="Output 12" xfId="12446"/>
    <cellStyle name="Output 13" xfId="12447"/>
    <cellStyle name="Output 14" xfId="12448"/>
    <cellStyle name="Output 15" xfId="12449"/>
    <cellStyle name="Output 16" xfId="12450"/>
    <cellStyle name="Output 17" xfId="12451"/>
    <cellStyle name="Output 18" xfId="12452"/>
    <cellStyle name="Output 19" xfId="12453"/>
    <cellStyle name="Output 2" xfId="12454"/>
    <cellStyle name="Output 2 2" xfId="12455"/>
    <cellStyle name="Output 2 2 2" xfId="12456"/>
    <cellStyle name="Output 2 2 2 2" xfId="12457"/>
    <cellStyle name="Output 2 2 2 2 2" xfId="37561"/>
    <cellStyle name="Output 2 2 2 3" xfId="12458"/>
    <cellStyle name="Output 2 2 2 4" xfId="12459"/>
    <cellStyle name="Output 2 2 2 5" xfId="12460"/>
    <cellStyle name="Output 2 2 2 6" xfId="37562"/>
    <cellStyle name="Output 2 2 2 7" xfId="37563"/>
    <cellStyle name="Output 2 2 3" xfId="12461"/>
    <cellStyle name="Output 2 2 3 2" xfId="12462"/>
    <cellStyle name="Output 2 2 3 2 2" xfId="37564"/>
    <cellStyle name="Output 2 2 3 3" xfId="37565"/>
    <cellStyle name="Output 2 2 4" xfId="37566"/>
    <cellStyle name="Output 2 2 4 2" xfId="37567"/>
    <cellStyle name="Output 2 2 5" xfId="37568"/>
    <cellStyle name="Output 2 3" xfId="12463"/>
    <cellStyle name="Output 2 3 2" xfId="37569"/>
    <cellStyle name="Output 2 3 2 2" xfId="37570"/>
    <cellStyle name="Output 2 3 2 2 2" xfId="37571"/>
    <cellStyle name="Output 2 3 2 3" xfId="37572"/>
    <cellStyle name="Output 2 3 2 4" xfId="37573"/>
    <cellStyle name="Output 2 3 3" xfId="37574"/>
    <cellStyle name="Output 2 3 3 2" xfId="37575"/>
    <cellStyle name="Output 2 3 4" xfId="37576"/>
    <cellStyle name="Output 2 3 4 2" xfId="37577"/>
    <cellStyle name="Output 2 4" xfId="12464"/>
    <cellStyle name="Output 2 4 2" xfId="12465"/>
    <cellStyle name="Output 2 4 2 2" xfId="37578"/>
    <cellStyle name="Output 2 4 3" xfId="37579"/>
    <cellStyle name="Output 2 4 4" xfId="37580"/>
    <cellStyle name="Output 2 5" xfId="12466"/>
    <cellStyle name="Output 2 5 2" xfId="37581"/>
    <cellStyle name="Output 2 5 3" xfId="37582"/>
    <cellStyle name="Output 2 6" xfId="12467"/>
    <cellStyle name="Output 2 6 2" xfId="37583"/>
    <cellStyle name="Output 2 7" xfId="12468"/>
    <cellStyle name="Output 2 8" xfId="37584"/>
    <cellStyle name="Output 2 9" xfId="37585"/>
    <cellStyle name="Output 20" xfId="12469"/>
    <cellStyle name="Output 21" xfId="12470"/>
    <cellStyle name="Output 22" xfId="12471"/>
    <cellStyle name="Output 23" xfId="12472"/>
    <cellStyle name="Output 24" xfId="12473"/>
    <cellStyle name="Output 25" xfId="12474"/>
    <cellStyle name="Output 26" xfId="12475"/>
    <cellStyle name="Output 27" xfId="12476"/>
    <cellStyle name="Output 28" xfId="12477"/>
    <cellStyle name="Output 29" xfId="12478"/>
    <cellStyle name="Output 3" xfId="12479"/>
    <cellStyle name="Output 3 10" xfId="37586"/>
    <cellStyle name="Output 3 2" xfId="12480"/>
    <cellStyle name="Output 3 2 2" xfId="37587"/>
    <cellStyle name="Output 3 2 2 2" xfId="37588"/>
    <cellStyle name="Output 3 2 3" xfId="37589"/>
    <cellStyle name="Output 3 2 4" xfId="37590"/>
    <cellStyle name="Output 3 3" xfId="12481"/>
    <cellStyle name="Output 3 3 2" xfId="12482"/>
    <cellStyle name="Output 3 3 2 2" xfId="37591"/>
    <cellStyle name="Output 3 3 3" xfId="37592"/>
    <cellStyle name="Output 3 4" xfId="12483"/>
    <cellStyle name="Output 3 4 2" xfId="37593"/>
    <cellStyle name="Output 3 5" xfId="12484"/>
    <cellStyle name="Output 3 6" xfId="12485"/>
    <cellStyle name="Output 3 7" xfId="12486"/>
    <cellStyle name="Output 3 8" xfId="12487"/>
    <cellStyle name="Output 3 9" xfId="37594"/>
    <cellStyle name="Output 30" xfId="12488"/>
    <cellStyle name="Output 31" xfId="12489"/>
    <cellStyle name="Output 32" xfId="12490"/>
    <cellStyle name="Output 33" xfId="12491"/>
    <cellStyle name="Output 34" xfId="12492"/>
    <cellStyle name="Output 35" xfId="12493"/>
    <cellStyle name="Output 36" xfId="12494"/>
    <cellStyle name="Output 37" xfId="12495"/>
    <cellStyle name="Output 38" xfId="12496"/>
    <cellStyle name="Output 39" xfId="12497"/>
    <cellStyle name="Output 4" xfId="12498"/>
    <cellStyle name="Output 4 2" xfId="12499"/>
    <cellStyle name="Output 4 2 2" xfId="37595"/>
    <cellStyle name="Output 4 2 2 2" xfId="37596"/>
    <cellStyle name="Output 4 2 3" xfId="37597"/>
    <cellStyle name="Output 4 2 4" xfId="37598"/>
    <cellStyle name="Output 4 3" xfId="37599"/>
    <cellStyle name="Output 4 3 2" xfId="37600"/>
    <cellStyle name="Output 4 3 3" xfId="37601"/>
    <cellStyle name="Output 4 4" xfId="37602"/>
    <cellStyle name="Output 4 4 2" xfId="37603"/>
    <cellStyle name="Output 40" xfId="12500"/>
    <cellStyle name="Output 41" xfId="12501"/>
    <cellStyle name="Output 42" xfId="12502"/>
    <cellStyle name="Output 43" xfId="12503"/>
    <cellStyle name="Output 44" xfId="12504"/>
    <cellStyle name="Output 45" xfId="12505"/>
    <cellStyle name="Output 46" xfId="12506"/>
    <cellStyle name="Output 47" xfId="12507"/>
    <cellStyle name="Output 48" xfId="12508"/>
    <cellStyle name="Output 49" xfId="12509"/>
    <cellStyle name="Output 5" xfId="12510"/>
    <cellStyle name="Output 5 2" xfId="37604"/>
    <cellStyle name="Output 5 2 2" xfId="37605"/>
    <cellStyle name="Output 5 2 3" xfId="37606"/>
    <cellStyle name="Output 5 3" xfId="37607"/>
    <cellStyle name="Output 5 3 2" xfId="37608"/>
    <cellStyle name="Output 5 4" xfId="37609"/>
    <cellStyle name="Output 50" xfId="12511"/>
    <cellStyle name="Output 51" xfId="12512"/>
    <cellStyle name="Output 52" xfId="12513"/>
    <cellStyle name="Output 53" xfId="12514"/>
    <cellStyle name="Output 54" xfId="12515"/>
    <cellStyle name="Output 55" xfId="12516"/>
    <cellStyle name="Output 56" xfId="12517"/>
    <cellStyle name="Output 57" xfId="12518"/>
    <cellStyle name="Output 58" xfId="12519"/>
    <cellStyle name="Output 59" xfId="12520"/>
    <cellStyle name="Output 6" xfId="12521"/>
    <cellStyle name="Output 6 2" xfId="12522"/>
    <cellStyle name="Output 6 2 2" xfId="37610"/>
    <cellStyle name="Output 6 3" xfId="37611"/>
    <cellStyle name="Output 6 4" xfId="37612"/>
    <cellStyle name="Output 60" xfId="12523"/>
    <cellStyle name="Output 61" xfId="12524"/>
    <cellStyle name="Output 62" xfId="12525"/>
    <cellStyle name="Output 63" xfId="12526"/>
    <cellStyle name="Output 64" xfId="12527"/>
    <cellStyle name="Output 7" xfId="12528"/>
    <cellStyle name="Output 7 2" xfId="37613"/>
    <cellStyle name="Output 8" xfId="12529"/>
    <cellStyle name="Output 8 2" xfId="37614"/>
    <cellStyle name="Output 9" xfId="12530"/>
    <cellStyle name="Percen - Style1" xfId="12531"/>
    <cellStyle name="Percen - Style1 2" xfId="12532"/>
    <cellStyle name="Percen - Style1 2 2" xfId="12533"/>
    <cellStyle name="Percen - Style1 2 2 2" xfId="37615"/>
    <cellStyle name="Percen - Style1 2 3" xfId="37616"/>
    <cellStyle name="Percen - Style1 3" xfId="12534"/>
    <cellStyle name="Percen - Style1 3 2" xfId="37617"/>
    <cellStyle name="Percen - Style1 3 3" xfId="37618"/>
    <cellStyle name="Percen - Style1 4" xfId="37619"/>
    <cellStyle name="Percen - Style1 4 2" xfId="37620"/>
    <cellStyle name="Percen - Style2" xfId="12535"/>
    <cellStyle name="Percen - Style2 2" xfId="12536"/>
    <cellStyle name="Percen - Style2 2 2" xfId="12537"/>
    <cellStyle name="Percen - Style2 2 2 2" xfId="37621"/>
    <cellStyle name="Percen - Style2 2 3" xfId="37622"/>
    <cellStyle name="Percen - Style2 3" xfId="12538"/>
    <cellStyle name="Percen - Style2 3 2" xfId="37623"/>
    <cellStyle name="Percen - Style2 3 3" xfId="37624"/>
    <cellStyle name="Percen - Style2 4" xfId="37625"/>
    <cellStyle name="Percen - Style2 4 2" xfId="37626"/>
    <cellStyle name="Percen - Style3" xfId="12539"/>
    <cellStyle name="Percen - Style3 2" xfId="12540"/>
    <cellStyle name="Percen - Style3 2 2" xfId="12541"/>
    <cellStyle name="Percen - Style3 2 2 2" xfId="37627"/>
    <cellStyle name="Percen - Style3 2 3" xfId="37628"/>
    <cellStyle name="Percen - Style3 3" xfId="12542"/>
    <cellStyle name="Percen - Style3 3 2" xfId="37629"/>
    <cellStyle name="Percen - Style3 3 2 2" xfId="37630"/>
    <cellStyle name="Percen - Style3 3 3" xfId="37631"/>
    <cellStyle name="Percen - Style3 3 4" xfId="37632"/>
    <cellStyle name="Percen - Style3 4" xfId="12543"/>
    <cellStyle name="Percen - Style3 4 2" xfId="37633"/>
    <cellStyle name="Percen - Style3 5" xfId="37634"/>
    <cellStyle name="Percen - Style3_ACCOUNTS" xfId="12544"/>
    <cellStyle name="Percent" xfId="51" builtinId="5"/>
    <cellStyle name="Percent (0)" xfId="12545"/>
    <cellStyle name="Percent (0) 2" xfId="37635"/>
    <cellStyle name="Percent (0) 3" xfId="37636"/>
    <cellStyle name="Percent [2]" xfId="52"/>
    <cellStyle name="Percent [2] 10" xfId="37637"/>
    <cellStyle name="Percent [2] 10 2" xfId="37638"/>
    <cellStyle name="Percent [2] 11" xfId="37639"/>
    <cellStyle name="Percent [2] 11 2" xfId="37640"/>
    <cellStyle name="Percent [2] 12" xfId="37641"/>
    <cellStyle name="Percent [2] 12 2" xfId="37642"/>
    <cellStyle name="Percent [2] 12 3" xfId="37643"/>
    <cellStyle name="Percent [2] 2" xfId="12546"/>
    <cellStyle name="Percent [2] 2 2" xfId="12547"/>
    <cellStyle name="Percent [2] 2 2 2" xfId="12548"/>
    <cellStyle name="Percent [2] 2 2 2 2" xfId="37644"/>
    <cellStyle name="Percent [2] 2 2 2 2 2" xfId="37645"/>
    <cellStyle name="Percent [2] 2 2 2 3" xfId="37646"/>
    <cellStyle name="Percent [2] 2 2 3" xfId="37647"/>
    <cellStyle name="Percent [2] 2 2 3 2" xfId="37648"/>
    <cellStyle name="Percent [2] 2 2 4" xfId="37649"/>
    <cellStyle name="Percent [2] 2 2 4 2" xfId="37650"/>
    <cellStyle name="Percent [2] 2 3" xfId="12549"/>
    <cellStyle name="Percent [2] 2 3 2" xfId="37651"/>
    <cellStyle name="Percent [2] 2 3 2 2" xfId="37652"/>
    <cellStyle name="Percent [2] 2 3 2 3" xfId="37653"/>
    <cellStyle name="Percent [2] 2 3 3" xfId="37654"/>
    <cellStyle name="Percent [2] 2 4" xfId="37655"/>
    <cellStyle name="Percent [2] 2 4 2" xfId="37656"/>
    <cellStyle name="Percent [2] 2 4 2 2" xfId="37657"/>
    <cellStyle name="Percent [2] 2 4 3" xfId="37658"/>
    <cellStyle name="Percent [2] 2 5" xfId="37659"/>
    <cellStyle name="Percent [2] 2 5 2" xfId="37660"/>
    <cellStyle name="Percent [2] 2 6" xfId="37661"/>
    <cellStyle name="Percent [2] 2 6 2" xfId="37662"/>
    <cellStyle name="Percent [2] 3" xfId="12550"/>
    <cellStyle name="Percent [2] 3 2" xfId="12551"/>
    <cellStyle name="Percent [2] 3 2 2" xfId="12552"/>
    <cellStyle name="Percent [2] 3 2 2 2" xfId="37663"/>
    <cellStyle name="Percent [2] 3 2 3" xfId="37664"/>
    <cellStyle name="Percent [2] 3 2 4" xfId="37665"/>
    <cellStyle name="Percent [2] 3 3" xfId="12553"/>
    <cellStyle name="Percent [2] 3 3 2" xfId="12554"/>
    <cellStyle name="Percent [2] 3 3 2 2" xfId="37666"/>
    <cellStyle name="Percent [2] 3 3 3" xfId="37667"/>
    <cellStyle name="Percent [2] 3 4" xfId="12555"/>
    <cellStyle name="Percent [2] 3 4 2" xfId="12556"/>
    <cellStyle name="Percent [2] 3 4 2 2" xfId="37668"/>
    <cellStyle name="Percent [2] 3 4 3" xfId="37669"/>
    <cellStyle name="Percent [2] 3 5" xfId="37670"/>
    <cellStyle name="Percent [2] 3 5 2" xfId="37671"/>
    <cellStyle name="Percent [2] 4" xfId="12557"/>
    <cellStyle name="Percent [2] 4 2" xfId="12558"/>
    <cellStyle name="Percent [2] 4 2 2" xfId="37672"/>
    <cellStyle name="Percent [2] 4 2 2 2" xfId="37673"/>
    <cellStyle name="Percent [2] 4 2 2 2 2" xfId="37674"/>
    <cellStyle name="Percent [2] 4 2 2 3" xfId="37675"/>
    <cellStyle name="Percent [2] 4 2 3" xfId="37676"/>
    <cellStyle name="Percent [2] 4 2 3 2" xfId="37677"/>
    <cellStyle name="Percent [2] 4 2 4" xfId="37678"/>
    <cellStyle name="Percent [2] 4 2 4 2" xfId="37679"/>
    <cellStyle name="Percent [2] 4 3" xfId="37680"/>
    <cellStyle name="Percent [2] 4 3 2" xfId="37681"/>
    <cellStyle name="Percent [2] 4 3 2 2" xfId="37682"/>
    <cellStyle name="Percent [2] 4 3 3" xfId="37683"/>
    <cellStyle name="Percent [2] 4 3 4" xfId="37684"/>
    <cellStyle name="Percent [2] 4 4" xfId="37685"/>
    <cellStyle name="Percent [2] 4 4 2" xfId="37686"/>
    <cellStyle name="Percent [2] 4 4 2 2" xfId="37687"/>
    <cellStyle name="Percent [2] 4 4 3" xfId="37688"/>
    <cellStyle name="Percent [2] 4 5" xfId="37689"/>
    <cellStyle name="Percent [2] 4 5 2" xfId="37690"/>
    <cellStyle name="Percent [2] 4 6" xfId="37691"/>
    <cellStyle name="Percent [2] 4 6 2" xfId="37692"/>
    <cellStyle name="Percent [2] 5" xfId="12559"/>
    <cellStyle name="Percent [2] 5 2" xfId="37693"/>
    <cellStyle name="Percent [2] 5 2 2" xfId="37694"/>
    <cellStyle name="Percent [2] 5 2 2 2" xfId="37695"/>
    <cellStyle name="Percent [2] 5 2 2 2 2" xfId="37696"/>
    <cellStyle name="Percent [2] 5 2 3" xfId="37697"/>
    <cellStyle name="Percent [2] 5 2 3 2" xfId="37698"/>
    <cellStyle name="Percent [2] 5 2 4" xfId="37699"/>
    <cellStyle name="Percent [2] 5 2 4 2" xfId="37700"/>
    <cellStyle name="Percent [2] 5 2 5" xfId="37701"/>
    <cellStyle name="Percent [2] 5 3" xfId="37702"/>
    <cellStyle name="Percent [2] 5 3 2" xfId="37703"/>
    <cellStyle name="Percent [2] 5 3 2 2" xfId="37704"/>
    <cellStyle name="Percent [2] 5 4" xfId="37705"/>
    <cellStyle name="Percent [2] 5 4 2" xfId="37706"/>
    <cellStyle name="Percent [2] 5 5" xfId="37707"/>
    <cellStyle name="Percent [2] 5 5 2" xfId="37708"/>
    <cellStyle name="Percent [2] 6" xfId="12560"/>
    <cellStyle name="Percent [2] 6 2" xfId="12561"/>
    <cellStyle name="Percent [2] 6 2 2" xfId="37709"/>
    <cellStyle name="Percent [2] 6 2 2 2" xfId="37710"/>
    <cellStyle name="Percent [2] 6 3" xfId="37711"/>
    <cellStyle name="Percent [2] 6 3 2" xfId="37712"/>
    <cellStyle name="Percent [2] 6 4" xfId="37713"/>
    <cellStyle name="Percent [2] 6 4 2" xfId="37714"/>
    <cellStyle name="Percent [2] 7" xfId="12562"/>
    <cellStyle name="Percent [2] 7 2" xfId="12563"/>
    <cellStyle name="Percent [2] 7 2 2" xfId="37715"/>
    <cellStyle name="Percent [2] 7 3" xfId="37716"/>
    <cellStyle name="Percent [2] 8" xfId="12564"/>
    <cellStyle name="Percent [2] 8 2" xfId="37717"/>
    <cellStyle name="Percent [2] 8 2 2" xfId="37718"/>
    <cellStyle name="Percent [2] 8 3" xfId="37719"/>
    <cellStyle name="Percent [2] 8 4" xfId="37720"/>
    <cellStyle name="Percent [2] 9" xfId="37721"/>
    <cellStyle name="Percent [2] 9 2" xfId="37722"/>
    <cellStyle name="Percent [2] 9 2 2" xfId="37723"/>
    <cellStyle name="Percent [2] 9 2 2 2" xfId="37724"/>
    <cellStyle name="Percent [2] 9 2 3" xfId="37725"/>
    <cellStyle name="Percent [2] 9 3" xfId="37726"/>
    <cellStyle name="Percent [2] 9 3 2" xfId="37727"/>
    <cellStyle name="Percent [2] 9 4" xfId="37728"/>
    <cellStyle name="Percent 10" xfId="12565"/>
    <cellStyle name="Percent 10 2" xfId="12566"/>
    <cellStyle name="Percent 10 2 2" xfId="37729"/>
    <cellStyle name="Percent 10 2 2 2" xfId="37730"/>
    <cellStyle name="Percent 10 2 2 2 2" xfId="37731"/>
    <cellStyle name="Percent 10 2 2 3" xfId="37732"/>
    <cellStyle name="Percent 10 2 3" xfId="37733"/>
    <cellStyle name="Percent 10 2 3 2" xfId="37734"/>
    <cellStyle name="Percent 10 2 4" xfId="37735"/>
    <cellStyle name="Percent 10 2 4 2" xfId="37736"/>
    <cellStyle name="Percent 10 3" xfId="12567"/>
    <cellStyle name="Percent 10 3 2" xfId="12568"/>
    <cellStyle name="Percent 10 3 2 2" xfId="37737"/>
    <cellStyle name="Percent 10 3 3" xfId="37738"/>
    <cellStyle name="Percent 10 3 3 2" xfId="37739"/>
    <cellStyle name="Percent 10 3 4" xfId="37740"/>
    <cellStyle name="Percent 10 4" xfId="12569"/>
    <cellStyle name="Percent 10 4 2" xfId="37741"/>
    <cellStyle name="Percent 10 4 2 2" xfId="37742"/>
    <cellStyle name="Percent 10 4 3" xfId="37743"/>
    <cellStyle name="Percent 10 4 4" xfId="37744"/>
    <cellStyle name="Percent 10 5" xfId="37745"/>
    <cellStyle name="Percent 10 5 2" xfId="37746"/>
    <cellStyle name="Percent 10 5 2 2" xfId="37747"/>
    <cellStyle name="Percent 10 5 3" xfId="37748"/>
    <cellStyle name="Percent 10 6" xfId="37749"/>
    <cellStyle name="Percent 10 6 2" xfId="37750"/>
    <cellStyle name="Percent 10 7" xfId="37751"/>
    <cellStyle name="Percent 100" xfId="12570"/>
    <cellStyle name="Percent 101" xfId="12571"/>
    <cellStyle name="Percent 102" xfId="12572"/>
    <cellStyle name="Percent 103" xfId="12573"/>
    <cellStyle name="Percent 104" xfId="12574"/>
    <cellStyle name="Percent 105" xfId="12575"/>
    <cellStyle name="Percent 106" xfId="12576"/>
    <cellStyle name="Percent 107" xfId="12577"/>
    <cellStyle name="Percent 108" xfId="12578"/>
    <cellStyle name="Percent 109" xfId="12579"/>
    <cellStyle name="Percent 11" xfId="12580"/>
    <cellStyle name="Percent 11 2" xfId="12581"/>
    <cellStyle name="Percent 11 2 2" xfId="12582"/>
    <cellStyle name="Percent 11 2 2 2" xfId="37752"/>
    <cellStyle name="Percent 11 2 2 2 2" xfId="37753"/>
    <cellStyle name="Percent 11 2 2 3" xfId="37754"/>
    <cellStyle name="Percent 11 2 3" xfId="37755"/>
    <cellStyle name="Percent 11 2 3 2" xfId="37756"/>
    <cellStyle name="Percent 11 2 4" xfId="37757"/>
    <cellStyle name="Percent 11 2 4 2" xfId="37758"/>
    <cellStyle name="Percent 11 3" xfId="12583"/>
    <cellStyle name="Percent 11 3 2" xfId="12584"/>
    <cellStyle name="Percent 11 3 2 2" xfId="37759"/>
    <cellStyle name="Percent 11 3 2 3" xfId="37760"/>
    <cellStyle name="Percent 11 3 3" xfId="37761"/>
    <cellStyle name="Percent 11 4" xfId="12585"/>
    <cellStyle name="Percent 11 4 2" xfId="12586"/>
    <cellStyle name="Percent 11 4 2 2" xfId="37762"/>
    <cellStyle name="Percent 11 4 3" xfId="37763"/>
    <cellStyle name="Percent 11 5" xfId="12587"/>
    <cellStyle name="Percent 11 5 2" xfId="37764"/>
    <cellStyle name="Percent 11 6" xfId="37765"/>
    <cellStyle name="Percent 11 6 2" xfId="37766"/>
    <cellStyle name="Percent 110" xfId="12588"/>
    <cellStyle name="Percent 111" xfId="12589"/>
    <cellStyle name="Percent 112" xfId="12590"/>
    <cellStyle name="Percent 113" xfId="12591"/>
    <cellStyle name="Percent 114" xfId="12592"/>
    <cellStyle name="Percent 115" xfId="12593"/>
    <cellStyle name="Percent 116" xfId="12594"/>
    <cellStyle name="Percent 117" xfId="12595"/>
    <cellStyle name="Percent 118" xfId="12596"/>
    <cellStyle name="Percent 119" xfId="12597"/>
    <cellStyle name="Percent 12" xfId="12598"/>
    <cellStyle name="Percent 12 2" xfId="12599"/>
    <cellStyle name="Percent 12 2 2" xfId="12600"/>
    <cellStyle name="Percent 12 2 2 2" xfId="12601"/>
    <cellStyle name="Percent 12 2 2 2 2" xfId="37767"/>
    <cellStyle name="Percent 12 2 2 3" xfId="37768"/>
    <cellStyle name="Percent 12 2 3" xfId="12602"/>
    <cellStyle name="Percent 12 2 3 2" xfId="37769"/>
    <cellStyle name="Percent 12 2 4" xfId="37770"/>
    <cellStyle name="Percent 12 2 4 2" xfId="37771"/>
    <cellStyle name="Percent 12 3" xfId="12603"/>
    <cellStyle name="Percent 12 3 2" xfId="12604"/>
    <cellStyle name="Percent 12 3 2 2" xfId="37772"/>
    <cellStyle name="Percent 12 3 3" xfId="37773"/>
    <cellStyle name="Percent 12 4" xfId="12605"/>
    <cellStyle name="Percent 12 4 2" xfId="12606"/>
    <cellStyle name="Percent 12 4 2 2" xfId="37774"/>
    <cellStyle name="Percent 12 4 3" xfId="37775"/>
    <cellStyle name="Percent 12 5" xfId="12607"/>
    <cellStyle name="Percent 12 5 2" xfId="12608"/>
    <cellStyle name="Percent 12 5 2 2" xfId="37776"/>
    <cellStyle name="Percent 12 5 3" xfId="37777"/>
    <cellStyle name="Percent 12 6" xfId="37778"/>
    <cellStyle name="Percent 12 6 2" xfId="37779"/>
    <cellStyle name="Percent 120" xfId="12609"/>
    <cellStyle name="Percent 121" xfId="12610"/>
    <cellStyle name="Percent 122" xfId="12611"/>
    <cellStyle name="Percent 123" xfId="42569"/>
    <cellStyle name="Percent 13" xfId="12612"/>
    <cellStyle name="Percent 13 2" xfId="12613"/>
    <cellStyle name="Percent 13 2 2" xfId="12614"/>
    <cellStyle name="Percent 13 2 2 2" xfId="37780"/>
    <cellStyle name="Percent 13 2 2 2 2" xfId="37781"/>
    <cellStyle name="Percent 13 2 2 3" xfId="37782"/>
    <cellStyle name="Percent 13 2 3" xfId="12615"/>
    <cellStyle name="Percent 13 2 3 2" xfId="37783"/>
    <cellStyle name="Percent 13 2 4" xfId="37784"/>
    <cellStyle name="Percent 13 2 4 2" xfId="37785"/>
    <cellStyle name="Percent 13 3" xfId="12616"/>
    <cellStyle name="Percent 13 3 2" xfId="12617"/>
    <cellStyle name="Percent 13 3 2 2" xfId="37786"/>
    <cellStyle name="Percent 13 3 3" xfId="37787"/>
    <cellStyle name="Percent 13 4" xfId="12618"/>
    <cellStyle name="Percent 13 4 2" xfId="37788"/>
    <cellStyle name="Percent 13 4 2 2" xfId="37789"/>
    <cellStyle name="Percent 13 4 3" xfId="37790"/>
    <cellStyle name="Percent 13 5" xfId="12619"/>
    <cellStyle name="Percent 13 5 2" xfId="37791"/>
    <cellStyle name="Percent 13 6" xfId="12620"/>
    <cellStyle name="Percent 13 6 2" xfId="37792"/>
    <cellStyle name="Percent 13 7" xfId="37793"/>
    <cellStyle name="Percent 14" xfId="12621"/>
    <cellStyle name="Percent 14 2" xfId="12622"/>
    <cellStyle name="Percent 14 2 2" xfId="12623"/>
    <cellStyle name="Percent 14 2 2 2" xfId="37794"/>
    <cellStyle name="Percent 14 2 2 2 2" xfId="37795"/>
    <cellStyle name="Percent 14 2 2 3" xfId="37796"/>
    <cellStyle name="Percent 14 2 3" xfId="37797"/>
    <cellStyle name="Percent 14 2 3 2" xfId="37798"/>
    <cellStyle name="Percent 14 2 4" xfId="37799"/>
    <cellStyle name="Percent 14 2 4 2" xfId="37800"/>
    <cellStyle name="Percent 14 3" xfId="12624"/>
    <cellStyle name="Percent 14 3 2" xfId="37801"/>
    <cellStyle name="Percent 14 3 2 2" xfId="37802"/>
    <cellStyle name="Percent 14 3 3" xfId="37803"/>
    <cellStyle name="Percent 14 4" xfId="12625"/>
    <cellStyle name="Percent 14 4 2" xfId="12626"/>
    <cellStyle name="Percent 14 4 2 2" xfId="37804"/>
    <cellStyle name="Percent 14 4 3" xfId="37805"/>
    <cellStyle name="Percent 14 5" xfId="12627"/>
    <cellStyle name="Percent 14 5 2" xfId="37806"/>
    <cellStyle name="Percent 14 6" xfId="37807"/>
    <cellStyle name="Percent 14 6 2" xfId="37808"/>
    <cellStyle name="Percent 15" xfId="12628"/>
    <cellStyle name="Percent 15 2" xfId="12629"/>
    <cellStyle name="Percent 15 2 2" xfId="12630"/>
    <cellStyle name="Percent 15 2 2 2" xfId="37809"/>
    <cellStyle name="Percent 15 2 2 2 2" xfId="37810"/>
    <cellStyle name="Percent 15 2 2 3" xfId="37811"/>
    <cellStyle name="Percent 15 2 3" xfId="12631"/>
    <cellStyle name="Percent 15 2 3 2" xfId="37812"/>
    <cellStyle name="Percent 15 2 4" xfId="12632"/>
    <cellStyle name="Percent 15 2 4 2" xfId="37813"/>
    <cellStyle name="Percent 15 2 5" xfId="37814"/>
    <cellStyle name="Percent 15 3" xfId="12633"/>
    <cellStyle name="Percent 15 3 2" xfId="12634"/>
    <cellStyle name="Percent 15 3 2 2" xfId="37815"/>
    <cellStyle name="Percent 15 3 3" xfId="37816"/>
    <cellStyle name="Percent 15 4" xfId="12635"/>
    <cellStyle name="Percent 15 4 2" xfId="12636"/>
    <cellStyle name="Percent 15 4 2 2" xfId="37817"/>
    <cellStyle name="Percent 15 4 3" xfId="37818"/>
    <cellStyle name="Percent 15 5" xfId="12637"/>
    <cellStyle name="Percent 15 5 2" xfId="37819"/>
    <cellStyle name="Percent 15 6" xfId="12638"/>
    <cellStyle name="Percent 15 6 2" xfId="37820"/>
    <cellStyle name="Percent 15 7" xfId="37821"/>
    <cellStyle name="Percent 16" xfId="12639"/>
    <cellStyle name="Percent 16 2" xfId="12640"/>
    <cellStyle name="Percent 16 2 2" xfId="12641"/>
    <cellStyle name="Percent 16 2 2 2" xfId="37822"/>
    <cellStyle name="Percent 16 2 2 2 2" xfId="37823"/>
    <cellStyle name="Percent 16 2 2 3" xfId="37824"/>
    <cellStyle name="Percent 16 2 3" xfId="37825"/>
    <cellStyle name="Percent 16 2 3 2" xfId="37826"/>
    <cellStyle name="Percent 16 2 4" xfId="37827"/>
    <cellStyle name="Percent 16 2 4 2" xfId="37828"/>
    <cellStyle name="Percent 16 3" xfId="12642"/>
    <cellStyle name="Percent 16 3 2" xfId="12643"/>
    <cellStyle name="Percent 16 3 2 2" xfId="37829"/>
    <cellStyle name="Percent 16 3 3" xfId="37830"/>
    <cellStyle name="Percent 16 4" xfId="12644"/>
    <cellStyle name="Percent 16 4 2" xfId="12645"/>
    <cellStyle name="Percent 16 4 2 2" xfId="37831"/>
    <cellStyle name="Percent 16 4 3" xfId="37832"/>
    <cellStyle name="Percent 16 5" xfId="37833"/>
    <cellStyle name="Percent 16 5 2" xfId="37834"/>
    <cellStyle name="Percent 17" xfId="12646"/>
    <cellStyle name="Percent 17 2" xfId="12647"/>
    <cellStyle name="Percent 17 2 2" xfId="12648"/>
    <cellStyle name="Percent 17 2 2 2" xfId="37835"/>
    <cellStyle name="Percent 17 2 2 2 2" xfId="37836"/>
    <cellStyle name="Percent 17 2 2 3" xfId="37837"/>
    <cellStyle name="Percent 17 2 3" xfId="12649"/>
    <cellStyle name="Percent 17 2 3 2" xfId="37838"/>
    <cellStyle name="Percent 17 2 4" xfId="37839"/>
    <cellStyle name="Percent 17 2 4 2" xfId="37840"/>
    <cellStyle name="Percent 17 3" xfId="12650"/>
    <cellStyle name="Percent 17 3 2" xfId="12651"/>
    <cellStyle name="Percent 17 3 2 2" xfId="37841"/>
    <cellStyle name="Percent 17 3 3" xfId="37842"/>
    <cellStyle name="Percent 17 3 4" xfId="37843"/>
    <cellStyle name="Percent 17 4" xfId="12652"/>
    <cellStyle name="Percent 17 4 2" xfId="12653"/>
    <cellStyle name="Percent 17 4 2 2" xfId="37844"/>
    <cellStyle name="Percent 17 4 3" xfId="37845"/>
    <cellStyle name="Percent 17 5" xfId="37846"/>
    <cellStyle name="Percent 17 5 2" xfId="37847"/>
    <cellStyle name="Percent 18" xfId="12654"/>
    <cellStyle name="Percent 18 2" xfId="12655"/>
    <cellStyle name="Percent 18 2 2" xfId="12656"/>
    <cellStyle name="Percent 18 2 2 2" xfId="37848"/>
    <cellStyle name="Percent 18 2 2 2 2" xfId="37849"/>
    <cellStyle name="Percent 18 2 2 3" xfId="37850"/>
    <cellStyle name="Percent 18 2 3" xfId="37851"/>
    <cellStyle name="Percent 18 2 3 2" xfId="37852"/>
    <cellStyle name="Percent 18 2 4" xfId="37853"/>
    <cellStyle name="Percent 18 2 4 2" xfId="37854"/>
    <cellStyle name="Percent 18 3" xfId="12657"/>
    <cellStyle name="Percent 18 3 2" xfId="12658"/>
    <cellStyle name="Percent 18 3 2 2" xfId="37855"/>
    <cellStyle name="Percent 18 3 3" xfId="37856"/>
    <cellStyle name="Percent 18 3 4" xfId="37857"/>
    <cellStyle name="Percent 18 4" xfId="12659"/>
    <cellStyle name="Percent 18 4 2" xfId="12660"/>
    <cellStyle name="Percent 18 4 2 2" xfId="37858"/>
    <cellStyle name="Percent 18 4 3" xfId="37859"/>
    <cellStyle name="Percent 18 5" xfId="12661"/>
    <cellStyle name="Percent 18 5 2" xfId="37860"/>
    <cellStyle name="Percent 19" xfId="12662"/>
    <cellStyle name="Percent 19 2" xfId="12663"/>
    <cellStyle name="Percent 19 2 2" xfId="12664"/>
    <cellStyle name="Percent 19 2 2 2" xfId="37861"/>
    <cellStyle name="Percent 19 2 2 2 2" xfId="37862"/>
    <cellStyle name="Percent 19 2 2 3" xfId="37863"/>
    <cellStyle name="Percent 19 2 3" xfId="37864"/>
    <cellStyle name="Percent 19 2 3 2" xfId="37865"/>
    <cellStyle name="Percent 19 2 4" xfId="37866"/>
    <cellStyle name="Percent 19 2 4 2" xfId="37867"/>
    <cellStyle name="Percent 19 3" xfId="12665"/>
    <cellStyle name="Percent 19 3 2" xfId="12666"/>
    <cellStyle name="Percent 19 3 2 2" xfId="37868"/>
    <cellStyle name="Percent 19 3 3" xfId="37869"/>
    <cellStyle name="Percent 19 4" xfId="12667"/>
    <cellStyle name="Percent 19 4 2" xfId="12668"/>
    <cellStyle name="Percent 19 4 2 2" xfId="37870"/>
    <cellStyle name="Percent 19 4 3" xfId="37871"/>
    <cellStyle name="Percent 19 5" xfId="37872"/>
    <cellStyle name="Percent 19 5 2" xfId="37873"/>
    <cellStyle name="Percent 2" xfId="53"/>
    <cellStyle name="Percent 2 2" xfId="12669"/>
    <cellStyle name="Percent 2 2 2" xfId="12670"/>
    <cellStyle name="Percent 2 2 2 2" xfId="12671"/>
    <cellStyle name="Percent 2 2 2 2 2" xfId="12672"/>
    <cellStyle name="Percent 2 2 2 2 2 2" xfId="37874"/>
    <cellStyle name="Percent 2 2 2 2 3" xfId="37875"/>
    <cellStyle name="Percent 2 2 2 3" xfId="37876"/>
    <cellStyle name="Percent 2 2 2 3 2" xfId="37877"/>
    <cellStyle name="Percent 2 2 2 3 2 2" xfId="37878"/>
    <cellStyle name="Percent 2 2 2 3 3" xfId="37879"/>
    <cellStyle name="Percent 2 2 2 3 4" xfId="37880"/>
    <cellStyle name="Percent 2 2 2 4" xfId="37881"/>
    <cellStyle name="Percent 2 2 2 4 2" xfId="37882"/>
    <cellStyle name="Percent 2 2 2 5" xfId="37883"/>
    <cellStyle name="Percent 2 2 2 5 2" xfId="37884"/>
    <cellStyle name="Percent 2 2 3" xfId="12673"/>
    <cellStyle name="Percent 2 2 3 2" xfId="12674"/>
    <cellStyle name="Percent 2 2 3 2 2" xfId="12675"/>
    <cellStyle name="Percent 2 2 3 2 2 2" xfId="37885"/>
    <cellStyle name="Percent 2 2 3 2 3" xfId="37886"/>
    <cellStyle name="Percent 2 2 3 3" xfId="37887"/>
    <cellStyle name="Percent 2 2 3 3 2" xfId="37888"/>
    <cellStyle name="Percent 2 2 3 3 2 2" xfId="37889"/>
    <cellStyle name="Percent 2 2 3 3 3" xfId="37890"/>
    <cellStyle name="Percent 2 2 3 4" xfId="37891"/>
    <cellStyle name="Percent 2 2 3 4 2" xfId="37892"/>
    <cellStyle name="Percent 2 2 3 5" xfId="37893"/>
    <cellStyle name="Percent 2 2 3 5 2" xfId="37894"/>
    <cellStyle name="Percent 2 2 4" xfId="12676"/>
    <cellStyle name="Percent 2 2 4 2" xfId="12677"/>
    <cellStyle name="Percent 2 2 4 2 2" xfId="37895"/>
    <cellStyle name="Percent 2 2 4 3" xfId="37896"/>
    <cellStyle name="Percent 2 2 5" xfId="37897"/>
    <cellStyle name="Percent 2 2 5 2" xfId="37898"/>
    <cellStyle name="Percent 2 2 5 2 2" xfId="37899"/>
    <cellStyle name="Percent 2 2 5 3" xfId="37900"/>
    <cellStyle name="Percent 2 2 5 4" xfId="37901"/>
    <cellStyle name="Percent 2 2 5 5" xfId="37902"/>
    <cellStyle name="Percent 2 2 6" xfId="37903"/>
    <cellStyle name="Percent 2 2 6 2" xfId="37904"/>
    <cellStyle name="Percent 2 2 7" xfId="37905"/>
    <cellStyle name="Percent 2 2 7 2" xfId="37906"/>
    <cellStyle name="Percent 2 3" xfId="12678"/>
    <cellStyle name="Percent 2 3 2" xfId="12679"/>
    <cellStyle name="Percent 2 3 2 2" xfId="12680"/>
    <cellStyle name="Percent 2 3 2 2 2" xfId="37907"/>
    <cellStyle name="Percent 2 3 2 3" xfId="37908"/>
    <cellStyle name="Percent 2 3 2 4" xfId="37909"/>
    <cellStyle name="Percent 2 3 3" xfId="12681"/>
    <cellStyle name="Percent 2 3 3 2" xfId="37910"/>
    <cellStyle name="Percent 2 3 3 3" xfId="37911"/>
    <cellStyle name="Percent 2 3 4" xfId="12682"/>
    <cellStyle name="Percent 2 3 4 2" xfId="37912"/>
    <cellStyle name="Percent 2 4" xfId="12683"/>
    <cellStyle name="Percent 2 4 2" xfId="12684"/>
    <cellStyle name="Percent 2 4 2 2" xfId="37913"/>
    <cellStyle name="Percent 2 4 3" xfId="37914"/>
    <cellStyle name="Percent 2 4 3 2" xfId="37915"/>
    <cellStyle name="Percent 2 4 4" xfId="37916"/>
    <cellStyle name="Percent 2 5" xfId="12685"/>
    <cellStyle name="Percent 2 5 2" xfId="37917"/>
    <cellStyle name="Percent 2 5 3" xfId="37918"/>
    <cellStyle name="Percent 2 6" xfId="12686"/>
    <cellStyle name="Percent 2 6 2" xfId="37919"/>
    <cellStyle name="Percent 2 7" xfId="37920"/>
    <cellStyle name="Percent 2 7 2" xfId="37921"/>
    <cellStyle name="Percent 20" xfId="12687"/>
    <cellStyle name="Percent 20 2" xfId="12688"/>
    <cellStyle name="Percent 20 2 2" xfId="12689"/>
    <cellStyle name="Percent 20 2 2 2" xfId="37922"/>
    <cellStyle name="Percent 20 2 2 2 2" xfId="37923"/>
    <cellStyle name="Percent 20 2 2 3" xfId="37924"/>
    <cellStyle name="Percent 20 2 3" xfId="12690"/>
    <cellStyle name="Percent 20 2 3 2" xfId="37925"/>
    <cellStyle name="Percent 20 2 4" xfId="12691"/>
    <cellStyle name="Percent 20 2 4 2" xfId="37926"/>
    <cellStyle name="Percent 20 2 5" xfId="37927"/>
    <cellStyle name="Percent 20 3" xfId="12692"/>
    <cellStyle name="Percent 20 3 2" xfId="37928"/>
    <cellStyle name="Percent 20 3 2 2" xfId="37929"/>
    <cellStyle name="Percent 20 3 3" xfId="37930"/>
    <cellStyle name="Percent 20 4" xfId="12693"/>
    <cellStyle name="Percent 20 4 2" xfId="37931"/>
    <cellStyle name="Percent 20 5" xfId="12694"/>
    <cellStyle name="Percent 20 5 2" xfId="37932"/>
    <cellStyle name="Percent 20 6" xfId="37933"/>
    <cellStyle name="Percent 21" xfId="12695"/>
    <cellStyle name="Percent 21 2" xfId="12696"/>
    <cellStyle name="Percent 21 2 2" xfId="37934"/>
    <cellStyle name="Percent 21 2 2 2" xfId="37935"/>
    <cellStyle name="Percent 21 2 3" xfId="37936"/>
    <cellStyle name="Percent 21 2 3 2" xfId="37937"/>
    <cellStyle name="Percent 21 2 4" xfId="37938"/>
    <cellStyle name="Percent 21 3" xfId="12697"/>
    <cellStyle name="Percent 21 3 2" xfId="37939"/>
    <cellStyle name="Percent 21 3 2 2" xfId="37940"/>
    <cellStyle name="Percent 21 3 3" xfId="37941"/>
    <cellStyle name="Percent 21 4" xfId="37942"/>
    <cellStyle name="Percent 21 4 2" xfId="37943"/>
    <cellStyle name="Percent 21 4 3" xfId="37944"/>
    <cellStyle name="Percent 21 5" xfId="37945"/>
    <cellStyle name="Percent 21 5 2" xfId="37946"/>
    <cellStyle name="Percent 22" xfId="12698"/>
    <cellStyle name="Percent 22 2" xfId="12699"/>
    <cellStyle name="Percent 22 2 2" xfId="37947"/>
    <cellStyle name="Percent 22 2 2 2" xfId="37948"/>
    <cellStyle name="Percent 22 2 3" xfId="37949"/>
    <cellStyle name="Percent 22 3" xfId="12700"/>
    <cellStyle name="Percent 22 3 2" xfId="12701"/>
    <cellStyle name="Percent 22 3 2 2" xfId="37950"/>
    <cellStyle name="Percent 22 3 3" xfId="37951"/>
    <cellStyle name="Percent 22 4" xfId="12702"/>
    <cellStyle name="Percent 22 4 2" xfId="37952"/>
    <cellStyle name="Percent 22 5" xfId="37953"/>
    <cellStyle name="Percent 23" xfId="12703"/>
    <cellStyle name="Percent 23 2" xfId="12704"/>
    <cellStyle name="Percent 23 2 2" xfId="37954"/>
    <cellStyle name="Percent 23 2 2 2" xfId="37955"/>
    <cellStyle name="Percent 23 2 3" xfId="37956"/>
    <cellStyle name="Percent 23 3" xfId="12705"/>
    <cellStyle name="Percent 23 3 2" xfId="12706"/>
    <cellStyle name="Percent 23 3 2 2" xfId="37957"/>
    <cellStyle name="Percent 23 3 3" xfId="37958"/>
    <cellStyle name="Percent 23 4" xfId="12707"/>
    <cellStyle name="Percent 23 4 2" xfId="37959"/>
    <cellStyle name="Percent 23 5" xfId="37960"/>
    <cellStyle name="Percent 24" xfId="12708"/>
    <cellStyle name="Percent 24 2" xfId="12709"/>
    <cellStyle name="Percent 24 2 2" xfId="12710"/>
    <cellStyle name="Percent 24 2 2 2" xfId="37961"/>
    <cellStyle name="Percent 24 2 3" xfId="37962"/>
    <cellStyle name="Percent 24 3" xfId="12711"/>
    <cellStyle name="Percent 24 3 2" xfId="12712"/>
    <cellStyle name="Percent 24 3 2 2" xfId="37963"/>
    <cellStyle name="Percent 24 3 3" xfId="37964"/>
    <cellStyle name="Percent 24 4" xfId="12713"/>
    <cellStyle name="Percent 24 4 2" xfId="12714"/>
    <cellStyle name="Percent 24 4 2 2" xfId="37965"/>
    <cellStyle name="Percent 24 4 3" xfId="37966"/>
    <cellStyle name="Percent 24 5" xfId="12715"/>
    <cellStyle name="Percent 24 5 2" xfId="37967"/>
    <cellStyle name="Percent 24 6" xfId="37968"/>
    <cellStyle name="Percent 25" xfId="12716"/>
    <cellStyle name="Percent 25 2" xfId="12717"/>
    <cellStyle name="Percent 25 2 2" xfId="12718"/>
    <cellStyle name="Percent 25 2 2 2" xfId="37969"/>
    <cellStyle name="Percent 25 2 3" xfId="37970"/>
    <cellStyle name="Percent 25 3" xfId="12719"/>
    <cellStyle name="Percent 25 3 2" xfId="37971"/>
    <cellStyle name="Percent 25 3 3" xfId="37972"/>
    <cellStyle name="Percent 25 4" xfId="37973"/>
    <cellStyle name="Percent 25 4 2" xfId="37974"/>
    <cellStyle name="Percent 25 4 3" xfId="37975"/>
    <cellStyle name="Percent 25 5" xfId="37976"/>
    <cellStyle name="Percent 25 6" xfId="37977"/>
    <cellStyle name="Percent 25 7" xfId="37978"/>
    <cellStyle name="Percent 26" xfId="12720"/>
    <cellStyle name="Percent 26 2" xfId="12721"/>
    <cellStyle name="Percent 26 2 2" xfId="37979"/>
    <cellStyle name="Percent 26 2 2 2" xfId="37980"/>
    <cellStyle name="Percent 26 3" xfId="37981"/>
    <cellStyle name="Percent 26 3 2" xfId="37982"/>
    <cellStyle name="Percent 26 4" xfId="37983"/>
    <cellStyle name="Percent 26 4 2" xfId="37984"/>
    <cellStyle name="Percent 27" xfId="12722"/>
    <cellStyle name="Percent 27 2" xfId="12723"/>
    <cellStyle name="Percent 27 2 2" xfId="37985"/>
    <cellStyle name="Percent 27 3" xfId="37986"/>
    <cellStyle name="Percent 28" xfId="12724"/>
    <cellStyle name="Percent 28 2" xfId="12725"/>
    <cellStyle name="Percent 28 2 2" xfId="37987"/>
    <cellStyle name="Percent 28 2 3" xfId="37988"/>
    <cellStyle name="Percent 28 3" xfId="37989"/>
    <cellStyle name="Percent 29" xfId="12726"/>
    <cellStyle name="Percent 29 2" xfId="12727"/>
    <cellStyle name="Percent 29 2 2" xfId="37990"/>
    <cellStyle name="Percent 29 2 3" xfId="37991"/>
    <cellStyle name="Percent 29 3" xfId="37992"/>
    <cellStyle name="Percent 3" xfId="12728"/>
    <cellStyle name="Percent 3 2" xfId="12729"/>
    <cellStyle name="Percent 3 2 2" xfId="12730"/>
    <cellStyle name="Percent 3 2 2 2" xfId="12731"/>
    <cellStyle name="Percent 3 2 2 2 2" xfId="37993"/>
    <cellStyle name="Percent 3 2 2 3" xfId="37994"/>
    <cellStyle name="Percent 3 2 3" xfId="12732"/>
    <cellStyle name="Percent 3 2 3 2" xfId="37995"/>
    <cellStyle name="Percent 3 2 3 2 2" xfId="37996"/>
    <cellStyle name="Percent 3 2 3 3" xfId="37997"/>
    <cellStyle name="Percent 3 2 3 4" xfId="37998"/>
    <cellStyle name="Percent 3 2 4" xfId="37999"/>
    <cellStyle name="Percent 3 2 4 2" xfId="38000"/>
    <cellStyle name="Percent 3 2 5" xfId="38001"/>
    <cellStyle name="Percent 3 2 5 2" xfId="38002"/>
    <cellStyle name="Percent 3 3" xfId="12733"/>
    <cellStyle name="Percent 3 3 2" xfId="12734"/>
    <cellStyle name="Percent 3 3 2 2" xfId="12735"/>
    <cellStyle name="Percent 3 3 2 2 2" xfId="38003"/>
    <cellStyle name="Percent 3 3 2 3" xfId="38004"/>
    <cellStyle name="Percent 3 3 3" xfId="38005"/>
    <cellStyle name="Percent 3 3 3 2" xfId="38006"/>
    <cellStyle name="Percent 3 3 3 2 2" xfId="38007"/>
    <cellStyle name="Percent 3 3 3 3" xfId="38008"/>
    <cellStyle name="Percent 3 3 3 4" xfId="38009"/>
    <cellStyle name="Percent 3 3 4" xfId="38010"/>
    <cellStyle name="Percent 3 3 4 2" xfId="38011"/>
    <cellStyle name="Percent 3 3 4 2 2" xfId="38012"/>
    <cellStyle name="Percent 3 3 4 3" xfId="38013"/>
    <cellStyle name="Percent 3 3 5" xfId="38014"/>
    <cellStyle name="Percent 3 3 5 2" xfId="38015"/>
    <cellStyle name="Percent 3 3 6" xfId="38016"/>
    <cellStyle name="Percent 3 4" xfId="12736"/>
    <cellStyle name="Percent 3 4 2" xfId="38017"/>
    <cellStyle name="Percent 3 4 2 2" xfId="38018"/>
    <cellStyle name="Percent 3 4 2 2 2" xfId="38019"/>
    <cellStyle name="Percent 3 4 2 3" xfId="38020"/>
    <cellStyle name="Percent 3 4 2 4" xfId="38021"/>
    <cellStyle name="Percent 3 4 3" xfId="38022"/>
    <cellStyle name="Percent 3 4 3 2" xfId="38023"/>
    <cellStyle name="Percent 3 4 3 3" xfId="38024"/>
    <cellStyle name="Percent 3 4 4" xfId="38025"/>
    <cellStyle name="Percent 3 4 4 2" xfId="38026"/>
    <cellStyle name="Percent 3 5" xfId="12737"/>
    <cellStyle name="Percent 3 5 2" xfId="12738"/>
    <cellStyle name="Percent 3 5 2 2" xfId="38027"/>
    <cellStyle name="Percent 3 5 3" xfId="12739"/>
    <cellStyle name="Percent 3 6" xfId="12740"/>
    <cellStyle name="Percent 3 6 2" xfId="12741"/>
    <cellStyle name="Percent 3 6 2 2" xfId="38028"/>
    <cellStyle name="Percent 3 6 3" xfId="38029"/>
    <cellStyle name="Percent 3 7" xfId="12742"/>
    <cellStyle name="Percent 3 7 2" xfId="38030"/>
    <cellStyle name="Percent 3 7 3" xfId="38031"/>
    <cellStyle name="Percent 3 8" xfId="38032"/>
    <cellStyle name="Percent 3 8 2" xfId="38033"/>
    <cellStyle name="Percent 3 9" xfId="38034"/>
    <cellStyle name="Percent 3 9 2" xfId="38035"/>
    <cellStyle name="Percent 30" xfId="12743"/>
    <cellStyle name="Percent 30 2" xfId="12744"/>
    <cellStyle name="Percent 30 2 2" xfId="38036"/>
    <cellStyle name="Percent 30 2 3" xfId="38037"/>
    <cellStyle name="Percent 30 3" xfId="38038"/>
    <cellStyle name="Percent 31" xfId="12745"/>
    <cellStyle name="Percent 31 2" xfId="12746"/>
    <cellStyle name="Percent 31 2 2" xfId="38039"/>
    <cellStyle name="Percent 31 2 3" xfId="38040"/>
    <cellStyle name="Percent 31 3" xfId="38041"/>
    <cellStyle name="Percent 32" xfId="12747"/>
    <cellStyle name="Percent 32 2" xfId="12748"/>
    <cellStyle name="Percent 32 2 2" xfId="38042"/>
    <cellStyle name="Percent 32 3" xfId="38043"/>
    <cellStyle name="Percent 32 4" xfId="38044"/>
    <cellStyle name="Percent 33" xfId="12749"/>
    <cellStyle name="Percent 33 2" xfId="12750"/>
    <cellStyle name="Percent 33 2 2" xfId="38045"/>
    <cellStyle name="Percent 33 2 3" xfId="38046"/>
    <cellStyle name="Percent 33 3" xfId="38047"/>
    <cellStyle name="Percent 33 4" xfId="38048"/>
    <cellStyle name="Percent 34" xfId="12751"/>
    <cellStyle name="Percent 34 2" xfId="12752"/>
    <cellStyle name="Percent 34 2 2" xfId="38049"/>
    <cellStyle name="Percent 34 3" xfId="38050"/>
    <cellStyle name="Percent 35" xfId="12753"/>
    <cellStyle name="Percent 35 2" xfId="12754"/>
    <cellStyle name="Percent 35 2 2" xfId="38051"/>
    <cellStyle name="Percent 35 3" xfId="38052"/>
    <cellStyle name="Percent 36" xfId="12755"/>
    <cellStyle name="Percent 36 2" xfId="12756"/>
    <cellStyle name="Percent 36 2 2" xfId="38053"/>
    <cellStyle name="Percent 36 3" xfId="38054"/>
    <cellStyle name="Percent 37" xfId="12757"/>
    <cellStyle name="Percent 37 2" xfId="12758"/>
    <cellStyle name="Percent 37 2 2" xfId="38055"/>
    <cellStyle name="Percent 37 3" xfId="38056"/>
    <cellStyle name="Percent 38" xfId="12759"/>
    <cellStyle name="Percent 38 2" xfId="12760"/>
    <cellStyle name="Percent 38 2 2" xfId="38057"/>
    <cellStyle name="Percent 38 3" xfId="38058"/>
    <cellStyle name="Percent 39" xfId="12761"/>
    <cellStyle name="Percent 39 2" xfId="12762"/>
    <cellStyle name="Percent 39 2 2" xfId="38059"/>
    <cellStyle name="Percent 39 3" xfId="38060"/>
    <cellStyle name="Percent 4" xfId="12763"/>
    <cellStyle name="Percent 4 2" xfId="12764"/>
    <cellStyle name="Percent 4 2 2" xfId="12765"/>
    <cellStyle name="Percent 4 2 2 2" xfId="38061"/>
    <cellStyle name="Percent 4 2 2 2 2" xfId="38062"/>
    <cellStyle name="Percent 4 2 2 2 3" xfId="38063"/>
    <cellStyle name="Percent 4 2 2 3" xfId="38064"/>
    <cellStyle name="Percent 4 2 2 3 2" xfId="38065"/>
    <cellStyle name="Percent 4 2 3" xfId="12766"/>
    <cellStyle name="Percent 4 2 3 2" xfId="12767"/>
    <cellStyle name="Percent 4 2 3 2 2" xfId="38066"/>
    <cellStyle name="Percent 4 2 3 3" xfId="38067"/>
    <cellStyle name="Percent 4 2 4" xfId="12768"/>
    <cellStyle name="Percent 4 2 4 2" xfId="38068"/>
    <cellStyle name="Percent 4 2 4 3" xfId="38069"/>
    <cellStyle name="Percent 4 2 5" xfId="12769"/>
    <cellStyle name="Percent 4 2 5 2" xfId="38070"/>
    <cellStyle name="Percent 4 3" xfId="12770"/>
    <cellStyle name="Percent 4 3 2" xfId="12771"/>
    <cellStyle name="Percent 4 3 2 2" xfId="38071"/>
    <cellStyle name="Percent 4 3 2 2 2" xfId="38072"/>
    <cellStyle name="Percent 4 3 2 3" xfId="38073"/>
    <cellStyle name="Percent 4 3 3" xfId="38074"/>
    <cellStyle name="Percent 4 3 3 2" xfId="38075"/>
    <cellStyle name="Percent 4 3 4" xfId="38076"/>
    <cellStyle name="Percent 4 3 4 2" xfId="38077"/>
    <cellStyle name="Percent 4 3 5" xfId="38078"/>
    <cellStyle name="Percent 4 4" xfId="12772"/>
    <cellStyle name="Percent 4 4 2" xfId="12773"/>
    <cellStyle name="Percent 4 4 2 2" xfId="38079"/>
    <cellStyle name="Percent 4 4 3" xfId="38080"/>
    <cellStyle name="Percent 4 5" xfId="12774"/>
    <cellStyle name="Percent 4 5 2" xfId="38081"/>
    <cellStyle name="Percent 4 5 2 2" xfId="38082"/>
    <cellStyle name="Percent 4 5 3" xfId="38083"/>
    <cellStyle name="Percent 4 5 4" xfId="38084"/>
    <cellStyle name="Percent 4 6" xfId="38085"/>
    <cellStyle name="Percent 4 6 2" xfId="38086"/>
    <cellStyle name="Percent 4 7" xfId="38087"/>
    <cellStyle name="Percent 4 7 2" xfId="38088"/>
    <cellStyle name="Percent 40" xfId="12775"/>
    <cellStyle name="Percent 40 2" xfId="12776"/>
    <cellStyle name="Percent 40 2 2" xfId="38089"/>
    <cellStyle name="Percent 40 3" xfId="38090"/>
    <cellStyle name="Percent 41" xfId="12777"/>
    <cellStyle name="Percent 41 2" xfId="12778"/>
    <cellStyle name="Percent 41 2 2" xfId="38091"/>
    <cellStyle name="Percent 41 3" xfId="38092"/>
    <cellStyle name="Percent 41 4" xfId="38093"/>
    <cellStyle name="Percent 42" xfId="12779"/>
    <cellStyle name="Percent 42 2" xfId="12780"/>
    <cellStyle name="Percent 42 2 2" xfId="38094"/>
    <cellStyle name="Percent 42 3" xfId="38095"/>
    <cellStyle name="Percent 43" xfId="12781"/>
    <cellStyle name="Percent 43 2" xfId="12782"/>
    <cellStyle name="Percent 43 2 2" xfId="38096"/>
    <cellStyle name="Percent 43 3" xfId="38097"/>
    <cellStyle name="Percent 44" xfId="12783"/>
    <cellStyle name="Percent 44 2" xfId="12784"/>
    <cellStyle name="Percent 44 2 2" xfId="38098"/>
    <cellStyle name="Percent 44 3" xfId="38099"/>
    <cellStyle name="Percent 45" xfId="12785"/>
    <cellStyle name="Percent 45 2" xfId="12786"/>
    <cellStyle name="Percent 45 2 2" xfId="38100"/>
    <cellStyle name="Percent 45 3" xfId="38101"/>
    <cellStyle name="Percent 46" xfId="12787"/>
    <cellStyle name="Percent 46 2" xfId="38102"/>
    <cellStyle name="Percent 46 2 2" xfId="38103"/>
    <cellStyle name="Percent 47" xfId="12788"/>
    <cellStyle name="Percent 47 2" xfId="38104"/>
    <cellStyle name="Percent 47 2 2" xfId="38105"/>
    <cellStyle name="Percent 48" xfId="12789"/>
    <cellStyle name="Percent 48 2" xfId="38106"/>
    <cellStyle name="Percent 48 2 2" xfId="38107"/>
    <cellStyle name="Percent 49" xfId="12790"/>
    <cellStyle name="Percent 49 2" xfId="38108"/>
    <cellStyle name="Percent 49 2 2" xfId="38109"/>
    <cellStyle name="Percent 5" xfId="12791"/>
    <cellStyle name="Percent 5 2" xfId="12792"/>
    <cellStyle name="Percent 5 2 2" xfId="12793"/>
    <cellStyle name="Percent 5 2 2 2" xfId="38110"/>
    <cellStyle name="Percent 5 2 2 2 2" xfId="38111"/>
    <cellStyle name="Percent 5 2 2 3" xfId="38112"/>
    <cellStyle name="Percent 5 2 3" xfId="38113"/>
    <cellStyle name="Percent 5 2 3 2" xfId="38114"/>
    <cellStyle name="Percent 5 2 4" xfId="38115"/>
    <cellStyle name="Percent 5 2 4 2" xfId="38116"/>
    <cellStyle name="Percent 5 3" xfId="12794"/>
    <cellStyle name="Percent 5 3 2" xfId="12795"/>
    <cellStyle name="Percent 5 3 2 2" xfId="38117"/>
    <cellStyle name="Percent 5 3 3" xfId="38118"/>
    <cellStyle name="Percent 5 4" xfId="12796"/>
    <cellStyle name="Percent 5 4 2" xfId="38119"/>
    <cellStyle name="Percent 5 4 2 2" xfId="38120"/>
    <cellStyle name="Percent 5 4 3" xfId="38121"/>
    <cellStyle name="Percent 5 4 4" xfId="38122"/>
    <cellStyle name="Percent 5 5" xfId="38123"/>
    <cellStyle name="Percent 5 5 2" xfId="38124"/>
    <cellStyle name="Percent 5 6" xfId="38125"/>
    <cellStyle name="Percent 5 6 2" xfId="38126"/>
    <cellStyle name="Percent 50" xfId="12797"/>
    <cellStyle name="Percent 50 2" xfId="38127"/>
    <cellStyle name="Percent 50 2 2" xfId="38128"/>
    <cellStyle name="Percent 51" xfId="12798"/>
    <cellStyle name="Percent 51 2" xfId="38129"/>
    <cellStyle name="Percent 51 2 2" xfId="38130"/>
    <cellStyle name="Percent 52" xfId="12799"/>
    <cellStyle name="Percent 52 2" xfId="38131"/>
    <cellStyle name="Percent 52 2 2" xfId="38132"/>
    <cellStyle name="Percent 53" xfId="12800"/>
    <cellStyle name="Percent 53 2" xfId="38133"/>
    <cellStyle name="Percent 53 2 2" xfId="38134"/>
    <cellStyle name="Percent 54" xfId="12801"/>
    <cellStyle name="Percent 54 2" xfId="38135"/>
    <cellStyle name="Percent 54 2 2" xfId="38136"/>
    <cellStyle name="Percent 55" xfId="12802"/>
    <cellStyle name="Percent 55 2" xfId="38137"/>
    <cellStyle name="Percent 55 2 2" xfId="38138"/>
    <cellStyle name="Percent 56" xfId="12803"/>
    <cellStyle name="Percent 56 2" xfId="38139"/>
    <cellStyle name="Percent 56 2 2" xfId="38140"/>
    <cellStyle name="Percent 57" xfId="12804"/>
    <cellStyle name="Percent 57 2" xfId="38141"/>
    <cellStyle name="Percent 57 2 2" xfId="38142"/>
    <cellStyle name="Percent 58" xfId="12805"/>
    <cellStyle name="Percent 58 2" xfId="38143"/>
    <cellStyle name="Percent 58 2 2" xfId="38144"/>
    <cellStyle name="Percent 59" xfId="12806"/>
    <cellStyle name="Percent 59 2" xfId="38145"/>
    <cellStyle name="Percent 59 2 2" xfId="38146"/>
    <cellStyle name="Percent 6" xfId="12807"/>
    <cellStyle name="Percent 6 2" xfId="12808"/>
    <cellStyle name="Percent 6 2 2" xfId="12809"/>
    <cellStyle name="Percent 6 2 2 2" xfId="12810"/>
    <cellStyle name="Percent 6 2 2 2 2" xfId="38147"/>
    <cellStyle name="Percent 6 2 2 2 3" xfId="38148"/>
    <cellStyle name="Percent 6 2 2 3" xfId="38149"/>
    <cellStyle name="Percent 6 2 3" xfId="12811"/>
    <cellStyle name="Percent 6 2 3 2" xfId="38150"/>
    <cellStyle name="Percent 6 2 3 2 2" xfId="38151"/>
    <cellStyle name="Percent 6 2 3 3" xfId="38152"/>
    <cellStyle name="Percent 6 2 4" xfId="38153"/>
    <cellStyle name="Percent 6 2 4 2" xfId="38154"/>
    <cellStyle name="Percent 6 2 5" xfId="38155"/>
    <cellStyle name="Percent 6 3" xfId="12812"/>
    <cellStyle name="Percent 6 3 2" xfId="12813"/>
    <cellStyle name="Percent 6 3 2 2" xfId="38156"/>
    <cellStyle name="Percent 6 3 3" xfId="38157"/>
    <cellStyle name="Percent 6 4" xfId="12814"/>
    <cellStyle name="Percent 6 4 2" xfId="38158"/>
    <cellStyle name="Percent 6 4 2 2" xfId="38159"/>
    <cellStyle name="Percent 6 4 3" xfId="38160"/>
    <cellStyle name="Percent 6 4 4" xfId="38161"/>
    <cellStyle name="Percent 6 5" xfId="12815"/>
    <cellStyle name="Percent 6 5 2" xfId="38162"/>
    <cellStyle name="Percent 6 6" xfId="38163"/>
    <cellStyle name="Percent 6 6 2" xfId="38164"/>
    <cellStyle name="Percent 60" xfId="12816"/>
    <cellStyle name="Percent 60 2" xfId="38165"/>
    <cellStyle name="Percent 60 2 2" xfId="38166"/>
    <cellStyle name="Percent 61" xfId="12817"/>
    <cellStyle name="Percent 61 2" xfId="38167"/>
    <cellStyle name="Percent 61 2 2" xfId="38168"/>
    <cellStyle name="Percent 62" xfId="12818"/>
    <cellStyle name="Percent 62 2" xfId="38169"/>
    <cellStyle name="Percent 62 2 2" xfId="38170"/>
    <cellStyle name="Percent 63" xfId="12819"/>
    <cellStyle name="Percent 63 2" xfId="38171"/>
    <cellStyle name="Percent 63 2 2" xfId="38172"/>
    <cellStyle name="Percent 64" xfId="12820"/>
    <cellStyle name="Percent 64 2" xfId="38173"/>
    <cellStyle name="Percent 64 2 2" xfId="38174"/>
    <cellStyle name="Percent 64 3" xfId="38175"/>
    <cellStyle name="Percent 65" xfId="12821"/>
    <cellStyle name="Percent 65 2" xfId="38176"/>
    <cellStyle name="Percent 65 2 2" xfId="38177"/>
    <cellStyle name="Percent 65 2 2 2" xfId="38178"/>
    <cellStyle name="Percent 65 2 3" xfId="38179"/>
    <cellStyle name="Percent 65 3" xfId="38180"/>
    <cellStyle name="Percent 65 3 2" xfId="38181"/>
    <cellStyle name="Percent 65 4" xfId="38182"/>
    <cellStyle name="Percent 66" xfId="12822"/>
    <cellStyle name="Percent 66 2" xfId="38183"/>
    <cellStyle name="Percent 66 2 2" xfId="38184"/>
    <cellStyle name="Percent 66 3" xfId="38185"/>
    <cellStyle name="Percent 67" xfId="12823"/>
    <cellStyle name="Percent 67 2" xfId="38186"/>
    <cellStyle name="Percent 67 2 2" xfId="38187"/>
    <cellStyle name="Percent 67 3" xfId="38188"/>
    <cellStyle name="Percent 68" xfId="12824"/>
    <cellStyle name="Percent 68 2" xfId="38189"/>
    <cellStyle name="Percent 68 2 2" xfId="38190"/>
    <cellStyle name="Percent 68 3" xfId="38191"/>
    <cellStyle name="Percent 69" xfId="12825"/>
    <cellStyle name="Percent 69 2" xfId="38192"/>
    <cellStyle name="Percent 69 2 2" xfId="38193"/>
    <cellStyle name="Percent 69 3" xfId="38194"/>
    <cellStyle name="Percent 7" xfId="12826"/>
    <cellStyle name="Percent 7 2" xfId="12827"/>
    <cellStyle name="Percent 7 2 2" xfId="12828"/>
    <cellStyle name="Percent 7 2 2 2" xfId="38195"/>
    <cellStyle name="Percent 7 2 3" xfId="12829"/>
    <cellStyle name="Percent 7 2 3 2" xfId="38196"/>
    <cellStyle name="Percent 7 2 4" xfId="38197"/>
    <cellStyle name="Percent 7 3" xfId="12830"/>
    <cellStyle name="Percent 7 3 2" xfId="12831"/>
    <cellStyle name="Percent 7 3 2 2" xfId="38198"/>
    <cellStyle name="Percent 7 3 3" xfId="12832"/>
    <cellStyle name="Percent 7 3 3 2" xfId="38199"/>
    <cellStyle name="Percent 7 3 4" xfId="12833"/>
    <cellStyle name="Percent 7 3 4 2" xfId="38200"/>
    <cellStyle name="Percent 7 3 5" xfId="38201"/>
    <cellStyle name="Percent 7 4" xfId="12834"/>
    <cellStyle name="Percent 7 4 2" xfId="12835"/>
    <cellStyle name="Percent 7 4 2 2" xfId="38202"/>
    <cellStyle name="Percent 7 4 3" xfId="38203"/>
    <cellStyle name="Percent 7 5" xfId="12836"/>
    <cellStyle name="Percent 7 5 2" xfId="12837"/>
    <cellStyle name="Percent 7 5 2 2" xfId="38204"/>
    <cellStyle name="Percent 7 5 3" xfId="38205"/>
    <cellStyle name="Percent 7 6" xfId="12838"/>
    <cellStyle name="Percent 7 6 2" xfId="38206"/>
    <cellStyle name="Percent 7 7" xfId="12839"/>
    <cellStyle name="Percent 7 7 2" xfId="38207"/>
    <cellStyle name="Percent 7 8" xfId="12840"/>
    <cellStyle name="Percent 7 8 2" xfId="38208"/>
    <cellStyle name="Percent 7 9" xfId="12841"/>
    <cellStyle name="Percent 70" xfId="12842"/>
    <cellStyle name="Percent 70 2" xfId="38209"/>
    <cellStyle name="Percent 70 2 2" xfId="38210"/>
    <cellStyle name="Percent 70 3" xfId="38211"/>
    <cellStyle name="Percent 71" xfId="12843"/>
    <cellStyle name="Percent 71 2" xfId="38212"/>
    <cellStyle name="Percent 71 2 2" xfId="38213"/>
    <cellStyle name="Percent 71 3" xfId="38214"/>
    <cellStyle name="Percent 72" xfId="12844"/>
    <cellStyle name="Percent 72 2" xfId="38215"/>
    <cellStyle name="Percent 72 2 2" xfId="38216"/>
    <cellStyle name="Percent 72 3" xfId="38217"/>
    <cellStyle name="Percent 73" xfId="12845"/>
    <cellStyle name="Percent 73 2" xfId="38218"/>
    <cellStyle name="Percent 73 2 2" xfId="38219"/>
    <cellStyle name="Percent 73 3" xfId="38220"/>
    <cellStyle name="Percent 74" xfId="12846"/>
    <cellStyle name="Percent 74 2" xfId="38221"/>
    <cellStyle name="Percent 74 2 2" xfId="38222"/>
    <cellStyle name="Percent 74 3" xfId="38223"/>
    <cellStyle name="Percent 75" xfId="12847"/>
    <cellStyle name="Percent 75 2" xfId="38224"/>
    <cellStyle name="Percent 75 2 2" xfId="38225"/>
    <cellStyle name="Percent 75 3" xfId="38226"/>
    <cellStyle name="Percent 76" xfId="12848"/>
    <cellStyle name="Percent 76 2" xfId="38227"/>
    <cellStyle name="Percent 76 2 2" xfId="38228"/>
    <cellStyle name="Percent 76 3" xfId="38229"/>
    <cellStyle name="Percent 77" xfId="12849"/>
    <cellStyle name="Percent 77 2" xfId="38230"/>
    <cellStyle name="Percent 78" xfId="12850"/>
    <cellStyle name="Percent 78 2" xfId="38231"/>
    <cellStyle name="Percent 79" xfId="12851"/>
    <cellStyle name="Percent 79 2" xfId="38232"/>
    <cellStyle name="Percent 79 3" xfId="38233"/>
    <cellStyle name="Percent 79 4" xfId="38234"/>
    <cellStyle name="Percent 8" xfId="12852"/>
    <cellStyle name="Percent 8 2" xfId="12853"/>
    <cellStyle name="Percent 8 2 2" xfId="12854"/>
    <cellStyle name="Percent 8 2 2 2" xfId="38235"/>
    <cellStyle name="Percent 8 2 2 2 2" xfId="38236"/>
    <cellStyle name="Percent 8 2 2 2 3" xfId="38237"/>
    <cellStyle name="Percent 8 2 2 3" xfId="38238"/>
    <cellStyle name="Percent 8 2 2 4" xfId="38239"/>
    <cellStyle name="Percent 8 2 3" xfId="38240"/>
    <cellStyle name="Percent 8 2 3 2" xfId="38241"/>
    <cellStyle name="Percent 8 2 3 2 2" xfId="38242"/>
    <cellStyle name="Percent 8 2 3 3" xfId="38243"/>
    <cellStyle name="Percent 8 2 4" xfId="38244"/>
    <cellStyle name="Percent 8 2 4 2" xfId="38245"/>
    <cellStyle name="Percent 8 2 5" xfId="38246"/>
    <cellStyle name="Percent 8 3" xfId="12855"/>
    <cellStyle name="Percent 8 3 2" xfId="12856"/>
    <cellStyle name="Percent 8 3 2 2" xfId="38247"/>
    <cellStyle name="Percent 8 3 3" xfId="38248"/>
    <cellStyle name="Percent 8 4" xfId="12857"/>
    <cellStyle name="Percent 8 4 2" xfId="38249"/>
    <cellStyle name="Percent 8 4 2 2" xfId="38250"/>
    <cellStyle name="Percent 8 4 3" xfId="38251"/>
    <cellStyle name="Percent 8 4 4" xfId="38252"/>
    <cellStyle name="Percent 8 5" xfId="38253"/>
    <cellStyle name="Percent 8 5 2" xfId="38254"/>
    <cellStyle name="Percent 8 5 2 2" xfId="38255"/>
    <cellStyle name="Percent 8 5 3" xfId="38256"/>
    <cellStyle name="Percent 8 6" xfId="38257"/>
    <cellStyle name="Percent 8 6 2" xfId="38258"/>
    <cellStyle name="Percent 8 7" xfId="38259"/>
    <cellStyle name="Percent 80" xfId="12858"/>
    <cellStyle name="Percent 80 2" xfId="38260"/>
    <cellStyle name="Percent 80 3" xfId="38261"/>
    <cellStyle name="Percent 80 4" xfId="38262"/>
    <cellStyle name="Percent 81" xfId="12859"/>
    <cellStyle name="Percent 81 2" xfId="38263"/>
    <cellStyle name="Percent 81 3" xfId="38264"/>
    <cellStyle name="Percent 81 4" xfId="38265"/>
    <cellStyle name="Percent 82" xfId="12860"/>
    <cellStyle name="Percent 82 2" xfId="38266"/>
    <cellStyle name="Percent 82 3" xfId="38267"/>
    <cellStyle name="Percent 82 4" xfId="38268"/>
    <cellStyle name="Percent 83" xfId="12861"/>
    <cellStyle name="Percent 83 2" xfId="38269"/>
    <cellStyle name="Percent 83 3" xfId="38270"/>
    <cellStyle name="Percent 83 4" xfId="38271"/>
    <cellStyle name="Percent 84" xfId="12862"/>
    <cellStyle name="Percent 84 2" xfId="38272"/>
    <cellStyle name="Percent 84 3" xfId="38273"/>
    <cellStyle name="Percent 84 4" xfId="38274"/>
    <cellStyle name="Percent 85" xfId="12863"/>
    <cellStyle name="Percent 85 2" xfId="38275"/>
    <cellStyle name="Percent 85 3" xfId="38276"/>
    <cellStyle name="Percent 85 4" xfId="38277"/>
    <cellStyle name="Percent 86" xfId="12864"/>
    <cellStyle name="Percent 86 2" xfId="38278"/>
    <cellStyle name="Percent 87" xfId="12865"/>
    <cellStyle name="Percent 87 2" xfId="38279"/>
    <cellStyle name="Percent 87 3" xfId="38280"/>
    <cellStyle name="Percent 88" xfId="12866"/>
    <cellStyle name="Percent 88 2" xfId="38281"/>
    <cellStyle name="Percent 88 3" xfId="38282"/>
    <cellStyle name="Percent 89" xfId="12867"/>
    <cellStyle name="Percent 89 2" xfId="38283"/>
    <cellStyle name="Percent 89 3" xfId="38284"/>
    <cellStyle name="Percent 9" xfId="12868"/>
    <cellStyle name="Percent 9 2" xfId="12869"/>
    <cellStyle name="Percent 9 2 2" xfId="12870"/>
    <cellStyle name="Percent 9 2 2 2" xfId="38285"/>
    <cellStyle name="Percent 9 2 2 2 2" xfId="38286"/>
    <cellStyle name="Percent 9 2 2 2 3" xfId="38287"/>
    <cellStyle name="Percent 9 2 2 3" xfId="38288"/>
    <cellStyle name="Percent 9 2 3" xfId="12871"/>
    <cellStyle name="Percent 9 2 3 2" xfId="38289"/>
    <cellStyle name="Percent 9 2 3 2 2" xfId="38290"/>
    <cellStyle name="Percent 9 2 3 3" xfId="38291"/>
    <cellStyle name="Percent 9 2 4" xfId="38292"/>
    <cellStyle name="Percent 9 2 4 2" xfId="38293"/>
    <cellStyle name="Percent 9 2 5" xfId="38294"/>
    <cellStyle name="Percent 9 3" xfId="12872"/>
    <cellStyle name="Percent 9 3 2" xfId="38295"/>
    <cellStyle name="Percent 9 3 2 2" xfId="38296"/>
    <cellStyle name="Percent 9 3 2 3" xfId="38297"/>
    <cellStyle name="Percent 9 3 3" xfId="38298"/>
    <cellStyle name="Percent 9 4" xfId="12873"/>
    <cellStyle name="Percent 9 4 2" xfId="38299"/>
    <cellStyle name="Percent 9 4 2 2" xfId="38300"/>
    <cellStyle name="Percent 9 4 3" xfId="38301"/>
    <cellStyle name="Percent 9 5" xfId="38302"/>
    <cellStyle name="Percent 9 5 2" xfId="38303"/>
    <cellStyle name="Percent 9 5 2 2" xfId="38304"/>
    <cellStyle name="Percent 9 5 3" xfId="38305"/>
    <cellStyle name="Percent 9 6" xfId="38306"/>
    <cellStyle name="Percent 9 6 2" xfId="38307"/>
    <cellStyle name="Percent 9 7" xfId="38308"/>
    <cellStyle name="Percent 90" xfId="12874"/>
    <cellStyle name="Percent 90 2" xfId="38309"/>
    <cellStyle name="Percent 91" xfId="12875"/>
    <cellStyle name="Percent 91 2" xfId="38310"/>
    <cellStyle name="Percent 92" xfId="12876"/>
    <cellStyle name="Percent 92 2" xfId="38311"/>
    <cellStyle name="Percent 93" xfId="12877"/>
    <cellStyle name="Percent 93 2" xfId="38312"/>
    <cellStyle name="Percent 94" xfId="12878"/>
    <cellStyle name="Percent 94 2" xfId="38313"/>
    <cellStyle name="Percent 95" xfId="12879"/>
    <cellStyle name="Percent 95 2" xfId="38314"/>
    <cellStyle name="Percent 96" xfId="12880"/>
    <cellStyle name="Percent 96 2" xfId="38315"/>
    <cellStyle name="Percent 97" xfId="12881"/>
    <cellStyle name="Percent 97 2" xfId="38316"/>
    <cellStyle name="Percent 98" xfId="12882"/>
    <cellStyle name="Percent 99" xfId="12883"/>
    <cellStyle name="Processing" xfId="12884"/>
    <cellStyle name="Processing 2" xfId="12885"/>
    <cellStyle name="Processing 2 2" xfId="12886"/>
    <cellStyle name="Processing 2 2 2" xfId="38317"/>
    <cellStyle name="Processing 2 2 2 2" xfId="38318"/>
    <cellStyle name="Processing 2 2 2 2 2" xfId="38319"/>
    <cellStyle name="Processing 2 2 2 3" xfId="38320"/>
    <cellStyle name="Processing 2 2 3" xfId="38321"/>
    <cellStyle name="Processing 2 2 3 2" xfId="38322"/>
    <cellStyle name="Processing 2 2 4" xfId="38323"/>
    <cellStyle name="Processing 2 2 4 2" xfId="38324"/>
    <cellStyle name="Processing 2 3" xfId="12887"/>
    <cellStyle name="Processing 2 3 2" xfId="38325"/>
    <cellStyle name="Processing 2 3 2 2" xfId="38326"/>
    <cellStyle name="Processing 2 3 3" xfId="38327"/>
    <cellStyle name="Processing 2 4" xfId="38328"/>
    <cellStyle name="Processing 2 4 2" xfId="38329"/>
    <cellStyle name="Processing 2 4 2 2" xfId="38330"/>
    <cellStyle name="Processing 2 4 3" xfId="38331"/>
    <cellStyle name="Processing 2 5" xfId="38332"/>
    <cellStyle name="Processing 2 5 2" xfId="38333"/>
    <cellStyle name="Processing 2 6" xfId="38334"/>
    <cellStyle name="Processing 2 6 2" xfId="38335"/>
    <cellStyle name="Processing 3" xfId="12888"/>
    <cellStyle name="Processing 3 2" xfId="38336"/>
    <cellStyle name="Processing 3 2 2" xfId="38337"/>
    <cellStyle name="Processing 3 2 2 2" xfId="38338"/>
    <cellStyle name="Processing 3 2 3" xfId="38339"/>
    <cellStyle name="Processing 3 3" xfId="38340"/>
    <cellStyle name="Processing 3 3 2" xfId="38341"/>
    <cellStyle name="Processing 3 4" xfId="38342"/>
    <cellStyle name="Processing 3 4 2" xfId="38343"/>
    <cellStyle name="Processing 4" xfId="12889"/>
    <cellStyle name="Processing 4 2" xfId="12890"/>
    <cellStyle name="Processing 4 2 2" xfId="38344"/>
    <cellStyle name="Processing 4 3" xfId="38345"/>
    <cellStyle name="Processing 5" xfId="12891"/>
    <cellStyle name="Processing 5 2" xfId="38346"/>
    <cellStyle name="Processing 5 2 2" xfId="38347"/>
    <cellStyle name="Processing 5 3" xfId="38348"/>
    <cellStyle name="Processing 5 4" xfId="38349"/>
    <cellStyle name="Processing 6" xfId="38350"/>
    <cellStyle name="Processing 6 2" xfId="38351"/>
    <cellStyle name="Processing 7" xfId="38352"/>
    <cellStyle name="Processing 7 2" xfId="38353"/>
    <cellStyle name="Processing_AURORA Total New" xfId="12892"/>
    <cellStyle name="Protected" xfId="38354"/>
    <cellStyle name="ProtectedDates" xfId="38355"/>
    <cellStyle name="PSChar" xfId="12893"/>
    <cellStyle name="PSChar 2" xfId="12894"/>
    <cellStyle name="PSChar 2 2" xfId="12895"/>
    <cellStyle name="PSChar 2 2 2" xfId="38356"/>
    <cellStyle name="PSChar 2 3" xfId="38357"/>
    <cellStyle name="PSChar 2 3 2" xfId="38358"/>
    <cellStyle name="PSChar 2 4" xfId="38359"/>
    <cellStyle name="PSChar 3" xfId="12896"/>
    <cellStyle name="PSChar 3 2" xfId="38360"/>
    <cellStyle name="PSChar 3 3" xfId="38361"/>
    <cellStyle name="PSChar 4" xfId="12897"/>
    <cellStyle name="PSChar 4 2" xfId="38362"/>
    <cellStyle name="PSChar 5" xfId="38363"/>
    <cellStyle name="PSDate" xfId="12898"/>
    <cellStyle name="PSDate 2" xfId="12899"/>
    <cellStyle name="PSDate 2 2" xfId="12900"/>
    <cellStyle name="PSDate 2 2 2" xfId="38364"/>
    <cellStyle name="PSDate 2 3" xfId="38365"/>
    <cellStyle name="PSDate 2 3 2" xfId="38366"/>
    <cellStyle name="PSDate 2 4" xfId="38367"/>
    <cellStyle name="PSDate 3" xfId="12901"/>
    <cellStyle name="PSDate 3 2" xfId="38368"/>
    <cellStyle name="PSDate 3 3" xfId="38369"/>
    <cellStyle name="PSDate 4" xfId="12902"/>
    <cellStyle name="PSDate 4 2" xfId="38370"/>
    <cellStyle name="PSDate 5" xfId="38371"/>
    <cellStyle name="PSDec" xfId="12903"/>
    <cellStyle name="PSDec 2" xfId="12904"/>
    <cellStyle name="PSDec 2 2" xfId="12905"/>
    <cellStyle name="PSDec 2 2 2" xfId="38372"/>
    <cellStyle name="PSDec 2 3" xfId="38373"/>
    <cellStyle name="PSDec 2 3 2" xfId="38374"/>
    <cellStyle name="PSDec 2 4" xfId="38375"/>
    <cellStyle name="PSDec 3" xfId="12906"/>
    <cellStyle name="PSDec 3 2" xfId="38376"/>
    <cellStyle name="PSDec 3 3" xfId="38377"/>
    <cellStyle name="PSDec 4" xfId="12907"/>
    <cellStyle name="PSDec 4 2" xfId="38378"/>
    <cellStyle name="PSDec 5" xfId="38379"/>
    <cellStyle name="PSHeading" xfId="12908"/>
    <cellStyle name="PSHeading 2" xfId="12909"/>
    <cellStyle name="PSHeading 2 2" xfId="12910"/>
    <cellStyle name="PSHeading 2 2 2" xfId="38380"/>
    <cellStyle name="PSHeading 2 2 3" xfId="38381"/>
    <cellStyle name="PSHeading 2 3" xfId="38382"/>
    <cellStyle name="PSHeading 2 3 2" xfId="38383"/>
    <cellStyle name="PSHeading 2 4" xfId="38384"/>
    <cellStyle name="PSHeading 3" xfId="12911"/>
    <cellStyle name="PSHeading 3 2" xfId="38385"/>
    <cellStyle name="PSHeading 3 3" xfId="38386"/>
    <cellStyle name="PSHeading 4" xfId="12912"/>
    <cellStyle name="PSHeading 4 2" xfId="38387"/>
    <cellStyle name="PSHeading 5" xfId="38388"/>
    <cellStyle name="PSInt" xfId="12913"/>
    <cellStyle name="PSInt 2" xfId="12914"/>
    <cellStyle name="PSInt 2 2" xfId="12915"/>
    <cellStyle name="PSInt 2 2 2" xfId="38389"/>
    <cellStyle name="PSInt 2 3" xfId="38390"/>
    <cellStyle name="PSInt 2 3 2" xfId="38391"/>
    <cellStyle name="PSInt 2 4" xfId="38392"/>
    <cellStyle name="PSInt 3" xfId="12916"/>
    <cellStyle name="PSInt 3 2" xfId="38393"/>
    <cellStyle name="PSInt 3 3" xfId="38394"/>
    <cellStyle name="PSInt 4" xfId="12917"/>
    <cellStyle name="PSInt 4 2" xfId="38395"/>
    <cellStyle name="PSInt 5" xfId="38396"/>
    <cellStyle name="PSSpacer" xfId="12918"/>
    <cellStyle name="PSSpacer 2" xfId="12919"/>
    <cellStyle name="PSSpacer 2 2" xfId="12920"/>
    <cellStyle name="PSSpacer 2 2 2" xfId="38397"/>
    <cellStyle name="PSSpacer 2 3" xfId="38398"/>
    <cellStyle name="PSSpacer 2 3 2" xfId="38399"/>
    <cellStyle name="PSSpacer 2 4" xfId="38400"/>
    <cellStyle name="PSSpacer 3" xfId="12921"/>
    <cellStyle name="PSSpacer 3 2" xfId="38401"/>
    <cellStyle name="PSSpacer 3 3" xfId="38402"/>
    <cellStyle name="PSSpacer 4" xfId="12922"/>
    <cellStyle name="PSSpacer 4 2" xfId="38403"/>
    <cellStyle name="PSSpacer 5" xfId="38404"/>
    <cellStyle name="purple - Style8" xfId="12923"/>
    <cellStyle name="purple - Style8 2" xfId="12924"/>
    <cellStyle name="purple - Style8 2 2" xfId="12925"/>
    <cellStyle name="purple - Style8 2 2 2" xfId="38405"/>
    <cellStyle name="purple - Style8 2 3" xfId="38406"/>
    <cellStyle name="purple - Style8 3" xfId="12926"/>
    <cellStyle name="purple - Style8 3 2" xfId="38407"/>
    <cellStyle name="purple - Style8 3 2 2" xfId="38408"/>
    <cellStyle name="purple - Style8 3 3" xfId="38409"/>
    <cellStyle name="purple - Style8 3 4" xfId="38410"/>
    <cellStyle name="purple - Style8 4" xfId="38411"/>
    <cellStyle name="purple - Style8 4 2" xfId="38412"/>
    <cellStyle name="purple - Style8 5" xfId="38413"/>
    <cellStyle name="purple - Style8_ACCOUNTS" xfId="12927"/>
    <cellStyle name="RED" xfId="12928"/>
    <cellStyle name="Red - Style7" xfId="12929"/>
    <cellStyle name="Red - Style7 2" xfId="12930"/>
    <cellStyle name="Red - Style7 2 2" xfId="12931"/>
    <cellStyle name="Red - Style7 2 2 2" xfId="38414"/>
    <cellStyle name="Red - Style7 2 3" xfId="38415"/>
    <cellStyle name="Red - Style7 3" xfId="12932"/>
    <cellStyle name="Red - Style7 3 2" xfId="38416"/>
    <cellStyle name="Red - Style7 3 2 2" xfId="38417"/>
    <cellStyle name="Red - Style7 3 3" xfId="38418"/>
    <cellStyle name="Red - Style7 3 4" xfId="38419"/>
    <cellStyle name="Red - Style7 4" xfId="38420"/>
    <cellStyle name="Red - Style7 4 2" xfId="38421"/>
    <cellStyle name="Red - Style7 5" xfId="38422"/>
    <cellStyle name="Red - Style7_ACCOUNTS" xfId="12933"/>
    <cellStyle name="RED 10" xfId="12934"/>
    <cellStyle name="RED 10 2" xfId="38423"/>
    <cellStyle name="RED 10 2 2" xfId="38424"/>
    <cellStyle name="RED 10 3" xfId="38425"/>
    <cellStyle name="RED 11" xfId="12935"/>
    <cellStyle name="RED 11 2" xfId="38426"/>
    <cellStyle name="RED 11 2 2" xfId="38427"/>
    <cellStyle name="RED 11 3" xfId="38428"/>
    <cellStyle name="RED 12" xfId="12936"/>
    <cellStyle name="RED 12 2" xfId="38429"/>
    <cellStyle name="RED 12 2 2" xfId="38430"/>
    <cellStyle name="RED 12 3" xfId="38431"/>
    <cellStyle name="RED 13" xfId="12937"/>
    <cellStyle name="RED 13 2" xfId="38432"/>
    <cellStyle name="RED 13 2 2" xfId="38433"/>
    <cellStyle name="RED 13 3" xfId="38434"/>
    <cellStyle name="RED 14" xfId="12938"/>
    <cellStyle name="RED 14 2" xfId="38435"/>
    <cellStyle name="RED 15" xfId="12939"/>
    <cellStyle name="RED 15 2" xfId="38436"/>
    <cellStyle name="RED 16" xfId="12940"/>
    <cellStyle name="RED 16 2" xfId="38437"/>
    <cellStyle name="RED 17" xfId="12941"/>
    <cellStyle name="RED 17 2" xfId="38438"/>
    <cellStyle name="RED 18" xfId="12942"/>
    <cellStyle name="RED 18 2" xfId="38439"/>
    <cellStyle name="RED 19" xfId="12943"/>
    <cellStyle name="RED 19 2" xfId="38440"/>
    <cellStyle name="RED 2" xfId="12944"/>
    <cellStyle name="RED 2 2" xfId="12945"/>
    <cellStyle name="RED 2 2 2" xfId="38441"/>
    <cellStyle name="RED 2 3" xfId="38442"/>
    <cellStyle name="RED 2 3 2" xfId="38443"/>
    <cellStyle name="RED 2 4" xfId="38444"/>
    <cellStyle name="RED 20" xfId="12946"/>
    <cellStyle name="RED 20 2" xfId="38445"/>
    <cellStyle name="RED 21" xfId="12947"/>
    <cellStyle name="RED 21 2" xfId="38446"/>
    <cellStyle name="RED 22" xfId="12948"/>
    <cellStyle name="RED 22 2" xfId="38447"/>
    <cellStyle name="RED 23" xfId="12949"/>
    <cellStyle name="RED 23 2" xfId="38448"/>
    <cellStyle name="RED 24" xfId="12950"/>
    <cellStyle name="RED 24 2" xfId="38449"/>
    <cellStyle name="RED 25" xfId="38450"/>
    <cellStyle name="RED 25 2" xfId="38451"/>
    <cellStyle name="RED 26" xfId="38452"/>
    <cellStyle name="RED 26 2" xfId="38453"/>
    <cellStyle name="RED 27" xfId="38454"/>
    <cellStyle name="RED 28" xfId="38455"/>
    <cellStyle name="RED 29" xfId="38456"/>
    <cellStyle name="RED 3" xfId="12951"/>
    <cellStyle name="RED 3 2" xfId="12952"/>
    <cellStyle name="RED 3 2 2" xfId="38457"/>
    <cellStyle name="RED 3 3" xfId="38458"/>
    <cellStyle name="RED 30" xfId="38459"/>
    <cellStyle name="RED 4" xfId="12953"/>
    <cellStyle name="RED 4 2" xfId="12954"/>
    <cellStyle name="RED 4 2 2" xfId="38460"/>
    <cellStyle name="RED 4 3" xfId="38461"/>
    <cellStyle name="RED 5" xfId="12955"/>
    <cellStyle name="RED 5 2" xfId="12956"/>
    <cellStyle name="RED 5 2 2" xfId="38462"/>
    <cellStyle name="RED 5 3" xfId="38463"/>
    <cellStyle name="RED 6" xfId="12957"/>
    <cellStyle name="RED 6 2" xfId="12958"/>
    <cellStyle name="RED 6 2 2" xfId="38464"/>
    <cellStyle name="RED 6 3" xfId="38465"/>
    <cellStyle name="RED 7" xfId="12959"/>
    <cellStyle name="RED 7 2" xfId="38466"/>
    <cellStyle name="RED 7 2 2" xfId="38467"/>
    <cellStyle name="RED 7 3" xfId="38468"/>
    <cellStyle name="RED 7 4" xfId="38469"/>
    <cellStyle name="RED 8" xfId="12960"/>
    <cellStyle name="RED 8 2" xfId="38470"/>
    <cellStyle name="RED 8 2 2" xfId="38471"/>
    <cellStyle name="RED 8 3" xfId="38472"/>
    <cellStyle name="RED 9" xfId="12961"/>
    <cellStyle name="RED 9 2" xfId="38473"/>
    <cellStyle name="RED 9 2 2" xfId="38474"/>
    <cellStyle name="RED 9 3" xfId="38475"/>
    <cellStyle name="RED_04 07E Wild Horse Wind Expansion (C) (2)" xfId="12962"/>
    <cellStyle name="Report" xfId="12963"/>
    <cellStyle name="Report - Style5" xfId="12964"/>
    <cellStyle name="Report - Style5 2" xfId="38476"/>
    <cellStyle name="Report - Style6" xfId="12965"/>
    <cellStyle name="Report - Style6 2" xfId="38477"/>
    <cellStyle name="Report - Style7" xfId="12966"/>
    <cellStyle name="Report - Style7 2" xfId="12967"/>
    <cellStyle name="Report - Style7 3" xfId="12968"/>
    <cellStyle name="Report - Style7 4" xfId="12969"/>
    <cellStyle name="Report - Style7 5" xfId="12970"/>
    <cellStyle name="Report - Style7 6" xfId="38478"/>
    <cellStyle name="Report - Style7 7" xfId="38479"/>
    <cellStyle name="Report - Style8" xfId="12971"/>
    <cellStyle name="Report - Style8 2" xfId="12972"/>
    <cellStyle name="Report - Style8 3" xfId="12973"/>
    <cellStyle name="Report - Style8 4" xfId="12974"/>
    <cellStyle name="Report - Style8 5" xfId="12975"/>
    <cellStyle name="Report - Style8 6" xfId="38480"/>
    <cellStyle name="Report - Style8 7" xfId="38481"/>
    <cellStyle name="Report 2" xfId="12976"/>
    <cellStyle name="Report 2 2" xfId="12977"/>
    <cellStyle name="Report 2 2 2" xfId="38482"/>
    <cellStyle name="Report 2 2 2 2" xfId="38483"/>
    <cellStyle name="Report 2 2 2 2 2" xfId="38484"/>
    <cellStyle name="Report 2 2 2 3" xfId="38485"/>
    <cellStyle name="Report 2 2 3" xfId="38486"/>
    <cellStyle name="Report 2 2 3 2" xfId="38487"/>
    <cellStyle name="Report 2 2 4" xfId="38488"/>
    <cellStyle name="Report 2 2 4 2" xfId="38489"/>
    <cellStyle name="Report 2 3" xfId="12978"/>
    <cellStyle name="Report 2 3 2" xfId="38490"/>
    <cellStyle name="Report 2 3 2 2" xfId="38491"/>
    <cellStyle name="Report 2 3 3" xfId="38492"/>
    <cellStyle name="Report 2 4" xfId="38493"/>
    <cellStyle name="Report 2 4 2" xfId="38494"/>
    <cellStyle name="Report 2 4 2 2" xfId="38495"/>
    <cellStyle name="Report 2 4 3" xfId="38496"/>
    <cellStyle name="Report 2 5" xfId="38497"/>
    <cellStyle name="Report 2 5 2" xfId="38498"/>
    <cellStyle name="Report 2 6" xfId="38499"/>
    <cellStyle name="Report 2 6 2" xfId="38500"/>
    <cellStyle name="Report 3" xfId="12979"/>
    <cellStyle name="Report 3 2" xfId="38501"/>
    <cellStyle name="Report 3 2 2" xfId="38502"/>
    <cellStyle name="Report 3 2 2 2" xfId="38503"/>
    <cellStyle name="Report 3 2 3" xfId="38504"/>
    <cellStyle name="Report 3 3" xfId="38505"/>
    <cellStyle name="Report 3 3 2" xfId="38506"/>
    <cellStyle name="Report 3 4" xfId="38507"/>
    <cellStyle name="Report 3 4 2" xfId="38508"/>
    <cellStyle name="Report 4" xfId="12980"/>
    <cellStyle name="Report 4 2" xfId="12981"/>
    <cellStyle name="Report 4 2 2" xfId="38509"/>
    <cellStyle name="Report 4 3" xfId="38510"/>
    <cellStyle name="Report 5" xfId="12982"/>
    <cellStyle name="Report 5 2" xfId="38511"/>
    <cellStyle name="Report 5 2 2" xfId="38512"/>
    <cellStyle name="Report 5 3" xfId="38513"/>
    <cellStyle name="Report 5 4" xfId="38514"/>
    <cellStyle name="Report 6" xfId="12983"/>
    <cellStyle name="Report 6 2" xfId="38515"/>
    <cellStyle name="Report 7" xfId="38516"/>
    <cellStyle name="Report 7 2" xfId="38517"/>
    <cellStyle name="Report Bar" xfId="12984"/>
    <cellStyle name="Report Bar 2" xfId="12985"/>
    <cellStyle name="Report Bar 2 2" xfId="12986"/>
    <cellStyle name="Report Bar 2 2 2" xfId="12987"/>
    <cellStyle name="Report Bar 2 2 2 2" xfId="38518"/>
    <cellStyle name="Report Bar 2 2 2 2 2" xfId="38519"/>
    <cellStyle name="Report Bar 2 2 2 3" xfId="38520"/>
    <cellStyle name="Report Bar 2 2 3" xfId="12988"/>
    <cellStyle name="Report Bar 2 2 3 2" xfId="38521"/>
    <cellStyle name="Report Bar 2 2 4" xfId="12989"/>
    <cellStyle name="Report Bar 2 2 4 2" xfId="38522"/>
    <cellStyle name="Report Bar 2 2 5" xfId="38523"/>
    <cellStyle name="Report Bar 2 2 6" xfId="38524"/>
    <cellStyle name="Report Bar 2 3" xfId="12990"/>
    <cellStyle name="Report Bar 2 3 2" xfId="38525"/>
    <cellStyle name="Report Bar 2 3 2 2" xfId="38526"/>
    <cellStyle name="Report Bar 2 3 3" xfId="38527"/>
    <cellStyle name="Report Bar 2 4" xfId="12991"/>
    <cellStyle name="Report Bar 2 4 2" xfId="38528"/>
    <cellStyle name="Report Bar 2 4 2 2" xfId="38529"/>
    <cellStyle name="Report Bar 2 4 3" xfId="38530"/>
    <cellStyle name="Report Bar 2 5" xfId="12992"/>
    <cellStyle name="Report Bar 2 5 2" xfId="38531"/>
    <cellStyle name="Report Bar 2 6" xfId="38532"/>
    <cellStyle name="Report Bar 2 6 2" xfId="38533"/>
    <cellStyle name="Report Bar 2 7" xfId="38534"/>
    <cellStyle name="Report Bar 3" xfId="12993"/>
    <cellStyle name="Report Bar 3 2" xfId="12994"/>
    <cellStyle name="Report Bar 3 2 2" xfId="38535"/>
    <cellStyle name="Report Bar 3 2 2 2" xfId="38536"/>
    <cellStyle name="Report Bar 3 2 3" xfId="38537"/>
    <cellStyle name="Report Bar 3 3" xfId="12995"/>
    <cellStyle name="Report Bar 3 3 2" xfId="38538"/>
    <cellStyle name="Report Bar 3 4" xfId="12996"/>
    <cellStyle name="Report Bar 3 4 2" xfId="38539"/>
    <cellStyle name="Report Bar 3 5" xfId="38540"/>
    <cellStyle name="Report Bar 3 6" xfId="38541"/>
    <cellStyle name="Report Bar 4" xfId="12997"/>
    <cellStyle name="Report Bar 4 2" xfId="12998"/>
    <cellStyle name="Report Bar 4 2 2" xfId="38542"/>
    <cellStyle name="Report Bar 4 3" xfId="12999"/>
    <cellStyle name="Report Bar 4 4" xfId="13000"/>
    <cellStyle name="Report Bar 4 5" xfId="13001"/>
    <cellStyle name="Report Bar 4 6" xfId="38543"/>
    <cellStyle name="Report Bar 4 7" xfId="38544"/>
    <cellStyle name="Report Bar 5" xfId="13002"/>
    <cellStyle name="Report Bar 5 2" xfId="38545"/>
    <cellStyle name="Report Bar 5 2 2" xfId="38546"/>
    <cellStyle name="Report Bar 5 3" xfId="38547"/>
    <cellStyle name="Report Bar 5 4" xfId="38548"/>
    <cellStyle name="Report Bar 6" xfId="38549"/>
    <cellStyle name="Report Bar 6 2" xfId="38550"/>
    <cellStyle name="Report Bar 7" xfId="38551"/>
    <cellStyle name="Report Bar 7 2" xfId="38552"/>
    <cellStyle name="Report Bar_AURORA Total New" xfId="13003"/>
    <cellStyle name="Report Heading" xfId="13004"/>
    <cellStyle name="Report Heading 2" xfId="13005"/>
    <cellStyle name="Report Heading 2 2" xfId="13006"/>
    <cellStyle name="Report Heading 2 2 2" xfId="38553"/>
    <cellStyle name="Report Heading 2 2 2 2" xfId="38554"/>
    <cellStyle name="Report Heading 2 2 3" xfId="38555"/>
    <cellStyle name="Report Heading 2 3" xfId="38556"/>
    <cellStyle name="Report Heading 2 3 2" xfId="38557"/>
    <cellStyle name="Report Heading 3" xfId="13007"/>
    <cellStyle name="Report Heading 3 2" xfId="38558"/>
    <cellStyle name="Report Heading 3 2 2" xfId="38559"/>
    <cellStyle name="Report Heading 3 3" xfId="38560"/>
    <cellStyle name="Report Heading 3 4" xfId="38561"/>
    <cellStyle name="Report Heading 4" xfId="38562"/>
    <cellStyle name="Report Heading 4 2" xfId="38563"/>
    <cellStyle name="Report Heading 5" xfId="38564"/>
    <cellStyle name="Report Heading 5 2" xfId="38565"/>
    <cellStyle name="Report Heading_Electric Rev Req Model (2009 GRC) Rebuttal" xfId="13008"/>
    <cellStyle name="Report Percent" xfId="13009"/>
    <cellStyle name="Report Percent 10" xfId="38566"/>
    <cellStyle name="Report Percent 10 2" xfId="38567"/>
    <cellStyle name="Report Percent 11" xfId="38568"/>
    <cellStyle name="Report Percent 11 2" xfId="38569"/>
    <cellStyle name="Report Percent 11 3" xfId="38570"/>
    <cellStyle name="Report Percent 2" xfId="13010"/>
    <cellStyle name="Report Percent 2 2" xfId="13011"/>
    <cellStyle name="Report Percent 2 2 2" xfId="13012"/>
    <cellStyle name="Report Percent 2 2 2 2" xfId="38571"/>
    <cellStyle name="Report Percent 2 2 2 2 2" xfId="38572"/>
    <cellStyle name="Report Percent 2 2 2 3" xfId="38573"/>
    <cellStyle name="Report Percent 2 2 3" xfId="38574"/>
    <cellStyle name="Report Percent 2 2 3 2" xfId="38575"/>
    <cellStyle name="Report Percent 2 2 4" xfId="38576"/>
    <cellStyle name="Report Percent 2 2 4 2" xfId="38577"/>
    <cellStyle name="Report Percent 2 3" xfId="13013"/>
    <cellStyle name="Report Percent 2 3 2" xfId="38578"/>
    <cellStyle name="Report Percent 2 3 2 2" xfId="38579"/>
    <cellStyle name="Report Percent 2 3 2 3" xfId="38580"/>
    <cellStyle name="Report Percent 2 3 3" xfId="38581"/>
    <cellStyle name="Report Percent 2 4" xfId="38582"/>
    <cellStyle name="Report Percent 2 4 2" xfId="38583"/>
    <cellStyle name="Report Percent 2 4 2 2" xfId="38584"/>
    <cellStyle name="Report Percent 2 4 3" xfId="38585"/>
    <cellStyle name="Report Percent 2 5" xfId="38586"/>
    <cellStyle name="Report Percent 2 5 2" xfId="38587"/>
    <cellStyle name="Report Percent 2 6" xfId="38588"/>
    <cellStyle name="Report Percent 2 6 2" xfId="38589"/>
    <cellStyle name="Report Percent 3" xfId="13014"/>
    <cellStyle name="Report Percent 3 2" xfId="13015"/>
    <cellStyle name="Report Percent 3 2 2" xfId="13016"/>
    <cellStyle name="Report Percent 3 2 2 2" xfId="38590"/>
    <cellStyle name="Report Percent 3 2 3" xfId="38591"/>
    <cellStyle name="Report Percent 3 2 4" xfId="38592"/>
    <cellStyle name="Report Percent 3 3" xfId="13017"/>
    <cellStyle name="Report Percent 3 3 2" xfId="13018"/>
    <cellStyle name="Report Percent 3 3 2 2" xfId="38593"/>
    <cellStyle name="Report Percent 3 3 3" xfId="38594"/>
    <cellStyle name="Report Percent 3 4" xfId="13019"/>
    <cellStyle name="Report Percent 3 4 2" xfId="13020"/>
    <cellStyle name="Report Percent 3 4 2 2" xfId="38595"/>
    <cellStyle name="Report Percent 3 4 3" xfId="38596"/>
    <cellStyle name="Report Percent 3 5" xfId="38597"/>
    <cellStyle name="Report Percent 3 5 2" xfId="38598"/>
    <cellStyle name="Report Percent 4" xfId="13021"/>
    <cellStyle name="Report Percent 4 2" xfId="13022"/>
    <cellStyle name="Report Percent 4 2 2" xfId="38599"/>
    <cellStyle name="Report Percent 4 2 2 2" xfId="38600"/>
    <cellStyle name="Report Percent 4 2 2 2 2" xfId="38601"/>
    <cellStyle name="Report Percent 4 2 2 3" xfId="38602"/>
    <cellStyle name="Report Percent 4 2 3" xfId="38603"/>
    <cellStyle name="Report Percent 4 2 3 2" xfId="38604"/>
    <cellStyle name="Report Percent 4 2 4" xfId="38605"/>
    <cellStyle name="Report Percent 4 2 4 2" xfId="38606"/>
    <cellStyle name="Report Percent 4 3" xfId="38607"/>
    <cellStyle name="Report Percent 4 3 2" xfId="38608"/>
    <cellStyle name="Report Percent 4 3 2 2" xfId="38609"/>
    <cellStyle name="Report Percent 4 3 3" xfId="38610"/>
    <cellStyle name="Report Percent 4 3 4" xfId="38611"/>
    <cellStyle name="Report Percent 4 4" xfId="38612"/>
    <cellStyle name="Report Percent 4 4 2" xfId="38613"/>
    <cellStyle name="Report Percent 4 4 2 2" xfId="38614"/>
    <cellStyle name="Report Percent 4 4 3" xfId="38615"/>
    <cellStyle name="Report Percent 4 5" xfId="38616"/>
    <cellStyle name="Report Percent 4 5 2" xfId="38617"/>
    <cellStyle name="Report Percent 4 6" xfId="38618"/>
    <cellStyle name="Report Percent 4 6 2" xfId="38619"/>
    <cellStyle name="Report Percent 5" xfId="13023"/>
    <cellStyle name="Report Percent 5 2" xfId="38620"/>
    <cellStyle name="Report Percent 5 2 2" xfId="38621"/>
    <cellStyle name="Report Percent 5 2 2 2" xfId="38622"/>
    <cellStyle name="Report Percent 5 2 2 2 2" xfId="38623"/>
    <cellStyle name="Report Percent 5 2 3" xfId="38624"/>
    <cellStyle name="Report Percent 5 2 3 2" xfId="38625"/>
    <cellStyle name="Report Percent 5 2 4" xfId="38626"/>
    <cellStyle name="Report Percent 5 2 4 2" xfId="38627"/>
    <cellStyle name="Report Percent 5 2 5" xfId="38628"/>
    <cellStyle name="Report Percent 5 3" xfId="38629"/>
    <cellStyle name="Report Percent 5 3 2" xfId="38630"/>
    <cellStyle name="Report Percent 5 3 2 2" xfId="38631"/>
    <cellStyle name="Report Percent 5 4" xfId="38632"/>
    <cellStyle name="Report Percent 5 4 2" xfId="38633"/>
    <cellStyle name="Report Percent 5 5" xfId="38634"/>
    <cellStyle name="Report Percent 5 5 2" xfId="38635"/>
    <cellStyle name="Report Percent 6" xfId="13024"/>
    <cellStyle name="Report Percent 6 2" xfId="13025"/>
    <cellStyle name="Report Percent 6 2 2" xfId="38636"/>
    <cellStyle name="Report Percent 6 2 2 2" xfId="38637"/>
    <cellStyle name="Report Percent 6 3" xfId="38638"/>
    <cellStyle name="Report Percent 6 3 2" xfId="38639"/>
    <cellStyle name="Report Percent 6 4" xfId="38640"/>
    <cellStyle name="Report Percent 6 4 2" xfId="38641"/>
    <cellStyle name="Report Percent 7" xfId="13026"/>
    <cellStyle name="Report Percent 7 2" xfId="13027"/>
    <cellStyle name="Report Percent 7 2 2" xfId="38642"/>
    <cellStyle name="Report Percent 7 3" xfId="38643"/>
    <cellStyle name="Report Percent 8" xfId="13028"/>
    <cellStyle name="Report Percent 8 2" xfId="38644"/>
    <cellStyle name="Report Percent 8 2 2" xfId="38645"/>
    <cellStyle name="Report Percent 8 3" xfId="38646"/>
    <cellStyle name="Report Percent 8 4" xfId="38647"/>
    <cellStyle name="Report Percent 9" xfId="38648"/>
    <cellStyle name="Report Percent 9 2" xfId="38649"/>
    <cellStyle name="Report Percent 9 2 2" xfId="38650"/>
    <cellStyle name="Report Percent 9 2 2 2" xfId="38651"/>
    <cellStyle name="Report Percent 9 2 3" xfId="38652"/>
    <cellStyle name="Report Percent 9 3" xfId="38653"/>
    <cellStyle name="Report Percent 9 3 2" xfId="38654"/>
    <cellStyle name="Report Percent 9 4" xfId="38655"/>
    <cellStyle name="Report Percent_ACCOUNTS" xfId="13029"/>
    <cellStyle name="Report Unit Cost" xfId="13030"/>
    <cellStyle name="Report Unit Cost 10" xfId="38656"/>
    <cellStyle name="Report Unit Cost 10 2" xfId="38657"/>
    <cellStyle name="Report Unit Cost 10 2 2" xfId="38658"/>
    <cellStyle name="Report Unit Cost 10 2 2 2" xfId="38659"/>
    <cellStyle name="Report Unit Cost 10 2 3" xfId="38660"/>
    <cellStyle name="Report Unit Cost 10 3" xfId="38661"/>
    <cellStyle name="Report Unit Cost 10 3 2" xfId="38662"/>
    <cellStyle name="Report Unit Cost 10 4" xfId="38663"/>
    <cellStyle name="Report Unit Cost 11" xfId="38664"/>
    <cellStyle name="Report Unit Cost 11 2" xfId="38665"/>
    <cellStyle name="Report Unit Cost 12" xfId="38666"/>
    <cellStyle name="Report Unit Cost 12 2" xfId="38667"/>
    <cellStyle name="Report Unit Cost 12 3" xfId="38668"/>
    <cellStyle name="Report Unit Cost 2" xfId="13031"/>
    <cellStyle name="Report Unit Cost 2 2" xfId="13032"/>
    <cellStyle name="Report Unit Cost 2 2 2" xfId="13033"/>
    <cellStyle name="Report Unit Cost 2 2 2 2" xfId="38669"/>
    <cellStyle name="Report Unit Cost 2 2 2 2 2" xfId="38670"/>
    <cellStyle name="Report Unit Cost 2 2 2 3" xfId="38671"/>
    <cellStyle name="Report Unit Cost 2 2 3" xfId="38672"/>
    <cellStyle name="Report Unit Cost 2 2 3 2" xfId="38673"/>
    <cellStyle name="Report Unit Cost 2 2 4" xfId="38674"/>
    <cellStyle name="Report Unit Cost 2 2 4 2" xfId="38675"/>
    <cellStyle name="Report Unit Cost 2 3" xfId="13034"/>
    <cellStyle name="Report Unit Cost 2 3 2" xfId="38676"/>
    <cellStyle name="Report Unit Cost 2 3 2 2" xfId="38677"/>
    <cellStyle name="Report Unit Cost 2 3 2 3" xfId="38678"/>
    <cellStyle name="Report Unit Cost 2 3 3" xfId="38679"/>
    <cellStyle name="Report Unit Cost 2 4" xfId="38680"/>
    <cellStyle name="Report Unit Cost 2 4 2" xfId="38681"/>
    <cellStyle name="Report Unit Cost 2 4 2 2" xfId="38682"/>
    <cellStyle name="Report Unit Cost 2 4 3" xfId="38683"/>
    <cellStyle name="Report Unit Cost 2 5" xfId="38684"/>
    <cellStyle name="Report Unit Cost 2 5 2" xfId="38685"/>
    <cellStyle name="Report Unit Cost 2 6" xfId="38686"/>
    <cellStyle name="Report Unit Cost 2 6 2" xfId="38687"/>
    <cellStyle name="Report Unit Cost 3" xfId="13035"/>
    <cellStyle name="Report Unit Cost 3 2" xfId="13036"/>
    <cellStyle name="Report Unit Cost 3 2 2" xfId="13037"/>
    <cellStyle name="Report Unit Cost 3 2 2 2" xfId="38688"/>
    <cellStyle name="Report Unit Cost 3 2 3" xfId="38689"/>
    <cellStyle name="Report Unit Cost 3 2 4" xfId="38690"/>
    <cellStyle name="Report Unit Cost 3 3" xfId="13038"/>
    <cellStyle name="Report Unit Cost 3 3 2" xfId="13039"/>
    <cellStyle name="Report Unit Cost 3 3 2 2" xfId="38691"/>
    <cellStyle name="Report Unit Cost 3 3 3" xfId="38692"/>
    <cellStyle name="Report Unit Cost 3 4" xfId="13040"/>
    <cellStyle name="Report Unit Cost 3 4 2" xfId="13041"/>
    <cellStyle name="Report Unit Cost 3 4 2 2" xfId="38693"/>
    <cellStyle name="Report Unit Cost 3 4 3" xfId="38694"/>
    <cellStyle name="Report Unit Cost 3 5" xfId="38695"/>
    <cellStyle name="Report Unit Cost 3 5 2" xfId="38696"/>
    <cellStyle name="Report Unit Cost 4" xfId="13042"/>
    <cellStyle name="Report Unit Cost 4 2" xfId="13043"/>
    <cellStyle name="Report Unit Cost 4 2 2" xfId="38697"/>
    <cellStyle name="Report Unit Cost 4 2 2 2" xfId="38698"/>
    <cellStyle name="Report Unit Cost 4 2 2 2 2" xfId="38699"/>
    <cellStyle name="Report Unit Cost 4 2 2 3" xfId="38700"/>
    <cellStyle name="Report Unit Cost 4 2 3" xfId="38701"/>
    <cellStyle name="Report Unit Cost 4 2 3 2" xfId="38702"/>
    <cellStyle name="Report Unit Cost 4 2 4" xfId="38703"/>
    <cellStyle name="Report Unit Cost 4 2 4 2" xfId="38704"/>
    <cellStyle name="Report Unit Cost 4 3" xfId="38705"/>
    <cellStyle name="Report Unit Cost 4 3 2" xfId="38706"/>
    <cellStyle name="Report Unit Cost 4 3 2 2" xfId="38707"/>
    <cellStyle name="Report Unit Cost 4 3 3" xfId="38708"/>
    <cellStyle name="Report Unit Cost 4 3 4" xfId="38709"/>
    <cellStyle name="Report Unit Cost 4 4" xfId="38710"/>
    <cellStyle name="Report Unit Cost 4 4 2" xfId="38711"/>
    <cellStyle name="Report Unit Cost 4 4 2 2" xfId="38712"/>
    <cellStyle name="Report Unit Cost 4 4 3" xfId="38713"/>
    <cellStyle name="Report Unit Cost 4 5" xfId="38714"/>
    <cellStyle name="Report Unit Cost 4 5 2" xfId="38715"/>
    <cellStyle name="Report Unit Cost 4 6" xfId="38716"/>
    <cellStyle name="Report Unit Cost 4 6 2" xfId="38717"/>
    <cellStyle name="Report Unit Cost 5" xfId="13044"/>
    <cellStyle name="Report Unit Cost 5 2" xfId="13045"/>
    <cellStyle name="Report Unit Cost 5 2 2" xfId="38718"/>
    <cellStyle name="Report Unit Cost 5 2 2 2" xfId="38719"/>
    <cellStyle name="Report Unit Cost 5 2 2 2 2" xfId="38720"/>
    <cellStyle name="Report Unit Cost 5 2 3" xfId="38721"/>
    <cellStyle name="Report Unit Cost 5 2 3 2" xfId="38722"/>
    <cellStyle name="Report Unit Cost 5 2 4" xfId="38723"/>
    <cellStyle name="Report Unit Cost 5 2 4 2" xfId="38724"/>
    <cellStyle name="Report Unit Cost 5 2 5" xfId="38725"/>
    <cellStyle name="Report Unit Cost 5 3" xfId="38726"/>
    <cellStyle name="Report Unit Cost 5 3 2" xfId="38727"/>
    <cellStyle name="Report Unit Cost 5 3 2 2" xfId="38728"/>
    <cellStyle name="Report Unit Cost 5 3 3" xfId="38729"/>
    <cellStyle name="Report Unit Cost 5 4" xfId="38730"/>
    <cellStyle name="Report Unit Cost 5 4 2" xfId="38731"/>
    <cellStyle name="Report Unit Cost 5 4 2 2" xfId="38732"/>
    <cellStyle name="Report Unit Cost 5 4 3" xfId="38733"/>
    <cellStyle name="Report Unit Cost 5 5" xfId="38734"/>
    <cellStyle name="Report Unit Cost 5 5 2" xfId="38735"/>
    <cellStyle name="Report Unit Cost 5 6" xfId="38736"/>
    <cellStyle name="Report Unit Cost 5 6 2" xfId="38737"/>
    <cellStyle name="Report Unit Cost 6" xfId="13046"/>
    <cellStyle name="Report Unit Cost 6 2" xfId="38738"/>
    <cellStyle name="Report Unit Cost 6 2 2" xfId="38739"/>
    <cellStyle name="Report Unit Cost 6 2 2 2" xfId="38740"/>
    <cellStyle name="Report Unit Cost 6 2 2 2 2" xfId="38741"/>
    <cellStyle name="Report Unit Cost 6 2 3" xfId="38742"/>
    <cellStyle name="Report Unit Cost 6 2 3 2" xfId="38743"/>
    <cellStyle name="Report Unit Cost 6 2 4" xfId="38744"/>
    <cellStyle name="Report Unit Cost 6 2 4 2" xfId="38745"/>
    <cellStyle name="Report Unit Cost 6 2 5" xfId="38746"/>
    <cellStyle name="Report Unit Cost 6 3" xfId="38747"/>
    <cellStyle name="Report Unit Cost 6 3 2" xfId="38748"/>
    <cellStyle name="Report Unit Cost 6 3 2 2" xfId="38749"/>
    <cellStyle name="Report Unit Cost 6 4" xfId="38750"/>
    <cellStyle name="Report Unit Cost 6 4 2" xfId="38751"/>
    <cellStyle name="Report Unit Cost 6 5" xfId="38752"/>
    <cellStyle name="Report Unit Cost 6 5 2" xfId="38753"/>
    <cellStyle name="Report Unit Cost 6 6" xfId="38754"/>
    <cellStyle name="Report Unit Cost 7" xfId="13047"/>
    <cellStyle name="Report Unit Cost 7 2" xfId="13048"/>
    <cellStyle name="Report Unit Cost 7 2 2" xfId="38755"/>
    <cellStyle name="Report Unit Cost 7 2 2 2" xfId="38756"/>
    <cellStyle name="Report Unit Cost 7 3" xfId="38757"/>
    <cellStyle name="Report Unit Cost 7 3 2" xfId="38758"/>
    <cellStyle name="Report Unit Cost 7 4" xfId="38759"/>
    <cellStyle name="Report Unit Cost 7 4 2" xfId="38760"/>
    <cellStyle name="Report Unit Cost 8" xfId="13049"/>
    <cellStyle name="Report Unit Cost 8 2" xfId="13050"/>
    <cellStyle name="Report Unit Cost 8 2 2" xfId="38761"/>
    <cellStyle name="Report Unit Cost 8 3" xfId="38762"/>
    <cellStyle name="Report Unit Cost 9" xfId="13051"/>
    <cellStyle name="Report Unit Cost 9 2" xfId="38763"/>
    <cellStyle name="Report Unit Cost 9 2 2" xfId="38764"/>
    <cellStyle name="Report Unit Cost 9 3" xfId="38765"/>
    <cellStyle name="Report Unit Cost 9 4" xfId="38766"/>
    <cellStyle name="Report Unit Cost_ACCOUNTS" xfId="13052"/>
    <cellStyle name="Report_Adj Bench DR 3 for Initial Briefs (Electric)" xfId="13053"/>
    <cellStyle name="Reports" xfId="13054"/>
    <cellStyle name="Reports 2" xfId="13055"/>
    <cellStyle name="Reports 2 2" xfId="13056"/>
    <cellStyle name="Reports 2 2 2" xfId="38767"/>
    <cellStyle name="Reports 2 3" xfId="38768"/>
    <cellStyle name="Reports 3" xfId="13057"/>
    <cellStyle name="Reports 3 2" xfId="38769"/>
    <cellStyle name="Reports 3 3" xfId="38770"/>
    <cellStyle name="Reports 4" xfId="38771"/>
    <cellStyle name="Reports 4 2" xfId="38772"/>
    <cellStyle name="Reports Total" xfId="13058"/>
    <cellStyle name="Reports Total 2" xfId="13059"/>
    <cellStyle name="Reports Total 2 2" xfId="13060"/>
    <cellStyle name="Reports Total 2 2 2" xfId="13061"/>
    <cellStyle name="Reports Total 2 2 2 2" xfId="38773"/>
    <cellStyle name="Reports Total 2 2 2 2 2" xfId="38774"/>
    <cellStyle name="Reports Total 2 2 2 3" xfId="38775"/>
    <cellStyle name="Reports Total 2 2 3" xfId="13062"/>
    <cellStyle name="Reports Total 2 2 3 2" xfId="38776"/>
    <cellStyle name="Reports Total 2 2 4" xfId="13063"/>
    <cellStyle name="Reports Total 2 2 4 2" xfId="38777"/>
    <cellStyle name="Reports Total 2 2 5" xfId="13064"/>
    <cellStyle name="Reports Total 2 2 6" xfId="38778"/>
    <cellStyle name="Reports Total 2 2 7" xfId="38779"/>
    <cellStyle name="Reports Total 2 3" xfId="13065"/>
    <cellStyle name="Reports Total 2 3 2" xfId="38780"/>
    <cellStyle name="Reports Total 2 3 2 2" xfId="38781"/>
    <cellStyle name="Reports Total 2 3 3" xfId="38782"/>
    <cellStyle name="Reports Total 2 4" xfId="13066"/>
    <cellStyle name="Reports Total 2 4 2" xfId="38783"/>
    <cellStyle name="Reports Total 2 4 2 2" xfId="38784"/>
    <cellStyle name="Reports Total 2 4 3" xfId="38785"/>
    <cellStyle name="Reports Total 2 5" xfId="13067"/>
    <cellStyle name="Reports Total 2 5 2" xfId="38786"/>
    <cellStyle name="Reports Total 2 6" xfId="13068"/>
    <cellStyle name="Reports Total 2 6 2" xfId="38787"/>
    <cellStyle name="Reports Total 2 7" xfId="38788"/>
    <cellStyle name="Reports Total 2 8" xfId="38789"/>
    <cellStyle name="Reports Total 3" xfId="13069"/>
    <cellStyle name="Reports Total 3 2" xfId="13070"/>
    <cellStyle name="Reports Total 3 2 2" xfId="38790"/>
    <cellStyle name="Reports Total 3 2 2 2" xfId="38791"/>
    <cellStyle name="Reports Total 3 2 3" xfId="38792"/>
    <cellStyle name="Reports Total 3 3" xfId="13071"/>
    <cellStyle name="Reports Total 3 3 2" xfId="38793"/>
    <cellStyle name="Reports Total 3 4" xfId="13072"/>
    <cellStyle name="Reports Total 3 4 2" xfId="38794"/>
    <cellStyle name="Reports Total 3 5" xfId="13073"/>
    <cellStyle name="Reports Total 3 6" xfId="38795"/>
    <cellStyle name="Reports Total 3 7" xfId="38796"/>
    <cellStyle name="Reports Total 4" xfId="13074"/>
    <cellStyle name="Reports Total 4 2" xfId="13075"/>
    <cellStyle name="Reports Total 4 2 2" xfId="38797"/>
    <cellStyle name="Reports Total 4 3" xfId="13076"/>
    <cellStyle name="Reports Total 4 4" xfId="13077"/>
    <cellStyle name="Reports Total 4 5" xfId="13078"/>
    <cellStyle name="Reports Total 4 6" xfId="38798"/>
    <cellStyle name="Reports Total 4 7" xfId="38799"/>
    <cellStyle name="Reports Total 5" xfId="13079"/>
    <cellStyle name="Reports Total 5 2" xfId="38800"/>
    <cellStyle name="Reports Total 5 2 2" xfId="38801"/>
    <cellStyle name="Reports Total 5 3" xfId="38802"/>
    <cellStyle name="Reports Total 5 4" xfId="38803"/>
    <cellStyle name="Reports Total 6" xfId="38804"/>
    <cellStyle name="Reports Total 6 2" xfId="38805"/>
    <cellStyle name="Reports Total 7" xfId="38806"/>
    <cellStyle name="Reports Total 7 2" xfId="38807"/>
    <cellStyle name="Reports Total_AURORA Total New" xfId="13080"/>
    <cellStyle name="Reports Unit Cost Total" xfId="13081"/>
    <cellStyle name="Reports Unit Cost Total 2" xfId="13082"/>
    <cellStyle name="Reports Unit Cost Total 2 2" xfId="13083"/>
    <cellStyle name="Reports Unit Cost Total 2 2 2" xfId="38808"/>
    <cellStyle name="Reports Unit Cost Total 2 2 2 2" xfId="38809"/>
    <cellStyle name="Reports Unit Cost Total 2 2 3" xfId="38810"/>
    <cellStyle name="Reports Unit Cost Total 2 2 4" xfId="38811"/>
    <cellStyle name="Reports Unit Cost Total 2 3" xfId="13084"/>
    <cellStyle name="Reports Unit Cost Total 2 3 2" xfId="38812"/>
    <cellStyle name="Reports Unit Cost Total 2 4" xfId="13085"/>
    <cellStyle name="Reports Unit Cost Total 2 4 2" xfId="38813"/>
    <cellStyle name="Reports Unit Cost Total 2 5" xfId="13086"/>
    <cellStyle name="Reports Unit Cost Total 2 6" xfId="38814"/>
    <cellStyle name="Reports Unit Cost Total 2 7" xfId="38815"/>
    <cellStyle name="Reports Unit Cost Total 3" xfId="13087"/>
    <cellStyle name="Reports Unit Cost Total 3 2" xfId="13088"/>
    <cellStyle name="Reports Unit Cost Total 3 2 2" xfId="38816"/>
    <cellStyle name="Reports Unit Cost Total 3 3" xfId="38817"/>
    <cellStyle name="Reports Unit Cost Total 4" xfId="13089"/>
    <cellStyle name="Reports Unit Cost Total 4 2" xfId="38818"/>
    <cellStyle name="Reports Unit Cost Total 4 3" xfId="38819"/>
    <cellStyle name="Reports Unit Cost Total 5" xfId="38820"/>
    <cellStyle name="Reports Unit Cost Total 5 2" xfId="38821"/>
    <cellStyle name="Reports_14.21G &amp; 16.28E Incentive Pay" xfId="13090"/>
    <cellStyle name="RevList" xfId="13091"/>
    <cellStyle name="RevList 2" xfId="13092"/>
    <cellStyle name="RevList 2 2" xfId="13093"/>
    <cellStyle name="RevList 2 2 2" xfId="38822"/>
    <cellStyle name="RevList 2 3" xfId="38823"/>
    <cellStyle name="RevList 3" xfId="13094"/>
    <cellStyle name="RevList 3 2" xfId="38824"/>
    <cellStyle name="RevList 3 3" xfId="38825"/>
    <cellStyle name="RevList 4" xfId="38826"/>
    <cellStyle name="RevList 4 2" xfId="38827"/>
    <cellStyle name="round100" xfId="13095"/>
    <cellStyle name="round100 10" xfId="38828"/>
    <cellStyle name="round100 10 2" xfId="38829"/>
    <cellStyle name="round100 11" xfId="38830"/>
    <cellStyle name="round100 11 2" xfId="38831"/>
    <cellStyle name="round100 11 3" xfId="38832"/>
    <cellStyle name="round100 2" xfId="13096"/>
    <cellStyle name="round100 2 2" xfId="13097"/>
    <cellStyle name="round100 2 2 2" xfId="13098"/>
    <cellStyle name="round100 2 2 2 2" xfId="38833"/>
    <cellStyle name="round100 2 2 2 2 2" xfId="38834"/>
    <cellStyle name="round100 2 2 2 3" xfId="38835"/>
    <cellStyle name="round100 2 2 3" xfId="38836"/>
    <cellStyle name="round100 2 2 3 2" xfId="38837"/>
    <cellStyle name="round100 2 2 4" xfId="38838"/>
    <cellStyle name="round100 2 2 4 2" xfId="38839"/>
    <cellStyle name="round100 2 3" xfId="13099"/>
    <cellStyle name="round100 2 3 2" xfId="38840"/>
    <cellStyle name="round100 2 3 2 2" xfId="38841"/>
    <cellStyle name="round100 2 3 2 3" xfId="38842"/>
    <cellStyle name="round100 2 3 3" xfId="38843"/>
    <cellStyle name="round100 2 4" xfId="38844"/>
    <cellStyle name="round100 2 4 2" xfId="38845"/>
    <cellStyle name="round100 2 4 2 2" xfId="38846"/>
    <cellStyle name="round100 2 4 3" xfId="38847"/>
    <cellStyle name="round100 2 5" xfId="38848"/>
    <cellStyle name="round100 2 5 2" xfId="38849"/>
    <cellStyle name="round100 2 6" xfId="38850"/>
    <cellStyle name="round100 2 6 2" xfId="38851"/>
    <cellStyle name="round100 3" xfId="13100"/>
    <cellStyle name="round100 3 2" xfId="13101"/>
    <cellStyle name="round100 3 2 2" xfId="13102"/>
    <cellStyle name="round100 3 2 2 2" xfId="38852"/>
    <cellStyle name="round100 3 2 3" xfId="38853"/>
    <cellStyle name="round100 3 2 4" xfId="38854"/>
    <cellStyle name="round100 3 3" xfId="13103"/>
    <cellStyle name="round100 3 3 2" xfId="13104"/>
    <cellStyle name="round100 3 3 2 2" xfId="38855"/>
    <cellStyle name="round100 3 3 3" xfId="38856"/>
    <cellStyle name="round100 3 4" xfId="13105"/>
    <cellStyle name="round100 3 4 2" xfId="13106"/>
    <cellStyle name="round100 3 4 2 2" xfId="38857"/>
    <cellStyle name="round100 3 4 3" xfId="38858"/>
    <cellStyle name="round100 3 5" xfId="38859"/>
    <cellStyle name="round100 3 5 2" xfId="38860"/>
    <cellStyle name="round100 4" xfId="13107"/>
    <cellStyle name="round100 4 2" xfId="13108"/>
    <cellStyle name="round100 4 2 2" xfId="38861"/>
    <cellStyle name="round100 4 2 2 2" xfId="38862"/>
    <cellStyle name="round100 4 2 2 2 2" xfId="38863"/>
    <cellStyle name="round100 4 2 2 3" xfId="38864"/>
    <cellStyle name="round100 4 2 3" xfId="38865"/>
    <cellStyle name="round100 4 2 3 2" xfId="38866"/>
    <cellStyle name="round100 4 2 4" xfId="38867"/>
    <cellStyle name="round100 4 2 4 2" xfId="38868"/>
    <cellStyle name="round100 4 3" xfId="38869"/>
    <cellStyle name="round100 4 3 2" xfId="38870"/>
    <cellStyle name="round100 4 3 2 2" xfId="38871"/>
    <cellStyle name="round100 4 3 3" xfId="38872"/>
    <cellStyle name="round100 4 3 4" xfId="38873"/>
    <cellStyle name="round100 4 4" xfId="38874"/>
    <cellStyle name="round100 4 4 2" xfId="38875"/>
    <cellStyle name="round100 4 4 2 2" xfId="38876"/>
    <cellStyle name="round100 4 4 3" xfId="38877"/>
    <cellStyle name="round100 4 5" xfId="38878"/>
    <cellStyle name="round100 4 5 2" xfId="38879"/>
    <cellStyle name="round100 4 6" xfId="38880"/>
    <cellStyle name="round100 4 6 2" xfId="38881"/>
    <cellStyle name="round100 5" xfId="13109"/>
    <cellStyle name="round100 5 2" xfId="38882"/>
    <cellStyle name="round100 5 2 2" xfId="38883"/>
    <cellStyle name="round100 5 2 2 2" xfId="38884"/>
    <cellStyle name="round100 5 2 2 2 2" xfId="38885"/>
    <cellStyle name="round100 5 2 3" xfId="38886"/>
    <cellStyle name="round100 5 2 3 2" xfId="38887"/>
    <cellStyle name="round100 5 2 4" xfId="38888"/>
    <cellStyle name="round100 5 2 4 2" xfId="38889"/>
    <cellStyle name="round100 5 2 5" xfId="38890"/>
    <cellStyle name="round100 5 3" xfId="38891"/>
    <cellStyle name="round100 5 3 2" xfId="38892"/>
    <cellStyle name="round100 5 3 2 2" xfId="38893"/>
    <cellStyle name="round100 5 4" xfId="38894"/>
    <cellStyle name="round100 5 4 2" xfId="38895"/>
    <cellStyle name="round100 5 5" xfId="38896"/>
    <cellStyle name="round100 5 5 2" xfId="38897"/>
    <cellStyle name="round100 6" xfId="13110"/>
    <cellStyle name="round100 6 2" xfId="13111"/>
    <cellStyle name="round100 6 2 2" xfId="38898"/>
    <cellStyle name="round100 6 2 2 2" xfId="38899"/>
    <cellStyle name="round100 6 3" xfId="38900"/>
    <cellStyle name="round100 6 3 2" xfId="38901"/>
    <cellStyle name="round100 6 4" xfId="38902"/>
    <cellStyle name="round100 6 4 2" xfId="38903"/>
    <cellStyle name="round100 7" xfId="13112"/>
    <cellStyle name="round100 7 2" xfId="13113"/>
    <cellStyle name="round100 7 2 2" xfId="38904"/>
    <cellStyle name="round100 7 3" xfId="38905"/>
    <cellStyle name="round100 8" xfId="13114"/>
    <cellStyle name="round100 8 2" xfId="38906"/>
    <cellStyle name="round100 8 2 2" xfId="38907"/>
    <cellStyle name="round100 8 3" xfId="38908"/>
    <cellStyle name="round100 8 4" xfId="38909"/>
    <cellStyle name="round100 9" xfId="38910"/>
    <cellStyle name="round100 9 2" xfId="38911"/>
    <cellStyle name="round100 9 2 2" xfId="38912"/>
    <cellStyle name="round100 9 2 2 2" xfId="38913"/>
    <cellStyle name="round100 9 2 3" xfId="38914"/>
    <cellStyle name="round100 9 3" xfId="38915"/>
    <cellStyle name="round100 9 3 2" xfId="38916"/>
    <cellStyle name="round100 9 4" xfId="38917"/>
    <cellStyle name="RowHeading" xfId="38918"/>
    <cellStyle name="SAPBEXaggData" xfId="13115"/>
    <cellStyle name="SAPBEXaggData 2" xfId="13116"/>
    <cellStyle name="SAPBEXaggData 2 2" xfId="13117"/>
    <cellStyle name="SAPBEXaggData 2 2 2" xfId="38919"/>
    <cellStyle name="SAPBEXaggData 2 3" xfId="13118"/>
    <cellStyle name="SAPBEXaggData 2 4" xfId="13119"/>
    <cellStyle name="SAPBEXaggData 2 5" xfId="13120"/>
    <cellStyle name="SAPBEXaggData 2 6" xfId="38920"/>
    <cellStyle name="SAPBEXaggData 2 7" xfId="38921"/>
    <cellStyle name="SAPBEXaggData 3" xfId="13121"/>
    <cellStyle name="SAPBEXaggData 3 2" xfId="38922"/>
    <cellStyle name="SAPBEXaggData 4" xfId="38923"/>
    <cellStyle name="SAPBEXaggData 4 2" xfId="38924"/>
    <cellStyle name="SAPBEXaggDataEmph" xfId="13122"/>
    <cellStyle name="SAPBEXaggDataEmph 2" xfId="13123"/>
    <cellStyle name="SAPBEXaggDataEmph 2 2" xfId="13124"/>
    <cellStyle name="SAPBEXaggDataEmph 2 2 2" xfId="38925"/>
    <cellStyle name="SAPBEXaggDataEmph 2 3" xfId="13125"/>
    <cellStyle name="SAPBEXaggDataEmph 2 4" xfId="13126"/>
    <cellStyle name="SAPBEXaggDataEmph 2 5" xfId="13127"/>
    <cellStyle name="SAPBEXaggDataEmph 2 6" xfId="38926"/>
    <cellStyle name="SAPBEXaggDataEmph 2 7" xfId="38927"/>
    <cellStyle name="SAPBEXaggDataEmph 3" xfId="13128"/>
    <cellStyle name="SAPBEXaggDataEmph 3 2" xfId="38928"/>
    <cellStyle name="SAPBEXaggDataEmph 4" xfId="38929"/>
    <cellStyle name="SAPBEXaggDataEmph 4 2" xfId="38930"/>
    <cellStyle name="SAPBEXaggItem" xfId="13129"/>
    <cellStyle name="SAPBEXaggItem 2" xfId="13130"/>
    <cellStyle name="SAPBEXaggItem 2 2" xfId="13131"/>
    <cellStyle name="SAPBEXaggItem 2 2 2" xfId="38931"/>
    <cellStyle name="SAPBEXaggItem 2 3" xfId="13132"/>
    <cellStyle name="SAPBEXaggItem 2 4" xfId="13133"/>
    <cellStyle name="SAPBEXaggItem 2 5" xfId="13134"/>
    <cellStyle name="SAPBEXaggItem 2 6" xfId="38932"/>
    <cellStyle name="SAPBEXaggItem 2 7" xfId="38933"/>
    <cellStyle name="SAPBEXaggItem 3" xfId="13135"/>
    <cellStyle name="SAPBEXaggItem 3 2" xfId="38934"/>
    <cellStyle name="SAPBEXaggItem 4" xfId="38935"/>
    <cellStyle name="SAPBEXaggItem 4 2" xfId="38936"/>
    <cellStyle name="SAPBEXaggItemX" xfId="13136"/>
    <cellStyle name="SAPBEXaggItemX 2" xfId="13137"/>
    <cellStyle name="SAPBEXaggItemX 2 2" xfId="13138"/>
    <cellStyle name="SAPBEXaggItemX 2 2 2" xfId="38937"/>
    <cellStyle name="SAPBEXaggItemX 2 3" xfId="13139"/>
    <cellStyle name="SAPBEXaggItemX 2 4" xfId="13140"/>
    <cellStyle name="SAPBEXaggItemX 2 5" xfId="13141"/>
    <cellStyle name="SAPBEXaggItemX 2 6" xfId="38938"/>
    <cellStyle name="SAPBEXaggItemX 2 7" xfId="38939"/>
    <cellStyle name="SAPBEXaggItemX 3" xfId="13142"/>
    <cellStyle name="SAPBEXaggItemX 3 2" xfId="38940"/>
    <cellStyle name="SAPBEXaggItemX 4" xfId="38941"/>
    <cellStyle name="SAPBEXaggItemX 4 2" xfId="38942"/>
    <cellStyle name="SAPBEXchaText" xfId="13143"/>
    <cellStyle name="SAPBEXchaText 2" xfId="13144"/>
    <cellStyle name="SAPBEXchaText 2 2" xfId="13145"/>
    <cellStyle name="SAPBEXchaText 2 2 2" xfId="13146"/>
    <cellStyle name="SAPBEXchaText 2 2 2 2" xfId="13147"/>
    <cellStyle name="SAPBEXchaText 2 2 2 3" xfId="13148"/>
    <cellStyle name="SAPBEXchaText 2 2 2 4" xfId="13149"/>
    <cellStyle name="SAPBEXchaText 2 2 2 5" xfId="13150"/>
    <cellStyle name="SAPBEXchaText 2 2 2 6" xfId="38943"/>
    <cellStyle name="SAPBEXchaText 2 2 2 7" xfId="38944"/>
    <cellStyle name="SAPBEXchaText 2 2 3" xfId="13151"/>
    <cellStyle name="SAPBEXchaText 2 2 4" xfId="13152"/>
    <cellStyle name="SAPBEXchaText 2 2 5" xfId="13153"/>
    <cellStyle name="SAPBEXchaText 2 2 6" xfId="13154"/>
    <cellStyle name="SAPBEXchaText 2 2 7" xfId="38945"/>
    <cellStyle name="SAPBEXchaText 2 2 8" xfId="38946"/>
    <cellStyle name="SAPBEXchaText 2 3" xfId="13155"/>
    <cellStyle name="SAPBEXchaText 2 3 2" xfId="13156"/>
    <cellStyle name="SAPBEXchaText 2 3 3" xfId="13157"/>
    <cellStyle name="SAPBEXchaText 2 3 4" xfId="13158"/>
    <cellStyle name="SAPBEXchaText 2 3 5" xfId="13159"/>
    <cellStyle name="SAPBEXchaText 2 3 6" xfId="38947"/>
    <cellStyle name="SAPBEXchaText 2 3 7" xfId="38948"/>
    <cellStyle name="SAPBEXchaText 2 4" xfId="13160"/>
    <cellStyle name="SAPBEXchaText 2 5" xfId="13161"/>
    <cellStyle name="SAPBEXchaText 2 6" xfId="13162"/>
    <cellStyle name="SAPBEXchaText 2 7" xfId="13163"/>
    <cellStyle name="SAPBEXchaText 2 8" xfId="38949"/>
    <cellStyle name="SAPBEXchaText 2 9" xfId="38950"/>
    <cellStyle name="SAPBEXchaText 3" xfId="13164"/>
    <cellStyle name="SAPBEXchaText 3 10" xfId="38951"/>
    <cellStyle name="SAPBEXchaText 3 2" xfId="13165"/>
    <cellStyle name="SAPBEXchaText 3 2 2" xfId="13166"/>
    <cellStyle name="SAPBEXchaText 3 2 2 2" xfId="13167"/>
    <cellStyle name="SAPBEXchaText 3 2 2 3" xfId="13168"/>
    <cellStyle name="SAPBEXchaText 3 2 2 4" xfId="13169"/>
    <cellStyle name="SAPBEXchaText 3 2 2 5" xfId="13170"/>
    <cellStyle name="SAPBEXchaText 3 2 2 6" xfId="38952"/>
    <cellStyle name="SAPBEXchaText 3 2 2 7" xfId="38953"/>
    <cellStyle name="SAPBEXchaText 3 2 3" xfId="13171"/>
    <cellStyle name="SAPBEXchaText 3 2 4" xfId="13172"/>
    <cellStyle name="SAPBEXchaText 3 2 5" xfId="13173"/>
    <cellStyle name="SAPBEXchaText 3 2 6" xfId="13174"/>
    <cellStyle name="SAPBEXchaText 3 2 7" xfId="38954"/>
    <cellStyle name="SAPBEXchaText 3 2 8" xfId="38955"/>
    <cellStyle name="SAPBEXchaText 3 3" xfId="13175"/>
    <cellStyle name="SAPBEXchaText 3 3 2" xfId="13176"/>
    <cellStyle name="SAPBEXchaText 3 3 2 2" xfId="13177"/>
    <cellStyle name="SAPBEXchaText 3 3 2 3" xfId="13178"/>
    <cellStyle name="SAPBEXchaText 3 3 2 4" xfId="13179"/>
    <cellStyle name="SAPBEXchaText 3 3 2 5" xfId="13180"/>
    <cellStyle name="SAPBEXchaText 3 3 2 6" xfId="38956"/>
    <cellStyle name="SAPBEXchaText 3 3 2 7" xfId="38957"/>
    <cellStyle name="SAPBEXchaText 3 3 3" xfId="13181"/>
    <cellStyle name="SAPBEXchaText 3 3 4" xfId="13182"/>
    <cellStyle name="SAPBEXchaText 3 3 5" xfId="13183"/>
    <cellStyle name="SAPBEXchaText 3 3 6" xfId="13184"/>
    <cellStyle name="SAPBEXchaText 3 3 7" xfId="38958"/>
    <cellStyle name="SAPBEXchaText 3 3 8" xfId="38959"/>
    <cellStyle name="SAPBEXchaText 3 4" xfId="13185"/>
    <cellStyle name="SAPBEXchaText 3 4 2" xfId="13186"/>
    <cellStyle name="SAPBEXchaText 3 4 2 2" xfId="13187"/>
    <cellStyle name="SAPBEXchaText 3 4 2 3" xfId="13188"/>
    <cellStyle name="SAPBEXchaText 3 4 2 4" xfId="13189"/>
    <cellStyle name="SAPBEXchaText 3 4 2 5" xfId="13190"/>
    <cellStyle name="SAPBEXchaText 3 4 2 6" xfId="38960"/>
    <cellStyle name="SAPBEXchaText 3 4 2 7" xfId="38961"/>
    <cellStyle name="SAPBEXchaText 3 4 3" xfId="13191"/>
    <cellStyle name="SAPBEXchaText 3 4 4" xfId="13192"/>
    <cellStyle name="SAPBEXchaText 3 4 5" xfId="13193"/>
    <cellStyle name="SAPBEXchaText 3 4 6" xfId="13194"/>
    <cellStyle name="SAPBEXchaText 3 4 7" xfId="38962"/>
    <cellStyle name="SAPBEXchaText 3 4 8" xfId="38963"/>
    <cellStyle name="SAPBEXchaText 3 5" xfId="13195"/>
    <cellStyle name="SAPBEXchaText 3 6" xfId="13196"/>
    <cellStyle name="SAPBEXchaText 3 7" xfId="13197"/>
    <cellStyle name="SAPBEXchaText 3 8" xfId="13198"/>
    <cellStyle name="SAPBEXchaText 3 9" xfId="38964"/>
    <cellStyle name="SAPBEXchaText 4" xfId="13199"/>
    <cellStyle name="SAPBEXchaText 4 2" xfId="13200"/>
    <cellStyle name="SAPBEXchaText 4 2 2" xfId="13201"/>
    <cellStyle name="SAPBEXchaText 4 2 3" xfId="13202"/>
    <cellStyle name="SAPBEXchaText 4 2 4" xfId="13203"/>
    <cellStyle name="SAPBEXchaText 4 2 5" xfId="13204"/>
    <cellStyle name="SAPBEXchaText 4 2 6" xfId="38965"/>
    <cellStyle name="SAPBEXchaText 4 2 7" xfId="38966"/>
    <cellStyle name="SAPBEXchaText 4 3" xfId="13205"/>
    <cellStyle name="SAPBEXchaText 4 4" xfId="13206"/>
    <cellStyle name="SAPBEXchaText 4 5" xfId="13207"/>
    <cellStyle name="SAPBEXchaText 4 6" xfId="13208"/>
    <cellStyle name="SAPBEXchaText 4 7" xfId="38967"/>
    <cellStyle name="SAPBEXchaText 4 8" xfId="38968"/>
    <cellStyle name="SAPBEXchaText 5" xfId="13209"/>
    <cellStyle name="SAPBEXchaText 5 2" xfId="13210"/>
    <cellStyle name="SAPBEXchaText 5 3" xfId="13211"/>
    <cellStyle name="SAPBEXchaText 5 4" xfId="13212"/>
    <cellStyle name="SAPBEXchaText 5 5" xfId="13213"/>
    <cellStyle name="SAPBEXchaText 5 6" xfId="38969"/>
    <cellStyle name="SAPBEXchaText 5 7" xfId="38970"/>
    <cellStyle name="SAPBEXchaText 6" xfId="13214"/>
    <cellStyle name="SAPBEXchaText 7" xfId="13215"/>
    <cellStyle name="SAPBEXchaText 8" xfId="13216"/>
    <cellStyle name="SAPBEXchaText 9" xfId="13217"/>
    <cellStyle name="SAPBEXexcBad7" xfId="13218"/>
    <cellStyle name="SAPBEXexcBad7 2" xfId="13219"/>
    <cellStyle name="SAPBEXexcBad7 2 2" xfId="13220"/>
    <cellStyle name="SAPBEXexcBad7 2 2 2" xfId="38971"/>
    <cellStyle name="SAPBEXexcBad7 2 3" xfId="13221"/>
    <cellStyle name="SAPBEXexcBad7 2 4" xfId="13222"/>
    <cellStyle name="SAPBEXexcBad7 2 5" xfId="13223"/>
    <cellStyle name="SAPBEXexcBad7 2 6" xfId="38972"/>
    <cellStyle name="SAPBEXexcBad7 2 7" xfId="38973"/>
    <cellStyle name="SAPBEXexcBad7 3" xfId="13224"/>
    <cellStyle name="SAPBEXexcBad7 3 2" xfId="38974"/>
    <cellStyle name="SAPBEXexcBad7 4" xfId="38975"/>
    <cellStyle name="SAPBEXexcBad7 4 2" xfId="38976"/>
    <cellStyle name="SAPBEXexcBad8" xfId="13225"/>
    <cellStyle name="SAPBEXexcBad8 2" xfId="13226"/>
    <cellStyle name="SAPBEXexcBad8 2 2" xfId="13227"/>
    <cellStyle name="SAPBEXexcBad8 2 2 2" xfId="38977"/>
    <cellStyle name="SAPBEXexcBad8 2 3" xfId="13228"/>
    <cellStyle name="SAPBEXexcBad8 2 4" xfId="13229"/>
    <cellStyle name="SAPBEXexcBad8 2 5" xfId="13230"/>
    <cellStyle name="SAPBEXexcBad8 2 6" xfId="38978"/>
    <cellStyle name="SAPBEXexcBad8 2 7" xfId="38979"/>
    <cellStyle name="SAPBEXexcBad8 3" xfId="13231"/>
    <cellStyle name="SAPBEXexcBad8 3 2" xfId="38980"/>
    <cellStyle name="SAPBEXexcBad8 4" xfId="38981"/>
    <cellStyle name="SAPBEXexcBad8 4 2" xfId="38982"/>
    <cellStyle name="SAPBEXexcBad9" xfId="13232"/>
    <cellStyle name="SAPBEXexcBad9 2" xfId="13233"/>
    <cellStyle name="SAPBEXexcBad9 2 2" xfId="13234"/>
    <cellStyle name="SAPBEXexcBad9 2 2 2" xfId="38983"/>
    <cellStyle name="SAPBEXexcBad9 2 3" xfId="13235"/>
    <cellStyle name="SAPBEXexcBad9 2 4" xfId="13236"/>
    <cellStyle name="SAPBEXexcBad9 2 5" xfId="13237"/>
    <cellStyle name="SAPBEXexcBad9 2 6" xfId="38984"/>
    <cellStyle name="SAPBEXexcBad9 2 7" xfId="38985"/>
    <cellStyle name="SAPBEXexcBad9 3" xfId="13238"/>
    <cellStyle name="SAPBEXexcBad9 3 2" xfId="38986"/>
    <cellStyle name="SAPBEXexcBad9 4" xfId="38987"/>
    <cellStyle name="SAPBEXexcBad9 4 2" xfId="38988"/>
    <cellStyle name="SAPBEXexcCritical4" xfId="13239"/>
    <cellStyle name="SAPBEXexcCritical4 2" xfId="13240"/>
    <cellStyle name="SAPBEXexcCritical4 2 2" xfId="13241"/>
    <cellStyle name="SAPBEXexcCritical4 2 2 2" xfId="38989"/>
    <cellStyle name="SAPBEXexcCritical4 2 3" xfId="13242"/>
    <cellStyle name="SAPBEXexcCritical4 2 4" xfId="13243"/>
    <cellStyle name="SAPBEXexcCritical4 2 5" xfId="13244"/>
    <cellStyle name="SAPBEXexcCritical4 2 6" xfId="38990"/>
    <cellStyle name="SAPBEXexcCritical4 2 7" xfId="38991"/>
    <cellStyle name="SAPBEXexcCritical4 3" xfId="13245"/>
    <cellStyle name="SAPBEXexcCritical4 3 2" xfId="38992"/>
    <cellStyle name="SAPBEXexcCritical4 4" xfId="38993"/>
    <cellStyle name="SAPBEXexcCritical4 4 2" xfId="38994"/>
    <cellStyle name="SAPBEXexcCritical5" xfId="13246"/>
    <cellStyle name="SAPBEXexcCritical5 2" xfId="13247"/>
    <cellStyle name="SAPBEXexcCritical5 2 2" xfId="13248"/>
    <cellStyle name="SAPBEXexcCritical5 2 2 2" xfId="38995"/>
    <cellStyle name="SAPBEXexcCritical5 2 3" xfId="13249"/>
    <cellStyle name="SAPBEXexcCritical5 2 4" xfId="13250"/>
    <cellStyle name="SAPBEXexcCritical5 2 5" xfId="13251"/>
    <cellStyle name="SAPBEXexcCritical5 2 6" xfId="38996"/>
    <cellStyle name="SAPBEXexcCritical5 2 7" xfId="38997"/>
    <cellStyle name="SAPBEXexcCritical5 3" xfId="13252"/>
    <cellStyle name="SAPBEXexcCritical5 3 2" xfId="38998"/>
    <cellStyle name="SAPBEXexcCritical5 4" xfId="38999"/>
    <cellStyle name="SAPBEXexcCritical5 4 2" xfId="39000"/>
    <cellStyle name="SAPBEXexcCritical6" xfId="13253"/>
    <cellStyle name="SAPBEXexcCritical6 2" xfId="13254"/>
    <cellStyle name="SAPBEXexcCritical6 2 2" xfId="13255"/>
    <cellStyle name="SAPBEXexcCritical6 2 2 2" xfId="39001"/>
    <cellStyle name="SAPBEXexcCritical6 2 3" xfId="13256"/>
    <cellStyle name="SAPBEXexcCritical6 2 4" xfId="13257"/>
    <cellStyle name="SAPBEXexcCritical6 2 5" xfId="13258"/>
    <cellStyle name="SAPBEXexcCritical6 2 6" xfId="39002"/>
    <cellStyle name="SAPBEXexcCritical6 2 7" xfId="39003"/>
    <cellStyle name="SAPBEXexcCritical6 3" xfId="13259"/>
    <cellStyle name="SAPBEXexcCritical6 3 2" xfId="39004"/>
    <cellStyle name="SAPBEXexcCritical6 4" xfId="39005"/>
    <cellStyle name="SAPBEXexcCritical6 4 2" xfId="39006"/>
    <cellStyle name="SAPBEXexcGood1" xfId="13260"/>
    <cellStyle name="SAPBEXexcGood1 2" xfId="13261"/>
    <cellStyle name="SAPBEXexcGood1 2 2" xfId="13262"/>
    <cellStyle name="SAPBEXexcGood1 2 2 2" xfId="39007"/>
    <cellStyle name="SAPBEXexcGood1 2 3" xfId="13263"/>
    <cellStyle name="SAPBEXexcGood1 2 4" xfId="13264"/>
    <cellStyle name="SAPBEXexcGood1 2 5" xfId="13265"/>
    <cellStyle name="SAPBEXexcGood1 2 6" xfId="39008"/>
    <cellStyle name="SAPBEXexcGood1 2 7" xfId="39009"/>
    <cellStyle name="SAPBEXexcGood1 3" xfId="13266"/>
    <cellStyle name="SAPBEXexcGood1 3 2" xfId="39010"/>
    <cellStyle name="SAPBEXexcGood1 4" xfId="39011"/>
    <cellStyle name="SAPBEXexcGood1 4 2" xfId="39012"/>
    <cellStyle name="SAPBEXexcGood2" xfId="13267"/>
    <cellStyle name="SAPBEXexcGood2 2" xfId="13268"/>
    <cellStyle name="SAPBEXexcGood2 2 2" xfId="13269"/>
    <cellStyle name="SAPBEXexcGood2 2 2 2" xfId="39013"/>
    <cellStyle name="SAPBEXexcGood2 2 3" xfId="13270"/>
    <cellStyle name="SAPBEXexcGood2 2 4" xfId="13271"/>
    <cellStyle name="SAPBEXexcGood2 2 5" xfId="13272"/>
    <cellStyle name="SAPBEXexcGood2 2 6" xfId="39014"/>
    <cellStyle name="SAPBEXexcGood2 2 7" xfId="39015"/>
    <cellStyle name="SAPBEXexcGood2 3" xfId="13273"/>
    <cellStyle name="SAPBEXexcGood2 3 2" xfId="39016"/>
    <cellStyle name="SAPBEXexcGood2 4" xfId="39017"/>
    <cellStyle name="SAPBEXexcGood2 4 2" xfId="39018"/>
    <cellStyle name="SAPBEXexcGood3" xfId="13274"/>
    <cellStyle name="SAPBEXexcGood3 2" xfId="13275"/>
    <cellStyle name="SAPBEXexcGood3 2 2" xfId="13276"/>
    <cellStyle name="SAPBEXexcGood3 2 2 2" xfId="39019"/>
    <cellStyle name="SAPBEXexcGood3 2 3" xfId="13277"/>
    <cellStyle name="SAPBEXexcGood3 2 4" xfId="13278"/>
    <cellStyle name="SAPBEXexcGood3 2 5" xfId="13279"/>
    <cellStyle name="SAPBEXexcGood3 2 6" xfId="39020"/>
    <cellStyle name="SAPBEXexcGood3 2 7" xfId="39021"/>
    <cellStyle name="SAPBEXexcGood3 3" xfId="13280"/>
    <cellStyle name="SAPBEXexcGood3 3 2" xfId="39022"/>
    <cellStyle name="SAPBEXexcGood3 4" xfId="39023"/>
    <cellStyle name="SAPBEXexcGood3 4 2" xfId="39024"/>
    <cellStyle name="SAPBEXfilterDrill" xfId="13281"/>
    <cellStyle name="SAPBEXfilterDrill 2" xfId="13282"/>
    <cellStyle name="SAPBEXfilterDrill 2 2" xfId="13283"/>
    <cellStyle name="SAPBEXfilterDrill 2 2 2" xfId="39025"/>
    <cellStyle name="SAPBEXfilterDrill 2 3" xfId="13284"/>
    <cellStyle name="SAPBEXfilterDrill 2 4" xfId="13285"/>
    <cellStyle name="SAPBEXfilterDrill 2 5" xfId="13286"/>
    <cellStyle name="SAPBEXfilterDrill 2 6" xfId="39026"/>
    <cellStyle name="SAPBEXfilterDrill 2 7" xfId="39027"/>
    <cellStyle name="SAPBEXfilterDrill 3" xfId="13287"/>
    <cellStyle name="SAPBEXfilterDrill 3 2" xfId="39028"/>
    <cellStyle name="SAPBEXfilterDrill 4" xfId="13288"/>
    <cellStyle name="SAPBEXfilterDrill 4 2" xfId="39029"/>
    <cellStyle name="SAPBEXfilterItem" xfId="13289"/>
    <cellStyle name="SAPBEXfilterItem 2" xfId="13290"/>
    <cellStyle name="SAPBEXfilterItem 2 2" xfId="13291"/>
    <cellStyle name="SAPBEXfilterItem 2 2 2" xfId="39030"/>
    <cellStyle name="SAPBEXfilterItem 2 3" xfId="13292"/>
    <cellStyle name="SAPBEXfilterItem 2 4" xfId="13293"/>
    <cellStyle name="SAPBEXfilterItem 2 5" xfId="13294"/>
    <cellStyle name="SAPBEXfilterItem 2 6" xfId="39031"/>
    <cellStyle name="SAPBEXfilterItem 2 7" xfId="39032"/>
    <cellStyle name="SAPBEXfilterItem 3" xfId="13295"/>
    <cellStyle name="SAPBEXfilterItem 3 2" xfId="39033"/>
    <cellStyle name="SAPBEXfilterItem 4" xfId="39034"/>
    <cellStyle name="SAPBEXfilterItem 4 2" xfId="39035"/>
    <cellStyle name="SAPBEXfilterText" xfId="13296"/>
    <cellStyle name="SAPBEXfilterText 2" xfId="13297"/>
    <cellStyle name="SAPBEXfilterText 2 2" xfId="13298"/>
    <cellStyle name="SAPBEXfilterText 2 2 2" xfId="39036"/>
    <cellStyle name="SAPBEXfilterText 2 3" xfId="39037"/>
    <cellStyle name="SAPBEXfilterText 3" xfId="13299"/>
    <cellStyle name="SAPBEXfilterText 3 2" xfId="39038"/>
    <cellStyle name="SAPBEXfilterText 4" xfId="39039"/>
    <cellStyle name="SAPBEXfilterText 4 2" xfId="39040"/>
    <cellStyle name="SAPBEXformats" xfId="13300"/>
    <cellStyle name="SAPBEXformats 2" xfId="13301"/>
    <cellStyle name="SAPBEXformats 2 2" xfId="13302"/>
    <cellStyle name="SAPBEXformats 2 2 2" xfId="13303"/>
    <cellStyle name="SAPBEXformats 2 2 3" xfId="13304"/>
    <cellStyle name="SAPBEXformats 2 2 4" xfId="13305"/>
    <cellStyle name="SAPBEXformats 2 2 5" xfId="13306"/>
    <cellStyle name="SAPBEXformats 2 2 6" xfId="39041"/>
    <cellStyle name="SAPBEXformats 2 2 7" xfId="39042"/>
    <cellStyle name="SAPBEXformats 2 3" xfId="13307"/>
    <cellStyle name="SAPBEXformats 2 4" xfId="13308"/>
    <cellStyle name="SAPBEXformats 2 5" xfId="13309"/>
    <cellStyle name="SAPBEXformats 2 6" xfId="13310"/>
    <cellStyle name="SAPBEXformats 2 7" xfId="39043"/>
    <cellStyle name="SAPBEXformats 2 8" xfId="39044"/>
    <cellStyle name="SAPBEXformats 3" xfId="13311"/>
    <cellStyle name="SAPBEXformats 3 2" xfId="13312"/>
    <cellStyle name="SAPBEXformats 3 2 2" xfId="39045"/>
    <cellStyle name="SAPBEXformats 3 3" xfId="13313"/>
    <cellStyle name="SAPBEXformats 3 4" xfId="13314"/>
    <cellStyle name="SAPBEXformats 3 5" xfId="13315"/>
    <cellStyle name="SAPBEXformats 3 6" xfId="39046"/>
    <cellStyle name="SAPBEXformats 3 7" xfId="39047"/>
    <cellStyle name="SAPBEXformats 4" xfId="13316"/>
    <cellStyle name="SAPBEXformats 4 2" xfId="39048"/>
    <cellStyle name="SAPBEXformats 5" xfId="39049"/>
    <cellStyle name="SAPBEXformats 5 2" xfId="39050"/>
    <cellStyle name="SAPBEXheaderItem" xfId="13317"/>
    <cellStyle name="SAPBEXheaderItem 2" xfId="13318"/>
    <cellStyle name="SAPBEXheaderItem 2 2" xfId="13319"/>
    <cellStyle name="SAPBEXheaderItem 2 2 2" xfId="39051"/>
    <cellStyle name="SAPBEXheaderItem 2 3" xfId="13320"/>
    <cellStyle name="SAPBEXheaderItem 2 4" xfId="13321"/>
    <cellStyle name="SAPBEXheaderItem 2 5" xfId="13322"/>
    <cellStyle name="SAPBEXheaderItem 2 6" xfId="39052"/>
    <cellStyle name="SAPBEXheaderItem 2 7" xfId="39053"/>
    <cellStyle name="SAPBEXheaderItem 3" xfId="13323"/>
    <cellStyle name="SAPBEXheaderItem 3 2" xfId="39054"/>
    <cellStyle name="SAPBEXheaderItem 4" xfId="13324"/>
    <cellStyle name="SAPBEXheaderItem 4 2" xfId="39055"/>
    <cellStyle name="SAPBEXheaderText" xfId="13325"/>
    <cellStyle name="SAPBEXheaderText 2" xfId="13326"/>
    <cellStyle name="SAPBEXheaderText 2 2" xfId="13327"/>
    <cellStyle name="SAPBEXheaderText 2 2 2" xfId="39056"/>
    <cellStyle name="SAPBEXheaderText 2 3" xfId="13328"/>
    <cellStyle name="SAPBEXheaderText 2 4" xfId="13329"/>
    <cellStyle name="SAPBEXheaderText 2 5" xfId="13330"/>
    <cellStyle name="SAPBEXheaderText 2 6" xfId="39057"/>
    <cellStyle name="SAPBEXheaderText 2 7" xfId="39058"/>
    <cellStyle name="SAPBEXheaderText 3" xfId="13331"/>
    <cellStyle name="SAPBEXheaderText 3 2" xfId="39059"/>
    <cellStyle name="SAPBEXheaderText 4" xfId="13332"/>
    <cellStyle name="SAPBEXheaderText 4 2" xfId="39060"/>
    <cellStyle name="SAPBEXHLevel0" xfId="13333"/>
    <cellStyle name="SAPBEXHLevel0 2" xfId="13334"/>
    <cellStyle name="SAPBEXHLevel0 2 2" xfId="13335"/>
    <cellStyle name="SAPBEXHLevel0 2 2 2" xfId="13336"/>
    <cellStyle name="SAPBEXHLevel0 2 2 3" xfId="13337"/>
    <cellStyle name="SAPBEXHLevel0 2 2 4" xfId="13338"/>
    <cellStyle name="SAPBEXHLevel0 2 2 5" xfId="13339"/>
    <cellStyle name="SAPBEXHLevel0 2 2 6" xfId="39061"/>
    <cellStyle name="SAPBEXHLevel0 2 2 7" xfId="39062"/>
    <cellStyle name="SAPBEXHLevel0 2 3" xfId="13340"/>
    <cellStyle name="SAPBEXHLevel0 2 4" xfId="13341"/>
    <cellStyle name="SAPBEXHLevel0 2 5" xfId="13342"/>
    <cellStyle name="SAPBEXHLevel0 2 6" xfId="13343"/>
    <cellStyle name="SAPBEXHLevel0 2 7" xfId="39063"/>
    <cellStyle name="SAPBEXHLevel0 2 8" xfId="39064"/>
    <cellStyle name="SAPBEXHLevel0 3" xfId="13344"/>
    <cellStyle name="SAPBEXHLevel0 3 2" xfId="13345"/>
    <cellStyle name="SAPBEXHLevel0 3 2 2" xfId="39065"/>
    <cellStyle name="SAPBEXHLevel0 3 3" xfId="13346"/>
    <cellStyle name="SAPBEXHLevel0 3 4" xfId="13347"/>
    <cellStyle name="SAPBEXHLevel0 3 5" xfId="13348"/>
    <cellStyle name="SAPBEXHLevel0 3 6" xfId="39066"/>
    <cellStyle name="SAPBEXHLevel0 3 7" xfId="39067"/>
    <cellStyle name="SAPBEXHLevel0 4" xfId="13349"/>
    <cellStyle name="SAPBEXHLevel0 4 2" xfId="39068"/>
    <cellStyle name="SAPBEXHLevel0 5" xfId="39069"/>
    <cellStyle name="SAPBEXHLevel0 5 2" xfId="39070"/>
    <cellStyle name="SAPBEXHLevel0X" xfId="13350"/>
    <cellStyle name="SAPBEXHLevel0X 2" xfId="13351"/>
    <cellStyle name="SAPBEXHLevel0X 2 2" xfId="13352"/>
    <cellStyle name="SAPBEXHLevel0X 2 2 2" xfId="13353"/>
    <cellStyle name="SAPBEXHLevel0X 2 2 2 2" xfId="13354"/>
    <cellStyle name="SAPBEXHLevel0X 2 2 2 3" xfId="13355"/>
    <cellStyle name="SAPBEXHLevel0X 2 2 2 4" xfId="13356"/>
    <cellStyle name="SAPBEXHLevel0X 2 2 2 5" xfId="13357"/>
    <cellStyle name="SAPBEXHLevel0X 2 2 2 6" xfId="39071"/>
    <cellStyle name="SAPBEXHLevel0X 2 2 2 7" xfId="39072"/>
    <cellStyle name="SAPBEXHLevel0X 2 2 3" xfId="13358"/>
    <cellStyle name="SAPBEXHLevel0X 2 2 4" xfId="13359"/>
    <cellStyle name="SAPBEXHLevel0X 2 2 5" xfId="13360"/>
    <cellStyle name="SAPBEXHLevel0X 2 2 6" xfId="13361"/>
    <cellStyle name="SAPBEXHLevel0X 2 2 7" xfId="39073"/>
    <cellStyle name="SAPBEXHLevel0X 2 2 8" xfId="39074"/>
    <cellStyle name="SAPBEXHLevel0X 2 3" xfId="13362"/>
    <cellStyle name="SAPBEXHLevel0X 2 3 2" xfId="13363"/>
    <cellStyle name="SAPBEXHLevel0X 2 3 3" xfId="13364"/>
    <cellStyle name="SAPBEXHLevel0X 2 3 4" xfId="13365"/>
    <cellStyle name="SAPBEXHLevel0X 2 3 5" xfId="13366"/>
    <cellStyle name="SAPBEXHLevel0X 2 3 6" xfId="39075"/>
    <cellStyle name="SAPBEXHLevel0X 2 3 7" xfId="39076"/>
    <cellStyle name="SAPBEXHLevel0X 2 4" xfId="13367"/>
    <cellStyle name="SAPBEXHLevel0X 2 5" xfId="13368"/>
    <cellStyle name="SAPBEXHLevel0X 2 6" xfId="13369"/>
    <cellStyle name="SAPBEXHLevel0X 2 7" xfId="13370"/>
    <cellStyle name="SAPBEXHLevel0X 2 8" xfId="39077"/>
    <cellStyle name="SAPBEXHLevel0X 2 9" xfId="39078"/>
    <cellStyle name="SAPBEXHLevel0X 3" xfId="13371"/>
    <cellStyle name="SAPBEXHLevel0X 3 10" xfId="39079"/>
    <cellStyle name="SAPBEXHLevel0X 3 2" xfId="13372"/>
    <cellStyle name="SAPBEXHLevel0X 3 2 2" xfId="13373"/>
    <cellStyle name="SAPBEXHLevel0X 3 2 2 2" xfId="13374"/>
    <cellStyle name="SAPBEXHLevel0X 3 2 2 3" xfId="13375"/>
    <cellStyle name="SAPBEXHLevel0X 3 2 2 4" xfId="13376"/>
    <cellStyle name="SAPBEXHLevel0X 3 2 2 5" xfId="13377"/>
    <cellStyle name="SAPBEXHLevel0X 3 2 2 6" xfId="39080"/>
    <cellStyle name="SAPBEXHLevel0X 3 2 2 7" xfId="39081"/>
    <cellStyle name="SAPBEXHLevel0X 3 2 3" xfId="13378"/>
    <cellStyle name="SAPBEXHLevel0X 3 2 4" xfId="13379"/>
    <cellStyle name="SAPBEXHLevel0X 3 2 5" xfId="13380"/>
    <cellStyle name="SAPBEXHLevel0X 3 2 6" xfId="13381"/>
    <cellStyle name="SAPBEXHLevel0X 3 2 7" xfId="39082"/>
    <cellStyle name="SAPBEXHLevel0X 3 2 8" xfId="39083"/>
    <cellStyle name="SAPBEXHLevel0X 3 3" xfId="13382"/>
    <cellStyle name="SAPBEXHLevel0X 3 3 2" xfId="13383"/>
    <cellStyle name="SAPBEXHLevel0X 3 3 2 2" xfId="13384"/>
    <cellStyle name="SAPBEXHLevel0X 3 3 2 3" xfId="13385"/>
    <cellStyle name="SAPBEXHLevel0X 3 3 2 4" xfId="13386"/>
    <cellStyle name="SAPBEXHLevel0X 3 3 2 5" xfId="13387"/>
    <cellStyle name="SAPBEXHLevel0X 3 3 2 6" xfId="39084"/>
    <cellStyle name="SAPBEXHLevel0X 3 3 2 7" xfId="39085"/>
    <cellStyle name="SAPBEXHLevel0X 3 3 3" xfId="13388"/>
    <cellStyle name="SAPBEXHLevel0X 3 3 4" xfId="13389"/>
    <cellStyle name="SAPBEXHLevel0X 3 3 5" xfId="13390"/>
    <cellStyle name="SAPBEXHLevel0X 3 3 6" xfId="13391"/>
    <cellStyle name="SAPBEXHLevel0X 3 3 7" xfId="39086"/>
    <cellStyle name="SAPBEXHLevel0X 3 3 8" xfId="39087"/>
    <cellStyle name="SAPBEXHLevel0X 3 4" xfId="13392"/>
    <cellStyle name="SAPBEXHLevel0X 3 4 2" xfId="13393"/>
    <cellStyle name="SAPBEXHLevel0X 3 4 2 2" xfId="13394"/>
    <cellStyle name="SAPBEXHLevel0X 3 4 2 3" xfId="13395"/>
    <cellStyle name="SAPBEXHLevel0X 3 4 2 4" xfId="13396"/>
    <cellStyle name="SAPBEXHLevel0X 3 4 2 5" xfId="13397"/>
    <cellStyle name="SAPBEXHLevel0X 3 4 2 6" xfId="39088"/>
    <cellStyle name="SAPBEXHLevel0X 3 4 2 7" xfId="39089"/>
    <cellStyle name="SAPBEXHLevel0X 3 4 3" xfId="13398"/>
    <cellStyle name="SAPBEXHLevel0X 3 4 4" xfId="13399"/>
    <cellStyle name="SAPBEXHLevel0X 3 4 5" xfId="13400"/>
    <cellStyle name="SAPBEXHLevel0X 3 4 6" xfId="13401"/>
    <cellStyle name="SAPBEXHLevel0X 3 4 7" xfId="39090"/>
    <cellStyle name="SAPBEXHLevel0X 3 4 8" xfId="39091"/>
    <cellStyle name="SAPBEXHLevel0X 3 5" xfId="13402"/>
    <cellStyle name="SAPBEXHLevel0X 3 6" xfId="13403"/>
    <cellStyle name="SAPBEXHLevel0X 3 7" xfId="13404"/>
    <cellStyle name="SAPBEXHLevel0X 3 8" xfId="13405"/>
    <cellStyle name="SAPBEXHLevel0X 3 9" xfId="39092"/>
    <cellStyle name="SAPBEXHLevel0X 4" xfId="13406"/>
    <cellStyle name="SAPBEXHLevel0X 4 2" xfId="13407"/>
    <cellStyle name="SAPBEXHLevel0X 4 2 2" xfId="13408"/>
    <cellStyle name="SAPBEXHLevel0X 4 2 3" xfId="13409"/>
    <cellStyle name="SAPBEXHLevel0X 4 2 4" xfId="13410"/>
    <cellStyle name="SAPBEXHLevel0X 4 2 5" xfId="13411"/>
    <cellStyle name="SAPBEXHLevel0X 4 2 6" xfId="39093"/>
    <cellStyle name="SAPBEXHLevel0X 4 2 7" xfId="39094"/>
    <cellStyle name="SAPBEXHLevel0X 4 3" xfId="13412"/>
    <cellStyle name="SAPBEXHLevel0X 4 4" xfId="13413"/>
    <cellStyle name="SAPBEXHLevel0X 4 5" xfId="13414"/>
    <cellStyle name="SAPBEXHLevel0X 4 6" xfId="13415"/>
    <cellStyle name="SAPBEXHLevel0X 4 7" xfId="39095"/>
    <cellStyle name="SAPBEXHLevel0X 4 8" xfId="39096"/>
    <cellStyle name="SAPBEXHLevel0X 5" xfId="13416"/>
    <cellStyle name="SAPBEXHLevel0X 5 2" xfId="13417"/>
    <cellStyle name="SAPBEXHLevel0X 5 3" xfId="13418"/>
    <cellStyle name="SAPBEXHLevel0X 5 4" xfId="13419"/>
    <cellStyle name="SAPBEXHLevel0X 5 5" xfId="13420"/>
    <cellStyle name="SAPBEXHLevel0X 5 6" xfId="39097"/>
    <cellStyle name="SAPBEXHLevel0X 5 7" xfId="39098"/>
    <cellStyle name="SAPBEXHLevel0X 6" xfId="13421"/>
    <cellStyle name="SAPBEXHLevel0X 7" xfId="13422"/>
    <cellStyle name="SAPBEXHLevel0X 8" xfId="13423"/>
    <cellStyle name="SAPBEXHLevel1" xfId="13424"/>
    <cellStyle name="SAPBEXHLevel1 2" xfId="13425"/>
    <cellStyle name="SAPBEXHLevel1 2 2" xfId="13426"/>
    <cellStyle name="SAPBEXHLevel1 2 2 2" xfId="13427"/>
    <cellStyle name="SAPBEXHLevel1 2 2 3" xfId="13428"/>
    <cellStyle name="SAPBEXHLevel1 2 2 4" xfId="13429"/>
    <cellStyle name="SAPBEXHLevel1 2 2 5" xfId="13430"/>
    <cellStyle name="SAPBEXHLevel1 2 2 6" xfId="39099"/>
    <cellStyle name="SAPBEXHLevel1 2 2 7" xfId="39100"/>
    <cellStyle name="SAPBEXHLevel1 2 3" xfId="13431"/>
    <cellStyle name="SAPBEXHLevel1 2 4" xfId="13432"/>
    <cellStyle name="SAPBEXHLevel1 2 5" xfId="13433"/>
    <cellStyle name="SAPBEXHLevel1 2 6" xfId="13434"/>
    <cellStyle name="SAPBEXHLevel1 2 7" xfId="39101"/>
    <cellStyle name="SAPBEXHLevel1 2 8" xfId="39102"/>
    <cellStyle name="SAPBEXHLevel1 3" xfId="13435"/>
    <cellStyle name="SAPBEXHLevel1 3 2" xfId="13436"/>
    <cellStyle name="SAPBEXHLevel1 3 2 2" xfId="39103"/>
    <cellStyle name="SAPBEXHLevel1 3 3" xfId="13437"/>
    <cellStyle name="SAPBEXHLevel1 3 4" xfId="13438"/>
    <cellStyle name="SAPBEXHLevel1 3 5" xfId="13439"/>
    <cellStyle name="SAPBEXHLevel1 3 6" xfId="39104"/>
    <cellStyle name="SAPBEXHLevel1 3 7" xfId="39105"/>
    <cellStyle name="SAPBEXHLevel1 4" xfId="13440"/>
    <cellStyle name="SAPBEXHLevel1 4 2" xfId="39106"/>
    <cellStyle name="SAPBEXHLevel1 5" xfId="39107"/>
    <cellStyle name="SAPBEXHLevel1 5 2" xfId="39108"/>
    <cellStyle name="SAPBEXHLevel1X" xfId="13441"/>
    <cellStyle name="SAPBEXHLevel1X 2" xfId="13442"/>
    <cellStyle name="SAPBEXHLevel1X 2 2" xfId="13443"/>
    <cellStyle name="SAPBEXHLevel1X 2 2 2" xfId="13444"/>
    <cellStyle name="SAPBEXHLevel1X 2 2 3" xfId="13445"/>
    <cellStyle name="SAPBEXHLevel1X 2 2 4" xfId="13446"/>
    <cellStyle name="SAPBEXHLevel1X 2 2 5" xfId="13447"/>
    <cellStyle name="SAPBEXHLevel1X 2 2 6" xfId="39109"/>
    <cellStyle name="SAPBEXHLevel1X 2 2 7" xfId="39110"/>
    <cellStyle name="SAPBEXHLevel1X 2 3" xfId="13448"/>
    <cellStyle name="SAPBEXHLevel1X 2 4" xfId="13449"/>
    <cellStyle name="SAPBEXHLevel1X 2 5" xfId="13450"/>
    <cellStyle name="SAPBEXHLevel1X 2 6" xfId="13451"/>
    <cellStyle name="SAPBEXHLevel1X 2 7" xfId="39111"/>
    <cellStyle name="SAPBEXHLevel1X 2 8" xfId="39112"/>
    <cellStyle name="SAPBEXHLevel1X 3" xfId="13452"/>
    <cellStyle name="SAPBEXHLevel1X 3 2" xfId="13453"/>
    <cellStyle name="SAPBEXHLevel1X 3 2 2" xfId="39113"/>
    <cellStyle name="SAPBEXHLevel1X 3 3" xfId="13454"/>
    <cellStyle name="SAPBEXHLevel1X 3 4" xfId="13455"/>
    <cellStyle name="SAPBEXHLevel1X 3 5" xfId="13456"/>
    <cellStyle name="SAPBEXHLevel1X 3 6" xfId="39114"/>
    <cellStyle name="SAPBEXHLevel1X 3 7" xfId="39115"/>
    <cellStyle name="SAPBEXHLevel1X 4" xfId="13457"/>
    <cellStyle name="SAPBEXHLevel1X 4 2" xfId="39116"/>
    <cellStyle name="SAPBEXHLevel1X 5" xfId="39117"/>
    <cellStyle name="SAPBEXHLevel1X 5 2" xfId="39118"/>
    <cellStyle name="SAPBEXHLevel2" xfId="13458"/>
    <cellStyle name="SAPBEXHLevel2 2" xfId="13459"/>
    <cellStyle name="SAPBEXHLevel2 2 2" xfId="13460"/>
    <cellStyle name="SAPBEXHLevel2 2 2 2" xfId="13461"/>
    <cellStyle name="SAPBEXHLevel2 2 2 3" xfId="13462"/>
    <cellStyle name="SAPBEXHLevel2 2 2 4" xfId="13463"/>
    <cellStyle name="SAPBEXHLevel2 2 2 5" xfId="13464"/>
    <cellStyle name="SAPBEXHLevel2 2 2 6" xfId="39119"/>
    <cellStyle name="SAPBEXHLevel2 2 2 7" xfId="39120"/>
    <cellStyle name="SAPBEXHLevel2 2 3" xfId="13465"/>
    <cellStyle name="SAPBEXHLevel2 2 4" xfId="13466"/>
    <cellStyle name="SAPBEXHLevel2 2 5" xfId="13467"/>
    <cellStyle name="SAPBEXHLevel2 2 6" xfId="13468"/>
    <cellStyle name="SAPBEXHLevel2 2 7" xfId="39121"/>
    <cellStyle name="SAPBEXHLevel2 2 8" xfId="39122"/>
    <cellStyle name="SAPBEXHLevel2 3" xfId="13469"/>
    <cellStyle name="SAPBEXHLevel2 3 2" xfId="13470"/>
    <cellStyle name="SAPBEXHLevel2 3 2 2" xfId="39123"/>
    <cellStyle name="SAPBEXHLevel2 3 3" xfId="13471"/>
    <cellStyle name="SAPBEXHLevel2 3 4" xfId="13472"/>
    <cellStyle name="SAPBEXHLevel2 3 5" xfId="13473"/>
    <cellStyle name="SAPBEXHLevel2 3 6" xfId="39124"/>
    <cellStyle name="SAPBEXHLevel2 3 7" xfId="39125"/>
    <cellStyle name="SAPBEXHLevel2 4" xfId="13474"/>
    <cellStyle name="SAPBEXHLevel2 4 2" xfId="39126"/>
    <cellStyle name="SAPBEXHLevel2 5" xfId="39127"/>
    <cellStyle name="SAPBEXHLevel2 5 2" xfId="39128"/>
    <cellStyle name="SAPBEXHLevel2X" xfId="13475"/>
    <cellStyle name="SAPBEXHLevel2X 2" xfId="13476"/>
    <cellStyle name="SAPBEXHLevel2X 2 2" xfId="13477"/>
    <cellStyle name="SAPBEXHLevel2X 2 2 2" xfId="13478"/>
    <cellStyle name="SAPBEXHLevel2X 2 2 3" xfId="13479"/>
    <cellStyle name="SAPBEXHLevel2X 2 2 4" xfId="13480"/>
    <cellStyle name="SAPBEXHLevel2X 2 2 5" xfId="13481"/>
    <cellStyle name="SAPBEXHLevel2X 2 2 6" xfId="39129"/>
    <cellStyle name="SAPBEXHLevel2X 2 2 7" xfId="39130"/>
    <cellStyle name="SAPBEXHLevel2X 2 3" xfId="13482"/>
    <cellStyle name="SAPBEXHLevel2X 2 4" xfId="13483"/>
    <cellStyle name="SAPBEXHLevel2X 2 5" xfId="13484"/>
    <cellStyle name="SAPBEXHLevel2X 2 6" xfId="13485"/>
    <cellStyle name="SAPBEXHLevel2X 2 7" xfId="39131"/>
    <cellStyle name="SAPBEXHLevel2X 2 8" xfId="39132"/>
    <cellStyle name="SAPBEXHLevel2X 3" xfId="13486"/>
    <cellStyle name="SAPBEXHLevel2X 3 2" xfId="13487"/>
    <cellStyle name="SAPBEXHLevel2X 3 2 2" xfId="39133"/>
    <cellStyle name="SAPBEXHLevel2X 3 3" xfId="13488"/>
    <cellStyle name="SAPBEXHLevel2X 3 4" xfId="13489"/>
    <cellStyle name="SAPBEXHLevel2X 3 5" xfId="13490"/>
    <cellStyle name="SAPBEXHLevel2X 3 6" xfId="39134"/>
    <cellStyle name="SAPBEXHLevel2X 3 7" xfId="39135"/>
    <cellStyle name="SAPBEXHLevel2X 4" xfId="13491"/>
    <cellStyle name="SAPBEXHLevel2X 4 2" xfId="39136"/>
    <cellStyle name="SAPBEXHLevel2X 5" xfId="39137"/>
    <cellStyle name="SAPBEXHLevel2X 5 2" xfId="39138"/>
    <cellStyle name="SAPBEXHLevel3" xfId="13492"/>
    <cellStyle name="SAPBEXHLevel3 2" xfId="13493"/>
    <cellStyle name="SAPBEXHLevel3 2 2" xfId="13494"/>
    <cellStyle name="SAPBEXHLevel3 2 2 2" xfId="13495"/>
    <cellStyle name="SAPBEXHLevel3 2 2 3" xfId="13496"/>
    <cellStyle name="SAPBEXHLevel3 2 2 4" xfId="13497"/>
    <cellStyle name="SAPBEXHLevel3 2 2 5" xfId="13498"/>
    <cellStyle name="SAPBEXHLevel3 2 2 6" xfId="39139"/>
    <cellStyle name="SAPBEXHLevel3 2 2 7" xfId="39140"/>
    <cellStyle name="SAPBEXHLevel3 2 3" xfId="13499"/>
    <cellStyle name="SAPBEXHLevel3 2 4" xfId="13500"/>
    <cellStyle name="SAPBEXHLevel3 2 5" xfId="13501"/>
    <cellStyle name="SAPBEXHLevel3 2 6" xfId="13502"/>
    <cellStyle name="SAPBEXHLevel3 2 7" xfId="39141"/>
    <cellStyle name="SAPBEXHLevel3 2 8" xfId="39142"/>
    <cellStyle name="SAPBEXHLevel3 3" xfId="13503"/>
    <cellStyle name="SAPBEXHLevel3 3 2" xfId="13504"/>
    <cellStyle name="SAPBEXHLevel3 3 2 2" xfId="39143"/>
    <cellStyle name="SAPBEXHLevel3 3 3" xfId="13505"/>
    <cellStyle name="SAPBEXHLevel3 3 4" xfId="13506"/>
    <cellStyle name="SAPBEXHLevel3 3 5" xfId="13507"/>
    <cellStyle name="SAPBEXHLevel3 3 6" xfId="39144"/>
    <cellStyle name="SAPBEXHLevel3 3 7" xfId="39145"/>
    <cellStyle name="SAPBEXHLevel3 4" xfId="13508"/>
    <cellStyle name="SAPBEXHLevel3 4 2" xfId="39146"/>
    <cellStyle name="SAPBEXHLevel3 5" xfId="39147"/>
    <cellStyle name="SAPBEXHLevel3 5 2" xfId="39148"/>
    <cellStyle name="SAPBEXHLevel3X" xfId="13509"/>
    <cellStyle name="SAPBEXHLevel3X 2" xfId="13510"/>
    <cellStyle name="SAPBEXHLevel3X 2 2" xfId="13511"/>
    <cellStyle name="SAPBEXHLevel3X 2 2 2" xfId="13512"/>
    <cellStyle name="SAPBEXHLevel3X 2 2 3" xfId="13513"/>
    <cellStyle name="SAPBEXHLevel3X 2 2 4" xfId="13514"/>
    <cellStyle name="SAPBEXHLevel3X 2 2 5" xfId="13515"/>
    <cellStyle name="SAPBEXHLevel3X 2 2 6" xfId="39149"/>
    <cellStyle name="SAPBEXHLevel3X 2 2 7" xfId="39150"/>
    <cellStyle name="SAPBEXHLevel3X 2 3" xfId="13516"/>
    <cellStyle name="SAPBEXHLevel3X 2 4" xfId="13517"/>
    <cellStyle name="SAPBEXHLevel3X 2 5" xfId="13518"/>
    <cellStyle name="SAPBEXHLevel3X 2 6" xfId="13519"/>
    <cellStyle name="SAPBEXHLevel3X 2 7" xfId="39151"/>
    <cellStyle name="SAPBEXHLevel3X 2 8" xfId="39152"/>
    <cellStyle name="SAPBEXHLevel3X 3" xfId="13520"/>
    <cellStyle name="SAPBEXHLevel3X 3 2" xfId="13521"/>
    <cellStyle name="SAPBEXHLevel3X 3 2 2" xfId="39153"/>
    <cellStyle name="SAPBEXHLevel3X 3 3" xfId="13522"/>
    <cellStyle name="SAPBEXHLevel3X 3 4" xfId="13523"/>
    <cellStyle name="SAPBEXHLevel3X 3 5" xfId="13524"/>
    <cellStyle name="SAPBEXHLevel3X 3 6" xfId="39154"/>
    <cellStyle name="SAPBEXHLevel3X 3 7" xfId="39155"/>
    <cellStyle name="SAPBEXHLevel3X 4" xfId="13525"/>
    <cellStyle name="SAPBEXHLevel3X 4 2" xfId="39156"/>
    <cellStyle name="SAPBEXHLevel3X 5" xfId="39157"/>
    <cellStyle name="SAPBEXHLevel3X 5 2" xfId="39158"/>
    <cellStyle name="SAPBEXinputData" xfId="13526"/>
    <cellStyle name="SAPBEXinputData 2" xfId="13527"/>
    <cellStyle name="SAPBEXinputData 2 2" xfId="13528"/>
    <cellStyle name="SAPBEXinputData 2 2 2" xfId="13529"/>
    <cellStyle name="SAPBEXinputData 2 2 3" xfId="13530"/>
    <cellStyle name="SAPBEXinputData 2 2 4" xfId="13531"/>
    <cellStyle name="SAPBEXinputData 2 2 5" xfId="13532"/>
    <cellStyle name="SAPBEXinputData 2 2 6" xfId="39159"/>
    <cellStyle name="SAPBEXinputData 2 2 7" xfId="39160"/>
    <cellStyle name="SAPBEXinputData 2 3" xfId="13533"/>
    <cellStyle name="SAPBEXinputData 2 4" xfId="13534"/>
    <cellStyle name="SAPBEXinputData 2 5" xfId="13535"/>
    <cellStyle name="SAPBEXinputData 2 6" xfId="13536"/>
    <cellStyle name="SAPBEXinputData 2 7" xfId="39161"/>
    <cellStyle name="SAPBEXinputData 2 8" xfId="39162"/>
    <cellStyle name="SAPBEXinputData 3" xfId="13537"/>
    <cellStyle name="SAPBEXinputData 3 2" xfId="13538"/>
    <cellStyle name="SAPBEXinputData 3 3" xfId="13539"/>
    <cellStyle name="SAPBEXinputData 3 4" xfId="13540"/>
    <cellStyle name="SAPBEXinputData 3 5" xfId="13541"/>
    <cellStyle name="SAPBEXinputData 3 6" xfId="39163"/>
    <cellStyle name="SAPBEXinputData 3 7" xfId="39164"/>
    <cellStyle name="SAPBEXinputData 4" xfId="39165"/>
    <cellStyle name="SAPBEXItemHeader" xfId="13542"/>
    <cellStyle name="SAPBEXItemHeader 2" xfId="39166"/>
    <cellStyle name="SAPBEXresData" xfId="13543"/>
    <cellStyle name="SAPBEXresData 2" xfId="13544"/>
    <cellStyle name="SAPBEXresData 2 2" xfId="13545"/>
    <cellStyle name="SAPBEXresData 2 2 2" xfId="39167"/>
    <cellStyle name="SAPBEXresData 2 3" xfId="13546"/>
    <cellStyle name="SAPBEXresData 2 4" xfId="13547"/>
    <cellStyle name="SAPBEXresData 2 5" xfId="13548"/>
    <cellStyle name="SAPBEXresData 2 6" xfId="39168"/>
    <cellStyle name="SAPBEXresData 2 7" xfId="39169"/>
    <cellStyle name="SAPBEXresData 3" xfId="13549"/>
    <cellStyle name="SAPBEXresData 3 2" xfId="39170"/>
    <cellStyle name="SAPBEXresData 4" xfId="39171"/>
    <cellStyle name="SAPBEXresData 4 2" xfId="39172"/>
    <cellStyle name="SAPBEXresDataEmph" xfId="13550"/>
    <cellStyle name="SAPBEXresDataEmph 2" xfId="13551"/>
    <cellStyle name="SAPBEXresDataEmph 2 2" xfId="13552"/>
    <cellStyle name="SAPBEXresDataEmph 2 2 2" xfId="39173"/>
    <cellStyle name="SAPBEXresDataEmph 2 3" xfId="13553"/>
    <cellStyle name="SAPBEXresDataEmph 2 4" xfId="13554"/>
    <cellStyle name="SAPBEXresDataEmph 2 5" xfId="13555"/>
    <cellStyle name="SAPBEXresDataEmph 2 6" xfId="39174"/>
    <cellStyle name="SAPBEXresDataEmph 2 7" xfId="39175"/>
    <cellStyle name="SAPBEXresDataEmph 3" xfId="13556"/>
    <cellStyle name="SAPBEXresDataEmph 3 2" xfId="39176"/>
    <cellStyle name="SAPBEXresDataEmph 4" xfId="39177"/>
    <cellStyle name="SAPBEXresDataEmph 4 2" xfId="39178"/>
    <cellStyle name="SAPBEXresItem" xfId="13557"/>
    <cellStyle name="SAPBEXresItem 2" xfId="13558"/>
    <cellStyle name="SAPBEXresItem 2 2" xfId="13559"/>
    <cellStyle name="SAPBEXresItem 2 2 2" xfId="39179"/>
    <cellStyle name="SAPBEXresItem 2 3" xfId="13560"/>
    <cellStyle name="SAPBEXresItem 2 4" xfId="13561"/>
    <cellStyle name="SAPBEXresItem 2 5" xfId="13562"/>
    <cellStyle name="SAPBEXresItem 2 6" xfId="39180"/>
    <cellStyle name="SAPBEXresItem 2 7" xfId="39181"/>
    <cellStyle name="SAPBEXresItem 3" xfId="13563"/>
    <cellStyle name="SAPBEXresItem 3 2" xfId="39182"/>
    <cellStyle name="SAPBEXresItem 4" xfId="39183"/>
    <cellStyle name="SAPBEXresItem 4 2" xfId="39184"/>
    <cellStyle name="SAPBEXresItemX" xfId="13564"/>
    <cellStyle name="SAPBEXresItemX 2" xfId="13565"/>
    <cellStyle name="SAPBEXresItemX 2 2" xfId="13566"/>
    <cellStyle name="SAPBEXresItemX 2 2 2" xfId="39185"/>
    <cellStyle name="SAPBEXresItemX 2 3" xfId="13567"/>
    <cellStyle name="SAPBEXresItemX 2 4" xfId="13568"/>
    <cellStyle name="SAPBEXresItemX 2 5" xfId="13569"/>
    <cellStyle name="SAPBEXresItemX 2 6" xfId="39186"/>
    <cellStyle name="SAPBEXresItemX 2 7" xfId="39187"/>
    <cellStyle name="SAPBEXresItemX 3" xfId="13570"/>
    <cellStyle name="SAPBEXresItemX 3 2" xfId="39188"/>
    <cellStyle name="SAPBEXresItemX 4" xfId="39189"/>
    <cellStyle name="SAPBEXresItemX 4 2" xfId="39190"/>
    <cellStyle name="SAPBEXstdData" xfId="13571"/>
    <cellStyle name="SAPBEXstdData 2" xfId="13572"/>
    <cellStyle name="SAPBEXstdData 2 2" xfId="13573"/>
    <cellStyle name="SAPBEXstdData 2 2 2" xfId="39191"/>
    <cellStyle name="SAPBEXstdData 2 2 3" xfId="39192"/>
    <cellStyle name="SAPBEXstdData 2 3" xfId="13574"/>
    <cellStyle name="SAPBEXstdData 2 3 2" xfId="39193"/>
    <cellStyle name="SAPBEXstdData 2 4" xfId="13575"/>
    <cellStyle name="SAPBEXstdData 2 5" xfId="13576"/>
    <cellStyle name="SAPBEXstdData 2 6" xfId="39194"/>
    <cellStyle name="SAPBEXstdData 2 7" xfId="39195"/>
    <cellStyle name="SAPBEXstdData 3" xfId="13577"/>
    <cellStyle name="SAPBEXstdData 3 2" xfId="13578"/>
    <cellStyle name="SAPBEXstdData 3 2 2" xfId="39196"/>
    <cellStyle name="SAPBEXstdData 3 3" xfId="13579"/>
    <cellStyle name="SAPBEXstdData 3 4" xfId="13580"/>
    <cellStyle name="SAPBEXstdData 3 5" xfId="13581"/>
    <cellStyle name="SAPBEXstdData 3 6" xfId="39197"/>
    <cellStyle name="SAPBEXstdData 3 7" xfId="39198"/>
    <cellStyle name="SAPBEXstdData 4" xfId="13582"/>
    <cellStyle name="SAPBEXstdData 4 2" xfId="39199"/>
    <cellStyle name="SAPBEXstdData 4 3" xfId="39200"/>
    <cellStyle name="SAPBEXstdData 5" xfId="39201"/>
    <cellStyle name="SAPBEXstdData 5 2" xfId="39202"/>
    <cellStyle name="SAPBEXstdDataEmph" xfId="13583"/>
    <cellStyle name="SAPBEXstdDataEmph 2" xfId="13584"/>
    <cellStyle name="SAPBEXstdDataEmph 2 2" xfId="13585"/>
    <cellStyle name="SAPBEXstdDataEmph 2 2 2" xfId="39203"/>
    <cellStyle name="SAPBEXstdDataEmph 2 3" xfId="13586"/>
    <cellStyle name="SAPBEXstdDataEmph 2 4" xfId="13587"/>
    <cellStyle name="SAPBEXstdDataEmph 2 5" xfId="13588"/>
    <cellStyle name="SAPBEXstdDataEmph 2 6" xfId="39204"/>
    <cellStyle name="SAPBEXstdDataEmph 2 7" xfId="39205"/>
    <cellStyle name="SAPBEXstdDataEmph 3" xfId="13589"/>
    <cellStyle name="SAPBEXstdDataEmph 3 2" xfId="39206"/>
    <cellStyle name="SAPBEXstdDataEmph 4" xfId="39207"/>
    <cellStyle name="SAPBEXstdDataEmph 4 2" xfId="39208"/>
    <cellStyle name="SAPBEXstdItem" xfId="13590"/>
    <cellStyle name="SAPBEXstdItem 2" xfId="13591"/>
    <cellStyle name="SAPBEXstdItem 2 2" xfId="13592"/>
    <cellStyle name="SAPBEXstdItem 2 2 2" xfId="13593"/>
    <cellStyle name="SAPBEXstdItem 2 2 2 2" xfId="13594"/>
    <cellStyle name="SAPBEXstdItem 2 2 2 3" xfId="13595"/>
    <cellStyle name="SAPBEXstdItem 2 2 2 4" xfId="13596"/>
    <cellStyle name="SAPBEXstdItem 2 2 2 5" xfId="13597"/>
    <cellStyle name="SAPBEXstdItem 2 2 2 6" xfId="39209"/>
    <cellStyle name="SAPBEXstdItem 2 2 2 7" xfId="39210"/>
    <cellStyle name="SAPBEXstdItem 2 2 3" xfId="13598"/>
    <cellStyle name="SAPBEXstdItem 2 2 4" xfId="13599"/>
    <cellStyle name="SAPBEXstdItem 2 2 5" xfId="13600"/>
    <cellStyle name="SAPBEXstdItem 2 2 6" xfId="13601"/>
    <cellStyle name="SAPBEXstdItem 2 2 7" xfId="39211"/>
    <cellStyle name="SAPBEXstdItem 2 2 8" xfId="39212"/>
    <cellStyle name="SAPBEXstdItem 2 3" xfId="13602"/>
    <cellStyle name="SAPBEXstdItem 2 3 2" xfId="13603"/>
    <cellStyle name="SAPBEXstdItem 2 3 3" xfId="13604"/>
    <cellStyle name="SAPBEXstdItem 2 3 4" xfId="13605"/>
    <cellStyle name="SAPBEXstdItem 2 3 5" xfId="13606"/>
    <cellStyle name="SAPBEXstdItem 2 3 6" xfId="39213"/>
    <cellStyle name="SAPBEXstdItem 2 3 7" xfId="39214"/>
    <cellStyle name="SAPBEXstdItem 2 4" xfId="13607"/>
    <cellStyle name="SAPBEXstdItem 2 5" xfId="13608"/>
    <cellStyle name="SAPBEXstdItem 2 6" xfId="13609"/>
    <cellStyle name="SAPBEXstdItem 2 7" xfId="13610"/>
    <cellStyle name="SAPBEXstdItem 2 8" xfId="39215"/>
    <cellStyle name="SAPBEXstdItem 2 9" xfId="39216"/>
    <cellStyle name="SAPBEXstdItem 3" xfId="13611"/>
    <cellStyle name="SAPBEXstdItem 3 10" xfId="39217"/>
    <cellStyle name="SAPBEXstdItem 3 2" xfId="13612"/>
    <cellStyle name="SAPBEXstdItem 3 2 2" xfId="13613"/>
    <cellStyle name="SAPBEXstdItem 3 2 2 2" xfId="13614"/>
    <cellStyle name="SAPBEXstdItem 3 2 2 3" xfId="13615"/>
    <cellStyle name="SAPBEXstdItem 3 2 2 4" xfId="13616"/>
    <cellStyle name="SAPBEXstdItem 3 2 2 5" xfId="13617"/>
    <cellStyle name="SAPBEXstdItem 3 2 2 6" xfId="39218"/>
    <cellStyle name="SAPBEXstdItem 3 2 2 7" xfId="39219"/>
    <cellStyle name="SAPBEXstdItem 3 2 3" xfId="13618"/>
    <cellStyle name="SAPBEXstdItem 3 2 4" xfId="13619"/>
    <cellStyle name="SAPBEXstdItem 3 2 5" xfId="13620"/>
    <cellStyle name="SAPBEXstdItem 3 2 6" xfId="13621"/>
    <cellStyle name="SAPBEXstdItem 3 2 7" xfId="39220"/>
    <cellStyle name="SAPBEXstdItem 3 2 8" xfId="39221"/>
    <cellStyle name="SAPBEXstdItem 3 3" xfId="13622"/>
    <cellStyle name="SAPBEXstdItem 3 3 2" xfId="13623"/>
    <cellStyle name="SAPBEXstdItem 3 3 2 2" xfId="13624"/>
    <cellStyle name="SAPBEXstdItem 3 3 2 3" xfId="13625"/>
    <cellStyle name="SAPBEXstdItem 3 3 2 4" xfId="13626"/>
    <cellStyle name="SAPBEXstdItem 3 3 2 5" xfId="13627"/>
    <cellStyle name="SAPBEXstdItem 3 3 2 6" xfId="39222"/>
    <cellStyle name="SAPBEXstdItem 3 3 2 7" xfId="39223"/>
    <cellStyle name="SAPBEXstdItem 3 3 3" xfId="13628"/>
    <cellStyle name="SAPBEXstdItem 3 3 4" xfId="13629"/>
    <cellStyle name="SAPBEXstdItem 3 3 5" xfId="13630"/>
    <cellStyle name="SAPBEXstdItem 3 3 6" xfId="13631"/>
    <cellStyle name="SAPBEXstdItem 3 3 7" xfId="39224"/>
    <cellStyle name="SAPBEXstdItem 3 3 8" xfId="39225"/>
    <cellStyle name="SAPBEXstdItem 3 4" xfId="13632"/>
    <cellStyle name="SAPBEXstdItem 3 4 2" xfId="13633"/>
    <cellStyle name="SAPBEXstdItem 3 4 2 2" xfId="13634"/>
    <cellStyle name="SAPBEXstdItem 3 4 2 3" xfId="13635"/>
    <cellStyle name="SAPBEXstdItem 3 4 2 4" xfId="13636"/>
    <cellStyle name="SAPBEXstdItem 3 4 2 5" xfId="13637"/>
    <cellStyle name="SAPBEXstdItem 3 4 2 6" xfId="39226"/>
    <cellStyle name="SAPBEXstdItem 3 4 2 7" xfId="39227"/>
    <cellStyle name="SAPBEXstdItem 3 4 3" xfId="13638"/>
    <cellStyle name="SAPBEXstdItem 3 4 4" xfId="13639"/>
    <cellStyle name="SAPBEXstdItem 3 4 5" xfId="13640"/>
    <cellStyle name="SAPBEXstdItem 3 4 6" xfId="13641"/>
    <cellStyle name="SAPBEXstdItem 3 4 7" xfId="39228"/>
    <cellStyle name="SAPBEXstdItem 3 4 8" xfId="39229"/>
    <cellStyle name="SAPBEXstdItem 3 5" xfId="13642"/>
    <cellStyle name="SAPBEXstdItem 3 6" xfId="13643"/>
    <cellStyle name="SAPBEXstdItem 3 7" xfId="13644"/>
    <cellStyle name="SAPBEXstdItem 3 8" xfId="13645"/>
    <cellStyle name="SAPBEXstdItem 3 9" xfId="39230"/>
    <cellStyle name="SAPBEXstdItem 4" xfId="13646"/>
    <cellStyle name="SAPBEXstdItem 4 2" xfId="13647"/>
    <cellStyle name="SAPBEXstdItem 4 2 2" xfId="13648"/>
    <cellStyle name="SAPBEXstdItem 4 2 3" xfId="13649"/>
    <cellStyle name="SAPBEXstdItem 4 2 4" xfId="13650"/>
    <cellStyle name="SAPBEXstdItem 4 2 5" xfId="13651"/>
    <cellStyle name="SAPBEXstdItem 4 2 6" xfId="39231"/>
    <cellStyle name="SAPBEXstdItem 4 2 7" xfId="39232"/>
    <cellStyle name="SAPBEXstdItem 4 3" xfId="13652"/>
    <cellStyle name="SAPBEXstdItem 4 4" xfId="13653"/>
    <cellStyle name="SAPBEXstdItem 4 5" xfId="13654"/>
    <cellStyle name="SAPBEXstdItem 4 6" xfId="13655"/>
    <cellStyle name="SAPBEXstdItem 4 7" xfId="39233"/>
    <cellStyle name="SAPBEXstdItem 4 8" xfId="39234"/>
    <cellStyle name="SAPBEXstdItem 5" xfId="13656"/>
    <cellStyle name="SAPBEXstdItem 5 2" xfId="13657"/>
    <cellStyle name="SAPBEXstdItem 5 3" xfId="13658"/>
    <cellStyle name="SAPBEXstdItem 5 4" xfId="13659"/>
    <cellStyle name="SAPBEXstdItem 5 5" xfId="13660"/>
    <cellStyle name="SAPBEXstdItem 5 6" xfId="39235"/>
    <cellStyle name="SAPBEXstdItem 5 7" xfId="39236"/>
    <cellStyle name="SAPBEXstdItem 6" xfId="13661"/>
    <cellStyle name="SAPBEXstdItem 7" xfId="13662"/>
    <cellStyle name="SAPBEXstdItem 8" xfId="13663"/>
    <cellStyle name="SAPBEXstdItemX" xfId="13664"/>
    <cellStyle name="SAPBEXstdItemX 2" xfId="13665"/>
    <cellStyle name="SAPBEXstdItemX 2 2" xfId="13666"/>
    <cellStyle name="SAPBEXstdItemX 2 2 2" xfId="13667"/>
    <cellStyle name="SAPBEXstdItemX 2 2 2 2" xfId="13668"/>
    <cellStyle name="SAPBEXstdItemX 2 2 2 3" xfId="13669"/>
    <cellStyle name="SAPBEXstdItemX 2 2 2 4" xfId="13670"/>
    <cellStyle name="SAPBEXstdItemX 2 2 2 5" xfId="13671"/>
    <cellStyle name="SAPBEXstdItemX 2 2 2 6" xfId="39237"/>
    <cellStyle name="SAPBEXstdItemX 2 2 2 7" xfId="39238"/>
    <cellStyle name="SAPBEXstdItemX 2 2 3" xfId="13672"/>
    <cellStyle name="SAPBEXstdItemX 2 2 4" xfId="13673"/>
    <cellStyle name="SAPBEXstdItemX 2 2 5" xfId="13674"/>
    <cellStyle name="SAPBEXstdItemX 2 2 6" xfId="13675"/>
    <cellStyle name="SAPBEXstdItemX 2 2 7" xfId="39239"/>
    <cellStyle name="SAPBEXstdItemX 2 2 8" xfId="39240"/>
    <cellStyle name="SAPBEXstdItemX 2 3" xfId="13676"/>
    <cellStyle name="SAPBEXstdItemX 2 3 2" xfId="13677"/>
    <cellStyle name="SAPBEXstdItemX 2 3 3" xfId="13678"/>
    <cellStyle name="SAPBEXstdItemX 2 3 4" xfId="13679"/>
    <cellStyle name="SAPBEXstdItemX 2 3 5" xfId="13680"/>
    <cellStyle name="SAPBEXstdItemX 2 3 6" xfId="39241"/>
    <cellStyle name="SAPBEXstdItemX 2 3 7" xfId="39242"/>
    <cellStyle name="SAPBEXstdItemX 2 4" xfId="13681"/>
    <cellStyle name="SAPBEXstdItemX 2 5" xfId="13682"/>
    <cellStyle name="SAPBEXstdItemX 2 6" xfId="13683"/>
    <cellStyle name="SAPBEXstdItemX 2 7" xfId="13684"/>
    <cellStyle name="SAPBEXstdItemX 2 8" xfId="39243"/>
    <cellStyle name="SAPBEXstdItemX 2 9" xfId="39244"/>
    <cellStyle name="SAPBEXstdItemX 3" xfId="13685"/>
    <cellStyle name="SAPBEXstdItemX 3 10" xfId="39245"/>
    <cellStyle name="SAPBEXstdItemX 3 2" xfId="13686"/>
    <cellStyle name="SAPBEXstdItemX 3 2 2" xfId="13687"/>
    <cellStyle name="SAPBEXstdItemX 3 2 2 2" xfId="13688"/>
    <cellStyle name="SAPBEXstdItemX 3 2 2 3" xfId="13689"/>
    <cellStyle name="SAPBEXstdItemX 3 2 2 4" xfId="13690"/>
    <cellStyle name="SAPBEXstdItemX 3 2 2 5" xfId="13691"/>
    <cellStyle name="SAPBEXstdItemX 3 2 2 6" xfId="39246"/>
    <cellStyle name="SAPBEXstdItemX 3 2 2 7" xfId="39247"/>
    <cellStyle name="SAPBEXstdItemX 3 2 3" xfId="13692"/>
    <cellStyle name="SAPBEXstdItemX 3 2 4" xfId="13693"/>
    <cellStyle name="SAPBEXstdItemX 3 2 5" xfId="13694"/>
    <cellStyle name="SAPBEXstdItemX 3 2 6" xfId="13695"/>
    <cellStyle name="SAPBEXstdItemX 3 2 7" xfId="39248"/>
    <cellStyle name="SAPBEXstdItemX 3 2 8" xfId="39249"/>
    <cellStyle name="SAPBEXstdItemX 3 3" xfId="13696"/>
    <cellStyle name="SAPBEXstdItemX 3 3 2" xfId="13697"/>
    <cellStyle name="SAPBEXstdItemX 3 3 2 2" xfId="13698"/>
    <cellStyle name="SAPBEXstdItemX 3 3 2 3" xfId="13699"/>
    <cellStyle name="SAPBEXstdItemX 3 3 2 4" xfId="13700"/>
    <cellStyle name="SAPBEXstdItemX 3 3 2 5" xfId="13701"/>
    <cellStyle name="SAPBEXstdItemX 3 3 2 6" xfId="39250"/>
    <cellStyle name="SAPBEXstdItemX 3 3 2 7" xfId="39251"/>
    <cellStyle name="SAPBEXstdItemX 3 3 3" xfId="13702"/>
    <cellStyle name="SAPBEXstdItemX 3 3 4" xfId="13703"/>
    <cellStyle name="SAPBEXstdItemX 3 3 5" xfId="13704"/>
    <cellStyle name="SAPBEXstdItemX 3 3 6" xfId="13705"/>
    <cellStyle name="SAPBEXstdItemX 3 3 7" xfId="39252"/>
    <cellStyle name="SAPBEXstdItemX 3 3 8" xfId="39253"/>
    <cellStyle name="SAPBEXstdItemX 3 4" xfId="13706"/>
    <cellStyle name="SAPBEXstdItemX 3 4 2" xfId="13707"/>
    <cellStyle name="SAPBEXstdItemX 3 4 2 2" xfId="13708"/>
    <cellStyle name="SAPBEXstdItemX 3 4 2 3" xfId="13709"/>
    <cellStyle name="SAPBEXstdItemX 3 4 2 4" xfId="13710"/>
    <cellStyle name="SAPBEXstdItemX 3 4 2 5" xfId="13711"/>
    <cellStyle name="SAPBEXstdItemX 3 4 2 6" xfId="39254"/>
    <cellStyle name="SAPBEXstdItemX 3 4 2 7" xfId="39255"/>
    <cellStyle name="SAPBEXstdItemX 3 4 3" xfId="13712"/>
    <cellStyle name="SAPBEXstdItemX 3 4 4" xfId="13713"/>
    <cellStyle name="SAPBEXstdItemX 3 4 5" xfId="13714"/>
    <cellStyle name="SAPBEXstdItemX 3 4 6" xfId="13715"/>
    <cellStyle name="SAPBEXstdItemX 3 4 7" xfId="39256"/>
    <cellStyle name="SAPBEXstdItemX 3 4 8" xfId="39257"/>
    <cellStyle name="SAPBEXstdItemX 3 5" xfId="13716"/>
    <cellStyle name="SAPBEXstdItemX 3 6" xfId="13717"/>
    <cellStyle name="SAPBEXstdItemX 3 7" xfId="13718"/>
    <cellStyle name="SAPBEXstdItemX 3 8" xfId="13719"/>
    <cellStyle name="SAPBEXstdItemX 3 9" xfId="39258"/>
    <cellStyle name="SAPBEXstdItemX 4" xfId="13720"/>
    <cellStyle name="SAPBEXstdItemX 4 2" xfId="13721"/>
    <cellStyle name="SAPBEXstdItemX 4 2 2" xfId="13722"/>
    <cellStyle name="SAPBEXstdItemX 4 2 3" xfId="13723"/>
    <cellStyle name="SAPBEXstdItemX 4 2 4" xfId="13724"/>
    <cellStyle name="SAPBEXstdItemX 4 2 5" xfId="13725"/>
    <cellStyle name="SAPBEXstdItemX 4 2 6" xfId="39259"/>
    <cellStyle name="SAPBEXstdItemX 4 2 7" xfId="39260"/>
    <cellStyle name="SAPBEXstdItemX 4 3" xfId="13726"/>
    <cellStyle name="SAPBEXstdItemX 4 4" xfId="13727"/>
    <cellStyle name="SAPBEXstdItemX 4 5" xfId="13728"/>
    <cellStyle name="SAPBEXstdItemX 4 6" xfId="13729"/>
    <cellStyle name="SAPBEXstdItemX 4 7" xfId="39261"/>
    <cellStyle name="SAPBEXstdItemX 4 8" xfId="39262"/>
    <cellStyle name="SAPBEXstdItemX 5" xfId="13730"/>
    <cellStyle name="SAPBEXstdItemX 5 2" xfId="13731"/>
    <cellStyle name="SAPBEXstdItemX 5 3" xfId="13732"/>
    <cellStyle name="SAPBEXstdItemX 5 4" xfId="13733"/>
    <cellStyle name="SAPBEXstdItemX 5 5" xfId="13734"/>
    <cellStyle name="SAPBEXstdItemX 5 6" xfId="39263"/>
    <cellStyle name="SAPBEXstdItemX 5 7" xfId="39264"/>
    <cellStyle name="SAPBEXstdItemX 6" xfId="13735"/>
    <cellStyle name="SAPBEXstdItemX 7" xfId="13736"/>
    <cellStyle name="SAPBEXstdItemX 8" xfId="13737"/>
    <cellStyle name="SAPBEXtitle" xfId="13738"/>
    <cellStyle name="SAPBEXtitle 2" xfId="13739"/>
    <cellStyle name="SAPBEXtitle 2 2" xfId="13740"/>
    <cellStyle name="SAPBEXtitle 2 2 2" xfId="39265"/>
    <cellStyle name="SAPBEXtitle 2 3" xfId="39266"/>
    <cellStyle name="SAPBEXtitle 3" xfId="13741"/>
    <cellStyle name="SAPBEXtitle 3 2" xfId="39267"/>
    <cellStyle name="SAPBEXtitle 4" xfId="39268"/>
    <cellStyle name="SAPBEXtitle 4 2" xfId="39269"/>
    <cellStyle name="SAPBEXunassignedItem" xfId="13742"/>
    <cellStyle name="SAPBEXunassignedItem 2" xfId="39270"/>
    <cellStyle name="SAPBEXundefined" xfId="13743"/>
    <cellStyle name="SAPBEXundefined 2" xfId="13744"/>
    <cellStyle name="SAPBEXundefined 2 2" xfId="13745"/>
    <cellStyle name="SAPBEXundefined 2 2 2" xfId="39271"/>
    <cellStyle name="SAPBEXundefined 2 3" xfId="13746"/>
    <cellStyle name="SAPBEXundefined 2 4" xfId="13747"/>
    <cellStyle name="SAPBEXundefined 2 5" xfId="13748"/>
    <cellStyle name="SAPBEXundefined 2 6" xfId="39272"/>
    <cellStyle name="SAPBEXundefined 2 7" xfId="39273"/>
    <cellStyle name="SAPBEXundefined 3" xfId="13749"/>
    <cellStyle name="SAPBEXundefined 3 2" xfId="39274"/>
    <cellStyle name="SAPBEXundefined 4" xfId="39275"/>
    <cellStyle name="SAPBEXundefined 4 2" xfId="39276"/>
    <cellStyle name="shade" xfId="13750"/>
    <cellStyle name="shade 10" xfId="39277"/>
    <cellStyle name="shade 10 2" xfId="39278"/>
    <cellStyle name="shade 11" xfId="39279"/>
    <cellStyle name="shade 11 2" xfId="39280"/>
    <cellStyle name="shade 12" xfId="39281"/>
    <cellStyle name="shade 12 2" xfId="39282"/>
    <cellStyle name="shade 12 3" xfId="39283"/>
    <cellStyle name="shade 2" xfId="13751"/>
    <cellStyle name="shade 2 2" xfId="13752"/>
    <cellStyle name="shade 2 2 2" xfId="1375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13754"/>
    <cellStyle name="shade 2 3 2" xfId="39291"/>
    <cellStyle name="shade 2 3 2 2" xfId="39292"/>
    <cellStyle name="shade 2 3 2 3" xfId="39293"/>
    <cellStyle name="shade 2 3 3" xfId="39294"/>
    <cellStyle name="shade 2 4" xfId="39295"/>
    <cellStyle name="shade 2 4 2" xfId="39296"/>
    <cellStyle name="shade 2 4 2 2" xfId="39297"/>
    <cellStyle name="shade 2 4 3" xfId="39298"/>
    <cellStyle name="shade 2 5" xfId="39299"/>
    <cellStyle name="shade 2 5 2" xfId="39300"/>
    <cellStyle name="shade 2 6" xfId="39301"/>
    <cellStyle name="shade 2 6 2" xfId="39302"/>
    <cellStyle name="shade 3" xfId="13755"/>
    <cellStyle name="shade 3 2" xfId="13756"/>
    <cellStyle name="shade 3 2 2" xfId="13757"/>
    <cellStyle name="shade 3 2 2 2" xfId="39303"/>
    <cellStyle name="shade 3 2 3" xfId="39304"/>
    <cellStyle name="shade 3 2 4" xfId="39305"/>
    <cellStyle name="shade 3 3" xfId="13758"/>
    <cellStyle name="shade 3 3 2" xfId="13759"/>
    <cellStyle name="shade 3 3 2 2" xfId="39306"/>
    <cellStyle name="shade 3 3 3" xfId="39307"/>
    <cellStyle name="shade 3 4" xfId="13760"/>
    <cellStyle name="shade 3 4 2" xfId="13761"/>
    <cellStyle name="shade 3 4 2 2" xfId="39308"/>
    <cellStyle name="shade 3 4 3" xfId="39309"/>
    <cellStyle name="shade 3 5" xfId="39310"/>
    <cellStyle name="shade 3 5 2" xfId="39311"/>
    <cellStyle name="shade 4" xfId="13762"/>
    <cellStyle name="shade 4 2" xfId="13763"/>
    <cellStyle name="shade 4 2 2" xfId="39312"/>
    <cellStyle name="shade 4 2 2 2" xfId="39313"/>
    <cellStyle name="shade 4 2 2 2 2" xfId="39314"/>
    <cellStyle name="shade 4 2 2 3" xfId="39315"/>
    <cellStyle name="shade 4 2 3" xfId="39316"/>
    <cellStyle name="shade 4 2 3 2" xfId="39317"/>
    <cellStyle name="shade 4 2 4" xfId="39318"/>
    <cellStyle name="shade 4 2 4 2" xfId="39319"/>
    <cellStyle name="shade 4 3" xfId="39320"/>
    <cellStyle name="shade 4 3 2" xfId="39321"/>
    <cellStyle name="shade 4 3 2 2" xfId="39322"/>
    <cellStyle name="shade 4 3 3" xfId="39323"/>
    <cellStyle name="shade 4 3 4" xfId="39324"/>
    <cellStyle name="shade 4 4" xfId="39325"/>
    <cellStyle name="shade 4 4 2" xfId="39326"/>
    <cellStyle name="shade 4 4 2 2" xfId="39327"/>
    <cellStyle name="shade 4 4 3" xfId="39328"/>
    <cellStyle name="shade 4 5" xfId="39329"/>
    <cellStyle name="shade 4 5 2" xfId="39330"/>
    <cellStyle name="shade 4 6" xfId="39331"/>
    <cellStyle name="shade 4 6 2" xfId="39332"/>
    <cellStyle name="shade 5" xfId="13764"/>
    <cellStyle name="shade 5 2" xfId="39333"/>
    <cellStyle name="shade 5 2 2" xfId="39334"/>
    <cellStyle name="shade 5 2 2 2" xfId="39335"/>
    <cellStyle name="shade 5 2 2 2 2" xfId="39336"/>
    <cellStyle name="shade 5 2 3" xfId="39337"/>
    <cellStyle name="shade 5 2 3 2" xfId="39338"/>
    <cellStyle name="shade 5 2 4" xfId="39339"/>
    <cellStyle name="shade 5 2 4 2" xfId="39340"/>
    <cellStyle name="shade 5 2 5" xfId="39341"/>
    <cellStyle name="shade 5 3" xfId="39342"/>
    <cellStyle name="shade 5 3 2" xfId="39343"/>
    <cellStyle name="shade 5 3 2 2" xfId="39344"/>
    <cellStyle name="shade 5 4" xfId="39345"/>
    <cellStyle name="shade 5 4 2" xfId="39346"/>
    <cellStyle name="shade 5 5" xfId="39347"/>
    <cellStyle name="shade 5 5 2" xfId="39348"/>
    <cellStyle name="shade 6" xfId="13765"/>
    <cellStyle name="shade 6 2" xfId="13766"/>
    <cellStyle name="shade 6 2 2" xfId="39349"/>
    <cellStyle name="shade 6 2 2 2" xfId="39350"/>
    <cellStyle name="shade 6 3" xfId="39351"/>
    <cellStyle name="shade 6 3 2" xfId="39352"/>
    <cellStyle name="shade 6 4" xfId="39353"/>
    <cellStyle name="shade 6 4 2" xfId="39354"/>
    <cellStyle name="shade 7" xfId="13767"/>
    <cellStyle name="shade 7 2" xfId="13768"/>
    <cellStyle name="shade 7 2 2" xfId="39355"/>
    <cellStyle name="shade 7 3" xfId="39356"/>
    <cellStyle name="shade 8" xfId="13769"/>
    <cellStyle name="shade 8 2" xfId="39357"/>
    <cellStyle name="shade 8 2 2" xfId="39358"/>
    <cellStyle name="shade 8 3" xfId="39359"/>
    <cellStyle name="shade 8 4" xfId="39360"/>
    <cellStyle name="shade 9" xfId="39361"/>
    <cellStyle name="shade 9 2" xfId="39362"/>
    <cellStyle name="shade 9 2 2" xfId="39363"/>
    <cellStyle name="shade 9 2 2 2" xfId="39364"/>
    <cellStyle name="shade 9 2 3" xfId="39365"/>
    <cellStyle name="shade 9 3" xfId="39366"/>
    <cellStyle name="shade 9 3 2" xfId="39367"/>
    <cellStyle name="shade 9 4" xfId="39368"/>
    <cellStyle name="shade_ACCOUNTS" xfId="13770"/>
    <cellStyle name="Sheet Title" xfId="13771"/>
    <cellStyle name="Sheet Title 2" xfId="39369"/>
    <cellStyle name="StmtTtl1" xfId="54"/>
    <cellStyle name="StmtTtl1 2" xfId="13772"/>
    <cellStyle name="StmtTtl1 2 2" xfId="13773"/>
    <cellStyle name="StmtTtl1 2 2 2" xfId="13774"/>
    <cellStyle name="StmtTtl1 2 2 2 2" xfId="39370"/>
    <cellStyle name="StmtTtl1 2 2 3" xfId="39371"/>
    <cellStyle name="StmtTtl1 2 3" xfId="13775"/>
    <cellStyle name="StmtTtl1 2 3 2" xfId="39372"/>
    <cellStyle name="StmtTtl1 2 3 3" xfId="39373"/>
    <cellStyle name="StmtTtl1 2 4" xfId="13776"/>
    <cellStyle name="StmtTtl1 2 4 2" xfId="39374"/>
    <cellStyle name="StmtTtl1 3" xfId="13777"/>
    <cellStyle name="StmtTtl1 3 2" xfId="13778"/>
    <cellStyle name="StmtTtl1 3 2 2" xfId="13779"/>
    <cellStyle name="StmtTtl1 3 2 2 2" xfId="39375"/>
    <cellStyle name="StmtTtl1 3 2 3" xfId="39376"/>
    <cellStyle name="StmtTtl1 3 3" xfId="13780"/>
    <cellStyle name="StmtTtl1 3 3 2" xfId="39377"/>
    <cellStyle name="StmtTtl1 3 3 3" xfId="39378"/>
    <cellStyle name="StmtTtl1 3 4" xfId="13781"/>
    <cellStyle name="StmtTtl1 3 4 2" xfId="39379"/>
    <cellStyle name="StmtTtl1 4" xfId="13782"/>
    <cellStyle name="StmtTtl1 4 2" xfId="13783"/>
    <cellStyle name="StmtTtl1 4 2 2" xfId="13784"/>
    <cellStyle name="StmtTtl1 4 2 2 2" xfId="39380"/>
    <cellStyle name="StmtTtl1 4 2 3" xfId="39381"/>
    <cellStyle name="StmtTtl1 4 3" xfId="13785"/>
    <cellStyle name="StmtTtl1 4 3 2" xfId="39382"/>
    <cellStyle name="StmtTtl1 4 3 3" xfId="39383"/>
    <cellStyle name="StmtTtl1 4 4" xfId="13786"/>
    <cellStyle name="StmtTtl1 4 4 2" xfId="39384"/>
    <cellStyle name="StmtTtl1 5" xfId="13787"/>
    <cellStyle name="StmtTtl1 5 2" xfId="13788"/>
    <cellStyle name="StmtTtl1 5 2 2" xfId="39385"/>
    <cellStyle name="StmtTtl1 5 3" xfId="39386"/>
    <cellStyle name="StmtTtl1 5 3 2" xfId="39387"/>
    <cellStyle name="StmtTtl1 5 4" xfId="39388"/>
    <cellStyle name="StmtTtl1 6" xfId="13789"/>
    <cellStyle name="StmtTtl1 6 2" xfId="13790"/>
    <cellStyle name="StmtTtl1 6 3" xfId="39389"/>
    <cellStyle name="StmtTtl1 7" xfId="13791"/>
    <cellStyle name="StmtTtl1 7 2" xfId="39390"/>
    <cellStyle name="StmtTtl1 8" xfId="13792"/>
    <cellStyle name="StmtTtl1 8 2" xfId="39391"/>
    <cellStyle name="StmtTtl1_(C) WHE Proforma with ITC cash grant 10 Yr Amort_for deferral_102809" xfId="13793"/>
    <cellStyle name="StmtTtl2" xfId="55"/>
    <cellStyle name="StmtTtl2 2" xfId="13794"/>
    <cellStyle name="StmtTtl2 2 2" xfId="13795"/>
    <cellStyle name="StmtTtl2 2 2 2" xfId="39392"/>
    <cellStyle name="StmtTtl2 2 2 3" xfId="39393"/>
    <cellStyle name="StmtTtl2 2 3" xfId="13796"/>
    <cellStyle name="StmtTtl2 2 3 2" xfId="39394"/>
    <cellStyle name="StmtTtl2 2 4" xfId="13797"/>
    <cellStyle name="StmtTtl2 2 5" xfId="13798"/>
    <cellStyle name="StmtTtl2 2 6" xfId="39395"/>
    <cellStyle name="StmtTtl2 2 7" xfId="39396"/>
    <cellStyle name="StmtTtl2 3" xfId="13799"/>
    <cellStyle name="StmtTtl2 3 2" xfId="13800"/>
    <cellStyle name="StmtTtl2 3 2 2" xfId="13801"/>
    <cellStyle name="StmtTtl2 3 2 3" xfId="13802"/>
    <cellStyle name="StmtTtl2 3 2 4" xfId="13803"/>
    <cellStyle name="StmtTtl2 3 2 5" xfId="13804"/>
    <cellStyle name="StmtTtl2 3 2 6" xfId="39397"/>
    <cellStyle name="StmtTtl2 3 2 7" xfId="39398"/>
    <cellStyle name="StmtTtl2 3 3" xfId="39399"/>
    <cellStyle name="StmtTtl2 3 3 2" xfId="39400"/>
    <cellStyle name="StmtTtl2 3 4" xfId="39401"/>
    <cellStyle name="StmtTtl2 4" xfId="13805"/>
    <cellStyle name="StmtTtl2 4 2" xfId="13806"/>
    <cellStyle name="StmtTtl2 4 3" xfId="13807"/>
    <cellStyle name="StmtTtl2 4 4" xfId="13808"/>
    <cellStyle name="StmtTtl2 4 5" xfId="13809"/>
    <cellStyle name="StmtTtl2 4 6" xfId="39402"/>
    <cellStyle name="StmtTtl2 4 7" xfId="39403"/>
    <cellStyle name="StmtTtl2 5" xfId="13810"/>
    <cellStyle name="StmtTtl2 5 2" xfId="39404"/>
    <cellStyle name="StmtTtl2 6" xfId="13811"/>
    <cellStyle name="StmtTtl2 6 2" xfId="39405"/>
    <cellStyle name="StmtTtl2 7" xfId="13812"/>
    <cellStyle name="StmtTtl2 8" xfId="13813"/>
    <cellStyle name="StmtTtl2 9" xfId="13814"/>
    <cellStyle name="StmtTtl2_4.32E Depreciation Study Robs file" xfId="13815"/>
    <cellStyle name="STYL1 - Style1" xfId="13816"/>
    <cellStyle name="STYL1 - Style1 2" xfId="13817"/>
    <cellStyle name="STYL1 - Style1 2 2" xfId="13818"/>
    <cellStyle name="STYL1 - Style1 2 2 2" xfId="39406"/>
    <cellStyle name="STYL1 - Style1 2 3" xfId="39407"/>
    <cellStyle name="STYL1 - Style1 2 4" xfId="39408"/>
    <cellStyle name="STYL1 - Style1 3" xfId="13819"/>
    <cellStyle name="STYL1 - Style1 3 2" xfId="39409"/>
    <cellStyle name="STYL1 - Style1 3 3" xfId="39410"/>
    <cellStyle name="STYL1 - Style1 4" xfId="39411"/>
    <cellStyle name="STYL1 - Style1 4 2" xfId="39412"/>
    <cellStyle name="STYL1 - Style1 5" xfId="39413"/>
    <cellStyle name="STYL1 - Style1 5 2" xfId="39414"/>
    <cellStyle name="Style 1" xfId="1"/>
    <cellStyle name="Style 1 10" xfId="13820"/>
    <cellStyle name="Style 1 10 2" xfId="13821"/>
    <cellStyle name="Style 1 10 2 2" xfId="39415"/>
    <cellStyle name="Style 1 10 2 2 2" xfId="39416"/>
    <cellStyle name="Style 1 10 2 2 2 2" xfId="39417"/>
    <cellStyle name="Style 1 10 2 3" xfId="39418"/>
    <cellStyle name="Style 1 10 2 3 2" xfId="39419"/>
    <cellStyle name="Style 1 10 2 4" xfId="39420"/>
    <cellStyle name="Style 1 10 2 4 2" xfId="39421"/>
    <cellStyle name="Style 1 10 3" xfId="39422"/>
    <cellStyle name="Style 1 10 3 2" xfId="39423"/>
    <cellStyle name="Style 1 10 3 2 2" xfId="39424"/>
    <cellStyle name="Style 1 10 3 3" xfId="39425"/>
    <cellStyle name="Style 1 10 4" xfId="39426"/>
    <cellStyle name="Style 1 10 4 2" xfId="39427"/>
    <cellStyle name="Style 1 10 4 2 2" xfId="39428"/>
    <cellStyle name="Style 1 10 4 3" xfId="39429"/>
    <cellStyle name="Style 1 10 5" xfId="39430"/>
    <cellStyle name="Style 1 10 5 2" xfId="39431"/>
    <cellStyle name="Style 1 10 6" xfId="39432"/>
    <cellStyle name="Style 1 10 6 2" xfId="39433"/>
    <cellStyle name="Style 1 10 7" xfId="39434"/>
    <cellStyle name="Style 1 11" xfId="13822"/>
    <cellStyle name="Style 1 11 2" xfId="39435"/>
    <cellStyle name="Style 1 11 2 2" xfId="39436"/>
    <cellStyle name="Style 1 11 2 2 2" xfId="39437"/>
    <cellStyle name="Style 1 11 2 2 2 2" xfId="39438"/>
    <cellStyle name="Style 1 11 2 3" xfId="39439"/>
    <cellStyle name="Style 1 11 2 3 2" xfId="39440"/>
    <cellStyle name="Style 1 11 2 4" xfId="39441"/>
    <cellStyle name="Style 1 11 2 4 2" xfId="39442"/>
    <cellStyle name="Style 1 11 2 5" xfId="39443"/>
    <cellStyle name="Style 1 11 2 6" xfId="39444"/>
    <cellStyle name="Style 1 11 3" xfId="39445"/>
    <cellStyle name="Style 1 11 3 2" xfId="39446"/>
    <cellStyle name="Style 1 11 3 2 2" xfId="39447"/>
    <cellStyle name="Style 1 11 4" xfId="39448"/>
    <cellStyle name="Style 1 11 4 2" xfId="39449"/>
    <cellStyle name="Style 1 11 5" xfId="39450"/>
    <cellStyle name="Style 1 11 5 2" xfId="39451"/>
    <cellStyle name="Style 1 11 6" xfId="39452"/>
    <cellStyle name="Style 1 12" xfId="13823"/>
    <cellStyle name="Style 1 12 2" xfId="13824"/>
    <cellStyle name="Style 1 12 2 2" xfId="39453"/>
    <cellStyle name="Style 1 12 2 2 2" xfId="39454"/>
    <cellStyle name="Style 1 12 2 3" xfId="39455"/>
    <cellStyle name="Style 1 12 3" xfId="39456"/>
    <cellStyle name="Style 1 12 3 2" xfId="39457"/>
    <cellStyle name="Style 1 12 3 3" xfId="39458"/>
    <cellStyle name="Style 1 12 4" xfId="39459"/>
    <cellStyle name="Style 1 12 4 2" xfId="39460"/>
    <cellStyle name="Style 1 12 5" xfId="39461"/>
    <cellStyle name="Style 1 13" xfId="13825"/>
    <cellStyle name="Style 1 13 2" xfId="39462"/>
    <cellStyle name="Style 1 13 2 2" xfId="39463"/>
    <cellStyle name="Style 1 13 3" xfId="39464"/>
    <cellStyle name="Style 1 14" xfId="13826"/>
    <cellStyle name="Style 1 14 2" xfId="39465"/>
    <cellStyle name="Style 1 14 2 2" xfId="39466"/>
    <cellStyle name="Style 1 14 3" xfId="39467"/>
    <cellStyle name="Style 1 15" xfId="13827"/>
    <cellStyle name="Style 1 15 2" xfId="39468"/>
    <cellStyle name="Style 1 15 2 2" xfId="39469"/>
    <cellStyle name="Style 1 15 2 2 2" xfId="39470"/>
    <cellStyle name="Style 1 15 2 3" xfId="39471"/>
    <cellStyle name="Style 1 15 3" xfId="39472"/>
    <cellStyle name="Style 1 15 3 2" xfId="39473"/>
    <cellStyle name="Style 1 15 4" xfId="39474"/>
    <cellStyle name="Style 1 16" xfId="39475"/>
    <cellStyle name="Style 1 16 2" xfId="39476"/>
    <cellStyle name="Style 1 17" xfId="39477"/>
    <cellStyle name="Style 1 17 2" xfId="39478"/>
    <cellStyle name="Style 1 18" xfId="39479"/>
    <cellStyle name="Style 1 18 2" xfId="39480"/>
    <cellStyle name="Style 1 19" xfId="39481"/>
    <cellStyle name="Style 1 2" xfId="13828"/>
    <cellStyle name="Style 1 2 2" xfId="13829"/>
    <cellStyle name="Style 1 2 2 2" xfId="13830"/>
    <cellStyle name="Style 1 2 2 2 2" xfId="13831"/>
    <cellStyle name="Style 1 2 2 2 2 2" xfId="39482"/>
    <cellStyle name="Style 1 2 2 2 3" xfId="39483"/>
    <cellStyle name="Style 1 2 2 3" xfId="13832"/>
    <cellStyle name="Style 1 2 2 3 2" xfId="39484"/>
    <cellStyle name="Style 1 2 2 3 2 2" xfId="39485"/>
    <cellStyle name="Style 1 2 2 3 3" xfId="39486"/>
    <cellStyle name="Style 1 2 2 3 4" xfId="39487"/>
    <cellStyle name="Style 1 2 2 3 5" xfId="39488"/>
    <cellStyle name="Style 1 2 2 4" xfId="39489"/>
    <cellStyle name="Style 1 2 2 4 2" xfId="39490"/>
    <cellStyle name="Style 1 2 2 4 3" xfId="39491"/>
    <cellStyle name="Style 1 2 2 5" xfId="39492"/>
    <cellStyle name="Style 1 2 2 5 2" xfId="39493"/>
    <cellStyle name="Style 1 2 3" xfId="13833"/>
    <cellStyle name="Style 1 2 3 2" xfId="13834"/>
    <cellStyle name="Style 1 2 3 2 2" xfId="39494"/>
    <cellStyle name="Style 1 2 3 2 2 2" xfId="39495"/>
    <cellStyle name="Style 1 2 3 2 3" xfId="39496"/>
    <cellStyle name="Style 1 2 3 2 4" xfId="39497"/>
    <cellStyle name="Style 1 2 3 3" xfId="39498"/>
    <cellStyle name="Style 1 2 3 3 2" xfId="39499"/>
    <cellStyle name="Style 1 2 3 3 2 2" xfId="39500"/>
    <cellStyle name="Style 1 2 3 3 3" xfId="39501"/>
    <cellStyle name="Style 1 2 3 3 4" xfId="39502"/>
    <cellStyle name="Style 1 2 3 3 5" xfId="39503"/>
    <cellStyle name="Style 1 2 3 4" xfId="39504"/>
    <cellStyle name="Style 1 2 3 4 2" xfId="39505"/>
    <cellStyle name="Style 1 2 3 5" xfId="39506"/>
    <cellStyle name="Style 1 2 3 5 2" xfId="39507"/>
    <cellStyle name="Style 1 2 3 6" xfId="39508"/>
    <cellStyle name="Style 1 2 4" xfId="13835"/>
    <cellStyle name="Style 1 2 4 2" xfId="13836"/>
    <cellStyle name="Style 1 2 4 2 2" xfId="39509"/>
    <cellStyle name="Style 1 2 4 2 3" xfId="39510"/>
    <cellStyle name="Style 1 2 4 3" xfId="13837"/>
    <cellStyle name="Style 1 2 5" xfId="13838"/>
    <cellStyle name="Style 1 2 5 2" xfId="13839"/>
    <cellStyle name="Style 1 2 5 2 2" xfId="39511"/>
    <cellStyle name="Style 1 2 5 2 3" xfId="39512"/>
    <cellStyle name="Style 1 2 5 3" xfId="39513"/>
    <cellStyle name="Style 1 2 5 4" xfId="39514"/>
    <cellStyle name="Style 1 2 6" xfId="13840"/>
    <cellStyle name="Style 1 2 6 2" xfId="39515"/>
    <cellStyle name="Style 1 2 6 3" xfId="39516"/>
    <cellStyle name="Style 1 2 6 4" xfId="39517"/>
    <cellStyle name="Style 1 2 7" xfId="13841"/>
    <cellStyle name="Style 1 2 7 2" xfId="39518"/>
    <cellStyle name="Style 1 2 7 2 2" xfId="39519"/>
    <cellStyle name="Style 1 2 7 3" xfId="39520"/>
    <cellStyle name="Style 1 2 8" xfId="39521"/>
    <cellStyle name="Style 1 2 8 2" xfId="39522"/>
    <cellStyle name="Style 1 2 9" xfId="39523"/>
    <cellStyle name="Style 1 2_4 31E Reg Asset  Liab and EXH D" xfId="13842"/>
    <cellStyle name="Style 1 3" xfId="13843"/>
    <cellStyle name="Style 1 3 2" xfId="13844"/>
    <cellStyle name="Style 1 3 2 2" xfId="13845"/>
    <cellStyle name="Style 1 3 2 2 2" xfId="13846"/>
    <cellStyle name="Style 1 3 2 2 2 2" xfId="39524"/>
    <cellStyle name="Style 1 3 2 2 3" xfId="39525"/>
    <cellStyle name="Style 1 3 2 2 3 2" xfId="39526"/>
    <cellStyle name="Style 1 3 2 2 3 3" xfId="39527"/>
    <cellStyle name="Style 1 3 2 2 4" xfId="39528"/>
    <cellStyle name="Style 1 3 2 3" xfId="13847"/>
    <cellStyle name="Style 1 3 2 3 2" xfId="39529"/>
    <cellStyle name="Style 1 3 2 3 2 2" xfId="39530"/>
    <cellStyle name="Style 1 3 2 3 2 3" xfId="39531"/>
    <cellStyle name="Style 1 3 2 3 3" xfId="39532"/>
    <cellStyle name="Style 1 3 2 3 4" xfId="39533"/>
    <cellStyle name="Style 1 3 2 4" xfId="39534"/>
    <cellStyle name="Style 1 3 2 4 2" xfId="39535"/>
    <cellStyle name="Style 1 3 2 5" xfId="39536"/>
    <cellStyle name="Style 1 3 2 5 2" xfId="39537"/>
    <cellStyle name="Style 1 3 3" xfId="13848"/>
    <cellStyle name="Style 1 3 3 2" xfId="13849"/>
    <cellStyle name="Style 1 3 3 2 2" xfId="13850"/>
    <cellStyle name="Style 1 3 3 2 2 2" xfId="39538"/>
    <cellStyle name="Style 1 3 3 2 3" xfId="39539"/>
    <cellStyle name="Style 1 3 3 3" xfId="39540"/>
    <cellStyle name="Style 1 3 3 3 2" xfId="39541"/>
    <cellStyle name="Style 1 3 3 3 2 2" xfId="39542"/>
    <cellStyle name="Style 1 3 3 3 3" xfId="39543"/>
    <cellStyle name="Style 1 3 3 3 4" xfId="39544"/>
    <cellStyle name="Style 1 3 3 4" xfId="39545"/>
    <cellStyle name="Style 1 3 3 4 2" xfId="39546"/>
    <cellStyle name="Style 1 3 3 5" xfId="39547"/>
    <cellStyle name="Style 1 3 3 5 2" xfId="39548"/>
    <cellStyle name="Style 1 3 4" xfId="13851"/>
    <cellStyle name="Style 1 3 4 2" xfId="13852"/>
    <cellStyle name="Style 1 3 4 2 2" xfId="39549"/>
    <cellStyle name="Style 1 3 4 3" xfId="39550"/>
    <cellStyle name="Style 1 3 4 3 2" xfId="39551"/>
    <cellStyle name="Style 1 3 4 3 3" xfId="39552"/>
    <cellStyle name="Style 1 3 4 4" xfId="39553"/>
    <cellStyle name="Style 1 3 5" xfId="13853"/>
    <cellStyle name="Style 1 3 5 2" xfId="39554"/>
    <cellStyle name="Style 1 3 5 2 2" xfId="39555"/>
    <cellStyle name="Style 1 3 5 2 3" xfId="39556"/>
    <cellStyle name="Style 1 3 5 3" xfId="39557"/>
    <cellStyle name="Style 1 3 5 4" xfId="39558"/>
    <cellStyle name="Style 1 3 6" xfId="39559"/>
    <cellStyle name="Style 1 3 6 2" xfId="39560"/>
    <cellStyle name="Style 1 3 7" xfId="39561"/>
    <cellStyle name="Style 1 3 7 2" xfId="39562"/>
    <cellStyle name="Style 1 4" xfId="13854"/>
    <cellStyle name="Style 1 4 2" xfId="13855"/>
    <cellStyle name="Style 1 4 2 2" xfId="13856"/>
    <cellStyle name="Style 1 4 2 2 2" xfId="39563"/>
    <cellStyle name="Style 1 4 2 2 2 2" xfId="39564"/>
    <cellStyle name="Style 1 4 2 2 3" xfId="39565"/>
    <cellStyle name="Style 1 4 2 3" xfId="39566"/>
    <cellStyle name="Style 1 4 2 3 2" xfId="39567"/>
    <cellStyle name="Style 1 4 2 4" xfId="39568"/>
    <cellStyle name="Style 1 4 2 4 2" xfId="39569"/>
    <cellStyle name="Style 1 4 3" xfId="13857"/>
    <cellStyle name="Style 1 4 3 2" xfId="13858"/>
    <cellStyle name="Style 1 4 3 2 2" xfId="39570"/>
    <cellStyle name="Style 1 4 3 3" xfId="39571"/>
    <cellStyle name="Style 1 4 4" xfId="13859"/>
    <cellStyle name="Style 1 4 4 2" xfId="39572"/>
    <cellStyle name="Style 1 4 4 2 2" xfId="39573"/>
    <cellStyle name="Style 1 4 4 3" xfId="39574"/>
    <cellStyle name="Style 1 4 4 4" xfId="39575"/>
    <cellStyle name="Style 1 4 5" xfId="39576"/>
    <cellStyle name="Style 1 4 5 2" xfId="39577"/>
    <cellStyle name="Style 1 4 5 3" xfId="39578"/>
    <cellStyle name="Style 1 4 6" xfId="39579"/>
    <cellStyle name="Style 1 4 6 2" xfId="39580"/>
    <cellStyle name="Style 1 5" xfId="13860"/>
    <cellStyle name="Style 1 5 2" xfId="13861"/>
    <cellStyle name="Style 1 5 2 2" xfId="13862"/>
    <cellStyle name="Style 1 5 2 2 2" xfId="39581"/>
    <cellStyle name="Style 1 5 2 2 2 2" xfId="39582"/>
    <cellStyle name="Style 1 5 2 2 3" xfId="39583"/>
    <cellStyle name="Style 1 5 2 3" xfId="39584"/>
    <cellStyle name="Style 1 5 2 3 2" xfId="39585"/>
    <cellStyle name="Style 1 5 2 4" xfId="39586"/>
    <cellStyle name="Style 1 5 2 4 2" xfId="39587"/>
    <cellStyle name="Style 1 5 3" xfId="13863"/>
    <cellStyle name="Style 1 5 3 2" xfId="13864"/>
    <cellStyle name="Style 1 5 3 2 2" xfId="39588"/>
    <cellStyle name="Style 1 5 3 3" xfId="39589"/>
    <cellStyle name="Style 1 5 3 3 2" xfId="39590"/>
    <cellStyle name="Style 1 5 3 4" xfId="39591"/>
    <cellStyle name="Style 1 5 4" xfId="13865"/>
    <cellStyle name="Style 1 5 4 2" xfId="13866"/>
    <cellStyle name="Style 1 5 4 2 2" xfId="39592"/>
    <cellStyle name="Style 1 5 4 3" xfId="39593"/>
    <cellStyle name="Style 1 5 5" xfId="39594"/>
    <cellStyle name="Style 1 5 5 2" xfId="39595"/>
    <cellStyle name="Style 1 5 5 2 2" xfId="39596"/>
    <cellStyle name="Style 1 5 5 3" xfId="39597"/>
    <cellStyle name="Style 1 5 5 4" xfId="39598"/>
    <cellStyle name="Style 1 5 6" xfId="39599"/>
    <cellStyle name="Style 1 5 6 2" xfId="39600"/>
    <cellStyle name="Style 1 6" xfId="13867"/>
    <cellStyle name="Style 1 6 10" xfId="39601"/>
    <cellStyle name="Style 1 6 2" xfId="13868"/>
    <cellStyle name="Style 1 6 2 2" xfId="13869"/>
    <cellStyle name="Style 1 6 2 2 2" xfId="13870"/>
    <cellStyle name="Style 1 6 2 2 2 2" xfId="39602"/>
    <cellStyle name="Style 1 6 2 2 3" xfId="39603"/>
    <cellStyle name="Style 1 6 2 3" xfId="13871"/>
    <cellStyle name="Style 1 6 2 3 2" xfId="39604"/>
    <cellStyle name="Style 1 6 2 3 2 2" xfId="39605"/>
    <cellStyle name="Style 1 6 2 3 3" xfId="39606"/>
    <cellStyle name="Style 1 6 2 3 4" xfId="39607"/>
    <cellStyle name="Style 1 6 2 4" xfId="39608"/>
    <cellStyle name="Style 1 6 2 4 2" xfId="39609"/>
    <cellStyle name="Style 1 6 2 5" xfId="39610"/>
    <cellStyle name="Style 1 6 2 5 2" xfId="39611"/>
    <cellStyle name="Style 1 6 2 6" xfId="39612"/>
    <cellStyle name="Style 1 6 3" xfId="13872"/>
    <cellStyle name="Style 1 6 3 2" xfId="13873"/>
    <cellStyle name="Style 1 6 3 2 2" xfId="13874"/>
    <cellStyle name="Style 1 6 3 2 2 2" xfId="39613"/>
    <cellStyle name="Style 1 6 3 2 3" xfId="39614"/>
    <cellStyle name="Style 1 6 3 3" xfId="39615"/>
    <cellStyle name="Style 1 6 3 3 2" xfId="39616"/>
    <cellStyle name="Style 1 6 3 3 2 2" xfId="39617"/>
    <cellStyle name="Style 1 6 3 3 3" xfId="39618"/>
    <cellStyle name="Style 1 6 3 4" xfId="39619"/>
    <cellStyle name="Style 1 6 3 4 2" xfId="39620"/>
    <cellStyle name="Style 1 6 3 5" xfId="39621"/>
    <cellStyle name="Style 1 6 3 5 2" xfId="39622"/>
    <cellStyle name="Style 1 6 3 6" xfId="39623"/>
    <cellStyle name="Style 1 6 4" xfId="13875"/>
    <cellStyle name="Style 1 6 4 2" xfId="13876"/>
    <cellStyle name="Style 1 6 4 2 2" xfId="13877"/>
    <cellStyle name="Style 1 6 4 2 2 2" xfId="39624"/>
    <cellStyle name="Style 1 6 4 2 3" xfId="39625"/>
    <cellStyle name="Style 1 6 4 3" xfId="39626"/>
    <cellStyle name="Style 1 6 4 3 2" xfId="39627"/>
    <cellStyle name="Style 1 6 4 3 2 2" xfId="39628"/>
    <cellStyle name="Style 1 6 4 3 3" xfId="39629"/>
    <cellStyle name="Style 1 6 4 4" xfId="39630"/>
    <cellStyle name="Style 1 6 4 4 2" xfId="39631"/>
    <cellStyle name="Style 1 6 4 5" xfId="39632"/>
    <cellStyle name="Style 1 6 4 5 2" xfId="39633"/>
    <cellStyle name="Style 1 6 4 6" xfId="39634"/>
    <cellStyle name="Style 1 6 5" xfId="13878"/>
    <cellStyle name="Style 1 6 5 2" xfId="13879"/>
    <cellStyle name="Style 1 6 5 2 2" xfId="13880"/>
    <cellStyle name="Style 1 6 5 2 2 2" xfId="39635"/>
    <cellStyle name="Style 1 6 5 2 3" xfId="39636"/>
    <cellStyle name="Style 1 6 5 3" xfId="39637"/>
    <cellStyle name="Style 1 6 5 3 2" xfId="39638"/>
    <cellStyle name="Style 1 6 5 3 2 2" xfId="39639"/>
    <cellStyle name="Style 1 6 5 3 3" xfId="39640"/>
    <cellStyle name="Style 1 6 5 4" xfId="39641"/>
    <cellStyle name="Style 1 6 5 4 2" xfId="39642"/>
    <cellStyle name="Style 1 6 5 5" xfId="39643"/>
    <cellStyle name="Style 1 6 5 5 2" xfId="39644"/>
    <cellStyle name="Style 1 6 6" xfId="13881"/>
    <cellStyle name="Style 1 6 6 2" xfId="13882"/>
    <cellStyle name="Style 1 6 6 2 2" xfId="39645"/>
    <cellStyle name="Style 1 6 6 3" xfId="39646"/>
    <cellStyle name="Style 1 6 7" xfId="13883"/>
    <cellStyle name="Style 1 6 7 2" xfId="39647"/>
    <cellStyle name="Style 1 6 7 2 2" xfId="39648"/>
    <cellStyle name="Style 1 6 7 3" xfId="39649"/>
    <cellStyle name="Style 1 6 7 4" xfId="39650"/>
    <cellStyle name="Style 1 6 8" xfId="39651"/>
    <cellStyle name="Style 1 6 8 2" xfId="39652"/>
    <cellStyle name="Style 1 6 9" xfId="39653"/>
    <cellStyle name="Style 1 6 9 2" xfId="39654"/>
    <cellStyle name="Style 1 7" xfId="13884"/>
    <cellStyle name="Style 1 7 2" xfId="13885"/>
    <cellStyle name="Style 1 7 2 2" xfId="39655"/>
    <cellStyle name="Style 1 7 2 2 2" xfId="39656"/>
    <cellStyle name="Style 1 7 2 2 2 2" xfId="39657"/>
    <cellStyle name="Style 1 7 2 3" xfId="39658"/>
    <cellStyle name="Style 1 7 2 3 2" xfId="39659"/>
    <cellStyle name="Style 1 7 2 4" xfId="39660"/>
    <cellStyle name="Style 1 7 2 4 2" xfId="39661"/>
    <cellStyle name="Style 1 7 2 5" xfId="39662"/>
    <cellStyle name="Style 1 7 3" xfId="13886"/>
    <cellStyle name="Style 1 7 3 2" xfId="39663"/>
    <cellStyle name="Style 1 7 3 2 2" xfId="39664"/>
    <cellStyle name="Style 1 7 3 3" xfId="39665"/>
    <cellStyle name="Style 1 7 4" xfId="39666"/>
    <cellStyle name="Style 1 7 4 2" xfId="39667"/>
    <cellStyle name="Style 1 7 4 2 2" xfId="39668"/>
    <cellStyle name="Style 1 7 4 3" xfId="39669"/>
    <cellStyle name="Style 1 7 5" xfId="39670"/>
    <cellStyle name="Style 1 7 5 2" xfId="39671"/>
    <cellStyle name="Style 1 7 6" xfId="39672"/>
    <cellStyle name="Style 1 7 6 2" xfId="39673"/>
    <cellStyle name="Style 1 7 7" xfId="39674"/>
    <cellStyle name="Style 1 8" xfId="13887"/>
    <cellStyle name="Style 1 8 2" xfId="13888"/>
    <cellStyle name="Style 1 8 2 2" xfId="39675"/>
    <cellStyle name="Style 1 8 2 2 2" xfId="39676"/>
    <cellStyle name="Style 1 8 2 2 2 2" xfId="39677"/>
    <cellStyle name="Style 1 8 2 3" xfId="39678"/>
    <cellStyle name="Style 1 8 2 3 2" xfId="39679"/>
    <cellStyle name="Style 1 8 2 4" xfId="39680"/>
    <cellStyle name="Style 1 8 2 4 2" xfId="39681"/>
    <cellStyle name="Style 1 8 2 5" xfId="39682"/>
    <cellStyle name="Style 1 8 3" xfId="39683"/>
    <cellStyle name="Style 1 8 3 2" xfId="39684"/>
    <cellStyle name="Style 1 8 3 2 2" xfId="39685"/>
    <cellStyle name="Style 1 8 3 3" xfId="39686"/>
    <cellStyle name="Style 1 8 4" xfId="39687"/>
    <cellStyle name="Style 1 8 4 2" xfId="39688"/>
    <cellStyle name="Style 1 8 4 2 2" xfId="39689"/>
    <cellStyle name="Style 1 8 4 3" xfId="39690"/>
    <cellStyle name="Style 1 8 5" xfId="39691"/>
    <cellStyle name="Style 1 8 5 2" xfId="39692"/>
    <cellStyle name="Style 1 8 6" xfId="39693"/>
    <cellStyle name="Style 1 8 6 2" xfId="39694"/>
    <cellStyle name="Style 1 8 7" xfId="39695"/>
    <cellStyle name="Style 1 9" xfId="13889"/>
    <cellStyle name="Style 1 9 2" xfId="13890"/>
    <cellStyle name="Style 1 9 2 2" xfId="39696"/>
    <cellStyle name="Style 1 9 2 2 2" xfId="39697"/>
    <cellStyle name="Style 1 9 2 2 2 2" xfId="39698"/>
    <cellStyle name="Style 1 9 2 3" xfId="39699"/>
    <cellStyle name="Style 1 9 2 3 2" xfId="39700"/>
    <cellStyle name="Style 1 9 2 4" xfId="39701"/>
    <cellStyle name="Style 1 9 2 4 2" xfId="39702"/>
    <cellStyle name="Style 1 9 3" xfId="39703"/>
    <cellStyle name="Style 1 9 3 2" xfId="39704"/>
    <cellStyle name="Style 1 9 3 2 2" xfId="39705"/>
    <cellStyle name="Style 1 9 3 3" xfId="39706"/>
    <cellStyle name="Style 1 9 4" xfId="39707"/>
    <cellStyle name="Style 1 9 4 2" xfId="39708"/>
    <cellStyle name="Style 1 9 4 2 2" xfId="39709"/>
    <cellStyle name="Style 1 9 4 3" xfId="39710"/>
    <cellStyle name="Style 1 9 5" xfId="39711"/>
    <cellStyle name="Style 1 9 5 2" xfId="39712"/>
    <cellStyle name="Style 1 9 6" xfId="39713"/>
    <cellStyle name="Style 1 9 6 2" xfId="39714"/>
    <cellStyle name="Style 1 9 7" xfId="39715"/>
    <cellStyle name="Style 1_ Price Inputs" xfId="13891"/>
    <cellStyle name="Style 21" xfId="13892"/>
    <cellStyle name="Style 21 2" xfId="39716"/>
    <cellStyle name="Style 21 2 2" xfId="39717"/>
    <cellStyle name="Style 21 2 2 2" xfId="39718"/>
    <cellStyle name="Style 21 2 3" xfId="39719"/>
    <cellStyle name="Style 21 2 4" xfId="39720"/>
    <cellStyle name="Style 21 3" xfId="39721"/>
    <cellStyle name="Style 21 3 2" xfId="39722"/>
    <cellStyle name="Style 21 4" xfId="39723"/>
    <cellStyle name="Style 21 4 2" xfId="39724"/>
    <cellStyle name="Style 21 5" xfId="39725"/>
    <cellStyle name="Style 22" xfId="13893"/>
    <cellStyle name="Style 22 2" xfId="39726"/>
    <cellStyle name="Style 22 2 2" xfId="39727"/>
    <cellStyle name="Style 22 2 2 2" xfId="39728"/>
    <cellStyle name="Style 22 2 3" xfId="39729"/>
    <cellStyle name="Style 22 2 4" xfId="39730"/>
    <cellStyle name="Style 22 3" xfId="39731"/>
    <cellStyle name="Style 22 3 2" xfId="39732"/>
    <cellStyle name="Style 22 4" xfId="39733"/>
    <cellStyle name="Style 22 4 2" xfId="39734"/>
    <cellStyle name="Style 22 5" xfId="39735"/>
    <cellStyle name="Style 23" xfId="13894"/>
    <cellStyle name="Style 23 2" xfId="39736"/>
    <cellStyle name="Style 23 2 2" xfId="39737"/>
    <cellStyle name="Style 23 2 2 2" xfId="39738"/>
    <cellStyle name="Style 23 2 3" xfId="39739"/>
    <cellStyle name="Style 23 2 4" xfId="39740"/>
    <cellStyle name="Style 23 2 5" xfId="39741"/>
    <cellStyle name="Style 23 3" xfId="39742"/>
    <cellStyle name="Style 23 3 2" xfId="39743"/>
    <cellStyle name="Style 23 4" xfId="39744"/>
    <cellStyle name="Style 23 4 2" xfId="39745"/>
    <cellStyle name="Style 23 5" xfId="39746"/>
    <cellStyle name="Style 24" xfId="13895"/>
    <cellStyle name="Style 24 2" xfId="39747"/>
    <cellStyle name="Style 24 2 2" xfId="39748"/>
    <cellStyle name="Style 24 2 2 2" xfId="39749"/>
    <cellStyle name="Style 24 2 3" xfId="39750"/>
    <cellStyle name="Style 24 2 4" xfId="39751"/>
    <cellStyle name="Style 24 2 5" xfId="39752"/>
    <cellStyle name="Style 24 3" xfId="39753"/>
    <cellStyle name="Style 24 3 2" xfId="39754"/>
    <cellStyle name="Style 24 4" xfId="39755"/>
    <cellStyle name="Style 24 4 2" xfId="39756"/>
    <cellStyle name="Style 24 5" xfId="39757"/>
    <cellStyle name="Style 25" xfId="13896"/>
    <cellStyle name="Style 25 2" xfId="39758"/>
    <cellStyle name="Style 25 2 2" xfId="39759"/>
    <cellStyle name="Style 25 2 2 2" xfId="39760"/>
    <cellStyle name="Style 25 2 3" xfId="39761"/>
    <cellStyle name="Style 25 2 4" xfId="39762"/>
    <cellStyle name="Style 25 2 5" xfId="39763"/>
    <cellStyle name="Style 25 3" xfId="39764"/>
    <cellStyle name="Style 25 3 2" xfId="39765"/>
    <cellStyle name="Style 25 4" xfId="39766"/>
    <cellStyle name="Style 25 4 2" xfId="39767"/>
    <cellStyle name="Style 25 5" xfId="39768"/>
    <cellStyle name="Style 26" xfId="13897"/>
    <cellStyle name="Style 26 2" xfId="39769"/>
    <cellStyle name="Style 26 2 2" xfId="39770"/>
    <cellStyle name="Style 26 2 2 2" xfId="39771"/>
    <cellStyle name="Style 26 2 3" xfId="39772"/>
    <cellStyle name="Style 26 2 4" xfId="39773"/>
    <cellStyle name="Style 26 2 5" xfId="39774"/>
    <cellStyle name="Style 26 3" xfId="39775"/>
    <cellStyle name="Style 26 3 2" xfId="39776"/>
    <cellStyle name="Style 26 4" xfId="39777"/>
    <cellStyle name="Style 26 4 2" xfId="39778"/>
    <cellStyle name="Style 26 5" xfId="39779"/>
    <cellStyle name="Style 27" xfId="13898"/>
    <cellStyle name="Style 27 2" xfId="39780"/>
    <cellStyle name="Style 27 2 2" xfId="39781"/>
    <cellStyle name="Style 27 2 2 2" xfId="39782"/>
    <cellStyle name="Style 27 2 3" xfId="39783"/>
    <cellStyle name="Style 27 2 4" xfId="39784"/>
    <cellStyle name="Style 27 2 5" xfId="39785"/>
    <cellStyle name="Style 27 3" xfId="39786"/>
    <cellStyle name="Style 27 3 2" xfId="39787"/>
    <cellStyle name="Style 27 4" xfId="39788"/>
    <cellStyle name="Style 27 4 2" xfId="39789"/>
    <cellStyle name="Style 27 5" xfId="39790"/>
    <cellStyle name="Style 28" xfId="13899"/>
    <cellStyle name="Style 28 2" xfId="39791"/>
    <cellStyle name="Style 28 2 2" xfId="39792"/>
    <cellStyle name="Style 28 2 2 2" xfId="39793"/>
    <cellStyle name="Style 28 2 3" xfId="39794"/>
    <cellStyle name="Style 28 2 4" xfId="39795"/>
    <cellStyle name="Style 28 2 5" xfId="39796"/>
    <cellStyle name="Style 28 3" xfId="39797"/>
    <cellStyle name="Style 28 3 2" xfId="39798"/>
    <cellStyle name="Style 28 4" xfId="39799"/>
    <cellStyle name="Style 28 4 2" xfId="39800"/>
    <cellStyle name="Style 28 5" xfId="39801"/>
    <cellStyle name="Style 29" xfId="13900"/>
    <cellStyle name="Style 29 2" xfId="13901"/>
    <cellStyle name="Style 29 2 2" xfId="39802"/>
    <cellStyle name="Style 29 2 2 2" xfId="39803"/>
    <cellStyle name="Style 29 2 2 2 2" xfId="39804"/>
    <cellStyle name="Style 29 2 3" xfId="39805"/>
    <cellStyle name="Style 29 2 3 2" xfId="39806"/>
    <cellStyle name="Style 29 2 4" xfId="39807"/>
    <cellStyle name="Style 29 2 4 2" xfId="39808"/>
    <cellStyle name="Style 29 2 5" xfId="39809"/>
    <cellStyle name="Style 29 3" xfId="39810"/>
    <cellStyle name="Style 29 3 2" xfId="39811"/>
    <cellStyle name="Style 29 3 2 2" xfId="39812"/>
    <cellStyle name="Style 29 3 3" xfId="39813"/>
    <cellStyle name="Style 29 4" xfId="39814"/>
    <cellStyle name="Style 29 4 2" xfId="39815"/>
    <cellStyle name="Style 29 4 2 2" xfId="39816"/>
    <cellStyle name="Style 29 4 3" xfId="39817"/>
    <cellStyle name="Style 29 5" xfId="39818"/>
    <cellStyle name="Style 29 5 2" xfId="39819"/>
    <cellStyle name="Style 29 6" xfId="39820"/>
    <cellStyle name="Style 29 6 2" xfId="39821"/>
    <cellStyle name="Style 29 7" xfId="39822"/>
    <cellStyle name="Style 30" xfId="13902"/>
    <cellStyle name="Style 30 2" xfId="13903"/>
    <cellStyle name="Style 30 2 2" xfId="39823"/>
    <cellStyle name="Style 30 2 2 2" xfId="39824"/>
    <cellStyle name="Style 30 2 2 2 2" xfId="39825"/>
    <cellStyle name="Style 30 2 3" xfId="39826"/>
    <cellStyle name="Style 30 2 3 2" xfId="39827"/>
    <cellStyle name="Style 30 2 4" xfId="39828"/>
    <cellStyle name="Style 30 2 4 2" xfId="39829"/>
    <cellStyle name="Style 30 2 5" xfId="39830"/>
    <cellStyle name="Style 30 3" xfId="39831"/>
    <cellStyle name="Style 30 3 2" xfId="39832"/>
    <cellStyle name="Style 30 3 2 2" xfId="39833"/>
    <cellStyle name="Style 30 3 3" xfId="39834"/>
    <cellStyle name="Style 30 4" xfId="39835"/>
    <cellStyle name="Style 30 4 2" xfId="39836"/>
    <cellStyle name="Style 30 4 2 2" xfId="39837"/>
    <cellStyle name="Style 30 4 3" xfId="39838"/>
    <cellStyle name="Style 30 5" xfId="39839"/>
    <cellStyle name="Style 30 5 2" xfId="39840"/>
    <cellStyle name="Style 30 6" xfId="39841"/>
    <cellStyle name="Style 30 6 2" xfId="39842"/>
    <cellStyle name="Style 30 7" xfId="39843"/>
    <cellStyle name="Style 31" xfId="13904"/>
    <cellStyle name="Style 31 2" xfId="39844"/>
    <cellStyle name="Style 31 2 2" xfId="39845"/>
    <cellStyle name="Style 31 2 2 2" xfId="39846"/>
    <cellStyle name="Style 31 2 3" xfId="39847"/>
    <cellStyle name="Style 31 2 4" xfId="39848"/>
    <cellStyle name="Style 31 2 5" xfId="39849"/>
    <cellStyle name="Style 31 3" xfId="39850"/>
    <cellStyle name="Style 31 3 2" xfId="39851"/>
    <cellStyle name="Style 31 4" xfId="39852"/>
    <cellStyle name="Style 31 4 2" xfId="39853"/>
    <cellStyle name="Style 31 5" xfId="39854"/>
    <cellStyle name="Style 32" xfId="13905"/>
    <cellStyle name="Style 32 2" xfId="39855"/>
    <cellStyle name="Style 32 2 2" xfId="39856"/>
    <cellStyle name="Style 32 2 2 2" xfId="39857"/>
    <cellStyle name="Style 32 2 3" xfId="39858"/>
    <cellStyle name="Style 32 2 4" xfId="39859"/>
    <cellStyle name="Style 32 2 5" xfId="39860"/>
    <cellStyle name="Style 32 3" xfId="39861"/>
    <cellStyle name="Style 32 3 2" xfId="39862"/>
    <cellStyle name="Style 32 4" xfId="39863"/>
    <cellStyle name="Style 32 4 2" xfId="39864"/>
    <cellStyle name="Style 32 5" xfId="39865"/>
    <cellStyle name="Style 33" xfId="13906"/>
    <cellStyle name="Style 33 2" xfId="13907"/>
    <cellStyle name="Style 33 2 2" xfId="39866"/>
    <cellStyle name="Style 33 2 2 2" xfId="39867"/>
    <cellStyle name="Style 33 2 2 2 2" xfId="39868"/>
    <cellStyle name="Style 33 2 3" xfId="39869"/>
    <cellStyle name="Style 33 2 3 2" xfId="39870"/>
    <cellStyle name="Style 33 2 4" xfId="39871"/>
    <cellStyle name="Style 33 2 4 2" xfId="39872"/>
    <cellStyle name="Style 33 2 5" xfId="39873"/>
    <cellStyle name="Style 33 3" xfId="39874"/>
    <cellStyle name="Style 33 3 2" xfId="39875"/>
    <cellStyle name="Style 33 3 2 2" xfId="39876"/>
    <cellStyle name="Style 33 3 3" xfId="39877"/>
    <cellStyle name="Style 33 4" xfId="39878"/>
    <cellStyle name="Style 33 4 2" xfId="39879"/>
    <cellStyle name="Style 33 4 2 2" xfId="39880"/>
    <cellStyle name="Style 33 4 3" xfId="39881"/>
    <cellStyle name="Style 33 5" xfId="39882"/>
    <cellStyle name="Style 33 5 2" xfId="39883"/>
    <cellStyle name="Style 33 6" xfId="39884"/>
    <cellStyle name="Style 33 6 2" xfId="39885"/>
    <cellStyle name="Style 33 7" xfId="39886"/>
    <cellStyle name="Style 34" xfId="13908"/>
    <cellStyle name="Style 34 2" xfId="13909"/>
    <cellStyle name="Style 34 2 2" xfId="39887"/>
    <cellStyle name="Style 34 2 2 2" xfId="39888"/>
    <cellStyle name="Style 34 2 2 2 2" xfId="39889"/>
    <cellStyle name="Style 34 2 3" xfId="39890"/>
    <cellStyle name="Style 34 2 3 2" xfId="39891"/>
    <cellStyle name="Style 34 2 4" xfId="39892"/>
    <cellStyle name="Style 34 2 4 2" xfId="39893"/>
    <cellStyle name="Style 34 3" xfId="39894"/>
    <cellStyle name="Style 34 3 2" xfId="39895"/>
    <cellStyle name="Style 34 3 2 2" xfId="39896"/>
    <cellStyle name="Style 34 3 3" xfId="39897"/>
    <cellStyle name="Style 34 4" xfId="39898"/>
    <cellStyle name="Style 34 4 2" xfId="39899"/>
    <cellStyle name="Style 34 4 2 2" xfId="39900"/>
    <cellStyle name="Style 34 4 3" xfId="39901"/>
    <cellStyle name="Style 34 5" xfId="39902"/>
    <cellStyle name="Style 34 5 2" xfId="39903"/>
    <cellStyle name="Style 34 6" xfId="39904"/>
    <cellStyle name="Style 34 6 2" xfId="39905"/>
    <cellStyle name="Style 34 7" xfId="39906"/>
    <cellStyle name="Style 35" xfId="13910"/>
    <cellStyle name="Style 35 2" xfId="13911"/>
    <cellStyle name="Style 35 2 2" xfId="39907"/>
    <cellStyle name="Style 35 2 2 2" xfId="39908"/>
    <cellStyle name="Style 35 2 2 2 2" xfId="39909"/>
    <cellStyle name="Style 35 2 3" xfId="39910"/>
    <cellStyle name="Style 35 2 3 2" xfId="39911"/>
    <cellStyle name="Style 35 2 4" xfId="39912"/>
    <cellStyle name="Style 35 2 4 2" xfId="39913"/>
    <cellStyle name="Style 35 3" xfId="39914"/>
    <cellStyle name="Style 35 3 2" xfId="39915"/>
    <cellStyle name="Style 35 3 2 2" xfId="39916"/>
    <cellStyle name="Style 35 3 3" xfId="39917"/>
    <cellStyle name="Style 35 4" xfId="39918"/>
    <cellStyle name="Style 35 4 2" xfId="39919"/>
    <cellStyle name="Style 35 4 2 2" xfId="39920"/>
    <cellStyle name="Style 35 4 3" xfId="39921"/>
    <cellStyle name="Style 35 5" xfId="39922"/>
    <cellStyle name="Style 35 5 2" xfId="39923"/>
    <cellStyle name="Style 35 6" xfId="39924"/>
    <cellStyle name="Style 35 6 2" xfId="39925"/>
    <cellStyle name="Style 35 7" xfId="39926"/>
    <cellStyle name="Style 36" xfId="13912"/>
    <cellStyle name="Style 36 2" xfId="13913"/>
    <cellStyle name="Style 36 2 2" xfId="39927"/>
    <cellStyle name="Style 36 2 2 2" xfId="39928"/>
    <cellStyle name="Style 36 2 2 2 2" xfId="39929"/>
    <cellStyle name="Style 36 2 3" xfId="39930"/>
    <cellStyle name="Style 36 2 3 2" xfId="39931"/>
    <cellStyle name="Style 36 2 4" xfId="39932"/>
    <cellStyle name="Style 36 2 4 2" xfId="39933"/>
    <cellStyle name="Style 36 3" xfId="39934"/>
    <cellStyle name="Style 36 3 2" xfId="39935"/>
    <cellStyle name="Style 36 3 2 2" xfId="39936"/>
    <cellStyle name="Style 36 3 3" xfId="39937"/>
    <cellStyle name="Style 36 4" xfId="39938"/>
    <cellStyle name="Style 36 4 2" xfId="39939"/>
    <cellStyle name="Style 36 4 2 2" xfId="39940"/>
    <cellStyle name="Style 36 4 3" xfId="39941"/>
    <cellStyle name="Style 36 5" xfId="39942"/>
    <cellStyle name="Style 36 5 2" xfId="39943"/>
    <cellStyle name="Style 36 6" xfId="39944"/>
    <cellStyle name="Style 36 6 2" xfId="39945"/>
    <cellStyle name="Style 36 7" xfId="39946"/>
    <cellStyle name="Style 39" xfId="13914"/>
    <cellStyle name="Style 39 2" xfId="13915"/>
    <cellStyle name="Style 39 2 2" xfId="39947"/>
    <cellStyle name="Style 39 2 2 2" xfId="39948"/>
    <cellStyle name="Style 39 2 2 2 2" xfId="39949"/>
    <cellStyle name="Style 39 2 3" xfId="39950"/>
    <cellStyle name="Style 39 2 3 2" xfId="39951"/>
    <cellStyle name="Style 39 2 4" xfId="39952"/>
    <cellStyle name="Style 39 2 4 2" xfId="39953"/>
    <cellStyle name="Style 39 3" xfId="39954"/>
    <cellStyle name="Style 39 3 2" xfId="39955"/>
    <cellStyle name="Style 39 3 2 2" xfId="39956"/>
    <cellStyle name="Style 39 3 3" xfId="39957"/>
    <cellStyle name="Style 39 4" xfId="39958"/>
    <cellStyle name="Style 39 4 2" xfId="39959"/>
    <cellStyle name="Style 39 4 2 2" xfId="39960"/>
    <cellStyle name="Style 39 4 3" xfId="39961"/>
    <cellStyle name="Style 39 5" xfId="39962"/>
    <cellStyle name="Style 39 5 2" xfId="39963"/>
    <cellStyle name="Style 39 6" xfId="39964"/>
    <cellStyle name="Style 39 6 2" xfId="39965"/>
    <cellStyle name="STYLE1" xfId="13916"/>
    <cellStyle name="STYLE1 2" xfId="39966"/>
    <cellStyle name="STYLE2" xfId="13917"/>
    <cellStyle name="STYLE2 2" xfId="39967"/>
    <cellStyle name="STYLE3" xfId="13918"/>
    <cellStyle name="STYLE3 2" xfId="39968"/>
    <cellStyle name="SubHeading" xfId="39969"/>
    <cellStyle name="SubsidTitle" xfId="39970"/>
    <cellStyle name="sub-tl - Style3" xfId="13919"/>
    <cellStyle name="subtot - Style5" xfId="13920"/>
    <cellStyle name="Subtotal" xfId="13921"/>
    <cellStyle name="Sub-total" xfId="13922"/>
    <cellStyle name="Subtotal 10" xfId="39971"/>
    <cellStyle name="Sub-total 10" xfId="39972"/>
    <cellStyle name="Subtotal 10 10" xfId="39973"/>
    <cellStyle name="Sub-total 10 10" xfId="39974"/>
    <cellStyle name="Subtotal 10 10 2" xfId="39975"/>
    <cellStyle name="Sub-total 10 10 2" xfId="39976"/>
    <cellStyle name="Subtotal 10 10 3" xfId="39977"/>
    <cellStyle name="Sub-total 10 10 3" xfId="39978"/>
    <cellStyle name="Subtotal 10 10 4" xfId="39979"/>
    <cellStyle name="Sub-total 10 10 4" xfId="39980"/>
    <cellStyle name="Subtotal 10 10 5" xfId="39981"/>
    <cellStyle name="Sub-total 10 10 5" xfId="39982"/>
    <cellStyle name="Subtotal 10 10 6" xfId="39983"/>
    <cellStyle name="Sub-total 10 10 6" xfId="39984"/>
    <cellStyle name="Subtotal 10 11" xfId="39985"/>
    <cellStyle name="Sub-total 10 11" xfId="39986"/>
    <cellStyle name="Subtotal 10 11 2" xfId="39987"/>
    <cellStyle name="Sub-total 10 11 2" xfId="39988"/>
    <cellStyle name="Subtotal 10 11 3" xfId="39989"/>
    <cellStyle name="Sub-total 10 11 3" xfId="39990"/>
    <cellStyle name="Subtotal 10 11 4" xfId="39991"/>
    <cellStyle name="Sub-total 10 11 4" xfId="39992"/>
    <cellStyle name="Subtotal 10 11 5" xfId="39993"/>
    <cellStyle name="Sub-total 10 11 5" xfId="39994"/>
    <cellStyle name="Subtotal 10 11 6" xfId="39995"/>
    <cellStyle name="Sub-total 10 11 6" xfId="39996"/>
    <cellStyle name="Subtotal 10 12" xfId="39997"/>
    <cellStyle name="Sub-total 10 12" xfId="39998"/>
    <cellStyle name="Subtotal 10 12 2" xfId="39999"/>
    <cellStyle name="Sub-total 10 12 2" xfId="40000"/>
    <cellStyle name="Subtotal 10 12 3" xfId="40001"/>
    <cellStyle name="Sub-total 10 12 3" xfId="40002"/>
    <cellStyle name="Subtotal 10 12 4" xfId="40003"/>
    <cellStyle name="Sub-total 10 12 4" xfId="40004"/>
    <cellStyle name="Subtotal 10 12 5" xfId="40005"/>
    <cellStyle name="Sub-total 10 12 5" xfId="40006"/>
    <cellStyle name="Subtotal 10 12 6" xfId="40007"/>
    <cellStyle name="Sub-total 10 12 6" xfId="40008"/>
    <cellStyle name="Subtotal 10 13" xfId="40009"/>
    <cellStyle name="Sub-total 10 13" xfId="40010"/>
    <cellStyle name="Subtotal 10 13 2" xfId="40011"/>
    <cellStyle name="Sub-total 10 13 2" xfId="40012"/>
    <cellStyle name="Subtotal 10 13 3" xfId="40013"/>
    <cellStyle name="Sub-total 10 13 3" xfId="40014"/>
    <cellStyle name="Subtotal 10 13 4" xfId="40015"/>
    <cellStyle name="Sub-total 10 13 4" xfId="40016"/>
    <cellStyle name="Subtotal 10 13 5" xfId="40017"/>
    <cellStyle name="Sub-total 10 13 5" xfId="40018"/>
    <cellStyle name="Subtotal 10 13 6" xfId="40019"/>
    <cellStyle name="Sub-total 10 13 6" xfId="40020"/>
    <cellStyle name="Subtotal 10 14" xfId="40021"/>
    <cellStyle name="Sub-total 10 14" xfId="40022"/>
    <cellStyle name="Subtotal 10 15" xfId="40023"/>
    <cellStyle name="Sub-total 10 15" xfId="40024"/>
    <cellStyle name="Subtotal 10 16" xfId="40025"/>
    <cellStyle name="Sub-total 10 16" xfId="40026"/>
    <cellStyle name="Subtotal 10 17" xfId="40027"/>
    <cellStyle name="Sub-total 10 17" xfId="40028"/>
    <cellStyle name="Subtotal 10 18" xfId="40029"/>
    <cellStyle name="Sub-total 10 18" xfId="40030"/>
    <cellStyle name="Subtotal 10 2" xfId="40031"/>
    <cellStyle name="Sub-total 10 2" xfId="40032"/>
    <cellStyle name="Subtotal 10 2 2" xfId="40033"/>
    <cellStyle name="Sub-total 10 2 2" xfId="40034"/>
    <cellStyle name="Subtotal 10 2 3" xfId="40035"/>
    <cellStyle name="Sub-total 10 2 3" xfId="40036"/>
    <cellStyle name="Subtotal 10 2 4" xfId="40037"/>
    <cellStyle name="Sub-total 10 2 4" xfId="40038"/>
    <cellStyle name="Subtotal 10 2 5" xfId="40039"/>
    <cellStyle name="Sub-total 10 2 5" xfId="40040"/>
    <cellStyle name="Subtotal 10 2 6" xfId="40041"/>
    <cellStyle name="Sub-total 10 2 6" xfId="40042"/>
    <cellStyle name="Subtotal 10 3" xfId="40043"/>
    <cellStyle name="Sub-total 10 3" xfId="40044"/>
    <cellStyle name="Subtotal 10 3 2" xfId="40045"/>
    <cellStyle name="Sub-total 10 3 2" xfId="40046"/>
    <cellStyle name="Subtotal 10 3 3" xfId="40047"/>
    <cellStyle name="Sub-total 10 3 3" xfId="40048"/>
    <cellStyle name="Subtotal 10 3 4" xfId="40049"/>
    <cellStyle name="Sub-total 10 3 4" xfId="40050"/>
    <cellStyle name="Subtotal 10 3 5" xfId="40051"/>
    <cellStyle name="Sub-total 10 3 5" xfId="40052"/>
    <cellStyle name="Subtotal 10 3 6" xfId="40053"/>
    <cellStyle name="Sub-total 10 3 6" xfId="40054"/>
    <cellStyle name="Subtotal 10 4" xfId="40055"/>
    <cellStyle name="Sub-total 10 4" xfId="40056"/>
    <cellStyle name="Subtotal 10 4 2" xfId="40057"/>
    <cellStyle name="Sub-total 10 4 2" xfId="40058"/>
    <cellStyle name="Subtotal 10 4 3" xfId="40059"/>
    <cellStyle name="Sub-total 10 4 3" xfId="40060"/>
    <cellStyle name="Subtotal 10 4 4" xfId="40061"/>
    <cellStyle name="Sub-total 10 4 4" xfId="40062"/>
    <cellStyle name="Subtotal 10 4 5" xfId="40063"/>
    <cellStyle name="Sub-total 10 4 5" xfId="40064"/>
    <cellStyle name="Subtotal 10 4 6" xfId="40065"/>
    <cellStyle name="Sub-total 10 4 6" xfId="40066"/>
    <cellStyle name="Subtotal 10 5" xfId="40067"/>
    <cellStyle name="Sub-total 10 5" xfId="40068"/>
    <cellStyle name="Subtotal 10 5 2" xfId="40069"/>
    <cellStyle name="Sub-total 10 5 2" xfId="40070"/>
    <cellStyle name="Subtotal 10 5 3" xfId="40071"/>
    <cellStyle name="Sub-total 10 5 3" xfId="40072"/>
    <cellStyle name="Subtotal 10 5 4" xfId="40073"/>
    <cellStyle name="Sub-total 10 5 4" xfId="40074"/>
    <cellStyle name="Subtotal 10 5 5" xfId="40075"/>
    <cellStyle name="Sub-total 10 5 5" xfId="40076"/>
    <cellStyle name="Subtotal 10 5 6" xfId="40077"/>
    <cellStyle name="Sub-total 10 5 6" xfId="40078"/>
    <cellStyle name="Subtotal 10 6" xfId="40079"/>
    <cellStyle name="Sub-total 10 6" xfId="40080"/>
    <cellStyle name="Subtotal 10 6 2" xfId="40081"/>
    <cellStyle name="Sub-total 10 6 2" xfId="40082"/>
    <cellStyle name="Subtotal 10 6 3" xfId="40083"/>
    <cellStyle name="Sub-total 10 6 3" xfId="40084"/>
    <cellStyle name="Subtotal 10 6 4" xfId="40085"/>
    <cellStyle name="Sub-total 10 6 4" xfId="40086"/>
    <cellStyle name="Subtotal 10 6 5" xfId="40087"/>
    <cellStyle name="Sub-total 10 6 5" xfId="40088"/>
    <cellStyle name="Subtotal 10 6 6" xfId="40089"/>
    <cellStyle name="Sub-total 10 6 6" xfId="40090"/>
    <cellStyle name="Subtotal 10 7" xfId="40091"/>
    <cellStyle name="Sub-total 10 7" xfId="40092"/>
    <cellStyle name="Subtotal 10 7 2" xfId="40093"/>
    <cellStyle name="Sub-total 10 7 2" xfId="40094"/>
    <cellStyle name="Subtotal 10 7 3" xfId="40095"/>
    <cellStyle name="Sub-total 10 7 3" xfId="40096"/>
    <cellStyle name="Subtotal 10 7 4" xfId="40097"/>
    <cellStyle name="Sub-total 10 7 4" xfId="40098"/>
    <cellStyle name="Subtotal 10 7 5" xfId="40099"/>
    <cellStyle name="Sub-total 10 7 5" xfId="40100"/>
    <cellStyle name="Subtotal 10 7 6" xfId="40101"/>
    <cellStyle name="Sub-total 10 7 6" xfId="40102"/>
    <cellStyle name="Subtotal 10 8" xfId="40103"/>
    <cellStyle name="Sub-total 10 8" xfId="40104"/>
    <cellStyle name="Subtotal 10 8 2" xfId="40105"/>
    <cellStyle name="Sub-total 10 8 2" xfId="40106"/>
    <cellStyle name="Subtotal 10 8 3" xfId="40107"/>
    <cellStyle name="Sub-total 10 8 3" xfId="40108"/>
    <cellStyle name="Subtotal 10 8 4" xfId="40109"/>
    <cellStyle name="Sub-total 10 8 4" xfId="40110"/>
    <cellStyle name="Subtotal 10 8 5" xfId="40111"/>
    <cellStyle name="Sub-total 10 8 5" xfId="40112"/>
    <cellStyle name="Subtotal 10 8 6" xfId="40113"/>
    <cellStyle name="Sub-total 10 8 6" xfId="40114"/>
    <cellStyle name="Subtotal 10 9" xfId="40115"/>
    <cellStyle name="Sub-total 10 9" xfId="40116"/>
    <cellStyle name="Subtotal 10 9 2" xfId="40117"/>
    <cellStyle name="Sub-total 10 9 2" xfId="40118"/>
    <cellStyle name="Subtotal 10 9 3" xfId="40119"/>
    <cellStyle name="Sub-total 10 9 3" xfId="40120"/>
    <cellStyle name="Subtotal 10 9 4" xfId="40121"/>
    <cellStyle name="Sub-total 10 9 4" xfId="40122"/>
    <cellStyle name="Subtotal 10 9 5" xfId="40123"/>
    <cellStyle name="Sub-total 10 9 5" xfId="40124"/>
    <cellStyle name="Subtotal 10 9 6" xfId="40125"/>
    <cellStyle name="Sub-total 10 9 6" xfId="40126"/>
    <cellStyle name="Subtotal 11" xfId="40127"/>
    <cellStyle name="Sub-total 11" xfId="40128"/>
    <cellStyle name="Subtotal 11 10" xfId="40129"/>
    <cellStyle name="Sub-total 11 10" xfId="40130"/>
    <cellStyle name="Subtotal 11 10 2" xfId="40131"/>
    <cellStyle name="Sub-total 11 10 2" xfId="40132"/>
    <cellStyle name="Subtotal 11 10 3" xfId="40133"/>
    <cellStyle name="Sub-total 11 10 3" xfId="40134"/>
    <cellStyle name="Subtotal 11 10 4" xfId="40135"/>
    <cellStyle name="Sub-total 11 10 4" xfId="40136"/>
    <cellStyle name="Subtotal 11 10 5" xfId="40137"/>
    <cellStyle name="Sub-total 11 10 5" xfId="40138"/>
    <cellStyle name="Subtotal 11 10 6" xfId="40139"/>
    <cellStyle name="Sub-total 11 10 6" xfId="40140"/>
    <cellStyle name="Subtotal 11 11" xfId="40141"/>
    <cellStyle name="Sub-total 11 11" xfId="40142"/>
    <cellStyle name="Subtotal 11 11 2" xfId="40143"/>
    <cellStyle name="Sub-total 11 11 2" xfId="40144"/>
    <cellStyle name="Subtotal 11 11 3" xfId="40145"/>
    <cellStyle name="Sub-total 11 11 3" xfId="40146"/>
    <cellStyle name="Subtotal 11 11 4" xfId="40147"/>
    <cellStyle name="Sub-total 11 11 4" xfId="40148"/>
    <cellStyle name="Subtotal 11 11 5" xfId="40149"/>
    <cellStyle name="Sub-total 11 11 5" xfId="40150"/>
    <cellStyle name="Subtotal 11 11 6" xfId="40151"/>
    <cellStyle name="Sub-total 11 11 6" xfId="40152"/>
    <cellStyle name="Subtotal 11 12" xfId="40153"/>
    <cellStyle name="Sub-total 11 12" xfId="40154"/>
    <cellStyle name="Subtotal 11 12 2" xfId="40155"/>
    <cellStyle name="Sub-total 11 12 2" xfId="40156"/>
    <cellStyle name="Subtotal 11 12 3" xfId="40157"/>
    <cellStyle name="Sub-total 11 12 3" xfId="40158"/>
    <cellStyle name="Subtotal 11 12 4" xfId="40159"/>
    <cellStyle name="Sub-total 11 12 4" xfId="40160"/>
    <cellStyle name="Subtotal 11 12 5" xfId="40161"/>
    <cellStyle name="Sub-total 11 12 5" xfId="40162"/>
    <cellStyle name="Subtotal 11 12 6" xfId="40163"/>
    <cellStyle name="Sub-total 11 12 6" xfId="40164"/>
    <cellStyle name="Subtotal 11 13" xfId="40165"/>
    <cellStyle name="Sub-total 11 13" xfId="40166"/>
    <cellStyle name="Subtotal 11 13 2" xfId="40167"/>
    <cellStyle name="Sub-total 11 13 2" xfId="40168"/>
    <cellStyle name="Subtotal 11 13 3" xfId="40169"/>
    <cellStyle name="Sub-total 11 13 3" xfId="40170"/>
    <cellStyle name="Subtotal 11 13 4" xfId="40171"/>
    <cellStyle name="Sub-total 11 13 4" xfId="40172"/>
    <cellStyle name="Subtotal 11 13 5" xfId="40173"/>
    <cellStyle name="Sub-total 11 13 5" xfId="40174"/>
    <cellStyle name="Subtotal 11 13 6" xfId="40175"/>
    <cellStyle name="Sub-total 11 13 6" xfId="40176"/>
    <cellStyle name="Subtotal 11 14" xfId="40177"/>
    <cellStyle name="Sub-total 11 14" xfId="40178"/>
    <cellStyle name="Subtotal 11 15" xfId="40179"/>
    <cellStyle name="Sub-total 11 15" xfId="40180"/>
    <cellStyle name="Subtotal 11 16" xfId="40181"/>
    <cellStyle name="Sub-total 11 16" xfId="40182"/>
    <cellStyle name="Subtotal 11 17" xfId="40183"/>
    <cellStyle name="Sub-total 11 17" xfId="40184"/>
    <cellStyle name="Subtotal 11 18" xfId="40185"/>
    <cellStyle name="Sub-total 11 18" xfId="40186"/>
    <cellStyle name="Subtotal 11 2" xfId="40187"/>
    <cellStyle name="Sub-total 11 2" xfId="40188"/>
    <cellStyle name="Subtotal 11 2 2" xfId="40189"/>
    <cellStyle name="Sub-total 11 2 2" xfId="40190"/>
    <cellStyle name="Subtotal 11 2 3" xfId="40191"/>
    <cellStyle name="Sub-total 11 2 3" xfId="40192"/>
    <cellStyle name="Subtotal 11 2 4" xfId="40193"/>
    <cellStyle name="Sub-total 11 2 4" xfId="40194"/>
    <cellStyle name="Subtotal 11 2 5" xfId="40195"/>
    <cellStyle name="Sub-total 11 2 5" xfId="40196"/>
    <cellStyle name="Subtotal 11 2 6" xfId="40197"/>
    <cellStyle name="Sub-total 11 2 6" xfId="40198"/>
    <cellStyle name="Subtotal 11 3" xfId="40199"/>
    <cellStyle name="Sub-total 11 3" xfId="40200"/>
    <cellStyle name="Subtotal 11 3 2" xfId="40201"/>
    <cellStyle name="Sub-total 11 3 2" xfId="40202"/>
    <cellStyle name="Subtotal 11 3 3" xfId="40203"/>
    <cellStyle name="Sub-total 11 3 3" xfId="40204"/>
    <cellStyle name="Subtotal 11 3 4" xfId="40205"/>
    <cellStyle name="Sub-total 11 3 4" xfId="40206"/>
    <cellStyle name="Subtotal 11 3 5" xfId="40207"/>
    <cellStyle name="Sub-total 11 3 5" xfId="40208"/>
    <cellStyle name="Subtotal 11 3 6" xfId="40209"/>
    <cellStyle name="Sub-total 11 3 6" xfId="40210"/>
    <cellStyle name="Subtotal 11 4" xfId="40211"/>
    <cellStyle name="Sub-total 11 4" xfId="40212"/>
    <cellStyle name="Subtotal 11 4 2" xfId="40213"/>
    <cellStyle name="Sub-total 11 4 2" xfId="40214"/>
    <cellStyle name="Subtotal 11 4 3" xfId="40215"/>
    <cellStyle name="Sub-total 11 4 3" xfId="40216"/>
    <cellStyle name="Subtotal 11 4 4" xfId="40217"/>
    <cellStyle name="Sub-total 11 4 4" xfId="40218"/>
    <cellStyle name="Subtotal 11 4 5" xfId="40219"/>
    <cellStyle name="Sub-total 11 4 5" xfId="40220"/>
    <cellStyle name="Subtotal 11 4 6" xfId="40221"/>
    <cellStyle name="Sub-total 11 4 6" xfId="40222"/>
    <cellStyle name="Subtotal 11 5" xfId="40223"/>
    <cellStyle name="Sub-total 11 5" xfId="40224"/>
    <cellStyle name="Subtotal 11 5 2" xfId="40225"/>
    <cellStyle name="Sub-total 11 5 2" xfId="40226"/>
    <cellStyle name="Subtotal 11 5 3" xfId="40227"/>
    <cellStyle name="Sub-total 11 5 3" xfId="40228"/>
    <cellStyle name="Subtotal 11 5 4" xfId="40229"/>
    <cellStyle name="Sub-total 11 5 4" xfId="40230"/>
    <cellStyle name="Subtotal 11 5 5" xfId="40231"/>
    <cellStyle name="Sub-total 11 5 5" xfId="40232"/>
    <cellStyle name="Subtotal 11 5 6" xfId="40233"/>
    <cellStyle name="Sub-total 11 5 6" xfId="40234"/>
    <cellStyle name="Subtotal 11 6" xfId="40235"/>
    <cellStyle name="Sub-total 11 6" xfId="40236"/>
    <cellStyle name="Subtotal 11 6 2" xfId="40237"/>
    <cellStyle name="Sub-total 11 6 2" xfId="40238"/>
    <cellStyle name="Subtotal 11 6 3" xfId="40239"/>
    <cellStyle name="Sub-total 11 6 3" xfId="40240"/>
    <cellStyle name="Subtotal 11 6 4" xfId="40241"/>
    <cellStyle name="Sub-total 11 6 4" xfId="40242"/>
    <cellStyle name="Subtotal 11 6 5" xfId="40243"/>
    <cellStyle name="Sub-total 11 6 5" xfId="40244"/>
    <cellStyle name="Subtotal 11 6 6" xfId="40245"/>
    <cellStyle name="Sub-total 11 6 6" xfId="40246"/>
    <cellStyle name="Subtotal 11 7" xfId="40247"/>
    <cellStyle name="Sub-total 11 7" xfId="40248"/>
    <cellStyle name="Subtotal 11 7 2" xfId="40249"/>
    <cellStyle name="Sub-total 11 7 2" xfId="40250"/>
    <cellStyle name="Subtotal 11 7 3" xfId="40251"/>
    <cellStyle name="Sub-total 11 7 3" xfId="40252"/>
    <cellStyle name="Subtotal 11 7 4" xfId="40253"/>
    <cellStyle name="Sub-total 11 7 4" xfId="40254"/>
    <cellStyle name="Subtotal 11 7 5" xfId="40255"/>
    <cellStyle name="Sub-total 11 7 5" xfId="40256"/>
    <cellStyle name="Subtotal 11 7 6" xfId="40257"/>
    <cellStyle name="Sub-total 11 7 6" xfId="40258"/>
    <cellStyle name="Subtotal 11 8" xfId="40259"/>
    <cellStyle name="Sub-total 11 8" xfId="40260"/>
    <cellStyle name="Subtotal 11 8 2" xfId="40261"/>
    <cellStyle name="Sub-total 11 8 2" xfId="40262"/>
    <cellStyle name="Subtotal 11 8 3" xfId="40263"/>
    <cellStyle name="Sub-total 11 8 3" xfId="40264"/>
    <cellStyle name="Subtotal 11 8 4" xfId="40265"/>
    <cellStyle name="Sub-total 11 8 4" xfId="40266"/>
    <cellStyle name="Subtotal 11 8 5" xfId="40267"/>
    <cellStyle name="Sub-total 11 8 5" xfId="40268"/>
    <cellStyle name="Subtotal 11 8 6" xfId="40269"/>
    <cellStyle name="Sub-total 11 8 6" xfId="40270"/>
    <cellStyle name="Subtotal 11 9" xfId="40271"/>
    <cellStyle name="Sub-total 11 9" xfId="40272"/>
    <cellStyle name="Subtotal 11 9 2" xfId="40273"/>
    <cellStyle name="Sub-total 11 9 2" xfId="40274"/>
    <cellStyle name="Subtotal 11 9 3" xfId="40275"/>
    <cellStyle name="Sub-total 11 9 3" xfId="40276"/>
    <cellStyle name="Subtotal 11 9 4" xfId="40277"/>
    <cellStyle name="Sub-total 11 9 4" xfId="40278"/>
    <cellStyle name="Subtotal 11 9 5" xfId="40279"/>
    <cellStyle name="Sub-total 11 9 5" xfId="40280"/>
    <cellStyle name="Subtotal 11 9 6" xfId="40281"/>
    <cellStyle name="Sub-total 11 9 6" xfId="40282"/>
    <cellStyle name="Subtotal 12" xfId="40283"/>
    <cellStyle name="Sub-total 12" xfId="40284"/>
    <cellStyle name="Subtotal 12 10" xfId="40285"/>
    <cellStyle name="Sub-total 12 10" xfId="40286"/>
    <cellStyle name="Subtotal 12 10 2" xfId="40287"/>
    <cellStyle name="Sub-total 12 10 2" xfId="40288"/>
    <cellStyle name="Subtotal 12 10 3" xfId="40289"/>
    <cellStyle name="Sub-total 12 10 3" xfId="40290"/>
    <cellStyle name="Subtotal 12 10 4" xfId="40291"/>
    <cellStyle name="Sub-total 12 10 4" xfId="40292"/>
    <cellStyle name="Subtotal 12 10 5" xfId="40293"/>
    <cellStyle name="Sub-total 12 10 5" xfId="40294"/>
    <cellStyle name="Subtotal 12 10 6" xfId="40295"/>
    <cellStyle name="Sub-total 12 10 6" xfId="40296"/>
    <cellStyle name="Subtotal 12 11" xfId="40297"/>
    <cellStyle name="Sub-total 12 11" xfId="40298"/>
    <cellStyle name="Subtotal 12 11 2" xfId="40299"/>
    <cellStyle name="Sub-total 12 11 2" xfId="40300"/>
    <cellStyle name="Subtotal 12 11 3" xfId="40301"/>
    <cellStyle name="Sub-total 12 11 3" xfId="40302"/>
    <cellStyle name="Subtotal 12 11 4" xfId="40303"/>
    <cellStyle name="Sub-total 12 11 4" xfId="40304"/>
    <cellStyle name="Subtotal 12 11 5" xfId="40305"/>
    <cellStyle name="Sub-total 12 11 5" xfId="40306"/>
    <cellStyle name="Subtotal 12 11 6" xfId="40307"/>
    <cellStyle name="Sub-total 12 11 6" xfId="40308"/>
    <cellStyle name="Subtotal 12 12" xfId="40309"/>
    <cellStyle name="Sub-total 12 12" xfId="40310"/>
    <cellStyle name="Subtotal 12 12 2" xfId="40311"/>
    <cellStyle name="Sub-total 12 12 2" xfId="40312"/>
    <cellStyle name="Subtotal 12 12 3" xfId="40313"/>
    <cellStyle name="Sub-total 12 12 3" xfId="40314"/>
    <cellStyle name="Subtotal 12 12 4" xfId="40315"/>
    <cellStyle name="Sub-total 12 12 4" xfId="40316"/>
    <cellStyle name="Subtotal 12 12 5" xfId="40317"/>
    <cellStyle name="Sub-total 12 12 5" xfId="40318"/>
    <cellStyle name="Subtotal 12 12 6" xfId="40319"/>
    <cellStyle name="Sub-total 12 12 6" xfId="40320"/>
    <cellStyle name="Subtotal 12 13" xfId="40321"/>
    <cellStyle name="Sub-total 12 13" xfId="40322"/>
    <cellStyle name="Subtotal 12 13 2" xfId="40323"/>
    <cellStyle name="Sub-total 12 13 2" xfId="40324"/>
    <cellStyle name="Subtotal 12 13 3" xfId="40325"/>
    <cellStyle name="Sub-total 12 13 3" xfId="40326"/>
    <cellStyle name="Subtotal 12 13 4" xfId="40327"/>
    <cellStyle name="Sub-total 12 13 4" xfId="40328"/>
    <cellStyle name="Subtotal 12 13 5" xfId="40329"/>
    <cellStyle name="Sub-total 12 13 5" xfId="40330"/>
    <cellStyle name="Subtotal 12 13 6" xfId="40331"/>
    <cellStyle name="Sub-total 12 13 6" xfId="40332"/>
    <cellStyle name="Subtotal 12 14" xfId="40333"/>
    <cellStyle name="Sub-total 12 14" xfId="40334"/>
    <cellStyle name="Subtotal 12 15" xfId="40335"/>
    <cellStyle name="Sub-total 12 15" xfId="40336"/>
    <cellStyle name="Subtotal 12 16" xfId="40337"/>
    <cellStyle name="Sub-total 12 16" xfId="40338"/>
    <cellStyle name="Subtotal 12 17" xfId="40339"/>
    <cellStyle name="Sub-total 12 17" xfId="40340"/>
    <cellStyle name="Subtotal 12 18" xfId="40341"/>
    <cellStyle name="Sub-total 12 18" xfId="40342"/>
    <cellStyle name="Subtotal 12 2" xfId="40343"/>
    <cellStyle name="Sub-total 12 2" xfId="40344"/>
    <cellStyle name="Subtotal 12 2 2" xfId="40345"/>
    <cellStyle name="Sub-total 12 2 2" xfId="40346"/>
    <cellStyle name="Subtotal 12 2 3" xfId="40347"/>
    <cellStyle name="Sub-total 12 2 3" xfId="40348"/>
    <cellStyle name="Subtotal 12 2 4" xfId="40349"/>
    <cellStyle name="Sub-total 12 2 4" xfId="40350"/>
    <cellStyle name="Subtotal 12 2 5" xfId="40351"/>
    <cellStyle name="Sub-total 12 2 5" xfId="40352"/>
    <cellStyle name="Subtotal 12 2 6" xfId="40353"/>
    <cellStyle name="Sub-total 12 2 6" xfId="40354"/>
    <cellStyle name="Subtotal 12 3" xfId="40355"/>
    <cellStyle name="Sub-total 12 3" xfId="40356"/>
    <cellStyle name="Subtotal 12 3 2" xfId="40357"/>
    <cellStyle name="Sub-total 12 3 2" xfId="40358"/>
    <cellStyle name="Subtotal 12 3 3" xfId="40359"/>
    <cellStyle name="Sub-total 12 3 3" xfId="40360"/>
    <cellStyle name="Subtotal 12 3 4" xfId="40361"/>
    <cellStyle name="Sub-total 12 3 4" xfId="40362"/>
    <cellStyle name="Subtotal 12 3 5" xfId="40363"/>
    <cellStyle name="Sub-total 12 3 5" xfId="40364"/>
    <cellStyle name="Subtotal 12 3 6" xfId="40365"/>
    <cellStyle name="Sub-total 12 3 6" xfId="40366"/>
    <cellStyle name="Subtotal 12 4" xfId="40367"/>
    <cellStyle name="Sub-total 12 4" xfId="40368"/>
    <cellStyle name="Subtotal 12 4 2" xfId="40369"/>
    <cellStyle name="Sub-total 12 4 2" xfId="40370"/>
    <cellStyle name="Subtotal 12 4 3" xfId="40371"/>
    <cellStyle name="Sub-total 12 4 3" xfId="40372"/>
    <cellStyle name="Subtotal 12 4 4" xfId="40373"/>
    <cellStyle name="Sub-total 12 4 4" xfId="40374"/>
    <cellStyle name="Subtotal 12 4 5" xfId="40375"/>
    <cellStyle name="Sub-total 12 4 5" xfId="40376"/>
    <cellStyle name="Subtotal 12 4 6" xfId="40377"/>
    <cellStyle name="Sub-total 12 4 6" xfId="40378"/>
    <cellStyle name="Subtotal 12 5" xfId="40379"/>
    <cellStyle name="Sub-total 12 5" xfId="40380"/>
    <cellStyle name="Subtotal 12 5 2" xfId="40381"/>
    <cellStyle name="Sub-total 12 5 2" xfId="40382"/>
    <cellStyle name="Subtotal 12 5 3" xfId="40383"/>
    <cellStyle name="Sub-total 12 5 3" xfId="40384"/>
    <cellStyle name="Subtotal 12 5 4" xfId="40385"/>
    <cellStyle name="Sub-total 12 5 4" xfId="40386"/>
    <cellStyle name="Subtotal 12 5 5" xfId="40387"/>
    <cellStyle name="Sub-total 12 5 5" xfId="40388"/>
    <cellStyle name="Subtotal 12 5 6" xfId="40389"/>
    <cellStyle name="Sub-total 12 5 6" xfId="40390"/>
    <cellStyle name="Subtotal 12 6" xfId="40391"/>
    <cellStyle name="Sub-total 12 6" xfId="40392"/>
    <cellStyle name="Subtotal 12 6 2" xfId="40393"/>
    <cellStyle name="Sub-total 12 6 2" xfId="40394"/>
    <cellStyle name="Subtotal 12 6 3" xfId="40395"/>
    <cellStyle name="Sub-total 12 6 3" xfId="40396"/>
    <cellStyle name="Subtotal 12 6 4" xfId="40397"/>
    <cellStyle name="Sub-total 12 6 4" xfId="40398"/>
    <cellStyle name="Subtotal 12 6 5" xfId="40399"/>
    <cellStyle name="Sub-total 12 6 5" xfId="40400"/>
    <cellStyle name="Subtotal 12 6 6" xfId="40401"/>
    <cellStyle name="Sub-total 12 6 6" xfId="40402"/>
    <cellStyle name="Subtotal 12 7" xfId="40403"/>
    <cellStyle name="Sub-total 12 7" xfId="40404"/>
    <cellStyle name="Subtotal 12 7 2" xfId="40405"/>
    <cellStyle name="Sub-total 12 7 2" xfId="40406"/>
    <cellStyle name="Subtotal 12 7 3" xfId="40407"/>
    <cellStyle name="Sub-total 12 7 3" xfId="40408"/>
    <cellStyle name="Subtotal 12 7 4" xfId="40409"/>
    <cellStyle name="Sub-total 12 7 4" xfId="40410"/>
    <cellStyle name="Subtotal 12 7 5" xfId="40411"/>
    <cellStyle name="Sub-total 12 7 5" xfId="40412"/>
    <cellStyle name="Subtotal 12 7 6" xfId="40413"/>
    <cellStyle name="Sub-total 12 7 6" xfId="40414"/>
    <cellStyle name="Subtotal 12 8" xfId="40415"/>
    <cellStyle name="Sub-total 12 8" xfId="40416"/>
    <cellStyle name="Subtotal 12 8 2" xfId="40417"/>
    <cellStyle name="Sub-total 12 8 2" xfId="40418"/>
    <cellStyle name="Subtotal 12 8 3" xfId="40419"/>
    <cellStyle name="Sub-total 12 8 3" xfId="40420"/>
    <cellStyle name="Subtotal 12 8 4" xfId="40421"/>
    <cellStyle name="Sub-total 12 8 4" xfId="40422"/>
    <cellStyle name="Subtotal 12 8 5" xfId="40423"/>
    <cellStyle name="Sub-total 12 8 5" xfId="40424"/>
    <cellStyle name="Subtotal 12 8 6" xfId="40425"/>
    <cellStyle name="Sub-total 12 8 6" xfId="40426"/>
    <cellStyle name="Subtotal 12 9" xfId="40427"/>
    <cellStyle name="Sub-total 12 9" xfId="40428"/>
    <cellStyle name="Subtotal 12 9 2" xfId="40429"/>
    <cellStyle name="Sub-total 12 9 2" xfId="40430"/>
    <cellStyle name="Subtotal 12 9 3" xfId="40431"/>
    <cellStyle name="Sub-total 12 9 3" xfId="40432"/>
    <cellStyle name="Subtotal 12 9 4" xfId="40433"/>
    <cellStyle name="Sub-total 12 9 4" xfId="40434"/>
    <cellStyle name="Subtotal 12 9 5" xfId="40435"/>
    <cellStyle name="Sub-total 12 9 5" xfId="40436"/>
    <cellStyle name="Subtotal 12 9 6" xfId="40437"/>
    <cellStyle name="Sub-total 12 9 6" xfId="40438"/>
    <cellStyle name="Subtotal 13" xfId="40439"/>
    <cellStyle name="Sub-total 13" xfId="40440"/>
    <cellStyle name="Subtotal 13 10" xfId="40441"/>
    <cellStyle name="Sub-total 13 10" xfId="40442"/>
    <cellStyle name="Subtotal 13 10 2" xfId="40443"/>
    <cellStyle name="Sub-total 13 10 2" xfId="40444"/>
    <cellStyle name="Subtotal 13 10 3" xfId="40445"/>
    <cellStyle name="Sub-total 13 10 3" xfId="40446"/>
    <cellStyle name="Subtotal 13 10 4" xfId="40447"/>
    <cellStyle name="Sub-total 13 10 4" xfId="40448"/>
    <cellStyle name="Subtotal 13 10 5" xfId="40449"/>
    <cellStyle name="Sub-total 13 10 5" xfId="40450"/>
    <cellStyle name="Subtotal 13 10 6" xfId="40451"/>
    <cellStyle name="Sub-total 13 10 6" xfId="40452"/>
    <cellStyle name="Subtotal 13 11" xfId="40453"/>
    <cellStyle name="Sub-total 13 11" xfId="40454"/>
    <cellStyle name="Subtotal 13 11 2" xfId="40455"/>
    <cellStyle name="Sub-total 13 11 2" xfId="40456"/>
    <cellStyle name="Subtotal 13 11 3" xfId="40457"/>
    <cellStyle name="Sub-total 13 11 3" xfId="40458"/>
    <cellStyle name="Subtotal 13 11 4" xfId="40459"/>
    <cellStyle name="Sub-total 13 11 4" xfId="40460"/>
    <cellStyle name="Subtotal 13 11 5" xfId="40461"/>
    <cellStyle name="Sub-total 13 11 5" xfId="40462"/>
    <cellStyle name="Subtotal 13 11 6" xfId="40463"/>
    <cellStyle name="Sub-total 13 11 6" xfId="40464"/>
    <cellStyle name="Subtotal 13 12" xfId="40465"/>
    <cellStyle name="Sub-total 13 12" xfId="40466"/>
    <cellStyle name="Subtotal 13 12 2" xfId="40467"/>
    <cellStyle name="Sub-total 13 12 2" xfId="40468"/>
    <cellStyle name="Subtotal 13 12 3" xfId="40469"/>
    <cellStyle name="Sub-total 13 12 3" xfId="40470"/>
    <cellStyle name="Subtotal 13 12 4" xfId="40471"/>
    <cellStyle name="Sub-total 13 12 4" xfId="40472"/>
    <cellStyle name="Subtotal 13 12 5" xfId="40473"/>
    <cellStyle name="Sub-total 13 12 5" xfId="40474"/>
    <cellStyle name="Subtotal 13 12 6" xfId="40475"/>
    <cellStyle name="Sub-total 13 12 6" xfId="40476"/>
    <cellStyle name="Subtotal 13 13" xfId="40477"/>
    <cellStyle name="Sub-total 13 13" xfId="40478"/>
    <cellStyle name="Subtotal 13 13 2" xfId="40479"/>
    <cellStyle name="Sub-total 13 13 2" xfId="40480"/>
    <cellStyle name="Subtotal 13 13 3" xfId="40481"/>
    <cellStyle name="Sub-total 13 13 3" xfId="40482"/>
    <cellStyle name="Subtotal 13 13 4" xfId="40483"/>
    <cellStyle name="Sub-total 13 13 4" xfId="40484"/>
    <cellStyle name="Subtotal 13 13 5" xfId="40485"/>
    <cellStyle name="Sub-total 13 13 5" xfId="40486"/>
    <cellStyle name="Subtotal 13 13 6" xfId="40487"/>
    <cellStyle name="Sub-total 13 13 6" xfId="40488"/>
    <cellStyle name="Subtotal 13 14" xfId="40489"/>
    <cellStyle name="Sub-total 13 14" xfId="40490"/>
    <cellStyle name="Subtotal 13 15" xfId="40491"/>
    <cellStyle name="Sub-total 13 15" xfId="40492"/>
    <cellStyle name="Subtotal 13 16" xfId="40493"/>
    <cellStyle name="Sub-total 13 16" xfId="40494"/>
    <cellStyle name="Subtotal 13 17" xfId="40495"/>
    <cellStyle name="Sub-total 13 17" xfId="40496"/>
    <cellStyle name="Subtotal 13 18" xfId="40497"/>
    <cellStyle name="Sub-total 13 18" xfId="40498"/>
    <cellStyle name="Subtotal 13 2" xfId="40499"/>
    <cellStyle name="Sub-total 13 2" xfId="40500"/>
    <cellStyle name="Subtotal 13 2 2" xfId="40501"/>
    <cellStyle name="Sub-total 13 2 2" xfId="40502"/>
    <cellStyle name="Subtotal 13 2 3" xfId="40503"/>
    <cellStyle name="Sub-total 13 2 3" xfId="40504"/>
    <cellStyle name="Subtotal 13 2 4" xfId="40505"/>
    <cellStyle name="Sub-total 13 2 4" xfId="40506"/>
    <cellStyle name="Subtotal 13 2 5" xfId="40507"/>
    <cellStyle name="Sub-total 13 2 5" xfId="40508"/>
    <cellStyle name="Subtotal 13 2 6" xfId="40509"/>
    <cellStyle name="Sub-total 13 2 6" xfId="40510"/>
    <cellStyle name="Subtotal 13 3" xfId="40511"/>
    <cellStyle name="Sub-total 13 3" xfId="40512"/>
    <cellStyle name="Subtotal 13 3 2" xfId="40513"/>
    <cellStyle name="Sub-total 13 3 2" xfId="40514"/>
    <cellStyle name="Subtotal 13 3 3" xfId="40515"/>
    <cellStyle name="Sub-total 13 3 3" xfId="40516"/>
    <cellStyle name="Subtotal 13 3 4" xfId="40517"/>
    <cellStyle name="Sub-total 13 3 4" xfId="40518"/>
    <cellStyle name="Subtotal 13 3 5" xfId="40519"/>
    <cellStyle name="Sub-total 13 3 5" xfId="40520"/>
    <cellStyle name="Subtotal 13 3 6" xfId="40521"/>
    <cellStyle name="Sub-total 13 3 6" xfId="40522"/>
    <cellStyle name="Subtotal 13 4" xfId="40523"/>
    <cellStyle name="Sub-total 13 4" xfId="40524"/>
    <cellStyle name="Subtotal 13 4 2" xfId="40525"/>
    <cellStyle name="Sub-total 13 4 2" xfId="40526"/>
    <cellStyle name="Subtotal 13 4 3" xfId="40527"/>
    <cellStyle name="Sub-total 13 4 3" xfId="40528"/>
    <cellStyle name="Subtotal 13 4 4" xfId="40529"/>
    <cellStyle name="Sub-total 13 4 4" xfId="40530"/>
    <cellStyle name="Subtotal 13 4 5" xfId="40531"/>
    <cellStyle name="Sub-total 13 4 5" xfId="40532"/>
    <cellStyle name="Subtotal 13 4 6" xfId="40533"/>
    <cellStyle name="Sub-total 13 4 6" xfId="40534"/>
    <cellStyle name="Subtotal 13 5" xfId="40535"/>
    <cellStyle name="Sub-total 13 5" xfId="40536"/>
    <cellStyle name="Subtotal 13 5 2" xfId="40537"/>
    <cellStyle name="Sub-total 13 5 2" xfId="40538"/>
    <cellStyle name="Subtotal 13 5 3" xfId="40539"/>
    <cellStyle name="Sub-total 13 5 3" xfId="40540"/>
    <cellStyle name="Subtotal 13 5 4" xfId="40541"/>
    <cellStyle name="Sub-total 13 5 4" xfId="40542"/>
    <cellStyle name="Subtotal 13 5 5" xfId="40543"/>
    <cellStyle name="Sub-total 13 5 5" xfId="40544"/>
    <cellStyle name="Subtotal 13 5 6" xfId="40545"/>
    <cellStyle name="Sub-total 13 5 6" xfId="40546"/>
    <cellStyle name="Subtotal 13 6" xfId="40547"/>
    <cellStyle name="Sub-total 13 6" xfId="40548"/>
    <cellStyle name="Subtotal 13 6 2" xfId="40549"/>
    <cellStyle name="Sub-total 13 6 2" xfId="40550"/>
    <cellStyle name="Subtotal 13 6 3" xfId="40551"/>
    <cellStyle name="Sub-total 13 6 3" xfId="40552"/>
    <cellStyle name="Subtotal 13 6 4" xfId="40553"/>
    <cellStyle name="Sub-total 13 6 4" xfId="40554"/>
    <cellStyle name="Subtotal 13 6 5" xfId="40555"/>
    <cellStyle name="Sub-total 13 6 5" xfId="40556"/>
    <cellStyle name="Subtotal 13 6 6" xfId="40557"/>
    <cellStyle name="Sub-total 13 6 6" xfId="40558"/>
    <cellStyle name="Subtotal 13 7" xfId="40559"/>
    <cellStyle name="Sub-total 13 7" xfId="40560"/>
    <cellStyle name="Subtotal 13 7 2" xfId="40561"/>
    <cellStyle name="Sub-total 13 7 2" xfId="40562"/>
    <cellStyle name="Subtotal 13 7 3" xfId="40563"/>
    <cellStyle name="Sub-total 13 7 3" xfId="40564"/>
    <cellStyle name="Subtotal 13 7 4" xfId="40565"/>
    <cellStyle name="Sub-total 13 7 4" xfId="40566"/>
    <cellStyle name="Subtotal 13 7 5" xfId="40567"/>
    <cellStyle name="Sub-total 13 7 5" xfId="40568"/>
    <cellStyle name="Subtotal 13 7 6" xfId="40569"/>
    <cellStyle name="Sub-total 13 7 6" xfId="40570"/>
    <cellStyle name="Subtotal 13 8" xfId="40571"/>
    <cellStyle name="Sub-total 13 8" xfId="40572"/>
    <cellStyle name="Subtotal 13 8 2" xfId="40573"/>
    <cellStyle name="Sub-total 13 8 2" xfId="40574"/>
    <cellStyle name="Subtotal 13 8 3" xfId="40575"/>
    <cellStyle name="Sub-total 13 8 3" xfId="40576"/>
    <cellStyle name="Subtotal 13 8 4" xfId="40577"/>
    <cellStyle name="Sub-total 13 8 4" xfId="40578"/>
    <cellStyle name="Subtotal 13 8 5" xfId="40579"/>
    <cellStyle name="Sub-total 13 8 5" xfId="40580"/>
    <cellStyle name="Subtotal 13 8 6" xfId="40581"/>
    <cellStyle name="Sub-total 13 8 6" xfId="40582"/>
    <cellStyle name="Subtotal 13 9" xfId="40583"/>
    <cellStyle name="Sub-total 13 9" xfId="40584"/>
    <cellStyle name="Subtotal 13 9 2" xfId="40585"/>
    <cellStyle name="Sub-total 13 9 2" xfId="40586"/>
    <cellStyle name="Subtotal 13 9 3" xfId="40587"/>
    <cellStyle name="Sub-total 13 9 3" xfId="40588"/>
    <cellStyle name="Subtotal 13 9 4" xfId="40589"/>
    <cellStyle name="Sub-total 13 9 4" xfId="40590"/>
    <cellStyle name="Subtotal 13 9 5" xfId="40591"/>
    <cellStyle name="Sub-total 13 9 5" xfId="40592"/>
    <cellStyle name="Subtotal 13 9 6" xfId="40593"/>
    <cellStyle name="Sub-total 13 9 6" xfId="40594"/>
    <cellStyle name="Subtotal 14" xfId="40595"/>
    <cellStyle name="Sub-total 14" xfId="40596"/>
    <cellStyle name="Subtotal 14 2" xfId="40597"/>
    <cellStyle name="Sub-total 14 2" xfId="40598"/>
    <cellStyle name="Subtotal 14 3" xfId="40599"/>
    <cellStyle name="Sub-total 14 3" xfId="40600"/>
    <cellStyle name="Subtotal 14 4" xfId="40601"/>
    <cellStyle name="Sub-total 14 4" xfId="40602"/>
    <cellStyle name="Subtotal 14 5" xfId="40603"/>
    <cellStyle name="Sub-total 14 5" xfId="40604"/>
    <cellStyle name="Subtotal 14 6" xfId="40605"/>
    <cellStyle name="Sub-total 14 6" xfId="40606"/>
    <cellStyle name="Subtotal 15" xfId="40607"/>
    <cellStyle name="Sub-total 15" xfId="40608"/>
    <cellStyle name="Subtotal 15 2" xfId="40609"/>
    <cellStyle name="Sub-total 15 2" xfId="40610"/>
    <cellStyle name="Subtotal 15 3" xfId="40611"/>
    <cellStyle name="Sub-total 15 3" xfId="40612"/>
    <cellStyle name="Subtotal 15 4" xfId="40613"/>
    <cellStyle name="Sub-total 15 4" xfId="40614"/>
    <cellStyle name="Subtotal 15 5" xfId="40615"/>
    <cellStyle name="Sub-total 15 5" xfId="40616"/>
    <cellStyle name="Subtotal 15 6" xfId="40617"/>
    <cellStyle name="Sub-total 15 6" xfId="40618"/>
    <cellStyle name="Subtotal 16" xfId="40619"/>
    <cellStyle name="Sub-total 16" xfId="40620"/>
    <cellStyle name="Subtotal 16 2" xfId="40621"/>
    <cellStyle name="Sub-total 16 2" xfId="40622"/>
    <cellStyle name="Subtotal 16 3" xfId="40623"/>
    <cellStyle name="Sub-total 16 3" xfId="40624"/>
    <cellStyle name="Subtotal 16 4" xfId="40625"/>
    <cellStyle name="Sub-total 16 4" xfId="40626"/>
    <cellStyle name="Subtotal 16 5" xfId="40627"/>
    <cellStyle name="Sub-total 16 5" xfId="40628"/>
    <cellStyle name="Subtotal 16 6" xfId="40629"/>
    <cellStyle name="Sub-total 16 6" xfId="40630"/>
    <cellStyle name="Subtotal 17" xfId="40631"/>
    <cellStyle name="Sub-total 17" xfId="40632"/>
    <cellStyle name="Subtotal 17 2" xfId="40633"/>
    <cellStyle name="Sub-total 17 2" xfId="40634"/>
    <cellStyle name="Subtotal 17 3" xfId="40635"/>
    <cellStyle name="Sub-total 17 3" xfId="40636"/>
    <cellStyle name="Subtotal 17 4" xfId="40637"/>
    <cellStyle name="Sub-total 17 4" xfId="40638"/>
    <cellStyle name="Subtotal 17 5" xfId="40639"/>
    <cellStyle name="Sub-total 17 5" xfId="40640"/>
    <cellStyle name="Subtotal 17 6" xfId="40641"/>
    <cellStyle name="Sub-total 17 6" xfId="40642"/>
    <cellStyle name="Subtotal 18" xfId="40643"/>
    <cellStyle name="Sub-total 18" xfId="40644"/>
    <cellStyle name="Subtotal 18 2" xfId="40645"/>
    <cellStyle name="Sub-total 18 2" xfId="40646"/>
    <cellStyle name="Subtotal 18 3" xfId="40647"/>
    <cellStyle name="Sub-total 18 3" xfId="40648"/>
    <cellStyle name="Subtotal 18 4" xfId="40649"/>
    <cellStyle name="Sub-total 18 4" xfId="40650"/>
    <cellStyle name="Subtotal 18 5" xfId="40651"/>
    <cellStyle name="Sub-total 18 5" xfId="40652"/>
    <cellStyle name="Subtotal 18 6" xfId="40653"/>
    <cellStyle name="Sub-total 18 6" xfId="40654"/>
    <cellStyle name="Subtotal 19" xfId="40655"/>
    <cellStyle name="Sub-total 19" xfId="40656"/>
    <cellStyle name="Subtotal 19 2" xfId="40657"/>
    <cellStyle name="Sub-total 19 2" xfId="40658"/>
    <cellStyle name="Subtotal 19 3" xfId="40659"/>
    <cellStyle name="Sub-total 19 3" xfId="40660"/>
    <cellStyle name="Subtotal 19 4" xfId="40661"/>
    <cellStyle name="Sub-total 19 4" xfId="40662"/>
    <cellStyle name="Subtotal 19 5" xfId="40663"/>
    <cellStyle name="Sub-total 19 5" xfId="40664"/>
    <cellStyle name="Subtotal 19 6" xfId="40665"/>
    <cellStyle name="Sub-total 19 6" xfId="40666"/>
    <cellStyle name="Subtotal 2" xfId="13923"/>
    <cellStyle name="Sub-total 2" xfId="13924"/>
    <cellStyle name="Subtotal 2 10" xfId="40667"/>
    <cellStyle name="Sub-total 2 10" xfId="40668"/>
    <cellStyle name="Subtotal 2 10 2" xfId="40669"/>
    <cellStyle name="Sub-total 2 10 2" xfId="40670"/>
    <cellStyle name="Subtotal 2 10 3" xfId="40671"/>
    <cellStyle name="Sub-total 2 10 3" xfId="40672"/>
    <cellStyle name="Subtotal 2 10 4" xfId="40673"/>
    <cellStyle name="Sub-total 2 10 4" xfId="40674"/>
    <cellStyle name="Subtotal 2 10 5" xfId="40675"/>
    <cellStyle name="Sub-total 2 10 5" xfId="40676"/>
    <cellStyle name="Subtotal 2 10 6" xfId="40677"/>
    <cellStyle name="Sub-total 2 10 6" xfId="40678"/>
    <cellStyle name="Subtotal 2 11" xfId="40679"/>
    <cellStyle name="Sub-total 2 11" xfId="40680"/>
    <cellStyle name="Subtotal 2 11 2" xfId="40681"/>
    <cellStyle name="Sub-total 2 11 2" xfId="40682"/>
    <cellStyle name="Subtotal 2 11 3" xfId="40683"/>
    <cellStyle name="Sub-total 2 11 3" xfId="40684"/>
    <cellStyle name="Subtotal 2 11 4" xfId="40685"/>
    <cellStyle name="Sub-total 2 11 4" xfId="40686"/>
    <cellStyle name="Subtotal 2 11 5" xfId="40687"/>
    <cellStyle name="Sub-total 2 11 5" xfId="40688"/>
    <cellStyle name="Subtotal 2 11 6" xfId="40689"/>
    <cellStyle name="Sub-total 2 11 6" xfId="40690"/>
    <cellStyle name="Subtotal 2 12" xfId="40691"/>
    <cellStyle name="Sub-total 2 12" xfId="40692"/>
    <cellStyle name="Subtotal 2 12 2" xfId="40693"/>
    <cellStyle name="Sub-total 2 12 2" xfId="40694"/>
    <cellStyle name="Subtotal 2 12 3" xfId="40695"/>
    <cellStyle name="Sub-total 2 12 3" xfId="40696"/>
    <cellStyle name="Subtotal 2 12 4" xfId="40697"/>
    <cellStyle name="Sub-total 2 12 4" xfId="40698"/>
    <cellStyle name="Subtotal 2 12 5" xfId="40699"/>
    <cellStyle name="Sub-total 2 12 5" xfId="40700"/>
    <cellStyle name="Subtotal 2 12 6" xfId="40701"/>
    <cellStyle name="Sub-total 2 12 6" xfId="40702"/>
    <cellStyle name="Subtotal 2 13" xfId="40703"/>
    <cellStyle name="Sub-total 2 13" xfId="40704"/>
    <cellStyle name="Subtotal 2 13 2" xfId="40705"/>
    <cellStyle name="Sub-total 2 13 2" xfId="40706"/>
    <cellStyle name="Subtotal 2 13 3" xfId="40707"/>
    <cellStyle name="Sub-total 2 13 3" xfId="40708"/>
    <cellStyle name="Subtotal 2 13 4" xfId="40709"/>
    <cellStyle name="Sub-total 2 13 4" xfId="40710"/>
    <cellStyle name="Subtotal 2 13 5" xfId="40711"/>
    <cellStyle name="Sub-total 2 13 5" xfId="40712"/>
    <cellStyle name="Subtotal 2 13 6" xfId="40713"/>
    <cellStyle name="Sub-total 2 13 6" xfId="40714"/>
    <cellStyle name="Subtotal 2 14" xfId="40715"/>
    <cellStyle name="Sub-total 2 14" xfId="40716"/>
    <cellStyle name="Subtotal 2 15" xfId="40717"/>
    <cellStyle name="Sub-total 2 15" xfId="40718"/>
    <cellStyle name="Subtotal 2 16" xfId="40719"/>
    <cellStyle name="Sub-total 2 16" xfId="40720"/>
    <cellStyle name="Subtotal 2 17" xfId="40721"/>
    <cellStyle name="Sub-total 2 17" xfId="40722"/>
    <cellStyle name="Subtotal 2 18" xfId="40723"/>
    <cellStyle name="Sub-total 2 18" xfId="40724"/>
    <cellStyle name="Subtotal 2 2" xfId="13925"/>
    <cellStyle name="Sub-total 2 2" xfId="13926"/>
    <cellStyle name="Subtotal 2 2 10" xfId="40725"/>
    <cellStyle name="Sub-total 2 2 10" xfId="40726"/>
    <cellStyle name="Subtotal 2 2 11" xfId="40727"/>
    <cellStyle name="Sub-total 2 2 11" xfId="40728"/>
    <cellStyle name="Subtotal 2 2 12" xfId="40729"/>
    <cellStyle name="Sub-total 2 2 12" xfId="40730"/>
    <cellStyle name="Subtotal 2 2 13" xfId="40731"/>
    <cellStyle name="Sub-total 2 2 13" xfId="40732"/>
    <cellStyle name="Subtotal 2 2 14" xfId="40733"/>
    <cellStyle name="Sub-total 2 2 14" xfId="40734"/>
    <cellStyle name="Subtotal 2 2 15" xfId="40735"/>
    <cellStyle name="Sub-total 2 2 15" xfId="40736"/>
    <cellStyle name="Subtotal 2 2 16" xfId="40737"/>
    <cellStyle name="Sub-total 2 2 16" xfId="40738"/>
    <cellStyle name="Subtotal 2 2 17" xfId="40739"/>
    <cellStyle name="Sub-total 2 2 17" xfId="40740"/>
    <cellStyle name="Subtotal 2 2 18" xfId="40741"/>
    <cellStyle name="Sub-total 2 2 18" xfId="40742"/>
    <cellStyle name="Subtotal 2 2 19" xfId="40743"/>
    <cellStyle name="Sub-total 2 2 19" xfId="40744"/>
    <cellStyle name="Subtotal 2 2 2" xfId="40745"/>
    <cellStyle name="Sub-total 2 2 2" xfId="40746"/>
    <cellStyle name="Subtotal 2 2 20" xfId="40747"/>
    <cellStyle name="Sub-total 2 2 20" xfId="40748"/>
    <cellStyle name="Subtotal 2 2 21" xfId="40749"/>
    <cellStyle name="Sub-total 2 2 21" xfId="40750"/>
    <cellStyle name="Subtotal 2 2 22" xfId="40751"/>
    <cellStyle name="Sub-total 2 2 22" xfId="40752"/>
    <cellStyle name="Subtotal 2 2 23" xfId="40753"/>
    <cellStyle name="Sub-total 2 2 23" xfId="40754"/>
    <cellStyle name="Subtotal 2 2 3" xfId="40755"/>
    <cellStyle name="Sub-total 2 2 3" xfId="40756"/>
    <cellStyle name="Subtotal 2 2 4" xfId="40757"/>
    <cellStyle name="Sub-total 2 2 4" xfId="40758"/>
    <cellStyle name="Subtotal 2 2 5" xfId="40759"/>
    <cellStyle name="Sub-total 2 2 5" xfId="40760"/>
    <cellStyle name="Subtotal 2 2 6" xfId="40761"/>
    <cellStyle name="Sub-total 2 2 6" xfId="40762"/>
    <cellStyle name="Subtotal 2 2 7" xfId="40763"/>
    <cellStyle name="Sub-total 2 2 7" xfId="40764"/>
    <cellStyle name="Subtotal 2 2 8" xfId="40765"/>
    <cellStyle name="Sub-total 2 2 8" xfId="40766"/>
    <cellStyle name="Subtotal 2 2 9" xfId="40767"/>
    <cellStyle name="Sub-total 2 2 9" xfId="40768"/>
    <cellStyle name="Subtotal 2 3" xfId="13927"/>
    <cellStyle name="Sub-total 2 3" xfId="13928"/>
    <cellStyle name="Subtotal 2 3 10" xfId="40769"/>
    <cellStyle name="Sub-total 2 3 10" xfId="40770"/>
    <cellStyle name="Subtotal 2 3 11" xfId="40771"/>
    <cellStyle name="Sub-total 2 3 11" xfId="40772"/>
    <cellStyle name="Subtotal 2 3 12" xfId="40773"/>
    <cellStyle name="Sub-total 2 3 12" xfId="40774"/>
    <cellStyle name="Subtotal 2 3 13" xfId="40775"/>
    <cellStyle name="Sub-total 2 3 13" xfId="40776"/>
    <cellStyle name="Subtotal 2 3 14" xfId="40777"/>
    <cellStyle name="Sub-total 2 3 14" xfId="40778"/>
    <cellStyle name="Subtotal 2 3 15" xfId="40779"/>
    <cellStyle name="Sub-total 2 3 15" xfId="40780"/>
    <cellStyle name="Subtotal 2 3 16" xfId="40781"/>
    <cellStyle name="Sub-total 2 3 16" xfId="40782"/>
    <cellStyle name="Subtotal 2 3 17" xfId="40783"/>
    <cellStyle name="Sub-total 2 3 17" xfId="40784"/>
    <cellStyle name="Subtotal 2 3 18" xfId="40785"/>
    <cellStyle name="Sub-total 2 3 18" xfId="40786"/>
    <cellStyle name="Subtotal 2 3 19" xfId="40787"/>
    <cellStyle name="Sub-total 2 3 19" xfId="40788"/>
    <cellStyle name="Subtotal 2 3 2" xfId="40789"/>
    <cellStyle name="Sub-total 2 3 2" xfId="40790"/>
    <cellStyle name="Subtotal 2 3 20" xfId="40791"/>
    <cellStyle name="Sub-total 2 3 20" xfId="40792"/>
    <cellStyle name="Subtotal 2 3 21" xfId="40793"/>
    <cellStyle name="Sub-total 2 3 21" xfId="40794"/>
    <cellStyle name="Subtotal 2 3 22" xfId="40795"/>
    <cellStyle name="Sub-total 2 3 22" xfId="40796"/>
    <cellStyle name="Subtotal 2 3 23" xfId="40797"/>
    <cellStyle name="Sub-total 2 3 23" xfId="40798"/>
    <cellStyle name="Subtotal 2 3 3" xfId="40799"/>
    <cellStyle name="Sub-total 2 3 3" xfId="40800"/>
    <cellStyle name="Subtotal 2 3 4" xfId="40801"/>
    <cellStyle name="Sub-total 2 3 4" xfId="40802"/>
    <cellStyle name="Subtotal 2 3 5" xfId="40803"/>
    <cellStyle name="Sub-total 2 3 5" xfId="40804"/>
    <cellStyle name="Subtotal 2 3 6" xfId="40805"/>
    <cellStyle name="Sub-total 2 3 6" xfId="40806"/>
    <cellStyle name="Subtotal 2 3 7" xfId="40807"/>
    <cellStyle name="Sub-total 2 3 7" xfId="40808"/>
    <cellStyle name="Subtotal 2 3 8" xfId="40809"/>
    <cellStyle name="Sub-total 2 3 8" xfId="40810"/>
    <cellStyle name="Subtotal 2 3 9" xfId="40811"/>
    <cellStyle name="Sub-total 2 3 9" xfId="40812"/>
    <cellStyle name="Subtotal 2 4" xfId="40813"/>
    <cellStyle name="Sub-total 2 4" xfId="40814"/>
    <cellStyle name="Subtotal 2 4 2" xfId="40815"/>
    <cellStyle name="Sub-total 2 4 2" xfId="40816"/>
    <cellStyle name="Subtotal 2 4 3" xfId="40817"/>
    <cellStyle name="Sub-total 2 4 3" xfId="40818"/>
    <cellStyle name="Subtotal 2 4 4" xfId="40819"/>
    <cellStyle name="Sub-total 2 4 4" xfId="40820"/>
    <cellStyle name="Subtotal 2 4 5" xfId="40821"/>
    <cellStyle name="Sub-total 2 4 5" xfId="40822"/>
    <cellStyle name="Subtotal 2 4 6" xfId="40823"/>
    <cellStyle name="Sub-total 2 4 6" xfId="40824"/>
    <cellStyle name="Subtotal 2 5" xfId="40825"/>
    <cellStyle name="Sub-total 2 5" xfId="40826"/>
    <cellStyle name="Subtotal 2 5 2" xfId="40827"/>
    <cellStyle name="Sub-total 2 5 2" xfId="40828"/>
    <cellStyle name="Subtotal 2 5 3" xfId="40829"/>
    <cellStyle name="Sub-total 2 5 3" xfId="40830"/>
    <cellStyle name="Subtotal 2 5 4" xfId="40831"/>
    <cellStyle name="Sub-total 2 5 4" xfId="40832"/>
    <cellStyle name="Subtotal 2 5 5" xfId="40833"/>
    <cellStyle name="Sub-total 2 5 5" xfId="40834"/>
    <cellStyle name="Subtotal 2 5 6" xfId="40835"/>
    <cellStyle name="Sub-total 2 5 6" xfId="40836"/>
    <cellStyle name="Subtotal 2 6" xfId="40837"/>
    <cellStyle name="Sub-total 2 6" xfId="40838"/>
    <cellStyle name="Subtotal 2 6 2" xfId="40839"/>
    <cellStyle name="Sub-total 2 6 2" xfId="40840"/>
    <cellStyle name="Subtotal 2 6 3" xfId="40841"/>
    <cellStyle name="Sub-total 2 6 3" xfId="40842"/>
    <cellStyle name="Subtotal 2 6 4" xfId="40843"/>
    <cellStyle name="Sub-total 2 6 4" xfId="40844"/>
    <cellStyle name="Subtotal 2 6 5" xfId="40845"/>
    <cellStyle name="Sub-total 2 6 5" xfId="40846"/>
    <cellStyle name="Subtotal 2 6 6" xfId="40847"/>
    <cellStyle name="Sub-total 2 6 6" xfId="40848"/>
    <cellStyle name="Subtotal 2 7" xfId="40849"/>
    <cellStyle name="Sub-total 2 7" xfId="40850"/>
    <cellStyle name="Subtotal 2 7 2" xfId="40851"/>
    <cellStyle name="Sub-total 2 7 2" xfId="40852"/>
    <cellStyle name="Subtotal 2 7 3" xfId="40853"/>
    <cellStyle name="Sub-total 2 7 3" xfId="40854"/>
    <cellStyle name="Subtotal 2 7 4" xfId="40855"/>
    <cellStyle name="Sub-total 2 7 4" xfId="40856"/>
    <cellStyle name="Subtotal 2 7 5" xfId="40857"/>
    <cellStyle name="Sub-total 2 7 5" xfId="40858"/>
    <cellStyle name="Subtotal 2 7 6" xfId="40859"/>
    <cellStyle name="Sub-total 2 7 6" xfId="40860"/>
    <cellStyle name="Subtotal 2 8" xfId="40861"/>
    <cellStyle name="Sub-total 2 8" xfId="40862"/>
    <cellStyle name="Subtotal 2 8 2" xfId="40863"/>
    <cellStyle name="Sub-total 2 8 2" xfId="40864"/>
    <cellStyle name="Subtotal 2 8 3" xfId="40865"/>
    <cellStyle name="Sub-total 2 8 3" xfId="40866"/>
    <cellStyle name="Subtotal 2 8 4" xfId="40867"/>
    <cellStyle name="Sub-total 2 8 4" xfId="40868"/>
    <cellStyle name="Subtotal 2 8 5" xfId="40869"/>
    <cellStyle name="Sub-total 2 8 5" xfId="40870"/>
    <cellStyle name="Subtotal 2 8 6" xfId="40871"/>
    <cellStyle name="Sub-total 2 8 6" xfId="40872"/>
    <cellStyle name="Subtotal 2 9" xfId="40873"/>
    <cellStyle name="Sub-total 2 9" xfId="40874"/>
    <cellStyle name="Subtotal 2 9 2" xfId="40875"/>
    <cellStyle name="Sub-total 2 9 2" xfId="40876"/>
    <cellStyle name="Subtotal 2 9 3" xfId="40877"/>
    <cellStyle name="Sub-total 2 9 3" xfId="40878"/>
    <cellStyle name="Subtotal 2 9 4" xfId="40879"/>
    <cellStyle name="Sub-total 2 9 4" xfId="40880"/>
    <cellStyle name="Subtotal 2 9 5" xfId="40881"/>
    <cellStyle name="Sub-total 2 9 5" xfId="40882"/>
    <cellStyle name="Subtotal 2 9 6" xfId="40883"/>
    <cellStyle name="Sub-total 2 9 6" xfId="40884"/>
    <cellStyle name="Subtotal 20" xfId="40885"/>
    <cellStyle name="Sub-total 20" xfId="40886"/>
    <cellStyle name="Subtotal 20 2" xfId="40887"/>
    <cellStyle name="Sub-total 20 2" xfId="40888"/>
    <cellStyle name="Subtotal 20 3" xfId="40889"/>
    <cellStyle name="Sub-total 20 3" xfId="40890"/>
    <cellStyle name="Subtotal 20 4" xfId="40891"/>
    <cellStyle name="Sub-total 20 4" xfId="40892"/>
    <cellStyle name="Subtotal 20 5" xfId="40893"/>
    <cellStyle name="Sub-total 20 5" xfId="40894"/>
    <cellStyle name="Subtotal 20 6" xfId="40895"/>
    <cellStyle name="Sub-total 20 6" xfId="40896"/>
    <cellStyle name="Subtotal 21" xfId="40897"/>
    <cellStyle name="Sub-total 21" xfId="40898"/>
    <cellStyle name="Subtotal 21 2" xfId="40899"/>
    <cellStyle name="Sub-total 21 2" xfId="40900"/>
    <cellStyle name="Subtotal 21 3" xfId="40901"/>
    <cellStyle name="Sub-total 21 3" xfId="40902"/>
    <cellStyle name="Subtotal 21 4" xfId="40903"/>
    <cellStyle name="Sub-total 21 4" xfId="40904"/>
    <cellStyle name="Subtotal 21 5" xfId="40905"/>
    <cellStyle name="Sub-total 21 5" xfId="40906"/>
    <cellStyle name="Subtotal 21 6" xfId="40907"/>
    <cellStyle name="Sub-total 21 6" xfId="40908"/>
    <cellStyle name="Subtotal 22" xfId="40909"/>
    <cellStyle name="Sub-total 22" xfId="40910"/>
    <cellStyle name="Subtotal 22 2" xfId="40911"/>
    <cellStyle name="Sub-total 22 2" xfId="40912"/>
    <cellStyle name="Subtotal 22 3" xfId="40913"/>
    <cellStyle name="Sub-total 22 3" xfId="40914"/>
    <cellStyle name="Subtotal 22 4" xfId="40915"/>
    <cellStyle name="Sub-total 22 4" xfId="40916"/>
    <cellStyle name="Subtotal 22 5" xfId="40917"/>
    <cellStyle name="Sub-total 22 5" xfId="40918"/>
    <cellStyle name="Subtotal 22 6" xfId="40919"/>
    <cellStyle name="Sub-total 22 6" xfId="40920"/>
    <cellStyle name="Subtotal 23" xfId="40921"/>
    <cellStyle name="Sub-total 23" xfId="40922"/>
    <cellStyle name="Subtotal 23 2" xfId="40923"/>
    <cellStyle name="Sub-total 23 2" xfId="40924"/>
    <cellStyle name="Subtotal 23 3" xfId="40925"/>
    <cellStyle name="Sub-total 23 3" xfId="40926"/>
    <cellStyle name="Subtotal 23 4" xfId="40927"/>
    <cellStyle name="Sub-total 23 4" xfId="40928"/>
    <cellStyle name="Subtotal 23 5" xfId="40929"/>
    <cellStyle name="Sub-total 23 5" xfId="40930"/>
    <cellStyle name="Subtotal 23 6" xfId="40931"/>
    <cellStyle name="Sub-total 23 6" xfId="40932"/>
    <cellStyle name="Subtotal 24" xfId="40933"/>
    <cellStyle name="Sub-total 24" xfId="40934"/>
    <cellStyle name="Subtotal 24 2" xfId="40935"/>
    <cellStyle name="Sub-total 24 2" xfId="40936"/>
    <cellStyle name="Subtotal 24 3" xfId="40937"/>
    <cellStyle name="Sub-total 24 3" xfId="40938"/>
    <cellStyle name="Subtotal 24 4" xfId="40939"/>
    <cellStyle name="Sub-total 24 4" xfId="40940"/>
    <cellStyle name="Subtotal 24 5" xfId="40941"/>
    <cellStyle name="Sub-total 24 5" xfId="40942"/>
    <cellStyle name="Subtotal 24 6" xfId="40943"/>
    <cellStyle name="Sub-total 24 6" xfId="40944"/>
    <cellStyle name="Subtotal 25" xfId="40945"/>
    <cellStyle name="Sub-total 25" xfId="40946"/>
    <cellStyle name="Subtotal 25 2" xfId="40947"/>
    <cellStyle name="Sub-total 25 2" xfId="40948"/>
    <cellStyle name="Subtotal 25 3" xfId="40949"/>
    <cellStyle name="Sub-total 25 3" xfId="40950"/>
    <cellStyle name="Subtotal 25 4" xfId="40951"/>
    <cellStyle name="Sub-total 25 4" xfId="40952"/>
    <cellStyle name="Subtotal 25 5" xfId="40953"/>
    <cellStyle name="Sub-total 25 5" xfId="40954"/>
    <cellStyle name="Subtotal 25 6" xfId="40955"/>
    <cellStyle name="Sub-total 25 6" xfId="40956"/>
    <cellStyle name="Subtotal 26" xfId="40957"/>
    <cellStyle name="Sub-total 26" xfId="40958"/>
    <cellStyle name="Subtotal 26 2" xfId="40959"/>
    <cellStyle name="Sub-total 26 2" xfId="40960"/>
    <cellStyle name="Subtotal 26 3" xfId="40961"/>
    <cellStyle name="Sub-total 26 3" xfId="40962"/>
    <cellStyle name="Subtotal 26 4" xfId="40963"/>
    <cellStyle name="Sub-total 26 4" xfId="40964"/>
    <cellStyle name="Subtotal 26 5" xfId="40965"/>
    <cellStyle name="Sub-total 26 5" xfId="40966"/>
    <cellStyle name="Subtotal 26 6" xfId="40967"/>
    <cellStyle name="Sub-total 26 6" xfId="40968"/>
    <cellStyle name="Subtotal 27" xfId="40969"/>
    <cellStyle name="Sub-total 27" xfId="40970"/>
    <cellStyle name="Subtotal 28" xfId="40971"/>
    <cellStyle name="Sub-total 28" xfId="40972"/>
    <cellStyle name="Subtotal 29" xfId="40973"/>
    <cellStyle name="Sub-total 29" xfId="40974"/>
    <cellStyle name="Subtotal 3" xfId="13929"/>
    <cellStyle name="Sub-total 3" xfId="13930"/>
    <cellStyle name="Subtotal 3 10" xfId="40975"/>
    <cellStyle name="Sub-total 3 10" xfId="40976"/>
    <cellStyle name="Subtotal 3 10 2" xfId="40977"/>
    <cellStyle name="Sub-total 3 10 2" xfId="40978"/>
    <cellStyle name="Subtotal 3 10 3" xfId="40979"/>
    <cellStyle name="Sub-total 3 10 3" xfId="40980"/>
    <cellStyle name="Subtotal 3 10 4" xfId="40981"/>
    <cellStyle name="Sub-total 3 10 4" xfId="40982"/>
    <cellStyle name="Subtotal 3 10 5" xfId="40983"/>
    <cellStyle name="Sub-total 3 10 5" xfId="40984"/>
    <cellStyle name="Subtotal 3 10 6" xfId="40985"/>
    <cellStyle name="Sub-total 3 10 6" xfId="40986"/>
    <cellStyle name="Subtotal 3 11" xfId="40987"/>
    <cellStyle name="Sub-total 3 11" xfId="40988"/>
    <cellStyle name="Subtotal 3 11 2" xfId="40989"/>
    <cellStyle name="Sub-total 3 11 2" xfId="40990"/>
    <cellStyle name="Subtotal 3 11 3" xfId="40991"/>
    <cellStyle name="Sub-total 3 11 3" xfId="40992"/>
    <cellStyle name="Subtotal 3 11 4" xfId="40993"/>
    <cellStyle name="Sub-total 3 11 4" xfId="40994"/>
    <cellStyle name="Subtotal 3 11 5" xfId="40995"/>
    <cellStyle name="Sub-total 3 11 5" xfId="40996"/>
    <cellStyle name="Subtotal 3 11 6" xfId="40997"/>
    <cellStyle name="Sub-total 3 11 6" xfId="40998"/>
    <cellStyle name="Subtotal 3 12" xfId="40999"/>
    <cellStyle name="Sub-total 3 12" xfId="41000"/>
    <cellStyle name="Subtotal 3 12 2" xfId="41001"/>
    <cellStyle name="Sub-total 3 12 2" xfId="41002"/>
    <cellStyle name="Subtotal 3 12 3" xfId="41003"/>
    <cellStyle name="Sub-total 3 12 3" xfId="41004"/>
    <cellStyle name="Subtotal 3 12 4" xfId="41005"/>
    <cellStyle name="Sub-total 3 12 4" xfId="41006"/>
    <cellStyle name="Subtotal 3 12 5" xfId="41007"/>
    <cellStyle name="Sub-total 3 12 5" xfId="41008"/>
    <cellStyle name="Subtotal 3 12 6" xfId="41009"/>
    <cellStyle name="Sub-total 3 12 6" xfId="41010"/>
    <cellStyle name="Subtotal 3 13" xfId="41011"/>
    <cellStyle name="Sub-total 3 13" xfId="41012"/>
    <cellStyle name="Subtotal 3 13 2" xfId="41013"/>
    <cellStyle name="Sub-total 3 13 2" xfId="41014"/>
    <cellStyle name="Subtotal 3 13 3" xfId="41015"/>
    <cellStyle name="Sub-total 3 13 3" xfId="41016"/>
    <cellStyle name="Subtotal 3 13 4" xfId="41017"/>
    <cellStyle name="Sub-total 3 13 4" xfId="41018"/>
    <cellStyle name="Subtotal 3 13 5" xfId="41019"/>
    <cellStyle name="Sub-total 3 13 5" xfId="41020"/>
    <cellStyle name="Subtotal 3 13 6" xfId="41021"/>
    <cellStyle name="Sub-total 3 13 6" xfId="41022"/>
    <cellStyle name="Subtotal 3 14" xfId="41023"/>
    <cellStyle name="Sub-total 3 14" xfId="41024"/>
    <cellStyle name="Subtotal 3 15" xfId="41025"/>
    <cellStyle name="Sub-total 3 15" xfId="41026"/>
    <cellStyle name="Subtotal 3 16" xfId="41027"/>
    <cellStyle name="Sub-total 3 16" xfId="41028"/>
    <cellStyle name="Subtotal 3 17" xfId="41029"/>
    <cellStyle name="Sub-total 3 17" xfId="41030"/>
    <cellStyle name="Subtotal 3 18" xfId="41031"/>
    <cellStyle name="Sub-total 3 18" xfId="41032"/>
    <cellStyle name="Subtotal 3 2" xfId="13931"/>
    <cellStyle name="Sub-total 3 2" xfId="13932"/>
    <cellStyle name="Subtotal 3 2 10" xfId="41033"/>
    <cellStyle name="Sub-total 3 2 10" xfId="41034"/>
    <cellStyle name="Subtotal 3 2 11" xfId="41035"/>
    <cellStyle name="Sub-total 3 2 11" xfId="41036"/>
    <cellStyle name="Subtotal 3 2 12" xfId="41037"/>
    <cellStyle name="Sub-total 3 2 12" xfId="41038"/>
    <cellStyle name="Subtotal 3 2 13" xfId="41039"/>
    <cellStyle name="Sub-total 3 2 13" xfId="41040"/>
    <cellStyle name="Subtotal 3 2 14" xfId="41041"/>
    <cellStyle name="Sub-total 3 2 14" xfId="41042"/>
    <cellStyle name="Subtotal 3 2 15" xfId="41043"/>
    <cellStyle name="Sub-total 3 2 15" xfId="41044"/>
    <cellStyle name="Subtotal 3 2 16" xfId="41045"/>
    <cellStyle name="Sub-total 3 2 16" xfId="41046"/>
    <cellStyle name="Subtotal 3 2 17" xfId="41047"/>
    <cellStyle name="Sub-total 3 2 17" xfId="41048"/>
    <cellStyle name="Subtotal 3 2 18" xfId="41049"/>
    <cellStyle name="Sub-total 3 2 18" xfId="41050"/>
    <cellStyle name="Subtotal 3 2 19" xfId="41051"/>
    <cellStyle name="Sub-total 3 2 19" xfId="41052"/>
    <cellStyle name="Subtotal 3 2 2" xfId="41053"/>
    <cellStyle name="Sub-total 3 2 2" xfId="41054"/>
    <cellStyle name="Subtotal 3 2 20" xfId="41055"/>
    <cellStyle name="Sub-total 3 2 20" xfId="41056"/>
    <cellStyle name="Subtotal 3 2 21" xfId="41057"/>
    <cellStyle name="Sub-total 3 2 21" xfId="41058"/>
    <cellStyle name="Subtotal 3 2 22" xfId="41059"/>
    <cellStyle name="Sub-total 3 2 22" xfId="41060"/>
    <cellStyle name="Subtotal 3 2 23" xfId="41061"/>
    <cellStyle name="Sub-total 3 2 23" xfId="41062"/>
    <cellStyle name="Subtotal 3 2 3" xfId="41063"/>
    <cellStyle name="Sub-total 3 2 3" xfId="41064"/>
    <cellStyle name="Subtotal 3 2 4" xfId="41065"/>
    <cellStyle name="Sub-total 3 2 4" xfId="41066"/>
    <cellStyle name="Subtotal 3 2 5" xfId="41067"/>
    <cellStyle name="Sub-total 3 2 5" xfId="41068"/>
    <cellStyle name="Subtotal 3 2 6" xfId="41069"/>
    <cellStyle name="Sub-total 3 2 6" xfId="41070"/>
    <cellStyle name="Subtotal 3 2 7" xfId="41071"/>
    <cellStyle name="Sub-total 3 2 7" xfId="41072"/>
    <cellStyle name="Subtotal 3 2 8" xfId="41073"/>
    <cellStyle name="Sub-total 3 2 8" xfId="41074"/>
    <cellStyle name="Subtotal 3 2 9" xfId="41075"/>
    <cellStyle name="Sub-total 3 2 9" xfId="41076"/>
    <cellStyle name="Subtotal 3 3" xfId="13933"/>
    <cellStyle name="Sub-total 3 3" xfId="13934"/>
    <cellStyle name="Subtotal 3 3 10" xfId="41077"/>
    <cellStyle name="Sub-total 3 3 10" xfId="41078"/>
    <cellStyle name="Subtotal 3 3 11" xfId="41079"/>
    <cellStyle name="Sub-total 3 3 11" xfId="41080"/>
    <cellStyle name="Subtotal 3 3 12" xfId="41081"/>
    <cellStyle name="Sub-total 3 3 12" xfId="41082"/>
    <cellStyle name="Subtotal 3 3 13" xfId="41083"/>
    <cellStyle name="Sub-total 3 3 13" xfId="41084"/>
    <cellStyle name="Subtotal 3 3 14" xfId="41085"/>
    <cellStyle name="Sub-total 3 3 14" xfId="41086"/>
    <cellStyle name="Subtotal 3 3 15" xfId="41087"/>
    <cellStyle name="Sub-total 3 3 15" xfId="41088"/>
    <cellStyle name="Subtotal 3 3 16" xfId="41089"/>
    <cellStyle name="Sub-total 3 3 16" xfId="41090"/>
    <cellStyle name="Subtotal 3 3 17" xfId="41091"/>
    <cellStyle name="Sub-total 3 3 17" xfId="41092"/>
    <cellStyle name="Subtotal 3 3 18" xfId="41093"/>
    <cellStyle name="Sub-total 3 3 18" xfId="41094"/>
    <cellStyle name="Subtotal 3 3 19" xfId="41095"/>
    <cellStyle name="Sub-total 3 3 19" xfId="41096"/>
    <cellStyle name="Subtotal 3 3 2" xfId="41097"/>
    <cellStyle name="Sub-total 3 3 2" xfId="41098"/>
    <cellStyle name="Subtotal 3 3 20" xfId="41099"/>
    <cellStyle name="Sub-total 3 3 20" xfId="41100"/>
    <cellStyle name="Subtotal 3 3 21" xfId="41101"/>
    <cellStyle name="Sub-total 3 3 21" xfId="41102"/>
    <cellStyle name="Subtotal 3 3 22" xfId="41103"/>
    <cellStyle name="Sub-total 3 3 22" xfId="41104"/>
    <cellStyle name="Subtotal 3 3 23" xfId="41105"/>
    <cellStyle name="Sub-total 3 3 23" xfId="41106"/>
    <cellStyle name="Subtotal 3 3 3" xfId="41107"/>
    <cellStyle name="Sub-total 3 3 3" xfId="41108"/>
    <cellStyle name="Subtotal 3 3 4" xfId="41109"/>
    <cellStyle name="Sub-total 3 3 4" xfId="41110"/>
    <cellStyle name="Subtotal 3 3 5" xfId="41111"/>
    <cellStyle name="Sub-total 3 3 5" xfId="41112"/>
    <cellStyle name="Subtotal 3 3 6" xfId="41113"/>
    <cellStyle name="Sub-total 3 3 6" xfId="41114"/>
    <cellStyle name="Subtotal 3 3 7" xfId="41115"/>
    <cellStyle name="Sub-total 3 3 7" xfId="41116"/>
    <cellStyle name="Subtotal 3 3 8" xfId="41117"/>
    <cellStyle name="Sub-total 3 3 8" xfId="41118"/>
    <cellStyle name="Subtotal 3 3 9" xfId="41119"/>
    <cellStyle name="Sub-total 3 3 9" xfId="41120"/>
    <cellStyle name="Subtotal 3 4" xfId="41121"/>
    <cellStyle name="Sub-total 3 4" xfId="41122"/>
    <cellStyle name="Subtotal 3 4 2" xfId="41123"/>
    <cellStyle name="Sub-total 3 4 2" xfId="41124"/>
    <cellStyle name="Subtotal 3 4 3" xfId="41125"/>
    <cellStyle name="Sub-total 3 4 3" xfId="41126"/>
    <cellStyle name="Subtotal 3 4 4" xfId="41127"/>
    <cellStyle name="Sub-total 3 4 4" xfId="41128"/>
    <cellStyle name="Subtotal 3 4 5" xfId="41129"/>
    <cellStyle name="Sub-total 3 4 5" xfId="41130"/>
    <cellStyle name="Subtotal 3 4 6" xfId="41131"/>
    <cellStyle name="Sub-total 3 4 6" xfId="41132"/>
    <cellStyle name="Subtotal 3 5" xfId="41133"/>
    <cellStyle name="Sub-total 3 5" xfId="41134"/>
    <cellStyle name="Subtotal 3 5 2" xfId="41135"/>
    <cellStyle name="Sub-total 3 5 2" xfId="41136"/>
    <cellStyle name="Subtotal 3 5 3" xfId="41137"/>
    <cellStyle name="Sub-total 3 5 3" xfId="41138"/>
    <cellStyle name="Subtotal 3 5 4" xfId="41139"/>
    <cellStyle name="Sub-total 3 5 4" xfId="41140"/>
    <cellStyle name="Subtotal 3 5 5" xfId="41141"/>
    <cellStyle name="Sub-total 3 5 5" xfId="41142"/>
    <cellStyle name="Subtotal 3 5 6" xfId="41143"/>
    <cellStyle name="Sub-total 3 5 6" xfId="41144"/>
    <cellStyle name="Subtotal 3 6" xfId="41145"/>
    <cellStyle name="Sub-total 3 6" xfId="41146"/>
    <cellStyle name="Subtotal 3 6 2" xfId="41147"/>
    <cellStyle name="Sub-total 3 6 2" xfId="41148"/>
    <cellStyle name="Subtotal 3 6 3" xfId="41149"/>
    <cellStyle name="Sub-total 3 6 3" xfId="41150"/>
    <cellStyle name="Subtotal 3 6 4" xfId="41151"/>
    <cellStyle name="Sub-total 3 6 4" xfId="41152"/>
    <cellStyle name="Subtotal 3 6 5" xfId="41153"/>
    <cellStyle name="Sub-total 3 6 5" xfId="41154"/>
    <cellStyle name="Subtotal 3 6 6" xfId="41155"/>
    <cellStyle name="Sub-total 3 6 6" xfId="41156"/>
    <cellStyle name="Subtotal 3 7" xfId="41157"/>
    <cellStyle name="Sub-total 3 7" xfId="41158"/>
    <cellStyle name="Subtotal 3 7 2" xfId="41159"/>
    <cellStyle name="Sub-total 3 7 2" xfId="41160"/>
    <cellStyle name="Subtotal 3 7 3" xfId="41161"/>
    <cellStyle name="Sub-total 3 7 3" xfId="41162"/>
    <cellStyle name="Subtotal 3 7 4" xfId="41163"/>
    <cellStyle name="Sub-total 3 7 4" xfId="41164"/>
    <cellStyle name="Subtotal 3 7 5" xfId="41165"/>
    <cellStyle name="Sub-total 3 7 5" xfId="41166"/>
    <cellStyle name="Subtotal 3 7 6" xfId="41167"/>
    <cellStyle name="Sub-total 3 7 6" xfId="41168"/>
    <cellStyle name="Subtotal 3 8" xfId="41169"/>
    <cellStyle name="Sub-total 3 8" xfId="41170"/>
    <cellStyle name="Subtotal 3 8 2" xfId="41171"/>
    <cellStyle name="Sub-total 3 8 2" xfId="41172"/>
    <cellStyle name="Subtotal 3 8 3" xfId="41173"/>
    <cellStyle name="Sub-total 3 8 3" xfId="41174"/>
    <cellStyle name="Subtotal 3 8 4" xfId="41175"/>
    <cellStyle name="Sub-total 3 8 4" xfId="41176"/>
    <cellStyle name="Subtotal 3 8 5" xfId="41177"/>
    <cellStyle name="Sub-total 3 8 5" xfId="41178"/>
    <cellStyle name="Subtotal 3 8 6" xfId="41179"/>
    <cellStyle name="Sub-total 3 8 6" xfId="41180"/>
    <cellStyle name="Subtotal 3 9" xfId="41181"/>
    <cellStyle name="Sub-total 3 9" xfId="41182"/>
    <cellStyle name="Subtotal 3 9 2" xfId="41183"/>
    <cellStyle name="Sub-total 3 9 2" xfId="41184"/>
    <cellStyle name="Subtotal 3 9 3" xfId="41185"/>
    <cellStyle name="Sub-total 3 9 3" xfId="41186"/>
    <cellStyle name="Subtotal 3 9 4" xfId="41187"/>
    <cellStyle name="Sub-total 3 9 4" xfId="41188"/>
    <cellStyle name="Subtotal 3 9 5" xfId="41189"/>
    <cellStyle name="Sub-total 3 9 5" xfId="41190"/>
    <cellStyle name="Subtotal 3 9 6" xfId="41191"/>
    <cellStyle name="Sub-total 3 9 6" xfId="41192"/>
    <cellStyle name="Subtotal 30" xfId="41193"/>
    <cellStyle name="Sub-total 30" xfId="41194"/>
    <cellStyle name="Subtotal 4" xfId="13935"/>
    <cellStyle name="Sub-total 4" xfId="13936"/>
    <cellStyle name="Subtotal 4 10" xfId="41195"/>
    <cellStyle name="Sub-total 4 10" xfId="41196"/>
    <cellStyle name="Subtotal 4 10 2" xfId="41197"/>
    <cellStyle name="Sub-total 4 10 2" xfId="41198"/>
    <cellStyle name="Subtotal 4 10 3" xfId="41199"/>
    <cellStyle name="Sub-total 4 10 3" xfId="41200"/>
    <cellStyle name="Subtotal 4 10 4" xfId="41201"/>
    <cellStyle name="Sub-total 4 10 4" xfId="41202"/>
    <cellStyle name="Subtotal 4 10 5" xfId="41203"/>
    <cellStyle name="Sub-total 4 10 5" xfId="41204"/>
    <cellStyle name="Subtotal 4 10 6" xfId="41205"/>
    <cellStyle name="Sub-total 4 10 6" xfId="41206"/>
    <cellStyle name="Subtotal 4 11" xfId="41207"/>
    <cellStyle name="Sub-total 4 11" xfId="41208"/>
    <cellStyle name="Subtotal 4 11 2" xfId="41209"/>
    <cellStyle name="Sub-total 4 11 2" xfId="41210"/>
    <cellStyle name="Subtotal 4 11 3" xfId="41211"/>
    <cellStyle name="Sub-total 4 11 3" xfId="41212"/>
    <cellStyle name="Subtotal 4 11 4" xfId="41213"/>
    <cellStyle name="Sub-total 4 11 4" xfId="41214"/>
    <cellStyle name="Subtotal 4 11 5" xfId="41215"/>
    <cellStyle name="Sub-total 4 11 5" xfId="41216"/>
    <cellStyle name="Subtotal 4 11 6" xfId="41217"/>
    <cellStyle name="Sub-total 4 11 6" xfId="41218"/>
    <cellStyle name="Subtotal 4 12" xfId="41219"/>
    <cellStyle name="Sub-total 4 12" xfId="41220"/>
    <cellStyle name="Subtotal 4 12 2" xfId="41221"/>
    <cellStyle name="Sub-total 4 12 2" xfId="41222"/>
    <cellStyle name="Subtotal 4 12 3" xfId="41223"/>
    <cellStyle name="Sub-total 4 12 3" xfId="41224"/>
    <cellStyle name="Subtotal 4 12 4" xfId="41225"/>
    <cellStyle name="Sub-total 4 12 4" xfId="41226"/>
    <cellStyle name="Subtotal 4 12 5" xfId="41227"/>
    <cellStyle name="Sub-total 4 12 5" xfId="41228"/>
    <cellStyle name="Subtotal 4 12 6" xfId="41229"/>
    <cellStyle name="Sub-total 4 12 6" xfId="41230"/>
    <cellStyle name="Subtotal 4 13" xfId="41231"/>
    <cellStyle name="Sub-total 4 13" xfId="41232"/>
    <cellStyle name="Subtotal 4 13 2" xfId="41233"/>
    <cellStyle name="Sub-total 4 13 2" xfId="41234"/>
    <cellStyle name="Subtotal 4 13 3" xfId="41235"/>
    <cellStyle name="Sub-total 4 13 3" xfId="41236"/>
    <cellStyle name="Subtotal 4 13 4" xfId="41237"/>
    <cellStyle name="Sub-total 4 13 4" xfId="41238"/>
    <cellStyle name="Subtotal 4 13 5" xfId="41239"/>
    <cellStyle name="Sub-total 4 13 5" xfId="41240"/>
    <cellStyle name="Subtotal 4 13 6" xfId="41241"/>
    <cellStyle name="Sub-total 4 13 6" xfId="41242"/>
    <cellStyle name="Subtotal 4 14" xfId="41243"/>
    <cellStyle name="Sub-total 4 14" xfId="41244"/>
    <cellStyle name="Subtotal 4 15" xfId="41245"/>
    <cellStyle name="Sub-total 4 15" xfId="41246"/>
    <cellStyle name="Subtotal 4 16" xfId="41247"/>
    <cellStyle name="Sub-total 4 16" xfId="41248"/>
    <cellStyle name="Subtotal 4 17" xfId="41249"/>
    <cellStyle name="Sub-total 4 17" xfId="41250"/>
    <cellStyle name="Subtotal 4 18" xfId="41251"/>
    <cellStyle name="Sub-total 4 18" xfId="41252"/>
    <cellStyle name="Subtotal 4 2" xfId="13937"/>
    <cellStyle name="Sub-total 4 2" xfId="13938"/>
    <cellStyle name="Subtotal 4 2 10" xfId="41253"/>
    <cellStyle name="Sub-total 4 2 10" xfId="41254"/>
    <cellStyle name="Subtotal 4 2 11" xfId="41255"/>
    <cellStyle name="Sub-total 4 2 11" xfId="41256"/>
    <cellStyle name="Subtotal 4 2 12" xfId="41257"/>
    <cellStyle name="Sub-total 4 2 12" xfId="41258"/>
    <cellStyle name="Subtotal 4 2 13" xfId="41259"/>
    <cellStyle name="Sub-total 4 2 13" xfId="41260"/>
    <cellStyle name="Subtotal 4 2 14" xfId="41261"/>
    <cellStyle name="Sub-total 4 2 14" xfId="41262"/>
    <cellStyle name="Subtotal 4 2 15" xfId="41263"/>
    <cellStyle name="Sub-total 4 2 15" xfId="41264"/>
    <cellStyle name="Subtotal 4 2 16" xfId="41265"/>
    <cellStyle name="Sub-total 4 2 16" xfId="41266"/>
    <cellStyle name="Subtotal 4 2 17" xfId="41267"/>
    <cellStyle name="Sub-total 4 2 17" xfId="41268"/>
    <cellStyle name="Subtotal 4 2 18" xfId="41269"/>
    <cellStyle name="Sub-total 4 2 18" xfId="41270"/>
    <cellStyle name="Subtotal 4 2 19" xfId="41271"/>
    <cellStyle name="Sub-total 4 2 19" xfId="41272"/>
    <cellStyle name="Subtotal 4 2 2" xfId="41273"/>
    <cellStyle name="Sub-total 4 2 2" xfId="41274"/>
    <cellStyle name="Subtotal 4 2 20" xfId="41275"/>
    <cellStyle name="Sub-total 4 2 20" xfId="41276"/>
    <cellStyle name="Subtotal 4 2 21" xfId="41277"/>
    <cellStyle name="Sub-total 4 2 21" xfId="41278"/>
    <cellStyle name="Subtotal 4 2 22" xfId="41279"/>
    <cellStyle name="Sub-total 4 2 22" xfId="41280"/>
    <cellStyle name="Subtotal 4 2 23" xfId="41281"/>
    <cellStyle name="Sub-total 4 2 23" xfId="41282"/>
    <cellStyle name="Subtotal 4 2 3" xfId="41283"/>
    <cellStyle name="Sub-total 4 2 3" xfId="41284"/>
    <cellStyle name="Subtotal 4 2 4" xfId="41285"/>
    <cellStyle name="Sub-total 4 2 4" xfId="41286"/>
    <cellStyle name="Subtotal 4 2 5" xfId="41287"/>
    <cellStyle name="Sub-total 4 2 5" xfId="41288"/>
    <cellStyle name="Subtotal 4 2 6" xfId="41289"/>
    <cellStyle name="Sub-total 4 2 6" xfId="41290"/>
    <cellStyle name="Subtotal 4 2 7" xfId="41291"/>
    <cellStyle name="Sub-total 4 2 7" xfId="41292"/>
    <cellStyle name="Subtotal 4 2 8" xfId="41293"/>
    <cellStyle name="Sub-total 4 2 8" xfId="41294"/>
    <cellStyle name="Subtotal 4 2 9" xfId="41295"/>
    <cellStyle name="Sub-total 4 2 9" xfId="41296"/>
    <cellStyle name="Subtotal 4 3" xfId="13939"/>
    <cellStyle name="Sub-total 4 3" xfId="13940"/>
    <cellStyle name="Subtotal 4 3 10" xfId="41297"/>
    <cellStyle name="Sub-total 4 3 10" xfId="41298"/>
    <cellStyle name="Subtotal 4 3 11" xfId="41299"/>
    <cellStyle name="Sub-total 4 3 11" xfId="41300"/>
    <cellStyle name="Subtotal 4 3 12" xfId="41301"/>
    <cellStyle name="Sub-total 4 3 12" xfId="41302"/>
    <cellStyle name="Subtotal 4 3 13" xfId="41303"/>
    <cellStyle name="Sub-total 4 3 13" xfId="41304"/>
    <cellStyle name="Subtotal 4 3 14" xfId="41305"/>
    <cellStyle name="Sub-total 4 3 14" xfId="41306"/>
    <cellStyle name="Subtotal 4 3 15" xfId="41307"/>
    <cellStyle name="Sub-total 4 3 15" xfId="41308"/>
    <cellStyle name="Subtotal 4 3 16" xfId="41309"/>
    <cellStyle name="Sub-total 4 3 16" xfId="41310"/>
    <cellStyle name="Subtotal 4 3 17" xfId="41311"/>
    <cellStyle name="Sub-total 4 3 17" xfId="41312"/>
    <cellStyle name="Subtotal 4 3 18" xfId="41313"/>
    <cellStyle name="Sub-total 4 3 18" xfId="41314"/>
    <cellStyle name="Subtotal 4 3 19" xfId="41315"/>
    <cellStyle name="Sub-total 4 3 19" xfId="41316"/>
    <cellStyle name="Subtotal 4 3 2" xfId="41317"/>
    <cellStyle name="Sub-total 4 3 2" xfId="41318"/>
    <cellStyle name="Subtotal 4 3 20" xfId="41319"/>
    <cellStyle name="Sub-total 4 3 20" xfId="41320"/>
    <cellStyle name="Subtotal 4 3 21" xfId="41321"/>
    <cellStyle name="Sub-total 4 3 21" xfId="41322"/>
    <cellStyle name="Subtotal 4 3 22" xfId="41323"/>
    <cellStyle name="Sub-total 4 3 22" xfId="41324"/>
    <cellStyle name="Subtotal 4 3 23" xfId="41325"/>
    <cellStyle name="Sub-total 4 3 23" xfId="41326"/>
    <cellStyle name="Subtotal 4 3 3" xfId="41327"/>
    <cellStyle name="Sub-total 4 3 3" xfId="41328"/>
    <cellStyle name="Subtotal 4 3 4" xfId="41329"/>
    <cellStyle name="Sub-total 4 3 4" xfId="41330"/>
    <cellStyle name="Subtotal 4 3 5" xfId="41331"/>
    <cellStyle name="Sub-total 4 3 5" xfId="41332"/>
    <cellStyle name="Subtotal 4 3 6" xfId="41333"/>
    <cellStyle name="Sub-total 4 3 6" xfId="41334"/>
    <cellStyle name="Subtotal 4 3 7" xfId="41335"/>
    <cellStyle name="Sub-total 4 3 7" xfId="41336"/>
    <cellStyle name="Subtotal 4 3 8" xfId="41337"/>
    <cellStyle name="Sub-total 4 3 8" xfId="41338"/>
    <cellStyle name="Subtotal 4 3 9" xfId="41339"/>
    <cellStyle name="Sub-total 4 3 9" xfId="41340"/>
    <cellStyle name="Subtotal 4 4" xfId="41341"/>
    <cellStyle name="Sub-total 4 4" xfId="41342"/>
    <cellStyle name="Subtotal 4 4 2" xfId="41343"/>
    <cellStyle name="Sub-total 4 4 2" xfId="41344"/>
    <cellStyle name="Subtotal 4 4 3" xfId="41345"/>
    <cellStyle name="Sub-total 4 4 3" xfId="41346"/>
    <cellStyle name="Subtotal 4 4 4" xfId="41347"/>
    <cellStyle name="Sub-total 4 4 4" xfId="41348"/>
    <cellStyle name="Subtotal 4 4 5" xfId="41349"/>
    <cellStyle name="Sub-total 4 4 5" xfId="41350"/>
    <cellStyle name="Subtotal 4 4 6" xfId="41351"/>
    <cellStyle name="Sub-total 4 4 6" xfId="41352"/>
    <cellStyle name="Subtotal 4 5" xfId="41353"/>
    <cellStyle name="Sub-total 4 5" xfId="41354"/>
    <cellStyle name="Subtotal 4 5 2" xfId="41355"/>
    <cellStyle name="Sub-total 4 5 2" xfId="41356"/>
    <cellStyle name="Subtotal 4 5 3" xfId="41357"/>
    <cellStyle name="Sub-total 4 5 3" xfId="41358"/>
    <cellStyle name="Subtotal 4 5 4" xfId="41359"/>
    <cellStyle name="Sub-total 4 5 4" xfId="41360"/>
    <cellStyle name="Subtotal 4 5 5" xfId="41361"/>
    <cellStyle name="Sub-total 4 5 5" xfId="41362"/>
    <cellStyle name="Subtotal 4 5 6" xfId="41363"/>
    <cellStyle name="Sub-total 4 5 6" xfId="41364"/>
    <cellStyle name="Subtotal 4 6" xfId="41365"/>
    <cellStyle name="Sub-total 4 6" xfId="41366"/>
    <cellStyle name="Subtotal 4 6 2" xfId="41367"/>
    <cellStyle name="Sub-total 4 6 2" xfId="41368"/>
    <cellStyle name="Subtotal 4 6 3" xfId="41369"/>
    <cellStyle name="Sub-total 4 6 3" xfId="41370"/>
    <cellStyle name="Subtotal 4 6 4" xfId="41371"/>
    <cellStyle name="Sub-total 4 6 4" xfId="41372"/>
    <cellStyle name="Subtotal 4 6 5" xfId="41373"/>
    <cellStyle name="Sub-total 4 6 5" xfId="41374"/>
    <cellStyle name="Subtotal 4 6 6" xfId="41375"/>
    <cellStyle name="Sub-total 4 6 6" xfId="41376"/>
    <cellStyle name="Subtotal 4 7" xfId="41377"/>
    <cellStyle name="Sub-total 4 7" xfId="41378"/>
    <cellStyle name="Subtotal 4 7 2" xfId="41379"/>
    <cellStyle name="Sub-total 4 7 2" xfId="41380"/>
    <cellStyle name="Subtotal 4 7 3" xfId="41381"/>
    <cellStyle name="Sub-total 4 7 3" xfId="41382"/>
    <cellStyle name="Subtotal 4 7 4" xfId="41383"/>
    <cellStyle name="Sub-total 4 7 4" xfId="41384"/>
    <cellStyle name="Subtotal 4 7 5" xfId="41385"/>
    <cellStyle name="Sub-total 4 7 5" xfId="41386"/>
    <cellStyle name="Subtotal 4 7 6" xfId="41387"/>
    <cellStyle name="Sub-total 4 7 6" xfId="41388"/>
    <cellStyle name="Subtotal 4 8" xfId="41389"/>
    <cellStyle name="Sub-total 4 8" xfId="41390"/>
    <cellStyle name="Subtotal 4 8 2" xfId="41391"/>
    <cellStyle name="Sub-total 4 8 2" xfId="41392"/>
    <cellStyle name="Subtotal 4 8 3" xfId="41393"/>
    <cellStyle name="Sub-total 4 8 3" xfId="41394"/>
    <cellStyle name="Subtotal 4 8 4" xfId="41395"/>
    <cellStyle name="Sub-total 4 8 4" xfId="41396"/>
    <cellStyle name="Subtotal 4 8 5" xfId="41397"/>
    <cellStyle name="Sub-total 4 8 5" xfId="41398"/>
    <cellStyle name="Subtotal 4 8 6" xfId="41399"/>
    <cellStyle name="Sub-total 4 8 6" xfId="41400"/>
    <cellStyle name="Subtotal 4 9" xfId="41401"/>
    <cellStyle name="Sub-total 4 9" xfId="41402"/>
    <cellStyle name="Subtotal 4 9 2" xfId="41403"/>
    <cellStyle name="Sub-total 4 9 2" xfId="41404"/>
    <cellStyle name="Subtotal 4 9 3" xfId="41405"/>
    <cellStyle name="Sub-total 4 9 3" xfId="41406"/>
    <cellStyle name="Subtotal 4 9 4" xfId="41407"/>
    <cellStyle name="Sub-total 4 9 4" xfId="41408"/>
    <cellStyle name="Subtotal 4 9 5" xfId="41409"/>
    <cellStyle name="Sub-total 4 9 5" xfId="41410"/>
    <cellStyle name="Subtotal 4 9 6" xfId="41411"/>
    <cellStyle name="Sub-total 4 9 6" xfId="41412"/>
    <cellStyle name="Subtotal 5" xfId="13941"/>
    <cellStyle name="Sub-total 5" xfId="13942"/>
    <cellStyle name="Subtotal 5 10" xfId="41413"/>
    <cellStyle name="Sub-total 5 10" xfId="41414"/>
    <cellStyle name="Subtotal 5 10 2" xfId="41415"/>
    <cellStyle name="Sub-total 5 10 2" xfId="41416"/>
    <cellStyle name="Subtotal 5 10 3" xfId="41417"/>
    <cellStyle name="Sub-total 5 10 3" xfId="41418"/>
    <cellStyle name="Subtotal 5 10 4" xfId="41419"/>
    <cellStyle name="Sub-total 5 10 4" xfId="41420"/>
    <cellStyle name="Subtotal 5 10 5" xfId="41421"/>
    <cellStyle name="Sub-total 5 10 5" xfId="41422"/>
    <cellStyle name="Subtotal 5 10 6" xfId="41423"/>
    <cellStyle name="Sub-total 5 10 6" xfId="41424"/>
    <cellStyle name="Subtotal 5 11" xfId="41425"/>
    <cellStyle name="Sub-total 5 11" xfId="41426"/>
    <cellStyle name="Subtotal 5 11 2" xfId="41427"/>
    <cellStyle name="Sub-total 5 11 2" xfId="41428"/>
    <cellStyle name="Subtotal 5 11 3" xfId="41429"/>
    <cellStyle name="Sub-total 5 11 3" xfId="41430"/>
    <cellStyle name="Subtotal 5 11 4" xfId="41431"/>
    <cellStyle name="Sub-total 5 11 4" xfId="41432"/>
    <cellStyle name="Subtotal 5 11 5" xfId="41433"/>
    <cellStyle name="Sub-total 5 11 5" xfId="41434"/>
    <cellStyle name="Subtotal 5 11 6" xfId="41435"/>
    <cellStyle name="Sub-total 5 11 6" xfId="41436"/>
    <cellStyle name="Subtotal 5 12" xfId="41437"/>
    <cellStyle name="Sub-total 5 12" xfId="41438"/>
    <cellStyle name="Subtotal 5 12 2" xfId="41439"/>
    <cellStyle name="Sub-total 5 12 2" xfId="41440"/>
    <cellStyle name="Subtotal 5 12 3" xfId="41441"/>
    <cellStyle name="Sub-total 5 12 3" xfId="41442"/>
    <cellStyle name="Subtotal 5 12 4" xfId="41443"/>
    <cellStyle name="Sub-total 5 12 4" xfId="41444"/>
    <cellStyle name="Subtotal 5 12 5" xfId="41445"/>
    <cellStyle name="Sub-total 5 12 5" xfId="41446"/>
    <cellStyle name="Subtotal 5 12 6" xfId="41447"/>
    <cellStyle name="Sub-total 5 12 6" xfId="41448"/>
    <cellStyle name="Subtotal 5 13" xfId="41449"/>
    <cellStyle name="Sub-total 5 13" xfId="41450"/>
    <cellStyle name="Subtotal 5 13 2" xfId="41451"/>
    <cellStyle name="Sub-total 5 13 2" xfId="41452"/>
    <cellStyle name="Subtotal 5 13 3" xfId="41453"/>
    <cellStyle name="Sub-total 5 13 3" xfId="41454"/>
    <cellStyle name="Subtotal 5 13 4" xfId="41455"/>
    <cellStyle name="Sub-total 5 13 4" xfId="41456"/>
    <cellStyle name="Subtotal 5 13 5" xfId="41457"/>
    <cellStyle name="Sub-total 5 13 5" xfId="41458"/>
    <cellStyle name="Subtotal 5 13 6" xfId="41459"/>
    <cellStyle name="Sub-total 5 13 6" xfId="41460"/>
    <cellStyle name="Subtotal 5 14" xfId="41461"/>
    <cellStyle name="Sub-total 5 14" xfId="41462"/>
    <cellStyle name="Subtotal 5 15" xfId="41463"/>
    <cellStyle name="Sub-total 5 15" xfId="41464"/>
    <cellStyle name="Subtotal 5 16" xfId="41465"/>
    <cellStyle name="Sub-total 5 16" xfId="41466"/>
    <cellStyle name="Subtotal 5 17" xfId="41467"/>
    <cellStyle name="Sub-total 5 17" xfId="41468"/>
    <cellStyle name="Subtotal 5 18" xfId="41469"/>
    <cellStyle name="Sub-total 5 18" xfId="41470"/>
    <cellStyle name="Subtotal 5 2" xfId="13943"/>
    <cellStyle name="Sub-total 5 2" xfId="13944"/>
    <cellStyle name="Subtotal 5 2 10" xfId="41471"/>
    <cellStyle name="Sub-total 5 2 10" xfId="41472"/>
    <cellStyle name="Subtotal 5 2 11" xfId="41473"/>
    <cellStyle name="Sub-total 5 2 11" xfId="41474"/>
    <cellStyle name="Subtotal 5 2 12" xfId="41475"/>
    <cellStyle name="Sub-total 5 2 12" xfId="41476"/>
    <cellStyle name="Subtotal 5 2 13" xfId="41477"/>
    <cellStyle name="Sub-total 5 2 13" xfId="41478"/>
    <cellStyle name="Subtotal 5 2 14" xfId="41479"/>
    <cellStyle name="Sub-total 5 2 14" xfId="41480"/>
    <cellStyle name="Subtotal 5 2 15" xfId="41481"/>
    <cellStyle name="Sub-total 5 2 15" xfId="41482"/>
    <cellStyle name="Subtotal 5 2 16" xfId="41483"/>
    <cellStyle name="Sub-total 5 2 16" xfId="41484"/>
    <cellStyle name="Subtotal 5 2 17" xfId="41485"/>
    <cellStyle name="Sub-total 5 2 17" xfId="41486"/>
    <cellStyle name="Subtotal 5 2 18" xfId="41487"/>
    <cellStyle name="Sub-total 5 2 18" xfId="41488"/>
    <cellStyle name="Subtotal 5 2 19" xfId="41489"/>
    <cellStyle name="Sub-total 5 2 19" xfId="41490"/>
    <cellStyle name="Subtotal 5 2 2" xfId="41491"/>
    <cellStyle name="Sub-total 5 2 2" xfId="41492"/>
    <cellStyle name="Subtotal 5 2 20" xfId="41493"/>
    <cellStyle name="Sub-total 5 2 20" xfId="41494"/>
    <cellStyle name="Subtotal 5 2 21" xfId="41495"/>
    <cellStyle name="Sub-total 5 2 21" xfId="41496"/>
    <cellStyle name="Subtotal 5 2 22" xfId="41497"/>
    <cellStyle name="Sub-total 5 2 22" xfId="41498"/>
    <cellStyle name="Subtotal 5 2 23" xfId="41499"/>
    <cellStyle name="Sub-total 5 2 23" xfId="41500"/>
    <cellStyle name="Subtotal 5 2 3" xfId="41501"/>
    <cellStyle name="Sub-total 5 2 3" xfId="41502"/>
    <cellStyle name="Subtotal 5 2 4" xfId="41503"/>
    <cellStyle name="Sub-total 5 2 4" xfId="41504"/>
    <cellStyle name="Subtotal 5 2 5" xfId="41505"/>
    <cellStyle name="Sub-total 5 2 5" xfId="41506"/>
    <cellStyle name="Subtotal 5 2 6" xfId="41507"/>
    <cellStyle name="Sub-total 5 2 6" xfId="41508"/>
    <cellStyle name="Subtotal 5 2 7" xfId="41509"/>
    <cellStyle name="Sub-total 5 2 7" xfId="41510"/>
    <cellStyle name="Subtotal 5 2 8" xfId="41511"/>
    <cellStyle name="Sub-total 5 2 8" xfId="41512"/>
    <cellStyle name="Subtotal 5 2 9" xfId="41513"/>
    <cellStyle name="Sub-total 5 2 9" xfId="41514"/>
    <cellStyle name="Subtotal 5 3" xfId="13945"/>
    <cellStyle name="Sub-total 5 3" xfId="13946"/>
    <cellStyle name="Subtotal 5 3 10" xfId="41515"/>
    <cellStyle name="Sub-total 5 3 10" xfId="41516"/>
    <cellStyle name="Subtotal 5 3 11" xfId="41517"/>
    <cellStyle name="Sub-total 5 3 11" xfId="41518"/>
    <cellStyle name="Subtotal 5 3 12" xfId="41519"/>
    <cellStyle name="Sub-total 5 3 12" xfId="41520"/>
    <cellStyle name="Subtotal 5 3 13" xfId="41521"/>
    <cellStyle name="Sub-total 5 3 13" xfId="41522"/>
    <cellStyle name="Subtotal 5 3 14" xfId="41523"/>
    <cellStyle name="Sub-total 5 3 14" xfId="41524"/>
    <cellStyle name="Subtotal 5 3 15" xfId="41525"/>
    <cellStyle name="Sub-total 5 3 15" xfId="41526"/>
    <cellStyle name="Subtotal 5 3 16" xfId="41527"/>
    <cellStyle name="Sub-total 5 3 16" xfId="41528"/>
    <cellStyle name="Subtotal 5 3 17" xfId="41529"/>
    <cellStyle name="Sub-total 5 3 17" xfId="41530"/>
    <cellStyle name="Subtotal 5 3 18" xfId="41531"/>
    <cellStyle name="Sub-total 5 3 18" xfId="41532"/>
    <cellStyle name="Subtotal 5 3 19" xfId="41533"/>
    <cellStyle name="Sub-total 5 3 19" xfId="41534"/>
    <cellStyle name="Subtotal 5 3 2" xfId="41535"/>
    <cellStyle name="Sub-total 5 3 2" xfId="41536"/>
    <cellStyle name="Subtotal 5 3 20" xfId="41537"/>
    <cellStyle name="Sub-total 5 3 20" xfId="41538"/>
    <cellStyle name="Subtotal 5 3 21" xfId="41539"/>
    <cellStyle name="Sub-total 5 3 21" xfId="41540"/>
    <cellStyle name="Subtotal 5 3 22" xfId="41541"/>
    <cellStyle name="Sub-total 5 3 22" xfId="41542"/>
    <cellStyle name="Subtotal 5 3 23" xfId="41543"/>
    <cellStyle name="Sub-total 5 3 23" xfId="41544"/>
    <cellStyle name="Subtotal 5 3 3" xfId="41545"/>
    <cellStyle name="Sub-total 5 3 3" xfId="41546"/>
    <cellStyle name="Subtotal 5 3 4" xfId="41547"/>
    <cellStyle name="Sub-total 5 3 4" xfId="41548"/>
    <cellStyle name="Subtotal 5 3 5" xfId="41549"/>
    <cellStyle name="Sub-total 5 3 5" xfId="41550"/>
    <cellStyle name="Subtotal 5 3 6" xfId="41551"/>
    <cellStyle name="Sub-total 5 3 6" xfId="41552"/>
    <cellStyle name="Subtotal 5 3 7" xfId="41553"/>
    <cellStyle name="Sub-total 5 3 7" xfId="41554"/>
    <cellStyle name="Subtotal 5 3 8" xfId="41555"/>
    <cellStyle name="Sub-total 5 3 8" xfId="41556"/>
    <cellStyle name="Subtotal 5 3 9" xfId="41557"/>
    <cellStyle name="Sub-total 5 3 9" xfId="41558"/>
    <cellStyle name="Subtotal 5 4" xfId="41559"/>
    <cellStyle name="Sub-total 5 4" xfId="41560"/>
    <cellStyle name="Subtotal 5 4 2" xfId="41561"/>
    <cellStyle name="Sub-total 5 4 2" xfId="41562"/>
    <cellStyle name="Subtotal 5 4 3" xfId="41563"/>
    <cellStyle name="Sub-total 5 4 3" xfId="41564"/>
    <cellStyle name="Subtotal 5 4 4" xfId="41565"/>
    <cellStyle name="Sub-total 5 4 4" xfId="41566"/>
    <cellStyle name="Subtotal 5 4 5" xfId="41567"/>
    <cellStyle name="Sub-total 5 4 5" xfId="41568"/>
    <cellStyle name="Subtotal 5 4 6" xfId="41569"/>
    <cellStyle name="Sub-total 5 4 6" xfId="41570"/>
    <cellStyle name="Subtotal 5 5" xfId="41571"/>
    <cellStyle name="Sub-total 5 5" xfId="41572"/>
    <cellStyle name="Subtotal 5 5 2" xfId="41573"/>
    <cellStyle name="Sub-total 5 5 2" xfId="41574"/>
    <cellStyle name="Subtotal 5 5 3" xfId="41575"/>
    <cellStyle name="Sub-total 5 5 3" xfId="41576"/>
    <cellStyle name="Subtotal 5 5 4" xfId="41577"/>
    <cellStyle name="Sub-total 5 5 4" xfId="41578"/>
    <cellStyle name="Subtotal 5 5 5" xfId="41579"/>
    <cellStyle name="Sub-total 5 5 5" xfId="41580"/>
    <cellStyle name="Subtotal 5 5 6" xfId="41581"/>
    <cellStyle name="Sub-total 5 5 6" xfId="41582"/>
    <cellStyle name="Subtotal 5 6" xfId="41583"/>
    <cellStyle name="Sub-total 5 6" xfId="41584"/>
    <cellStyle name="Subtotal 5 6 2" xfId="41585"/>
    <cellStyle name="Sub-total 5 6 2" xfId="41586"/>
    <cellStyle name="Subtotal 5 6 3" xfId="41587"/>
    <cellStyle name="Sub-total 5 6 3" xfId="41588"/>
    <cellStyle name="Subtotal 5 6 4" xfId="41589"/>
    <cellStyle name="Sub-total 5 6 4" xfId="41590"/>
    <cellStyle name="Subtotal 5 6 5" xfId="41591"/>
    <cellStyle name="Sub-total 5 6 5" xfId="41592"/>
    <cellStyle name="Subtotal 5 6 6" xfId="41593"/>
    <cellStyle name="Sub-total 5 6 6" xfId="41594"/>
    <cellStyle name="Subtotal 5 7" xfId="41595"/>
    <cellStyle name="Sub-total 5 7" xfId="41596"/>
    <cellStyle name="Subtotal 5 7 2" xfId="41597"/>
    <cellStyle name="Sub-total 5 7 2" xfId="41598"/>
    <cellStyle name="Subtotal 5 7 3" xfId="41599"/>
    <cellStyle name="Sub-total 5 7 3" xfId="41600"/>
    <cellStyle name="Subtotal 5 7 4" xfId="41601"/>
    <cellStyle name="Sub-total 5 7 4" xfId="41602"/>
    <cellStyle name="Subtotal 5 7 5" xfId="41603"/>
    <cellStyle name="Sub-total 5 7 5" xfId="41604"/>
    <cellStyle name="Subtotal 5 7 6" xfId="41605"/>
    <cellStyle name="Sub-total 5 7 6" xfId="41606"/>
    <cellStyle name="Subtotal 5 8" xfId="41607"/>
    <cellStyle name="Sub-total 5 8" xfId="41608"/>
    <cellStyle name="Subtotal 5 8 2" xfId="41609"/>
    <cellStyle name="Sub-total 5 8 2" xfId="41610"/>
    <cellStyle name="Subtotal 5 8 3" xfId="41611"/>
    <cellStyle name="Sub-total 5 8 3" xfId="41612"/>
    <cellStyle name="Subtotal 5 8 4" xfId="41613"/>
    <cellStyle name="Sub-total 5 8 4" xfId="41614"/>
    <cellStyle name="Subtotal 5 8 5" xfId="41615"/>
    <cellStyle name="Sub-total 5 8 5" xfId="41616"/>
    <cellStyle name="Subtotal 5 8 6" xfId="41617"/>
    <cellStyle name="Sub-total 5 8 6" xfId="41618"/>
    <cellStyle name="Subtotal 5 9" xfId="41619"/>
    <cellStyle name="Sub-total 5 9" xfId="41620"/>
    <cellStyle name="Subtotal 5 9 2" xfId="41621"/>
    <cellStyle name="Sub-total 5 9 2" xfId="41622"/>
    <cellStyle name="Subtotal 5 9 3" xfId="41623"/>
    <cellStyle name="Sub-total 5 9 3" xfId="41624"/>
    <cellStyle name="Subtotal 5 9 4" xfId="41625"/>
    <cellStyle name="Sub-total 5 9 4" xfId="41626"/>
    <cellStyle name="Subtotal 5 9 5" xfId="41627"/>
    <cellStyle name="Sub-total 5 9 5" xfId="41628"/>
    <cellStyle name="Subtotal 5 9 6" xfId="41629"/>
    <cellStyle name="Sub-total 5 9 6" xfId="41630"/>
    <cellStyle name="Subtotal 6" xfId="13947"/>
    <cellStyle name="Sub-total 6" xfId="13948"/>
    <cellStyle name="Subtotal 6 10" xfId="41631"/>
    <cellStyle name="Sub-total 6 10" xfId="41632"/>
    <cellStyle name="Subtotal 6 10 2" xfId="41633"/>
    <cellStyle name="Sub-total 6 10 2" xfId="41634"/>
    <cellStyle name="Subtotal 6 10 3" xfId="41635"/>
    <cellStyle name="Sub-total 6 10 3" xfId="41636"/>
    <cellStyle name="Subtotal 6 10 4" xfId="41637"/>
    <cellStyle name="Sub-total 6 10 4" xfId="41638"/>
    <cellStyle name="Subtotal 6 10 5" xfId="41639"/>
    <cellStyle name="Sub-total 6 10 5" xfId="41640"/>
    <cellStyle name="Subtotal 6 10 6" xfId="41641"/>
    <cellStyle name="Sub-total 6 10 6" xfId="41642"/>
    <cellStyle name="Subtotal 6 11" xfId="41643"/>
    <cellStyle name="Sub-total 6 11" xfId="41644"/>
    <cellStyle name="Subtotal 6 11 2" xfId="41645"/>
    <cellStyle name="Sub-total 6 11 2" xfId="41646"/>
    <cellStyle name="Subtotal 6 11 3" xfId="41647"/>
    <cellStyle name="Sub-total 6 11 3" xfId="41648"/>
    <cellStyle name="Subtotal 6 11 4" xfId="41649"/>
    <cellStyle name="Sub-total 6 11 4" xfId="41650"/>
    <cellStyle name="Subtotal 6 11 5" xfId="41651"/>
    <cellStyle name="Sub-total 6 11 5" xfId="41652"/>
    <cellStyle name="Subtotal 6 11 6" xfId="41653"/>
    <cellStyle name="Sub-total 6 11 6" xfId="41654"/>
    <cellStyle name="Subtotal 6 12" xfId="41655"/>
    <cellStyle name="Sub-total 6 12" xfId="41656"/>
    <cellStyle name="Subtotal 6 12 2" xfId="41657"/>
    <cellStyle name="Sub-total 6 12 2" xfId="41658"/>
    <cellStyle name="Subtotal 6 12 3" xfId="41659"/>
    <cellStyle name="Sub-total 6 12 3" xfId="41660"/>
    <cellStyle name="Subtotal 6 12 4" xfId="41661"/>
    <cellStyle name="Sub-total 6 12 4" xfId="41662"/>
    <cellStyle name="Subtotal 6 12 5" xfId="41663"/>
    <cellStyle name="Sub-total 6 12 5" xfId="41664"/>
    <cellStyle name="Subtotal 6 12 6" xfId="41665"/>
    <cellStyle name="Sub-total 6 12 6" xfId="41666"/>
    <cellStyle name="Subtotal 6 13" xfId="41667"/>
    <cellStyle name="Sub-total 6 13" xfId="41668"/>
    <cellStyle name="Subtotal 6 13 2" xfId="41669"/>
    <cellStyle name="Sub-total 6 13 2" xfId="41670"/>
    <cellStyle name="Subtotal 6 13 3" xfId="41671"/>
    <cellStyle name="Sub-total 6 13 3" xfId="41672"/>
    <cellStyle name="Subtotal 6 13 4" xfId="41673"/>
    <cellStyle name="Sub-total 6 13 4" xfId="41674"/>
    <cellStyle name="Subtotal 6 13 5" xfId="41675"/>
    <cellStyle name="Sub-total 6 13 5" xfId="41676"/>
    <cellStyle name="Subtotal 6 13 6" xfId="41677"/>
    <cellStyle name="Sub-total 6 13 6" xfId="41678"/>
    <cellStyle name="Subtotal 6 14" xfId="41679"/>
    <cellStyle name="Sub-total 6 14" xfId="41680"/>
    <cellStyle name="Subtotal 6 15" xfId="41681"/>
    <cellStyle name="Sub-total 6 15" xfId="41682"/>
    <cellStyle name="Subtotal 6 16" xfId="41683"/>
    <cellStyle name="Sub-total 6 16" xfId="41684"/>
    <cellStyle name="Subtotal 6 17" xfId="41685"/>
    <cellStyle name="Sub-total 6 17" xfId="41686"/>
    <cellStyle name="Subtotal 6 18" xfId="41687"/>
    <cellStyle name="Sub-total 6 18" xfId="41688"/>
    <cellStyle name="Subtotal 6 2" xfId="13949"/>
    <cellStyle name="Sub-total 6 2" xfId="13950"/>
    <cellStyle name="Subtotal 6 2 10" xfId="41689"/>
    <cellStyle name="Sub-total 6 2 10" xfId="41690"/>
    <cellStyle name="Subtotal 6 2 11" xfId="41691"/>
    <cellStyle name="Sub-total 6 2 11" xfId="41692"/>
    <cellStyle name="Subtotal 6 2 12" xfId="41693"/>
    <cellStyle name="Sub-total 6 2 12" xfId="41694"/>
    <cellStyle name="Subtotal 6 2 13" xfId="41695"/>
    <cellStyle name="Sub-total 6 2 13" xfId="41696"/>
    <cellStyle name="Subtotal 6 2 14" xfId="41697"/>
    <cellStyle name="Sub-total 6 2 14" xfId="41698"/>
    <cellStyle name="Subtotal 6 2 15" xfId="41699"/>
    <cellStyle name="Sub-total 6 2 15" xfId="41700"/>
    <cellStyle name="Subtotal 6 2 16" xfId="41701"/>
    <cellStyle name="Sub-total 6 2 16" xfId="41702"/>
    <cellStyle name="Subtotal 6 2 17" xfId="41703"/>
    <cellStyle name="Sub-total 6 2 17" xfId="41704"/>
    <cellStyle name="Subtotal 6 2 18" xfId="41705"/>
    <cellStyle name="Sub-total 6 2 18" xfId="41706"/>
    <cellStyle name="Subtotal 6 2 19" xfId="41707"/>
    <cellStyle name="Sub-total 6 2 19" xfId="41708"/>
    <cellStyle name="Subtotal 6 2 2" xfId="41709"/>
    <cellStyle name="Sub-total 6 2 2" xfId="41710"/>
    <cellStyle name="Subtotal 6 2 20" xfId="41711"/>
    <cellStyle name="Sub-total 6 2 20" xfId="41712"/>
    <cellStyle name="Subtotal 6 2 21" xfId="41713"/>
    <cellStyle name="Sub-total 6 2 21" xfId="41714"/>
    <cellStyle name="Subtotal 6 2 22" xfId="41715"/>
    <cellStyle name="Sub-total 6 2 22" xfId="41716"/>
    <cellStyle name="Subtotal 6 2 23" xfId="41717"/>
    <cellStyle name="Sub-total 6 2 23" xfId="41718"/>
    <cellStyle name="Subtotal 6 2 3" xfId="41719"/>
    <cellStyle name="Sub-total 6 2 3" xfId="41720"/>
    <cellStyle name="Subtotal 6 2 4" xfId="41721"/>
    <cellStyle name="Sub-total 6 2 4" xfId="41722"/>
    <cellStyle name="Subtotal 6 2 5" xfId="41723"/>
    <cellStyle name="Sub-total 6 2 5" xfId="41724"/>
    <cellStyle name="Subtotal 6 2 6" xfId="41725"/>
    <cellStyle name="Sub-total 6 2 6" xfId="41726"/>
    <cellStyle name="Subtotal 6 2 7" xfId="41727"/>
    <cellStyle name="Sub-total 6 2 7" xfId="41728"/>
    <cellStyle name="Subtotal 6 2 8" xfId="41729"/>
    <cellStyle name="Sub-total 6 2 8" xfId="41730"/>
    <cellStyle name="Subtotal 6 2 9" xfId="41731"/>
    <cellStyle name="Sub-total 6 2 9" xfId="41732"/>
    <cellStyle name="Subtotal 6 3" xfId="13951"/>
    <cellStyle name="Sub-total 6 3" xfId="13952"/>
    <cellStyle name="Subtotal 6 3 10" xfId="41733"/>
    <cellStyle name="Sub-total 6 3 10" xfId="41734"/>
    <cellStyle name="Subtotal 6 3 11" xfId="41735"/>
    <cellStyle name="Sub-total 6 3 11" xfId="41736"/>
    <cellStyle name="Subtotal 6 3 12" xfId="41737"/>
    <cellStyle name="Sub-total 6 3 12" xfId="41738"/>
    <cellStyle name="Subtotal 6 3 13" xfId="41739"/>
    <cellStyle name="Sub-total 6 3 13" xfId="41740"/>
    <cellStyle name="Subtotal 6 3 14" xfId="41741"/>
    <cellStyle name="Sub-total 6 3 14" xfId="41742"/>
    <cellStyle name="Subtotal 6 3 15" xfId="41743"/>
    <cellStyle name="Sub-total 6 3 15" xfId="41744"/>
    <cellStyle name="Subtotal 6 3 16" xfId="41745"/>
    <cellStyle name="Sub-total 6 3 16" xfId="41746"/>
    <cellStyle name="Subtotal 6 3 17" xfId="41747"/>
    <cellStyle name="Sub-total 6 3 17" xfId="41748"/>
    <cellStyle name="Subtotal 6 3 18" xfId="41749"/>
    <cellStyle name="Sub-total 6 3 18" xfId="41750"/>
    <cellStyle name="Subtotal 6 3 19" xfId="41751"/>
    <cellStyle name="Sub-total 6 3 19" xfId="41752"/>
    <cellStyle name="Subtotal 6 3 2" xfId="41753"/>
    <cellStyle name="Sub-total 6 3 2" xfId="41754"/>
    <cellStyle name="Subtotal 6 3 20" xfId="41755"/>
    <cellStyle name="Sub-total 6 3 20" xfId="41756"/>
    <cellStyle name="Subtotal 6 3 21" xfId="41757"/>
    <cellStyle name="Sub-total 6 3 21" xfId="41758"/>
    <cellStyle name="Subtotal 6 3 22" xfId="41759"/>
    <cellStyle name="Sub-total 6 3 22" xfId="41760"/>
    <cellStyle name="Subtotal 6 3 23" xfId="41761"/>
    <cellStyle name="Sub-total 6 3 23" xfId="41762"/>
    <cellStyle name="Subtotal 6 3 3" xfId="41763"/>
    <cellStyle name="Sub-total 6 3 3" xfId="41764"/>
    <cellStyle name="Subtotal 6 3 4" xfId="41765"/>
    <cellStyle name="Sub-total 6 3 4" xfId="41766"/>
    <cellStyle name="Subtotal 6 3 5" xfId="41767"/>
    <cellStyle name="Sub-total 6 3 5" xfId="41768"/>
    <cellStyle name="Subtotal 6 3 6" xfId="41769"/>
    <cellStyle name="Sub-total 6 3 6" xfId="41770"/>
    <cellStyle name="Subtotal 6 3 7" xfId="41771"/>
    <cellStyle name="Sub-total 6 3 7" xfId="41772"/>
    <cellStyle name="Subtotal 6 3 8" xfId="41773"/>
    <cellStyle name="Sub-total 6 3 8" xfId="41774"/>
    <cellStyle name="Subtotal 6 3 9" xfId="41775"/>
    <cellStyle name="Sub-total 6 3 9" xfId="41776"/>
    <cellStyle name="Subtotal 6 4" xfId="41777"/>
    <cellStyle name="Sub-total 6 4" xfId="41778"/>
    <cellStyle name="Subtotal 6 4 2" xfId="41779"/>
    <cellStyle name="Sub-total 6 4 2" xfId="41780"/>
    <cellStyle name="Subtotal 6 4 3" xfId="41781"/>
    <cellStyle name="Sub-total 6 4 3" xfId="41782"/>
    <cellStyle name="Subtotal 6 4 4" xfId="41783"/>
    <cellStyle name="Sub-total 6 4 4" xfId="41784"/>
    <cellStyle name="Subtotal 6 4 5" xfId="41785"/>
    <cellStyle name="Sub-total 6 4 5" xfId="41786"/>
    <cellStyle name="Subtotal 6 4 6" xfId="41787"/>
    <cellStyle name="Sub-total 6 4 6" xfId="41788"/>
    <cellStyle name="Subtotal 6 5" xfId="41789"/>
    <cellStyle name="Sub-total 6 5" xfId="41790"/>
    <cellStyle name="Subtotal 6 5 2" xfId="41791"/>
    <cellStyle name="Sub-total 6 5 2" xfId="41792"/>
    <cellStyle name="Subtotal 6 5 3" xfId="41793"/>
    <cellStyle name="Sub-total 6 5 3" xfId="41794"/>
    <cellStyle name="Subtotal 6 5 4" xfId="41795"/>
    <cellStyle name="Sub-total 6 5 4" xfId="41796"/>
    <cellStyle name="Subtotal 6 5 5" xfId="41797"/>
    <cellStyle name="Sub-total 6 5 5" xfId="41798"/>
    <cellStyle name="Subtotal 6 5 6" xfId="41799"/>
    <cellStyle name="Sub-total 6 5 6" xfId="41800"/>
    <cellStyle name="Subtotal 6 6" xfId="41801"/>
    <cellStyle name="Sub-total 6 6" xfId="41802"/>
    <cellStyle name="Subtotal 6 6 2" xfId="41803"/>
    <cellStyle name="Sub-total 6 6 2" xfId="41804"/>
    <cellStyle name="Subtotal 6 6 3" xfId="41805"/>
    <cellStyle name="Sub-total 6 6 3" xfId="41806"/>
    <cellStyle name="Subtotal 6 6 4" xfId="41807"/>
    <cellStyle name="Sub-total 6 6 4" xfId="41808"/>
    <cellStyle name="Subtotal 6 6 5" xfId="41809"/>
    <cellStyle name="Sub-total 6 6 5" xfId="41810"/>
    <cellStyle name="Subtotal 6 6 6" xfId="41811"/>
    <cellStyle name="Sub-total 6 6 6" xfId="41812"/>
    <cellStyle name="Subtotal 6 7" xfId="41813"/>
    <cellStyle name="Sub-total 6 7" xfId="41814"/>
    <cellStyle name="Subtotal 6 7 2" xfId="41815"/>
    <cellStyle name="Sub-total 6 7 2" xfId="41816"/>
    <cellStyle name="Subtotal 6 7 3" xfId="41817"/>
    <cellStyle name="Sub-total 6 7 3" xfId="41818"/>
    <cellStyle name="Subtotal 6 7 4" xfId="41819"/>
    <cellStyle name="Sub-total 6 7 4" xfId="41820"/>
    <cellStyle name="Subtotal 6 7 5" xfId="41821"/>
    <cellStyle name="Sub-total 6 7 5" xfId="41822"/>
    <cellStyle name="Subtotal 6 7 6" xfId="41823"/>
    <cellStyle name="Sub-total 6 7 6" xfId="41824"/>
    <cellStyle name="Subtotal 6 8" xfId="41825"/>
    <cellStyle name="Sub-total 6 8" xfId="41826"/>
    <cellStyle name="Subtotal 6 8 2" xfId="41827"/>
    <cellStyle name="Sub-total 6 8 2" xfId="41828"/>
    <cellStyle name="Subtotal 6 8 3" xfId="41829"/>
    <cellStyle name="Sub-total 6 8 3" xfId="41830"/>
    <cellStyle name="Subtotal 6 8 4" xfId="41831"/>
    <cellStyle name="Sub-total 6 8 4" xfId="41832"/>
    <cellStyle name="Subtotal 6 8 5" xfId="41833"/>
    <cellStyle name="Sub-total 6 8 5" xfId="41834"/>
    <cellStyle name="Subtotal 6 8 6" xfId="41835"/>
    <cellStyle name="Sub-total 6 8 6" xfId="41836"/>
    <cellStyle name="Subtotal 6 9" xfId="41837"/>
    <cellStyle name="Sub-total 6 9" xfId="41838"/>
    <cellStyle name="Subtotal 6 9 2" xfId="41839"/>
    <cellStyle name="Sub-total 6 9 2" xfId="41840"/>
    <cellStyle name="Subtotal 6 9 3" xfId="41841"/>
    <cellStyle name="Sub-total 6 9 3" xfId="41842"/>
    <cellStyle name="Subtotal 6 9 4" xfId="41843"/>
    <cellStyle name="Sub-total 6 9 4" xfId="41844"/>
    <cellStyle name="Subtotal 6 9 5" xfId="41845"/>
    <cellStyle name="Sub-total 6 9 5" xfId="41846"/>
    <cellStyle name="Subtotal 6 9 6" xfId="41847"/>
    <cellStyle name="Sub-total 6 9 6" xfId="41848"/>
    <cellStyle name="Subtotal 7" xfId="13953"/>
    <cellStyle name="Sub-total 7" xfId="13954"/>
    <cellStyle name="Subtotal 7 10" xfId="41849"/>
    <cellStyle name="Sub-total 7 10" xfId="41850"/>
    <cellStyle name="Subtotal 7 10 2" xfId="41851"/>
    <cellStyle name="Sub-total 7 10 2" xfId="41852"/>
    <cellStyle name="Subtotal 7 10 3" xfId="41853"/>
    <cellStyle name="Sub-total 7 10 3" xfId="41854"/>
    <cellStyle name="Subtotal 7 10 4" xfId="41855"/>
    <cellStyle name="Sub-total 7 10 4" xfId="41856"/>
    <cellStyle name="Subtotal 7 10 5" xfId="41857"/>
    <cellStyle name="Sub-total 7 10 5" xfId="41858"/>
    <cellStyle name="Subtotal 7 10 6" xfId="41859"/>
    <cellStyle name="Sub-total 7 10 6" xfId="41860"/>
    <cellStyle name="Subtotal 7 11" xfId="41861"/>
    <cellStyle name="Sub-total 7 11" xfId="41862"/>
    <cellStyle name="Subtotal 7 11 2" xfId="41863"/>
    <cellStyle name="Sub-total 7 11 2" xfId="41864"/>
    <cellStyle name="Subtotal 7 11 3" xfId="41865"/>
    <cellStyle name="Sub-total 7 11 3" xfId="41866"/>
    <cellStyle name="Subtotal 7 11 4" xfId="41867"/>
    <cellStyle name="Sub-total 7 11 4" xfId="41868"/>
    <cellStyle name="Subtotal 7 11 5" xfId="41869"/>
    <cellStyle name="Sub-total 7 11 5" xfId="41870"/>
    <cellStyle name="Subtotal 7 11 6" xfId="41871"/>
    <cellStyle name="Sub-total 7 11 6" xfId="41872"/>
    <cellStyle name="Subtotal 7 12" xfId="41873"/>
    <cellStyle name="Sub-total 7 12" xfId="41874"/>
    <cellStyle name="Subtotal 7 12 2" xfId="41875"/>
    <cellStyle name="Sub-total 7 12 2" xfId="41876"/>
    <cellStyle name="Subtotal 7 12 3" xfId="41877"/>
    <cellStyle name="Sub-total 7 12 3" xfId="41878"/>
    <cellStyle name="Subtotal 7 12 4" xfId="41879"/>
    <cellStyle name="Sub-total 7 12 4" xfId="41880"/>
    <cellStyle name="Subtotal 7 12 5" xfId="41881"/>
    <cellStyle name="Sub-total 7 12 5" xfId="41882"/>
    <cellStyle name="Subtotal 7 12 6" xfId="41883"/>
    <cellStyle name="Sub-total 7 12 6" xfId="41884"/>
    <cellStyle name="Subtotal 7 13" xfId="41885"/>
    <cellStyle name="Sub-total 7 13" xfId="41886"/>
    <cellStyle name="Subtotal 7 13 2" xfId="41887"/>
    <cellStyle name="Sub-total 7 13 2" xfId="41888"/>
    <cellStyle name="Subtotal 7 13 3" xfId="41889"/>
    <cellStyle name="Sub-total 7 13 3" xfId="41890"/>
    <cellStyle name="Subtotal 7 13 4" xfId="41891"/>
    <cellStyle name="Sub-total 7 13 4" xfId="41892"/>
    <cellStyle name="Subtotal 7 13 5" xfId="41893"/>
    <cellStyle name="Sub-total 7 13 5" xfId="41894"/>
    <cellStyle name="Subtotal 7 13 6" xfId="41895"/>
    <cellStyle name="Sub-total 7 13 6" xfId="41896"/>
    <cellStyle name="Subtotal 7 14" xfId="41897"/>
    <cellStyle name="Sub-total 7 14" xfId="41898"/>
    <cellStyle name="Subtotal 7 15" xfId="41899"/>
    <cellStyle name="Sub-total 7 15" xfId="41900"/>
    <cellStyle name="Subtotal 7 16" xfId="41901"/>
    <cellStyle name="Sub-total 7 16" xfId="41902"/>
    <cellStyle name="Subtotal 7 17" xfId="41903"/>
    <cellStyle name="Sub-total 7 17" xfId="41904"/>
    <cellStyle name="Subtotal 7 18" xfId="41905"/>
    <cellStyle name="Sub-total 7 18" xfId="41906"/>
    <cellStyle name="Subtotal 7 19" xfId="41907"/>
    <cellStyle name="Sub-total 7 19" xfId="41908"/>
    <cellStyle name="Subtotal 7 2" xfId="41909"/>
    <cellStyle name="Sub-total 7 2" xfId="41910"/>
    <cellStyle name="Subtotal 7 2 2" xfId="41911"/>
    <cellStyle name="Sub-total 7 2 2" xfId="41912"/>
    <cellStyle name="Subtotal 7 2 3" xfId="41913"/>
    <cellStyle name="Sub-total 7 2 3" xfId="41914"/>
    <cellStyle name="Subtotal 7 2 4" xfId="41915"/>
    <cellStyle name="Sub-total 7 2 4" xfId="41916"/>
    <cellStyle name="Subtotal 7 2 5" xfId="41917"/>
    <cellStyle name="Sub-total 7 2 5" xfId="41918"/>
    <cellStyle name="Subtotal 7 2 6" xfId="41919"/>
    <cellStyle name="Sub-total 7 2 6" xfId="41920"/>
    <cellStyle name="Subtotal 7 20" xfId="41921"/>
    <cellStyle name="Sub-total 7 20" xfId="41922"/>
    <cellStyle name="Subtotal 7 3" xfId="41923"/>
    <cellStyle name="Sub-total 7 3" xfId="41924"/>
    <cellStyle name="Subtotal 7 3 2" xfId="41925"/>
    <cellStyle name="Sub-total 7 3 2" xfId="41926"/>
    <cellStyle name="Subtotal 7 3 3" xfId="41927"/>
    <cellStyle name="Sub-total 7 3 3" xfId="41928"/>
    <cellStyle name="Subtotal 7 3 4" xfId="41929"/>
    <cellStyle name="Sub-total 7 3 4" xfId="41930"/>
    <cellStyle name="Subtotal 7 3 5" xfId="41931"/>
    <cellStyle name="Sub-total 7 3 5" xfId="41932"/>
    <cellStyle name="Subtotal 7 3 6" xfId="41933"/>
    <cellStyle name="Sub-total 7 3 6" xfId="41934"/>
    <cellStyle name="Subtotal 7 4" xfId="41935"/>
    <cellStyle name="Sub-total 7 4" xfId="41936"/>
    <cellStyle name="Subtotal 7 4 2" xfId="41937"/>
    <cellStyle name="Sub-total 7 4 2" xfId="41938"/>
    <cellStyle name="Subtotal 7 4 3" xfId="41939"/>
    <cellStyle name="Sub-total 7 4 3" xfId="41940"/>
    <cellStyle name="Subtotal 7 4 4" xfId="41941"/>
    <cellStyle name="Sub-total 7 4 4" xfId="41942"/>
    <cellStyle name="Subtotal 7 4 5" xfId="41943"/>
    <cellStyle name="Sub-total 7 4 5" xfId="41944"/>
    <cellStyle name="Subtotal 7 4 6" xfId="41945"/>
    <cellStyle name="Sub-total 7 4 6" xfId="41946"/>
    <cellStyle name="Subtotal 7 5" xfId="41947"/>
    <cellStyle name="Sub-total 7 5" xfId="41948"/>
    <cellStyle name="Subtotal 7 5 2" xfId="41949"/>
    <cellStyle name="Sub-total 7 5 2" xfId="41950"/>
    <cellStyle name="Subtotal 7 5 3" xfId="41951"/>
    <cellStyle name="Sub-total 7 5 3" xfId="41952"/>
    <cellStyle name="Subtotal 7 5 4" xfId="41953"/>
    <cellStyle name="Sub-total 7 5 4" xfId="41954"/>
    <cellStyle name="Subtotal 7 5 5" xfId="41955"/>
    <cellStyle name="Sub-total 7 5 5" xfId="41956"/>
    <cellStyle name="Subtotal 7 5 6" xfId="41957"/>
    <cellStyle name="Sub-total 7 5 6" xfId="41958"/>
    <cellStyle name="Subtotal 7 6" xfId="41959"/>
    <cellStyle name="Sub-total 7 6" xfId="41960"/>
    <cellStyle name="Subtotal 7 6 2" xfId="41961"/>
    <cellStyle name="Sub-total 7 6 2" xfId="41962"/>
    <cellStyle name="Subtotal 7 6 3" xfId="41963"/>
    <cellStyle name="Sub-total 7 6 3" xfId="41964"/>
    <cellStyle name="Subtotal 7 6 4" xfId="41965"/>
    <cellStyle name="Sub-total 7 6 4" xfId="41966"/>
    <cellStyle name="Subtotal 7 6 5" xfId="41967"/>
    <cellStyle name="Sub-total 7 6 5" xfId="41968"/>
    <cellStyle name="Subtotal 7 6 6" xfId="41969"/>
    <cellStyle name="Sub-total 7 6 6" xfId="41970"/>
    <cellStyle name="Subtotal 7 7" xfId="41971"/>
    <cellStyle name="Sub-total 7 7" xfId="41972"/>
    <cellStyle name="Subtotal 7 7 2" xfId="41973"/>
    <cellStyle name="Sub-total 7 7 2" xfId="41974"/>
    <cellStyle name="Subtotal 7 7 3" xfId="41975"/>
    <cellStyle name="Sub-total 7 7 3" xfId="41976"/>
    <cellStyle name="Subtotal 7 7 4" xfId="41977"/>
    <cellStyle name="Sub-total 7 7 4" xfId="41978"/>
    <cellStyle name="Subtotal 7 7 5" xfId="41979"/>
    <cellStyle name="Sub-total 7 7 5" xfId="41980"/>
    <cellStyle name="Subtotal 7 7 6" xfId="41981"/>
    <cellStyle name="Sub-total 7 7 6" xfId="41982"/>
    <cellStyle name="Subtotal 7 8" xfId="41983"/>
    <cellStyle name="Sub-total 7 8" xfId="41984"/>
    <cellStyle name="Subtotal 7 8 2" xfId="41985"/>
    <cellStyle name="Sub-total 7 8 2" xfId="41986"/>
    <cellStyle name="Subtotal 7 8 3" xfId="41987"/>
    <cellStyle name="Sub-total 7 8 3" xfId="41988"/>
    <cellStyle name="Subtotal 7 8 4" xfId="41989"/>
    <cellStyle name="Sub-total 7 8 4" xfId="41990"/>
    <cellStyle name="Subtotal 7 8 5" xfId="41991"/>
    <cellStyle name="Sub-total 7 8 5" xfId="41992"/>
    <cellStyle name="Subtotal 7 8 6" xfId="41993"/>
    <cellStyle name="Sub-total 7 8 6" xfId="41994"/>
    <cellStyle name="Subtotal 7 9" xfId="41995"/>
    <cellStyle name="Sub-total 7 9" xfId="41996"/>
    <cellStyle name="Subtotal 7 9 2" xfId="41997"/>
    <cellStyle name="Sub-total 7 9 2" xfId="41998"/>
    <cellStyle name="Subtotal 7 9 3" xfId="41999"/>
    <cellStyle name="Sub-total 7 9 3" xfId="42000"/>
    <cellStyle name="Subtotal 7 9 4" xfId="42001"/>
    <cellStyle name="Sub-total 7 9 4" xfId="42002"/>
    <cellStyle name="Subtotal 7 9 5" xfId="42003"/>
    <cellStyle name="Sub-total 7 9 5" xfId="42004"/>
    <cellStyle name="Subtotal 7 9 6" xfId="42005"/>
    <cellStyle name="Sub-total 7 9 6" xfId="42006"/>
    <cellStyle name="Subtotal 8" xfId="42007"/>
    <cellStyle name="Sub-total 8" xfId="42008"/>
    <cellStyle name="Subtotal 8 10" xfId="42009"/>
    <cellStyle name="Sub-total 8 10" xfId="42010"/>
    <cellStyle name="Subtotal 8 10 2" xfId="42011"/>
    <cellStyle name="Sub-total 8 10 2" xfId="42012"/>
    <cellStyle name="Subtotal 8 10 3" xfId="42013"/>
    <cellStyle name="Sub-total 8 10 3" xfId="42014"/>
    <cellStyle name="Subtotal 8 10 4" xfId="42015"/>
    <cellStyle name="Sub-total 8 10 4" xfId="42016"/>
    <cellStyle name="Subtotal 8 10 5" xfId="42017"/>
    <cellStyle name="Sub-total 8 10 5" xfId="42018"/>
    <cellStyle name="Subtotal 8 10 6" xfId="42019"/>
    <cellStyle name="Sub-total 8 10 6" xfId="42020"/>
    <cellStyle name="Subtotal 8 11" xfId="42021"/>
    <cellStyle name="Sub-total 8 11" xfId="42022"/>
    <cellStyle name="Subtotal 8 11 2" xfId="42023"/>
    <cellStyle name="Sub-total 8 11 2" xfId="42024"/>
    <cellStyle name="Subtotal 8 11 3" xfId="42025"/>
    <cellStyle name="Sub-total 8 11 3" xfId="42026"/>
    <cellStyle name="Subtotal 8 11 4" xfId="42027"/>
    <cellStyle name="Sub-total 8 11 4" xfId="42028"/>
    <cellStyle name="Subtotal 8 11 5" xfId="42029"/>
    <cellStyle name="Sub-total 8 11 5" xfId="42030"/>
    <cellStyle name="Subtotal 8 11 6" xfId="42031"/>
    <cellStyle name="Sub-total 8 11 6" xfId="42032"/>
    <cellStyle name="Subtotal 8 12" xfId="42033"/>
    <cellStyle name="Sub-total 8 12" xfId="42034"/>
    <cellStyle name="Subtotal 8 12 2" xfId="42035"/>
    <cellStyle name="Sub-total 8 12 2" xfId="42036"/>
    <cellStyle name="Subtotal 8 12 3" xfId="42037"/>
    <cellStyle name="Sub-total 8 12 3" xfId="42038"/>
    <cellStyle name="Subtotal 8 12 4" xfId="42039"/>
    <cellStyle name="Sub-total 8 12 4" xfId="42040"/>
    <cellStyle name="Subtotal 8 12 5" xfId="42041"/>
    <cellStyle name="Sub-total 8 12 5" xfId="42042"/>
    <cellStyle name="Subtotal 8 12 6" xfId="42043"/>
    <cellStyle name="Sub-total 8 12 6" xfId="42044"/>
    <cellStyle name="Subtotal 8 13" xfId="42045"/>
    <cellStyle name="Sub-total 8 13" xfId="42046"/>
    <cellStyle name="Subtotal 8 13 2" xfId="42047"/>
    <cellStyle name="Sub-total 8 13 2" xfId="42048"/>
    <cellStyle name="Subtotal 8 13 3" xfId="42049"/>
    <cellStyle name="Sub-total 8 13 3" xfId="42050"/>
    <cellStyle name="Subtotal 8 13 4" xfId="42051"/>
    <cellStyle name="Sub-total 8 13 4" xfId="42052"/>
    <cellStyle name="Subtotal 8 13 5" xfId="42053"/>
    <cellStyle name="Sub-total 8 13 5" xfId="42054"/>
    <cellStyle name="Subtotal 8 13 6" xfId="42055"/>
    <cellStyle name="Sub-total 8 13 6" xfId="42056"/>
    <cellStyle name="Subtotal 8 14" xfId="42057"/>
    <cellStyle name="Sub-total 8 14" xfId="42058"/>
    <cellStyle name="Subtotal 8 15" xfId="42059"/>
    <cellStyle name="Sub-total 8 15" xfId="42060"/>
    <cellStyle name="Subtotal 8 16" xfId="42061"/>
    <cellStyle name="Sub-total 8 16" xfId="42062"/>
    <cellStyle name="Subtotal 8 17" xfId="42063"/>
    <cellStyle name="Sub-total 8 17" xfId="42064"/>
    <cellStyle name="Subtotal 8 18" xfId="42065"/>
    <cellStyle name="Sub-total 8 18" xfId="42066"/>
    <cellStyle name="Subtotal 8 2" xfId="42067"/>
    <cellStyle name="Sub-total 8 2" xfId="42068"/>
    <cellStyle name="Subtotal 8 2 2" xfId="42069"/>
    <cellStyle name="Sub-total 8 2 2" xfId="42070"/>
    <cellStyle name="Subtotal 8 2 3" xfId="42071"/>
    <cellStyle name="Sub-total 8 2 3" xfId="42072"/>
    <cellStyle name="Subtotal 8 2 4" xfId="42073"/>
    <cellStyle name="Sub-total 8 2 4" xfId="42074"/>
    <cellStyle name="Subtotal 8 2 5" xfId="42075"/>
    <cellStyle name="Sub-total 8 2 5" xfId="42076"/>
    <cellStyle name="Subtotal 8 2 6" xfId="42077"/>
    <cellStyle name="Sub-total 8 2 6" xfId="42078"/>
    <cellStyle name="Subtotal 8 3" xfId="42079"/>
    <cellStyle name="Sub-total 8 3" xfId="42080"/>
    <cellStyle name="Subtotal 8 3 2" xfId="42081"/>
    <cellStyle name="Sub-total 8 3 2" xfId="42082"/>
    <cellStyle name="Subtotal 8 3 3" xfId="42083"/>
    <cellStyle name="Sub-total 8 3 3" xfId="42084"/>
    <cellStyle name="Subtotal 8 3 4" xfId="42085"/>
    <cellStyle name="Sub-total 8 3 4" xfId="42086"/>
    <cellStyle name="Subtotal 8 3 5" xfId="42087"/>
    <cellStyle name="Sub-total 8 3 5" xfId="42088"/>
    <cellStyle name="Subtotal 8 3 6" xfId="42089"/>
    <cellStyle name="Sub-total 8 3 6" xfId="42090"/>
    <cellStyle name="Subtotal 8 4" xfId="42091"/>
    <cellStyle name="Sub-total 8 4" xfId="42092"/>
    <cellStyle name="Subtotal 8 4 2" xfId="42093"/>
    <cellStyle name="Sub-total 8 4 2" xfId="42094"/>
    <cellStyle name="Subtotal 8 4 3" xfId="42095"/>
    <cellStyle name="Sub-total 8 4 3" xfId="42096"/>
    <cellStyle name="Subtotal 8 4 4" xfId="42097"/>
    <cellStyle name="Sub-total 8 4 4" xfId="42098"/>
    <cellStyle name="Subtotal 8 4 5" xfId="42099"/>
    <cellStyle name="Sub-total 8 4 5" xfId="42100"/>
    <cellStyle name="Subtotal 8 4 6" xfId="42101"/>
    <cellStyle name="Sub-total 8 4 6" xfId="42102"/>
    <cellStyle name="Subtotal 8 5" xfId="42103"/>
    <cellStyle name="Sub-total 8 5" xfId="42104"/>
    <cellStyle name="Subtotal 8 5 2" xfId="42105"/>
    <cellStyle name="Sub-total 8 5 2" xfId="42106"/>
    <cellStyle name="Subtotal 8 5 3" xfId="42107"/>
    <cellStyle name="Sub-total 8 5 3" xfId="42108"/>
    <cellStyle name="Subtotal 8 5 4" xfId="42109"/>
    <cellStyle name="Sub-total 8 5 4" xfId="42110"/>
    <cellStyle name="Subtotal 8 5 5" xfId="42111"/>
    <cellStyle name="Sub-total 8 5 5" xfId="42112"/>
    <cellStyle name="Subtotal 8 5 6" xfId="42113"/>
    <cellStyle name="Sub-total 8 5 6" xfId="42114"/>
    <cellStyle name="Subtotal 8 6" xfId="42115"/>
    <cellStyle name="Sub-total 8 6" xfId="42116"/>
    <cellStyle name="Subtotal 8 6 2" xfId="42117"/>
    <cellStyle name="Sub-total 8 6 2" xfId="42118"/>
    <cellStyle name="Subtotal 8 6 3" xfId="42119"/>
    <cellStyle name="Sub-total 8 6 3" xfId="42120"/>
    <cellStyle name="Subtotal 8 6 4" xfId="42121"/>
    <cellStyle name="Sub-total 8 6 4" xfId="42122"/>
    <cellStyle name="Subtotal 8 6 5" xfId="42123"/>
    <cellStyle name="Sub-total 8 6 5" xfId="42124"/>
    <cellStyle name="Subtotal 8 6 6" xfId="42125"/>
    <cellStyle name="Sub-total 8 6 6" xfId="42126"/>
    <cellStyle name="Subtotal 8 7" xfId="42127"/>
    <cellStyle name="Sub-total 8 7" xfId="42128"/>
    <cellStyle name="Subtotal 8 7 2" xfId="42129"/>
    <cellStyle name="Sub-total 8 7 2" xfId="42130"/>
    <cellStyle name="Subtotal 8 7 3" xfId="42131"/>
    <cellStyle name="Sub-total 8 7 3" xfId="42132"/>
    <cellStyle name="Subtotal 8 7 4" xfId="42133"/>
    <cellStyle name="Sub-total 8 7 4" xfId="42134"/>
    <cellStyle name="Subtotal 8 7 5" xfId="42135"/>
    <cellStyle name="Sub-total 8 7 5" xfId="42136"/>
    <cellStyle name="Subtotal 8 7 6" xfId="42137"/>
    <cellStyle name="Sub-total 8 7 6" xfId="42138"/>
    <cellStyle name="Subtotal 8 8" xfId="42139"/>
    <cellStyle name="Sub-total 8 8" xfId="42140"/>
    <cellStyle name="Subtotal 8 8 2" xfId="42141"/>
    <cellStyle name="Sub-total 8 8 2" xfId="42142"/>
    <cellStyle name="Subtotal 8 8 3" xfId="42143"/>
    <cellStyle name="Sub-total 8 8 3" xfId="42144"/>
    <cellStyle name="Subtotal 8 8 4" xfId="42145"/>
    <cellStyle name="Sub-total 8 8 4" xfId="42146"/>
    <cellStyle name="Subtotal 8 8 5" xfId="42147"/>
    <cellStyle name="Sub-total 8 8 5" xfId="42148"/>
    <cellStyle name="Subtotal 8 8 6" xfId="42149"/>
    <cellStyle name="Sub-total 8 8 6" xfId="42150"/>
    <cellStyle name="Subtotal 8 9" xfId="42151"/>
    <cellStyle name="Sub-total 8 9" xfId="42152"/>
    <cellStyle name="Subtotal 8 9 2" xfId="42153"/>
    <cellStyle name="Sub-total 8 9 2" xfId="42154"/>
    <cellStyle name="Subtotal 8 9 3" xfId="42155"/>
    <cellStyle name="Sub-total 8 9 3" xfId="42156"/>
    <cellStyle name="Subtotal 8 9 4" xfId="42157"/>
    <cellStyle name="Sub-total 8 9 4" xfId="42158"/>
    <cellStyle name="Subtotal 8 9 5" xfId="42159"/>
    <cellStyle name="Sub-total 8 9 5" xfId="42160"/>
    <cellStyle name="Subtotal 8 9 6" xfId="42161"/>
    <cellStyle name="Sub-total 8 9 6" xfId="42162"/>
    <cellStyle name="Subtotal 9" xfId="42163"/>
    <cellStyle name="Sub-total 9" xfId="42164"/>
    <cellStyle name="Subtotal 9 10" xfId="42165"/>
    <cellStyle name="Sub-total 9 10" xfId="42166"/>
    <cellStyle name="Subtotal 9 10 2" xfId="42167"/>
    <cellStyle name="Sub-total 9 10 2" xfId="42168"/>
    <cellStyle name="Subtotal 9 10 3" xfId="42169"/>
    <cellStyle name="Sub-total 9 10 3" xfId="42170"/>
    <cellStyle name="Subtotal 9 10 4" xfId="42171"/>
    <cellStyle name="Sub-total 9 10 4" xfId="42172"/>
    <cellStyle name="Subtotal 9 10 5" xfId="42173"/>
    <cellStyle name="Sub-total 9 10 5" xfId="42174"/>
    <cellStyle name="Subtotal 9 10 6" xfId="42175"/>
    <cellStyle name="Sub-total 9 10 6" xfId="42176"/>
    <cellStyle name="Subtotal 9 11" xfId="42177"/>
    <cellStyle name="Sub-total 9 11" xfId="42178"/>
    <cellStyle name="Subtotal 9 11 2" xfId="42179"/>
    <cellStyle name="Sub-total 9 11 2" xfId="42180"/>
    <cellStyle name="Subtotal 9 11 3" xfId="42181"/>
    <cellStyle name="Sub-total 9 11 3" xfId="42182"/>
    <cellStyle name="Subtotal 9 11 4" xfId="42183"/>
    <cellStyle name="Sub-total 9 11 4" xfId="42184"/>
    <cellStyle name="Subtotal 9 11 5" xfId="42185"/>
    <cellStyle name="Sub-total 9 11 5" xfId="42186"/>
    <cellStyle name="Subtotal 9 11 6" xfId="42187"/>
    <cellStyle name="Sub-total 9 11 6" xfId="42188"/>
    <cellStyle name="Subtotal 9 12" xfId="42189"/>
    <cellStyle name="Sub-total 9 12" xfId="42190"/>
    <cellStyle name="Subtotal 9 12 2" xfId="42191"/>
    <cellStyle name="Sub-total 9 12 2" xfId="42192"/>
    <cellStyle name="Subtotal 9 12 3" xfId="42193"/>
    <cellStyle name="Sub-total 9 12 3" xfId="42194"/>
    <cellStyle name="Subtotal 9 12 4" xfId="42195"/>
    <cellStyle name="Sub-total 9 12 4" xfId="42196"/>
    <cellStyle name="Subtotal 9 12 5" xfId="42197"/>
    <cellStyle name="Sub-total 9 12 5" xfId="42198"/>
    <cellStyle name="Subtotal 9 12 6" xfId="42199"/>
    <cellStyle name="Sub-total 9 12 6" xfId="42200"/>
    <cellStyle name="Subtotal 9 13" xfId="42201"/>
    <cellStyle name="Sub-total 9 13" xfId="42202"/>
    <cellStyle name="Subtotal 9 13 2" xfId="42203"/>
    <cellStyle name="Sub-total 9 13 2" xfId="42204"/>
    <cellStyle name="Subtotal 9 13 3" xfId="42205"/>
    <cellStyle name="Sub-total 9 13 3" xfId="42206"/>
    <cellStyle name="Subtotal 9 13 4" xfId="42207"/>
    <cellStyle name="Sub-total 9 13 4" xfId="42208"/>
    <cellStyle name="Subtotal 9 13 5" xfId="42209"/>
    <cellStyle name="Sub-total 9 13 5" xfId="42210"/>
    <cellStyle name="Subtotal 9 13 6" xfId="42211"/>
    <cellStyle name="Sub-total 9 13 6" xfId="42212"/>
    <cellStyle name="Subtotal 9 14" xfId="42213"/>
    <cellStyle name="Sub-total 9 14" xfId="42214"/>
    <cellStyle name="Subtotal 9 15" xfId="42215"/>
    <cellStyle name="Sub-total 9 15" xfId="42216"/>
    <cellStyle name="Subtotal 9 16" xfId="42217"/>
    <cellStyle name="Sub-total 9 16" xfId="42218"/>
    <cellStyle name="Subtotal 9 17" xfId="42219"/>
    <cellStyle name="Sub-total 9 17" xfId="42220"/>
    <cellStyle name="Subtotal 9 18" xfId="42221"/>
    <cellStyle name="Sub-total 9 18" xfId="42222"/>
    <cellStyle name="Subtotal 9 2" xfId="42223"/>
    <cellStyle name="Sub-total 9 2" xfId="42224"/>
    <cellStyle name="Subtotal 9 2 2" xfId="42225"/>
    <cellStyle name="Sub-total 9 2 2" xfId="42226"/>
    <cellStyle name="Subtotal 9 2 3" xfId="42227"/>
    <cellStyle name="Sub-total 9 2 3" xfId="42228"/>
    <cellStyle name="Subtotal 9 2 4" xfId="42229"/>
    <cellStyle name="Sub-total 9 2 4" xfId="42230"/>
    <cellStyle name="Subtotal 9 2 5" xfId="42231"/>
    <cellStyle name="Sub-total 9 2 5" xfId="42232"/>
    <cellStyle name="Subtotal 9 2 6" xfId="42233"/>
    <cellStyle name="Sub-total 9 2 6" xfId="42234"/>
    <cellStyle name="Subtotal 9 3" xfId="42235"/>
    <cellStyle name="Sub-total 9 3" xfId="42236"/>
    <cellStyle name="Subtotal 9 3 2" xfId="42237"/>
    <cellStyle name="Sub-total 9 3 2" xfId="42238"/>
    <cellStyle name="Subtotal 9 3 3" xfId="42239"/>
    <cellStyle name="Sub-total 9 3 3" xfId="42240"/>
    <cellStyle name="Subtotal 9 3 4" xfId="42241"/>
    <cellStyle name="Sub-total 9 3 4" xfId="42242"/>
    <cellStyle name="Subtotal 9 3 5" xfId="42243"/>
    <cellStyle name="Sub-total 9 3 5" xfId="42244"/>
    <cellStyle name="Subtotal 9 3 6" xfId="42245"/>
    <cellStyle name="Sub-total 9 3 6" xfId="42246"/>
    <cellStyle name="Subtotal 9 4" xfId="42247"/>
    <cellStyle name="Sub-total 9 4" xfId="42248"/>
    <cellStyle name="Subtotal 9 4 2" xfId="42249"/>
    <cellStyle name="Sub-total 9 4 2" xfId="42250"/>
    <cellStyle name="Subtotal 9 4 3" xfId="42251"/>
    <cellStyle name="Sub-total 9 4 3" xfId="42252"/>
    <cellStyle name="Subtotal 9 4 4" xfId="42253"/>
    <cellStyle name="Sub-total 9 4 4" xfId="42254"/>
    <cellStyle name="Subtotal 9 4 5" xfId="42255"/>
    <cellStyle name="Sub-total 9 4 5" xfId="42256"/>
    <cellStyle name="Subtotal 9 4 6" xfId="42257"/>
    <cellStyle name="Sub-total 9 4 6" xfId="42258"/>
    <cellStyle name="Subtotal 9 5" xfId="42259"/>
    <cellStyle name="Sub-total 9 5" xfId="42260"/>
    <cellStyle name="Subtotal 9 5 2" xfId="42261"/>
    <cellStyle name="Sub-total 9 5 2" xfId="42262"/>
    <cellStyle name="Subtotal 9 5 3" xfId="42263"/>
    <cellStyle name="Sub-total 9 5 3" xfId="42264"/>
    <cellStyle name="Subtotal 9 5 4" xfId="42265"/>
    <cellStyle name="Sub-total 9 5 4" xfId="42266"/>
    <cellStyle name="Subtotal 9 5 5" xfId="42267"/>
    <cellStyle name="Sub-total 9 5 5" xfId="42268"/>
    <cellStyle name="Subtotal 9 5 6" xfId="42269"/>
    <cellStyle name="Sub-total 9 5 6" xfId="42270"/>
    <cellStyle name="Subtotal 9 6" xfId="42271"/>
    <cellStyle name="Sub-total 9 6" xfId="42272"/>
    <cellStyle name="Subtotal 9 6 2" xfId="42273"/>
    <cellStyle name="Sub-total 9 6 2" xfId="42274"/>
    <cellStyle name="Subtotal 9 6 3" xfId="42275"/>
    <cellStyle name="Sub-total 9 6 3" xfId="42276"/>
    <cellStyle name="Subtotal 9 6 4" xfId="42277"/>
    <cellStyle name="Sub-total 9 6 4" xfId="42278"/>
    <cellStyle name="Subtotal 9 6 5" xfId="42279"/>
    <cellStyle name="Sub-total 9 6 5" xfId="42280"/>
    <cellStyle name="Subtotal 9 6 6" xfId="42281"/>
    <cellStyle name="Sub-total 9 6 6" xfId="42282"/>
    <cellStyle name="Subtotal 9 7" xfId="42283"/>
    <cellStyle name="Sub-total 9 7" xfId="42284"/>
    <cellStyle name="Subtotal 9 7 2" xfId="42285"/>
    <cellStyle name="Sub-total 9 7 2" xfId="42286"/>
    <cellStyle name="Subtotal 9 7 3" xfId="42287"/>
    <cellStyle name="Sub-total 9 7 3" xfId="42288"/>
    <cellStyle name="Subtotal 9 7 4" xfId="42289"/>
    <cellStyle name="Sub-total 9 7 4" xfId="42290"/>
    <cellStyle name="Subtotal 9 7 5" xfId="42291"/>
    <cellStyle name="Sub-total 9 7 5" xfId="42292"/>
    <cellStyle name="Subtotal 9 7 6" xfId="42293"/>
    <cellStyle name="Sub-total 9 7 6" xfId="42294"/>
    <cellStyle name="Subtotal 9 8" xfId="42295"/>
    <cellStyle name="Sub-total 9 8" xfId="42296"/>
    <cellStyle name="Subtotal 9 8 2" xfId="42297"/>
    <cellStyle name="Sub-total 9 8 2" xfId="42298"/>
    <cellStyle name="Subtotal 9 8 3" xfId="42299"/>
    <cellStyle name="Sub-total 9 8 3" xfId="42300"/>
    <cellStyle name="Subtotal 9 8 4" xfId="42301"/>
    <cellStyle name="Sub-total 9 8 4" xfId="42302"/>
    <cellStyle name="Subtotal 9 8 5" xfId="42303"/>
    <cellStyle name="Sub-total 9 8 5" xfId="42304"/>
    <cellStyle name="Subtotal 9 8 6" xfId="42305"/>
    <cellStyle name="Sub-total 9 8 6" xfId="42306"/>
    <cellStyle name="Subtotal 9 9" xfId="42307"/>
    <cellStyle name="Sub-total 9 9" xfId="42308"/>
    <cellStyle name="Subtotal 9 9 2" xfId="42309"/>
    <cellStyle name="Sub-total 9 9 2" xfId="42310"/>
    <cellStyle name="Subtotal 9 9 3" xfId="42311"/>
    <cellStyle name="Sub-total 9 9 3" xfId="42312"/>
    <cellStyle name="Subtotal 9 9 4" xfId="42313"/>
    <cellStyle name="Sub-total 9 9 4" xfId="42314"/>
    <cellStyle name="Subtotal 9 9 5" xfId="42315"/>
    <cellStyle name="Sub-total 9 9 5" xfId="42316"/>
    <cellStyle name="Subtotal 9 9 6" xfId="42317"/>
    <cellStyle name="Sub-total 9 9 6" xfId="42318"/>
    <cellStyle name="Table Data" xfId="42319"/>
    <cellStyle name="Table Headings Bold" xfId="42320"/>
    <cellStyle name="taples Plaza" xfId="13955"/>
    <cellStyle name="taples Plaza 2" xfId="42321"/>
    <cellStyle name="taples Plaza 3" xfId="42322"/>
    <cellStyle name="Test" xfId="13956"/>
    <cellStyle name="Test 2" xfId="42323"/>
    <cellStyle name="Tickmark" xfId="13957"/>
    <cellStyle name="Title" xfId="56" builtinId="15" customBuiltin="1"/>
    <cellStyle name="Title 10" xfId="13958"/>
    <cellStyle name="Title 11" xfId="13959"/>
    <cellStyle name="Title 12" xfId="13960"/>
    <cellStyle name="Title 13" xfId="13961"/>
    <cellStyle name="Title 14" xfId="13962"/>
    <cellStyle name="Title 15" xfId="13963"/>
    <cellStyle name="Title 16" xfId="13964"/>
    <cellStyle name="Title 17" xfId="13965"/>
    <cellStyle name="Title 18" xfId="13966"/>
    <cellStyle name="Title 19" xfId="13967"/>
    <cellStyle name="Title 2" xfId="13968"/>
    <cellStyle name="Title 2 2" xfId="13969"/>
    <cellStyle name="Title 2 2 2" xfId="13970"/>
    <cellStyle name="Title 2 2 2 2" xfId="42324"/>
    <cellStyle name="Title 2 2 2 2 2" xfId="42325"/>
    <cellStyle name="Title 2 2 2 3" xfId="42326"/>
    <cellStyle name="Title 2 2 2 4" xfId="42327"/>
    <cellStyle name="Title 2 2 3" xfId="13971"/>
    <cellStyle name="Title 2 2 3 2" xfId="13972"/>
    <cellStyle name="Title 2 2 3 2 2" xfId="42328"/>
    <cellStyle name="Title 2 2 3 3" xfId="42329"/>
    <cellStyle name="Title 2 2 4" xfId="42330"/>
    <cellStyle name="Title 2 2 4 2" xfId="42331"/>
    <cellStyle name="Title 2 2 5" xfId="42332"/>
    <cellStyle name="Title 2 3" xfId="13973"/>
    <cellStyle name="Title 2 3 2" xfId="42333"/>
    <cellStyle name="Title 2 3 2 2" xfId="42334"/>
    <cellStyle name="Title 2 3 2 2 2" xfId="42335"/>
    <cellStyle name="Title 2 3 2 3" xfId="42336"/>
    <cellStyle name="Title 2 3 2 4" xfId="42337"/>
    <cellStyle name="Title 2 3 3" xfId="42338"/>
    <cellStyle name="Title 2 3 3 2" xfId="42339"/>
    <cellStyle name="Title 2 3 3 3" xfId="42340"/>
    <cellStyle name="Title 2 3 4" xfId="42341"/>
    <cellStyle name="Title 2 3 4 2" xfId="42342"/>
    <cellStyle name="Title 2 4" xfId="13974"/>
    <cellStyle name="Title 2 4 2" xfId="13975"/>
    <cellStyle name="Title 2 4 2 2" xfId="42343"/>
    <cellStyle name="Title 2 4 3" xfId="42344"/>
    <cellStyle name="Title 2 4 4" xfId="42345"/>
    <cellStyle name="Title 2 5" xfId="13976"/>
    <cellStyle name="Title 2 5 2" xfId="42346"/>
    <cellStyle name="Title 2 5 3" xfId="42347"/>
    <cellStyle name="Title 2 6" xfId="42348"/>
    <cellStyle name="Title 2 6 2" xfId="42349"/>
    <cellStyle name="Title 2 7" xfId="42350"/>
    <cellStyle name="Title 20" xfId="13977"/>
    <cellStyle name="Title 21" xfId="13978"/>
    <cellStyle name="Title 22" xfId="13979"/>
    <cellStyle name="Title 23" xfId="13980"/>
    <cellStyle name="Title 24" xfId="13981"/>
    <cellStyle name="Title 25" xfId="13982"/>
    <cellStyle name="Title 26" xfId="13983"/>
    <cellStyle name="Title 27" xfId="13984"/>
    <cellStyle name="Title 28" xfId="13985"/>
    <cellStyle name="Title 29" xfId="13986"/>
    <cellStyle name="Title 3" xfId="13987"/>
    <cellStyle name="Title 3 2" xfId="13988"/>
    <cellStyle name="Title 3 2 2" xfId="42351"/>
    <cellStyle name="Title 3 2 2 2" xfId="42352"/>
    <cellStyle name="Title 3 2 3" xfId="42353"/>
    <cellStyle name="Title 3 2 4" xfId="42354"/>
    <cellStyle name="Title 3 3" xfId="13989"/>
    <cellStyle name="Title 3 3 2" xfId="13990"/>
    <cellStyle name="Title 3 3 2 2" xfId="42355"/>
    <cellStyle name="Title 3 3 3" xfId="42356"/>
    <cellStyle name="Title 3 4" xfId="13991"/>
    <cellStyle name="Title 3 4 2" xfId="42357"/>
    <cellStyle name="Title 3 5" xfId="42358"/>
    <cellStyle name="Title 30" xfId="13992"/>
    <cellStyle name="Title 31" xfId="13993"/>
    <cellStyle name="Title 32" xfId="13994"/>
    <cellStyle name="Title 33" xfId="13995"/>
    <cellStyle name="Title 34" xfId="13996"/>
    <cellStyle name="Title 35" xfId="13997"/>
    <cellStyle name="Title 36" xfId="13998"/>
    <cellStyle name="Title 37" xfId="13999"/>
    <cellStyle name="Title 38" xfId="14000"/>
    <cellStyle name="Title 39" xfId="14001"/>
    <cellStyle name="Title 4" xfId="14002"/>
    <cellStyle name="Title 4 2" xfId="14003"/>
    <cellStyle name="Title 4 2 2" xfId="42359"/>
    <cellStyle name="Title 4 2 2 2" xfId="42360"/>
    <cellStyle name="Title 4 2 3" xfId="42361"/>
    <cellStyle name="Title 4 2 4" xfId="42362"/>
    <cellStyle name="Title 4 3" xfId="42363"/>
    <cellStyle name="Title 4 3 2" xfId="42364"/>
    <cellStyle name="Title 4 3 3" xfId="42365"/>
    <cellStyle name="Title 4 4" xfId="42366"/>
    <cellStyle name="Title 4 4 2" xfId="42367"/>
    <cellStyle name="Title 40" xfId="14004"/>
    <cellStyle name="Title 41" xfId="14005"/>
    <cellStyle name="Title 42" xfId="14006"/>
    <cellStyle name="Title 43" xfId="14007"/>
    <cellStyle name="Title 44" xfId="14008"/>
    <cellStyle name="Title 45" xfId="14009"/>
    <cellStyle name="Title 46" xfId="14010"/>
    <cellStyle name="Title 47" xfId="14011"/>
    <cellStyle name="Title 48" xfId="14012"/>
    <cellStyle name="Title 49" xfId="14013"/>
    <cellStyle name="Title 5" xfId="14014"/>
    <cellStyle name="Title 5 2" xfId="42368"/>
    <cellStyle name="Title 5 2 2" xfId="42369"/>
    <cellStyle name="Title 5 2 3" xfId="42370"/>
    <cellStyle name="Title 5 3" xfId="42371"/>
    <cellStyle name="Title 5 3 2" xfId="42372"/>
    <cellStyle name="Title 5 4" xfId="42373"/>
    <cellStyle name="Title 50" xfId="14015"/>
    <cellStyle name="Title 51" xfId="14016"/>
    <cellStyle name="Title 52" xfId="14017"/>
    <cellStyle name="Title 53" xfId="14018"/>
    <cellStyle name="Title 54" xfId="14019"/>
    <cellStyle name="Title 55" xfId="14020"/>
    <cellStyle name="Title 56" xfId="14021"/>
    <cellStyle name="Title 57" xfId="14022"/>
    <cellStyle name="Title 58" xfId="14023"/>
    <cellStyle name="Title 59" xfId="14024"/>
    <cellStyle name="Title 6" xfId="14025"/>
    <cellStyle name="Title 6 2" xfId="14026"/>
    <cellStyle name="Title 6 2 2" xfId="42374"/>
    <cellStyle name="Title 6 3" xfId="42375"/>
    <cellStyle name="Title 60" xfId="14027"/>
    <cellStyle name="Title 61" xfId="14028"/>
    <cellStyle name="Title 62" xfId="14029"/>
    <cellStyle name="Title 63" xfId="14030"/>
    <cellStyle name="Title 64" xfId="14031"/>
    <cellStyle name="Title 7" xfId="14032"/>
    <cellStyle name="Title 7 2" xfId="42376"/>
    <cellStyle name="Title 8" xfId="14033"/>
    <cellStyle name="Title 8 2" xfId="42377"/>
    <cellStyle name="Title 9" xfId="14034"/>
    <cellStyle name="Title: - Style3" xfId="14035"/>
    <cellStyle name="Title: - Style3 2" xfId="42378"/>
    <cellStyle name="Title: - Style4" xfId="14036"/>
    <cellStyle name="Title: - Style4 2" xfId="42379"/>
    <cellStyle name="Title: Major" xfId="14037"/>
    <cellStyle name="Title: Major 2" xfId="14038"/>
    <cellStyle name="Title: Major 2 2" xfId="42380"/>
    <cellStyle name="Title: Major 2 2 2" xfId="42381"/>
    <cellStyle name="Title: Major 2 2 2 2" xfId="42382"/>
    <cellStyle name="Title: Major 2 2 3" xfId="42383"/>
    <cellStyle name="Title: Major 2 2 4" xfId="42384"/>
    <cellStyle name="Title: Major 2 3" xfId="42385"/>
    <cellStyle name="Title: Major 2 3 2" xfId="42386"/>
    <cellStyle name="Title: Major 2 4" xfId="42387"/>
    <cellStyle name="Title: Major 2 4 2" xfId="42388"/>
    <cellStyle name="Title: Major 3" xfId="14039"/>
    <cellStyle name="Title: Major 3 2" xfId="14040"/>
    <cellStyle name="Title: Major 3 2 2" xfId="42389"/>
    <cellStyle name="Title: Major 3 3" xfId="42390"/>
    <cellStyle name="Title: Major 4" xfId="14041"/>
    <cellStyle name="Title: Major 4 2" xfId="42391"/>
    <cellStyle name="Title: Major 4 3" xfId="42392"/>
    <cellStyle name="Title: Major 5" xfId="42393"/>
    <cellStyle name="Title: Major 5 2" xfId="42394"/>
    <cellStyle name="Title: Minor" xfId="14042"/>
    <cellStyle name="Title: Minor 2" xfId="14043"/>
    <cellStyle name="Title: Minor 2 2" xfId="14044"/>
    <cellStyle name="Title: Minor 2 2 2" xfId="42395"/>
    <cellStyle name="Title: Minor 2 2 2 2" xfId="42396"/>
    <cellStyle name="Title: Minor 2 2 3" xfId="42397"/>
    <cellStyle name="Title: Minor 2 2 4" xfId="42398"/>
    <cellStyle name="Title: Minor 2 3" xfId="42399"/>
    <cellStyle name="Title: Minor 2 3 2" xfId="42400"/>
    <cellStyle name="Title: Minor 3" xfId="14045"/>
    <cellStyle name="Title: Minor 3 2" xfId="42401"/>
    <cellStyle name="Title: Minor 3 2 2" xfId="42402"/>
    <cellStyle name="Title: Minor 3 3" xfId="42403"/>
    <cellStyle name="Title: Minor 3 4" xfId="42404"/>
    <cellStyle name="Title: Minor 4" xfId="42405"/>
    <cellStyle name="Title: Minor 4 2" xfId="42406"/>
    <cellStyle name="Title: Minor 5" xfId="42407"/>
    <cellStyle name="Title: Minor 5 2" xfId="42408"/>
    <cellStyle name="Title: Minor_Electric Rev Req Model (2009 GRC) Rebuttal" xfId="14046"/>
    <cellStyle name="Title: Worksheet" xfId="14047"/>
    <cellStyle name="Title: Worksheet 2" xfId="14048"/>
    <cellStyle name="Title: Worksheet 2 2" xfId="14049"/>
    <cellStyle name="Title: Worksheet 2 2 2" xfId="42409"/>
    <cellStyle name="Title: Worksheet 2 3" xfId="42410"/>
    <cellStyle name="Title: Worksheet 2 4" xfId="42411"/>
    <cellStyle name="Title: Worksheet 3" xfId="14050"/>
    <cellStyle name="Title: Worksheet 3 2" xfId="42412"/>
    <cellStyle name="Title: Worksheet 3 3" xfId="42413"/>
    <cellStyle name="Title: Worksheet 4" xfId="42414"/>
    <cellStyle name="Title: Worksheet 4 2" xfId="42415"/>
    <cellStyle name="Titles" xfId="42416"/>
    <cellStyle name="Total" xfId="57" builtinId="25" customBuiltin="1"/>
    <cellStyle name="Total 10" xfId="14051"/>
    <cellStyle name="Total 11" xfId="14052"/>
    <cellStyle name="Total 12" xfId="14053"/>
    <cellStyle name="Total 13" xfId="14054"/>
    <cellStyle name="Total 14" xfId="14055"/>
    <cellStyle name="Total 15" xfId="14056"/>
    <cellStyle name="Total 16" xfId="14057"/>
    <cellStyle name="Total 17" xfId="14058"/>
    <cellStyle name="Total 18" xfId="14059"/>
    <cellStyle name="Total 19" xfId="14060"/>
    <cellStyle name="Total 2" xfId="14061"/>
    <cellStyle name="Total 2 2" xfId="14062"/>
    <cellStyle name="Total 2 2 2" xfId="14063"/>
    <cellStyle name="Total 2 2 2 2" xfId="14064"/>
    <cellStyle name="Total 2 2 2 2 2" xfId="42417"/>
    <cellStyle name="Total 2 2 2 3" xfId="14065"/>
    <cellStyle name="Total 2 2 2 4" xfId="14066"/>
    <cellStyle name="Total 2 2 2 5" xfId="14067"/>
    <cellStyle name="Total 2 2 2 6" xfId="42418"/>
    <cellStyle name="Total 2 2 2 7" xfId="42419"/>
    <cellStyle name="Total 2 2 3" xfId="14068"/>
    <cellStyle name="Total 2 2 3 2" xfId="14069"/>
    <cellStyle name="Total 2 2 3 2 2" xfId="42420"/>
    <cellStyle name="Total 2 2 3 3" xfId="42421"/>
    <cellStyle name="Total 2 2 4" xfId="42422"/>
    <cellStyle name="Total 2 2 4 2" xfId="42423"/>
    <cellStyle name="Total 2 2 5" xfId="42424"/>
    <cellStyle name="Total 2 3" xfId="14070"/>
    <cellStyle name="Total 2 3 10" xfId="42425"/>
    <cellStyle name="Total 2 3 2" xfId="14071"/>
    <cellStyle name="Total 2 3 2 2" xfId="14072"/>
    <cellStyle name="Total 2 3 2 2 2" xfId="42426"/>
    <cellStyle name="Total 2 3 2 3" xfId="14073"/>
    <cellStyle name="Total 2 3 2 3 2" xfId="42427"/>
    <cellStyle name="Total 2 3 2 4" xfId="14074"/>
    <cellStyle name="Total 2 3 2 5" xfId="14075"/>
    <cellStyle name="Total 2 3 2 6" xfId="42428"/>
    <cellStyle name="Total 2 3 2 7" xfId="42429"/>
    <cellStyle name="Total 2 3 3" xfId="14076"/>
    <cellStyle name="Total 2 3 3 2" xfId="14077"/>
    <cellStyle name="Total 2 3 3 2 2" xfId="42430"/>
    <cellStyle name="Total 2 3 3 3" xfId="14078"/>
    <cellStyle name="Total 2 3 3 4" xfId="14079"/>
    <cellStyle name="Total 2 3 3 5" xfId="14080"/>
    <cellStyle name="Total 2 3 3 6" xfId="42431"/>
    <cellStyle name="Total 2 3 3 7" xfId="42432"/>
    <cellStyle name="Total 2 3 4" xfId="14081"/>
    <cellStyle name="Total 2 3 4 2" xfId="14082"/>
    <cellStyle name="Total 2 3 4 3" xfId="14083"/>
    <cellStyle name="Total 2 3 4 4" xfId="14084"/>
    <cellStyle name="Total 2 3 4 5" xfId="14085"/>
    <cellStyle name="Total 2 3 4 6" xfId="42433"/>
    <cellStyle name="Total 2 3 4 7" xfId="42434"/>
    <cellStyle name="Total 2 3 5" xfId="14086"/>
    <cellStyle name="Total 2 3 5 2" xfId="42435"/>
    <cellStyle name="Total 2 3 6" xfId="14087"/>
    <cellStyle name="Total 2 3 7" xfId="14088"/>
    <cellStyle name="Total 2 3 8" xfId="14089"/>
    <cellStyle name="Total 2 3 9" xfId="42436"/>
    <cellStyle name="Total 2 4" xfId="14090"/>
    <cellStyle name="Total 2 4 2" xfId="14091"/>
    <cellStyle name="Total 2 4 2 2" xfId="42437"/>
    <cellStyle name="Total 2 4 2 3" xfId="42438"/>
    <cellStyle name="Total 2 4 3" xfId="42439"/>
    <cellStyle name="Total 2 4 4" xfId="42440"/>
    <cellStyle name="Total 2 5" xfId="14092"/>
    <cellStyle name="Total 2 5 2" xfId="42441"/>
    <cellStyle name="Total 2 5 2 2" xfId="42442"/>
    <cellStyle name="Total 2 5 3" xfId="42443"/>
    <cellStyle name="Total 2 5 4" xfId="42444"/>
    <cellStyle name="Total 2 6" xfId="42445"/>
    <cellStyle name="Total 2 6 2" xfId="42446"/>
    <cellStyle name="Total 2 7" xfId="42447"/>
    <cellStyle name="Total 20" xfId="14093"/>
    <cellStyle name="Total 21" xfId="14094"/>
    <cellStyle name="Total 22" xfId="14095"/>
    <cellStyle name="Total 23" xfId="14096"/>
    <cellStyle name="Total 24" xfId="14097"/>
    <cellStyle name="Total 25" xfId="14098"/>
    <cellStyle name="Total 26" xfId="14099"/>
    <cellStyle name="Total 27" xfId="14100"/>
    <cellStyle name="Total 28" xfId="14101"/>
    <cellStyle name="Total 29" xfId="14102"/>
    <cellStyle name="Total 3" xfId="14103"/>
    <cellStyle name="Total 3 2" xfId="14104"/>
    <cellStyle name="Total 3 2 2" xfId="14105"/>
    <cellStyle name="Total 3 2 2 2" xfId="42448"/>
    <cellStyle name="Total 3 2 3" xfId="14106"/>
    <cellStyle name="Total 3 2 3 2" xfId="42449"/>
    <cellStyle name="Total 3 2 4" xfId="14107"/>
    <cellStyle name="Total 3 2 5" xfId="14108"/>
    <cellStyle name="Total 3 2 6" xfId="42450"/>
    <cellStyle name="Total 3 2 7" xfId="42451"/>
    <cellStyle name="Total 3 3" xfId="14109"/>
    <cellStyle name="Total 3 3 2" xfId="14110"/>
    <cellStyle name="Total 3 3 2 2" xfId="42452"/>
    <cellStyle name="Total 3 3 3" xfId="14111"/>
    <cellStyle name="Total 3 3 4" xfId="14112"/>
    <cellStyle name="Total 3 3 5" xfId="14113"/>
    <cellStyle name="Total 3 3 6" xfId="42453"/>
    <cellStyle name="Total 3 3 7" xfId="42454"/>
    <cellStyle name="Total 3 4" xfId="14114"/>
    <cellStyle name="Total 3 4 2" xfId="14115"/>
    <cellStyle name="Total 3 4 3" xfId="14116"/>
    <cellStyle name="Total 3 4 4" xfId="14117"/>
    <cellStyle name="Total 3 4 5" xfId="14118"/>
    <cellStyle name="Total 3 4 6" xfId="42455"/>
    <cellStyle name="Total 3 4 7" xfId="42456"/>
    <cellStyle name="Total 3 5" xfId="42457"/>
    <cellStyle name="Total 30" xfId="14119"/>
    <cellStyle name="Total 31" xfId="14120"/>
    <cellStyle name="Total 32" xfId="14121"/>
    <cellStyle name="Total 33" xfId="14122"/>
    <cellStyle name="Total 34" xfId="14123"/>
    <cellStyle name="Total 35" xfId="14124"/>
    <cellStyle name="Total 36" xfId="14125"/>
    <cellStyle name="Total 37" xfId="14126"/>
    <cellStyle name="Total 38" xfId="14127"/>
    <cellStyle name="Total 39" xfId="14128"/>
    <cellStyle name="Total 4" xfId="14129"/>
    <cellStyle name="Total 4 2" xfId="14130"/>
    <cellStyle name="Total 4 2 2" xfId="14131"/>
    <cellStyle name="Total 4 2 2 2" xfId="42458"/>
    <cellStyle name="Total 4 2 3" xfId="14132"/>
    <cellStyle name="Total 4 2 4" xfId="14133"/>
    <cellStyle name="Total 4 2 5" xfId="14134"/>
    <cellStyle name="Total 4 2 6" xfId="14135"/>
    <cellStyle name="Total 4 2 7" xfId="14136"/>
    <cellStyle name="Total 4 2 8" xfId="42459"/>
    <cellStyle name="Total 4 2 9" xfId="42460"/>
    <cellStyle name="Total 4 3" xfId="42461"/>
    <cellStyle name="Total 4 3 2" xfId="42462"/>
    <cellStyle name="Total 4 4" xfId="42463"/>
    <cellStyle name="Total 40" xfId="14137"/>
    <cellStyle name="Total 41" xfId="14138"/>
    <cellStyle name="Total 42" xfId="14139"/>
    <cellStyle name="Total 43" xfId="14140"/>
    <cellStyle name="Total 44" xfId="14141"/>
    <cellStyle name="Total 45" xfId="14142"/>
    <cellStyle name="Total 46" xfId="14143"/>
    <cellStyle name="Total 47" xfId="14144"/>
    <cellStyle name="Total 48" xfId="14145"/>
    <cellStyle name="Total 49" xfId="14146"/>
    <cellStyle name="Total 5" xfId="14147"/>
    <cellStyle name="Total 5 2" xfId="14148"/>
    <cellStyle name="Total 5 2 2" xfId="42464"/>
    <cellStyle name="Total 5 2 3" xfId="42465"/>
    <cellStyle name="Total 5 3" xfId="14149"/>
    <cellStyle name="Total 5 3 2" xfId="42466"/>
    <cellStyle name="Total 5 4" xfId="14150"/>
    <cellStyle name="Total 5 5" xfId="14151"/>
    <cellStyle name="Total 5 6" xfId="14152"/>
    <cellStyle name="Total 5 7" xfId="14153"/>
    <cellStyle name="Total 5 8" xfId="42467"/>
    <cellStyle name="Total 5 9" xfId="42468"/>
    <cellStyle name="Total 50" xfId="14154"/>
    <cellStyle name="Total 51" xfId="14155"/>
    <cellStyle name="Total 52" xfId="14156"/>
    <cellStyle name="Total 53" xfId="14157"/>
    <cellStyle name="Total 54" xfId="14158"/>
    <cellStyle name="Total 55" xfId="14159"/>
    <cellStyle name="Total 56" xfId="14160"/>
    <cellStyle name="Total 57" xfId="14161"/>
    <cellStyle name="Total 58" xfId="14162"/>
    <cellStyle name="Total 59" xfId="14163"/>
    <cellStyle name="Total 6" xfId="14164"/>
    <cellStyle name="Total 6 2" xfId="42469"/>
    <cellStyle name="Total 60" xfId="14165"/>
    <cellStyle name="Total 61" xfId="14166"/>
    <cellStyle name="Total 62" xfId="14167"/>
    <cellStyle name="Total 63" xfId="14168"/>
    <cellStyle name="Total 64" xfId="14169"/>
    <cellStyle name="Total 65" xfId="14170"/>
    <cellStyle name="Total 66" xfId="14171"/>
    <cellStyle name="Total 7" xfId="14172"/>
    <cellStyle name="Total 7 2" xfId="42470"/>
    <cellStyle name="Total 8" xfId="14173"/>
    <cellStyle name="Total 9" xfId="14174"/>
    <cellStyle name="Total 9 2" xfId="14175"/>
    <cellStyle name="Total4 - Style4" xfId="14176"/>
    <cellStyle name="Total4 - Style4 2" xfId="14177"/>
    <cellStyle name="Total4 - Style4 2 2" xfId="14178"/>
    <cellStyle name="Total4 - Style4 2 2 2" xfId="42471"/>
    <cellStyle name="Total4 - Style4 2 3" xfId="14179"/>
    <cellStyle name="Total4 - Style4 2 4" xfId="14180"/>
    <cellStyle name="Total4 - Style4 2 5" xfId="14181"/>
    <cellStyle name="Total4 - Style4 2 6" xfId="14182"/>
    <cellStyle name="Total4 - Style4 2 7" xfId="14183"/>
    <cellStyle name="Total4 - Style4 2 8" xfId="42472"/>
    <cellStyle name="Total4 - Style4 2 9" xfId="42473"/>
    <cellStyle name="Total4 - Style4 3" xfId="14184"/>
    <cellStyle name="Total4 - Style4 3 2" xfId="42474"/>
    <cellStyle name="Total4 - Style4 3 2 2" xfId="42475"/>
    <cellStyle name="Total4 - Style4 3 3" xfId="42476"/>
    <cellStyle name="Total4 - Style4 3 4" xfId="42477"/>
    <cellStyle name="Total4 - Style4 4" xfId="42478"/>
    <cellStyle name="Total4 - Style4 4 2" xfId="42479"/>
    <cellStyle name="Total4 - Style4 5" xfId="42480"/>
    <cellStyle name="Total4 - Style4_ACCOUNTS" xfId="14185"/>
    <cellStyle name="Totals" xfId="42481"/>
    <cellStyle name="Totals [0]" xfId="42482"/>
    <cellStyle name="Totals [2]" xfId="42483"/>
    <cellStyle name="Totals_FWB Summary" xfId="42484"/>
    <cellStyle name="UnProtectedCalc" xfId="42485"/>
    <cellStyle name="Warning Text" xfId="58" builtinId="11" customBuiltin="1"/>
    <cellStyle name="Warning Text 10" xfId="14186"/>
    <cellStyle name="Warning Text 11" xfId="14187"/>
    <cellStyle name="Warning Text 12" xfId="14188"/>
    <cellStyle name="Warning Text 13" xfId="14189"/>
    <cellStyle name="Warning Text 14" xfId="14190"/>
    <cellStyle name="Warning Text 15" xfId="14191"/>
    <cellStyle name="Warning Text 16" xfId="14192"/>
    <cellStyle name="Warning Text 17" xfId="14193"/>
    <cellStyle name="Warning Text 18" xfId="14194"/>
    <cellStyle name="Warning Text 19" xfId="14195"/>
    <cellStyle name="Warning Text 2" xfId="14196"/>
    <cellStyle name="Warning Text 2 2" xfId="14197"/>
    <cellStyle name="Warning Text 2 2 2" xfId="14198"/>
    <cellStyle name="Warning Text 2 2 2 2" xfId="42486"/>
    <cellStyle name="Warning Text 2 2 2 2 2" xfId="42487"/>
    <cellStyle name="Warning Text 2 2 2 3" xfId="42488"/>
    <cellStyle name="Warning Text 2 2 2 4" xfId="42489"/>
    <cellStyle name="Warning Text 2 2 3" xfId="14199"/>
    <cellStyle name="Warning Text 2 2 3 2" xfId="14200"/>
    <cellStyle name="Warning Text 2 2 3 2 2" xfId="42490"/>
    <cellStyle name="Warning Text 2 2 3 3" xfId="42491"/>
    <cellStyle name="Warning Text 2 2 4" xfId="42492"/>
    <cellStyle name="Warning Text 2 2 4 2" xfId="42493"/>
    <cellStyle name="Warning Text 2 2 5" xfId="42494"/>
    <cellStyle name="Warning Text 2 3" xfId="14201"/>
    <cellStyle name="Warning Text 2 3 2" xfId="42495"/>
    <cellStyle name="Warning Text 2 3 2 2" xfId="42496"/>
    <cellStyle name="Warning Text 2 3 2 2 2" xfId="42497"/>
    <cellStyle name="Warning Text 2 3 2 3" xfId="42498"/>
    <cellStyle name="Warning Text 2 3 2 4" xfId="42499"/>
    <cellStyle name="Warning Text 2 3 3" xfId="42500"/>
    <cellStyle name="Warning Text 2 3 3 2" xfId="42501"/>
    <cellStyle name="Warning Text 2 3 4" xfId="42502"/>
    <cellStyle name="Warning Text 2 3 4 2" xfId="42503"/>
    <cellStyle name="Warning Text 2 4" xfId="14202"/>
    <cellStyle name="Warning Text 2 4 2" xfId="14203"/>
    <cellStyle name="Warning Text 2 4 2 2" xfId="42504"/>
    <cellStyle name="Warning Text 2 4 3" xfId="42505"/>
    <cellStyle name="Warning Text 2 4 4" xfId="42506"/>
    <cellStyle name="Warning Text 2 5" xfId="14204"/>
    <cellStyle name="Warning Text 2 5 2" xfId="42507"/>
    <cellStyle name="Warning Text 2 5 3" xfId="42508"/>
    <cellStyle name="Warning Text 2 6" xfId="42509"/>
    <cellStyle name="Warning Text 2 6 2" xfId="42510"/>
    <cellStyle name="Warning Text 20" xfId="14205"/>
    <cellStyle name="Warning Text 21" xfId="14206"/>
    <cellStyle name="Warning Text 22" xfId="14207"/>
    <cellStyle name="Warning Text 23" xfId="14208"/>
    <cellStyle name="Warning Text 24" xfId="14209"/>
    <cellStyle name="Warning Text 25" xfId="14210"/>
    <cellStyle name="Warning Text 26" xfId="14211"/>
    <cellStyle name="Warning Text 27" xfId="14212"/>
    <cellStyle name="Warning Text 28" xfId="14213"/>
    <cellStyle name="Warning Text 29" xfId="14214"/>
    <cellStyle name="Warning Text 3" xfId="14215"/>
    <cellStyle name="Warning Text 3 2" xfId="14216"/>
    <cellStyle name="Warning Text 3 2 2" xfId="42511"/>
    <cellStyle name="Warning Text 3 2 2 2" xfId="42512"/>
    <cellStyle name="Warning Text 3 2 3" xfId="42513"/>
    <cellStyle name="Warning Text 3 2 4" xfId="42514"/>
    <cellStyle name="Warning Text 3 3" xfId="14217"/>
    <cellStyle name="Warning Text 3 3 2" xfId="14218"/>
    <cellStyle name="Warning Text 3 3 2 2" xfId="42515"/>
    <cellStyle name="Warning Text 3 3 3" xfId="42516"/>
    <cellStyle name="Warning Text 3 4" xfId="14219"/>
    <cellStyle name="Warning Text 3 4 2" xfId="42517"/>
    <cellStyle name="Warning Text 3 5" xfId="42518"/>
    <cellStyle name="Warning Text 30" xfId="14220"/>
    <cellStyle name="Warning Text 31" xfId="14221"/>
    <cellStyle name="Warning Text 32" xfId="14222"/>
    <cellStyle name="Warning Text 33" xfId="14223"/>
    <cellStyle name="Warning Text 34" xfId="14224"/>
    <cellStyle name="Warning Text 35" xfId="14225"/>
    <cellStyle name="Warning Text 36" xfId="14226"/>
    <cellStyle name="Warning Text 37" xfId="14227"/>
    <cellStyle name="Warning Text 38" xfId="14228"/>
    <cellStyle name="Warning Text 39" xfId="14229"/>
    <cellStyle name="Warning Text 4" xfId="14230"/>
    <cellStyle name="Warning Text 4 2" xfId="14231"/>
    <cellStyle name="Warning Text 4 2 2" xfId="42519"/>
    <cellStyle name="Warning Text 4 2 2 2" xfId="42520"/>
    <cellStyle name="Warning Text 4 2 3" xfId="42521"/>
    <cellStyle name="Warning Text 4 2 4" xfId="42522"/>
    <cellStyle name="Warning Text 4 3" xfId="42523"/>
    <cellStyle name="Warning Text 4 3 2" xfId="42524"/>
    <cellStyle name="Warning Text 4 3 3" xfId="42525"/>
    <cellStyle name="Warning Text 4 4" xfId="42526"/>
    <cellStyle name="Warning Text 4 4 2" xfId="42527"/>
    <cellStyle name="Warning Text 40" xfId="14232"/>
    <cellStyle name="Warning Text 41" xfId="14233"/>
    <cellStyle name="Warning Text 42" xfId="14234"/>
    <cellStyle name="Warning Text 43" xfId="14235"/>
    <cellStyle name="Warning Text 44" xfId="14236"/>
    <cellStyle name="Warning Text 45" xfId="14237"/>
    <cellStyle name="Warning Text 46" xfId="14238"/>
    <cellStyle name="Warning Text 47" xfId="14239"/>
    <cellStyle name="Warning Text 48" xfId="14240"/>
    <cellStyle name="Warning Text 49" xfId="14241"/>
    <cellStyle name="Warning Text 5" xfId="14242"/>
    <cellStyle name="Warning Text 5 2" xfId="42528"/>
    <cellStyle name="Warning Text 5 2 2" xfId="42529"/>
    <cellStyle name="Warning Text 5 2 3" xfId="42530"/>
    <cellStyle name="Warning Text 5 3" xfId="42531"/>
    <cellStyle name="Warning Text 50" xfId="14243"/>
    <cellStyle name="Warning Text 51" xfId="14244"/>
    <cellStyle name="Warning Text 52" xfId="14245"/>
    <cellStyle name="Warning Text 53" xfId="14246"/>
    <cellStyle name="Warning Text 54" xfId="14247"/>
    <cellStyle name="Warning Text 55" xfId="14248"/>
    <cellStyle name="Warning Text 56" xfId="14249"/>
    <cellStyle name="Warning Text 57" xfId="14250"/>
    <cellStyle name="Warning Text 58" xfId="14251"/>
    <cellStyle name="Warning Text 59" xfId="14252"/>
    <cellStyle name="Warning Text 6" xfId="14253"/>
    <cellStyle name="Warning Text 6 2" xfId="14254"/>
    <cellStyle name="Warning Text 6 2 2" xfId="42532"/>
    <cellStyle name="Warning Text 6 3" xfId="42533"/>
    <cellStyle name="Warning Text 6 4" xfId="42534"/>
    <cellStyle name="Warning Text 60" xfId="14255"/>
    <cellStyle name="Warning Text 61" xfId="14256"/>
    <cellStyle name="Warning Text 62" xfId="14257"/>
    <cellStyle name="Warning Text 63" xfId="14258"/>
    <cellStyle name="Warning Text 64" xfId="14259"/>
    <cellStyle name="Warning Text 7" xfId="14260"/>
    <cellStyle name="Warning Text 7 2" xfId="42535"/>
    <cellStyle name="Warning Text 8" xfId="14261"/>
    <cellStyle name="Warning Text 9" xfId="14262"/>
    <cellStyle name="Year" xfId="42536"/>
    <cellStyle name="Year 2" xfId="42537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theme" Target="theme/theme1.xml"/><Relationship Id="rId60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7"/>
  <sheetViews>
    <sheetView tabSelected="1" topLeftCell="A5" workbookViewId="0">
      <selection activeCell="H11" sqref="H11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6.28515625" customWidth="1"/>
    <col min="7" max="7" width="4.7109375" customWidth="1"/>
    <col min="9" max="9" width="1" customWidth="1"/>
    <col min="10" max="11" width="10.7109375" customWidth="1"/>
    <col min="12" max="12" width="9.7109375" customWidth="1"/>
    <col min="13" max="13" width="0.7109375" customWidth="1"/>
    <col min="14" max="15" width="10.7109375" customWidth="1"/>
    <col min="16" max="16" width="10.7109375" bestFit="1" customWidth="1"/>
    <col min="17" max="17" width="0.7109375" customWidth="1"/>
    <col min="18" max="19" width="10.7109375" customWidth="1"/>
  </cols>
  <sheetData>
    <row r="1" spans="1:20">
      <c r="B1" s="24"/>
      <c r="C1" s="24"/>
      <c r="D1" s="24"/>
      <c r="E1" s="24"/>
    </row>
    <row r="2" spans="1:20">
      <c r="A2" s="25" t="s">
        <v>101</v>
      </c>
      <c r="B2" s="25"/>
      <c r="C2" s="25"/>
      <c r="D2" s="25"/>
      <c r="E2" s="25"/>
    </row>
    <row r="3" spans="1:20">
      <c r="A3" s="25" t="s">
        <v>153</v>
      </c>
      <c r="B3" s="25"/>
      <c r="C3" s="25"/>
      <c r="D3" s="25"/>
      <c r="E3" s="25"/>
    </row>
    <row r="4" spans="1:20">
      <c r="A4" s="26" t="s">
        <v>196</v>
      </c>
      <c r="B4" s="26"/>
      <c r="C4" s="26"/>
      <c r="D4" s="26"/>
      <c r="E4" s="26"/>
    </row>
    <row r="5" spans="1:20" ht="15.75" customHeight="1">
      <c r="A5" s="25"/>
      <c r="B5" s="25"/>
      <c r="C5" s="25"/>
      <c r="D5" s="25"/>
      <c r="E5" s="25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</row>
    <row r="6" spans="1:20" ht="15.75">
      <c r="A6" s="27"/>
      <c r="B6" s="24"/>
      <c r="C6" s="24"/>
      <c r="D6" s="24"/>
      <c r="E6" s="24"/>
      <c r="H6" s="276" t="s">
        <v>145</v>
      </c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</row>
    <row r="7" spans="1:20">
      <c r="A7" s="28" t="s">
        <v>12</v>
      </c>
      <c r="B7" s="29"/>
      <c r="C7" s="29"/>
      <c r="D7" s="29"/>
      <c r="E7" s="24"/>
      <c r="F7" s="30"/>
    </row>
    <row r="8" spans="1:20">
      <c r="A8" s="31" t="s">
        <v>13</v>
      </c>
      <c r="B8" s="32" t="s">
        <v>14</v>
      </c>
      <c r="C8" s="32"/>
      <c r="D8" s="32"/>
      <c r="E8" s="33"/>
      <c r="F8" s="30"/>
      <c r="J8" s="148" t="s">
        <v>84</v>
      </c>
      <c r="K8" s="149"/>
      <c r="L8" s="149"/>
      <c r="M8" s="150"/>
      <c r="N8" s="148" t="s">
        <v>92</v>
      </c>
      <c r="O8" s="149"/>
      <c r="P8" s="149"/>
      <c r="Q8" s="150"/>
      <c r="R8" s="148" t="s">
        <v>96</v>
      </c>
      <c r="S8" s="149"/>
      <c r="T8" s="149"/>
    </row>
    <row r="9" spans="1:20">
      <c r="A9" s="27"/>
      <c r="B9" s="34"/>
      <c r="C9" s="35"/>
      <c r="D9" s="36"/>
      <c r="E9" s="34"/>
      <c r="F9" s="30"/>
      <c r="J9" s="151" t="s">
        <v>85</v>
      </c>
      <c r="K9" s="152"/>
      <c r="L9" s="152"/>
      <c r="M9" s="150"/>
      <c r="N9" s="151" t="s">
        <v>86</v>
      </c>
      <c r="O9" s="152"/>
      <c r="P9" s="152"/>
      <c r="Q9" s="150"/>
      <c r="R9" s="151" t="s">
        <v>87</v>
      </c>
      <c r="S9" s="152"/>
      <c r="T9" s="152"/>
    </row>
    <row r="10" spans="1:20">
      <c r="A10" s="37">
        <v>1</v>
      </c>
      <c r="B10" s="38"/>
      <c r="C10" s="39" t="s">
        <v>15</v>
      </c>
      <c r="D10" s="40" t="s">
        <v>16</v>
      </c>
      <c r="E10" s="41" t="s">
        <v>102</v>
      </c>
      <c r="F10" s="40"/>
      <c r="H10" s="144" t="s">
        <v>51</v>
      </c>
      <c r="I10" s="144"/>
      <c r="J10" s="144" t="s">
        <v>81</v>
      </c>
      <c r="K10" s="144" t="s">
        <v>82</v>
      </c>
      <c r="L10" s="144" t="s">
        <v>83</v>
      </c>
      <c r="M10" s="24"/>
      <c r="N10" s="144" t="s">
        <v>81</v>
      </c>
      <c r="O10" s="144" t="s">
        <v>82</v>
      </c>
      <c r="P10" s="144" t="s">
        <v>83</v>
      </c>
      <c r="Q10" s="24"/>
      <c r="R10" s="144" t="s">
        <v>81</v>
      </c>
      <c r="S10" s="144" t="s">
        <v>82</v>
      </c>
      <c r="T10" s="144" t="s">
        <v>83</v>
      </c>
    </row>
    <row r="11" spans="1:20">
      <c r="A11" s="37">
        <f t="shared" ref="A11:A35" si="0">A10+1</f>
        <v>2</v>
      </c>
      <c r="B11" s="38"/>
      <c r="C11" s="121" t="s">
        <v>102</v>
      </c>
      <c r="D11" s="43" t="s">
        <v>102</v>
      </c>
      <c r="E11" s="44" t="s">
        <v>17</v>
      </c>
      <c r="F11" s="220"/>
      <c r="G11" s="112"/>
      <c r="H11" s="145">
        <f>B12</f>
        <v>43647</v>
      </c>
      <c r="I11" s="58"/>
      <c r="J11" s="159">
        <f>'Summary_ Pre Migration(Excl139)'!K11</f>
        <v>654782.30983099993</v>
      </c>
      <c r="K11" s="159">
        <f>'Summary_ Pre Migration(Excl139)'!L11</f>
        <v>645707.53739585087</v>
      </c>
      <c r="L11" s="159">
        <f>K11-J11</f>
        <v>-9074.7724351490615</v>
      </c>
      <c r="M11" s="159"/>
      <c r="N11" s="159">
        <f>'Summary_ Pre Migration(Excl139)'!O11+'Sch 40 Migration Weather Adj.'!C43</f>
        <v>154386.19460399999</v>
      </c>
      <c r="O11" s="159">
        <f>'Summary_ Pre Migration(Excl139)'!P11+'Sch 40 Migration Weather Adj.'!D43</f>
        <v>153035.275750762</v>
      </c>
      <c r="P11" s="159">
        <f>O11-N11</f>
        <v>-1350.9188532379922</v>
      </c>
      <c r="Q11" s="159"/>
      <c r="R11" s="159">
        <f>'Summary_ Pre Migration(Excl139)'!S11+'Sch 40 Migration Weather Adj.'!G43</f>
        <v>236593.42671299999</v>
      </c>
      <c r="S11" s="159">
        <f>'Summary_ Pre Migration(Excl139)'!T11+'Sch 40 Migration Weather Adj.'!H43</f>
        <v>235000.23919898321</v>
      </c>
      <c r="T11" s="159">
        <f>S11-R11</f>
        <v>-1593.1875140167831</v>
      </c>
    </row>
    <row r="12" spans="1:20">
      <c r="A12" s="37">
        <f t="shared" si="0"/>
        <v>3</v>
      </c>
      <c r="B12" s="45">
        <f>'Summary_ Pre Migration'!B12</f>
        <v>43647</v>
      </c>
      <c r="C12" s="169">
        <f>J62*1000</f>
        <v>1310830603.4990001</v>
      </c>
      <c r="D12" s="170">
        <f>K62*1000</f>
        <v>1297604370.5666249</v>
      </c>
      <c r="E12" s="158">
        <f t="shared" ref="E12:E23" si="1">+D12-C12</f>
        <v>-13226232.932375193</v>
      </c>
      <c r="F12" s="30"/>
      <c r="G12" s="224"/>
      <c r="H12" s="145">
        <f t="shared" ref="H12:H22" si="2">B13</f>
        <v>43678</v>
      </c>
      <c r="I12" s="58"/>
      <c r="J12" s="159">
        <f>'Summary_ Pre Migration(Excl139)'!K12</f>
        <v>676033.12982099992</v>
      </c>
      <c r="K12" s="159">
        <f>'Summary_ Pre Migration(Excl139)'!L12</f>
        <v>648721.99175474048</v>
      </c>
      <c r="L12" s="159">
        <f t="shared" ref="L12:L22" si="3">K12-J12</f>
        <v>-27311.138066259446</v>
      </c>
      <c r="M12" s="159"/>
      <c r="N12" s="159">
        <f>'Summary_ Pre Migration(Excl139)'!O12+'Sch 40 Migration Weather Adj.'!C44</f>
        <v>200637.02337100002</v>
      </c>
      <c r="O12" s="159">
        <f>'Summary_ Pre Migration(Excl139)'!P12+'Sch 40 Migration Weather Adj.'!D44</f>
        <v>195403.71999412289</v>
      </c>
      <c r="P12" s="159">
        <f t="shared" ref="P12:P22" si="4">O12-N12</f>
        <v>-5233.3033768771274</v>
      </c>
      <c r="Q12" s="159"/>
      <c r="R12" s="159">
        <f>'Summary_ Pre Migration(Excl139)'!S12+'Sch 40 Migration Weather Adj.'!G44</f>
        <v>237309.00913000002</v>
      </c>
      <c r="S12" s="159">
        <f>'Summary_ Pre Migration(Excl139)'!T12+'Sch 40 Migration Weather Adj.'!H44</f>
        <v>232469.17583676864</v>
      </c>
      <c r="T12" s="159">
        <f t="shared" ref="T12:T22" si="5">S12-R12</f>
        <v>-4839.8332932313788</v>
      </c>
    </row>
    <row r="13" spans="1:20">
      <c r="A13" s="37">
        <f t="shared" si="0"/>
        <v>4</v>
      </c>
      <c r="B13" s="45">
        <f>'Summary_ Pre Migration'!B13</f>
        <v>43678</v>
      </c>
      <c r="C13" s="169">
        <f t="shared" ref="C13:C23" si="6">J63*1000</f>
        <v>1386076637.9450002</v>
      </c>
      <c r="D13" s="170">
        <f t="shared" ref="D13:D23" si="7">K63*1000</f>
        <v>1345035942.2957523</v>
      </c>
      <c r="E13" s="158">
        <f t="shared" si="1"/>
        <v>-41040695.649247885</v>
      </c>
      <c r="F13" s="30"/>
      <c r="G13" s="224"/>
      <c r="H13" s="145">
        <f t="shared" si="2"/>
        <v>43709</v>
      </c>
      <c r="I13" s="58"/>
      <c r="J13" s="159">
        <f>'Summary_ Pre Migration(Excl139)'!K13</f>
        <v>680663.76682400005</v>
      </c>
      <c r="K13" s="159">
        <f>'Summary_ Pre Migration(Excl139)'!L13</f>
        <v>672444.156130919</v>
      </c>
      <c r="L13" s="159">
        <f t="shared" si="3"/>
        <v>-8219.6106930810492</v>
      </c>
      <c r="M13" s="159"/>
      <c r="N13" s="159">
        <f>'Summary_ Pre Migration(Excl139)'!O13+'Sch 40 Migration Weather Adj.'!C45</f>
        <v>150033.679451</v>
      </c>
      <c r="O13" s="159">
        <f>'Summary_ Pre Migration(Excl139)'!P13+'Sch 40 Migration Weather Adj.'!D45</f>
        <v>148884.94770926196</v>
      </c>
      <c r="P13" s="159">
        <f t="shared" si="4"/>
        <v>-1148.73174173804</v>
      </c>
      <c r="Q13" s="159"/>
      <c r="R13" s="159">
        <f>'Summary_ Pre Migration(Excl139)'!S13+'Sch 40 Migration Weather Adj.'!G45</f>
        <v>240238.22373</v>
      </c>
      <c r="S13" s="159">
        <f>'Summary_ Pre Migration(Excl139)'!T13+'Sch 40 Migration Weather Adj.'!H45</f>
        <v>238806.46914000314</v>
      </c>
      <c r="T13" s="159">
        <f t="shared" si="5"/>
        <v>-1431.7545899968536</v>
      </c>
    </row>
    <row r="14" spans="1:20">
      <c r="A14" s="37">
        <f t="shared" si="0"/>
        <v>5</v>
      </c>
      <c r="B14" s="45">
        <f>'Summary_ Pre Migration'!B14</f>
        <v>43709</v>
      </c>
      <c r="C14" s="169">
        <f t="shared" si="6"/>
        <v>1344936694.3139999</v>
      </c>
      <c r="D14" s="170">
        <f t="shared" si="7"/>
        <v>1333060236.5638165</v>
      </c>
      <c r="E14" s="158">
        <f t="shared" si="1"/>
        <v>-11876457.750183344</v>
      </c>
      <c r="G14" s="224"/>
      <c r="H14" s="145">
        <f t="shared" si="2"/>
        <v>43739</v>
      </c>
      <c r="I14" s="58"/>
      <c r="J14" s="159">
        <f>'Summary_ Pre Migration(Excl139)'!K14</f>
        <v>737896.98744200007</v>
      </c>
      <c r="K14" s="159">
        <f>'Summary_ Pre Migration(Excl139)'!L14</f>
        <v>709812.67184436694</v>
      </c>
      <c r="L14" s="159">
        <f t="shared" si="3"/>
        <v>-28084.315597633133</v>
      </c>
      <c r="M14" s="159"/>
      <c r="N14" s="159">
        <f>'Summary_ Pre Migration(Excl139)'!O14+'Sch 40 Migration Weather Adj.'!C46</f>
        <v>189349.12862099998</v>
      </c>
      <c r="O14" s="159">
        <f>'Summary_ Pre Migration(Excl139)'!P14+'Sch 40 Migration Weather Adj.'!D46</f>
        <v>187012.20399060909</v>
      </c>
      <c r="P14" s="159">
        <f t="shared" si="4"/>
        <v>-2336.9246303908876</v>
      </c>
      <c r="Q14" s="159"/>
      <c r="R14" s="159">
        <f>'Summary_ Pre Migration(Excl139)'!S14+'Sch 40 Migration Weather Adj.'!G46</f>
        <v>238208.36583100003</v>
      </c>
      <c r="S14" s="159">
        <f>'Summary_ Pre Migration(Excl139)'!T14+'Sch 40 Migration Weather Adj.'!H46</f>
        <v>237295.32947136569</v>
      </c>
      <c r="T14" s="159">
        <f t="shared" si="5"/>
        <v>-913.03635963433771</v>
      </c>
    </row>
    <row r="15" spans="1:20">
      <c r="A15" s="37">
        <f t="shared" si="0"/>
        <v>6</v>
      </c>
      <c r="B15" s="45">
        <f>'Summary_ Pre Migration'!B15</f>
        <v>43739</v>
      </c>
      <c r="C15" s="169">
        <f t="shared" si="6"/>
        <v>1444561728.2519996</v>
      </c>
      <c r="D15" s="170">
        <f t="shared" si="7"/>
        <v>1412327909.537215</v>
      </c>
      <c r="E15" s="158">
        <f t="shared" si="1"/>
        <v>-32233818.714784622</v>
      </c>
      <c r="G15" s="224"/>
      <c r="H15" s="145">
        <f t="shared" si="2"/>
        <v>43770</v>
      </c>
      <c r="I15" s="58"/>
      <c r="J15" s="159">
        <f>'Summary_ Pre Migration(Excl139)'!K15</f>
        <v>877667.45737800002</v>
      </c>
      <c r="K15" s="159">
        <f>'Summary_ Pre Migration(Excl139)'!L15</f>
        <v>888300.30781626829</v>
      </c>
      <c r="L15" s="159">
        <f t="shared" si="3"/>
        <v>10632.850438268273</v>
      </c>
      <c r="M15" s="159"/>
      <c r="N15" s="159">
        <f>'Summary_ Pre Migration(Excl139)'!O15+'Sch 40 Migration Weather Adj.'!C47</f>
        <v>193169.26976199998</v>
      </c>
      <c r="O15" s="159">
        <f>'Summary_ Pre Migration(Excl139)'!P15+'Sch 40 Migration Weather Adj.'!D47</f>
        <v>194193.05987564736</v>
      </c>
      <c r="P15" s="159">
        <f t="shared" si="4"/>
        <v>1023.7901136473811</v>
      </c>
      <c r="Q15" s="159"/>
      <c r="R15" s="159">
        <f>'Summary_ Pre Migration(Excl139)'!S15+'Sch 40 Migration Weather Adj.'!G47</f>
        <v>231236.98499999999</v>
      </c>
      <c r="S15" s="159">
        <f>'Summary_ Pre Migration(Excl139)'!T15+'Sch 40 Migration Weather Adj.'!H47</f>
        <v>231775.87432563587</v>
      </c>
      <c r="T15" s="159">
        <f t="shared" si="5"/>
        <v>538.88932563588605</v>
      </c>
    </row>
    <row r="16" spans="1:20">
      <c r="A16" s="37">
        <f t="shared" si="0"/>
        <v>7</v>
      </c>
      <c r="B16" s="45">
        <f>'Summary_ Pre Migration'!B16</f>
        <v>43770</v>
      </c>
      <c r="C16" s="169">
        <f t="shared" si="6"/>
        <v>1547032597.5800002</v>
      </c>
      <c r="D16" s="170">
        <f t="shared" si="7"/>
        <v>1559664926.3322027</v>
      </c>
      <c r="E16" s="158">
        <f t="shared" si="1"/>
        <v>12632328.752202511</v>
      </c>
      <c r="G16" s="224"/>
      <c r="H16" s="145">
        <f t="shared" si="2"/>
        <v>43800</v>
      </c>
      <c r="I16" s="58"/>
      <c r="J16" s="159">
        <f>'Summary_ Pre Migration(Excl139)'!K16</f>
        <v>1184914.6880039999</v>
      </c>
      <c r="K16" s="159">
        <f>'Summary_ Pre Migration(Excl139)'!L16</f>
        <v>1266277.5401687636</v>
      </c>
      <c r="L16" s="159">
        <f t="shared" si="3"/>
        <v>81362.852164763724</v>
      </c>
      <c r="M16" s="159"/>
      <c r="N16" s="159">
        <f>'Summary_ Pre Migration(Excl139)'!O16+'Sch 40 Migration Weather Adj.'!C48</f>
        <v>235508.88924999998</v>
      </c>
      <c r="O16" s="159">
        <f>'Summary_ Pre Migration(Excl139)'!P16+'Sch 40 Migration Weather Adj.'!D48</f>
        <v>245462.51449524859</v>
      </c>
      <c r="P16" s="159">
        <f t="shared" si="4"/>
        <v>9953.6252452486078</v>
      </c>
      <c r="Q16" s="159"/>
      <c r="R16" s="159">
        <f>'Summary_ Pre Migration(Excl139)'!S16+'Sch 40 Migration Weather Adj.'!G48</f>
        <v>258757.07787299997</v>
      </c>
      <c r="S16" s="159">
        <f>'Summary_ Pre Migration(Excl139)'!T16+'Sch 40 Migration Weather Adj.'!H48</f>
        <v>265653.85688411689</v>
      </c>
      <c r="T16" s="159">
        <f t="shared" si="5"/>
        <v>6896.7790111169161</v>
      </c>
    </row>
    <row r="17" spans="1:20">
      <c r="A17" s="37">
        <f t="shared" si="0"/>
        <v>8</v>
      </c>
      <c r="B17" s="45">
        <f>'Summary_ Pre Migration'!B17</f>
        <v>43800</v>
      </c>
      <c r="C17" s="169">
        <f t="shared" si="6"/>
        <v>1975452251.7529995</v>
      </c>
      <c r="D17" s="170">
        <f t="shared" si="7"/>
        <v>2076773162.6501205</v>
      </c>
      <c r="E17" s="158">
        <f t="shared" si="1"/>
        <v>101320910.89712095</v>
      </c>
      <c r="G17" s="224"/>
      <c r="H17" s="145">
        <f t="shared" si="2"/>
        <v>43831</v>
      </c>
      <c r="I17" s="58"/>
      <c r="J17" s="159">
        <f>'Summary_ Pre Migration(Excl139)'!K17</f>
        <v>1201777.0502869999</v>
      </c>
      <c r="K17" s="159">
        <f>'Summary_ Pre Migration(Excl139)'!L17</f>
        <v>1263660.9192732598</v>
      </c>
      <c r="L17" s="159">
        <f t="shared" si="3"/>
        <v>61883.868986259913</v>
      </c>
      <c r="M17" s="159"/>
      <c r="N17" s="159">
        <f>'Summary_ Pre Migration(Excl139)'!O17+'Sch 40 Migration Weather Adj.'!C49</f>
        <v>236268.60774499999</v>
      </c>
      <c r="O17" s="159">
        <f>'Summary_ Pre Migration(Excl139)'!P17+'Sch 40 Migration Weather Adj.'!D49</f>
        <v>243311.7341615757</v>
      </c>
      <c r="P17" s="159">
        <f t="shared" si="4"/>
        <v>7043.1264165757166</v>
      </c>
      <c r="Q17" s="159"/>
      <c r="R17" s="159">
        <f>'Summary_ Pre Migration(Excl139)'!S17+'Sch 40 Migration Weather Adj.'!G49</f>
        <v>253549.43510499995</v>
      </c>
      <c r="S17" s="159">
        <f>'Summary_ Pre Migration(Excl139)'!T17+'Sch 40 Migration Weather Adj.'!H49</f>
        <v>258003.35427206775</v>
      </c>
      <c r="T17" s="159">
        <f t="shared" si="5"/>
        <v>4453.9191670677974</v>
      </c>
    </row>
    <row r="18" spans="1:20">
      <c r="A18" s="37">
        <f t="shared" si="0"/>
        <v>9</v>
      </c>
      <c r="B18" s="45">
        <f>'Summary_ Pre Migration'!B18</f>
        <v>43831</v>
      </c>
      <c r="C18" s="169">
        <f t="shared" si="6"/>
        <v>1956257460.7419999</v>
      </c>
      <c r="D18" s="170">
        <f t="shared" si="7"/>
        <v>2031983318.8707457</v>
      </c>
      <c r="E18" s="158">
        <f t="shared" si="1"/>
        <v>75725858.128745794</v>
      </c>
      <c r="G18" s="224"/>
      <c r="H18" s="145">
        <f t="shared" si="2"/>
        <v>43862</v>
      </c>
      <c r="I18" s="58"/>
      <c r="J18" s="159">
        <f>'Summary_ Pre Migration(Excl139)'!K18</f>
        <v>1141170.6572019998</v>
      </c>
      <c r="K18" s="159">
        <f>'Summary_ Pre Migration(Excl139)'!L18</f>
        <v>1160794.3497247966</v>
      </c>
      <c r="L18" s="159">
        <f t="shared" si="3"/>
        <v>19623.692522796802</v>
      </c>
      <c r="M18" s="159"/>
      <c r="N18" s="159">
        <f>'Summary_ Pre Migration(Excl139)'!O18+'Sch 40 Migration Weather Adj.'!C50</f>
        <v>193975.14772300003</v>
      </c>
      <c r="O18" s="159">
        <f>'Summary_ Pre Migration(Excl139)'!P18+'Sch 40 Migration Weather Adj.'!D50</f>
        <v>196460.97944854552</v>
      </c>
      <c r="P18" s="159">
        <f t="shared" si="4"/>
        <v>2485.8317255454895</v>
      </c>
      <c r="Q18" s="159"/>
      <c r="R18" s="159">
        <f>'Summary_ Pre Migration(Excl139)'!S18+'Sch 40 Migration Weather Adj.'!G50</f>
        <v>262507.62357900001</v>
      </c>
      <c r="S18" s="159">
        <f>'Summary_ Pre Migration(Excl139)'!T18+'Sch 40 Migration Weather Adj.'!H50</f>
        <v>264920.09638758062</v>
      </c>
      <c r="T18" s="159">
        <f t="shared" si="5"/>
        <v>2412.4728085806128</v>
      </c>
    </row>
    <row r="19" spans="1:20">
      <c r="A19" s="37">
        <f t="shared" si="0"/>
        <v>10</v>
      </c>
      <c r="B19" s="45">
        <f>'Summary_ Pre Migration'!B19</f>
        <v>43862</v>
      </c>
      <c r="C19" s="169">
        <f t="shared" si="6"/>
        <v>1874776827.4449999</v>
      </c>
      <c r="D19" s="170">
        <f t="shared" si="7"/>
        <v>1900033438.5307307</v>
      </c>
      <c r="E19" s="158">
        <f t="shared" si="1"/>
        <v>25256611.085730791</v>
      </c>
      <c r="G19" s="224"/>
      <c r="H19" s="145">
        <f t="shared" si="2"/>
        <v>43891</v>
      </c>
      <c r="I19" s="58"/>
      <c r="J19" s="159">
        <f>'Summary_ Pre Migration(Excl139)'!K19</f>
        <v>1123019.4852390001</v>
      </c>
      <c r="K19" s="159">
        <f>'Summary_ Pre Migration(Excl139)'!L19</f>
        <v>1094472.0324045899</v>
      </c>
      <c r="L19" s="159">
        <f t="shared" si="3"/>
        <v>-28547.452834410127</v>
      </c>
      <c r="M19" s="159"/>
      <c r="N19" s="159">
        <f>'Summary_ Pre Migration(Excl139)'!O19+'Sch 40 Migration Weather Adj.'!C51</f>
        <v>236932.65962300001</v>
      </c>
      <c r="O19" s="159">
        <f>'Summary_ Pre Migration(Excl139)'!P19+'Sch 40 Migration Weather Adj.'!D51</f>
        <v>234202.8852670741</v>
      </c>
      <c r="P19" s="159">
        <f t="shared" si="4"/>
        <v>-2729.7743559259106</v>
      </c>
      <c r="Q19" s="159"/>
      <c r="R19" s="159">
        <f>'Summary_ Pre Migration(Excl139)'!S19+'Sch 40 Migration Weather Adj.'!G51</f>
        <v>253027.36113400001</v>
      </c>
      <c r="S19" s="159">
        <f>'Summary_ Pre Migration(Excl139)'!T19+'Sch 40 Migration Weather Adj.'!H51</f>
        <v>251785.39236237438</v>
      </c>
      <c r="T19" s="159">
        <f t="shared" si="5"/>
        <v>-1241.9687716256303</v>
      </c>
    </row>
    <row r="20" spans="1:20">
      <c r="A20" s="37">
        <f t="shared" si="0"/>
        <v>11</v>
      </c>
      <c r="B20" s="45">
        <f>'Summary_ Pre Migration'!B20</f>
        <v>43891</v>
      </c>
      <c r="C20" s="169">
        <f t="shared" si="6"/>
        <v>1885155024.006</v>
      </c>
      <c r="D20" s="170">
        <f t="shared" si="7"/>
        <v>1851545807.6347122</v>
      </c>
      <c r="E20" s="158">
        <f t="shared" si="1"/>
        <v>-33609216.371287823</v>
      </c>
      <c r="G20" s="224"/>
      <c r="H20" s="145">
        <f t="shared" si="2"/>
        <v>43922</v>
      </c>
      <c r="I20" s="58"/>
      <c r="J20" s="159">
        <f>'Summary_ Pre Migration(Excl139)'!K20</f>
        <v>990736.68756400002</v>
      </c>
      <c r="K20" s="159">
        <f>'Summary_ Pre Migration(Excl139)'!L20</f>
        <v>1014973.5300692432</v>
      </c>
      <c r="L20" s="159">
        <f t="shared" si="3"/>
        <v>24236.842505243141</v>
      </c>
      <c r="M20" s="159"/>
      <c r="N20" s="159">
        <f>'Summary_ Pre Migration(Excl139)'!O20+'Sch 40 Migration Weather Adj.'!C52</f>
        <v>198758.18632699994</v>
      </c>
      <c r="O20" s="159">
        <f>'Summary_ Pre Migration(Excl139)'!P20+'Sch 40 Migration Weather Adj.'!D52</f>
        <v>200751.30725590463</v>
      </c>
      <c r="P20" s="159">
        <f t="shared" si="4"/>
        <v>1993.1209289046819</v>
      </c>
      <c r="Q20" s="159"/>
      <c r="R20" s="159">
        <f>'Summary_ Pre Migration(Excl139)'!S20+'Sch 40 Migration Weather Adj.'!G52</f>
        <v>221322.99652099999</v>
      </c>
      <c r="S20" s="159">
        <f>'Summary_ Pre Migration(Excl139)'!T20+'Sch 40 Migration Weather Adj.'!H52</f>
        <v>221980.28776690553</v>
      </c>
      <c r="T20" s="159">
        <f t="shared" si="5"/>
        <v>657.29124590553693</v>
      </c>
    </row>
    <row r="21" spans="1:20">
      <c r="A21" s="37">
        <f t="shared" si="0"/>
        <v>12</v>
      </c>
      <c r="B21" s="45">
        <f>'Summary_ Pre Migration'!B21</f>
        <v>43922</v>
      </c>
      <c r="C21" s="169">
        <f t="shared" si="6"/>
        <v>1677203120.3270001</v>
      </c>
      <c r="D21" s="170">
        <f t="shared" si="7"/>
        <v>1705140139.4805315</v>
      </c>
      <c r="E21" s="158">
        <f t="shared" si="1"/>
        <v>27937019.153531313</v>
      </c>
      <c r="G21" s="224"/>
      <c r="H21" s="145">
        <f t="shared" si="2"/>
        <v>43952</v>
      </c>
      <c r="I21" s="58"/>
      <c r="J21" s="159">
        <f>'Summary_ Pre Migration(Excl139)'!K21</f>
        <v>788649.55696199997</v>
      </c>
      <c r="K21" s="159">
        <f>'Summary_ Pre Migration(Excl139)'!L21</f>
        <v>805128.36732989759</v>
      </c>
      <c r="L21" s="159">
        <f t="shared" si="3"/>
        <v>16478.810367897619</v>
      </c>
      <c r="M21" s="159"/>
      <c r="N21" s="159">
        <f>'Summary_ Pre Migration(Excl139)'!O21+'Sch 40 Migration Weather Adj.'!C53</f>
        <v>172914.84458099998</v>
      </c>
      <c r="O21" s="159">
        <f>'Summary_ Pre Migration(Excl139)'!P21+'Sch 40 Migration Weather Adj.'!D53</f>
        <v>172792.08290237538</v>
      </c>
      <c r="P21" s="159">
        <f t="shared" si="4"/>
        <v>-122.76167862460716</v>
      </c>
      <c r="Q21" s="159"/>
      <c r="R21" s="159">
        <f>'Summary_ Pre Migration(Excl139)'!S21+'Sch 40 Migration Weather Adj.'!G53</f>
        <v>195738.34955199997</v>
      </c>
      <c r="S21" s="159">
        <f>'Summary_ Pre Migration(Excl139)'!T21+'Sch 40 Migration Weather Adj.'!H53</f>
        <v>194135.12778477836</v>
      </c>
      <c r="T21" s="159">
        <f t="shared" si="5"/>
        <v>-1603.2217672216066</v>
      </c>
    </row>
    <row r="22" spans="1:20">
      <c r="A22" s="37">
        <f t="shared" si="0"/>
        <v>13</v>
      </c>
      <c r="B22" s="45">
        <f>'Summary_ Pre Migration'!B22</f>
        <v>43952</v>
      </c>
      <c r="C22" s="169">
        <f t="shared" si="6"/>
        <v>1410713296.3429999</v>
      </c>
      <c r="D22" s="170">
        <f t="shared" si="7"/>
        <v>1424644460.0276935</v>
      </c>
      <c r="E22" s="158">
        <f t="shared" si="1"/>
        <v>13931163.684693575</v>
      </c>
      <c r="G22" s="224"/>
      <c r="H22" s="147">
        <f t="shared" si="2"/>
        <v>43983</v>
      </c>
      <c r="I22" s="122"/>
      <c r="J22" s="160">
        <f>'Summary_ Pre Migration(Excl139)'!K22</f>
        <v>760296.11768200004</v>
      </c>
      <c r="K22" s="160">
        <f>'Summary_ Pre Migration(Excl139)'!L22</f>
        <v>760928.74952622422</v>
      </c>
      <c r="L22" s="160">
        <f t="shared" si="3"/>
        <v>632.63184422417544</v>
      </c>
      <c r="M22" s="159"/>
      <c r="N22" s="159">
        <f>'Summary_ Pre Migration(Excl139)'!O22+'Sch 40 Migration Weather Adj.'!C54</f>
        <v>182880.03602</v>
      </c>
      <c r="O22" s="159">
        <f>'Summary_ Pre Migration(Excl139)'!P22+'Sch 40 Migration Weather Adj.'!D54</f>
        <v>183000.72502961848</v>
      </c>
      <c r="P22" s="160">
        <f t="shared" si="4"/>
        <v>120.68900961847976</v>
      </c>
      <c r="Q22" s="159"/>
      <c r="R22" s="160">
        <f>'Summary_ Pre Migration(Excl139)'!S22+'Sch 40 Migration Weather Adj.'!G54</f>
        <v>210743.53574999998</v>
      </c>
      <c r="S22" s="160">
        <f>'Summary_ Pre Migration(Excl139)'!T22+'Sch 40 Migration Weather Adj.'!H54</f>
        <v>210855.66882606241</v>
      </c>
      <c r="T22" s="160">
        <f t="shared" si="5"/>
        <v>112.13307606242597</v>
      </c>
    </row>
    <row r="23" spans="1:20">
      <c r="A23" s="37">
        <f t="shared" si="0"/>
        <v>14</v>
      </c>
      <c r="B23" s="45">
        <f>'Summary_ Pre Migration'!B23</f>
        <v>43983</v>
      </c>
      <c r="C23" s="171">
        <f t="shared" si="6"/>
        <v>1398147268.6359999</v>
      </c>
      <c r="D23" s="172">
        <f t="shared" si="7"/>
        <v>1399095289.0955524</v>
      </c>
      <c r="E23" s="158">
        <f t="shared" si="1"/>
        <v>948020.45955252647</v>
      </c>
      <c r="G23" s="224"/>
      <c r="H23" s="145" t="s">
        <v>19</v>
      </c>
      <c r="I23" s="58"/>
      <c r="J23" s="77">
        <f>SUM(J11:J22)</f>
        <v>10817607.894236</v>
      </c>
      <c r="K23" s="77">
        <f t="shared" ref="K23:L23" si="8">SUM(K11:K22)</f>
        <v>10931222.153438922</v>
      </c>
      <c r="L23" s="77">
        <f t="shared" si="8"/>
        <v>113614.25920292083</v>
      </c>
      <c r="M23" s="77"/>
      <c r="N23" s="217">
        <f>SUM(N11:N22)</f>
        <v>2344813.6670779996</v>
      </c>
      <c r="O23" s="217">
        <f t="shared" ref="O23:P23" si="9">SUM(O11:O22)</f>
        <v>2354511.4358807458</v>
      </c>
      <c r="P23" s="77">
        <f t="shared" si="9"/>
        <v>9697.7688027457916</v>
      </c>
      <c r="Q23" s="77"/>
      <c r="R23" s="77">
        <f>SUM(R11:R22)</f>
        <v>2839232.3899179995</v>
      </c>
      <c r="S23" s="77">
        <f t="shared" ref="S23:T23" si="10">SUM(S11:S22)</f>
        <v>2842680.8722566427</v>
      </c>
      <c r="T23" s="77">
        <f t="shared" si="10"/>
        <v>3448.4823386425851</v>
      </c>
    </row>
    <row r="24" spans="1:20">
      <c r="A24" s="37">
        <f t="shared" si="0"/>
        <v>15</v>
      </c>
      <c r="B24" s="24"/>
      <c r="C24" s="65">
        <f>SUM(C12:C23)</f>
        <v>19211143510.842003</v>
      </c>
      <c r="D24" s="135">
        <f>SUM(D12:D23)</f>
        <v>19336909001.585701</v>
      </c>
      <c r="E24" s="135">
        <f>SUM(E12:E23)</f>
        <v>125765490.7436986</v>
      </c>
      <c r="G24" s="224"/>
    </row>
    <row r="25" spans="1:20">
      <c r="A25" s="37">
        <f t="shared" si="0"/>
        <v>16</v>
      </c>
      <c r="B25" s="34"/>
      <c r="C25" s="46"/>
      <c r="D25" s="46"/>
      <c r="E25" s="47"/>
      <c r="G25" s="224"/>
      <c r="J25" s="148" t="s">
        <v>95</v>
      </c>
      <c r="K25" s="149"/>
      <c r="L25" s="149"/>
      <c r="N25" s="148" t="s">
        <v>97</v>
      </c>
      <c r="O25" s="149"/>
      <c r="P25" s="149"/>
      <c r="Q25" s="150"/>
    </row>
    <row r="26" spans="1:20">
      <c r="A26" s="37">
        <f t="shared" si="0"/>
        <v>17</v>
      </c>
      <c r="B26" s="174" t="s">
        <v>112</v>
      </c>
      <c r="C26" s="48" t="s">
        <v>0</v>
      </c>
      <c r="D26" s="49"/>
      <c r="E26" s="158">
        <f>'Temp Adj._Post Migrated'!B9</f>
        <v>113614259.20292071</v>
      </c>
      <c r="F26" s="64"/>
      <c r="G26" s="224"/>
      <c r="J26" s="151" t="s">
        <v>110</v>
      </c>
      <c r="K26" s="152"/>
      <c r="L26" s="152"/>
      <c r="N26" s="151" t="s">
        <v>89</v>
      </c>
      <c r="O26" s="152"/>
      <c r="P26" s="152"/>
      <c r="Q26" s="150"/>
    </row>
    <row r="27" spans="1:20">
      <c r="A27" s="37">
        <f t="shared" si="0"/>
        <v>18</v>
      </c>
      <c r="B27" s="177" t="s">
        <v>113</v>
      </c>
      <c r="C27" s="48" t="s">
        <v>1</v>
      </c>
      <c r="D27" s="48"/>
      <c r="E27" s="158">
        <f>'Temp Adj._Post Migrated'!B10</f>
        <v>9697768.8027456533</v>
      </c>
      <c r="F27" s="64"/>
      <c r="G27" s="224"/>
      <c r="H27" s="144" t="s">
        <v>51</v>
      </c>
      <c r="I27" s="144"/>
      <c r="J27" s="144" t="s">
        <v>81</v>
      </c>
      <c r="K27" s="144" t="s">
        <v>82</v>
      </c>
      <c r="L27" s="144" t="s">
        <v>83</v>
      </c>
      <c r="N27" s="144" t="s">
        <v>81</v>
      </c>
      <c r="O27" s="144" t="s">
        <v>82</v>
      </c>
      <c r="P27" s="144" t="s">
        <v>83</v>
      </c>
      <c r="Q27" s="24"/>
    </row>
    <row r="28" spans="1:20">
      <c r="A28" s="37">
        <f t="shared" si="0"/>
        <v>19</v>
      </c>
      <c r="B28" s="48"/>
      <c r="C28" s="51" t="s">
        <v>2</v>
      </c>
      <c r="D28" s="52"/>
      <c r="E28" s="158">
        <f>'Temp Adj._Post Migrated'!B11</f>
        <v>3448482.3386424747</v>
      </c>
      <c r="F28" s="64"/>
      <c r="G28" s="224"/>
      <c r="H28" s="145">
        <f t="shared" ref="H28:H39" si="11">H11</f>
        <v>43647</v>
      </c>
      <c r="I28" s="58"/>
      <c r="J28" s="159">
        <f>'Summary_ Pre Migration(Excl139)'!K28+'Sch 40 Migration Weather Adj.'!K43</f>
        <v>155403.14675399999</v>
      </c>
      <c r="K28" s="159">
        <f>'Summary_ Pre Migration(Excl139)'!L28+'Sch 40 Migration Weather Adj.'!L43</f>
        <v>154566.06781233163</v>
      </c>
      <c r="L28" s="159">
        <f>K28-J28</f>
        <v>-837.07894166835467</v>
      </c>
      <c r="M28" s="159"/>
      <c r="N28" s="159">
        <f>'Summary_ Pre Migration(Excl139)'!O28+'Sch 40 Migration Weather Adj.'!O43</f>
        <v>102675.221932</v>
      </c>
      <c r="O28" s="159">
        <f>'Summary_ Pre Migration(Excl139)'!P28+'Sch 40 Migration Weather Adj.'!P43</f>
        <v>102364.86922911416</v>
      </c>
      <c r="P28" s="159">
        <f>O28-N28</f>
        <v>-310.35270288583706</v>
      </c>
      <c r="Q28" s="159"/>
    </row>
    <row r="29" spans="1:20">
      <c r="A29" s="37">
        <f t="shared" si="0"/>
        <v>20</v>
      </c>
      <c r="B29" s="53"/>
      <c r="C29" s="48" t="s">
        <v>3</v>
      </c>
      <c r="D29" s="51"/>
      <c r="E29" s="158">
        <f>'Temp Adj._Post Migrated'!B12</f>
        <v>-3492565.1265775114</v>
      </c>
      <c r="F29" s="64"/>
      <c r="G29" s="224"/>
      <c r="H29" s="145">
        <f t="shared" si="11"/>
        <v>43678</v>
      </c>
      <c r="I29" s="58"/>
      <c r="J29" s="159">
        <f>'Summary_ Pre Migration(Excl139)'!K29+'Sch 40 Migration Weather Adj.'!K44</f>
        <v>158248.857406</v>
      </c>
      <c r="K29" s="159">
        <f>'Summary_ Pre Migration(Excl139)'!L29+'Sch 40 Migration Weather Adj.'!L44</f>
        <v>155714.60708911548</v>
      </c>
      <c r="L29" s="159">
        <f t="shared" ref="L29:L39" si="12">K29-J29</f>
        <v>-2534.2503168845142</v>
      </c>
      <c r="M29" s="159"/>
      <c r="N29" s="159">
        <f>'Summary_ Pre Migration(Excl139)'!O29+'Sch 40 Migration Weather Adj.'!O44</f>
        <v>108385.113052</v>
      </c>
      <c r="O29" s="159">
        <f>'Summary_ Pre Migration(Excl139)'!P29+'Sch 40 Migration Weather Adj.'!P44</f>
        <v>107440.4622944515</v>
      </c>
      <c r="P29" s="159">
        <f t="shared" ref="P29:P39" si="13">O29-N29</f>
        <v>-944.65075754850113</v>
      </c>
      <c r="Q29" s="159"/>
    </row>
    <row r="30" spans="1:20">
      <c r="A30" s="37">
        <f t="shared" si="0"/>
        <v>21</v>
      </c>
      <c r="B30" s="48"/>
      <c r="C30" s="51" t="s">
        <v>5</v>
      </c>
      <c r="D30" s="48"/>
      <c r="E30" s="158">
        <f>'Temp Adj._Post Migrated'!B13</f>
        <v>-280369.8063891544</v>
      </c>
      <c r="F30" s="64"/>
      <c r="G30" s="224"/>
      <c r="H30" s="145">
        <f t="shared" si="11"/>
        <v>43709</v>
      </c>
      <c r="I30" s="58"/>
      <c r="J30" s="159">
        <f>'Summary_ Pre Migration(Excl139)'!K30+'Sch 40 Migration Weather Adj.'!K45</f>
        <v>154421.43771800003</v>
      </c>
      <c r="K30" s="159">
        <f>'Summary_ Pre Migration(Excl139)'!L30+'Sch 40 Migration Weather Adj.'!L45</f>
        <v>153681.24841905231</v>
      </c>
      <c r="L30" s="159">
        <f t="shared" si="12"/>
        <v>-740.18929894772009</v>
      </c>
      <c r="M30" s="159"/>
      <c r="N30" s="159">
        <f>'Summary_ Pre Migration(Excl139)'!O30+'Sch 40 Migration Weather Adj.'!O45</f>
        <v>113951.28874600001</v>
      </c>
      <c r="O30" s="159">
        <f>'Summary_ Pre Migration(Excl139)'!P30+'Sch 40 Migration Weather Adj.'!P45</f>
        <v>113662.74721341595</v>
      </c>
      <c r="P30" s="159">
        <f t="shared" si="13"/>
        <v>-288.54153258405859</v>
      </c>
      <c r="Q30" s="159"/>
    </row>
    <row r="31" spans="1:20">
      <c r="A31" s="37">
        <f t="shared" si="0"/>
        <v>22</v>
      </c>
      <c r="B31" s="48"/>
      <c r="C31" s="76" t="s">
        <v>7</v>
      </c>
      <c r="D31" s="48"/>
      <c r="E31" s="158">
        <f>SUM('Temp Adj._Post Migrated'!B14:B14)</f>
        <v>2699242.1108746068</v>
      </c>
      <c r="F31" s="64"/>
      <c r="G31" s="224"/>
      <c r="H31" s="145">
        <f t="shared" si="11"/>
        <v>43739</v>
      </c>
      <c r="I31" s="58"/>
      <c r="J31" s="159">
        <f>'Summary_ Pre Migration(Excl139)'!K31+'Sch 40 Migration Weather Adj.'!K46</f>
        <v>157943.74716999999</v>
      </c>
      <c r="K31" s="159">
        <f>'Summary_ Pre Migration(Excl139)'!L31+'Sch 40 Migration Weather Adj.'!L46</f>
        <v>157685.07963467864</v>
      </c>
      <c r="L31" s="159">
        <f t="shared" si="12"/>
        <v>-258.66753532135044</v>
      </c>
      <c r="M31" s="159"/>
      <c r="N31" s="159">
        <f>'Summary_ Pre Migration(Excl139)'!O31+'Sch 40 Migration Weather Adj.'!O46</f>
        <v>112867.121438</v>
      </c>
      <c r="O31" s="159">
        <f>'Summary_ Pre Migration(Excl139)'!P31+'Sch 40 Migration Weather Adj.'!P46</f>
        <v>112615.0321294937</v>
      </c>
      <c r="P31" s="159">
        <f t="shared" si="13"/>
        <v>-252.08930850629986</v>
      </c>
      <c r="Q31" s="159"/>
    </row>
    <row r="32" spans="1:20">
      <c r="A32" s="37">
        <f t="shared" si="0"/>
        <v>23</v>
      </c>
      <c r="B32" s="48"/>
      <c r="C32" s="175" t="s">
        <v>8</v>
      </c>
      <c r="D32" s="175"/>
      <c r="E32" s="176">
        <f>'Temp Adj._Post Migrated'!B15</f>
        <v>78673.221480658452</v>
      </c>
      <c r="F32" s="64"/>
      <c r="G32" s="224"/>
      <c r="H32" s="145">
        <f t="shared" si="11"/>
        <v>43770</v>
      </c>
      <c r="I32" s="58"/>
      <c r="J32" s="159">
        <f>'Summary_ Pre Migration(Excl139)'!K32+'Sch 40 Migration Weather Adj.'!K47</f>
        <v>139050.37506299998</v>
      </c>
      <c r="K32" s="159">
        <f>'Summary_ Pre Migration(Excl139)'!L32+'Sch 40 Migration Weather Adj.'!L47</f>
        <v>139189.22371289416</v>
      </c>
      <c r="L32" s="159">
        <f t="shared" si="12"/>
        <v>138.84864989417838</v>
      </c>
      <c r="M32" s="159"/>
      <c r="N32" s="159">
        <f>'Summary_ Pre Migration(Excl139)'!O32+'Sch 40 Migration Weather Adj.'!O47</f>
        <v>95252.764526999992</v>
      </c>
      <c r="O32" s="159">
        <f>'Summary_ Pre Migration(Excl139)'!P32+'Sch 40 Migration Weather Adj.'!P47</f>
        <v>95383.461384401831</v>
      </c>
      <c r="P32" s="159">
        <f t="shared" si="13"/>
        <v>130.69685740183922</v>
      </c>
      <c r="Q32" s="159"/>
    </row>
    <row r="33" spans="1:17">
      <c r="A33" s="37">
        <f t="shared" si="0"/>
        <v>24</v>
      </c>
      <c r="B33" s="48"/>
      <c r="C33" s="174" t="s">
        <v>19</v>
      </c>
      <c r="D33" s="48"/>
      <c r="E33" s="158">
        <f>SUM(E26:E32)</f>
        <v>125765490.74369743</v>
      </c>
      <c r="F33" s="64"/>
      <c r="G33" s="224"/>
      <c r="H33" s="145">
        <f t="shared" si="11"/>
        <v>43800</v>
      </c>
      <c r="I33" s="58"/>
      <c r="J33" s="159">
        <f>'Summary_ Pre Migration(Excl139)'!K33+'Sch 40 Migration Weather Adj.'!K48</f>
        <v>161912.13519999999</v>
      </c>
      <c r="K33" s="159">
        <f>'Summary_ Pre Migration(Excl139)'!L33+'Sch 40 Migration Weather Adj.'!L48</f>
        <v>162692.30087160322</v>
      </c>
      <c r="L33" s="159">
        <f t="shared" si="12"/>
        <v>780.16567160323029</v>
      </c>
      <c r="M33" s="159"/>
      <c r="N33" s="159">
        <f>'Summary_ Pre Migration(Excl139)'!O33+'Sch 40 Migration Weather Adj.'!O48</f>
        <v>122390.307291</v>
      </c>
      <c r="O33" s="159">
        <f>'Summary_ Pre Migration(Excl139)'!P33+'Sch 40 Migration Weather Adj.'!P48</f>
        <v>123149.63304040223</v>
      </c>
      <c r="P33" s="159">
        <f t="shared" si="13"/>
        <v>759.32574940222548</v>
      </c>
      <c r="Q33" s="159"/>
    </row>
    <row r="34" spans="1:17">
      <c r="A34" s="37">
        <f t="shared" si="0"/>
        <v>25</v>
      </c>
      <c r="B34" s="48"/>
      <c r="C34" s="24"/>
      <c r="D34" s="24"/>
      <c r="E34" s="24"/>
      <c r="F34" s="64"/>
      <c r="G34" s="224"/>
      <c r="H34" s="145">
        <f t="shared" si="11"/>
        <v>43831</v>
      </c>
      <c r="I34" s="58"/>
      <c r="J34" s="159">
        <f>'Summary_ Pre Migration(Excl139)'!K34+'Sch 40 Migration Weather Adj.'!K49</f>
        <v>141514.34090700001</v>
      </c>
      <c r="K34" s="159">
        <f>'Summary_ Pre Migration(Excl139)'!L34+'Sch 40 Migration Weather Adj.'!L49</f>
        <v>142158.23115292992</v>
      </c>
      <c r="L34" s="159">
        <f t="shared" si="12"/>
        <v>643.89024592991336</v>
      </c>
      <c r="M34" s="159"/>
      <c r="N34" s="159">
        <f>'Summary_ Pre Migration(Excl139)'!O34+'Sch 40 Migration Weather Adj.'!O49</f>
        <v>110394.01539299999</v>
      </c>
      <c r="O34" s="159">
        <f>'Summary_ Pre Migration(Excl139)'!P34+'Sch 40 Migration Weather Adj.'!P49</f>
        <v>111012.75194290349</v>
      </c>
      <c r="P34" s="159">
        <f t="shared" si="13"/>
        <v>618.73654990349314</v>
      </c>
      <c r="Q34" s="159"/>
    </row>
    <row r="35" spans="1:17">
      <c r="A35" s="37">
        <f t="shared" si="0"/>
        <v>26</v>
      </c>
      <c r="B35" s="48"/>
      <c r="C35" s="68"/>
      <c r="D35" s="68"/>
      <c r="E35" s="69"/>
      <c r="F35" s="64"/>
      <c r="G35" s="224"/>
      <c r="H35" s="145">
        <f t="shared" si="11"/>
        <v>43862</v>
      </c>
      <c r="I35" s="58"/>
      <c r="J35" s="159">
        <f>'Summary_ Pre Migration(Excl139)'!K35+'Sch 40 Migration Weather Adj.'!K50</f>
        <v>154547.38678999999</v>
      </c>
      <c r="K35" s="159">
        <f>'Summary_ Pre Migration(Excl139)'!L35+'Sch 40 Migration Weather Adj.'!L50</f>
        <v>154684.83495174357</v>
      </c>
      <c r="L35" s="159">
        <f t="shared" si="12"/>
        <v>137.4481617435813</v>
      </c>
      <c r="M35" s="159"/>
      <c r="N35" s="159">
        <f>'Summary_ Pre Migration(Excl139)'!O35+'Sch 40 Migration Weather Adj.'!O50</f>
        <v>105383.88696599999</v>
      </c>
      <c r="O35" s="159">
        <f>'Summary_ Pre Migration(Excl139)'!P35+'Sch 40 Migration Weather Adj.'!P50</f>
        <v>105523.80773137293</v>
      </c>
      <c r="P35" s="159">
        <f t="shared" si="13"/>
        <v>139.92076537293906</v>
      </c>
      <c r="Q35" s="159"/>
    </row>
    <row r="36" spans="1:17">
      <c r="A36" s="37"/>
      <c r="B36" s="24"/>
      <c r="C36" s="68"/>
      <c r="D36" s="68"/>
      <c r="E36" s="69"/>
      <c r="G36" s="224"/>
      <c r="H36" s="145">
        <f t="shared" si="11"/>
        <v>43891</v>
      </c>
      <c r="I36" s="58"/>
      <c r="J36" s="159">
        <f>'Summary_ Pre Migration(Excl139)'!K36+'Sch 40 Migration Weather Adj.'!K51</f>
        <v>149084.21993300001</v>
      </c>
      <c r="K36" s="159">
        <f>'Summary_ Pre Migration(Excl139)'!L36+'Sch 40 Migration Weather Adj.'!L51</f>
        <v>148732.78949774109</v>
      </c>
      <c r="L36" s="159">
        <f t="shared" si="12"/>
        <v>-351.43043525892426</v>
      </c>
      <c r="M36" s="159"/>
      <c r="N36" s="159">
        <f>'Summary_ Pre Migration(Excl139)'!O36+'Sch 40 Migration Weather Adj.'!O51</f>
        <v>107518.40728200001</v>
      </c>
      <c r="O36" s="159">
        <f>'Summary_ Pre Migration(Excl139)'!P36+'Sch 40 Migration Weather Adj.'!P51</f>
        <v>107194.42707996124</v>
      </c>
      <c r="P36" s="159">
        <f t="shared" si="13"/>
        <v>-323.9802020387724</v>
      </c>
      <c r="Q36" s="159"/>
    </row>
    <row r="37" spans="1:17">
      <c r="A37" s="67"/>
      <c r="B37" s="68"/>
      <c r="C37" s="68"/>
      <c r="D37" s="68"/>
      <c r="E37" s="69"/>
      <c r="G37" s="224"/>
      <c r="H37" s="145">
        <f t="shared" si="11"/>
        <v>43922</v>
      </c>
      <c r="I37" s="58"/>
      <c r="J37" s="159">
        <f>'Summary_ Pre Migration(Excl139)'!K37+'Sch 40 Migration Weather Adj.'!K52</f>
        <v>133755.73423900001</v>
      </c>
      <c r="K37" s="159">
        <f>'Summary_ Pre Migration(Excl139)'!L37+'Sch 40 Migration Weather Adj.'!L52</f>
        <v>134134.67149298135</v>
      </c>
      <c r="L37" s="159">
        <f t="shared" si="12"/>
        <v>378.93725398133392</v>
      </c>
      <c r="M37" s="159"/>
      <c r="N37" s="159">
        <f>'Summary_ Pre Migration(Excl139)'!O37+'Sch 40 Migration Weather Adj.'!O52</f>
        <v>119059.68754099999</v>
      </c>
      <c r="O37" s="159">
        <f>'Summary_ Pre Migration(Excl139)'!P37+'Sch 40 Migration Weather Adj.'!P52</f>
        <v>119421.45554780362</v>
      </c>
      <c r="P37" s="159">
        <f t="shared" si="13"/>
        <v>361.76800680362794</v>
      </c>
      <c r="Q37" s="159"/>
    </row>
    <row r="38" spans="1:17">
      <c r="A38" s="167"/>
      <c r="B38" s="68"/>
      <c r="C38" s="68"/>
      <c r="D38" s="68"/>
      <c r="E38" s="69"/>
      <c r="G38" s="224"/>
      <c r="H38" s="145">
        <f t="shared" si="11"/>
        <v>43952</v>
      </c>
      <c r="I38" s="58"/>
      <c r="J38" s="159">
        <f>'Summary_ Pre Migration(Excl139)'!K38+'Sch 40 Migration Weather Adj.'!K53</f>
        <v>141438.86123099999</v>
      </c>
      <c r="K38" s="159">
        <f>'Summary_ Pre Migration(Excl139)'!L38+'Sch 40 Migration Weather Adj.'!L53</f>
        <v>140531.52665313665</v>
      </c>
      <c r="L38" s="159">
        <f t="shared" si="12"/>
        <v>-907.33457786333747</v>
      </c>
      <c r="M38" s="159"/>
      <c r="N38" s="159">
        <f>'Summary_ Pre Migration(Excl139)'!O38+'Sch 40 Migration Weather Adj.'!O53</f>
        <v>104555.86041199999</v>
      </c>
      <c r="O38" s="159">
        <f>'Summary_ Pre Migration(Excl139)'!P38+'Sch 40 Migration Weather Adj.'!P53</f>
        <v>104363.14782166899</v>
      </c>
      <c r="P38" s="159">
        <f t="shared" si="13"/>
        <v>-192.71259033100796</v>
      </c>
      <c r="Q38" s="159"/>
    </row>
    <row r="39" spans="1:17">
      <c r="A39" s="167"/>
      <c r="B39" s="68"/>
      <c r="C39" s="68"/>
      <c r="D39" s="68"/>
      <c r="E39" s="69"/>
      <c r="G39" s="224"/>
      <c r="H39" s="147">
        <f t="shared" si="11"/>
        <v>43983</v>
      </c>
      <c r="I39" s="122"/>
      <c r="J39" s="160">
        <f>'Summary_ Pre Migration(Excl139)'!K39+'Sch 40 Migration Weather Adj.'!K54</f>
        <v>139375.11331900003</v>
      </c>
      <c r="K39" s="160">
        <f>'Summary_ Pre Migration(Excl139)'!L39+'Sch 40 Migration Weather Adj.'!L54</f>
        <v>139432.20931521445</v>
      </c>
      <c r="L39" s="160">
        <f t="shared" si="12"/>
        <v>57.095996214426123</v>
      </c>
      <c r="M39" s="159"/>
      <c r="N39" s="160">
        <f>'Summary_ Pre Migration(Excl139)'!O39+'Sch 40 Migration Weather Adj.'!O54</f>
        <v>98811.139009999984</v>
      </c>
      <c r="O39" s="160">
        <f>'Summary_ Pre Migration(Excl139)'!P39+'Sch 40 Migration Weather Adj.'!P54</f>
        <v>98832.648368621201</v>
      </c>
      <c r="P39" s="160">
        <f t="shared" si="13"/>
        <v>21.509358621216961</v>
      </c>
      <c r="Q39" s="159"/>
    </row>
    <row r="40" spans="1:17">
      <c r="A40" s="67"/>
      <c r="B40" s="68"/>
      <c r="C40" s="68"/>
      <c r="D40" s="68"/>
      <c r="E40" s="72"/>
      <c r="G40" s="224"/>
      <c r="H40" s="145" t="s">
        <v>19</v>
      </c>
      <c r="I40" s="58"/>
      <c r="J40" s="77">
        <f>SUM(J28:J39)</f>
        <v>1786695.35573</v>
      </c>
      <c r="K40" s="77">
        <f t="shared" ref="K40:L40" si="14">SUM(K28:K39)</f>
        <v>1783202.7906034223</v>
      </c>
      <c r="L40" s="77">
        <f t="shared" si="14"/>
        <v>-3492.5651265775377</v>
      </c>
      <c r="N40" s="77">
        <f>SUM(N28:N39)</f>
        <v>1301244.8135900002</v>
      </c>
      <c r="O40" s="77">
        <f t="shared" ref="O40:P40" si="15">SUM(O28:O39)</f>
        <v>1300964.4437836108</v>
      </c>
      <c r="P40" s="77">
        <f t="shared" si="15"/>
        <v>-280.36980638913519</v>
      </c>
      <c r="Q40" s="77"/>
    </row>
    <row r="41" spans="1:17">
      <c r="A41" s="168"/>
      <c r="B41" s="68"/>
      <c r="C41" s="68"/>
      <c r="D41" s="68"/>
      <c r="E41" s="72"/>
      <c r="G41" s="224"/>
      <c r="L41" s="77"/>
      <c r="P41" s="77"/>
    </row>
    <row r="42" spans="1:17">
      <c r="A42" s="67"/>
      <c r="B42" s="68"/>
      <c r="C42" s="68"/>
      <c r="D42" s="68"/>
      <c r="E42" s="72"/>
      <c r="I42" s="150"/>
      <c r="J42" s="148" t="s">
        <v>90</v>
      </c>
      <c r="K42" s="149"/>
      <c r="L42" s="149"/>
      <c r="M42" s="150"/>
      <c r="N42" s="148" t="s">
        <v>25</v>
      </c>
      <c r="O42" s="149"/>
      <c r="P42" s="149"/>
      <c r="Q42" s="150"/>
    </row>
    <row r="43" spans="1:17">
      <c r="A43" s="67"/>
      <c r="B43" s="68"/>
      <c r="C43" s="68"/>
      <c r="D43" s="68"/>
      <c r="E43" s="72"/>
      <c r="G43" s="55"/>
      <c r="I43" s="150"/>
      <c r="J43" s="151" t="s">
        <v>91</v>
      </c>
      <c r="K43" s="152"/>
      <c r="L43" s="152"/>
      <c r="M43" s="150"/>
      <c r="N43" s="151" t="s">
        <v>94</v>
      </c>
      <c r="O43" s="152"/>
      <c r="P43" s="152"/>
      <c r="Q43" s="77"/>
    </row>
    <row r="44" spans="1:17">
      <c r="A44" s="67"/>
      <c r="B44" s="68"/>
      <c r="C44" s="68"/>
      <c r="D44" s="68"/>
      <c r="E44" s="74"/>
      <c r="G44" s="55"/>
      <c r="H44" s="144" t="s">
        <v>51</v>
      </c>
      <c r="I44" s="24"/>
      <c r="J44" s="144" t="s">
        <v>81</v>
      </c>
      <c r="K44" s="144" t="s">
        <v>82</v>
      </c>
      <c r="L44" s="144" t="s">
        <v>83</v>
      </c>
      <c r="M44" s="24"/>
      <c r="N44" s="144" t="s">
        <v>81</v>
      </c>
      <c r="O44" s="144" t="s">
        <v>82</v>
      </c>
      <c r="P44" s="144" t="s">
        <v>83</v>
      </c>
      <c r="Q44" s="24"/>
    </row>
    <row r="45" spans="1:17">
      <c r="A45" s="67"/>
      <c r="B45" s="68"/>
      <c r="C45" s="68"/>
      <c r="D45" s="68"/>
      <c r="E45" s="72"/>
      <c r="H45" s="145">
        <f t="shared" ref="H45:H56" si="16">H28</f>
        <v>43647</v>
      </c>
      <c r="I45" s="77"/>
      <c r="J45" s="159">
        <f>'Summary_ Pre Migration(Excl139)'!O45</f>
        <v>6575.203665</v>
      </c>
      <c r="K45" s="159">
        <f>'Summary_ Pre Migration(Excl139)'!P45</f>
        <v>6516.3121359101933</v>
      </c>
      <c r="L45" s="159">
        <f t="shared" ref="L45:L56" si="17">K45-J45</f>
        <v>-58.891529089806681</v>
      </c>
      <c r="M45" s="159"/>
      <c r="N45" s="159">
        <f>'Summary_ Pre Migration(Excl139)'!S45</f>
        <v>415.1</v>
      </c>
      <c r="O45" s="159">
        <f>'Summary_ Pre Migration(Excl139)'!T45</f>
        <v>414.06904367279998</v>
      </c>
      <c r="P45" s="159">
        <f t="shared" ref="P45:P56" si="18">O45-N45</f>
        <v>-1.0309563272000446</v>
      </c>
      <c r="Q45" s="77"/>
    </row>
    <row r="46" spans="1:17">
      <c r="A46" s="67"/>
      <c r="B46" s="68"/>
      <c r="C46" s="34"/>
      <c r="D46" s="34"/>
      <c r="E46" s="34"/>
      <c r="H46" s="145">
        <f t="shared" si="16"/>
        <v>43678</v>
      </c>
      <c r="I46" s="77"/>
      <c r="J46" s="159">
        <f>'Summary_ Pre Migration(Excl139)'!O46</f>
        <v>5167.977605</v>
      </c>
      <c r="K46" s="159">
        <f>'Summary_ Pre Migration(Excl139)'!P46</f>
        <v>4993.5561935913238</v>
      </c>
      <c r="L46" s="159">
        <f t="shared" si="17"/>
        <v>-174.42141140867625</v>
      </c>
      <c r="M46" s="159"/>
      <c r="N46" s="159">
        <f>'Summary_ Pre Migration(Excl139)'!S46</f>
        <v>295.52755999999999</v>
      </c>
      <c r="O46" s="159">
        <f>'Summary_ Pre Migration(Excl139)'!T46</f>
        <v>292.42913296186669</v>
      </c>
      <c r="P46" s="159">
        <f t="shared" si="18"/>
        <v>-3.098427038133309</v>
      </c>
      <c r="Q46" s="77"/>
    </row>
    <row r="47" spans="1:17">
      <c r="A47" s="67"/>
      <c r="B47" s="68"/>
      <c r="C47" s="34"/>
      <c r="D47" s="34"/>
      <c r="E47" s="34"/>
      <c r="H47" s="145">
        <f t="shared" si="16"/>
        <v>43709</v>
      </c>
      <c r="I47" s="77"/>
      <c r="J47" s="159">
        <f>'Summary_ Pre Migration(Excl139)'!O47</f>
        <v>5347.5654050000003</v>
      </c>
      <c r="K47" s="159">
        <f>'Summary_ Pre Migration(Excl139)'!P47</f>
        <v>5300.866801432202</v>
      </c>
      <c r="L47" s="159">
        <f t="shared" si="17"/>
        <v>-46.698603567798273</v>
      </c>
      <c r="M47" s="159"/>
      <c r="N47" s="159">
        <f>'Summary_ Pre Migration(Excl139)'!S47</f>
        <v>280.73244</v>
      </c>
      <c r="O47" s="159">
        <f>'Summary_ Pre Migration(Excl139)'!T47</f>
        <v>279.801149732</v>
      </c>
      <c r="P47" s="159">
        <f t="shared" si="18"/>
        <v>-0.93129026799999792</v>
      </c>
      <c r="Q47" s="77"/>
    </row>
    <row r="48" spans="1:17">
      <c r="A48" s="56"/>
      <c r="B48" s="34"/>
      <c r="C48" s="34"/>
      <c r="D48" s="34"/>
      <c r="E48" s="34"/>
      <c r="H48" s="145">
        <f t="shared" si="16"/>
        <v>43739</v>
      </c>
      <c r="I48" s="77"/>
      <c r="J48" s="159">
        <f>'Summary_ Pre Migration(Excl139)'!O48</f>
        <v>7959.7777500000002</v>
      </c>
      <c r="K48" s="159">
        <f>'Summary_ Pre Migration(Excl139)'!P48</f>
        <v>7586.8631037769292</v>
      </c>
      <c r="L48" s="159">
        <f t="shared" si="17"/>
        <v>-372.91464622307103</v>
      </c>
      <c r="M48" s="159"/>
      <c r="N48" s="159">
        <f>'Summary_ Pre Migration(Excl139)'!S48</f>
        <v>336.6</v>
      </c>
      <c r="O48" s="159">
        <f>'Summary_ Pre Migration(Excl139)'!T48</f>
        <v>320.72936292377778</v>
      </c>
      <c r="P48" s="159">
        <f t="shared" si="18"/>
        <v>-15.870637076222238</v>
      </c>
      <c r="Q48" s="77"/>
    </row>
    <row r="49" spans="1:20">
      <c r="A49" s="56"/>
      <c r="B49" s="34"/>
      <c r="C49" s="34"/>
      <c r="D49" s="34"/>
      <c r="E49" s="34"/>
      <c r="H49" s="145">
        <f t="shared" si="16"/>
        <v>43770</v>
      </c>
      <c r="I49" s="77"/>
      <c r="J49" s="159">
        <f>'Summary_ Pre Migration(Excl139)'!O49</f>
        <v>10070.68585</v>
      </c>
      <c r="K49" s="159">
        <f>'Summary_ Pre Migration(Excl139)'!P49</f>
        <v>10232.194703768417</v>
      </c>
      <c r="L49" s="159">
        <f t="shared" si="17"/>
        <v>161.50885376841688</v>
      </c>
      <c r="M49" s="159"/>
      <c r="N49" s="159">
        <f>'Summary_ Pre Migration(Excl139)'!S49</f>
        <v>585.05999999999995</v>
      </c>
      <c r="O49" s="159">
        <f>'Summary_ Pre Migration(Excl139)'!T49</f>
        <v>590.80451358666664</v>
      </c>
      <c r="P49" s="159">
        <f t="shared" si="18"/>
        <v>5.7445135866666988</v>
      </c>
      <c r="Q49" s="77"/>
    </row>
    <row r="50" spans="1:20">
      <c r="A50" s="56"/>
      <c r="B50" s="34"/>
      <c r="C50" s="34"/>
      <c r="D50" s="34"/>
      <c r="E50" s="34"/>
      <c r="H50" s="145">
        <f t="shared" si="16"/>
        <v>43800</v>
      </c>
      <c r="I50" s="77"/>
      <c r="J50" s="159">
        <f>'Summary_ Pre Migration(Excl139)'!O50</f>
        <v>11200.414134999999</v>
      </c>
      <c r="K50" s="159">
        <f>'Summary_ Pre Migration(Excl139)'!P50</f>
        <v>12728.467519291771</v>
      </c>
      <c r="L50" s="159">
        <f t="shared" si="17"/>
        <v>1528.0533842917721</v>
      </c>
      <c r="M50" s="159"/>
      <c r="N50" s="159">
        <f>'Summary_ Pre Migration(Excl139)'!S50</f>
        <v>768.74</v>
      </c>
      <c r="O50" s="159">
        <f>'Summary_ Pre Migration(Excl139)'!T50</f>
        <v>808.849670694</v>
      </c>
      <c r="P50" s="159">
        <f t="shared" si="18"/>
        <v>40.109670693999988</v>
      </c>
      <c r="Q50" s="77"/>
    </row>
    <row r="51" spans="1:20">
      <c r="A51" s="56"/>
      <c r="B51" s="34"/>
      <c r="H51" s="145">
        <f t="shared" si="16"/>
        <v>43831</v>
      </c>
      <c r="I51" s="77"/>
      <c r="J51" s="159">
        <f>'Summary_ Pre Migration(Excl139)'!O51</f>
        <v>11938.011305</v>
      </c>
      <c r="K51" s="159">
        <f>'Summary_ Pre Migration(Excl139)'!P51</f>
        <v>12988.808805395538</v>
      </c>
      <c r="L51" s="159">
        <f t="shared" si="17"/>
        <v>1050.797500395538</v>
      </c>
      <c r="M51" s="159"/>
      <c r="N51" s="159">
        <f>'Summary_ Pre Migration(Excl139)'!S51</f>
        <v>816</v>
      </c>
      <c r="O51" s="159">
        <f>'Summary_ Pre Migration(Excl139)'!T51</f>
        <v>847.51926261322205</v>
      </c>
      <c r="P51" s="159">
        <f t="shared" si="18"/>
        <v>31.519262613222054</v>
      </c>
      <c r="Q51" s="77"/>
    </row>
    <row r="52" spans="1:20">
      <c r="A52" s="56"/>
      <c r="B52" s="34"/>
      <c r="H52" s="145">
        <f t="shared" si="16"/>
        <v>43862</v>
      </c>
      <c r="I52" s="77"/>
      <c r="J52" s="159">
        <f>'Summary_ Pre Migration(Excl139)'!O52</f>
        <v>16623.605185</v>
      </c>
      <c r="K52" s="159">
        <f>'Summary_ Pre Migration(Excl139)'!P52</f>
        <v>17072.206551384683</v>
      </c>
      <c r="L52" s="159">
        <f t="shared" si="17"/>
        <v>448.60136638468248</v>
      </c>
      <c r="M52" s="159"/>
      <c r="N52" s="159">
        <f>'Summary_ Pre Migration(Excl139)'!S52</f>
        <v>568.52</v>
      </c>
      <c r="O52" s="159">
        <f>'Summary_ Pre Migration(Excl139)'!T52</f>
        <v>577.16373530671422</v>
      </c>
      <c r="P52" s="159">
        <f t="shared" si="18"/>
        <v>8.643735306714234</v>
      </c>
      <c r="Q52" s="77"/>
    </row>
    <row r="53" spans="1:20">
      <c r="H53" s="145">
        <f t="shared" si="16"/>
        <v>43891</v>
      </c>
      <c r="I53" s="77"/>
      <c r="J53" s="159">
        <f>'Summary_ Pre Migration(Excl139)'!O53</f>
        <v>14710.270795</v>
      </c>
      <c r="K53" s="159">
        <f>'Summary_ Pre Migration(Excl139)'!P53</f>
        <v>14311.264282971797</v>
      </c>
      <c r="L53" s="159">
        <f t="shared" si="17"/>
        <v>-399.00651202820336</v>
      </c>
      <c r="M53" s="159"/>
      <c r="N53" s="159">
        <f>'Summary_ Pre Migration(Excl139)'!S53</f>
        <v>862.62</v>
      </c>
      <c r="O53" s="159">
        <f>'Summary_ Pre Migration(Excl139)'!T53</f>
        <v>847.01673999972218</v>
      </c>
      <c r="P53" s="159">
        <f t="shared" si="18"/>
        <v>-15.603260000277828</v>
      </c>
      <c r="Q53" s="77"/>
    </row>
    <row r="54" spans="1:20">
      <c r="H54" s="145">
        <f t="shared" si="16"/>
        <v>43922</v>
      </c>
      <c r="I54" s="77"/>
      <c r="J54" s="159">
        <f>'Summary_ Pre Migration(Excl139)'!O54</f>
        <v>12279.588135</v>
      </c>
      <c r="K54" s="159">
        <f>'Summary_ Pre Migration(Excl139)'!P54</f>
        <v>12574.880763144227</v>
      </c>
      <c r="L54" s="159">
        <f t="shared" si="17"/>
        <v>295.29262814422691</v>
      </c>
      <c r="M54" s="159"/>
      <c r="N54" s="159">
        <f>'Summary_ Pre Migration(Excl139)'!S54</f>
        <v>1290.24</v>
      </c>
      <c r="O54" s="159">
        <f>'Summary_ Pre Migration(Excl139)'!T54</f>
        <v>1304.0065845491108</v>
      </c>
      <c r="P54" s="159">
        <f t="shared" si="18"/>
        <v>13.766584549110803</v>
      </c>
      <c r="Q54" s="77"/>
    </row>
    <row r="55" spans="1:20">
      <c r="H55" s="145">
        <f t="shared" si="16"/>
        <v>43952</v>
      </c>
      <c r="I55" s="77"/>
      <c r="J55" s="159">
        <f>'Summary_ Pre Migration(Excl139)'!O55</f>
        <v>6667.9036050000004</v>
      </c>
      <c r="K55" s="159">
        <f>'Summary_ Pre Migration(Excl139)'!P55</f>
        <v>6930.9344387763986</v>
      </c>
      <c r="L55" s="159">
        <f t="shared" si="17"/>
        <v>263.03083377639814</v>
      </c>
      <c r="M55" s="159"/>
      <c r="N55" s="159">
        <f>'Summary_ Pre Migration(Excl139)'!S55</f>
        <v>747.92</v>
      </c>
      <c r="O55" s="159">
        <f>'Summary_ Pre Migration(Excl139)'!T55</f>
        <v>763.2730970602446</v>
      </c>
      <c r="P55" s="159">
        <f t="shared" si="18"/>
        <v>15.353097060244636</v>
      </c>
      <c r="Q55" s="77"/>
    </row>
    <row r="56" spans="1:20">
      <c r="H56" s="147">
        <f t="shared" si="16"/>
        <v>43983</v>
      </c>
      <c r="I56" s="77"/>
      <c r="J56" s="160">
        <f>'Summary_ Pre Migration(Excl139)'!O56</f>
        <v>5675.1668550000004</v>
      </c>
      <c r="K56" s="160">
        <f>'Summary_ Pre Migration(Excl139)'!P56</f>
        <v>5679.0571014311254</v>
      </c>
      <c r="L56" s="160">
        <f t="shared" si="17"/>
        <v>3.8902464311249787</v>
      </c>
      <c r="M56" s="159"/>
      <c r="N56" s="160">
        <f>'Summary_ Pre Migration(Excl139)'!S56</f>
        <v>366.16</v>
      </c>
      <c r="O56" s="160">
        <f>'Summary_ Pre Migration(Excl139)'!T56</f>
        <v>366.23092838053333</v>
      </c>
      <c r="P56" s="160">
        <f t="shared" si="18"/>
        <v>7.092838053330297E-2</v>
      </c>
      <c r="Q56" s="77"/>
    </row>
    <row r="57" spans="1:20">
      <c r="H57" s="145" t="s">
        <v>19</v>
      </c>
      <c r="I57" s="77"/>
      <c r="J57" s="77">
        <f>SUM(J45:J56)</f>
        <v>114216.17029000001</v>
      </c>
      <c r="K57" s="77">
        <f>SUM(K45:K56)</f>
        <v>116915.41240087461</v>
      </c>
      <c r="L57" s="77">
        <f>SUM(L45:L56)</f>
        <v>2699.2421108746039</v>
      </c>
      <c r="M57" s="77"/>
      <c r="N57" s="77">
        <f>SUM(N45:N56)</f>
        <v>7333.22</v>
      </c>
      <c r="O57" s="77">
        <f>SUM(O45:O56)</f>
        <v>7411.8932214806582</v>
      </c>
      <c r="P57" s="77">
        <f>SUM(P45:P56)</f>
        <v>78.673221480658299</v>
      </c>
      <c r="Q57" s="77"/>
    </row>
    <row r="59" spans="1:20">
      <c r="J59" s="148" t="s">
        <v>19</v>
      </c>
      <c r="K59" s="149"/>
      <c r="L59" s="149"/>
    </row>
    <row r="60" spans="1:20">
      <c r="J60" s="151"/>
      <c r="K60" s="152"/>
      <c r="L60" s="152"/>
      <c r="T60" s="77"/>
    </row>
    <row r="61" spans="1:20">
      <c r="H61" s="144" t="s">
        <v>51</v>
      </c>
      <c r="J61" s="144" t="s">
        <v>81</v>
      </c>
      <c r="K61" s="144" t="s">
        <v>82</v>
      </c>
      <c r="L61" s="144" t="s">
        <v>83</v>
      </c>
    </row>
    <row r="62" spans="1:20">
      <c r="H62" s="145">
        <f t="shared" ref="H62:H73" si="19">H45</f>
        <v>43647</v>
      </c>
      <c r="J62" s="159">
        <f t="shared" ref="J62:J73" si="20">J11+N11+R11+J28+N28+J45+N45</f>
        <v>1310830.603499</v>
      </c>
      <c r="K62" s="159">
        <f t="shared" ref="K62:K73" si="21">K11+O11+S11+K28+O28+K45+O45</f>
        <v>1297604.3705666249</v>
      </c>
      <c r="L62" s="159">
        <f t="shared" ref="L62:L73" si="22">L11+P11+T11+L28+P28+L45+P45</f>
        <v>-13226.232932375036</v>
      </c>
      <c r="Q62" s="159"/>
    </row>
    <row r="63" spans="1:20">
      <c r="H63" s="145">
        <f t="shared" si="19"/>
        <v>43678</v>
      </c>
      <c r="J63" s="159">
        <f t="shared" si="20"/>
        <v>1386076.6379450001</v>
      </c>
      <c r="K63" s="159">
        <f t="shared" si="21"/>
        <v>1345035.9422957522</v>
      </c>
      <c r="L63" s="159">
        <f t="shared" si="22"/>
        <v>-41040.695649247777</v>
      </c>
      <c r="Q63" s="159"/>
    </row>
    <row r="64" spans="1:20">
      <c r="H64" s="145">
        <f t="shared" si="19"/>
        <v>43709</v>
      </c>
      <c r="J64" s="159">
        <f t="shared" si="20"/>
        <v>1344936.694314</v>
      </c>
      <c r="K64" s="159">
        <f t="shared" si="21"/>
        <v>1333060.2365638164</v>
      </c>
      <c r="L64" s="159">
        <f t="shared" si="22"/>
        <v>-11876.457750183519</v>
      </c>
      <c r="Q64" s="159"/>
    </row>
    <row r="65" spans="8:17">
      <c r="H65" s="145">
        <f t="shared" si="19"/>
        <v>43739</v>
      </c>
      <c r="J65" s="159">
        <f t="shared" si="20"/>
        <v>1444561.7282519997</v>
      </c>
      <c r="K65" s="159">
        <f t="shared" si="21"/>
        <v>1412327.909537215</v>
      </c>
      <c r="L65" s="159">
        <f t="shared" si="22"/>
        <v>-32233.818714785302</v>
      </c>
      <c r="Q65" s="159"/>
    </row>
    <row r="66" spans="8:17">
      <c r="H66" s="145">
        <f t="shared" si="19"/>
        <v>43770</v>
      </c>
      <c r="J66" s="159">
        <f t="shared" si="20"/>
        <v>1547032.5975800001</v>
      </c>
      <c r="K66" s="159">
        <f t="shared" si="21"/>
        <v>1559664.9263322027</v>
      </c>
      <c r="L66" s="159">
        <f t="shared" si="22"/>
        <v>12632.328752202642</v>
      </c>
      <c r="Q66" s="159"/>
    </row>
    <row r="67" spans="8:17">
      <c r="H67" s="145">
        <f t="shared" si="19"/>
        <v>43800</v>
      </c>
      <c r="J67" s="159">
        <f t="shared" si="20"/>
        <v>1975452.2517529996</v>
      </c>
      <c r="K67" s="159">
        <f t="shared" si="21"/>
        <v>2076773.1626501204</v>
      </c>
      <c r="L67" s="159">
        <f t="shared" si="22"/>
        <v>101320.91089712047</v>
      </c>
      <c r="Q67" s="159"/>
    </row>
    <row r="68" spans="8:17">
      <c r="H68" s="145">
        <f t="shared" si="19"/>
        <v>43831</v>
      </c>
      <c r="J68" s="159">
        <f t="shared" si="20"/>
        <v>1956257.4607419998</v>
      </c>
      <c r="K68" s="159">
        <f t="shared" si="21"/>
        <v>2031983.3188707456</v>
      </c>
      <c r="L68" s="159">
        <f t="shared" si="22"/>
        <v>75725.858128745589</v>
      </c>
      <c r="Q68" s="159"/>
    </row>
    <row r="69" spans="8:17">
      <c r="H69" s="145">
        <f t="shared" si="19"/>
        <v>43862</v>
      </c>
      <c r="J69" s="159">
        <f t="shared" si="20"/>
        <v>1874776.8274449999</v>
      </c>
      <c r="K69" s="159">
        <f t="shared" si="21"/>
        <v>1900033.4385307308</v>
      </c>
      <c r="L69" s="159">
        <f t="shared" si="22"/>
        <v>25256.611085730823</v>
      </c>
      <c r="Q69" s="159"/>
    </row>
    <row r="70" spans="8:17">
      <c r="H70" s="145">
        <f t="shared" si="19"/>
        <v>43891</v>
      </c>
      <c r="J70" s="159">
        <f t="shared" si="20"/>
        <v>1885155.024006</v>
      </c>
      <c r="K70" s="159">
        <f t="shared" si="21"/>
        <v>1851545.8076347122</v>
      </c>
      <c r="L70" s="159">
        <f t="shared" si="22"/>
        <v>-33609.216371287846</v>
      </c>
      <c r="Q70" s="159"/>
    </row>
    <row r="71" spans="8:17">
      <c r="H71" s="145">
        <f t="shared" si="19"/>
        <v>43922</v>
      </c>
      <c r="J71" s="159">
        <f t="shared" si="20"/>
        <v>1677203.120327</v>
      </c>
      <c r="K71" s="159">
        <f t="shared" si="21"/>
        <v>1705140.1394805314</v>
      </c>
      <c r="L71" s="159">
        <f t="shared" si="22"/>
        <v>27937.019153531659</v>
      </c>
      <c r="Q71" s="159"/>
    </row>
    <row r="72" spans="8:17">
      <c r="H72" s="145">
        <f t="shared" si="19"/>
        <v>43952</v>
      </c>
      <c r="J72" s="159">
        <f t="shared" si="20"/>
        <v>1410713.2963429999</v>
      </c>
      <c r="K72" s="159">
        <f t="shared" si="21"/>
        <v>1424644.4600276935</v>
      </c>
      <c r="L72" s="159">
        <f t="shared" si="22"/>
        <v>13931.163684693702</v>
      </c>
      <c r="Q72" s="159"/>
    </row>
    <row r="73" spans="8:17">
      <c r="H73" s="147">
        <f t="shared" si="19"/>
        <v>43983</v>
      </c>
      <c r="J73" s="159">
        <f t="shared" si="20"/>
        <v>1398147.2686359999</v>
      </c>
      <c r="K73" s="159">
        <f t="shared" si="21"/>
        <v>1399095.2890955524</v>
      </c>
      <c r="L73" s="159">
        <f t="shared" si="22"/>
        <v>948.02045955238259</v>
      </c>
      <c r="Q73" s="159"/>
    </row>
    <row r="74" spans="8:17">
      <c r="H74" s="145" t="s">
        <v>19</v>
      </c>
      <c r="J74" s="217">
        <f>SUM(J62:J73)</f>
        <v>19211143.510841999</v>
      </c>
      <c r="K74" s="217">
        <f t="shared" ref="K74:L74" si="23">SUM(K62:K73)</f>
        <v>19336909.001585696</v>
      </c>
      <c r="L74" s="217">
        <f t="shared" si="23"/>
        <v>125765.49074369777</v>
      </c>
    </row>
    <row r="77" spans="8:17">
      <c r="J77" s="218"/>
    </row>
  </sheetData>
  <mergeCells count="2">
    <mergeCell ref="H5:T5"/>
    <mergeCell ref="H6:T6"/>
  </mergeCells>
  <printOptions horizontalCentered="1"/>
  <pageMargins left="0.75" right="0.75" top="1" bottom="1" header="0.5" footer="0.5"/>
  <pageSetup scale="53" orientation="landscape" r:id="rId1"/>
  <headerFooter alignWithMargins="0">
    <oddFooter>&amp;L&amp;F &amp;R&amp;A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workbookViewId="0">
      <selection activeCell="I5" activeCellId="1" sqref="A2:E35 I5:U74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3.28515625" customWidth="1"/>
    <col min="7" max="7" width="6" customWidth="1"/>
    <col min="8" max="8" width="9.28515625" customWidth="1"/>
    <col min="10" max="10" width="1" customWidth="1"/>
    <col min="11" max="12" width="10.7109375" customWidth="1"/>
    <col min="13" max="13" width="8.7109375" bestFit="1" customWidth="1"/>
    <col min="14" max="14" width="0.7109375" customWidth="1"/>
    <col min="15" max="16" width="10.7109375" customWidth="1"/>
    <col min="17" max="17" width="10.7109375" bestFit="1" customWidth="1"/>
    <col min="18" max="18" width="0.7109375" customWidth="1"/>
    <col min="19" max="20" width="10.7109375" customWidth="1"/>
  </cols>
  <sheetData>
    <row r="1" spans="1:21">
      <c r="B1" s="24"/>
      <c r="C1" s="24"/>
      <c r="D1" s="24"/>
      <c r="E1" s="24"/>
      <c r="F1" s="154"/>
    </row>
    <row r="2" spans="1:21">
      <c r="A2" s="25" t="s">
        <v>101</v>
      </c>
      <c r="B2" s="25"/>
      <c r="C2" s="25"/>
      <c r="D2" s="25"/>
      <c r="E2" s="25"/>
      <c r="F2" s="25"/>
    </row>
    <row r="3" spans="1:21">
      <c r="A3" s="25" t="s">
        <v>11</v>
      </c>
      <c r="B3" s="25"/>
      <c r="C3" s="25"/>
      <c r="D3" s="25"/>
      <c r="E3" s="25"/>
      <c r="F3" s="25"/>
    </row>
    <row r="4" spans="1:21">
      <c r="A4" s="26" t="s">
        <v>151</v>
      </c>
      <c r="B4" s="26"/>
      <c r="C4" s="26"/>
      <c r="D4" s="26"/>
      <c r="E4" s="26"/>
      <c r="F4" s="26"/>
    </row>
    <row r="5" spans="1:21" ht="15.75" customHeight="1">
      <c r="A5" s="25"/>
      <c r="B5" s="25"/>
      <c r="C5" s="25"/>
      <c r="D5" s="25"/>
      <c r="E5" s="25"/>
      <c r="F5" s="25"/>
      <c r="I5" s="276" t="s">
        <v>137</v>
      </c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</row>
    <row r="6" spans="1:21" ht="15.75">
      <c r="A6" s="27"/>
      <c r="B6" s="24"/>
      <c r="C6" s="24"/>
      <c r="D6" s="24"/>
      <c r="E6" s="24"/>
      <c r="F6" s="24"/>
      <c r="I6" s="276" t="s">
        <v>88</v>
      </c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</row>
    <row r="7" spans="1:21">
      <c r="A7" s="28" t="s">
        <v>12</v>
      </c>
      <c r="B7" s="29"/>
      <c r="C7" s="29"/>
      <c r="D7" s="29"/>
      <c r="E7" s="24"/>
      <c r="F7" s="24"/>
      <c r="G7" s="30"/>
    </row>
    <row r="8" spans="1:21">
      <c r="A8" s="31" t="s">
        <v>13</v>
      </c>
      <c r="B8" s="32" t="s">
        <v>14</v>
      </c>
      <c r="C8" s="32"/>
      <c r="D8" s="32"/>
      <c r="E8" s="33"/>
      <c r="F8" s="89"/>
      <c r="G8" s="30"/>
      <c r="K8" s="148" t="s">
        <v>84</v>
      </c>
      <c r="L8" s="149"/>
      <c r="M8" s="149"/>
      <c r="N8" s="150"/>
      <c r="O8" s="148" t="s">
        <v>92</v>
      </c>
      <c r="P8" s="149"/>
      <c r="Q8" s="149"/>
      <c r="R8" s="150"/>
      <c r="S8" s="148" t="s">
        <v>96</v>
      </c>
      <c r="T8" s="149"/>
      <c r="U8" s="149"/>
    </row>
    <row r="9" spans="1:21">
      <c r="A9" s="27"/>
      <c r="B9" s="34"/>
      <c r="C9" s="35"/>
      <c r="D9" s="36"/>
      <c r="E9" s="34"/>
      <c r="F9" s="34"/>
      <c r="G9" s="30"/>
      <c r="K9" s="151" t="s">
        <v>85</v>
      </c>
      <c r="L9" s="152"/>
      <c r="M9" s="152"/>
      <c r="N9" s="150"/>
      <c r="O9" s="151" t="s">
        <v>86</v>
      </c>
      <c r="P9" s="152"/>
      <c r="Q9" s="152"/>
      <c r="R9" s="150"/>
      <c r="S9" s="151" t="s">
        <v>87</v>
      </c>
      <c r="T9" s="152"/>
      <c r="U9" s="152"/>
    </row>
    <row r="10" spans="1:21">
      <c r="A10" s="37">
        <v>1</v>
      </c>
      <c r="B10" s="38"/>
      <c r="C10" s="39" t="s">
        <v>15</v>
      </c>
      <c r="D10" s="40" t="s">
        <v>16</v>
      </c>
      <c r="E10" s="41" t="s">
        <v>102</v>
      </c>
      <c r="F10" s="42"/>
      <c r="G10" s="40"/>
      <c r="I10" s="144" t="s">
        <v>51</v>
      </c>
      <c r="J10" s="144"/>
      <c r="K10" s="144" t="s">
        <v>81</v>
      </c>
      <c r="L10" s="144" t="s">
        <v>82</v>
      </c>
      <c r="M10" s="144" t="s">
        <v>83</v>
      </c>
      <c r="N10" s="24"/>
      <c r="O10" s="144" t="s">
        <v>81</v>
      </c>
      <c r="P10" s="144" t="s">
        <v>82</v>
      </c>
      <c r="Q10" s="144" t="s">
        <v>83</v>
      </c>
      <c r="R10" s="24"/>
      <c r="S10" s="144" t="s">
        <v>81</v>
      </c>
      <c r="T10" s="144" t="s">
        <v>82</v>
      </c>
      <c r="U10" s="144" t="s">
        <v>83</v>
      </c>
    </row>
    <row r="11" spans="1:21">
      <c r="A11" s="37">
        <f t="shared" ref="A11:A35" si="0">A10+1</f>
        <v>2</v>
      </c>
      <c r="B11" s="38"/>
      <c r="C11" s="121" t="s">
        <v>102</v>
      </c>
      <c r="D11" s="43" t="s">
        <v>102</v>
      </c>
      <c r="E11" s="44" t="s">
        <v>17</v>
      </c>
      <c r="F11" s="188"/>
      <c r="G11" s="187"/>
      <c r="H11" s="112"/>
      <c r="I11" s="145">
        <f t="shared" ref="I11:I22" si="1">B12</f>
        <v>43647</v>
      </c>
      <c r="J11" s="58"/>
      <c r="K11" s="159">
        <f t="array" ref="K11:K22">TRANSPOSE('Actual Total Usage'!B9:M9)/1000</f>
        <v>654801.09883099992</v>
      </c>
      <c r="L11" s="159">
        <f t="array" ref="L11:L22">TRANSPOSE('Normalized Total Usage'!B9:M9)/1000</f>
        <v>645726.0659949563</v>
      </c>
      <c r="M11" s="159">
        <f>L11-K11</f>
        <v>-9075.0328360436251</v>
      </c>
      <c r="N11" s="159"/>
      <c r="O11" s="159">
        <f t="array" ref="O11:O22">TRANSPOSE('Actual Total Usage'!B13:M13)/1000</f>
        <v>209318.917437</v>
      </c>
      <c r="P11" s="159">
        <f t="array" ref="P11:P22">TRANSPOSE('Normalized Total Usage'!B13:M13)/1000</f>
        <v>207486.99628767598</v>
      </c>
      <c r="Q11" s="159">
        <f>P11-O11</f>
        <v>-1831.9211493240146</v>
      </c>
      <c r="R11" s="159"/>
      <c r="S11" s="159">
        <f t="array" ref="S11:S22">TRANSPOSE('Actual Total Usage'!B17:M17)/1000</f>
        <v>244099.78269699999</v>
      </c>
      <c r="T11" s="159">
        <f t="array" ref="T11:T22">TRANSPOSE('Normalized Total Usage'!B17:M17)/1000</f>
        <v>242455.80103540642</v>
      </c>
      <c r="U11" s="159">
        <f>T11-S11</f>
        <v>-1643.9816615935706</v>
      </c>
    </row>
    <row r="12" spans="1:21">
      <c r="A12" s="37">
        <f t="shared" si="0"/>
        <v>3</v>
      </c>
      <c r="B12" s="45">
        <v>43647</v>
      </c>
      <c r="C12" s="169">
        <f>K62*1000</f>
        <v>1387699841.1559999</v>
      </c>
      <c r="D12" s="170">
        <f>L62*1000</f>
        <v>1373880713.5763595</v>
      </c>
      <c r="E12" s="158">
        <f>D12-C12</f>
        <v>-13819127.579640388</v>
      </c>
      <c r="F12" s="158"/>
      <c r="G12" s="30"/>
      <c r="H12" s="114"/>
      <c r="I12" s="145">
        <f t="shared" si="1"/>
        <v>43678</v>
      </c>
      <c r="J12" s="58"/>
      <c r="K12" s="159">
        <v>676036.89382100001</v>
      </c>
      <c r="L12" s="159">
        <v>648725.60369248316</v>
      </c>
      <c r="M12" s="159">
        <f t="shared" ref="M12:M22" si="2">L12-K12</f>
        <v>-27311.290128516848</v>
      </c>
      <c r="N12" s="159"/>
      <c r="O12" s="159">
        <v>211373.45928800001</v>
      </c>
      <c r="P12" s="159">
        <v>205859.12908347492</v>
      </c>
      <c r="Q12" s="159">
        <f t="shared" ref="Q12:Q22" si="3">P12-O12</f>
        <v>-5514.3302045250894</v>
      </c>
      <c r="R12" s="159"/>
      <c r="S12" s="159">
        <v>242975.31157300001</v>
      </c>
      <c r="T12" s="159">
        <v>238018.67580204975</v>
      </c>
      <c r="U12" s="159">
        <f t="shared" ref="U12:U22" si="4">T12-S12</f>
        <v>-4956.6357709502627</v>
      </c>
    </row>
    <row r="13" spans="1:21">
      <c r="A13" s="37">
        <f t="shared" si="0"/>
        <v>4</v>
      </c>
      <c r="B13" s="45">
        <v>43678</v>
      </c>
      <c r="C13" s="169">
        <f t="shared" ref="C13:C23" si="5">K63*1000</f>
        <v>1415686680.0549998</v>
      </c>
      <c r="D13" s="170">
        <f t="shared" ref="D13:D23" si="6">L63*1000</f>
        <v>1374085476.1786871</v>
      </c>
      <c r="E13" s="158">
        <f t="shared" ref="E13:E23" si="7">D13-C13</f>
        <v>-41601203.876312733</v>
      </c>
      <c r="F13" s="158"/>
      <c r="G13" s="30"/>
      <c r="H13" s="114"/>
      <c r="I13" s="145">
        <f t="shared" si="1"/>
        <v>43709</v>
      </c>
      <c r="J13" s="58"/>
      <c r="K13" s="159">
        <v>680789.49482400005</v>
      </c>
      <c r="L13" s="159">
        <v>672568.36585528334</v>
      </c>
      <c r="M13" s="159">
        <f t="shared" si="2"/>
        <v>-8221.1289687167155</v>
      </c>
      <c r="N13" s="159"/>
      <c r="O13" s="159">
        <v>216385.62570100001</v>
      </c>
      <c r="P13" s="159">
        <v>214728.46638269172</v>
      </c>
      <c r="Q13" s="159">
        <f t="shared" si="3"/>
        <v>-1657.1593183082878</v>
      </c>
      <c r="R13" s="159"/>
      <c r="S13" s="159">
        <v>250329.41950999998</v>
      </c>
      <c r="T13" s="159">
        <v>248837.10248857393</v>
      </c>
      <c r="U13" s="159">
        <f t="shared" si="4"/>
        <v>-1492.3170214260463</v>
      </c>
    </row>
    <row r="14" spans="1:21">
      <c r="A14" s="37">
        <f t="shared" si="0"/>
        <v>5</v>
      </c>
      <c r="B14" s="45">
        <v>43709</v>
      </c>
      <c r="C14" s="169">
        <f t="shared" si="5"/>
        <v>1439425342.1289999</v>
      </c>
      <c r="D14" s="170">
        <f t="shared" si="6"/>
        <v>1426906235.2518823</v>
      </c>
      <c r="E14" s="158">
        <f t="shared" si="7"/>
        <v>-12519106.877117634</v>
      </c>
      <c r="F14" s="158"/>
      <c r="H14" s="114"/>
      <c r="I14" s="145">
        <f t="shared" si="1"/>
        <v>43739</v>
      </c>
      <c r="J14" s="58"/>
      <c r="K14" s="159">
        <v>737911.12044199998</v>
      </c>
      <c r="L14" s="159">
        <v>709826.26694322471</v>
      </c>
      <c r="M14" s="159">
        <f t="shared" si="2"/>
        <v>-28084.853498775279</v>
      </c>
      <c r="N14" s="159"/>
      <c r="O14" s="159">
        <v>207724.164651</v>
      </c>
      <c r="P14" s="159">
        <v>205159.7243517467</v>
      </c>
      <c r="Q14" s="159">
        <f t="shared" si="3"/>
        <v>-2564.4402992532996</v>
      </c>
      <c r="R14" s="159"/>
      <c r="S14" s="159">
        <v>244279.59130600002</v>
      </c>
      <c r="T14" s="159">
        <v>243343.19160565012</v>
      </c>
      <c r="U14" s="159">
        <f t="shared" si="4"/>
        <v>-936.39970034989528</v>
      </c>
    </row>
    <row r="15" spans="1:21">
      <c r="A15" s="37">
        <f t="shared" si="0"/>
        <v>6</v>
      </c>
      <c r="B15" s="45">
        <v>43739</v>
      </c>
      <c r="C15" s="169">
        <f t="shared" si="5"/>
        <v>1483101788.654</v>
      </c>
      <c r="D15" s="170">
        <f t="shared" si="6"/>
        <v>1450586470.7422013</v>
      </c>
      <c r="E15" s="158">
        <f t="shared" si="7"/>
        <v>-32515317.911798716</v>
      </c>
      <c r="F15" s="158"/>
      <c r="H15" s="114"/>
      <c r="I15" s="145">
        <f t="shared" si="1"/>
        <v>43770</v>
      </c>
      <c r="J15" s="58"/>
      <c r="K15" s="159">
        <v>877680.51637800003</v>
      </c>
      <c r="L15" s="159">
        <v>888313.52502470219</v>
      </c>
      <c r="M15" s="159">
        <f t="shared" si="2"/>
        <v>10633.008646702161</v>
      </c>
      <c r="N15" s="159"/>
      <c r="O15" s="159">
        <v>211415.26667099999</v>
      </c>
      <c r="P15" s="159">
        <v>212535.8595764752</v>
      </c>
      <c r="Q15" s="159">
        <f t="shared" si="3"/>
        <v>1120.592905475205</v>
      </c>
      <c r="R15" s="159"/>
      <c r="S15" s="159">
        <v>235711.11835699997</v>
      </c>
      <c r="T15" s="159">
        <v>236260.52854780635</v>
      </c>
      <c r="U15" s="159">
        <f t="shared" si="4"/>
        <v>549.41019080637489</v>
      </c>
    </row>
    <row r="16" spans="1:21">
      <c r="A16" s="37">
        <f t="shared" si="0"/>
        <v>7</v>
      </c>
      <c r="B16" s="45">
        <v>43770</v>
      </c>
      <c r="C16" s="169">
        <f t="shared" si="5"/>
        <v>1583345012.0270002</v>
      </c>
      <c r="D16" s="170">
        <f t="shared" si="6"/>
        <v>1596101801.8874352</v>
      </c>
      <c r="E16" s="158">
        <f t="shared" si="7"/>
        <v>12756789.860435009</v>
      </c>
      <c r="F16" s="158"/>
      <c r="H16" s="114"/>
      <c r="I16" s="145">
        <f t="shared" si="1"/>
        <v>43800</v>
      </c>
      <c r="J16" s="58"/>
      <c r="K16" s="159">
        <v>1184925.1300039999</v>
      </c>
      <c r="L16" s="159">
        <v>1266288.699174731</v>
      </c>
      <c r="M16" s="159">
        <f t="shared" si="2"/>
        <v>81363.56917073112</v>
      </c>
      <c r="N16" s="159"/>
      <c r="O16" s="159">
        <v>255585.66331099998</v>
      </c>
      <c r="P16" s="159">
        <v>266393.3625849894</v>
      </c>
      <c r="Q16" s="159">
        <f t="shared" si="3"/>
        <v>10807.699273989419</v>
      </c>
      <c r="R16" s="159"/>
      <c r="S16" s="159">
        <v>266227.61366699997</v>
      </c>
      <c r="T16" s="159">
        <v>273328.44324856834</v>
      </c>
      <c r="U16" s="159">
        <f t="shared" si="4"/>
        <v>7100.8295815683668</v>
      </c>
    </row>
    <row r="17" spans="1:21">
      <c r="A17" s="37">
        <f t="shared" si="0"/>
        <v>8</v>
      </c>
      <c r="B17" s="45">
        <v>43800</v>
      </c>
      <c r="C17" s="169">
        <f t="shared" si="5"/>
        <v>2016737253.1549997</v>
      </c>
      <c r="D17" s="170">
        <f t="shared" si="6"/>
        <v>2119199181.1576715</v>
      </c>
      <c r="E17" s="158">
        <f t="shared" si="7"/>
        <v>102461928.00267172</v>
      </c>
      <c r="F17" s="158"/>
      <c r="H17" s="114"/>
      <c r="I17" s="145">
        <f t="shared" si="1"/>
        <v>43831</v>
      </c>
      <c r="J17" s="58"/>
      <c r="K17" s="159">
        <v>1201789.576287</v>
      </c>
      <c r="L17" s="159">
        <v>1263674.090282534</v>
      </c>
      <c r="M17" s="159">
        <f t="shared" si="2"/>
        <v>61884.513995534042</v>
      </c>
      <c r="N17" s="159"/>
      <c r="O17" s="159">
        <v>254091.926683</v>
      </c>
      <c r="P17" s="159">
        <v>261668.31903915128</v>
      </c>
      <c r="Q17" s="159">
        <f t="shared" si="3"/>
        <v>7576.3923561512784</v>
      </c>
      <c r="R17" s="159"/>
      <c r="S17" s="159">
        <v>260488.71945899996</v>
      </c>
      <c r="T17" s="159">
        <v>265066.80617668119</v>
      </c>
      <c r="U17" s="159">
        <f t="shared" si="4"/>
        <v>4578.0867176812317</v>
      </c>
    </row>
    <row r="18" spans="1:21">
      <c r="A18" s="37">
        <f t="shared" si="0"/>
        <v>9</v>
      </c>
      <c r="B18" s="45">
        <v>43831</v>
      </c>
      <c r="C18" s="169">
        <f t="shared" si="5"/>
        <v>1996345458.2800002</v>
      </c>
      <c r="D18" s="170">
        <f t="shared" si="6"/>
        <v>2072834279.0599637</v>
      </c>
      <c r="E18" s="158">
        <f t="shared" si="7"/>
        <v>76488820.779963493</v>
      </c>
      <c r="F18" s="158"/>
      <c r="H18" s="114"/>
      <c r="I18" s="145">
        <f t="shared" si="1"/>
        <v>43862</v>
      </c>
      <c r="J18" s="58"/>
      <c r="K18" s="159">
        <v>1141173.5492019998</v>
      </c>
      <c r="L18" s="159">
        <v>1160797.2914559373</v>
      </c>
      <c r="M18" s="159">
        <f t="shared" si="2"/>
        <v>19623.742253937526</v>
      </c>
      <c r="N18" s="159"/>
      <c r="O18" s="159">
        <v>249879.14691100002</v>
      </c>
      <c r="P18" s="159">
        <v>253082.64523428172</v>
      </c>
      <c r="Q18" s="159">
        <f t="shared" si="3"/>
        <v>3203.4983232817031</v>
      </c>
      <c r="R18" s="159"/>
      <c r="S18" s="159">
        <v>270275.99264200003</v>
      </c>
      <c r="T18" s="159">
        <v>272761.37583686743</v>
      </c>
      <c r="U18" s="159">
        <f t="shared" si="4"/>
        <v>2485.3831948674051</v>
      </c>
    </row>
    <row r="19" spans="1:21">
      <c r="A19" s="37">
        <f t="shared" si="0"/>
        <v>10</v>
      </c>
      <c r="B19" s="45">
        <v>43862</v>
      </c>
      <c r="C19" s="169">
        <f t="shared" si="5"/>
        <v>1951511350.6999998</v>
      </c>
      <c r="D19" s="170">
        <f t="shared" si="6"/>
        <v>1977574810.5088811</v>
      </c>
      <c r="E19" s="158">
        <f t="shared" si="7"/>
        <v>26063459.808881283</v>
      </c>
      <c r="F19" s="158"/>
      <c r="H19" s="114"/>
      <c r="I19" s="145">
        <f t="shared" si="1"/>
        <v>43891</v>
      </c>
      <c r="J19" s="58"/>
      <c r="K19" s="159">
        <v>1123039.1812390001</v>
      </c>
      <c r="L19" s="159">
        <v>1094491.2277270518</v>
      </c>
      <c r="M19" s="159">
        <f t="shared" si="2"/>
        <v>-28547.953511948232</v>
      </c>
      <c r="N19" s="159"/>
      <c r="O19" s="159">
        <v>246550.163497</v>
      </c>
      <c r="P19" s="159">
        <v>243709.31694824796</v>
      </c>
      <c r="Q19" s="159">
        <f t="shared" si="3"/>
        <v>-2840.8465487520443</v>
      </c>
      <c r="R19" s="159"/>
      <c r="S19" s="159">
        <v>259092.827472</v>
      </c>
      <c r="T19" s="159">
        <v>257821.64837038436</v>
      </c>
      <c r="U19" s="159">
        <f t="shared" si="4"/>
        <v>-1271.1791016156494</v>
      </c>
    </row>
    <row r="20" spans="1:21">
      <c r="A20" s="37">
        <f t="shared" si="0"/>
        <v>11</v>
      </c>
      <c r="B20" s="45">
        <v>43891</v>
      </c>
      <c r="C20" s="169">
        <f t="shared" si="5"/>
        <v>1913169310.4850001</v>
      </c>
      <c r="D20" s="170">
        <f t="shared" si="6"/>
        <v>1879381688.2338691</v>
      </c>
      <c r="E20" s="158">
        <f t="shared" si="7"/>
        <v>-33787622.251131058</v>
      </c>
      <c r="F20" s="158"/>
      <c r="H20" s="114"/>
      <c r="I20" s="145">
        <f t="shared" si="1"/>
        <v>43922</v>
      </c>
      <c r="J20" s="58"/>
      <c r="K20" s="159">
        <v>990743.33556400007</v>
      </c>
      <c r="L20" s="159">
        <v>1014980.340702293</v>
      </c>
      <c r="M20" s="159">
        <f t="shared" si="2"/>
        <v>24237.005138292909</v>
      </c>
      <c r="N20" s="159"/>
      <c r="O20" s="159">
        <v>209039.86304599998</v>
      </c>
      <c r="P20" s="159">
        <v>211136.5750652026</v>
      </c>
      <c r="Q20" s="159">
        <f t="shared" si="3"/>
        <v>2096.7120192026196</v>
      </c>
      <c r="R20" s="159"/>
      <c r="S20" s="159">
        <v>226705.444307</v>
      </c>
      <c r="T20" s="159">
        <v>227378.61496718373</v>
      </c>
      <c r="U20" s="159">
        <f t="shared" si="4"/>
        <v>673.17066018373589</v>
      </c>
    </row>
    <row r="21" spans="1:21">
      <c r="A21" s="37">
        <f t="shared" si="0"/>
        <v>12</v>
      </c>
      <c r="B21" s="45">
        <v>43922</v>
      </c>
      <c r="C21" s="169">
        <f t="shared" si="5"/>
        <v>1705728972.6900003</v>
      </c>
      <c r="D21" s="170">
        <f t="shared" si="6"/>
        <v>1733825008.0117185</v>
      </c>
      <c r="E21" s="158">
        <f t="shared" si="7"/>
        <v>28096035.321718216</v>
      </c>
      <c r="F21" s="158"/>
      <c r="H21" s="114"/>
      <c r="I21" s="145">
        <f t="shared" si="1"/>
        <v>43952</v>
      </c>
      <c r="J21" s="58"/>
      <c r="K21" s="159">
        <v>788652.41096200002</v>
      </c>
      <c r="L21" s="159">
        <v>805131.28096414753</v>
      </c>
      <c r="M21" s="159">
        <f t="shared" si="2"/>
        <v>16478.870002147509</v>
      </c>
      <c r="N21" s="159"/>
      <c r="O21" s="159">
        <v>181274.042862</v>
      </c>
      <c r="P21" s="159">
        <v>181145.53957950993</v>
      </c>
      <c r="Q21" s="159">
        <f t="shared" si="3"/>
        <v>-128.50328249006998</v>
      </c>
      <c r="R21" s="159"/>
      <c r="S21" s="159">
        <v>199935.86081499999</v>
      </c>
      <c r="T21" s="159">
        <v>198297.5457611031</v>
      </c>
      <c r="U21" s="159">
        <f t="shared" si="4"/>
        <v>-1638.3150538968912</v>
      </c>
    </row>
    <row r="22" spans="1:21">
      <c r="A22" s="37">
        <f t="shared" si="0"/>
        <v>13</v>
      </c>
      <c r="B22" s="45">
        <v>43952</v>
      </c>
      <c r="C22" s="169">
        <f t="shared" si="5"/>
        <v>1434419766.2619998</v>
      </c>
      <c r="D22" s="170">
        <f t="shared" si="6"/>
        <v>1448265646.9830849</v>
      </c>
      <c r="E22" s="158">
        <f t="shared" si="7"/>
        <v>13845880.721085072</v>
      </c>
      <c r="F22" s="158"/>
      <c r="H22" s="114"/>
      <c r="I22" s="147">
        <f t="shared" si="1"/>
        <v>43983</v>
      </c>
      <c r="J22" s="122"/>
      <c r="K22" s="160">
        <v>760297.96668200009</v>
      </c>
      <c r="L22" s="160">
        <v>760930.60006475146</v>
      </c>
      <c r="M22" s="160">
        <f t="shared" si="2"/>
        <v>632.63338275137357</v>
      </c>
      <c r="N22" s="159"/>
      <c r="O22" s="160">
        <v>191247.58601999999</v>
      </c>
      <c r="P22" s="160">
        <v>191373.81913380593</v>
      </c>
      <c r="Q22" s="160">
        <f t="shared" si="3"/>
        <v>126.23311380593805</v>
      </c>
      <c r="R22" s="159"/>
      <c r="S22" s="160">
        <v>215750.52418000001</v>
      </c>
      <c r="T22" s="160">
        <v>215865.3547967074</v>
      </c>
      <c r="U22" s="160">
        <f t="shared" si="4"/>
        <v>114.83061670738971</v>
      </c>
    </row>
    <row r="23" spans="1:21">
      <c r="A23" s="37">
        <f t="shared" si="0"/>
        <v>14</v>
      </c>
      <c r="B23" s="45">
        <v>43983</v>
      </c>
      <c r="C23" s="171">
        <f t="shared" si="5"/>
        <v>1423893261.4160001</v>
      </c>
      <c r="D23" s="172">
        <f t="shared" si="6"/>
        <v>1424853351.7065625</v>
      </c>
      <c r="E23" s="158">
        <f t="shared" si="7"/>
        <v>960090.29056239128</v>
      </c>
      <c r="F23" s="158"/>
      <c r="H23" s="114"/>
      <c r="I23" s="145" t="s">
        <v>19</v>
      </c>
      <c r="J23" s="58"/>
      <c r="K23" s="77">
        <f>SUM(K11:K22)</f>
        <v>10817840.274236001</v>
      </c>
      <c r="L23" s="77">
        <f t="shared" ref="L23:M23" si="8">SUM(L11:L22)</f>
        <v>10931453.357882096</v>
      </c>
      <c r="M23" s="77">
        <f t="shared" si="8"/>
        <v>113613.08364609594</v>
      </c>
      <c r="N23" s="77"/>
      <c r="O23" s="77">
        <f>SUM(O11:O22)</f>
        <v>2643885.8260779995</v>
      </c>
      <c r="P23" s="77">
        <f t="shared" ref="P23" si="9">SUM(P11:P22)</f>
        <v>2654279.7532672533</v>
      </c>
      <c r="Q23" s="77">
        <f t="shared" ref="Q23" si="10">SUM(Q11:Q22)</f>
        <v>10393.927189253358</v>
      </c>
      <c r="R23" s="77"/>
      <c r="S23" s="77">
        <f>SUM(S11:S22)</f>
        <v>2915872.2059849999</v>
      </c>
      <c r="T23" s="77">
        <f t="shared" ref="T23" si="11">SUM(T11:T22)</f>
        <v>2919435.0886369823</v>
      </c>
      <c r="U23" s="77">
        <f t="shared" ref="U23" si="12">SUM(U11:U22)</f>
        <v>3562.8826519821887</v>
      </c>
    </row>
    <row r="24" spans="1:21">
      <c r="A24" s="37">
        <f t="shared" si="0"/>
        <v>15</v>
      </c>
      <c r="B24" s="24"/>
      <c r="C24" s="65">
        <f>SUM(C12:C23)</f>
        <v>19751064037.008999</v>
      </c>
      <c r="D24" s="135">
        <f>SUM(D12:D23)</f>
        <v>19877494663.298317</v>
      </c>
      <c r="E24" s="135">
        <f>SUM(E12:E23)</f>
        <v>126430626.28931665</v>
      </c>
      <c r="F24" s="185"/>
      <c r="H24" s="114"/>
    </row>
    <row r="25" spans="1:21">
      <c r="A25" s="37">
        <f t="shared" si="0"/>
        <v>16</v>
      </c>
      <c r="B25" s="34"/>
      <c r="C25" s="46"/>
      <c r="D25" s="46"/>
      <c r="E25" s="47"/>
      <c r="F25" s="47"/>
      <c r="K25" s="148" t="s">
        <v>95</v>
      </c>
      <c r="L25" s="149"/>
      <c r="M25" s="149"/>
      <c r="O25" s="148" t="s">
        <v>97</v>
      </c>
      <c r="P25" s="149"/>
      <c r="Q25" s="149"/>
      <c r="R25" s="150"/>
      <c r="S25" s="148"/>
      <c r="T25" s="149"/>
      <c r="U25" s="149"/>
    </row>
    <row r="26" spans="1:21">
      <c r="A26" s="37">
        <f t="shared" si="0"/>
        <v>17</v>
      </c>
      <c r="B26" s="174" t="s">
        <v>112</v>
      </c>
      <c r="C26" s="48" t="s">
        <v>0</v>
      </c>
      <c r="D26" s="49"/>
      <c r="E26" s="158">
        <f>'Temp Adj. by Schedule'!N9</f>
        <v>113613083.64609638</v>
      </c>
      <c r="F26" s="50"/>
      <c r="G26" s="64"/>
      <c r="H26" s="78"/>
      <c r="K26" s="151" t="s">
        <v>110</v>
      </c>
      <c r="L26" s="152"/>
      <c r="M26" s="152"/>
      <c r="O26" s="151" t="s">
        <v>89</v>
      </c>
      <c r="P26" s="152"/>
      <c r="Q26" s="152"/>
      <c r="R26" s="150"/>
      <c r="S26" s="151"/>
      <c r="T26" s="152"/>
      <c r="U26" s="152"/>
    </row>
    <row r="27" spans="1:21">
      <c r="A27" s="37">
        <f t="shared" si="0"/>
        <v>18</v>
      </c>
      <c r="B27" s="177" t="s">
        <v>113</v>
      </c>
      <c r="C27" s="48" t="s">
        <v>1</v>
      </c>
      <c r="D27" s="48"/>
      <c r="E27" s="158">
        <f>'Temp Adj. by Schedule'!N13</f>
        <v>10393927.189253412</v>
      </c>
      <c r="F27" s="50"/>
      <c r="G27" s="64"/>
      <c r="H27" s="78"/>
      <c r="I27" s="144" t="s">
        <v>51</v>
      </c>
      <c r="J27" s="144"/>
      <c r="K27" s="144" t="s">
        <v>81</v>
      </c>
      <c r="L27" s="144" t="s">
        <v>82</v>
      </c>
      <c r="M27" s="144" t="s">
        <v>83</v>
      </c>
      <c r="O27" s="144" t="s">
        <v>81</v>
      </c>
      <c r="P27" s="144" t="s">
        <v>82</v>
      </c>
      <c r="Q27" s="144" t="s">
        <v>83</v>
      </c>
      <c r="R27" s="24"/>
      <c r="S27" s="144"/>
      <c r="T27" s="144"/>
      <c r="U27" s="144"/>
    </row>
    <row r="28" spans="1:21">
      <c r="A28" s="37">
        <f t="shared" si="0"/>
        <v>19</v>
      </c>
      <c r="B28" s="48"/>
      <c r="C28" s="51" t="s">
        <v>2</v>
      </c>
      <c r="D28" s="52"/>
      <c r="E28" s="158">
        <f>'Temp Adj. by Schedule'!N17</f>
        <v>3562882.6519821943</v>
      </c>
      <c r="F28" s="50"/>
      <c r="G28" s="64"/>
      <c r="H28" s="78"/>
      <c r="I28" s="145">
        <f t="shared" ref="I28:I39" si="13">I11</f>
        <v>43647</v>
      </c>
      <c r="J28" s="58"/>
      <c r="K28" s="159">
        <f t="array" ref="K28:K39">TRANSPOSE('Actual Total Usage'!B21:M21)/1000</f>
        <v>159143.94059399999</v>
      </c>
      <c r="L28" s="159">
        <f t="array" ref="L28:L39">TRANSPOSE('Normalized Total Usage'!B21:M21)/1000</f>
        <v>158286.93737123662</v>
      </c>
      <c r="M28" s="159">
        <f>L28-K28</f>
        <v>-857.00322276336374</v>
      </c>
      <c r="N28" s="159"/>
      <c r="O28" s="159">
        <f t="array" ref="O28:O39">TRANSPOSE('Actual Total Usage'!B25:M25)/1000</f>
        <v>102289.31273199999</v>
      </c>
      <c r="P28" s="159">
        <f t="array" ref="P28:P39">TRANSPOSE('Normalized Total Usage'!B25:M25)/1000</f>
        <v>101998.73244162934</v>
      </c>
      <c r="Q28" s="159">
        <f>P28-O28</f>
        <v>-290.58029037064989</v>
      </c>
      <c r="R28" s="159"/>
      <c r="S28" s="159"/>
      <c r="T28" s="159"/>
      <c r="U28" s="159"/>
    </row>
    <row r="29" spans="1:21">
      <c r="A29" s="37">
        <f t="shared" si="0"/>
        <v>20</v>
      </c>
      <c r="B29" s="53"/>
      <c r="C29" s="48" t="s">
        <v>3</v>
      </c>
      <c r="D29" s="51"/>
      <c r="E29" s="158">
        <f>'Temp Adj. by Schedule'!N21</f>
        <v>-3588642.6082044616</v>
      </c>
      <c r="F29" s="50"/>
      <c r="G29" s="64"/>
      <c r="H29" s="78"/>
      <c r="I29" s="145">
        <f t="shared" si="13"/>
        <v>43678</v>
      </c>
      <c r="J29" s="58"/>
      <c r="K29" s="159">
        <v>160595.557156</v>
      </c>
      <c r="L29" s="159">
        <v>158013.24464897657</v>
      </c>
      <c r="M29" s="159">
        <f t="shared" ref="M29:M39" si="14">L29-K29</f>
        <v>-2582.3125070234237</v>
      </c>
      <c r="N29" s="159"/>
      <c r="O29" s="159">
        <v>104968.004052</v>
      </c>
      <c r="P29" s="159">
        <v>104093.84426533022</v>
      </c>
      <c r="Q29" s="159">
        <f t="shared" ref="Q29:Q39" si="15">P29-O29</f>
        <v>-874.15978666978481</v>
      </c>
      <c r="R29" s="159"/>
      <c r="S29" s="159"/>
      <c r="T29" s="159"/>
      <c r="U29" s="159"/>
    </row>
    <row r="30" spans="1:21">
      <c r="A30" s="37">
        <f t="shared" si="0"/>
        <v>21</v>
      </c>
      <c r="B30" s="48"/>
      <c r="C30" s="51" t="s">
        <v>4</v>
      </c>
      <c r="D30" s="48"/>
      <c r="E30" s="158">
        <v>0</v>
      </c>
      <c r="F30" s="50"/>
      <c r="G30" s="64"/>
      <c r="H30" s="78"/>
      <c r="I30" s="145">
        <f t="shared" si="13"/>
        <v>43709</v>
      </c>
      <c r="J30" s="58"/>
      <c r="K30" s="159">
        <v>161255.79050300003</v>
      </c>
      <c r="L30" s="159">
        <v>160479.5053176248</v>
      </c>
      <c r="M30" s="159">
        <f t="shared" si="14"/>
        <v>-776.28518537522177</v>
      </c>
      <c r="N30" s="159"/>
      <c r="O30" s="159">
        <v>108602.957746</v>
      </c>
      <c r="P30" s="159">
        <v>108339.69015558959</v>
      </c>
      <c r="Q30" s="159">
        <f t="shared" si="15"/>
        <v>-263.26759041041078</v>
      </c>
      <c r="R30" s="159"/>
      <c r="S30" s="159"/>
      <c r="T30" s="159"/>
      <c r="U30" s="159"/>
    </row>
    <row r="31" spans="1:21">
      <c r="A31" s="37">
        <f t="shared" si="0"/>
        <v>22</v>
      </c>
      <c r="B31" s="48"/>
      <c r="C31" s="51" t="s">
        <v>5</v>
      </c>
      <c r="D31" s="48"/>
      <c r="E31" s="158">
        <f>'Temp Adj. by Schedule'!N25</f>
        <v>-214943.38838553106</v>
      </c>
      <c r="F31" s="50"/>
      <c r="G31" s="64"/>
      <c r="H31" s="78"/>
      <c r="I31" s="145">
        <f t="shared" si="13"/>
        <v>43739</v>
      </c>
      <c r="J31" s="58"/>
      <c r="K31" s="159">
        <v>162768.75524899998</v>
      </c>
      <c r="L31" s="159">
        <v>162505.68452565398</v>
      </c>
      <c r="M31" s="159">
        <f t="shared" si="14"/>
        <v>-263.07072334599798</v>
      </c>
      <c r="N31" s="159"/>
      <c r="O31" s="159">
        <v>111502.35225600001</v>
      </c>
      <c r="P31" s="159">
        <v>111262.15583760836</v>
      </c>
      <c r="Q31" s="159">
        <f t="shared" si="15"/>
        <v>-240.19641839165706</v>
      </c>
      <c r="R31" s="159"/>
      <c r="S31" s="159"/>
      <c r="T31" s="159"/>
      <c r="U31" s="159"/>
    </row>
    <row r="32" spans="1:21">
      <c r="A32" s="37">
        <f t="shared" si="0"/>
        <v>23</v>
      </c>
      <c r="B32" s="48"/>
      <c r="C32" s="48" t="s">
        <v>7</v>
      </c>
      <c r="D32" s="48"/>
      <c r="E32" s="158">
        <f>'Temp Adj. by Schedule'!N28</f>
        <v>-137013.30755208037</v>
      </c>
      <c r="F32" s="50"/>
      <c r="G32" s="64"/>
      <c r="H32" s="78"/>
      <c r="I32" s="145">
        <f t="shared" si="13"/>
        <v>43770</v>
      </c>
      <c r="J32" s="58"/>
      <c r="K32" s="159">
        <v>142867.646699</v>
      </c>
      <c r="L32" s="159">
        <v>143008.22368357287</v>
      </c>
      <c r="M32" s="159">
        <f t="shared" si="14"/>
        <v>140.5769845728646</v>
      </c>
      <c r="N32" s="159"/>
      <c r="O32" s="159">
        <v>93867.780071999994</v>
      </c>
      <c r="P32" s="159">
        <v>93993.251852669448</v>
      </c>
      <c r="Q32" s="159">
        <f t="shared" si="15"/>
        <v>125.47178066945344</v>
      </c>
      <c r="R32" s="159"/>
      <c r="S32" s="159"/>
      <c r="T32" s="159"/>
      <c r="U32" s="159"/>
    </row>
    <row r="33" spans="1:22">
      <c r="A33" s="37">
        <f t="shared" si="0"/>
        <v>24</v>
      </c>
      <c r="B33" s="48"/>
      <c r="C33" s="76" t="s">
        <v>22</v>
      </c>
      <c r="D33" s="48"/>
      <c r="E33" s="158">
        <f>'Temp Adj. by Schedule'!N29</f>
        <v>2722658.8846482676</v>
      </c>
      <c r="F33" s="50"/>
      <c r="G33" s="64"/>
      <c r="H33" s="78"/>
      <c r="I33" s="145">
        <f t="shared" si="13"/>
        <v>43800</v>
      </c>
      <c r="J33" s="58"/>
      <c r="K33" s="159">
        <v>164057.36810999998</v>
      </c>
      <c r="L33" s="159">
        <v>164846.59911890238</v>
      </c>
      <c r="M33" s="159">
        <f t="shared" si="14"/>
        <v>789.23100890239584</v>
      </c>
      <c r="N33" s="159"/>
      <c r="O33" s="159">
        <v>113386.36392800001</v>
      </c>
      <c r="P33" s="159">
        <v>114106.39688208861</v>
      </c>
      <c r="Q33" s="159">
        <f t="shared" si="15"/>
        <v>720.0329540886014</v>
      </c>
      <c r="R33" s="159"/>
      <c r="S33" s="159"/>
      <c r="T33" s="159"/>
      <c r="U33" s="159"/>
    </row>
    <row r="34" spans="1:22">
      <c r="A34" s="37">
        <f t="shared" si="0"/>
        <v>25</v>
      </c>
      <c r="B34" s="48"/>
      <c r="C34" s="175" t="s">
        <v>8</v>
      </c>
      <c r="D34" s="175"/>
      <c r="E34" s="176">
        <f>'Temp Adj. by Schedule'!N30</f>
        <v>78673.221480658452</v>
      </c>
      <c r="F34" s="186"/>
      <c r="G34" s="64"/>
      <c r="H34" s="78"/>
      <c r="I34" s="145">
        <f t="shared" si="13"/>
        <v>43831</v>
      </c>
      <c r="J34" s="58"/>
      <c r="K34" s="159">
        <v>145909.55615299998</v>
      </c>
      <c r="L34" s="159">
        <v>146565.61444294805</v>
      </c>
      <c r="M34" s="159">
        <f t="shared" si="14"/>
        <v>656.05828994806507</v>
      </c>
      <c r="N34" s="159"/>
      <c r="O34" s="159">
        <v>108979.72639299999</v>
      </c>
      <c r="P34" s="159">
        <v>109575.02408215804</v>
      </c>
      <c r="Q34" s="159">
        <f t="shared" si="15"/>
        <v>595.29768915804743</v>
      </c>
      <c r="R34" s="159"/>
      <c r="S34" s="159"/>
      <c r="T34" s="159"/>
      <c r="U34" s="159"/>
    </row>
    <row r="35" spans="1:22">
      <c r="A35" s="37">
        <f t="shared" si="0"/>
        <v>26</v>
      </c>
      <c r="B35" s="48"/>
      <c r="C35" s="174" t="s">
        <v>19</v>
      </c>
      <c r="D35" s="48"/>
      <c r="E35" s="158">
        <f>SUM(E26:E34)</f>
        <v>126430626.28931883</v>
      </c>
      <c r="F35" s="54"/>
      <c r="G35" s="64"/>
      <c r="H35" s="77"/>
      <c r="I35" s="145">
        <f t="shared" si="13"/>
        <v>43862</v>
      </c>
      <c r="J35" s="58"/>
      <c r="K35" s="159">
        <v>158627.28079399999</v>
      </c>
      <c r="L35" s="159">
        <v>158768.01695788297</v>
      </c>
      <c r="M35" s="159">
        <f t="shared" si="14"/>
        <v>140.73616388297523</v>
      </c>
      <c r="N35" s="159"/>
      <c r="O35" s="159">
        <v>98711.115965999998</v>
      </c>
      <c r="P35" s="159">
        <v>98845.32923315918</v>
      </c>
      <c r="Q35" s="159">
        <f t="shared" si="15"/>
        <v>134.21326715918258</v>
      </c>
      <c r="R35" s="159"/>
      <c r="S35" s="159"/>
      <c r="T35" s="159"/>
      <c r="U35" s="159"/>
    </row>
    <row r="36" spans="1:22">
      <c r="A36" s="37"/>
      <c r="B36" s="24"/>
      <c r="C36" s="24"/>
      <c r="D36" s="24"/>
      <c r="E36" s="24"/>
      <c r="F36" s="24"/>
      <c r="I36" s="145">
        <f t="shared" si="13"/>
        <v>43891</v>
      </c>
      <c r="J36" s="58"/>
      <c r="K36" s="159">
        <v>152617.2732</v>
      </c>
      <c r="L36" s="159">
        <v>152267.14688423203</v>
      </c>
      <c r="M36" s="159">
        <f t="shared" si="14"/>
        <v>-350.12631576796412</v>
      </c>
      <c r="N36" s="159"/>
      <c r="O36" s="159">
        <v>109932.389282</v>
      </c>
      <c r="P36" s="159">
        <v>109619.80279997537</v>
      </c>
      <c r="Q36" s="159">
        <f t="shared" si="15"/>
        <v>-312.58648202463519</v>
      </c>
      <c r="R36" s="159"/>
      <c r="S36" s="159"/>
      <c r="T36" s="159"/>
      <c r="U36" s="159"/>
    </row>
    <row r="37" spans="1:22">
      <c r="A37" s="67"/>
      <c r="B37" s="68"/>
      <c r="C37" s="68"/>
      <c r="D37" s="68"/>
      <c r="E37" s="69"/>
      <c r="F37" s="70"/>
      <c r="I37" s="145">
        <f t="shared" si="13"/>
        <v>43922</v>
      </c>
      <c r="J37" s="58"/>
      <c r="K37" s="159">
        <v>136032.58709700001</v>
      </c>
      <c r="L37" s="159">
        <v>136416.35549356855</v>
      </c>
      <c r="M37" s="159">
        <f t="shared" si="14"/>
        <v>383.76839656854281</v>
      </c>
      <c r="N37" s="159"/>
      <c r="O37" s="159">
        <v>113263.024341</v>
      </c>
      <c r="P37" s="159">
        <v>113602.06973115457</v>
      </c>
      <c r="Q37" s="159">
        <f t="shared" si="15"/>
        <v>339.04539015456976</v>
      </c>
      <c r="R37" s="159"/>
      <c r="S37" s="159"/>
      <c r="T37" s="159"/>
      <c r="U37" s="159"/>
    </row>
    <row r="38" spans="1:22">
      <c r="A38" s="167"/>
      <c r="B38" s="68"/>
      <c r="C38" s="68"/>
      <c r="D38" s="68"/>
      <c r="E38" s="69"/>
      <c r="F38" s="71"/>
      <c r="I38" s="145">
        <f t="shared" si="13"/>
        <v>43952</v>
      </c>
      <c r="J38" s="58"/>
      <c r="K38" s="159">
        <v>143604.80160599999</v>
      </c>
      <c r="L38" s="159">
        <v>142676.10943774119</v>
      </c>
      <c r="M38" s="159">
        <f t="shared" si="14"/>
        <v>-928.69216825879994</v>
      </c>
      <c r="N38" s="159"/>
      <c r="O38" s="159">
        <v>100675.647612</v>
      </c>
      <c r="P38" s="159">
        <v>100507.68094962284</v>
      </c>
      <c r="Q38" s="159">
        <f t="shared" si="15"/>
        <v>-167.96666237716272</v>
      </c>
      <c r="R38" s="159"/>
      <c r="S38" s="159"/>
      <c r="T38" s="159"/>
      <c r="U38" s="159"/>
    </row>
    <row r="39" spans="1:22">
      <c r="A39" s="167"/>
      <c r="B39" s="68"/>
      <c r="C39" s="68"/>
      <c r="D39" s="68"/>
      <c r="E39" s="69"/>
      <c r="F39" s="66"/>
      <c r="I39" s="147">
        <f t="shared" si="13"/>
        <v>43983</v>
      </c>
      <c r="J39" s="122"/>
      <c r="K39" s="160">
        <v>142345.54066900001</v>
      </c>
      <c r="L39" s="160">
        <v>142404.01733945546</v>
      </c>
      <c r="M39" s="160">
        <f t="shared" si="14"/>
        <v>58.476670455449494</v>
      </c>
      <c r="N39" s="159"/>
      <c r="O39" s="160">
        <v>95797.95100999999</v>
      </c>
      <c r="P39" s="160">
        <v>95817.703770628927</v>
      </c>
      <c r="Q39" s="160">
        <f t="shared" si="15"/>
        <v>19.752760628936812</v>
      </c>
      <c r="R39" s="159"/>
      <c r="S39" s="160"/>
      <c r="T39" s="160"/>
      <c r="U39" s="160"/>
    </row>
    <row r="40" spans="1:22">
      <c r="A40" s="67"/>
      <c r="B40" s="68"/>
      <c r="C40" s="68"/>
      <c r="D40" s="68"/>
      <c r="E40" s="69"/>
      <c r="F40" s="65"/>
      <c r="I40" s="145" t="s">
        <v>19</v>
      </c>
      <c r="J40" s="58"/>
      <c r="K40" s="77">
        <f>SUM(K28:K39)</f>
        <v>1829826.0978299999</v>
      </c>
      <c r="L40" s="77">
        <f t="shared" ref="L40" si="16">SUM(L28:L39)</f>
        <v>1826237.4552217955</v>
      </c>
      <c r="M40" s="77">
        <f t="shared" ref="M40" si="17">SUM(M28:M39)</f>
        <v>-3588.6426082044782</v>
      </c>
      <c r="O40" s="77">
        <f>SUM(O28:O39)</f>
        <v>1261976.6253899997</v>
      </c>
      <c r="P40" s="77">
        <f t="shared" ref="P40" si="18">SUM(P28:P39)</f>
        <v>1261761.6820016142</v>
      </c>
      <c r="Q40" s="77">
        <f t="shared" ref="Q40" si="19">SUM(Q28:Q39)</f>
        <v>-214.94338838550902</v>
      </c>
      <c r="R40" s="77"/>
      <c r="S40" s="77"/>
      <c r="T40" s="77"/>
      <c r="U40" s="77"/>
    </row>
    <row r="41" spans="1:22">
      <c r="A41" s="168" t="str">
        <f ca="1">CELL("filename",$A$41)</f>
        <v>J:\GrpRevnu\PUBLIC\# 2020 PCORC\Supplemental Filing\2020 PCORC Work Papers SUPP To File\[NEW-PSE-WP-BDJ-3.02-TEMP-ADJ-EXCL-SCH139-20PCORC-12-2020.xlsx]Summary_ Pre Migration</v>
      </c>
      <c r="B41" s="68"/>
      <c r="C41" s="68"/>
      <c r="D41" s="68"/>
      <c r="E41" s="69"/>
      <c r="F41" s="70"/>
    </row>
    <row r="42" spans="1:22">
      <c r="A42" s="67"/>
      <c r="B42" s="68"/>
      <c r="C42" s="68"/>
      <c r="D42" s="68"/>
      <c r="E42" s="72"/>
      <c r="F42" s="66"/>
      <c r="J42" s="150"/>
      <c r="K42" s="148" t="s">
        <v>118</v>
      </c>
      <c r="L42" s="149"/>
      <c r="M42" s="149"/>
      <c r="O42" s="148" t="s">
        <v>90</v>
      </c>
      <c r="P42" s="149"/>
      <c r="Q42" s="149"/>
      <c r="R42" s="150"/>
      <c r="S42" s="148" t="s">
        <v>25</v>
      </c>
      <c r="T42" s="149"/>
      <c r="U42" s="149"/>
      <c r="V42" s="150"/>
    </row>
    <row r="43" spans="1:22">
      <c r="A43" s="67"/>
      <c r="B43" s="68"/>
      <c r="C43" s="68"/>
      <c r="D43" s="68"/>
      <c r="E43" s="72"/>
      <c r="F43" s="73"/>
      <c r="H43" s="55"/>
      <c r="J43" s="150"/>
      <c r="K43" s="151" t="s">
        <v>93</v>
      </c>
      <c r="L43" s="152"/>
      <c r="M43" s="152"/>
      <c r="O43" s="151" t="s">
        <v>91</v>
      </c>
      <c r="P43" s="152"/>
      <c r="Q43" s="152"/>
      <c r="R43" s="150"/>
      <c r="S43" s="151" t="s">
        <v>94</v>
      </c>
      <c r="T43" s="152"/>
      <c r="U43" s="152"/>
      <c r="V43" s="77"/>
    </row>
    <row r="44" spans="1:22">
      <c r="A44" s="67"/>
      <c r="B44" s="68"/>
      <c r="C44" s="68"/>
      <c r="D44" s="68"/>
      <c r="E44" s="72"/>
      <c r="F44" s="66"/>
      <c r="H44" s="55"/>
      <c r="I44" s="144" t="s">
        <v>51</v>
      </c>
      <c r="J44" s="24"/>
      <c r="K44" s="144" t="s">
        <v>81</v>
      </c>
      <c r="L44" s="144" t="s">
        <v>82</v>
      </c>
      <c r="M44" s="144" t="s">
        <v>83</v>
      </c>
      <c r="O44" s="144" t="s">
        <v>81</v>
      </c>
      <c r="P44" s="144" t="s">
        <v>82</v>
      </c>
      <c r="Q44" s="144" t="s">
        <v>83</v>
      </c>
      <c r="R44" s="24"/>
      <c r="S44" s="144" t="s">
        <v>81</v>
      </c>
      <c r="T44" s="144" t="s">
        <v>82</v>
      </c>
      <c r="U44" s="144" t="s">
        <v>83</v>
      </c>
      <c r="V44" s="24"/>
    </row>
    <row r="45" spans="1:22">
      <c r="A45" s="67"/>
      <c r="B45" s="68"/>
      <c r="C45" s="68"/>
      <c r="D45" s="68"/>
      <c r="E45" s="72"/>
      <c r="F45" s="65"/>
      <c r="I45" s="145">
        <f t="shared" ref="I45:I56" si="20">I28</f>
        <v>43647</v>
      </c>
      <c r="J45" s="77"/>
      <c r="K45" s="159">
        <f t="array" ref="K45:K56">TRANSPOSE('Actual Total Usage'!B27:M27)/1000</f>
        <v>11023.4622</v>
      </c>
      <c r="L45" s="159">
        <f t="array" ref="L45:L56">TRANSPOSE('Normalized Total Usage'!B27:M27)/1000</f>
        <v>10963.072039974584</v>
      </c>
      <c r="M45" s="159">
        <f>L45-K45</f>
        <v>-60.390160025415753</v>
      </c>
      <c r="N45" s="159"/>
      <c r="O45" s="159">
        <f t="array" ref="O45:O56">TRANSPOSE('Actual Total Usage'!B28:M28)/1000</f>
        <v>6608.2266650000001</v>
      </c>
      <c r="P45" s="159">
        <f t="array" ref="P45:P56">TRANSPOSE('Normalized Total Usage'!B28:M28)/1000</f>
        <v>6549.039361807334</v>
      </c>
      <c r="Q45" s="159">
        <f>P45-O45</f>
        <v>-59.18730319266615</v>
      </c>
      <c r="R45" s="159"/>
      <c r="S45" s="159">
        <f t="array" ref="S45:S56">TRANSPOSE('Actual Total Usage'!B29:M29)/1000</f>
        <v>415.1</v>
      </c>
      <c r="T45" s="159">
        <f t="array" ref="T45:T56">TRANSPOSE('Normalized Total Usage'!B29:M29)/1000</f>
        <v>414.06904367279998</v>
      </c>
      <c r="U45" s="159">
        <f>T45-S45</f>
        <v>-1.0309563272000446</v>
      </c>
      <c r="V45" s="77"/>
    </row>
    <row r="46" spans="1:22">
      <c r="A46" s="67"/>
      <c r="B46" s="45"/>
      <c r="C46" s="68"/>
      <c r="D46" s="68"/>
      <c r="E46" s="74"/>
      <c r="F46" s="66"/>
      <c r="I46" s="145">
        <f t="shared" si="20"/>
        <v>43678</v>
      </c>
      <c r="J46" s="77"/>
      <c r="K46" s="159">
        <v>14171.444</v>
      </c>
      <c r="L46" s="159">
        <v>13989.947946555973</v>
      </c>
      <c r="M46" s="159">
        <f t="shared" ref="M46:M56" si="21">L46-K46</f>
        <v>-181.49605344402698</v>
      </c>
      <c r="N46" s="159"/>
      <c r="O46" s="159">
        <v>5270.4826050000001</v>
      </c>
      <c r="P46" s="159">
        <v>5092.6016068548897</v>
      </c>
      <c r="Q46" s="159">
        <f t="shared" ref="Q46:Q56" si="22">P46-O46</f>
        <v>-177.88099814511042</v>
      </c>
      <c r="R46" s="159"/>
      <c r="S46" s="159">
        <v>295.52755999999999</v>
      </c>
      <c r="T46" s="159">
        <v>292.42913296186669</v>
      </c>
      <c r="U46" s="159">
        <f t="shared" ref="U46:U56" si="23">T46-S46</f>
        <v>-3.098427038133309</v>
      </c>
      <c r="V46" s="77"/>
    </row>
    <row r="47" spans="1:22">
      <c r="A47" s="67"/>
      <c r="B47" s="45"/>
      <c r="C47" s="68"/>
      <c r="D47" s="68"/>
      <c r="E47" s="72"/>
      <c r="F47" s="75"/>
      <c r="I47" s="145">
        <f t="shared" si="20"/>
        <v>43709</v>
      </c>
      <c r="J47" s="77"/>
      <c r="K47" s="159">
        <v>15658.867</v>
      </c>
      <c r="L47" s="159">
        <v>15604.314962410417</v>
      </c>
      <c r="M47" s="159">
        <f t="shared" si="21"/>
        <v>-54.552037589583051</v>
      </c>
      <c r="N47" s="159"/>
      <c r="O47" s="159">
        <v>6122.4544050000004</v>
      </c>
      <c r="P47" s="159">
        <v>6068.9889399766671</v>
      </c>
      <c r="Q47" s="159">
        <f t="shared" si="22"/>
        <v>-53.465465023333309</v>
      </c>
      <c r="R47" s="159"/>
      <c r="S47" s="159">
        <v>280.73244</v>
      </c>
      <c r="T47" s="159">
        <v>279.801149732</v>
      </c>
      <c r="U47" s="159">
        <f t="shared" si="23"/>
        <v>-0.93129026799999792</v>
      </c>
      <c r="V47" s="77"/>
    </row>
    <row r="48" spans="1:22">
      <c r="A48" s="56"/>
      <c r="B48" s="45"/>
      <c r="C48" s="34"/>
      <c r="D48" s="34"/>
      <c r="E48" s="34"/>
      <c r="F48" s="34"/>
      <c r="I48" s="145">
        <f t="shared" si="20"/>
        <v>43739</v>
      </c>
      <c r="J48" s="77"/>
      <c r="K48" s="159">
        <v>10592.781000000001</v>
      </c>
      <c r="L48" s="159">
        <v>10556.457373565625</v>
      </c>
      <c r="M48" s="159">
        <f t="shared" si="21"/>
        <v>-36.32362643437591</v>
      </c>
      <c r="N48" s="159"/>
      <c r="O48" s="159">
        <v>7986.4237499999999</v>
      </c>
      <c r="P48" s="159">
        <v>7612.2607418282223</v>
      </c>
      <c r="Q48" s="159">
        <f t="shared" si="22"/>
        <v>-374.16300817177762</v>
      </c>
      <c r="R48" s="159"/>
      <c r="S48" s="159">
        <v>336.6</v>
      </c>
      <c r="T48" s="159">
        <v>320.72936292377778</v>
      </c>
      <c r="U48" s="159">
        <f t="shared" si="23"/>
        <v>-15.870637076222238</v>
      </c>
      <c r="V48" s="77"/>
    </row>
    <row r="49" spans="1:22">
      <c r="A49" s="56"/>
      <c r="B49" s="45"/>
      <c r="C49" s="34"/>
      <c r="D49" s="34"/>
      <c r="E49" s="34"/>
      <c r="F49" s="34"/>
      <c r="I49" s="145">
        <f t="shared" si="20"/>
        <v>43770</v>
      </c>
      <c r="J49" s="77"/>
      <c r="K49" s="159">
        <v>11125.851000000001</v>
      </c>
      <c r="L49" s="159">
        <v>11145.988801610938</v>
      </c>
      <c r="M49" s="159">
        <f t="shared" si="21"/>
        <v>20.137801610937458</v>
      </c>
      <c r="N49" s="159"/>
      <c r="O49" s="159">
        <v>10091.772849999999</v>
      </c>
      <c r="P49" s="159">
        <v>10253.61988701136</v>
      </c>
      <c r="Q49" s="159">
        <f t="shared" si="22"/>
        <v>161.84703701136095</v>
      </c>
      <c r="R49" s="159"/>
      <c r="S49" s="159">
        <v>585.05999999999995</v>
      </c>
      <c r="T49" s="159">
        <v>590.80451358666664</v>
      </c>
      <c r="U49" s="159">
        <f t="shared" si="23"/>
        <v>5.7445135866666988</v>
      </c>
      <c r="V49" s="77"/>
    </row>
    <row r="50" spans="1:22">
      <c r="A50" s="56"/>
      <c r="B50" s="45"/>
      <c r="C50" s="34"/>
      <c r="D50" s="34"/>
      <c r="E50" s="34"/>
      <c r="F50" s="34"/>
      <c r="I50" s="145">
        <f t="shared" si="20"/>
        <v>43800</v>
      </c>
      <c r="J50" s="77"/>
      <c r="K50" s="159">
        <v>20536.97</v>
      </c>
      <c r="L50" s="159">
        <v>20642.689336318748</v>
      </c>
      <c r="M50" s="159">
        <f t="shared" si="21"/>
        <v>105.71933631874708</v>
      </c>
      <c r="N50" s="159"/>
      <c r="O50" s="159">
        <v>11249.404135000001</v>
      </c>
      <c r="P50" s="159">
        <v>12784.141141378792</v>
      </c>
      <c r="Q50" s="159">
        <f t="shared" si="22"/>
        <v>1534.7370063787912</v>
      </c>
      <c r="R50" s="159"/>
      <c r="S50" s="159">
        <v>768.74</v>
      </c>
      <c r="T50" s="159">
        <v>808.849670694</v>
      </c>
      <c r="U50" s="159">
        <f t="shared" si="23"/>
        <v>40.109670693999988</v>
      </c>
      <c r="V50" s="77"/>
    </row>
    <row r="51" spans="1:22">
      <c r="A51" s="56"/>
      <c r="B51" s="45"/>
      <c r="C51" s="34"/>
      <c r="D51" s="34"/>
      <c r="E51" s="34"/>
      <c r="F51" s="34"/>
      <c r="I51" s="145">
        <f t="shared" si="20"/>
        <v>43831</v>
      </c>
      <c r="J51" s="77"/>
      <c r="K51" s="159">
        <v>12035.53</v>
      </c>
      <c r="L51" s="159">
        <v>12125.59444295625</v>
      </c>
      <c r="M51" s="159">
        <f t="shared" si="21"/>
        <v>90.064442956248968</v>
      </c>
      <c r="N51" s="159"/>
      <c r="O51" s="159">
        <v>12234.423305</v>
      </c>
      <c r="P51" s="159">
        <v>13311.311330921913</v>
      </c>
      <c r="Q51" s="159">
        <f t="shared" si="22"/>
        <v>1076.8880259219131</v>
      </c>
      <c r="R51" s="159"/>
      <c r="S51" s="159">
        <v>816</v>
      </c>
      <c r="T51" s="159">
        <v>847.51926261322205</v>
      </c>
      <c r="U51" s="159">
        <f t="shared" si="23"/>
        <v>31.519262613222054</v>
      </c>
      <c r="V51" s="77"/>
    </row>
    <row r="52" spans="1:22">
      <c r="A52" s="56"/>
      <c r="B52" s="34"/>
      <c r="C52" s="34"/>
      <c r="D52" s="34"/>
      <c r="E52" s="34"/>
      <c r="F52" s="34"/>
      <c r="I52" s="145">
        <f t="shared" si="20"/>
        <v>43862</v>
      </c>
      <c r="J52" s="77"/>
      <c r="K52" s="159">
        <v>15592.1</v>
      </c>
      <c r="L52" s="159">
        <v>15609.121276334376</v>
      </c>
      <c r="M52" s="159">
        <f t="shared" si="21"/>
        <v>17.021276334375216</v>
      </c>
      <c r="N52" s="159"/>
      <c r="O52" s="159">
        <v>16683.645185000001</v>
      </c>
      <c r="P52" s="159">
        <v>17133.86677911134</v>
      </c>
      <c r="Q52" s="159">
        <f t="shared" si="22"/>
        <v>450.22159411133907</v>
      </c>
      <c r="R52" s="159"/>
      <c r="S52" s="159">
        <v>568.52</v>
      </c>
      <c r="T52" s="159">
        <v>577.16373530671422</v>
      </c>
      <c r="U52" s="159">
        <f t="shared" si="23"/>
        <v>8.643735306714234</v>
      </c>
      <c r="V52" s="77"/>
    </row>
    <row r="53" spans="1:22">
      <c r="I53" s="145">
        <f t="shared" si="20"/>
        <v>43891</v>
      </c>
      <c r="J53" s="77"/>
      <c r="K53" s="159">
        <v>6351.9620000000004</v>
      </c>
      <c r="L53" s="159">
        <v>6301.9838716578133</v>
      </c>
      <c r="M53" s="159">
        <f t="shared" si="21"/>
        <v>-49.978128342187119</v>
      </c>
      <c r="N53" s="159"/>
      <c r="O53" s="159">
        <v>14722.893795</v>
      </c>
      <c r="P53" s="159">
        <v>14323.544892320289</v>
      </c>
      <c r="Q53" s="159">
        <f t="shared" si="22"/>
        <v>-399.34890267971059</v>
      </c>
      <c r="R53" s="159"/>
      <c r="S53" s="159">
        <v>862.62</v>
      </c>
      <c r="T53" s="159">
        <v>847.01673999972218</v>
      </c>
      <c r="U53" s="159">
        <f t="shared" si="23"/>
        <v>-15.603260000277828</v>
      </c>
      <c r="V53" s="77"/>
    </row>
    <row r="54" spans="1:22">
      <c r="I54" s="145">
        <f t="shared" si="20"/>
        <v>43922</v>
      </c>
      <c r="J54" s="77"/>
      <c r="K54" s="159">
        <v>16356.849199999999</v>
      </c>
      <c r="L54" s="159">
        <v>16413.689864803124</v>
      </c>
      <c r="M54" s="159">
        <f t="shared" si="21"/>
        <v>56.840664803125037</v>
      </c>
      <c r="N54" s="159"/>
      <c r="O54" s="159">
        <v>12297.629134999999</v>
      </c>
      <c r="P54" s="159">
        <v>12593.355602964079</v>
      </c>
      <c r="Q54" s="159">
        <f t="shared" si="22"/>
        <v>295.72646796407935</v>
      </c>
      <c r="R54" s="159"/>
      <c r="S54" s="159">
        <v>1290.24</v>
      </c>
      <c r="T54" s="159">
        <v>1304.0065845491108</v>
      </c>
      <c r="U54" s="159">
        <f t="shared" si="23"/>
        <v>13.766584549110803</v>
      </c>
      <c r="V54" s="77"/>
    </row>
    <row r="55" spans="1:22">
      <c r="I55" s="145">
        <f t="shared" si="20"/>
        <v>43952</v>
      </c>
      <c r="J55" s="77"/>
      <c r="K55" s="159">
        <v>12853.1798</v>
      </c>
      <c r="L55" s="159">
        <v>12804.968216123541</v>
      </c>
      <c r="M55" s="159">
        <f t="shared" si="21"/>
        <v>-48.211583876458462</v>
      </c>
      <c r="N55" s="159"/>
      <c r="O55" s="159">
        <v>6675.9026050000002</v>
      </c>
      <c r="P55" s="159">
        <v>6939.2489777769633</v>
      </c>
      <c r="Q55" s="159">
        <f t="shared" si="22"/>
        <v>263.34637277696311</v>
      </c>
      <c r="R55" s="159"/>
      <c r="S55" s="159">
        <v>747.92</v>
      </c>
      <c r="T55" s="159">
        <v>763.2730970602446</v>
      </c>
      <c r="U55" s="159">
        <f t="shared" si="23"/>
        <v>15.353097060244636</v>
      </c>
      <c r="V55" s="77"/>
    </row>
    <row r="56" spans="1:22">
      <c r="I56" s="147">
        <f t="shared" si="20"/>
        <v>43983</v>
      </c>
      <c r="J56" s="77"/>
      <c r="K56" s="160">
        <v>12342.618</v>
      </c>
      <c r="L56" s="160">
        <v>12346.772760136528</v>
      </c>
      <c r="M56" s="160">
        <f t="shared" si="21"/>
        <v>4.1547601365273295</v>
      </c>
      <c r="N56" s="159"/>
      <c r="O56" s="160">
        <v>5744.9148550000009</v>
      </c>
      <c r="P56" s="160">
        <v>5748.8529126964177</v>
      </c>
      <c r="Q56" s="160">
        <f t="shared" si="22"/>
        <v>3.9380576964167631</v>
      </c>
      <c r="R56" s="159"/>
      <c r="S56" s="160">
        <v>366.16</v>
      </c>
      <c r="T56" s="160">
        <v>366.23092838053333</v>
      </c>
      <c r="U56" s="160">
        <f t="shared" si="23"/>
        <v>7.092838053330297E-2</v>
      </c>
      <c r="V56" s="77"/>
    </row>
    <row r="57" spans="1:22">
      <c r="I57" s="145" t="s">
        <v>19</v>
      </c>
      <c r="J57" s="77"/>
      <c r="K57" s="77">
        <f>SUM(K45:K56)</f>
        <v>158641.61420000001</v>
      </c>
      <c r="L57" s="77">
        <f t="shared" ref="L57" si="24">SUM(L45:L56)</f>
        <v>158504.60089244792</v>
      </c>
      <c r="M57" s="77">
        <f t="shared" ref="M57" si="25">SUM(M45:M56)</f>
        <v>-137.01330755208619</v>
      </c>
      <c r="O57" s="77">
        <f>SUM(O45:O56)</f>
        <v>115688.17328999999</v>
      </c>
      <c r="P57" s="77">
        <f t="shared" ref="P57" si="26">SUM(P45:P56)</f>
        <v>118410.83217464827</v>
      </c>
      <c r="Q57" s="77">
        <f t="shared" ref="Q57" si="27">SUM(Q45:Q56)</f>
        <v>2722.6588846482655</v>
      </c>
      <c r="R57" s="77"/>
      <c r="S57" s="77">
        <f>SUM(S45:S56)</f>
        <v>7333.22</v>
      </c>
      <c r="T57" s="77">
        <f t="shared" ref="T57" si="28">SUM(T45:T56)</f>
        <v>7411.8932214806582</v>
      </c>
      <c r="U57" s="77">
        <f t="shared" ref="U57" si="29">SUM(U45:U56)</f>
        <v>78.673221480658299</v>
      </c>
      <c r="V57" s="77"/>
    </row>
    <row r="59" spans="1:22">
      <c r="K59" s="148"/>
      <c r="L59" s="149"/>
      <c r="M59" s="149"/>
    </row>
    <row r="60" spans="1:22">
      <c r="K60" s="151" t="s">
        <v>19</v>
      </c>
      <c r="L60" s="152"/>
      <c r="M60" s="152"/>
    </row>
    <row r="61" spans="1:22">
      <c r="I61" s="144" t="s">
        <v>51</v>
      </c>
      <c r="K61" s="144" t="s">
        <v>81</v>
      </c>
      <c r="L61" s="144" t="s">
        <v>82</v>
      </c>
      <c r="M61" s="144" t="s">
        <v>83</v>
      </c>
    </row>
    <row r="62" spans="1:22">
      <c r="I62" s="145">
        <f t="shared" ref="I62:I73" si="30">I45</f>
        <v>43647</v>
      </c>
      <c r="K62" s="159">
        <f>K11+O11+S11+K28+O28+S28+K45+O45+S45</f>
        <v>1387699.8411559998</v>
      </c>
      <c r="L62" s="159">
        <f t="shared" ref="L62:M73" si="31">L11+P11+T11+L28+P28+T28+L45+P45+T45</f>
        <v>1373880.7135763594</v>
      </c>
      <c r="M62" s="159">
        <f t="shared" si="31"/>
        <v>-13819.127579640506</v>
      </c>
    </row>
    <row r="63" spans="1:22">
      <c r="I63" s="145">
        <f t="shared" si="30"/>
        <v>43678</v>
      </c>
      <c r="K63" s="159">
        <f t="shared" ref="K63:K73" si="32">K12+O12+S12+K29+O29+S29+K46+O46+S46</f>
        <v>1415686.6800549999</v>
      </c>
      <c r="L63" s="159">
        <f t="shared" si="31"/>
        <v>1374085.4761786871</v>
      </c>
      <c r="M63" s="159">
        <f t="shared" si="31"/>
        <v>-41601.203876312677</v>
      </c>
    </row>
    <row r="64" spans="1:22">
      <c r="I64" s="145">
        <f t="shared" si="30"/>
        <v>43709</v>
      </c>
      <c r="K64" s="159">
        <f t="shared" si="32"/>
        <v>1439425.342129</v>
      </c>
      <c r="L64" s="159">
        <f t="shared" si="31"/>
        <v>1426906.2352518823</v>
      </c>
      <c r="M64" s="159">
        <f t="shared" si="31"/>
        <v>-12519.106877117598</v>
      </c>
    </row>
    <row r="65" spans="9:13">
      <c r="I65" s="145">
        <f t="shared" si="30"/>
        <v>43739</v>
      </c>
      <c r="K65" s="159">
        <f t="shared" si="32"/>
        <v>1483101.788654</v>
      </c>
      <c r="L65" s="159">
        <f t="shared" si="31"/>
        <v>1450586.4707422014</v>
      </c>
      <c r="M65" s="159">
        <f t="shared" si="31"/>
        <v>-32515.317911798506</v>
      </c>
    </row>
    <row r="66" spans="9:13">
      <c r="I66" s="145">
        <f t="shared" si="30"/>
        <v>43770</v>
      </c>
      <c r="K66" s="159">
        <f t="shared" si="32"/>
        <v>1583345.0120270001</v>
      </c>
      <c r="L66" s="159">
        <f t="shared" si="31"/>
        <v>1596101.8018874351</v>
      </c>
      <c r="M66" s="159">
        <f t="shared" si="31"/>
        <v>12756.789860435025</v>
      </c>
    </row>
    <row r="67" spans="9:13">
      <c r="I67" s="145">
        <f t="shared" si="30"/>
        <v>43800</v>
      </c>
      <c r="K67" s="159">
        <f t="shared" si="32"/>
        <v>2016737.2531549998</v>
      </c>
      <c r="L67" s="159">
        <f t="shared" si="31"/>
        <v>2119199.1811576714</v>
      </c>
      <c r="M67" s="159">
        <f t="shared" si="31"/>
        <v>102461.92800267144</v>
      </c>
    </row>
    <row r="68" spans="9:13">
      <c r="I68" s="145">
        <f t="shared" si="30"/>
        <v>43831</v>
      </c>
      <c r="K68" s="159">
        <f t="shared" si="32"/>
        <v>1996345.4582800001</v>
      </c>
      <c r="L68" s="159">
        <f t="shared" si="31"/>
        <v>2072834.2790599638</v>
      </c>
      <c r="M68" s="159">
        <f t="shared" si="31"/>
        <v>76488.820779964051</v>
      </c>
    </row>
    <row r="69" spans="9:13">
      <c r="I69" s="145">
        <f t="shared" si="30"/>
        <v>43862</v>
      </c>
      <c r="K69" s="159">
        <f t="shared" si="32"/>
        <v>1951511.3506999998</v>
      </c>
      <c r="L69" s="159">
        <f t="shared" si="31"/>
        <v>1977574.810508881</v>
      </c>
      <c r="M69" s="159">
        <f t="shared" si="31"/>
        <v>26063.45980888122</v>
      </c>
    </row>
    <row r="70" spans="9:13">
      <c r="I70" s="145">
        <f t="shared" si="30"/>
        <v>43891</v>
      </c>
      <c r="K70" s="159">
        <f t="shared" si="32"/>
        <v>1913169.310485</v>
      </c>
      <c r="L70" s="159">
        <f t="shared" si="31"/>
        <v>1879381.6882338692</v>
      </c>
      <c r="M70" s="159">
        <f t="shared" si="31"/>
        <v>-33787.622251130706</v>
      </c>
    </row>
    <row r="71" spans="9:13">
      <c r="I71" s="145">
        <f t="shared" si="30"/>
        <v>43922</v>
      </c>
      <c r="K71" s="159">
        <f t="shared" si="32"/>
        <v>1705728.9726900002</v>
      </c>
      <c r="L71" s="159">
        <f t="shared" si="31"/>
        <v>1733825.0080117185</v>
      </c>
      <c r="M71" s="159">
        <f t="shared" si="31"/>
        <v>28096.035321718689</v>
      </c>
    </row>
    <row r="72" spans="9:13">
      <c r="I72" s="145">
        <f t="shared" si="30"/>
        <v>43952</v>
      </c>
      <c r="K72" s="159">
        <f t="shared" si="32"/>
        <v>1434419.766262</v>
      </c>
      <c r="L72" s="159">
        <f t="shared" si="31"/>
        <v>1448265.646983085</v>
      </c>
      <c r="M72" s="159">
        <f t="shared" si="31"/>
        <v>13845.880721085334</v>
      </c>
    </row>
    <row r="73" spans="9:13">
      <c r="I73" s="147">
        <f t="shared" si="30"/>
        <v>43983</v>
      </c>
      <c r="K73" s="160">
        <f t="shared" si="32"/>
        <v>1423893.2614160001</v>
      </c>
      <c r="L73" s="160">
        <f t="shared" si="31"/>
        <v>1424853.3517065626</v>
      </c>
      <c r="M73" s="160">
        <f t="shared" si="31"/>
        <v>960.09029056256509</v>
      </c>
    </row>
    <row r="74" spans="9:13">
      <c r="I74" s="145" t="s">
        <v>19</v>
      </c>
      <c r="K74" s="77">
        <f>SUM(K62:K73)</f>
        <v>19751064.037008997</v>
      </c>
      <c r="L74" s="77">
        <f t="shared" ref="L74" si="33">SUM(L62:L73)</f>
        <v>19877494.663298316</v>
      </c>
      <c r="M74" s="77">
        <f t="shared" ref="M74" si="34">SUM(M62:M73)</f>
        <v>126430.62628931832</v>
      </c>
    </row>
  </sheetData>
  <mergeCells count="2">
    <mergeCell ref="I5:U5"/>
    <mergeCell ref="I6:U6"/>
  </mergeCells>
  <phoneticPr fontId="9" type="noConversion"/>
  <printOptions horizontalCentered="1"/>
  <pageMargins left="0.75" right="0.75" top="1" bottom="1" header="0.5" footer="0.5"/>
  <pageSetup scale="53" orientation="landscape" r:id="rId1"/>
  <headerFooter alignWithMargins="0">
    <oddFooter>&amp;L&amp;F&amp;R&amp;A
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workbookViewId="0">
      <selection sqref="A1:N45"/>
    </sheetView>
  </sheetViews>
  <sheetFormatPr defaultRowHeight="12.75"/>
  <cols>
    <col min="1" max="1" width="27.7109375" customWidth="1"/>
    <col min="2" max="14" width="16" customWidth="1"/>
  </cols>
  <sheetData>
    <row r="1" spans="1:26">
      <c r="A1" s="61" t="s">
        <v>39</v>
      </c>
    </row>
    <row r="2" spans="1:26">
      <c r="A2" s="61" t="s">
        <v>26</v>
      </c>
    </row>
    <row r="3" spans="1:26">
      <c r="A3" s="24"/>
    </row>
    <row r="4" spans="1:26">
      <c r="A4" s="101"/>
    </row>
    <row r="5" spans="1:2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6">
      <c r="A6" s="81" t="s">
        <v>23</v>
      </c>
    </row>
    <row r="7" spans="1:26">
      <c r="A7" s="61" t="s">
        <v>24</v>
      </c>
      <c r="B7" s="57">
        <f>'Temp Adj. By Sched (Excl. 139)'!C5</f>
        <v>43647</v>
      </c>
      <c r="C7" s="57">
        <f>'Temp Adj. By Sched (Excl. 139)'!D5</f>
        <v>43678</v>
      </c>
      <c r="D7" s="57">
        <f>'Temp Adj. By Sched (Excl. 139)'!E5</f>
        <v>43709</v>
      </c>
      <c r="E7" s="57">
        <f>'Temp Adj. By Sched (Excl. 139)'!F5</f>
        <v>43739</v>
      </c>
      <c r="F7" s="57">
        <f>'Temp Adj. By Sched (Excl. 139)'!G5</f>
        <v>43770</v>
      </c>
      <c r="G7" s="57">
        <f>'Temp Adj. By Sched (Excl. 139)'!H5</f>
        <v>43800</v>
      </c>
      <c r="H7" s="57">
        <f>'Temp Adj. By Sched (Excl. 139)'!I5</f>
        <v>43831</v>
      </c>
      <c r="I7" s="57">
        <f>'Temp Adj. By Sched (Excl. 139)'!J5</f>
        <v>43862</v>
      </c>
      <c r="J7" s="57">
        <f>'Temp Adj. By Sched (Excl. 139)'!K5</f>
        <v>43891</v>
      </c>
      <c r="K7" s="57">
        <f>'Temp Adj. By Sched (Excl. 139)'!L5</f>
        <v>43922</v>
      </c>
      <c r="L7" s="57">
        <f>'Temp Adj. By Sched (Excl. 139)'!M5</f>
        <v>43952</v>
      </c>
      <c r="M7" s="57">
        <f>'Temp Adj. By Sched (Excl. 139)'!N5</f>
        <v>43983</v>
      </c>
      <c r="N7" s="80" t="s">
        <v>18</v>
      </c>
    </row>
    <row r="8" spans="1:26">
      <c r="A8" s="91" t="s">
        <v>106</v>
      </c>
      <c r="B8" s="4">
        <f>'Actual Total Usage'!B8+'Temp Adj. by Schedule'!B8</f>
        <v>645726065.99495625</v>
      </c>
      <c r="C8" s="4">
        <f>'Actual Total Usage'!C8+'Temp Adj. by Schedule'!C8</f>
        <v>648725603.69248319</v>
      </c>
      <c r="D8" s="4">
        <f>'Actual Total Usage'!D8+'Temp Adj. by Schedule'!D8</f>
        <v>672568365.85528338</v>
      </c>
      <c r="E8" s="4">
        <f>'Actual Total Usage'!E8+'Temp Adj. by Schedule'!E8</f>
        <v>709826266.94322467</v>
      </c>
      <c r="F8" s="4">
        <f>'Actual Total Usage'!F8+'Temp Adj. by Schedule'!F8</f>
        <v>888313525.02470219</v>
      </c>
      <c r="G8" s="4">
        <f>'Actual Total Usage'!G8+'Temp Adj. by Schedule'!G8</f>
        <v>1266288699.174731</v>
      </c>
      <c r="H8" s="4">
        <f>'Actual Total Usage'!H8+'Temp Adj. by Schedule'!H8</f>
        <v>1263674090.2825341</v>
      </c>
      <c r="I8" s="4">
        <f>'Actual Total Usage'!I8+'Temp Adj. by Schedule'!I8</f>
        <v>1160797291.4559374</v>
      </c>
      <c r="J8" s="4">
        <f>'Actual Total Usage'!J8+'Temp Adj. by Schedule'!J8</f>
        <v>1094491227.7270517</v>
      </c>
      <c r="K8" s="4">
        <f>'Actual Total Usage'!K8+'Temp Adj. by Schedule'!K8</f>
        <v>1014980340.7022929</v>
      </c>
      <c r="L8" s="4">
        <f>'Actual Total Usage'!L8+'Temp Adj. by Schedule'!L8</f>
        <v>805131280.96414757</v>
      </c>
      <c r="M8" s="4">
        <f>'Actual Total Usage'!M8+'Temp Adj. by Schedule'!M8</f>
        <v>760930600.06475151</v>
      </c>
      <c r="N8" s="137">
        <f>SUM(B8:M8)</f>
        <v>10931453357.882095</v>
      </c>
    </row>
    <row r="9" spans="1:26">
      <c r="A9" s="84" t="s">
        <v>28</v>
      </c>
      <c r="B9" s="105">
        <f t="shared" ref="B9:G9" si="0">SUM(B8:B8)</f>
        <v>645726065.99495625</v>
      </c>
      <c r="C9" s="105">
        <f t="shared" si="0"/>
        <v>648725603.69248319</v>
      </c>
      <c r="D9" s="105">
        <f t="shared" si="0"/>
        <v>672568365.85528338</v>
      </c>
      <c r="E9" s="105">
        <f t="shared" si="0"/>
        <v>709826266.94322467</v>
      </c>
      <c r="F9" s="105">
        <f t="shared" si="0"/>
        <v>888313525.02470219</v>
      </c>
      <c r="G9" s="105">
        <f t="shared" si="0"/>
        <v>1266288699.174731</v>
      </c>
      <c r="H9" s="105">
        <f t="shared" ref="H9" si="1">SUM(H8:H8)</f>
        <v>1263674090.2825341</v>
      </c>
      <c r="I9" s="105">
        <f>SUM(I8:I8)</f>
        <v>1160797291.4559374</v>
      </c>
      <c r="J9" s="105">
        <f>SUM(J8:J8)</f>
        <v>1094491227.7270517</v>
      </c>
      <c r="K9" s="105">
        <f>SUM(K8:K8)</f>
        <v>1014980340.7022929</v>
      </c>
      <c r="L9" s="105">
        <f>SUM(L8:L8)</f>
        <v>805131280.96414757</v>
      </c>
      <c r="M9" s="105">
        <f>SUM(M8:M8)</f>
        <v>760930600.06475151</v>
      </c>
      <c r="N9" s="138">
        <f>SUM(B9:M9)</f>
        <v>10931453357.882095</v>
      </c>
    </row>
    <row r="10" spans="1:26">
      <c r="A10" s="8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139"/>
    </row>
    <row r="11" spans="1:26">
      <c r="A11" s="91" t="s">
        <v>34</v>
      </c>
      <c r="B11" s="4">
        <f>'Actual Total Usage'!B11+'Temp Adj. by Schedule'!B11</f>
        <v>18146889.467352867</v>
      </c>
      <c r="C11" s="4">
        <f>'Actual Total Usage'!C11+'Temp Adj. by Schedule'!C11</f>
        <v>17234069.558987111</v>
      </c>
      <c r="D11" s="4">
        <f>'Actual Total Usage'!D11+'Temp Adj. by Schedule'!D11</f>
        <v>17719739.6342755</v>
      </c>
      <c r="E11" s="4">
        <f>'Actual Total Usage'!E11+'Temp Adj. by Schedule'!E11</f>
        <v>17686035.031989191</v>
      </c>
      <c r="F11" s="4">
        <f>'Actual Total Usage'!F11+'Temp Adj. by Schedule'!F11</f>
        <v>19716294.660593305</v>
      </c>
      <c r="G11" s="4">
        <f>'Actual Total Usage'!G11+'Temp Adj. by Schedule'!G11</f>
        <v>28247868.705812972</v>
      </c>
      <c r="H11" s="4">
        <f>'Actual Total Usage'!H11+'Temp Adj. by Schedule'!H11</f>
        <v>27607082.740335144</v>
      </c>
      <c r="I11" s="4">
        <f>'Actual Total Usage'!I11+'Temp Adj. by Schedule'!I11</f>
        <v>26396555.026507095</v>
      </c>
      <c r="J11" s="4">
        <f>'Actual Total Usage'!J11+'Temp Adj. by Schedule'!J11</f>
        <v>25646973.320956811</v>
      </c>
      <c r="K11" s="4">
        <f>'Actual Total Usage'!K11+'Temp Adj. by Schedule'!K11</f>
        <v>22524266.198210813</v>
      </c>
      <c r="L11" s="4">
        <f>'Actual Total Usage'!L11+'Temp Adj. by Schedule'!L11</f>
        <v>18363568.981581833</v>
      </c>
      <c r="M11" s="4">
        <f>'Actual Total Usage'!M11+'Temp Adj. by Schedule'!M11</f>
        <v>17685259.345443711</v>
      </c>
      <c r="N11" s="137">
        <f t="shared" ref="N11:N13" si="2">SUM(B11:M11)</f>
        <v>256974602.67204636</v>
      </c>
    </row>
    <row r="12" spans="1:26" s="82" customFormat="1">
      <c r="A12" s="91" t="s">
        <v>103</v>
      </c>
      <c r="B12" s="106">
        <f>'Actual Total Usage'!B12+'Temp Adj. by Schedule'!B12</f>
        <v>189340106.82032311</v>
      </c>
      <c r="C12" s="106">
        <f>'Actual Total Usage'!C12+'Temp Adj. by Schedule'!C12</f>
        <v>188625059.52448782</v>
      </c>
      <c r="D12" s="106">
        <f>'Actual Total Usage'!D12+'Temp Adj. by Schedule'!D12</f>
        <v>197008726.74841622</v>
      </c>
      <c r="E12" s="106">
        <f>'Actual Total Usage'!E12+'Temp Adj. by Schedule'!E12</f>
        <v>187473689.31975752</v>
      </c>
      <c r="F12" s="106">
        <f>'Actual Total Usage'!F12+'Temp Adj. by Schedule'!F12</f>
        <v>192819564.9158819</v>
      </c>
      <c r="G12" s="106">
        <f>'Actual Total Usage'!G12+'Temp Adj. by Schedule'!G12</f>
        <v>238145493.87917644</v>
      </c>
      <c r="H12" s="106">
        <f>'Actual Total Usage'!H12+'Temp Adj. by Schedule'!H12</f>
        <v>234061236.29881614</v>
      </c>
      <c r="I12" s="106">
        <f>'Actual Total Usage'!I12+'Temp Adj. by Schedule'!I12</f>
        <v>226686090.20777461</v>
      </c>
      <c r="J12" s="106">
        <f>'Actual Total Usage'!J12+'Temp Adj. by Schedule'!J12</f>
        <v>218062343.62729114</v>
      </c>
      <c r="K12" s="106">
        <f>'Actual Total Usage'!K12+'Temp Adj. by Schedule'!K12</f>
        <v>188612308.86699179</v>
      </c>
      <c r="L12" s="106">
        <f>'Actual Total Usage'!L12+'Temp Adj. by Schedule'!L12</f>
        <v>162781970.59792811</v>
      </c>
      <c r="M12" s="106">
        <f>'Actual Total Usage'!M12+'Temp Adj. by Schedule'!M12</f>
        <v>173688559.78836223</v>
      </c>
      <c r="N12" s="88">
        <f t="shared" si="2"/>
        <v>2397305150.5952067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84" t="s">
        <v>29</v>
      </c>
      <c r="B13" s="105">
        <f t="shared" ref="B13:G13" si="3">SUM(B11:B12)</f>
        <v>207486996.28767598</v>
      </c>
      <c r="C13" s="105">
        <f t="shared" si="3"/>
        <v>205859129.08347493</v>
      </c>
      <c r="D13" s="105">
        <f t="shared" si="3"/>
        <v>214728466.38269171</v>
      </c>
      <c r="E13" s="105">
        <f t="shared" si="3"/>
        <v>205159724.35174671</v>
      </c>
      <c r="F13" s="105">
        <f t="shared" si="3"/>
        <v>212535859.5764752</v>
      </c>
      <c r="G13" s="105">
        <f t="shared" si="3"/>
        <v>266393362.5849894</v>
      </c>
      <c r="H13" s="105">
        <f t="shared" ref="H13" si="4">SUM(H11:H12)</f>
        <v>261668319.03915128</v>
      </c>
      <c r="I13" s="105">
        <f>SUM(I11:I12)</f>
        <v>253082645.23428172</v>
      </c>
      <c r="J13" s="105">
        <f>SUM(J11:J12)</f>
        <v>243709316.94824797</v>
      </c>
      <c r="K13" s="105">
        <f>SUM(K11:K12)</f>
        <v>211136575.06520259</v>
      </c>
      <c r="L13" s="105">
        <f>SUM(L11:L12)</f>
        <v>181145539.57950994</v>
      </c>
      <c r="M13" s="105">
        <f>SUM(M11:M12)</f>
        <v>191373819.13380593</v>
      </c>
      <c r="N13" s="138">
        <f t="shared" si="2"/>
        <v>2654279753.2672529</v>
      </c>
    </row>
    <row r="14" spans="1:26">
      <c r="A14" s="8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137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>
      <c r="A15" s="91" t="s">
        <v>35</v>
      </c>
      <c r="B15" s="4">
        <f>'Actual Total Usage'!B15+'Temp Adj. by Schedule'!B15</f>
        <v>9983112.4392108358</v>
      </c>
      <c r="C15" s="4">
        <f>'Actual Total Usage'!C15+'Temp Adj. by Schedule'!C15</f>
        <v>9851859.2599947229</v>
      </c>
      <c r="D15" s="4">
        <f>'Actual Total Usage'!D15+'Temp Adj. by Schedule'!D15</f>
        <v>10485036.072554167</v>
      </c>
      <c r="E15" s="4">
        <f>'Actual Total Usage'!E15+'Temp Adj. by Schedule'!E15</f>
        <v>10606022.2377597</v>
      </c>
      <c r="F15" s="4">
        <f>'Actual Total Usage'!F15+'Temp Adj. by Schedule'!F15</f>
        <v>11487594.683446459</v>
      </c>
      <c r="G15" s="4">
        <f>'Actual Total Usage'!G15+'Temp Adj. by Schedule'!G15</f>
        <v>14313850.606619516</v>
      </c>
      <c r="H15" s="4">
        <f>'Actual Total Usage'!H15+'Temp Adj. by Schedule'!H15</f>
        <v>14349401.283962652</v>
      </c>
      <c r="I15" s="4">
        <f>'Actual Total Usage'!I15+'Temp Adj. by Schedule'!I15</f>
        <v>12437290.41745501</v>
      </c>
      <c r="J15" s="4">
        <f>'Actual Total Usage'!J15+'Temp Adj. by Schedule'!J15</f>
        <v>12577301.286998063</v>
      </c>
      <c r="K15" s="4">
        <f>'Actual Total Usage'!K15+'Temp Adj. by Schedule'!K15</f>
        <v>11867395.98414835</v>
      </c>
      <c r="L15" s="4">
        <f>'Actual Total Usage'!L15+'Temp Adj. by Schedule'!L15</f>
        <v>9785423.2534058355</v>
      </c>
      <c r="M15" s="4">
        <f>'Actual Total Usage'!M15+'Temp Adj. by Schedule'!M15</f>
        <v>10055781.135886665</v>
      </c>
      <c r="N15" s="137">
        <f t="shared" ref="N15:N17" si="5">SUM(B15:M15)</f>
        <v>137800068.66144198</v>
      </c>
    </row>
    <row r="16" spans="1:26" s="82" customFormat="1">
      <c r="A16" s="91" t="s">
        <v>104</v>
      </c>
      <c r="B16" s="106">
        <f>'Actual Total Usage'!B16+'Temp Adj. by Schedule'!B16</f>
        <v>232472688.59619558</v>
      </c>
      <c r="C16" s="106">
        <f>'Actual Total Usage'!C16+'Temp Adj. by Schedule'!C16</f>
        <v>228166816.54205504</v>
      </c>
      <c r="D16" s="106">
        <f>'Actual Total Usage'!D16+'Temp Adj. by Schedule'!D16</f>
        <v>238352066.41601977</v>
      </c>
      <c r="E16" s="106">
        <f>'Actual Total Usage'!E16+'Temp Adj. by Schedule'!E16</f>
        <v>232737169.36789042</v>
      </c>
      <c r="F16" s="106">
        <f>'Actual Total Usage'!F16+'Temp Adj. by Schedule'!F16</f>
        <v>224772933.86435989</v>
      </c>
      <c r="G16" s="106">
        <f>'Actual Total Usage'!G16+'Temp Adj. by Schedule'!G16</f>
        <v>259014592.64194885</v>
      </c>
      <c r="H16" s="106">
        <f>'Actual Total Usage'!H16+'Temp Adj. by Schedule'!H16</f>
        <v>250717404.89271849</v>
      </c>
      <c r="I16" s="106">
        <f>'Actual Total Usage'!I16+'Temp Adj. by Schedule'!I16</f>
        <v>260324085.41941246</v>
      </c>
      <c r="J16" s="106">
        <f>'Actual Total Usage'!J16+'Temp Adj. by Schedule'!J16</f>
        <v>245244347.0833863</v>
      </c>
      <c r="K16" s="106">
        <f>'Actual Total Usage'!K16+'Temp Adj. by Schedule'!K16</f>
        <v>215511218.98303539</v>
      </c>
      <c r="L16" s="106">
        <f>'Actual Total Usage'!L16+'Temp Adj. by Schedule'!L16</f>
        <v>188512122.50769725</v>
      </c>
      <c r="M16" s="106">
        <f>'Actual Total Usage'!M16+'Temp Adj. by Schedule'!M16</f>
        <v>205809573.66082072</v>
      </c>
      <c r="N16" s="88">
        <f t="shared" si="5"/>
        <v>2781635019.9755402</v>
      </c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4" t="s">
        <v>30</v>
      </c>
      <c r="B17" s="105">
        <f t="shared" ref="B17:G17" si="6">SUM(B15:B16)</f>
        <v>242455801.03540641</v>
      </c>
      <c r="C17" s="105">
        <f t="shared" si="6"/>
        <v>238018675.80204976</v>
      </c>
      <c r="D17" s="105">
        <f t="shared" si="6"/>
        <v>248837102.48857394</v>
      </c>
      <c r="E17" s="105">
        <f t="shared" si="6"/>
        <v>243343191.60565013</v>
      </c>
      <c r="F17" s="105">
        <f t="shared" si="6"/>
        <v>236260528.54780635</v>
      </c>
      <c r="G17" s="105">
        <f t="shared" si="6"/>
        <v>273328443.24856836</v>
      </c>
      <c r="H17" s="105">
        <f t="shared" ref="H17" si="7">SUM(H15:H16)</f>
        <v>265066806.17668116</v>
      </c>
      <c r="I17" s="105">
        <f>SUM(I15:I16)</f>
        <v>272761375.83686745</v>
      </c>
      <c r="J17" s="105">
        <f>SUM(J15:J16)</f>
        <v>257821648.37038437</v>
      </c>
      <c r="K17" s="105">
        <f>SUM(K15:K16)</f>
        <v>227378614.96718374</v>
      </c>
      <c r="L17" s="105">
        <f>SUM(L15:L16)</f>
        <v>198297545.76110309</v>
      </c>
      <c r="M17" s="105">
        <f>SUM(M15:M16)</f>
        <v>215865354.79670739</v>
      </c>
      <c r="N17" s="138">
        <f t="shared" si="5"/>
        <v>2919435088.636982</v>
      </c>
    </row>
    <row r="18" spans="1:26">
      <c r="A18" s="85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137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>
      <c r="A19" s="91" t="s">
        <v>36</v>
      </c>
      <c r="B19" s="4">
        <f>'Actual Total Usage'!B19+'Temp Adj. by Schedule'!B19</f>
        <v>1351542.2958056252</v>
      </c>
      <c r="C19" s="4">
        <f>'Actual Total Usage'!C19+'Temp Adj. by Schedule'!C19</f>
        <v>1611021.907307528</v>
      </c>
      <c r="D19" s="4">
        <f>'Actual Total Usage'!D19+'Temp Adj. by Schedule'!D19</f>
        <v>1233198.9302272915</v>
      </c>
      <c r="E19" s="4">
        <f>'Actual Total Usage'!E19+'Temp Adj. by Schedule'!E19</f>
        <v>1292853.1370269724</v>
      </c>
      <c r="F19" s="4">
        <f>'Actual Total Usage'!F19+'Temp Adj. by Schedule'!F19</f>
        <v>1645236.8176633611</v>
      </c>
      <c r="G19" s="4">
        <f>'Actual Total Usage'!G19+'Temp Adj. by Schedule'!G19</f>
        <v>1569588.2230577082</v>
      </c>
      <c r="H19" s="4">
        <f>'Actual Total Usage'!H19+'Temp Adj. by Schedule'!H19</f>
        <v>1606383.9089331385</v>
      </c>
      <c r="I19" s="4">
        <f>'Actual Total Usage'!I19+'Temp Adj. by Schedule'!I19</f>
        <v>1495943.6928633708</v>
      </c>
      <c r="J19" s="4">
        <f>'Actual Total Usage'!J19+'Temp Adj. by Schedule'!J19</f>
        <v>1275336.8429281528</v>
      </c>
      <c r="K19" s="4">
        <f>'Actual Total Usage'!K19+'Temp Adj. by Schedule'!K19</f>
        <v>1200981.7107003052</v>
      </c>
      <c r="L19" s="4">
        <f>'Actual Total Usage'!L19+'Temp Adj. by Schedule'!L19</f>
        <v>1330465.7898388477</v>
      </c>
      <c r="M19" s="4">
        <f>'Actual Total Usage'!M19+'Temp Adj. by Schedule'!M19</f>
        <v>1057071.9621129027</v>
      </c>
      <c r="N19" s="137">
        <f t="shared" ref="N19:N21" si="8">SUM(B19:M19)</f>
        <v>16669625.218465205</v>
      </c>
    </row>
    <row r="20" spans="1:26" s="82" customFormat="1">
      <c r="A20" s="91" t="s">
        <v>105</v>
      </c>
      <c r="B20" s="106">
        <f>'Actual Total Usage'!B20+'Temp Adj. by Schedule'!B20</f>
        <v>156935395.07543099</v>
      </c>
      <c r="C20" s="106">
        <f>'Actual Total Usage'!C20+'Temp Adj. by Schedule'!C20</f>
        <v>156402222.74166903</v>
      </c>
      <c r="D20" s="106">
        <f>'Actual Total Usage'!D20+'Temp Adj. by Schedule'!D20</f>
        <v>159246306.38739753</v>
      </c>
      <c r="E20" s="106">
        <f>'Actual Total Usage'!E20+'Temp Adj. by Schedule'!E20</f>
        <v>161212831.38862702</v>
      </c>
      <c r="F20" s="106">
        <f>'Actual Total Usage'!F20+'Temp Adj. by Schedule'!F20</f>
        <v>141362986.86590949</v>
      </c>
      <c r="G20" s="106">
        <f>'Actual Total Usage'!G20+'Temp Adj. by Schedule'!G20</f>
        <v>163277010.89584467</v>
      </c>
      <c r="H20" s="106">
        <f>'Actual Total Usage'!H20+'Temp Adj. by Schedule'!H20</f>
        <v>144959230.53401491</v>
      </c>
      <c r="I20" s="106">
        <f>'Actual Total Usage'!I20+'Temp Adj. by Schedule'!I20</f>
        <v>157272073.2650196</v>
      </c>
      <c r="J20" s="106">
        <f>'Actual Total Usage'!J20+'Temp Adj. by Schedule'!J20</f>
        <v>150991810.0413039</v>
      </c>
      <c r="K20" s="106">
        <f>'Actual Total Usage'!K20+'Temp Adj. by Schedule'!K20</f>
        <v>135215373.78286824</v>
      </c>
      <c r="L20" s="106">
        <f>'Actual Total Usage'!L20+'Temp Adj. by Schedule'!L20</f>
        <v>141345643.64790234</v>
      </c>
      <c r="M20" s="106">
        <f>'Actual Total Usage'!M20+'Temp Adj. by Schedule'!M20</f>
        <v>141346945.37734255</v>
      </c>
      <c r="N20" s="88">
        <f t="shared" si="8"/>
        <v>1809567830.00333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4" t="s">
        <v>31</v>
      </c>
      <c r="B21" s="105">
        <f t="shared" ref="B21:G21" si="9">SUM(B19:B20)</f>
        <v>158286937.37123662</v>
      </c>
      <c r="C21" s="105">
        <f t="shared" si="9"/>
        <v>158013244.64897656</v>
      </c>
      <c r="D21" s="105">
        <f t="shared" si="9"/>
        <v>160479505.31762481</v>
      </c>
      <c r="E21" s="105">
        <f t="shared" si="9"/>
        <v>162505684.52565399</v>
      </c>
      <c r="F21" s="105">
        <f t="shared" si="9"/>
        <v>143008223.68357286</v>
      </c>
      <c r="G21" s="105">
        <f t="shared" si="9"/>
        <v>164846599.11890239</v>
      </c>
      <c r="H21" s="105">
        <f t="shared" ref="H21" si="10">SUM(H19:H20)</f>
        <v>146565614.44294804</v>
      </c>
      <c r="I21" s="105">
        <f>SUM(I19:I20)</f>
        <v>158768016.95788297</v>
      </c>
      <c r="J21" s="105">
        <f>SUM(J19:J20)</f>
        <v>152267146.88423204</v>
      </c>
      <c r="K21" s="105">
        <f>SUM(K19:K20)</f>
        <v>136416355.49356854</v>
      </c>
      <c r="L21" s="105">
        <f>SUM(L19:L20)</f>
        <v>142676109.43774119</v>
      </c>
      <c r="M21" s="105">
        <f>SUM(M19:M20)</f>
        <v>142404017.33945546</v>
      </c>
      <c r="N21" s="138">
        <f t="shared" si="8"/>
        <v>1826237455.2217953</v>
      </c>
    </row>
    <row r="22" spans="1:26">
      <c r="A22" s="8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137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>
      <c r="A23" s="91" t="s">
        <v>37</v>
      </c>
      <c r="B23" s="4">
        <f>'Actual Total Usage'!B23+'Temp Adj. by Schedule'!B23</f>
        <v>2168094.345990167</v>
      </c>
      <c r="C23" s="4">
        <f>'Actual Total Usage'!C23+'Temp Adj. by Schedule'!C23</f>
        <v>1746713.0144692224</v>
      </c>
      <c r="D23" s="4">
        <f>'Actual Total Usage'!D23+'Temp Adj. by Schedule'!D23</f>
        <v>1847483.4355616667</v>
      </c>
      <c r="E23" s="4">
        <f>'Actual Total Usage'!E23+'Temp Adj. by Schedule'!E23</f>
        <v>2830980.3420848334</v>
      </c>
      <c r="F23" s="4">
        <f>'Actual Total Usage'!F23+'Temp Adj. by Schedule'!F23</f>
        <v>1700968.2594501944</v>
      </c>
      <c r="G23" s="4">
        <f>'Actual Total Usage'!G23+'Temp Adj. by Schedule'!G23</f>
        <v>2153130.9045779584</v>
      </c>
      <c r="H23" s="4">
        <f>'Actual Total Usage'!H23+'Temp Adj. by Schedule'!H23</f>
        <v>3756651.0179168605</v>
      </c>
      <c r="I23" s="4">
        <f>'Actual Total Usage'!I23+'Temp Adj. by Schedule'!I23</f>
        <v>1975932.1313867397</v>
      </c>
      <c r="J23" s="4">
        <f>'Actual Total Usage'!J23+'Temp Adj. by Schedule'!J23</f>
        <v>2977718.0442459583</v>
      </c>
      <c r="K23" s="4">
        <f>'Actual Total Usage'!K23+'Temp Adj. by Schedule'!K23</f>
        <v>2454962.6558145829</v>
      </c>
      <c r="L23" s="4">
        <f>'Actual Total Usage'!L23+'Temp Adj. by Schedule'!L23</f>
        <v>2237529.5135713755</v>
      </c>
      <c r="M23" s="4">
        <f>'Actual Total Usage'!M23+'Temp Adj. by Schedule'!M23</f>
        <v>1882528.2992987223</v>
      </c>
      <c r="N23" s="137">
        <f t="shared" ref="N23:N25" si="11">SUM(B23:M23)</f>
        <v>27732691.96436828</v>
      </c>
    </row>
    <row r="24" spans="1:26" s="82" customFormat="1">
      <c r="A24" s="91" t="s">
        <v>5</v>
      </c>
      <c r="B24" s="106">
        <f>'Actual Total Usage'!B24+'Temp Adj. by Schedule'!B24</f>
        <v>99830638.095639169</v>
      </c>
      <c r="C24" s="106">
        <f>'Actual Total Usage'!C24+'Temp Adj. by Schedule'!C24</f>
        <v>102347131.250861</v>
      </c>
      <c r="D24" s="106">
        <f>'Actual Total Usage'!D24+'Temp Adj. by Schedule'!D24</f>
        <v>106492206.72002792</v>
      </c>
      <c r="E24" s="106">
        <f>'Actual Total Usage'!E24+'Temp Adj. by Schedule'!E24</f>
        <v>108431175.49552351</v>
      </c>
      <c r="F24" s="106">
        <f>'Actual Total Usage'!F24+'Temp Adj. by Schedule'!F24</f>
        <v>92292283.59321925</v>
      </c>
      <c r="G24" s="106">
        <f>'Actual Total Usage'!G24+'Temp Adj. by Schedule'!G24</f>
        <v>111953265.97751065</v>
      </c>
      <c r="H24" s="106">
        <f>'Actual Total Usage'!H24+'Temp Adj. by Schedule'!H24</f>
        <v>105818373.06424119</v>
      </c>
      <c r="I24" s="106">
        <f>'Actual Total Usage'!I24+'Temp Adj. by Schedule'!I24</f>
        <v>96869397.101772442</v>
      </c>
      <c r="J24" s="106">
        <f>'Actual Total Usage'!J24+'Temp Adj. by Schedule'!J24</f>
        <v>106642084.75572941</v>
      </c>
      <c r="K24" s="106">
        <f>'Actual Total Usage'!K24+'Temp Adj. by Schedule'!K24</f>
        <v>111147107.07533997</v>
      </c>
      <c r="L24" s="106">
        <f>'Actual Total Usage'!L24+'Temp Adj. by Schedule'!L24</f>
        <v>98270151.436051458</v>
      </c>
      <c r="M24" s="106">
        <f>'Actual Total Usage'!M24+'Temp Adj. by Schedule'!M24</f>
        <v>93935175.471330211</v>
      </c>
      <c r="N24" s="88">
        <f t="shared" si="11"/>
        <v>1234028990.037246</v>
      </c>
    </row>
    <row r="25" spans="1:26">
      <c r="A25" s="84" t="s">
        <v>32</v>
      </c>
      <c r="B25" s="105">
        <f t="shared" ref="B25:G25" si="12">SUM(B23:B24)</f>
        <v>101998732.44162934</v>
      </c>
      <c r="C25" s="105">
        <f t="shared" si="12"/>
        <v>104093844.26533023</v>
      </c>
      <c r="D25" s="105">
        <f t="shared" si="12"/>
        <v>108339690.1555896</v>
      </c>
      <c r="E25" s="105">
        <f t="shared" si="12"/>
        <v>111262155.83760835</v>
      </c>
      <c r="F25" s="105">
        <f t="shared" si="12"/>
        <v>93993251.852669448</v>
      </c>
      <c r="G25" s="105">
        <f t="shared" si="12"/>
        <v>114106396.8820886</v>
      </c>
      <c r="H25" s="105">
        <f t="shared" ref="H25" si="13">SUM(H23:H24)</f>
        <v>109575024.08215804</v>
      </c>
      <c r="I25" s="105">
        <f>SUM(I23:I24)</f>
        <v>98845329.233159184</v>
      </c>
      <c r="J25" s="105">
        <f>SUM(J23:J24)</f>
        <v>109619802.79997537</v>
      </c>
      <c r="K25" s="105">
        <f>SUM(K23:K24)</f>
        <v>113602069.73115456</v>
      </c>
      <c r="L25" s="105">
        <f>SUM(L23:L24)</f>
        <v>100507680.94962284</v>
      </c>
      <c r="M25" s="105">
        <f>SUM(M23:M24)</f>
        <v>95817703.770628929</v>
      </c>
      <c r="N25" s="138">
        <f t="shared" si="11"/>
        <v>1261761682.0016146</v>
      </c>
    </row>
    <row r="26" spans="1:26">
      <c r="A26" s="8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137"/>
    </row>
    <row r="27" spans="1:26">
      <c r="A27" s="84" t="s">
        <v>22</v>
      </c>
      <c r="B27" s="4">
        <f>'Actual Total Usage'!B27+'Temp Adj. by Schedule'!B28</f>
        <v>10963072.039974583</v>
      </c>
      <c r="C27" s="4">
        <f>'Actual Total Usage'!C27+'Temp Adj. by Schedule'!C28</f>
        <v>13989947.946555972</v>
      </c>
      <c r="D27" s="4">
        <f>'Actual Total Usage'!D27+'Temp Adj. by Schedule'!D28</f>
        <v>15604314.962410416</v>
      </c>
      <c r="E27" s="4">
        <f>'Actual Total Usage'!E27+'Temp Adj. by Schedule'!E28</f>
        <v>10556457.373565625</v>
      </c>
      <c r="F27" s="4">
        <f>'Actual Total Usage'!F27+'Temp Adj. by Schedule'!F28</f>
        <v>11145988.801610937</v>
      </c>
      <c r="G27" s="4">
        <f>'Actual Total Usage'!G27+'Temp Adj. by Schedule'!G28</f>
        <v>20642689.33631875</v>
      </c>
      <c r="H27" s="4">
        <f>'Actual Total Usage'!H27+'Temp Adj. by Schedule'!H28</f>
        <v>12125594.44295625</v>
      </c>
      <c r="I27" s="4">
        <f>'Actual Total Usage'!I27+'Temp Adj. by Schedule'!I28</f>
        <v>15609121.276334375</v>
      </c>
      <c r="J27" s="4">
        <f>'Actual Total Usage'!J27+'Temp Adj. by Schedule'!J28</f>
        <v>6301983.871657813</v>
      </c>
      <c r="K27" s="4">
        <f>'Actual Total Usage'!K27+'Temp Adj. by Schedule'!K28</f>
        <v>16413689.864803124</v>
      </c>
      <c r="L27" s="4">
        <f>'Actual Total Usage'!L27+'Temp Adj. by Schedule'!L28</f>
        <v>12804968.216123542</v>
      </c>
      <c r="M27" s="4">
        <f>'Actual Total Usage'!M27+'Temp Adj. by Schedule'!M28</f>
        <v>12346772.760136528</v>
      </c>
      <c r="N27" s="137">
        <f t="shared" ref="N27:N29" si="14">SUM(B27:M27)</f>
        <v>158504600.89244792</v>
      </c>
    </row>
    <row r="28" spans="1:26" s="93" customFormat="1">
      <c r="A28" s="96" t="s">
        <v>7</v>
      </c>
      <c r="B28" s="4">
        <f>'Actual Total Usage'!B28+'Temp Adj. by Schedule'!B29</f>
        <v>6549039.3618073342</v>
      </c>
      <c r="C28" s="4">
        <f>'Actual Total Usage'!C28+'Temp Adj. by Schedule'!C29</f>
        <v>5092601.6068548895</v>
      </c>
      <c r="D28" s="4">
        <f>'Actual Total Usage'!D28+'Temp Adj. by Schedule'!D29</f>
        <v>6068988.9399766671</v>
      </c>
      <c r="E28" s="4">
        <f>'Actual Total Usage'!E28+'Temp Adj. by Schedule'!E29</f>
        <v>7612260.7418282228</v>
      </c>
      <c r="F28" s="4">
        <f>'Actual Total Usage'!F28+'Temp Adj. by Schedule'!F29</f>
        <v>10253619.88701136</v>
      </c>
      <c r="G28" s="4">
        <f>'Actual Total Usage'!G28+'Temp Adj. by Schedule'!G29</f>
        <v>12784141.141378792</v>
      </c>
      <c r="H28" s="4">
        <f>'Actual Total Usage'!H28+'Temp Adj. by Schedule'!H29</f>
        <v>13311311.330921913</v>
      </c>
      <c r="I28" s="4">
        <f>'Actual Total Usage'!I28+'Temp Adj. by Schedule'!I29</f>
        <v>17133866.779111341</v>
      </c>
      <c r="J28" s="4">
        <f>'Actual Total Usage'!J28+'Temp Adj. by Schedule'!J29</f>
        <v>14323544.89232029</v>
      </c>
      <c r="K28" s="4">
        <f>'Actual Total Usage'!K28+'Temp Adj. by Schedule'!K29</f>
        <v>12593355.602964079</v>
      </c>
      <c r="L28" s="4">
        <f>'Actual Total Usage'!L28+'Temp Adj. by Schedule'!L29</f>
        <v>6939248.9777769633</v>
      </c>
      <c r="M28" s="4">
        <f>'Actual Total Usage'!M28+'Temp Adj. by Schedule'!M29</f>
        <v>5748852.9126964174</v>
      </c>
      <c r="N28" s="140">
        <f t="shared" si="14"/>
        <v>118410832.17464826</v>
      </c>
    </row>
    <row r="29" spans="1:26">
      <c r="A29" s="90" t="s">
        <v>49</v>
      </c>
      <c r="B29" s="4">
        <f>'Actual Total Usage'!B29+'Temp Adj. by Schedule'!B30</f>
        <v>414069.04367280001</v>
      </c>
      <c r="C29" s="4">
        <f>'Actual Total Usage'!C29+'Temp Adj. by Schedule'!C30</f>
        <v>292429.13296186668</v>
      </c>
      <c r="D29" s="4">
        <f>'Actual Total Usage'!D29+'Temp Adj. by Schedule'!D30</f>
        <v>279801.14973200002</v>
      </c>
      <c r="E29" s="4">
        <f>'Actual Total Usage'!E29+'Temp Adj. by Schedule'!E30</f>
        <v>320729.36292377778</v>
      </c>
      <c r="F29" s="4">
        <f>'Actual Total Usage'!F29+'Temp Adj. by Schedule'!F30</f>
        <v>590804.51358666667</v>
      </c>
      <c r="G29" s="4">
        <f>'Actual Total Usage'!G29+'Temp Adj. by Schedule'!G30</f>
        <v>808849.67069399997</v>
      </c>
      <c r="H29" s="4">
        <f>'Actual Total Usage'!H29+'Temp Adj. by Schedule'!H30</f>
        <v>847519.262613222</v>
      </c>
      <c r="I29" s="4">
        <f>'Actual Total Usage'!I29+'Temp Adj. by Schedule'!I30</f>
        <v>577163.7353067142</v>
      </c>
      <c r="J29" s="4">
        <f>'Actual Total Usage'!J29+'Temp Adj. by Schedule'!J30</f>
        <v>847016.73999972222</v>
      </c>
      <c r="K29" s="4">
        <f>'Actual Total Usage'!K29+'Temp Adj. by Schedule'!K30</f>
        <v>1304006.5845491108</v>
      </c>
      <c r="L29" s="4">
        <f>'Actual Total Usage'!L29+'Temp Adj. by Schedule'!L30</f>
        <v>763273.09706024465</v>
      </c>
      <c r="M29" s="4">
        <f>'Actual Total Usage'!M29+'Temp Adj. by Schedule'!M30</f>
        <v>366230.92838053335</v>
      </c>
      <c r="N29" s="137">
        <f t="shared" si="14"/>
        <v>7411893.2214806573</v>
      </c>
    </row>
    <row r="30" spans="1:26">
      <c r="A30" s="8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139"/>
    </row>
    <row r="31" spans="1:26" s="85" customFormat="1">
      <c r="A31" s="90" t="s">
        <v>19</v>
      </c>
      <c r="B31" s="105">
        <f t="shared" ref="B31:N31" si="15">SUM(B9,B13,B17,B21,B25,B27:B29)</f>
        <v>1373880713.5763595</v>
      </c>
      <c r="C31" s="105">
        <f t="shared" si="15"/>
        <v>1374085476.1786871</v>
      </c>
      <c r="D31" s="105">
        <f t="shared" si="15"/>
        <v>1426906235.2518828</v>
      </c>
      <c r="E31" s="105">
        <f t="shared" si="15"/>
        <v>1450586470.7422016</v>
      </c>
      <c r="F31" s="105">
        <f t="shared" si="15"/>
        <v>1596101801.887435</v>
      </c>
      <c r="G31" s="105">
        <f t="shared" si="15"/>
        <v>2119199181.1576715</v>
      </c>
      <c r="H31" s="105">
        <f t="shared" si="15"/>
        <v>2072834279.0599639</v>
      </c>
      <c r="I31" s="105">
        <f t="shared" si="15"/>
        <v>1977574810.5088811</v>
      </c>
      <c r="J31" s="105">
        <f t="shared" si="15"/>
        <v>1879381688.2338696</v>
      </c>
      <c r="K31" s="105">
        <f t="shared" si="15"/>
        <v>1733825008.011719</v>
      </c>
      <c r="L31" s="105">
        <f t="shared" si="15"/>
        <v>1448265646.9830856</v>
      </c>
      <c r="M31" s="105">
        <f t="shared" si="15"/>
        <v>1424853351.7065625</v>
      </c>
      <c r="N31" s="138">
        <f t="shared" si="15"/>
        <v>19877494663.298317</v>
      </c>
      <c r="O31" s="86"/>
    </row>
    <row r="32" spans="1:26" s="85" customFormat="1">
      <c r="A32" s="90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</row>
    <row r="33" spans="1:14">
      <c r="A33" t="s">
        <v>42</v>
      </c>
      <c r="B33" s="79">
        <f>IF(B31=0,0,B31/'Actual Total Usage'!B31-1)</f>
        <v>-9.9582972987362073E-3</v>
      </c>
      <c r="C33" s="79">
        <f>IF(C31=0,0,C31/'Actual Total Usage'!C31-1)</f>
        <v>-2.9385883516751421E-2</v>
      </c>
      <c r="D33" s="79">
        <f>IF(D31=0,0,D31/'Actual Total Usage'!D31-1)</f>
        <v>-8.6972950320581832E-3</v>
      </c>
      <c r="E33" s="79">
        <f>IF(E31=0,0,E31/'Actual Total Usage'!E31-1)</f>
        <v>-2.1923861302404757E-2</v>
      </c>
      <c r="F33" s="79">
        <f>IF(F31=0,0,F31/'Actual Total Usage'!F31-1)</f>
        <v>8.0568604843134217E-3</v>
      </c>
      <c r="G33" s="79">
        <f>IF(G31=0,0,G31/'Actual Total Usage'!G31-1)</f>
        <v>5.0805789322520445E-2</v>
      </c>
      <c r="H33" s="79">
        <f>IF(H31=0,0,H31/'Actual Total Usage'!H31-1)</f>
        <v>3.8314421215386751E-2</v>
      </c>
      <c r="I33" s="79">
        <f>IF(I31=0,0,I31/'Actual Total Usage'!I31-1)</f>
        <v>1.3355525603031992E-2</v>
      </c>
      <c r="J33" s="79">
        <f>IF(J31=0,0,J31/'Actual Total Usage'!J31-1)</f>
        <v>-1.7660549992078556E-2</v>
      </c>
      <c r="K33" s="79">
        <f>IF(K31=0,0,K31/'Actual Total Usage'!K31-1)</f>
        <v>1.647157067245586E-2</v>
      </c>
      <c r="L33" s="79">
        <f>IF(L31=0,0,L31/'Actual Total Usage'!L31-1)</f>
        <v>9.6526003383006209E-3</v>
      </c>
      <c r="M33" s="79">
        <f>IF(M31=0,0,M31/'Actual Total Usage'!M31-1)</f>
        <v>6.7427125092778262E-4</v>
      </c>
      <c r="N33" s="79">
        <f>N31/'Actual Total Usage'!N31-1</f>
        <v>6.4012058313624998E-3</v>
      </c>
    </row>
    <row r="34" spans="1:14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>
      <c r="A35" s="81" t="s">
        <v>33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>
      <c r="A36" s="61" t="s">
        <v>24</v>
      </c>
      <c r="B36" s="57">
        <f t="shared" ref="B36:M36" si="16">B7</f>
        <v>43647</v>
      </c>
      <c r="C36" s="57">
        <f t="shared" si="16"/>
        <v>43678</v>
      </c>
      <c r="D36" s="57">
        <f t="shared" si="16"/>
        <v>43709</v>
      </c>
      <c r="E36" s="57">
        <f t="shared" si="16"/>
        <v>43739</v>
      </c>
      <c r="F36" s="57">
        <f t="shared" si="16"/>
        <v>43770</v>
      </c>
      <c r="G36" s="57">
        <f t="shared" si="16"/>
        <v>43800</v>
      </c>
      <c r="H36" s="57">
        <f t="shared" si="16"/>
        <v>43831</v>
      </c>
      <c r="I36" s="57">
        <f t="shared" si="16"/>
        <v>43862</v>
      </c>
      <c r="J36" s="57">
        <f t="shared" si="16"/>
        <v>43891</v>
      </c>
      <c r="K36" s="57">
        <f t="shared" si="16"/>
        <v>43922</v>
      </c>
      <c r="L36" s="57">
        <f t="shared" si="16"/>
        <v>43952</v>
      </c>
      <c r="M36" s="57">
        <f t="shared" si="16"/>
        <v>43983</v>
      </c>
      <c r="N36" s="80" t="s">
        <v>18</v>
      </c>
    </row>
    <row r="37" spans="1:14">
      <c r="A37" s="62" t="s">
        <v>20</v>
      </c>
      <c r="B37" s="4">
        <f>'Actual Total Usage'!B36</f>
        <v>5985998.602</v>
      </c>
      <c r="C37" s="4">
        <f>'Actual Total Usage'!C36</f>
        <v>5637461.4910000004</v>
      </c>
      <c r="D37" s="4">
        <f>'Actual Total Usage'!D36</f>
        <v>5598770.828999999</v>
      </c>
      <c r="E37" s="4">
        <f>'Actual Total Usage'!E36</f>
        <v>5971127.2080000006</v>
      </c>
      <c r="F37" s="4">
        <f>'Actual Total Usage'!F36</f>
        <v>5208795.4579999987</v>
      </c>
      <c r="G37" s="4">
        <f>'Actual Total Usage'!G36</f>
        <v>6580802.9020000016</v>
      </c>
      <c r="H37" s="4">
        <f>'Actual Total Usage'!H36</f>
        <v>5645611.4250000007</v>
      </c>
      <c r="I37" s="4">
        <f>'Actual Total Usage'!I36</f>
        <v>5480881.5520000001</v>
      </c>
      <c r="J37" s="4">
        <f>'Actual Total Usage'!J36</f>
        <v>5844791.8540000003</v>
      </c>
      <c r="K37" s="4">
        <f>'Actual Total Usage'!K36</f>
        <v>5797657.6030000001</v>
      </c>
      <c r="L37" s="4">
        <f>'Actual Total Usage'!L36</f>
        <v>5906697.4610000001</v>
      </c>
      <c r="M37" s="4">
        <f>'Actual Total Usage'!M36</f>
        <v>5763384.2970000003</v>
      </c>
      <c r="N37" s="4">
        <f>SUM(B37:M37)</f>
        <v>69421980.682000011</v>
      </c>
    </row>
    <row r="38" spans="1:14">
      <c r="A38" s="62" t="s">
        <v>38</v>
      </c>
      <c r="B38" s="4">
        <f>'Actual Total Usage'!B37</f>
        <v>53166049.412000008</v>
      </c>
      <c r="C38" s="4">
        <f>'Actual Total Usage'!C37</f>
        <v>55184318.494000003</v>
      </c>
      <c r="D38" s="4">
        <f>'Actual Total Usage'!D37</f>
        <v>55251197.615999997</v>
      </c>
      <c r="E38" s="4">
        <f>'Actual Total Usage'!E37</f>
        <v>52272044.316</v>
      </c>
      <c r="F38" s="4">
        <f>'Actual Total Usage'!F37</f>
        <v>52245259.861000001</v>
      </c>
      <c r="G38" s="4">
        <f>'Actual Total Usage'!G37</f>
        <v>51961392.943000004</v>
      </c>
      <c r="H38" s="4">
        <f>'Actual Total Usage'!H37</f>
        <v>52303024.855999999</v>
      </c>
      <c r="I38" s="4">
        <f>'Actual Total Usage'!I37</f>
        <v>82277803.393999994</v>
      </c>
      <c r="J38" s="4">
        <f>'Actual Total Usage'!J37</f>
        <v>19516212.846000001</v>
      </c>
      <c r="K38" s="4">
        <f>'Actual Total Usage'!K37</f>
        <v>50778303.615000002</v>
      </c>
      <c r="L38" s="4">
        <f>'Actual Total Usage'!L37</f>
        <v>78396123.148000002</v>
      </c>
      <c r="M38" s="4">
        <f>'Actual Total Usage'!M37</f>
        <v>21977053.873</v>
      </c>
      <c r="N38" s="4">
        <f t="shared" ref="N38:N42" si="17">SUM(B38:M38)</f>
        <v>625328784.37400007</v>
      </c>
    </row>
    <row r="39" spans="1:14">
      <c r="A39" s="62" t="s">
        <v>6</v>
      </c>
      <c r="B39" s="4">
        <f>'Actual Total Usage'!B38</f>
        <v>712170</v>
      </c>
      <c r="C39" s="4">
        <f>'Actual Total Usage'!C38</f>
        <v>943530</v>
      </c>
      <c r="D39" s="4">
        <f>'Actual Total Usage'!D38</f>
        <v>720</v>
      </c>
      <c r="E39" s="4">
        <f>'Actual Total Usage'!E38</f>
        <v>1781040</v>
      </c>
      <c r="F39" s="4">
        <f>'Actual Total Usage'!F38</f>
        <v>367800</v>
      </c>
      <c r="G39" s="4">
        <f>'Actual Total Usage'!G38</f>
        <v>6520.8</v>
      </c>
      <c r="H39" s="4">
        <f>'Actual Total Usage'!H38</f>
        <v>8119.2</v>
      </c>
      <c r="I39" s="4">
        <f>'Actual Total Usage'!I38</f>
        <v>9720</v>
      </c>
      <c r="J39" s="4">
        <f>'Actual Total Usage'!J38</f>
        <v>11700</v>
      </c>
      <c r="K39" s="4">
        <f>'Actual Total Usage'!K38</f>
        <v>6420</v>
      </c>
      <c r="L39" s="4">
        <f>'Actual Total Usage'!L38</f>
        <v>666120</v>
      </c>
      <c r="M39" s="4">
        <f>'Actual Total Usage'!M38</f>
        <v>754380</v>
      </c>
      <c r="N39" s="4">
        <f t="shared" si="17"/>
        <v>5268240</v>
      </c>
    </row>
    <row r="40" spans="1:14">
      <c r="A40" s="84" t="s">
        <v>4</v>
      </c>
      <c r="B40" s="4">
        <f>'Actual Total Usage'!B39+'Temp Adj. by Schedule'!B27</f>
        <v>3066985.682</v>
      </c>
      <c r="C40" s="4">
        <f>'Actual Total Usage'!C39+'Temp Adj. by Schedule'!C27</f>
        <v>3581415.1779999998</v>
      </c>
      <c r="D40" s="4">
        <f>'Actual Total Usage'!D39+'Temp Adj. by Schedule'!D27</f>
        <v>3008588.03</v>
      </c>
      <c r="E40" s="4">
        <f>'Actual Total Usage'!E39+'Temp Adj. by Schedule'!E27</f>
        <v>874881.94700000004</v>
      </c>
      <c r="F40" s="4">
        <f>'Actual Total Usage'!F39+'Temp Adj. by Schedule'!F27</f>
        <v>294840.70699999999</v>
      </c>
      <c r="G40" s="4">
        <f>'Actual Total Usage'!G39+'Temp Adj. by Schedule'!G27</f>
        <v>405227.91899999999</v>
      </c>
      <c r="H40" s="4">
        <f>'Actual Total Usage'!H39+'Temp Adj. by Schedule'!H27</f>
        <v>335284.73</v>
      </c>
      <c r="I40" s="4">
        <f>'Actual Total Usage'!I39+'Temp Adj. by Schedule'!I27</f>
        <v>273459.59600000002</v>
      </c>
      <c r="J40" s="4">
        <f>'Actual Total Usage'!J39+'Temp Adj. by Schedule'!J27</f>
        <v>369785.68400000001</v>
      </c>
      <c r="K40" s="4">
        <f>'Actual Total Usage'!K39+'Temp Adj. by Schedule'!K27</f>
        <v>376513.45</v>
      </c>
      <c r="L40" s="4">
        <f>'Actual Total Usage'!L39+'Temp Adj. by Schedule'!L27</f>
        <v>762489.62600000005</v>
      </c>
      <c r="M40" s="4">
        <f>'Actual Total Usage'!M39+'Temp Adj. by Schedule'!M27</f>
        <v>1351276.6610000001</v>
      </c>
      <c r="N40" s="137">
        <f>SUM(B40:M40)</f>
        <v>14700749.210000001</v>
      </c>
    </row>
    <row r="41" spans="1:14">
      <c r="A41" s="6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>
        <f t="shared" si="17"/>
        <v>0</v>
      </c>
    </row>
    <row r="42" spans="1:14">
      <c r="A42" s="90" t="s">
        <v>19</v>
      </c>
      <c r="B42" s="105">
        <f>SUM(B37:B40)</f>
        <v>62931203.69600001</v>
      </c>
      <c r="C42" s="105">
        <f t="shared" ref="C42:M42" si="18">SUM(C37:C40)</f>
        <v>65346725.163000003</v>
      </c>
      <c r="D42" s="105">
        <f t="shared" si="18"/>
        <v>63859276.474999994</v>
      </c>
      <c r="E42" s="105">
        <f t="shared" si="18"/>
        <v>60899093.471000001</v>
      </c>
      <c r="F42" s="105">
        <f t="shared" si="18"/>
        <v>58116696.026000001</v>
      </c>
      <c r="G42" s="105">
        <f t="shared" si="18"/>
        <v>58953944.564000003</v>
      </c>
      <c r="H42" s="105">
        <f t="shared" si="18"/>
        <v>58292040.211000003</v>
      </c>
      <c r="I42" s="105">
        <f t="shared" si="18"/>
        <v>88041864.541999996</v>
      </c>
      <c r="J42" s="105">
        <f t="shared" si="18"/>
        <v>25742490.384000003</v>
      </c>
      <c r="K42" s="105">
        <f t="shared" si="18"/>
        <v>56958894.668000005</v>
      </c>
      <c r="L42" s="105">
        <f t="shared" si="18"/>
        <v>85731430.234999999</v>
      </c>
      <c r="M42" s="105">
        <f t="shared" si="18"/>
        <v>29846094.831</v>
      </c>
      <c r="N42" s="105">
        <f t="shared" si="17"/>
        <v>714719754.26600003</v>
      </c>
    </row>
    <row r="43" spans="1:14">
      <c r="A43" s="2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>
      <c r="A44" s="2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s="89" customFormat="1" ht="13.5" thickBot="1">
      <c r="A45" s="87" t="s">
        <v>21</v>
      </c>
      <c r="B45" s="104">
        <f t="shared" ref="B45:N45" si="19">B42+B31</f>
        <v>1436811917.2723596</v>
      </c>
      <c r="C45" s="104">
        <f t="shared" si="19"/>
        <v>1439432201.3416872</v>
      </c>
      <c r="D45" s="104">
        <f t="shared" si="19"/>
        <v>1490765511.7268827</v>
      </c>
      <c r="E45" s="104">
        <f t="shared" si="19"/>
        <v>1511485564.2132015</v>
      </c>
      <c r="F45" s="104">
        <f t="shared" si="19"/>
        <v>1654218497.913435</v>
      </c>
      <c r="G45" s="104">
        <f t="shared" si="19"/>
        <v>2178153125.7216716</v>
      </c>
      <c r="H45" s="104">
        <f t="shared" si="19"/>
        <v>2131126319.2709639</v>
      </c>
      <c r="I45" s="104">
        <f t="shared" si="19"/>
        <v>2065616675.0508811</v>
      </c>
      <c r="J45" s="104">
        <f t="shared" si="19"/>
        <v>1905124178.6178696</v>
      </c>
      <c r="K45" s="104">
        <f t="shared" si="19"/>
        <v>1790783902.679719</v>
      </c>
      <c r="L45" s="104">
        <f t="shared" si="19"/>
        <v>1533997077.2180855</v>
      </c>
      <c r="M45" s="104">
        <f t="shared" si="19"/>
        <v>1454699446.5375626</v>
      </c>
      <c r="N45" s="104">
        <f t="shared" si="19"/>
        <v>20592214417.564316</v>
      </c>
    </row>
    <row r="46" spans="1:14" ht="15.75" thickTop="1">
      <c r="A46" s="24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>
      <c r="B47" s="159"/>
      <c r="C47" s="159"/>
      <c r="D47" s="159"/>
      <c r="E47" s="159"/>
      <c r="F47" s="159"/>
      <c r="G47" s="159"/>
      <c r="H47" s="159"/>
      <c r="I47" s="159"/>
    </row>
    <row r="48" spans="1:14">
      <c r="B48" s="159"/>
      <c r="C48" s="159"/>
      <c r="D48" s="159"/>
      <c r="E48" s="159"/>
      <c r="F48" s="159"/>
      <c r="G48" s="159"/>
      <c r="H48" s="159"/>
      <c r="I48" s="159"/>
    </row>
    <row r="49" spans="2:9">
      <c r="B49" s="159"/>
      <c r="C49" s="159"/>
      <c r="D49" s="159"/>
      <c r="E49" s="159"/>
      <c r="F49" s="159"/>
      <c r="G49" s="159"/>
      <c r="H49" s="159"/>
      <c r="I49" s="159"/>
    </row>
    <row r="50" spans="2:9">
      <c r="B50" s="159"/>
      <c r="C50" s="159"/>
      <c r="D50" s="159"/>
      <c r="E50" s="159"/>
      <c r="F50" s="159"/>
      <c r="G50" s="159"/>
      <c r="H50" s="159"/>
      <c r="I50" s="159"/>
    </row>
    <row r="51" spans="2:9">
      <c r="B51" s="159"/>
      <c r="C51" s="159"/>
      <c r="D51" s="159"/>
      <c r="E51" s="159"/>
      <c r="F51" s="159"/>
      <c r="G51" s="159"/>
      <c r="H51" s="159"/>
      <c r="I51" s="159"/>
    </row>
    <row r="52" spans="2:9">
      <c r="B52" s="159"/>
      <c r="C52" s="159"/>
      <c r="D52" s="159"/>
      <c r="E52" s="159"/>
      <c r="F52" s="159"/>
      <c r="G52" s="159"/>
      <c r="H52" s="159"/>
      <c r="I52" s="159"/>
    </row>
    <row r="54" spans="2:9">
      <c r="B54" s="159"/>
      <c r="C54" s="159"/>
      <c r="D54" s="159"/>
      <c r="E54" s="159"/>
      <c r="F54" s="159"/>
      <c r="G54" s="159"/>
      <c r="H54" s="159"/>
      <c r="I54" s="159"/>
    </row>
    <row r="55" spans="2:9">
      <c r="B55" s="159"/>
      <c r="C55" s="159"/>
      <c r="D55" s="159"/>
      <c r="E55" s="159"/>
      <c r="F55" s="159"/>
      <c r="G55" s="159"/>
      <c r="H55" s="159"/>
      <c r="I55" s="159"/>
    </row>
  </sheetData>
  <phoneticPr fontId="9" type="noConversion"/>
  <printOptions horizontalCentered="1"/>
  <pageMargins left="0.75" right="0.75" top="1" bottom="1" header="0.5" footer="0.5"/>
  <pageSetup scale="52" orientation="landscape" r:id="rId1"/>
  <headerFooter alignWithMargins="0">
    <oddFooter>&amp;L&amp;F&amp;R&amp;A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14"/>
  <sheetViews>
    <sheetView topLeftCell="A45" workbookViewId="0">
      <selection activeCell="A62" activeCellId="3" sqref="A1:N33 A36:F49 H36:T59 A62:M76"/>
    </sheetView>
  </sheetViews>
  <sheetFormatPr defaultRowHeight="12.75"/>
  <cols>
    <col min="1" max="1" width="28" customWidth="1"/>
    <col min="2" max="14" width="16" customWidth="1"/>
    <col min="15" max="15" width="12.28515625" style="97" customWidth="1"/>
    <col min="16" max="16" width="12.28515625" customWidth="1"/>
    <col min="17" max="20" width="12.7109375" customWidth="1"/>
  </cols>
  <sheetData>
    <row r="1" spans="1:28">
      <c r="A1" s="61"/>
    </row>
    <row r="2" spans="1:28">
      <c r="A2" s="61"/>
    </row>
    <row r="3" spans="1:28">
      <c r="A3" s="101"/>
    </row>
    <row r="4" spans="1:28">
      <c r="A4" s="61" t="s">
        <v>41</v>
      </c>
    </row>
    <row r="5" spans="1:28">
      <c r="A5" s="61" t="s">
        <v>40</v>
      </c>
    </row>
    <row r="6" spans="1:28">
      <c r="A6" s="81" t="s">
        <v>23</v>
      </c>
      <c r="O6" s="98" t="s">
        <v>43</v>
      </c>
    </row>
    <row r="7" spans="1:28">
      <c r="A7" s="61" t="s">
        <v>24</v>
      </c>
      <c r="B7" s="57">
        <f>'Temp Adj. By Sched (Excl. 139)'!C5</f>
        <v>43647</v>
      </c>
      <c r="C7" s="57">
        <f>'Temp Adj. By Sched (Excl. 139)'!D5</f>
        <v>43678</v>
      </c>
      <c r="D7" s="57">
        <f>'Temp Adj. By Sched (Excl. 139)'!E5</f>
        <v>43709</v>
      </c>
      <c r="E7" s="57">
        <f>'Temp Adj. By Sched (Excl. 139)'!F5</f>
        <v>43739</v>
      </c>
      <c r="F7" s="57">
        <f>'Temp Adj. By Sched (Excl. 139)'!G5</f>
        <v>43770</v>
      </c>
      <c r="G7" s="57">
        <f>'Temp Adj. By Sched (Excl. 139)'!H5</f>
        <v>43800</v>
      </c>
      <c r="H7" s="57">
        <f>'Temp Adj. By Sched (Excl. 139)'!I5</f>
        <v>43831</v>
      </c>
      <c r="I7" s="57">
        <f>'Temp Adj. By Sched (Excl. 139)'!J5</f>
        <v>43862</v>
      </c>
      <c r="J7" s="57">
        <f>'Temp Adj. By Sched (Excl. 139)'!K5</f>
        <v>43891</v>
      </c>
      <c r="K7" s="57">
        <f>'Temp Adj. By Sched (Excl. 139)'!L5</f>
        <v>43922</v>
      </c>
      <c r="L7" s="57">
        <f>'Temp Adj. By Sched (Excl. 139)'!M5</f>
        <v>43952</v>
      </c>
      <c r="M7" s="57">
        <f>'Temp Adj. By Sched (Excl. 139)'!N5</f>
        <v>43983</v>
      </c>
      <c r="N7" s="80" t="s">
        <v>18</v>
      </c>
      <c r="O7" s="98" t="s">
        <v>44</v>
      </c>
    </row>
    <row r="8" spans="1:28">
      <c r="A8" s="91" t="s">
        <v>106</v>
      </c>
      <c r="B8" s="4">
        <f>($E38*I$53+$F38*I$57)*B65</f>
        <v>-9075032.8360437602</v>
      </c>
      <c r="C8" s="4">
        <f>($E38*J$53+$F38*J$57)*C65</f>
        <v>-27311290.128516737</v>
      </c>
      <c r="D8" s="178">
        <f>($E38*K$53+$F38*K$57)*D65</f>
        <v>-8221128.9687166372</v>
      </c>
      <c r="E8" s="4">
        <f t="shared" ref="E8:K8" si="0">($B38*L$41+$C38*L$45+$D38*L$49)*E65</f>
        <v>-28084853.498775307</v>
      </c>
      <c r="F8" s="108">
        <f t="shared" si="0"/>
        <v>10633008.646702195</v>
      </c>
      <c r="G8" s="108">
        <f t="shared" si="0"/>
        <v>81363569.170731172</v>
      </c>
      <c r="H8" s="108">
        <f t="shared" si="0"/>
        <v>61884513.995534137</v>
      </c>
      <c r="I8" s="108">
        <f t="shared" si="0"/>
        <v>19623742.253937583</v>
      </c>
      <c r="J8" s="108">
        <f t="shared" si="0"/>
        <v>-28547953.511948332</v>
      </c>
      <c r="K8" s="108">
        <f t="shared" si="0"/>
        <v>24237005.138292957</v>
      </c>
      <c r="L8" s="4">
        <f>($B38*S$41+$C38*S$45+$D38*S$49+E$38*S$53+F$38*S$57)*L65</f>
        <v>16478870.0021476</v>
      </c>
      <c r="M8" s="178">
        <f>($E38*T$53+$F38*T$57)*M65</f>
        <v>632633.38275150163</v>
      </c>
      <c r="N8" s="137">
        <f>SUM(B8:M8)</f>
        <v>113613083.64609638</v>
      </c>
    </row>
    <row r="9" spans="1:28">
      <c r="A9" s="84" t="s">
        <v>28</v>
      </c>
      <c r="B9" s="102">
        <f t="shared" ref="B9:F9" si="1">SUM(B8:B8)</f>
        <v>-9075032.8360437602</v>
      </c>
      <c r="C9" s="102">
        <f t="shared" si="1"/>
        <v>-27311290.128516737</v>
      </c>
      <c r="D9" s="102">
        <f t="shared" si="1"/>
        <v>-8221128.9687166372</v>
      </c>
      <c r="E9" s="102">
        <f t="shared" si="1"/>
        <v>-28084853.498775307</v>
      </c>
      <c r="F9" s="102">
        <f t="shared" si="1"/>
        <v>10633008.646702195</v>
      </c>
      <c r="G9" s="102">
        <f t="shared" ref="G9" si="2">SUM(G8:G8)</f>
        <v>81363569.170731172</v>
      </c>
      <c r="H9" s="102">
        <f t="shared" ref="H9:M9" si="3">SUM(H8:H8)</f>
        <v>61884513.995534137</v>
      </c>
      <c r="I9" s="102">
        <f t="shared" si="3"/>
        <v>19623742.253937583</v>
      </c>
      <c r="J9" s="102">
        <f t="shared" si="3"/>
        <v>-28547953.511948332</v>
      </c>
      <c r="K9" s="102">
        <f t="shared" si="3"/>
        <v>24237005.138292957</v>
      </c>
      <c r="L9" s="102">
        <f t="shared" ref="L9" si="4">SUM(L8:L8)</f>
        <v>16478870.0021476</v>
      </c>
      <c r="M9" s="102">
        <f t="shared" si="3"/>
        <v>632633.38275150163</v>
      </c>
      <c r="N9" s="138">
        <f>SUM(B9:M9)</f>
        <v>113613083.64609638</v>
      </c>
      <c r="O9" s="111">
        <f>N9/N32</f>
        <v>0.89861995452042398</v>
      </c>
    </row>
    <row r="10" spans="1:28">
      <c r="A10" s="85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139"/>
      <c r="O10" s="95"/>
    </row>
    <row r="11" spans="1:28">
      <c r="A11" s="91" t="s">
        <v>34</v>
      </c>
      <c r="B11" s="86">
        <f t="shared" ref="B11:D12" si="5">($E39*I$53+$F39*I$57)*B66</f>
        <v>-84397.464647132118</v>
      </c>
      <c r="C11" s="86">
        <f t="shared" si="5"/>
        <v>-253697.66501288803</v>
      </c>
      <c r="D11" s="86">
        <f t="shared" si="5"/>
        <v>-76251.06572450012</v>
      </c>
      <c r="E11" s="86">
        <f t="shared" ref="E11:K12" si="6">($B39*L$41+$C39*L$45+$D39*L$49)*E66</f>
        <v>-401906.83201081055</v>
      </c>
      <c r="F11" s="180">
        <f t="shared" si="6"/>
        <v>162484.36159330586</v>
      </c>
      <c r="G11" s="180">
        <f t="shared" si="6"/>
        <v>1401250.1118129706</v>
      </c>
      <c r="H11" s="108">
        <f t="shared" si="6"/>
        <v>1019847.2493351452</v>
      </c>
      <c r="I11" s="180">
        <f t="shared" si="6"/>
        <v>379630.4455070945</v>
      </c>
      <c r="J11" s="180">
        <f t="shared" si="6"/>
        <v>-424051.00504318823</v>
      </c>
      <c r="K11" s="180">
        <f t="shared" si="6"/>
        <v>337928.56321081007</v>
      </c>
      <c r="L11" s="86">
        <f>($B39*S$41+$C39*S$45+$D39*S$49+E$39*S$53+F$39*S$57)*L66</f>
        <v>282756.31858183426</v>
      </c>
      <c r="M11" s="86">
        <f>($E39*T$53+$F39*T$57)*M66</f>
        <v>5830.2124437110497</v>
      </c>
      <c r="N11" s="137">
        <f t="shared" ref="N11:N13" si="7">SUM(B11:M11)</f>
        <v>2349423.2300463528</v>
      </c>
      <c r="O11" s="107"/>
    </row>
    <row r="12" spans="1:28" s="82" customFormat="1">
      <c r="A12" s="91" t="s">
        <v>103</v>
      </c>
      <c r="B12" s="108">
        <f t="shared" si="5"/>
        <v>-1747523.6846768789</v>
      </c>
      <c r="C12" s="108">
        <f t="shared" si="5"/>
        <v>-5260632.5395121835</v>
      </c>
      <c r="D12" s="108">
        <f t="shared" si="5"/>
        <v>-1580908.2525838148</v>
      </c>
      <c r="E12" s="108">
        <f t="shared" si="6"/>
        <v>-2162533.4672424803</v>
      </c>
      <c r="F12" s="108">
        <f t="shared" si="6"/>
        <v>958108.54388190259</v>
      </c>
      <c r="G12" s="108">
        <f t="shared" si="6"/>
        <v>9406449.1621764749</v>
      </c>
      <c r="H12" s="108">
        <f t="shared" si="6"/>
        <v>6556545.1068161391</v>
      </c>
      <c r="I12" s="108">
        <f t="shared" si="6"/>
        <v>2823867.8777745985</v>
      </c>
      <c r="J12" s="108">
        <f t="shared" si="6"/>
        <v>-2416795.5437088697</v>
      </c>
      <c r="K12" s="108">
        <f t="shared" si="6"/>
        <v>1758783.4559918139</v>
      </c>
      <c r="L12" s="86">
        <f>($B40*S$41+$C40*S$45+$D40*S$49+E$40*S$53+F$40*S$57)*L67</f>
        <v>-411259.60107188724</v>
      </c>
      <c r="M12" s="108">
        <f>($E40*T$53+$F40*T$57)*M67</f>
        <v>120402.90136224318</v>
      </c>
      <c r="N12" s="137">
        <f t="shared" si="7"/>
        <v>8044503.9592070561</v>
      </c>
      <c r="O12" s="107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02">
        <f t="shared" ref="B13:F13" si="8">SUM(B11:B12)</f>
        <v>-1831921.1493240111</v>
      </c>
      <c r="C13" s="102">
        <f t="shared" si="8"/>
        <v>-5514330.2045250712</v>
      </c>
      <c r="D13" s="102">
        <f t="shared" si="8"/>
        <v>-1657159.318308315</v>
      </c>
      <c r="E13" s="102">
        <f t="shared" si="8"/>
        <v>-2564440.299253291</v>
      </c>
      <c r="F13" s="102">
        <f t="shared" si="8"/>
        <v>1120592.9054752085</v>
      </c>
      <c r="G13" s="102">
        <f t="shared" ref="G13" si="9">SUM(G11:G12)</f>
        <v>10807699.273989446</v>
      </c>
      <c r="H13" s="102">
        <f t="shared" ref="H13:M13" si="10">SUM(H11:H12)</f>
        <v>7576392.3561512846</v>
      </c>
      <c r="I13" s="102">
        <f t="shared" si="10"/>
        <v>3203498.3232816933</v>
      </c>
      <c r="J13" s="102">
        <f t="shared" si="10"/>
        <v>-2840846.5487520578</v>
      </c>
      <c r="K13" s="102">
        <f t="shared" si="10"/>
        <v>2096712.019202624</v>
      </c>
      <c r="L13" s="102">
        <f t="shared" ref="L13" si="11">SUM(L11:L12)</f>
        <v>-128503.28249005298</v>
      </c>
      <c r="M13" s="102">
        <f t="shared" si="10"/>
        <v>126233.11380595423</v>
      </c>
      <c r="N13" s="138">
        <f t="shared" si="7"/>
        <v>10393927.189253412</v>
      </c>
      <c r="O13" s="111">
        <f>N13/N32</f>
        <v>8.221051729561446E-2</v>
      </c>
    </row>
    <row r="14" spans="1:28">
      <c r="A14" s="85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37"/>
      <c r="O14" s="10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108">
        <f t="shared" ref="B15:D16" si="12">($E41*I$53+$F41*I$57)*B68</f>
        <v>-75836.96178916558</v>
      </c>
      <c r="C15" s="108">
        <f t="shared" si="12"/>
        <v>-227919.73500527703</v>
      </c>
      <c r="D15" s="108">
        <f t="shared" si="12"/>
        <v>-69871.103445833447</v>
      </c>
      <c r="E15" s="108">
        <f t="shared" ref="E15:K16" si="13">($B41*L$41+$C41*L$45+$D41*L$49)*E68</f>
        <v>-145796.43924029981</v>
      </c>
      <c r="F15" s="108">
        <f t="shared" si="13"/>
        <v>64175.898446458501</v>
      </c>
      <c r="G15" s="108">
        <f t="shared" si="13"/>
        <v>623671.17661951669</v>
      </c>
      <c r="H15" s="108">
        <f t="shared" si="13"/>
        <v>438444.3179626512</v>
      </c>
      <c r="I15" s="108">
        <f t="shared" si="13"/>
        <v>186089.60645501004</v>
      </c>
      <c r="J15" s="108">
        <f t="shared" si="13"/>
        <v>-164661.43400193771</v>
      </c>
      <c r="K15" s="108">
        <f t="shared" si="13"/>
        <v>118679.09614834869</v>
      </c>
      <c r="L15" s="108">
        <f>($B41*S$41+$C41*S$45+$D41*S$49+E41*S53+F41*S57)*L68</f>
        <v>29247.306405835221</v>
      </c>
      <c r="M15" s="108">
        <f>($E41*T$53+$F41*T$57)*M68</f>
        <v>5408.1508866666099</v>
      </c>
      <c r="N15" s="137">
        <f t="shared" ref="N15:N17" si="14">SUM(B15:M15)</f>
        <v>781629.87944197329</v>
      </c>
      <c r="O15" s="107"/>
    </row>
    <row r="16" spans="1:28" s="82" customFormat="1">
      <c r="A16" s="91" t="s">
        <v>104</v>
      </c>
      <c r="B16" s="108">
        <f t="shared" si="12"/>
        <v>-1568144.6998044108</v>
      </c>
      <c r="C16" s="108">
        <f t="shared" si="12"/>
        <v>-4728716.0359449545</v>
      </c>
      <c r="D16" s="108">
        <f t="shared" si="12"/>
        <v>-1422445.9179802106</v>
      </c>
      <c r="E16" s="108">
        <f t="shared" si="13"/>
        <v>-790603.26110962161</v>
      </c>
      <c r="F16" s="108">
        <f t="shared" si="13"/>
        <v>485234.29235993029</v>
      </c>
      <c r="G16" s="108">
        <f t="shared" si="13"/>
        <v>6477158.4049488567</v>
      </c>
      <c r="H16" s="108">
        <f t="shared" si="13"/>
        <v>4139642.3997185174</v>
      </c>
      <c r="I16" s="108">
        <f t="shared" si="13"/>
        <v>2299293.5884124697</v>
      </c>
      <c r="J16" s="108">
        <f t="shared" si="13"/>
        <v>-1106517.6676136812</v>
      </c>
      <c r="K16" s="108">
        <f t="shared" si="13"/>
        <v>554491.56403537816</v>
      </c>
      <c r="L16" s="108">
        <f>($B42*S$41+$C42*S$45+$D42*S$49+E42*S53+F42*S57)*L69</f>
        <v>-1667562.3603027447</v>
      </c>
      <c r="M16" s="108">
        <f>($E42*T$53+$F42*T$57)*M69</f>
        <v>109422.46582069329</v>
      </c>
      <c r="N16" s="137">
        <f t="shared" si="14"/>
        <v>2781252.7725402219</v>
      </c>
      <c r="O16" s="107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02">
        <f t="shared" ref="B17:F17" si="15">SUM(B15:B16)</f>
        <v>-1643981.6615935764</v>
      </c>
      <c r="C17" s="102">
        <f t="shared" si="15"/>
        <v>-4956635.7709502317</v>
      </c>
      <c r="D17" s="102">
        <f t="shared" si="15"/>
        <v>-1492317.0214260442</v>
      </c>
      <c r="E17" s="102">
        <f t="shared" si="15"/>
        <v>-936399.70034992136</v>
      </c>
      <c r="F17" s="102">
        <f t="shared" si="15"/>
        <v>549410.19080638874</v>
      </c>
      <c r="G17" s="102">
        <f t="shared" ref="G17" si="16">SUM(G15:G16)</f>
        <v>7100829.5815683734</v>
      </c>
      <c r="H17" s="102">
        <f t="shared" ref="H17:M17" si="17">SUM(H15:H16)</f>
        <v>4578086.7176811686</v>
      </c>
      <c r="I17" s="102">
        <f t="shared" si="17"/>
        <v>2485383.1948674796</v>
      </c>
      <c r="J17" s="102">
        <f t="shared" si="17"/>
        <v>-1271179.1016156189</v>
      </c>
      <c r="K17" s="102">
        <f t="shared" si="17"/>
        <v>673170.66018372681</v>
      </c>
      <c r="L17" s="102">
        <f t="shared" ref="L17" si="18">SUM(L15:L16)</f>
        <v>-1638315.0538969093</v>
      </c>
      <c r="M17" s="102">
        <f t="shared" si="17"/>
        <v>114830.61670735991</v>
      </c>
      <c r="N17" s="138">
        <f t="shared" si="14"/>
        <v>3562882.6519821943</v>
      </c>
      <c r="O17" s="111">
        <f>N17/N32</f>
        <v>2.8180534705483748E-2</v>
      </c>
    </row>
    <row r="18" spans="1:28">
      <c r="A18" s="85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37"/>
      <c r="O18" s="10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108">
        <f t="shared" ref="B19:D20" si="19">($E43*I$53+$F43*I$57)*B70</f>
        <v>-13617.704194374805</v>
      </c>
      <c r="C19" s="108">
        <f t="shared" si="19"/>
        <v>-38198.092692472099</v>
      </c>
      <c r="D19" s="108">
        <f t="shared" si="19"/>
        <v>-10661.069772708352</v>
      </c>
      <c r="E19" s="108">
        <f t="shared" ref="E19:K20" si="20">($B43*L$41+$C43*L$45+$D43*L$49)*E70</f>
        <v>-34686.862973027732</v>
      </c>
      <c r="F19" s="181">
        <f t="shared" si="20"/>
        <v>14116.817663361138</v>
      </c>
      <c r="G19" s="181">
        <f t="shared" si="20"/>
        <v>122888.22305770832</v>
      </c>
      <c r="H19" s="181">
        <f t="shared" si="20"/>
        <v>89083.908933138475</v>
      </c>
      <c r="I19" s="181">
        <f t="shared" si="20"/>
        <v>33583.692863370772</v>
      </c>
      <c r="J19" s="181">
        <f t="shared" si="20"/>
        <v>-36663.157071847287</v>
      </c>
      <c r="K19" s="181">
        <f t="shared" si="20"/>
        <v>29021.71070030523</v>
      </c>
      <c r="L19" s="181">
        <f>($B43*S$41+$C43*S$45+$D43*S$49+E43*S53+F43*S57)*L70</f>
        <v>17925.789838847671</v>
      </c>
      <c r="M19" s="108">
        <f>($E43*T$53+$F43*T$57)*M70</f>
        <v>811.96211290276926</v>
      </c>
      <c r="N19" s="137">
        <f t="shared" ref="N19:N21" si="21">SUM(B19:M19)</f>
        <v>173605.21846520415</v>
      </c>
      <c r="O19" s="107"/>
    </row>
    <row r="20" spans="1:28" s="82" customFormat="1">
      <c r="A20" s="91" t="s">
        <v>105</v>
      </c>
      <c r="B20" s="108">
        <f t="shared" si="19"/>
        <v>-843385.51856898784</v>
      </c>
      <c r="C20" s="108">
        <f t="shared" si="19"/>
        <v>-2544114.41433095</v>
      </c>
      <c r="D20" s="108">
        <f t="shared" si="19"/>
        <v>-765624.1156025012</v>
      </c>
      <c r="E20" s="108">
        <f t="shared" si="20"/>
        <v>-228383.86037297299</v>
      </c>
      <c r="F20" s="108">
        <f t="shared" si="20"/>
        <v>126460.16690949917</v>
      </c>
      <c r="G20" s="108">
        <f t="shared" si="20"/>
        <v>666342.78584469529</v>
      </c>
      <c r="H20" s="181">
        <f t="shared" si="20"/>
        <v>566974.38101491868</v>
      </c>
      <c r="I20" s="108">
        <f t="shared" si="20"/>
        <v>107152.47101960338</v>
      </c>
      <c r="J20" s="108">
        <f t="shared" si="20"/>
        <v>-313463.15869607497</v>
      </c>
      <c r="K20" s="108">
        <f t="shared" si="20"/>
        <v>354746.68586824107</v>
      </c>
      <c r="L20" s="108">
        <f>($B44*S$41+$C44*S$45+$D44*S$49+E44*S53+F44*S57)*L71</f>
        <v>-946617.95809767791</v>
      </c>
      <c r="M20" s="108">
        <f>($E44*T$53+$F44*T$57)*M71</f>
        <v>57664.708342541053</v>
      </c>
      <c r="N20" s="137">
        <f t="shared" si="21"/>
        <v>-3762247.8266696669</v>
      </c>
      <c r="O20" s="107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02">
        <f t="shared" ref="B21:F21" si="22">SUM(B19:B20)</f>
        <v>-857003.22276336269</v>
      </c>
      <c r="C21" s="102">
        <f t="shared" si="22"/>
        <v>-2582312.507023422</v>
      </c>
      <c r="D21" s="102">
        <f t="shared" si="22"/>
        <v>-776285.18537520955</v>
      </c>
      <c r="E21" s="102">
        <f t="shared" si="22"/>
        <v>-263070.72334600071</v>
      </c>
      <c r="F21" s="102">
        <f t="shared" si="22"/>
        <v>140576.9845728603</v>
      </c>
      <c r="G21" s="102">
        <f t="shared" ref="G21" si="23">SUM(G19:G20)</f>
        <v>789231.00890240364</v>
      </c>
      <c r="H21" s="102">
        <f t="shared" ref="H21:M21" si="24">SUM(H19:H20)</f>
        <v>656058.28994805715</v>
      </c>
      <c r="I21" s="102">
        <f t="shared" si="24"/>
        <v>140736.16388297416</v>
      </c>
      <c r="J21" s="102">
        <f t="shared" si="24"/>
        <v>-350126.31576792226</v>
      </c>
      <c r="K21" s="102">
        <f t="shared" si="24"/>
        <v>383768.3965685463</v>
      </c>
      <c r="L21" s="102">
        <f t="shared" ref="L21" si="25">SUM(L19:L20)</f>
        <v>-928692.16825883021</v>
      </c>
      <c r="M21" s="102">
        <f t="shared" si="24"/>
        <v>58476.670455443826</v>
      </c>
      <c r="N21" s="138">
        <f t="shared" si="21"/>
        <v>-3588642.6082044616</v>
      </c>
      <c r="O21" s="111">
        <f>N21/N32</f>
        <v>-2.8384282460108639E-2</v>
      </c>
    </row>
    <row r="22" spans="1:28">
      <c r="A22" s="85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37"/>
      <c r="O22" s="10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108">
        <f t="shared" ref="B23:D24" si="26">($E45*I$53+$F45*I$57)*B72</f>
        <v>-18725.654009833066</v>
      </c>
      <c r="C23" s="108">
        <f t="shared" si="26"/>
        <v>-60606.985530777587</v>
      </c>
      <c r="D23" s="108">
        <f t="shared" si="26"/>
        <v>-18216.564438333364</v>
      </c>
      <c r="E23" s="108">
        <f t="shared" ref="E23:K24" si="27">($B45*L$41+$C45*L$45+$D45*L$49)*E72</f>
        <v>-44879.657915166608</v>
      </c>
      <c r="F23" s="108">
        <f t="shared" si="27"/>
        <v>17188.25945019448</v>
      </c>
      <c r="G23" s="108">
        <f t="shared" si="27"/>
        <v>152781.30457795833</v>
      </c>
      <c r="H23" s="108">
        <f t="shared" si="27"/>
        <v>109974.91791686062</v>
      </c>
      <c r="I23" s="108">
        <f t="shared" si="27"/>
        <v>42492.131386739762</v>
      </c>
      <c r="J23" s="108">
        <f t="shared" si="27"/>
        <v>-44421.955754041737</v>
      </c>
      <c r="K23" s="108">
        <f t="shared" si="27"/>
        <v>34712.055814582942</v>
      </c>
      <c r="L23" s="108">
        <f>($B45*S$41+$C45*S$45+$D45*S$49+E45*S53+F45*S57)*L72</f>
        <v>14865.813571375551</v>
      </c>
      <c r="M23" s="108">
        <f>($E45*T$53+$F45*T$57)*M72</f>
        <v>1288.2992987222087</v>
      </c>
      <c r="N23" s="137">
        <f t="shared" ref="N23:N25" si="28">SUM(B23:M23)</f>
        <v>186451.96436828157</v>
      </c>
      <c r="O23" s="107"/>
    </row>
    <row r="24" spans="1:28" s="82" customFormat="1">
      <c r="A24" s="91" t="s">
        <v>5</v>
      </c>
      <c r="B24" s="108">
        <f t="shared" si="26"/>
        <v>-271854.63636082941</v>
      </c>
      <c r="C24" s="108">
        <f t="shared" si="26"/>
        <v>-813552.80113899731</v>
      </c>
      <c r="D24" s="108">
        <f t="shared" si="26"/>
        <v>-245051.02597208376</v>
      </c>
      <c r="E24" s="108">
        <f t="shared" si="27"/>
        <v>-195316.76047649825</v>
      </c>
      <c r="F24" s="108">
        <f t="shared" si="27"/>
        <v>108283.52121925403</v>
      </c>
      <c r="G24" s="108">
        <f t="shared" si="27"/>
        <v>567251.6495106396</v>
      </c>
      <c r="H24" s="108">
        <f t="shared" si="27"/>
        <v>485322.77124119137</v>
      </c>
      <c r="I24" s="108">
        <f t="shared" si="27"/>
        <v>91721.135772459194</v>
      </c>
      <c r="J24" s="108">
        <f t="shared" si="27"/>
        <v>-268164.52627060056</v>
      </c>
      <c r="K24" s="108">
        <f t="shared" si="27"/>
        <v>304333.33433997171</v>
      </c>
      <c r="L24" s="181">
        <f>($B46*S$41+$C46*S$45+$D46*S$49+E46*S53+F46*S57)*L73</f>
        <v>-182832.47594854096</v>
      </c>
      <c r="M24" s="108">
        <f>($E46*T$53+$F46*T$57)*M73</f>
        <v>18464.461330222028</v>
      </c>
      <c r="N24" s="137">
        <f t="shared" si="28"/>
        <v>-401395.35275381221</v>
      </c>
      <c r="O24" s="107"/>
    </row>
    <row r="25" spans="1:28">
      <c r="A25" s="84" t="s">
        <v>32</v>
      </c>
      <c r="B25" s="102">
        <f t="shared" ref="B25:F25" si="29">SUM(B23:B24)</f>
        <v>-290580.29037066246</v>
      </c>
      <c r="C25" s="102">
        <f t="shared" si="29"/>
        <v>-874159.78666977491</v>
      </c>
      <c r="D25" s="102">
        <f t="shared" si="29"/>
        <v>-263267.59041041712</v>
      </c>
      <c r="E25" s="102">
        <f t="shared" si="29"/>
        <v>-240196.41839166486</v>
      </c>
      <c r="F25" s="102">
        <f t="shared" si="29"/>
        <v>125471.78066944852</v>
      </c>
      <c r="G25" s="102">
        <f t="shared" ref="G25" si="30">SUM(G23:G24)</f>
        <v>720032.95408859791</v>
      </c>
      <c r="H25" s="102">
        <f t="shared" ref="H25:M25" si="31">SUM(H23:H24)</f>
        <v>595297.68915805197</v>
      </c>
      <c r="I25" s="102">
        <f t="shared" si="31"/>
        <v>134213.26715919896</v>
      </c>
      <c r="J25" s="102">
        <f t="shared" si="31"/>
        <v>-312586.48202464229</v>
      </c>
      <c r="K25" s="102">
        <f t="shared" si="31"/>
        <v>339045.39015455463</v>
      </c>
      <c r="L25" s="102">
        <f t="shared" ref="L25" si="32">SUM(L23:L24)</f>
        <v>-167966.6623771654</v>
      </c>
      <c r="M25" s="102">
        <f t="shared" si="31"/>
        <v>19752.760628944237</v>
      </c>
      <c r="N25" s="138">
        <f t="shared" si="28"/>
        <v>-214943.38838553106</v>
      </c>
      <c r="O25" s="111">
        <f>N25/N32</f>
        <v>-1.7000895644830802E-3</v>
      </c>
    </row>
    <row r="26" spans="1:28">
      <c r="A26" s="85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37"/>
      <c r="O26" s="107"/>
    </row>
    <row r="27" spans="1:28">
      <c r="A27" s="91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37"/>
      <c r="O27" s="107"/>
    </row>
    <row r="28" spans="1:28">
      <c r="A28" s="91" t="s">
        <v>22</v>
      </c>
      <c r="B28" s="108">
        <f t="shared" ref="B28:D30" si="33">($E47*I$53+$F47*I$57)*B74</f>
        <v>-60390.160025415797</v>
      </c>
      <c r="C28" s="108">
        <f t="shared" si="33"/>
        <v>-181496.05344402717</v>
      </c>
      <c r="D28" s="108">
        <f t="shared" si="33"/>
        <v>-54552.037589583415</v>
      </c>
      <c r="E28" s="108">
        <f t="shared" ref="E28:K30" si="34">($B47*L$41+$C47*L$45+$D47*L$49)*E74</f>
        <v>-36323.626434374673</v>
      </c>
      <c r="F28" s="108">
        <f t="shared" si="34"/>
        <v>20137.801610938248</v>
      </c>
      <c r="G28" s="108">
        <f t="shared" si="34"/>
        <v>105719.33631875014</v>
      </c>
      <c r="H28" s="108">
        <f t="shared" si="34"/>
        <v>90064.442956249433</v>
      </c>
      <c r="I28" s="108">
        <f t="shared" si="34"/>
        <v>17021.276334375161</v>
      </c>
      <c r="J28" s="108">
        <f t="shared" si="34"/>
        <v>-49978.128342186821</v>
      </c>
      <c r="K28" s="108">
        <f t="shared" si="34"/>
        <v>56840.664803124899</v>
      </c>
      <c r="L28" s="108">
        <f>($B47*S$41+$C47*S$45+$D47*S$49+E47*S53+F47*S57)*L74</f>
        <v>-48211.583876458149</v>
      </c>
      <c r="M28" s="108">
        <f>($E47*T$53+$F47*T$57)*M74</f>
        <v>4154.7601365277333</v>
      </c>
      <c r="N28" s="137">
        <f t="shared" ref="N28:N32" si="35">SUM(B28:M28)</f>
        <v>-137013.30755208037</v>
      </c>
      <c r="O28" s="107">
        <f>N28/$N$32</f>
        <v>-1.0837034631035092E-3</v>
      </c>
    </row>
    <row r="29" spans="1:28" s="93" customFormat="1">
      <c r="A29" s="92" t="s">
        <v>7</v>
      </c>
      <c r="B29" s="109">
        <f t="shared" si="33"/>
        <v>-59187.303192665822</v>
      </c>
      <c r="C29" s="109">
        <f t="shared" si="33"/>
        <v>-177880.99814511053</v>
      </c>
      <c r="D29" s="109">
        <f t="shared" si="33"/>
        <v>-53465.465023333425</v>
      </c>
      <c r="E29" s="109">
        <f t="shared" si="34"/>
        <v>-374163.00817177724</v>
      </c>
      <c r="F29" s="109">
        <f t="shared" si="34"/>
        <v>161847.03701136154</v>
      </c>
      <c r="G29" s="109">
        <f t="shared" si="34"/>
        <v>1534737.0063787918</v>
      </c>
      <c r="H29" s="109">
        <f t="shared" si="34"/>
        <v>1076888.0259219126</v>
      </c>
      <c r="I29" s="109">
        <f t="shared" si="34"/>
        <v>450221.59411133861</v>
      </c>
      <c r="J29" s="109">
        <f t="shared" si="34"/>
        <v>-399348.90267970884</v>
      </c>
      <c r="K29" s="109">
        <f t="shared" si="34"/>
        <v>295726.46796408005</v>
      </c>
      <c r="L29" s="109">
        <f>($B48*S$41+$C48*S$45+$D48*S$49+E48*S53+F48*S57)*L75</f>
        <v>263346.37277696258</v>
      </c>
      <c r="M29" s="109">
        <f>($E48*T$53+$F48*T$57)*M75</f>
        <v>3938.0576964166257</v>
      </c>
      <c r="N29" s="140">
        <f t="shared" si="35"/>
        <v>2722658.8846482676</v>
      </c>
      <c r="O29" s="107">
        <f>N29/$N$32</f>
        <v>2.1534805011705342E-2</v>
      </c>
    </row>
    <row r="30" spans="1:28">
      <c r="A30" s="141" t="s">
        <v>49</v>
      </c>
      <c r="B30" s="108">
        <f t="shared" si="33"/>
        <v>-1030.9563271999853</v>
      </c>
      <c r="C30" s="108">
        <f t="shared" si="33"/>
        <v>-3098.4270381333231</v>
      </c>
      <c r="D30" s="108">
        <f t="shared" si="33"/>
        <v>-931.29026800000156</v>
      </c>
      <c r="E30" s="108">
        <f t="shared" si="34"/>
        <v>-15870.637076222198</v>
      </c>
      <c r="F30" s="108">
        <f t="shared" si="34"/>
        <v>5744.5135866666715</v>
      </c>
      <c r="G30" s="108">
        <f t="shared" si="34"/>
        <v>40109.670693999986</v>
      </c>
      <c r="H30" s="108">
        <f t="shared" si="34"/>
        <v>31519.262613222018</v>
      </c>
      <c r="I30" s="108">
        <f t="shared" si="34"/>
        <v>8643.7353067141557</v>
      </c>
      <c r="J30" s="108">
        <f t="shared" si="34"/>
        <v>-15603.260000277813</v>
      </c>
      <c r="K30" s="108">
        <f t="shared" si="34"/>
        <v>13766.584549110952</v>
      </c>
      <c r="L30" s="108">
        <f>($B49*S$41+$C49*S$45+$D49*S$49+E49*S53+F49*S57)*L76</f>
        <v>15353.097060244654</v>
      </c>
      <c r="M30" s="108">
        <f>($E49*T$53+$F49*T$57)*M76</f>
        <v>70.928380533332586</v>
      </c>
      <c r="N30" s="137">
        <f t="shared" si="35"/>
        <v>78673.221480658452</v>
      </c>
      <c r="O30" s="107">
        <f>N30/$N$32</f>
        <v>6.2226395446800839E-4</v>
      </c>
    </row>
    <row r="31" spans="1:28">
      <c r="A31" s="85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39">
        <f t="shared" si="35"/>
        <v>0</v>
      </c>
      <c r="O31" s="107"/>
    </row>
    <row r="32" spans="1:28" s="85" customFormat="1">
      <c r="A32" s="90" t="s">
        <v>19</v>
      </c>
      <c r="B32" s="116">
        <f t="shared" ref="B32:O32" si="36">SUM(B9,B13,B17,B21,B25,B27:B30)</f>
        <v>-13819127.579640655</v>
      </c>
      <c r="C32" s="116">
        <f t="shared" si="36"/>
        <v>-41601203.876312517</v>
      </c>
      <c r="D32" s="116">
        <f t="shared" si="36"/>
        <v>-12519106.877117541</v>
      </c>
      <c r="E32" s="116">
        <f t="shared" si="36"/>
        <v>-32515317.911798563</v>
      </c>
      <c r="F32" s="116">
        <f t="shared" si="36"/>
        <v>12756789.860435065</v>
      </c>
      <c r="G32" s="116">
        <f t="shared" si="36"/>
        <v>102461928.00267152</v>
      </c>
      <c r="H32" s="116">
        <f t="shared" ref="H32:M32" si="37">SUM(H9,H13,H17,H21,H25,H27:H30)</f>
        <v>76488820.779964089</v>
      </c>
      <c r="I32" s="116">
        <f t="shared" si="37"/>
        <v>26063459.808881357</v>
      </c>
      <c r="J32" s="116">
        <f t="shared" si="37"/>
        <v>-33787622.251130752</v>
      </c>
      <c r="K32" s="116">
        <f t="shared" si="37"/>
        <v>28096035.321718726</v>
      </c>
      <c r="L32" s="116">
        <f t="shared" si="37"/>
        <v>13845880.72108539</v>
      </c>
      <c r="M32" s="116">
        <f t="shared" si="37"/>
        <v>960090.2905626815</v>
      </c>
      <c r="N32" s="142">
        <f t="shared" si="35"/>
        <v>126430626.2893188</v>
      </c>
      <c r="O32" s="118">
        <f t="shared" si="36"/>
        <v>1.0000000000000002</v>
      </c>
    </row>
    <row r="33" spans="1:24" s="85" customFormat="1">
      <c r="A33" s="90" t="s">
        <v>56</v>
      </c>
      <c r="B33" s="117">
        <f>IF('Actual Total Usage'!B31=0,0,B32/'Actual Total Usage'!B31)</f>
        <v>-9.9582972987363495E-3</v>
      </c>
      <c r="C33" s="117">
        <f>IF('Actual Total Usage'!C31=0,0,C32/'Actual Total Usage'!C31)</f>
        <v>-2.9385883516751247E-2</v>
      </c>
      <c r="D33" s="117">
        <f>IF('Actual Total Usage'!D31=0,0,D32/'Actual Total Usage'!D31)</f>
        <v>-8.6972950320584191E-3</v>
      </c>
      <c r="E33" s="117">
        <f>IF('Actual Total Usage'!E31=0,0,E32/'Actual Total Usage'!E31)</f>
        <v>-2.1923861302404653E-2</v>
      </c>
      <c r="F33" s="117">
        <f>IF('Actual Total Usage'!F31=0,0,F32/'Actual Total Usage'!F31)</f>
        <v>8.0568604843134026E-3</v>
      </c>
      <c r="G33" s="117">
        <f>IF('Actual Total Usage'!G31=0,0,G32/'Actual Total Usage'!G31)</f>
        <v>5.0805789322520452E-2</v>
      </c>
      <c r="H33" s="117">
        <f>IF('Actual Total Usage'!H31=0,0,H32/'Actual Total Usage'!H31)</f>
        <v>3.8314421215386689E-2</v>
      </c>
      <c r="I33" s="117">
        <f>IF('Actual Total Usage'!I31=0,0,I32/'Actual Total Usage'!I31)</f>
        <v>1.3355525603031973E-2</v>
      </c>
      <c r="J33" s="117">
        <f>IF('Actual Total Usage'!J31=0,0,J32/'Actual Total Usage'!J31)</f>
        <v>-1.7660549992078525E-2</v>
      </c>
      <c r="K33" s="117">
        <f>IF('Actual Total Usage'!K31=0,0,K32/'Actual Total Usage'!K31)</f>
        <v>1.6471570672455776E-2</v>
      </c>
      <c r="L33" s="117">
        <f>IF('Actual Total Usage'!L31=0,0,L32/'Actual Total Usage'!L31)</f>
        <v>9.6526003383004214E-3</v>
      </c>
      <c r="M33" s="117">
        <f>IF('Actual Total Usage'!M31=0,0,M32/'Actual Total Usage'!M31)</f>
        <v>6.7427125092783531E-4</v>
      </c>
      <c r="N33" s="117">
        <f>N32/'Actual Total Usage'!N31</f>
        <v>6.4012058313626333E-3</v>
      </c>
      <c r="O33" s="119"/>
    </row>
    <row r="34" spans="1:24"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24"/>
      <c r="O34" s="107"/>
    </row>
    <row r="36" spans="1:24" ht="15.75">
      <c r="A36" s="123" t="s">
        <v>149</v>
      </c>
      <c r="H36" s="123" t="s">
        <v>71</v>
      </c>
      <c r="O36"/>
      <c r="P36" s="97"/>
    </row>
    <row r="37" spans="1:24">
      <c r="A37" s="113" t="s">
        <v>70</v>
      </c>
      <c r="B37" s="115" t="s">
        <v>52</v>
      </c>
      <c r="C37" s="115" t="s">
        <v>114</v>
      </c>
      <c r="D37" s="115" t="s">
        <v>53</v>
      </c>
      <c r="E37" s="115" t="s">
        <v>54</v>
      </c>
      <c r="F37" s="115" t="s">
        <v>55</v>
      </c>
      <c r="O37"/>
      <c r="P37" s="97"/>
    </row>
    <row r="38" spans="1:24">
      <c r="A38" s="125" t="s">
        <v>106</v>
      </c>
      <c r="B38" s="190">
        <v>0.44255299999999997</v>
      </c>
      <c r="C38" s="191"/>
      <c r="D38" s="190">
        <v>0.32469500000000001</v>
      </c>
      <c r="E38" s="192"/>
      <c r="F38" s="190">
        <v>0.39068199999999997</v>
      </c>
      <c r="I38" s="57">
        <f t="shared" ref="I38:N38" si="38">B7</f>
        <v>43647</v>
      </c>
      <c r="J38" s="57">
        <f t="shared" si="38"/>
        <v>43678</v>
      </c>
      <c r="K38" s="57">
        <f t="shared" si="38"/>
        <v>43709</v>
      </c>
      <c r="L38" s="57">
        <f t="shared" si="38"/>
        <v>43739</v>
      </c>
      <c r="M38" s="57">
        <f t="shared" si="38"/>
        <v>43770</v>
      </c>
      <c r="N38" s="57">
        <f t="shared" si="38"/>
        <v>43800</v>
      </c>
      <c r="O38" s="57">
        <f t="shared" ref="O38:T38" si="39">H7</f>
        <v>43831</v>
      </c>
      <c r="P38" s="57">
        <f t="shared" si="39"/>
        <v>43862</v>
      </c>
      <c r="Q38" s="57">
        <f t="shared" si="39"/>
        <v>43891</v>
      </c>
      <c r="R38" s="57">
        <f t="shared" si="39"/>
        <v>43922</v>
      </c>
      <c r="S38" s="57">
        <f t="shared" si="39"/>
        <v>43952</v>
      </c>
      <c r="T38" s="57">
        <f t="shared" si="39"/>
        <v>43983</v>
      </c>
    </row>
    <row r="39" spans="1:24">
      <c r="A39" s="125" t="s">
        <v>34</v>
      </c>
      <c r="B39" s="190">
        <v>0.206181</v>
      </c>
      <c r="C39" s="193"/>
      <c r="D39" s="190">
        <v>0.25466499999999997</v>
      </c>
      <c r="E39" s="190"/>
      <c r="F39" s="190">
        <v>0.12296799999999999</v>
      </c>
      <c r="H39" s="24" t="s">
        <v>73</v>
      </c>
      <c r="I39" s="131">
        <v>54.9236111111111</v>
      </c>
      <c r="J39" s="131">
        <v>46.176388888888901</v>
      </c>
      <c r="K39" s="131">
        <v>134.333333333333</v>
      </c>
      <c r="L39" s="131">
        <v>387.48055555555601</v>
      </c>
      <c r="M39" s="131">
        <v>580.33333333333303</v>
      </c>
      <c r="N39" s="131">
        <v>745.34583333333296</v>
      </c>
      <c r="O39" s="131">
        <v>718.55694444444396</v>
      </c>
      <c r="P39" s="131">
        <v>638.81785714285695</v>
      </c>
      <c r="Q39" s="131">
        <v>591.413194444444</v>
      </c>
      <c r="R39" s="131">
        <v>448.99722222222198</v>
      </c>
      <c r="S39" s="131">
        <v>291.180555555556</v>
      </c>
      <c r="T39" s="131">
        <v>160.11944444444401</v>
      </c>
      <c r="V39" s="131"/>
      <c r="X39" s="97"/>
    </row>
    <row r="40" spans="1:24">
      <c r="A40" s="125" t="s">
        <v>109</v>
      </c>
      <c r="B40" s="190">
        <v>0.34064699999999998</v>
      </c>
      <c r="C40" s="193"/>
      <c r="D40" s="190">
        <v>0.69784199999999996</v>
      </c>
      <c r="E40" s="190"/>
      <c r="F40" s="190">
        <v>0.83428899999999995</v>
      </c>
      <c r="H40" s="33" t="s">
        <v>74</v>
      </c>
      <c r="I40" s="133">
        <v>24.2916666666667</v>
      </c>
      <c r="J40" s="134">
        <v>8.2083333333333393</v>
      </c>
      <c r="K40" s="133">
        <v>115.708333333333</v>
      </c>
      <c r="L40" s="133">
        <v>445.29166666666703</v>
      </c>
      <c r="M40" s="133">
        <v>560.95833333333303</v>
      </c>
      <c r="N40" s="133">
        <v>634.20833333333303</v>
      </c>
      <c r="O40" s="133">
        <v>623.79166666666697</v>
      </c>
      <c r="P40" s="133">
        <v>621.91666666666697</v>
      </c>
      <c r="Q40" s="133">
        <v>645.70833333333303</v>
      </c>
      <c r="R40" s="133">
        <v>397.79166666666703</v>
      </c>
      <c r="S40" s="133">
        <v>227.708333333333</v>
      </c>
      <c r="T40" s="133">
        <v>143.291666666667</v>
      </c>
      <c r="X40" s="97"/>
    </row>
    <row r="41" spans="1:24">
      <c r="A41" s="125" t="s">
        <v>35</v>
      </c>
      <c r="B41" s="190">
        <v>6.9091509999999996</v>
      </c>
      <c r="C41" s="193"/>
      <c r="D41" s="190">
        <v>13.784599999999999</v>
      </c>
      <c r="E41" s="190"/>
      <c r="F41" s="190">
        <v>11.1134</v>
      </c>
      <c r="H41" s="24" t="s">
        <v>72</v>
      </c>
      <c r="I41" s="131">
        <f t="shared" ref="I41:N41" si="40">I39-I40</f>
        <v>30.6319444444444</v>
      </c>
      <c r="J41" s="131">
        <f t="shared" si="40"/>
        <v>37.968055555555566</v>
      </c>
      <c r="K41" s="131">
        <f t="shared" si="40"/>
        <v>18.625</v>
      </c>
      <c r="L41" s="131">
        <f t="shared" si="40"/>
        <v>-57.811111111111018</v>
      </c>
      <c r="M41" s="131">
        <f t="shared" si="40"/>
        <v>19.375</v>
      </c>
      <c r="N41" s="131">
        <f t="shared" si="40"/>
        <v>111.13749999999993</v>
      </c>
      <c r="O41" s="131">
        <f t="shared" ref="O41:T41" si="41">O39-O40</f>
        <v>94.765277777776987</v>
      </c>
      <c r="P41" s="131">
        <f t="shared" si="41"/>
        <v>16.901190476189981</v>
      </c>
      <c r="Q41" s="131">
        <f t="shared" si="41"/>
        <v>-54.295138888889028</v>
      </c>
      <c r="R41" s="131">
        <f t="shared" si="41"/>
        <v>51.205555555554952</v>
      </c>
      <c r="S41" s="131">
        <f t="shared" si="41"/>
        <v>63.472222222222996</v>
      </c>
      <c r="T41" s="131">
        <f t="shared" si="41"/>
        <v>16.827777777777015</v>
      </c>
      <c r="X41" s="97"/>
    </row>
    <row r="42" spans="1:24">
      <c r="A42" s="125" t="s">
        <v>2</v>
      </c>
      <c r="B42" s="190">
        <v>1.0884769999999999</v>
      </c>
      <c r="C42" s="190"/>
      <c r="D42" s="190">
        <v>8.1073640000000005</v>
      </c>
      <c r="E42" s="190"/>
      <c r="F42" s="190">
        <v>9.2920660000000002</v>
      </c>
      <c r="I42" s="60"/>
      <c r="J42" s="130"/>
      <c r="K42" s="60"/>
      <c r="L42" s="60"/>
      <c r="M42" s="60"/>
      <c r="N42" s="60"/>
      <c r="O42" s="60"/>
      <c r="P42" s="60"/>
      <c r="Q42" s="60"/>
      <c r="R42" s="60"/>
      <c r="S42" s="60"/>
      <c r="T42" s="60"/>
      <c r="X42" s="97"/>
    </row>
    <row r="43" spans="1:24">
      <c r="A43" s="125" t="s">
        <v>36</v>
      </c>
      <c r="B43" s="190">
        <v>41.309869999999997</v>
      </c>
      <c r="C43" s="193"/>
      <c r="D43" s="190">
        <v>53.314790000000002</v>
      </c>
      <c r="E43" s="190"/>
      <c r="F43" s="190">
        <v>40.044710000000002</v>
      </c>
      <c r="H43" s="85" t="s">
        <v>115</v>
      </c>
      <c r="I43" s="131">
        <v>0.11944444444444501</v>
      </c>
      <c r="J43" s="131">
        <v>0</v>
      </c>
      <c r="K43" s="131">
        <v>3.5791666666666702</v>
      </c>
      <c r="L43" s="131">
        <v>99.962500000000006</v>
      </c>
      <c r="M43" s="131">
        <v>282.16180555555599</v>
      </c>
      <c r="N43" s="131">
        <v>435.52222222222201</v>
      </c>
      <c r="O43" s="131">
        <v>408.62222222222198</v>
      </c>
      <c r="P43" s="131">
        <v>349.838690476191</v>
      </c>
      <c r="Q43" s="131">
        <v>283.08541666666702</v>
      </c>
      <c r="R43" s="131">
        <v>165.59861111111101</v>
      </c>
      <c r="S43" s="131">
        <v>55.398611111111101</v>
      </c>
      <c r="T43" s="131">
        <v>7.5694444444444402</v>
      </c>
      <c r="V43" s="131"/>
      <c r="X43" s="97"/>
    </row>
    <row r="44" spans="1:24">
      <c r="A44" s="125" t="s">
        <v>3</v>
      </c>
      <c r="B44" s="190"/>
      <c r="C44" s="193">
        <v>7.3449819999999999</v>
      </c>
      <c r="D44" s="190"/>
      <c r="E44" s="190"/>
      <c r="F44" s="190">
        <v>46.041269999999997</v>
      </c>
      <c r="H44" s="179" t="s">
        <v>116</v>
      </c>
      <c r="I44" s="133">
        <v>0</v>
      </c>
      <c r="J44" s="134">
        <v>0</v>
      </c>
      <c r="K44" s="133">
        <v>11.375</v>
      </c>
      <c r="L44" s="133">
        <v>138.208333333333</v>
      </c>
      <c r="M44" s="133">
        <v>260.95833333333297</v>
      </c>
      <c r="N44" s="133">
        <v>324.20833333333297</v>
      </c>
      <c r="O44" s="133">
        <v>313.79166666666703</v>
      </c>
      <c r="P44" s="133">
        <v>331.91666666666703</v>
      </c>
      <c r="Q44" s="133">
        <v>335.70833333333297</v>
      </c>
      <c r="R44" s="133">
        <v>105.75</v>
      </c>
      <c r="S44" s="133">
        <v>17.625</v>
      </c>
      <c r="T44" s="133">
        <v>0</v>
      </c>
      <c r="X44" s="97"/>
    </row>
    <row r="45" spans="1:24">
      <c r="A45" s="125" t="s">
        <v>37</v>
      </c>
      <c r="B45" s="190">
        <v>49.188130000000001</v>
      </c>
      <c r="C45" s="193"/>
      <c r="D45" s="190">
        <v>68.929130000000001</v>
      </c>
      <c r="E45" s="190"/>
      <c r="F45" s="190">
        <v>63.536920000000002</v>
      </c>
      <c r="H45" s="24" t="s">
        <v>72</v>
      </c>
      <c r="I45" s="131">
        <f t="shared" ref="I45:N45" si="42">I43-I44</f>
        <v>0.11944444444444501</v>
      </c>
      <c r="J45" s="131">
        <f t="shared" si="42"/>
        <v>0</v>
      </c>
      <c r="K45" s="131">
        <f t="shared" si="42"/>
        <v>-7.7958333333333298</v>
      </c>
      <c r="L45" s="131">
        <f t="shared" si="42"/>
        <v>-38.245833333332996</v>
      </c>
      <c r="M45" s="131">
        <f t="shared" si="42"/>
        <v>21.203472222223013</v>
      </c>
      <c r="N45" s="131">
        <f t="shared" si="42"/>
        <v>111.31388888888904</v>
      </c>
      <c r="O45" s="131">
        <f t="shared" ref="O45:T45" si="43">O43-O44</f>
        <v>94.830555555554952</v>
      </c>
      <c r="P45" s="131">
        <f t="shared" si="43"/>
        <v>17.922023809523978</v>
      </c>
      <c r="Q45" s="131">
        <f t="shared" si="43"/>
        <v>-52.622916666665958</v>
      </c>
      <c r="R45" s="131">
        <f t="shared" si="43"/>
        <v>59.848611111111012</v>
      </c>
      <c r="S45" s="131">
        <f t="shared" si="43"/>
        <v>37.773611111111101</v>
      </c>
      <c r="T45" s="131">
        <f t="shared" si="43"/>
        <v>7.5694444444444402</v>
      </c>
      <c r="X45" s="97"/>
    </row>
    <row r="46" spans="1:24">
      <c r="A46" s="125" t="s">
        <v>5</v>
      </c>
      <c r="B46" s="193"/>
      <c r="C46" s="193">
        <v>10.912129999999999</v>
      </c>
      <c r="D46" s="193"/>
      <c r="E46" s="193"/>
      <c r="F46" s="193">
        <v>25.513580000000001</v>
      </c>
      <c r="I46" s="97"/>
      <c r="O46"/>
      <c r="X46" s="97"/>
    </row>
    <row r="47" spans="1:24">
      <c r="A47" s="125" t="s">
        <v>22</v>
      </c>
      <c r="B47" s="193"/>
      <c r="C47" s="193">
        <v>27.135449999999999</v>
      </c>
      <c r="D47" s="193"/>
      <c r="E47" s="193"/>
      <c r="F47" s="193">
        <v>76.108059999999995</v>
      </c>
      <c r="H47" s="24" t="s">
        <v>75</v>
      </c>
      <c r="I47" s="131">
        <v>0</v>
      </c>
      <c r="J47" s="132">
        <v>0</v>
      </c>
      <c r="K47" s="131">
        <v>0</v>
      </c>
      <c r="L47" s="131">
        <v>2.8305555555555602</v>
      </c>
      <c r="M47" s="131">
        <v>53.813888888888897</v>
      </c>
      <c r="N47" s="131">
        <v>146.77500000000001</v>
      </c>
      <c r="O47" s="131">
        <v>128.4375</v>
      </c>
      <c r="P47" s="131">
        <v>94.234325396825398</v>
      </c>
      <c r="Q47" s="131">
        <v>42.588194444444497</v>
      </c>
      <c r="R47" s="131">
        <v>8.4472222222222193</v>
      </c>
      <c r="S47" s="131">
        <v>0.39305555555555499</v>
      </c>
      <c r="T47" s="131">
        <v>0</v>
      </c>
      <c r="V47" s="131"/>
      <c r="X47" s="97"/>
    </row>
    <row r="48" spans="1:24">
      <c r="A48" s="126" t="s">
        <v>7</v>
      </c>
      <c r="B48" s="193">
        <v>36.341369999999998</v>
      </c>
      <c r="C48" s="193"/>
      <c r="D48" s="193">
        <v>68.661529999999999</v>
      </c>
      <c r="E48" s="193"/>
      <c r="F48" s="193">
        <v>17.175820000000002</v>
      </c>
      <c r="H48" s="33" t="s">
        <v>76</v>
      </c>
      <c r="I48" s="133">
        <v>0</v>
      </c>
      <c r="J48" s="134">
        <v>0</v>
      </c>
      <c r="K48" s="133">
        <v>0</v>
      </c>
      <c r="L48" s="133">
        <v>8.0833333333333393</v>
      </c>
      <c r="M48" s="133">
        <v>48.4583333333333</v>
      </c>
      <c r="N48" s="133">
        <v>55.5833333333333</v>
      </c>
      <c r="O48" s="133">
        <v>73.3333333333333</v>
      </c>
      <c r="P48" s="133">
        <v>58.875</v>
      </c>
      <c r="Q48" s="133">
        <v>53.4166666666667</v>
      </c>
      <c r="R48" s="133">
        <v>6.25</v>
      </c>
      <c r="S48" s="133">
        <v>0</v>
      </c>
      <c r="T48" s="133">
        <v>0</v>
      </c>
      <c r="X48" s="97"/>
    </row>
    <row r="49" spans="1:24">
      <c r="A49" s="127" t="s">
        <v>49</v>
      </c>
      <c r="B49" s="194">
        <v>32.971240000000002</v>
      </c>
      <c r="C49" s="194"/>
      <c r="D49" s="194">
        <v>14.79705</v>
      </c>
      <c r="E49" s="194"/>
      <c r="F49" s="194">
        <v>5.6843760000000003</v>
      </c>
      <c r="H49" s="24" t="s">
        <v>72</v>
      </c>
      <c r="I49" s="131">
        <f t="shared" ref="I49" si="44">I47-I48</f>
        <v>0</v>
      </c>
      <c r="J49" s="131">
        <f t="shared" ref="J49" si="45">J47-J48</f>
        <v>0</v>
      </c>
      <c r="K49" s="131">
        <f t="shared" ref="K49" si="46">K47-K48</f>
        <v>0</v>
      </c>
      <c r="L49" s="131">
        <f t="shared" ref="L49" si="47">L47-L48</f>
        <v>-5.2527777777777791</v>
      </c>
      <c r="M49" s="131">
        <f t="shared" ref="M49" si="48">M47-M48</f>
        <v>5.3555555555555969</v>
      </c>
      <c r="N49" s="131">
        <f t="shared" ref="N49" si="49">N47-N48</f>
        <v>91.191666666666706</v>
      </c>
      <c r="O49" s="131">
        <f>O47-O48</f>
        <v>55.1041666666667</v>
      </c>
      <c r="P49" s="131">
        <f t="shared" ref="P49" si="50">P47-P48</f>
        <v>35.359325396825398</v>
      </c>
      <c r="Q49" s="131">
        <f t="shared" ref="Q49" si="51">Q47-Q48</f>
        <v>-10.828472222222203</v>
      </c>
      <c r="R49" s="131">
        <f t="shared" ref="R49" si="52">R47-R48</f>
        <v>2.1972222222222193</v>
      </c>
      <c r="S49" s="131">
        <f t="shared" ref="S49" si="53">S47-S48</f>
        <v>0.39305555555555499</v>
      </c>
      <c r="T49" s="131">
        <f t="shared" ref="T49" si="54">T47-T48</f>
        <v>0</v>
      </c>
      <c r="X49" s="97"/>
    </row>
    <row r="50" spans="1:24">
      <c r="I50" s="60"/>
      <c r="J50" s="130"/>
      <c r="K50" s="60"/>
      <c r="L50" s="60"/>
      <c r="M50" s="60"/>
      <c r="N50" s="60"/>
      <c r="O50" s="60"/>
      <c r="P50" s="60"/>
      <c r="Q50" s="60"/>
      <c r="R50" s="60"/>
      <c r="S50" s="60"/>
      <c r="T50" s="60"/>
      <c r="X50" s="97"/>
    </row>
    <row r="51" spans="1:24">
      <c r="H51" s="24" t="s">
        <v>77</v>
      </c>
      <c r="I51" s="131">
        <v>76.820833333333297</v>
      </c>
      <c r="J51" s="132">
        <v>69.163888888888906</v>
      </c>
      <c r="K51" s="131">
        <v>17.441666666666698</v>
      </c>
      <c r="L51" s="131">
        <v>0</v>
      </c>
      <c r="M51" s="131">
        <v>0</v>
      </c>
      <c r="N51" s="131">
        <v>0</v>
      </c>
      <c r="O51" s="131">
        <v>0</v>
      </c>
      <c r="P51" s="131">
        <v>0</v>
      </c>
      <c r="Q51" s="131">
        <v>0</v>
      </c>
      <c r="R51" s="131">
        <v>0.72500000000000098</v>
      </c>
      <c r="S51" s="131">
        <v>6.4152777777777796</v>
      </c>
      <c r="T51" s="131">
        <v>26.483333333333299</v>
      </c>
      <c r="V51" s="131"/>
      <c r="X51" s="97"/>
    </row>
    <row r="52" spans="1:24">
      <c r="H52" s="33" t="s">
        <v>78</v>
      </c>
      <c r="I52" s="133">
        <v>74.5416666666667</v>
      </c>
      <c r="J52" s="134">
        <v>102.833333333333</v>
      </c>
      <c r="K52" s="133">
        <v>21.9166666666667</v>
      </c>
      <c r="L52" s="133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30</v>
      </c>
      <c r="T52" s="133">
        <v>20.5</v>
      </c>
      <c r="X52" s="97"/>
    </row>
    <row r="53" spans="1:24">
      <c r="A53" s="30"/>
      <c r="B53" s="183"/>
      <c r="C53" s="183"/>
      <c r="D53" s="183"/>
      <c r="E53" s="183"/>
      <c r="F53" s="183"/>
      <c r="H53" s="24" t="s">
        <v>72</v>
      </c>
      <c r="I53" s="131">
        <f t="shared" ref="I53" si="55">I51-I52</f>
        <v>2.2791666666665975</v>
      </c>
      <c r="J53" s="131">
        <f t="shared" ref="J53" si="56">J51-J52</f>
        <v>-33.669444444444096</v>
      </c>
      <c r="K53" s="131">
        <f t="shared" ref="K53" si="57">K51-K52</f>
        <v>-4.4750000000000014</v>
      </c>
      <c r="L53" s="131">
        <f t="shared" ref="L53" si="58">L51-L52</f>
        <v>0</v>
      </c>
      <c r="M53" s="131">
        <f t="shared" ref="M53" si="59">M51-M52</f>
        <v>0</v>
      </c>
      <c r="N53" s="131">
        <f t="shared" ref="N53" si="60">N51-N52</f>
        <v>0</v>
      </c>
      <c r="O53" s="131">
        <f>O51-O52</f>
        <v>0</v>
      </c>
      <c r="P53" s="131">
        <f t="shared" ref="P53" si="61">P51-P52</f>
        <v>0</v>
      </c>
      <c r="Q53" s="131">
        <f t="shared" ref="Q53" si="62">Q51-Q52</f>
        <v>0</v>
      </c>
      <c r="R53" s="131">
        <f t="shared" ref="R53" si="63">R51-R52</f>
        <v>0.72500000000000098</v>
      </c>
      <c r="S53" s="131">
        <f t="shared" ref="S53" si="64">S51-S52</f>
        <v>-23.584722222222219</v>
      </c>
      <c r="T53" s="131">
        <f t="shared" ref="T53" si="65">T51-T52</f>
        <v>5.9833333333332988</v>
      </c>
      <c r="X53" s="97"/>
    </row>
    <row r="54" spans="1:24">
      <c r="I54" s="60"/>
      <c r="J54" s="130"/>
      <c r="K54" s="60"/>
      <c r="L54" s="60"/>
      <c r="M54" s="60"/>
      <c r="N54" s="60"/>
      <c r="O54" s="60"/>
      <c r="P54" s="60"/>
      <c r="Q54" s="60"/>
      <c r="R54" s="60"/>
      <c r="S54" s="60"/>
      <c r="T54" s="60"/>
      <c r="X54" s="97"/>
    </row>
    <row r="55" spans="1:24">
      <c r="H55" s="24" t="s">
        <v>79</v>
      </c>
      <c r="I55" s="131">
        <v>183.82916666666699</v>
      </c>
      <c r="J55" s="132">
        <v>181.490277777778</v>
      </c>
      <c r="K55" s="131">
        <v>72.4375</v>
      </c>
      <c r="L55" s="131">
        <v>1.7777777777777799</v>
      </c>
      <c r="M55" s="131">
        <v>2.9166666666666698E-2</v>
      </c>
      <c r="N55" s="131">
        <v>0</v>
      </c>
      <c r="O55" s="131">
        <v>0</v>
      </c>
      <c r="P55" s="131">
        <v>0</v>
      </c>
      <c r="Q55" s="131">
        <v>0.102777777777778</v>
      </c>
      <c r="R55" s="131">
        <v>4.1430555555555602</v>
      </c>
      <c r="S55" s="131">
        <v>27.141666666666701</v>
      </c>
      <c r="T55" s="131">
        <v>71.559722222222206</v>
      </c>
      <c r="V55" s="131"/>
      <c r="X55" s="97"/>
    </row>
    <row r="56" spans="1:24">
      <c r="H56" s="33" t="s">
        <v>80</v>
      </c>
      <c r="I56" s="133">
        <v>206.5</v>
      </c>
      <c r="J56" s="134">
        <v>249.625</v>
      </c>
      <c r="K56" s="133">
        <v>92.9166666666667</v>
      </c>
      <c r="L56" s="133">
        <v>0</v>
      </c>
      <c r="M56" s="133">
        <v>0</v>
      </c>
      <c r="N56" s="133">
        <v>0</v>
      </c>
      <c r="O56" s="133">
        <v>0</v>
      </c>
      <c r="P56" s="133">
        <v>0</v>
      </c>
      <c r="Q56" s="133">
        <v>0</v>
      </c>
      <c r="R56" s="133">
        <v>0</v>
      </c>
      <c r="S56" s="133">
        <v>58.7083333333333</v>
      </c>
      <c r="T56" s="133">
        <v>70</v>
      </c>
    </row>
    <row r="57" spans="1:24">
      <c r="H57" s="24" t="s">
        <v>72</v>
      </c>
      <c r="I57" s="131">
        <f t="shared" ref="I57" si="66">I55-I56</f>
        <v>-22.670833333333007</v>
      </c>
      <c r="J57" s="131">
        <f t="shared" ref="J57" si="67">J55-J56</f>
        <v>-68.134722222221995</v>
      </c>
      <c r="K57" s="131">
        <f t="shared" ref="K57" si="68">K55-K56</f>
        <v>-20.4791666666667</v>
      </c>
      <c r="L57" s="131">
        <f t="shared" ref="L57" si="69">L55-L56</f>
        <v>1.7777777777777799</v>
      </c>
      <c r="M57" s="131">
        <f t="shared" ref="M57" si="70">M55-M56</f>
        <v>2.9166666666666698E-2</v>
      </c>
      <c r="N57" s="131">
        <f t="shared" ref="N57" si="71">N55-N56</f>
        <v>0</v>
      </c>
      <c r="O57" s="131">
        <f>O55-O56</f>
        <v>0</v>
      </c>
      <c r="P57" s="131">
        <f t="shared" ref="P57" si="72">P55-P56</f>
        <v>0</v>
      </c>
      <c r="Q57" s="131">
        <f t="shared" ref="Q57" si="73">Q55-Q56</f>
        <v>0.102777777777778</v>
      </c>
      <c r="R57" s="131">
        <f t="shared" ref="R57" si="74">R55-R56</f>
        <v>4.1430555555555602</v>
      </c>
      <c r="S57" s="131">
        <f t="shared" ref="S57" si="75">S55-S56</f>
        <v>-31.566666666666599</v>
      </c>
      <c r="T57" s="131">
        <f t="shared" ref="T57" si="76">T55-T56</f>
        <v>1.5597222222222058</v>
      </c>
    </row>
    <row r="59" spans="1:24">
      <c r="H59" s="225" t="s">
        <v>155</v>
      </c>
    </row>
    <row r="61" spans="1:24">
      <c r="I61" s="223"/>
    </row>
    <row r="62" spans="1:24" ht="15.75">
      <c r="A62" s="123" t="s">
        <v>150</v>
      </c>
    </row>
    <row r="64" spans="1:24">
      <c r="A64" s="128" t="s">
        <v>70</v>
      </c>
      <c r="B64" s="129">
        <f t="shared" ref="B64:G64" si="77">B7</f>
        <v>43647</v>
      </c>
      <c r="C64" s="129">
        <f t="shared" si="77"/>
        <v>43678</v>
      </c>
      <c r="D64" s="129">
        <f t="shared" si="77"/>
        <v>43709</v>
      </c>
      <c r="E64" s="129">
        <f t="shared" si="77"/>
        <v>43739</v>
      </c>
      <c r="F64" s="129">
        <f t="shared" si="77"/>
        <v>43770</v>
      </c>
      <c r="G64" s="129">
        <f t="shared" si="77"/>
        <v>43800</v>
      </c>
      <c r="H64" s="129">
        <f t="shared" ref="H64:M64" si="78">H7</f>
        <v>43831</v>
      </c>
      <c r="I64" s="129">
        <f t="shared" si="78"/>
        <v>43862</v>
      </c>
      <c r="J64" s="129">
        <f t="shared" si="78"/>
        <v>43891</v>
      </c>
      <c r="K64" s="129">
        <f t="shared" si="78"/>
        <v>43922</v>
      </c>
      <c r="L64" s="129">
        <f t="shared" si="78"/>
        <v>43952</v>
      </c>
      <c r="M64" s="129">
        <f t="shared" si="78"/>
        <v>43983</v>
      </c>
    </row>
    <row r="65" spans="1:13">
      <c r="A65" s="124" t="s">
        <v>106</v>
      </c>
      <c r="B65" s="159">
        <f>'SAP BW Actual Usage'!C34</f>
        <v>1024607</v>
      </c>
      <c r="C65" s="159">
        <f>'SAP BW Actual Usage'!D34</f>
        <v>1026007</v>
      </c>
      <c r="D65" s="159">
        <f>'SAP BW Actual Usage'!E34</f>
        <v>1027533</v>
      </c>
      <c r="E65" s="159">
        <f>'SAP BW Actual Usage'!F34</f>
        <v>1029125</v>
      </c>
      <c r="F65" s="159">
        <f>'SAP BW Actual Usage'!G34</f>
        <v>1030991</v>
      </c>
      <c r="G65" s="159">
        <f>'SAP BW Actual Usage'!H34</f>
        <v>1032615</v>
      </c>
      <c r="H65" s="159">
        <f>'SAP BW Actual Usage'!I34</f>
        <v>1034327</v>
      </c>
      <c r="I65" s="159">
        <f>'SAP BW Actual Usage'!J34</f>
        <v>1034971</v>
      </c>
      <c r="J65" s="159">
        <f>'SAP BW Actual Usage'!K34</f>
        <v>1036433</v>
      </c>
      <c r="K65" s="159">
        <f>'SAP BW Actual Usage'!L34</f>
        <v>1036895</v>
      </c>
      <c r="L65" s="159">
        <f>'SAP BW Actual Usage'!M34</f>
        <v>1037391</v>
      </c>
      <c r="M65" s="159">
        <f>'SAP BW Actual Usage'!N34</f>
        <v>1038201</v>
      </c>
    </row>
    <row r="66" spans="1:13">
      <c r="A66" s="125" t="s">
        <v>34</v>
      </c>
      <c r="B66" s="159">
        <f>'SAP BW Actual Usage'!C35</f>
        <v>30274</v>
      </c>
      <c r="C66" s="159">
        <f>'SAP BW Actual Usage'!D35</f>
        <v>30280</v>
      </c>
      <c r="D66" s="159">
        <f>'SAP BW Actual Usage'!E35</f>
        <v>30279</v>
      </c>
      <c r="E66" s="159">
        <f>'SAP BW Actual Usage'!F35</f>
        <v>30316</v>
      </c>
      <c r="F66" s="159">
        <f>'SAP BW Actual Usage'!G35</f>
        <v>30322</v>
      </c>
      <c r="G66" s="159">
        <f>'SAP BW Actual Usage'!H35</f>
        <v>30371</v>
      </c>
      <c r="H66" s="159">
        <f>'SAP BW Actual Usage'!I35</f>
        <v>30378</v>
      </c>
      <c r="I66" s="159">
        <f>'SAP BW Actual Usage'!J35</f>
        <v>30396</v>
      </c>
      <c r="J66" s="159">
        <f>'SAP BW Actual Usage'!K35</f>
        <v>30393</v>
      </c>
      <c r="K66" s="159">
        <f>'SAP BW Actual Usage'!L35</f>
        <v>30397</v>
      </c>
      <c r="L66" s="159">
        <f>'SAP BW Actual Usage'!M35</f>
        <v>30387</v>
      </c>
      <c r="M66" s="159">
        <f>'SAP BW Actual Usage'!N35</f>
        <v>30398</v>
      </c>
    </row>
    <row r="67" spans="1:13">
      <c r="A67" s="125" t="s">
        <v>103</v>
      </c>
      <c r="B67" s="159">
        <f>'SAP BW Actual Usage'!C39</f>
        <v>92393</v>
      </c>
      <c r="C67" s="159">
        <f>'SAP BW Actual Usage'!D39</f>
        <v>92545</v>
      </c>
      <c r="D67" s="159">
        <f>'SAP BW Actual Usage'!E39</f>
        <v>92529</v>
      </c>
      <c r="E67" s="159">
        <f>'SAP BW Actual Usage'!F39</f>
        <v>92579</v>
      </c>
      <c r="F67" s="159">
        <f>'SAP BW Actual Usage'!G39</f>
        <v>92684</v>
      </c>
      <c r="G67" s="159">
        <f>'SAP BW Actual Usage'!H39</f>
        <v>92678</v>
      </c>
      <c r="H67" s="159">
        <f>'SAP BW Actual Usage'!I39</f>
        <v>92691</v>
      </c>
      <c r="I67" s="159">
        <f>'SAP BW Actual Usage'!J39</f>
        <v>92791</v>
      </c>
      <c r="J67" s="159">
        <f>'SAP BW Actual Usage'!K39</f>
        <v>92768</v>
      </c>
      <c r="K67" s="159">
        <f>'SAP BW Actual Usage'!L39</f>
        <v>92683</v>
      </c>
      <c r="L67" s="159">
        <f>'SAP BW Actual Usage'!M39</f>
        <v>92630</v>
      </c>
      <c r="M67" s="159">
        <f>'SAP BW Actual Usage'!N39</f>
        <v>92528</v>
      </c>
    </row>
    <row r="68" spans="1:13">
      <c r="A68" s="125" t="s">
        <v>35</v>
      </c>
      <c r="B68" s="159">
        <f>'SAP BW Actual Usage'!C37</f>
        <v>301</v>
      </c>
      <c r="C68" s="159">
        <f>'SAP BW Actual Usage'!D37</f>
        <v>301</v>
      </c>
      <c r="D68" s="159">
        <f>'SAP BW Actual Usage'!E37</f>
        <v>307</v>
      </c>
      <c r="E68" s="159">
        <f>'SAP BW Actual Usage'!F37</f>
        <v>309</v>
      </c>
      <c r="F68" s="159">
        <f>'SAP BW Actual Usage'!G37</f>
        <v>309</v>
      </c>
      <c r="G68" s="159">
        <f>'SAP BW Actual Usage'!H37</f>
        <v>308</v>
      </c>
      <c r="H68" s="159">
        <f>'SAP BW Actual Usage'!I37</f>
        <v>310</v>
      </c>
      <c r="I68" s="159">
        <f>'SAP BW Actual Usage'!J37</f>
        <v>308</v>
      </c>
      <c r="J68" s="159">
        <f>'SAP BW Actual Usage'!K37</f>
        <v>314</v>
      </c>
      <c r="K68" s="159">
        <f>'SAP BW Actual Usage'!L37</f>
        <v>309</v>
      </c>
      <c r="L68" s="159">
        <f>'SAP BW Actual Usage'!M37</f>
        <v>314</v>
      </c>
      <c r="M68" s="159">
        <f>'SAP BW Actual Usage'!N37</f>
        <v>312</v>
      </c>
    </row>
    <row r="69" spans="1:13">
      <c r="A69" s="125" t="s">
        <v>104</v>
      </c>
      <c r="B69" s="159">
        <f>'SAP BW Actual Usage'!C40</f>
        <v>7444</v>
      </c>
      <c r="C69" s="159">
        <f>'SAP BW Actual Usage'!D40</f>
        <v>7469</v>
      </c>
      <c r="D69" s="159">
        <f>'SAP BW Actual Usage'!E40</f>
        <v>7475</v>
      </c>
      <c r="E69" s="159">
        <f>'SAP BW Actual Usage'!F40</f>
        <v>7493</v>
      </c>
      <c r="F69" s="159">
        <f>'SAP BW Actual Usage'!G40</f>
        <v>7522</v>
      </c>
      <c r="G69" s="159">
        <f>'SAP BW Actual Usage'!H40</f>
        <v>7529</v>
      </c>
      <c r="H69" s="159">
        <f>'SAP BW Actual Usage'!I40</f>
        <v>7528</v>
      </c>
      <c r="I69" s="159">
        <f>'SAP BW Actual Usage'!J40</f>
        <v>7537</v>
      </c>
      <c r="J69" s="159">
        <f>'SAP BW Actual Usage'!K40</f>
        <v>7533</v>
      </c>
      <c r="K69" s="159">
        <f>'SAP BW Actual Usage'!L40</f>
        <v>7539</v>
      </c>
      <c r="L69" s="159">
        <f>'SAP BW Actual Usage'!M40</f>
        <v>7544</v>
      </c>
      <c r="M69" s="159">
        <f>'SAP BW Actual Usage'!N40</f>
        <v>7550</v>
      </c>
    </row>
    <row r="70" spans="1:13">
      <c r="A70" s="125" t="s">
        <v>36</v>
      </c>
      <c r="B70" s="159">
        <f>'SAP BW Actual Usage'!C38</f>
        <v>15</v>
      </c>
      <c r="C70" s="159">
        <f>'SAP BW Actual Usage'!D38</f>
        <v>14</v>
      </c>
      <c r="D70" s="159">
        <f>'SAP BW Actual Usage'!E38</f>
        <v>13</v>
      </c>
      <c r="E70" s="159">
        <f>'SAP BW Actual Usage'!F38</f>
        <v>13</v>
      </c>
      <c r="F70" s="159">
        <f>'SAP BW Actual Usage'!G38</f>
        <v>13</v>
      </c>
      <c r="G70" s="159">
        <f>'SAP BW Actual Usage'!H38</f>
        <v>13</v>
      </c>
      <c r="H70" s="159">
        <f>'SAP BW Actual Usage'!I38</f>
        <v>13</v>
      </c>
      <c r="I70" s="159">
        <f>'SAP BW Actual Usage'!J38</f>
        <v>13</v>
      </c>
      <c r="J70" s="159">
        <f>'SAP BW Actual Usage'!K38</f>
        <v>13</v>
      </c>
      <c r="K70" s="159">
        <f>'SAP BW Actual Usage'!L38</f>
        <v>13</v>
      </c>
      <c r="L70" s="159">
        <f>'SAP BW Actual Usage'!M38</f>
        <v>13</v>
      </c>
      <c r="M70" s="159">
        <f>'SAP BW Actual Usage'!N38</f>
        <v>13</v>
      </c>
    </row>
    <row r="71" spans="1:13">
      <c r="A71" s="125" t="s">
        <v>105</v>
      </c>
      <c r="B71" s="159">
        <f>'SAP BW Actual Usage'!C41</f>
        <v>808</v>
      </c>
      <c r="C71" s="159">
        <f>'SAP BW Actual Usage'!D41</f>
        <v>811</v>
      </c>
      <c r="D71" s="159">
        <f>'SAP BW Actual Usage'!E41</f>
        <v>812</v>
      </c>
      <c r="E71" s="159">
        <f>'SAP BW Actual Usage'!F41</f>
        <v>813</v>
      </c>
      <c r="F71" s="159">
        <f>'SAP BW Actual Usage'!G41</f>
        <v>812</v>
      </c>
      <c r="G71" s="159">
        <f>'SAP BW Actual Usage'!H41</f>
        <v>815</v>
      </c>
      <c r="H71" s="159">
        <f>'SAP BW Actual Usage'!I41</f>
        <v>814</v>
      </c>
      <c r="I71" s="159">
        <f>'SAP BW Actual Usage'!J41</f>
        <v>814</v>
      </c>
      <c r="J71" s="159">
        <f>'SAP BW Actual Usage'!K41</f>
        <v>811</v>
      </c>
      <c r="K71" s="159">
        <f>'SAP BW Actual Usage'!L41</f>
        <v>807</v>
      </c>
      <c r="L71" s="159">
        <f>'SAP BW Actual Usage'!M41</f>
        <v>805</v>
      </c>
      <c r="M71" s="159">
        <f>'SAP BW Actual Usage'!N41</f>
        <v>803</v>
      </c>
    </row>
    <row r="72" spans="1:13">
      <c r="A72" s="125" t="s">
        <v>37</v>
      </c>
      <c r="B72" s="159">
        <f>'SAP BW Actual Usage'!C36</f>
        <v>13</v>
      </c>
      <c r="C72" s="159">
        <f>'SAP BW Actual Usage'!D36</f>
        <v>14</v>
      </c>
      <c r="D72" s="159">
        <f>'SAP BW Actual Usage'!E36</f>
        <v>14</v>
      </c>
      <c r="E72" s="159">
        <f>'SAP BW Actual Usage'!F36</f>
        <v>14</v>
      </c>
      <c r="F72" s="159">
        <f>'SAP BW Actual Usage'!G36</f>
        <v>13</v>
      </c>
      <c r="G72" s="159">
        <f>'SAP BW Actual Usage'!H36</f>
        <v>13</v>
      </c>
      <c r="H72" s="159">
        <f>'SAP BW Actual Usage'!I36</f>
        <v>13</v>
      </c>
      <c r="I72" s="159">
        <f>'SAP BW Actual Usage'!J36</f>
        <v>13</v>
      </c>
      <c r="J72" s="159">
        <f>'SAP BW Actual Usage'!K36</f>
        <v>13</v>
      </c>
      <c r="K72" s="159">
        <f>'SAP BW Actual Usage'!L36</f>
        <v>13</v>
      </c>
      <c r="L72" s="159">
        <f>'SAP BW Actual Usage'!M36</f>
        <v>13</v>
      </c>
      <c r="M72" s="159">
        <f>'SAP BW Actual Usage'!N36</f>
        <v>13</v>
      </c>
    </row>
    <row r="73" spans="1:13">
      <c r="A73" s="125" t="s">
        <v>5</v>
      </c>
      <c r="B73" s="159">
        <f>'SAP BW Actual Usage'!C43</f>
        <v>470</v>
      </c>
      <c r="C73" s="159">
        <f>'SAP BW Actual Usage'!D43</f>
        <v>468</v>
      </c>
      <c r="D73" s="159">
        <f>'SAP BW Actual Usage'!E43</f>
        <v>469</v>
      </c>
      <c r="E73" s="159">
        <f>'SAP BW Actual Usage'!F43</f>
        <v>468</v>
      </c>
      <c r="F73" s="159">
        <f>'SAP BW Actual Usage'!G43</f>
        <v>468</v>
      </c>
      <c r="G73" s="159">
        <f>'SAP BW Actual Usage'!H43</f>
        <v>467</v>
      </c>
      <c r="H73" s="159">
        <f>'SAP BW Actual Usage'!I43</f>
        <v>469</v>
      </c>
      <c r="I73" s="159">
        <f>'SAP BW Actual Usage'!J43</f>
        <v>469</v>
      </c>
      <c r="J73" s="159">
        <f>'SAP BW Actual Usage'!K43</f>
        <v>467</v>
      </c>
      <c r="K73" s="159">
        <f>'SAP BW Actual Usage'!L43</f>
        <v>466</v>
      </c>
      <c r="L73" s="159">
        <f>'SAP BW Actual Usage'!M43</f>
        <v>465</v>
      </c>
      <c r="M73" s="159">
        <f>'SAP BW Actual Usage'!N43</f>
        <v>464</v>
      </c>
    </row>
    <row r="74" spans="1:13">
      <c r="A74" s="125" t="s">
        <v>22</v>
      </c>
      <c r="B74" s="159">
        <f>'SAP BW Actual Usage'!C45</f>
        <v>35</v>
      </c>
      <c r="C74" s="159">
        <f>'SAP BW Actual Usage'!D45</f>
        <v>35</v>
      </c>
      <c r="D74" s="159">
        <f>'SAP BW Actual Usage'!E45</f>
        <v>35</v>
      </c>
      <c r="E74" s="159">
        <f>'SAP BW Actual Usage'!F45</f>
        <v>35</v>
      </c>
      <c r="F74" s="159">
        <f>'SAP BW Actual Usage'!G45</f>
        <v>35</v>
      </c>
      <c r="G74" s="159">
        <f>'SAP BW Actual Usage'!H45</f>
        <v>35</v>
      </c>
      <c r="H74" s="159">
        <f>'SAP BW Actual Usage'!I45</f>
        <v>35</v>
      </c>
      <c r="I74" s="159">
        <f>'SAP BW Actual Usage'!J45</f>
        <v>35</v>
      </c>
      <c r="J74" s="159">
        <f>'SAP BW Actual Usage'!K45</f>
        <v>35</v>
      </c>
      <c r="K74" s="159">
        <f>'SAP BW Actual Usage'!L45</f>
        <v>35</v>
      </c>
      <c r="L74" s="159">
        <f>'SAP BW Actual Usage'!M45</f>
        <v>35</v>
      </c>
      <c r="M74" s="159">
        <f>'SAP BW Actual Usage'!N45</f>
        <v>35</v>
      </c>
    </row>
    <row r="75" spans="1:13">
      <c r="A75" s="126" t="s">
        <v>7</v>
      </c>
      <c r="B75" s="159">
        <f>'SAP BW Actual Usage'!C46</f>
        <v>152</v>
      </c>
      <c r="C75" s="159">
        <f>'SAP BW Actual Usage'!D46</f>
        <v>152</v>
      </c>
      <c r="D75" s="159">
        <f>'SAP BW Actual Usage'!E46</f>
        <v>152</v>
      </c>
      <c r="E75" s="159">
        <f>'SAP BW Actual Usage'!F46</f>
        <v>152</v>
      </c>
      <c r="F75" s="159">
        <f>'SAP BW Actual Usage'!G46</f>
        <v>151</v>
      </c>
      <c r="G75" s="159">
        <f>'SAP BW Actual Usage'!H46</f>
        <v>149</v>
      </c>
      <c r="H75" s="159">
        <f>'SAP BW Actual Usage'!I46</f>
        <v>149</v>
      </c>
      <c r="I75" s="159">
        <f>'SAP BW Actual Usage'!J46</f>
        <v>148</v>
      </c>
      <c r="J75" s="159">
        <f>'SAP BW Actual Usage'!K46</f>
        <v>147</v>
      </c>
      <c r="K75" s="159">
        <f>'SAP BW Actual Usage'!L46</f>
        <v>147</v>
      </c>
      <c r="L75" s="159">
        <f>'SAP BW Actual Usage'!M46</f>
        <v>147</v>
      </c>
      <c r="M75" s="159">
        <f>'SAP BW Actual Usage'!N46</f>
        <v>147</v>
      </c>
    </row>
    <row r="76" spans="1:13">
      <c r="A76" s="161" t="s">
        <v>25</v>
      </c>
      <c r="B76" s="159">
        <f>'SAP BW Actual Usage'!C33</f>
        <v>8</v>
      </c>
      <c r="C76" s="159">
        <f>'SAP BW Actual Usage'!D33</f>
        <v>8</v>
      </c>
      <c r="D76" s="159">
        <f>'SAP BW Actual Usage'!E33</f>
        <v>8</v>
      </c>
      <c r="E76" s="159">
        <f>'SAP BW Actual Usage'!F33</f>
        <v>8</v>
      </c>
      <c r="F76" s="159">
        <f>'SAP BW Actual Usage'!G33</f>
        <v>8</v>
      </c>
      <c r="G76" s="159">
        <f>'SAP BW Actual Usage'!H33</f>
        <v>8</v>
      </c>
      <c r="H76" s="159">
        <f>'SAP BW Actual Usage'!I33</f>
        <v>8</v>
      </c>
      <c r="I76" s="159">
        <f>'SAP BW Actual Usage'!J33</f>
        <v>8</v>
      </c>
      <c r="J76" s="159">
        <f>'SAP BW Actual Usage'!K33</f>
        <v>8</v>
      </c>
      <c r="K76" s="159">
        <f>'SAP BW Actual Usage'!L33</f>
        <v>8</v>
      </c>
      <c r="L76" s="159">
        <f>'SAP BW Actual Usage'!M33</f>
        <v>8</v>
      </c>
      <c r="M76" s="159">
        <f>'SAP BW Actual Usage'!N33</f>
        <v>8</v>
      </c>
    </row>
    <row r="77" spans="1:13"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</row>
    <row r="78" spans="1:13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</row>
    <row r="79" spans="1:13">
      <c r="A79" s="173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</row>
    <row r="80" spans="1:13">
      <c r="A80" s="173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1:13">
      <c r="A81" s="173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1:13">
      <c r="A82" s="173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1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1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1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1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1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1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1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1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1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1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1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1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1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  <row r="108" spans="2:13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</row>
    <row r="109" spans="2:13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</row>
    <row r="110" spans="2:13"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</row>
    <row r="111" spans="2:13"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</row>
    <row r="112" spans="2:13"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</row>
    <row r="113" spans="2:13"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</row>
    <row r="114" spans="2:13"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</row>
  </sheetData>
  <phoneticPr fontId="9" type="noConversion"/>
  <printOptions horizontalCentered="1"/>
  <pageMargins left="0.75" right="0.75" top="1" bottom="1" header="0.5" footer="0.5"/>
  <pageSetup scale="52" orientation="landscape" r:id="rId1"/>
  <headerFooter alignWithMargins="0">
    <oddFooter>&amp;L&amp;F&amp;R&amp;A
Page &amp;P of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sqref="A1:N44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1" t="s">
        <v>27</v>
      </c>
    </row>
    <row r="2" spans="1:28">
      <c r="A2" s="61" t="s">
        <v>26</v>
      </c>
    </row>
    <row r="3" spans="1:28">
      <c r="A3" s="85" t="s">
        <v>117</v>
      </c>
    </row>
    <row r="4" spans="1:28">
      <c r="A4" s="101"/>
    </row>
    <row r="5" spans="1:28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8">
      <c r="A6" s="81" t="s">
        <v>23</v>
      </c>
    </row>
    <row r="7" spans="1:28">
      <c r="A7" s="61" t="s">
        <v>24</v>
      </c>
      <c r="B7" s="57">
        <f>'Temp Adj. By Sched (Excl. 139)'!C5</f>
        <v>43647</v>
      </c>
      <c r="C7" s="57">
        <f>'Temp Adj. By Sched (Excl. 139)'!D5</f>
        <v>43678</v>
      </c>
      <c r="D7" s="57">
        <f>'Temp Adj. By Sched (Excl. 139)'!E5</f>
        <v>43709</v>
      </c>
      <c r="E7" s="57">
        <f>'Temp Adj. By Sched (Excl. 139)'!F5</f>
        <v>43739</v>
      </c>
      <c r="F7" s="57">
        <f>'Temp Adj. By Sched (Excl. 139)'!G5</f>
        <v>43770</v>
      </c>
      <c r="G7" s="57">
        <f>'Temp Adj. By Sched (Excl. 139)'!H5</f>
        <v>43800</v>
      </c>
      <c r="H7" s="57">
        <f>'Temp Adj. By Sched (Excl. 139)'!I5</f>
        <v>43831</v>
      </c>
      <c r="I7" s="57">
        <f>'Temp Adj. By Sched (Excl. 139)'!J5</f>
        <v>43862</v>
      </c>
      <c r="J7" s="57">
        <f>'Temp Adj. By Sched (Excl. 139)'!K5</f>
        <v>43891</v>
      </c>
      <c r="K7" s="57">
        <f>'Temp Adj. By Sched (Excl. 139)'!L5</f>
        <v>43922</v>
      </c>
      <c r="L7" s="57">
        <f>'Temp Adj. By Sched (Excl. 139)'!M5</f>
        <v>43952</v>
      </c>
      <c r="M7" s="57">
        <f>'Temp Adj. By Sched (Excl. 139)'!N5</f>
        <v>43983</v>
      </c>
      <c r="N7" s="80" t="s">
        <v>18</v>
      </c>
    </row>
    <row r="8" spans="1:28">
      <c r="A8" s="91" t="s">
        <v>106</v>
      </c>
      <c r="B8" s="59">
        <f>'SAP BW Actual Usage'!C9</f>
        <v>654801098.83099997</v>
      </c>
      <c r="C8" s="59">
        <f>'SAP BW Actual Usage'!D9</f>
        <v>676036893.82099998</v>
      </c>
      <c r="D8" s="59">
        <f>'SAP BW Actual Usage'!E9</f>
        <v>680789494.824</v>
      </c>
      <c r="E8" s="59">
        <f>'SAP BW Actual Usage'!F9</f>
        <v>737911120.44200003</v>
      </c>
      <c r="F8" s="59">
        <f>'SAP BW Actual Usage'!G9</f>
        <v>877680516.37800002</v>
      </c>
      <c r="G8" s="59">
        <f>'SAP BW Actual Usage'!H9</f>
        <v>1184925130.0039999</v>
      </c>
      <c r="H8" s="59">
        <f>'SAP BW Actual Usage'!I9</f>
        <v>1201789576.2869999</v>
      </c>
      <c r="I8" s="59">
        <f>'SAP BW Actual Usage'!J9</f>
        <v>1141173549.2019999</v>
      </c>
      <c r="J8" s="59">
        <f>'SAP BW Actual Usage'!K9</f>
        <v>1123039181.2390001</v>
      </c>
      <c r="K8" s="59">
        <f>'SAP BW Actual Usage'!L9</f>
        <v>990743335.56400001</v>
      </c>
      <c r="L8" s="59">
        <f>'SAP BW Actual Usage'!M9</f>
        <v>788652410.96200001</v>
      </c>
      <c r="M8" s="59">
        <f>'SAP BW Actual Usage'!N9</f>
        <v>760297966.68200004</v>
      </c>
      <c r="N8" s="137">
        <f>SUM(B8:M8)</f>
        <v>10817840274.235998</v>
      </c>
    </row>
    <row r="9" spans="1:28">
      <c r="A9" s="84" t="s">
        <v>28</v>
      </c>
      <c r="B9" s="103">
        <f t="shared" ref="B9:M9" si="0">SUM(B8:B8)</f>
        <v>654801098.83099997</v>
      </c>
      <c r="C9" s="103">
        <f t="shared" si="0"/>
        <v>676036893.82099998</v>
      </c>
      <c r="D9" s="103">
        <f t="shared" si="0"/>
        <v>680789494.824</v>
      </c>
      <c r="E9" s="103">
        <f t="shared" si="0"/>
        <v>737911120.44200003</v>
      </c>
      <c r="F9" s="103">
        <f t="shared" si="0"/>
        <v>877680516.37800002</v>
      </c>
      <c r="G9" s="103">
        <f t="shared" si="0"/>
        <v>1184925130.0039999</v>
      </c>
      <c r="H9" s="103">
        <f t="shared" si="0"/>
        <v>1201789576.2869999</v>
      </c>
      <c r="I9" s="103">
        <f t="shared" si="0"/>
        <v>1141173549.2019999</v>
      </c>
      <c r="J9" s="103">
        <f t="shared" si="0"/>
        <v>1123039181.2390001</v>
      </c>
      <c r="K9" s="103">
        <f t="shared" si="0"/>
        <v>990743335.56400001</v>
      </c>
      <c r="L9" s="103">
        <f t="shared" si="0"/>
        <v>788652410.96200001</v>
      </c>
      <c r="M9" s="103">
        <f t="shared" si="0"/>
        <v>760297966.68200004</v>
      </c>
      <c r="N9" s="138">
        <f>SUM(B9:M9)</f>
        <v>10817840274.235998</v>
      </c>
    </row>
    <row r="10" spans="1:28">
      <c r="A10" s="85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139"/>
    </row>
    <row r="11" spans="1:28">
      <c r="A11" s="91" t="s">
        <v>34</v>
      </c>
      <c r="B11" s="59">
        <f>'SAP BW Actual Usage'!C10</f>
        <v>18231286.932</v>
      </c>
      <c r="C11" s="59">
        <f>'SAP BW Actual Usage'!D10</f>
        <v>17487767.223999999</v>
      </c>
      <c r="D11" s="59">
        <f>'SAP BW Actual Usage'!E10</f>
        <v>17795990.699999999</v>
      </c>
      <c r="E11" s="59">
        <f>'SAP BW Actual Usage'!F10</f>
        <v>18087941.864</v>
      </c>
      <c r="F11" s="59">
        <f>'SAP BW Actual Usage'!G10</f>
        <v>19553810.298999999</v>
      </c>
      <c r="G11" s="59">
        <f>'SAP BW Actual Usage'!H10</f>
        <v>26846618.594000001</v>
      </c>
      <c r="H11" s="59">
        <f>'SAP BW Actual Usage'!I10</f>
        <v>26587235.491</v>
      </c>
      <c r="I11" s="59">
        <f>'SAP BW Actual Usage'!J10</f>
        <v>26016924.581</v>
      </c>
      <c r="J11" s="59">
        <f>'SAP BW Actual Usage'!K10</f>
        <v>26071024.326000001</v>
      </c>
      <c r="K11" s="59">
        <f>'SAP BW Actual Usage'!L10</f>
        <v>22186337.635000002</v>
      </c>
      <c r="L11" s="59">
        <f>'SAP BW Actual Usage'!M10</f>
        <v>18080812.662999999</v>
      </c>
      <c r="M11" s="59">
        <f>'SAP BW Actual Usage'!N10</f>
        <v>17679429.133000001</v>
      </c>
      <c r="N11" s="137">
        <f t="shared" ref="N11:N13" si="1">SUM(B11:M11)</f>
        <v>254625179.44199997</v>
      </c>
    </row>
    <row r="12" spans="1:28" s="82" customFormat="1">
      <c r="A12" s="91" t="s">
        <v>103</v>
      </c>
      <c r="B12" s="86">
        <f>'SAP BW Actual Usage'!C14</f>
        <v>191087630.505</v>
      </c>
      <c r="C12" s="86">
        <f>'SAP BW Actual Usage'!D14</f>
        <v>193885692.06400001</v>
      </c>
      <c r="D12" s="86">
        <f>'SAP BW Actual Usage'!E14</f>
        <v>198589635.00100002</v>
      </c>
      <c r="E12" s="86">
        <f>'SAP BW Actual Usage'!F14</f>
        <v>189636222.787</v>
      </c>
      <c r="F12" s="86">
        <f>'SAP BW Actual Usage'!G14</f>
        <v>191861456.37200001</v>
      </c>
      <c r="G12" s="86">
        <f>'SAP BW Actual Usage'!H14</f>
        <v>228739044.71699998</v>
      </c>
      <c r="H12" s="86">
        <f>'SAP BW Actual Usage'!I14</f>
        <v>227504691.192</v>
      </c>
      <c r="I12" s="86">
        <f>'SAP BW Actual Usage'!J14</f>
        <v>223862222.33000001</v>
      </c>
      <c r="J12" s="86">
        <f>'SAP BW Actual Usage'!K14</f>
        <v>220479139.171</v>
      </c>
      <c r="K12" s="86">
        <f>'SAP BW Actual Usage'!L14</f>
        <v>186853525.41099998</v>
      </c>
      <c r="L12" s="86">
        <f>'SAP BW Actual Usage'!M14</f>
        <v>163193230.199</v>
      </c>
      <c r="M12" s="86">
        <f>'SAP BW Actual Usage'!N14</f>
        <v>173568156.88699999</v>
      </c>
      <c r="N12" s="139">
        <f t="shared" si="1"/>
        <v>2389260646.6360002</v>
      </c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03">
        <f t="shared" ref="B13:M13" si="2">SUM(B11:B12)</f>
        <v>209318917.43700001</v>
      </c>
      <c r="C13" s="103">
        <f t="shared" si="2"/>
        <v>211373459.28800002</v>
      </c>
      <c r="D13" s="103">
        <f t="shared" si="2"/>
        <v>216385625.70100001</v>
      </c>
      <c r="E13" s="103">
        <f t="shared" si="2"/>
        <v>207724164.65099999</v>
      </c>
      <c r="F13" s="103">
        <f t="shared" si="2"/>
        <v>211415266.671</v>
      </c>
      <c r="G13" s="103">
        <f t="shared" si="2"/>
        <v>255585663.31099999</v>
      </c>
      <c r="H13" s="103">
        <f t="shared" si="2"/>
        <v>254091926.683</v>
      </c>
      <c r="I13" s="103">
        <f t="shared" si="2"/>
        <v>249879146.91100001</v>
      </c>
      <c r="J13" s="103">
        <f t="shared" si="2"/>
        <v>246550163.49700001</v>
      </c>
      <c r="K13" s="103">
        <f t="shared" si="2"/>
        <v>209039863.04599997</v>
      </c>
      <c r="L13" s="103">
        <f t="shared" si="2"/>
        <v>181274042.86199999</v>
      </c>
      <c r="M13" s="103">
        <f t="shared" si="2"/>
        <v>191247586.01999998</v>
      </c>
      <c r="N13" s="138">
        <f t="shared" si="1"/>
        <v>2643885826.0780001</v>
      </c>
    </row>
    <row r="14" spans="1:28">
      <c r="A14" s="85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13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59">
        <f>'SAP BW Actual Usage'!C12</f>
        <v>10058949.401000001</v>
      </c>
      <c r="C15" s="59">
        <f>'SAP BW Actual Usage'!D12</f>
        <v>10079778.994999999</v>
      </c>
      <c r="D15" s="59">
        <f>'SAP BW Actual Usage'!E12</f>
        <v>10554907.176000001</v>
      </c>
      <c r="E15" s="59">
        <f>'SAP BW Actual Usage'!F12</f>
        <v>10751818.676999999</v>
      </c>
      <c r="F15" s="59">
        <f>'SAP BW Actual Usage'!G12</f>
        <v>11423418.785</v>
      </c>
      <c r="G15" s="59">
        <f>'SAP BW Actual Usage'!H12</f>
        <v>13690179.43</v>
      </c>
      <c r="H15" s="59">
        <f>'SAP BW Actual Usage'!I12</f>
        <v>13910956.966</v>
      </c>
      <c r="I15" s="59">
        <f>'SAP BW Actual Usage'!J12</f>
        <v>12251200.811000001</v>
      </c>
      <c r="J15" s="59">
        <f>'SAP BW Actual Usage'!K12</f>
        <v>12741962.721000001</v>
      </c>
      <c r="K15" s="59">
        <f>'SAP BW Actual Usage'!L12</f>
        <v>11748716.888</v>
      </c>
      <c r="L15" s="59">
        <f>'SAP BW Actual Usage'!M12</f>
        <v>9756175.9470000006</v>
      </c>
      <c r="M15" s="59">
        <f>'SAP BW Actual Usage'!N12</f>
        <v>10050372.984999999</v>
      </c>
      <c r="N15" s="137">
        <f t="shared" ref="N15:N17" si="3">SUM(B15:M15)</f>
        <v>137018438.78200001</v>
      </c>
    </row>
    <row r="16" spans="1:28" s="82" customFormat="1">
      <c r="A16" s="91" t="s">
        <v>104</v>
      </c>
      <c r="B16" s="86">
        <f>'SAP BW Actual Usage'!C15</f>
        <v>234040833.296</v>
      </c>
      <c r="C16" s="86">
        <f>'SAP BW Actual Usage'!D15</f>
        <v>232895532.57800001</v>
      </c>
      <c r="D16" s="86">
        <f>'SAP BW Actual Usage'!E15</f>
        <v>239774512.33399999</v>
      </c>
      <c r="E16" s="86">
        <f>'SAP BW Actual Usage'!F15</f>
        <v>233527772.62900004</v>
      </c>
      <c r="F16" s="86">
        <f>'SAP BW Actual Usage'!G15</f>
        <v>224287699.57199997</v>
      </c>
      <c r="G16" s="86">
        <f>'SAP BW Actual Usage'!H15</f>
        <v>252537434.23699999</v>
      </c>
      <c r="H16" s="86">
        <f>'SAP BW Actual Usage'!I15</f>
        <v>246577762.49299997</v>
      </c>
      <c r="I16" s="86">
        <f>'SAP BW Actual Usage'!J15</f>
        <v>258024791.831</v>
      </c>
      <c r="J16" s="86">
        <f>'SAP BW Actual Usage'!K15</f>
        <v>246350864.75099999</v>
      </c>
      <c r="K16" s="86">
        <f>'SAP BW Actual Usage'!L15</f>
        <v>214956727.419</v>
      </c>
      <c r="L16" s="86">
        <f>'SAP BW Actual Usage'!M15</f>
        <v>190179684.868</v>
      </c>
      <c r="M16" s="86">
        <f>'SAP BW Actual Usage'!N15</f>
        <v>205700151.19500002</v>
      </c>
      <c r="N16" s="139">
        <f t="shared" si="3"/>
        <v>2778853767.2030005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03">
        <f t="shared" ref="B17:M17" si="4">SUM(B15:B16)</f>
        <v>244099782.697</v>
      </c>
      <c r="C17" s="103">
        <f t="shared" si="4"/>
        <v>242975311.57300001</v>
      </c>
      <c r="D17" s="103">
        <f t="shared" si="4"/>
        <v>250329419.50999999</v>
      </c>
      <c r="E17" s="103">
        <f t="shared" si="4"/>
        <v>244279591.30600002</v>
      </c>
      <c r="F17" s="103">
        <f t="shared" si="4"/>
        <v>235711118.35699996</v>
      </c>
      <c r="G17" s="103">
        <f t="shared" si="4"/>
        <v>266227613.667</v>
      </c>
      <c r="H17" s="103">
        <f t="shared" si="4"/>
        <v>260488719.45899996</v>
      </c>
      <c r="I17" s="103">
        <f t="shared" si="4"/>
        <v>270275992.64200002</v>
      </c>
      <c r="J17" s="103">
        <f t="shared" si="4"/>
        <v>259092827.472</v>
      </c>
      <c r="K17" s="103">
        <f t="shared" si="4"/>
        <v>226705444.30700001</v>
      </c>
      <c r="L17" s="103">
        <f t="shared" si="4"/>
        <v>199935860.815</v>
      </c>
      <c r="M17" s="103">
        <f t="shared" si="4"/>
        <v>215750524.18000001</v>
      </c>
      <c r="N17" s="138">
        <f t="shared" si="3"/>
        <v>2915872205.9849997</v>
      </c>
    </row>
    <row r="18" spans="1:28">
      <c r="A18" s="85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13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59">
        <f>'SAP BW Actual Usage'!C13</f>
        <v>1365160</v>
      </c>
      <c r="C19" s="59">
        <f>'SAP BW Actual Usage'!D13</f>
        <v>1649220</v>
      </c>
      <c r="D19" s="59">
        <f>'SAP BW Actual Usage'!E13</f>
        <v>1243860</v>
      </c>
      <c r="E19" s="59">
        <f>'SAP BW Actual Usage'!F13</f>
        <v>1327540</v>
      </c>
      <c r="F19" s="59">
        <f>'SAP BW Actual Usage'!G13</f>
        <v>1631120</v>
      </c>
      <c r="G19" s="59">
        <f>'SAP BW Actual Usage'!H13</f>
        <v>1446700</v>
      </c>
      <c r="H19" s="59">
        <f>'SAP BW Actual Usage'!I13</f>
        <v>1517300</v>
      </c>
      <c r="I19" s="59">
        <f>'SAP BW Actual Usage'!J13</f>
        <v>1462360</v>
      </c>
      <c r="J19" s="59">
        <f>'SAP BW Actual Usage'!K13</f>
        <v>1312000</v>
      </c>
      <c r="K19" s="59">
        <f>'SAP BW Actual Usage'!L13</f>
        <v>1171960</v>
      </c>
      <c r="L19" s="59">
        <f>'SAP BW Actual Usage'!M13</f>
        <v>1312540</v>
      </c>
      <c r="M19" s="59">
        <f>'SAP BW Actual Usage'!N13</f>
        <v>1056260</v>
      </c>
      <c r="N19" s="137">
        <f t="shared" ref="N19:N21" si="5">SUM(B19:M19)</f>
        <v>16496020</v>
      </c>
    </row>
    <row r="20" spans="1:28" s="82" customFormat="1">
      <c r="A20" s="91" t="s">
        <v>105</v>
      </c>
      <c r="B20" s="86">
        <f>'SAP BW Actual Usage'!C16</f>
        <v>157778780.59399998</v>
      </c>
      <c r="C20" s="86">
        <f>'SAP BW Actual Usage'!D16</f>
        <v>158946337.15599999</v>
      </c>
      <c r="D20" s="86">
        <f>'SAP BW Actual Usage'!E16</f>
        <v>160011930.50300002</v>
      </c>
      <c r="E20" s="86">
        <f>'SAP BW Actual Usage'!F16</f>
        <v>161441215.24899998</v>
      </c>
      <c r="F20" s="86">
        <f>'SAP BW Actual Usage'!G16</f>
        <v>141236526.699</v>
      </c>
      <c r="G20" s="86">
        <f>'SAP BW Actual Usage'!H16</f>
        <v>162610668.10999998</v>
      </c>
      <c r="H20" s="86">
        <f>'SAP BW Actual Usage'!I16</f>
        <v>144392256.153</v>
      </c>
      <c r="I20" s="86">
        <f>'SAP BW Actual Usage'!J16</f>
        <v>157164920.794</v>
      </c>
      <c r="J20" s="86">
        <f>'SAP BW Actual Usage'!K16</f>
        <v>151305273.19999999</v>
      </c>
      <c r="K20" s="86">
        <f>'SAP BW Actual Usage'!L16</f>
        <v>134860627.097</v>
      </c>
      <c r="L20" s="86">
        <f>'SAP BW Actual Usage'!M16</f>
        <v>142292261.60600001</v>
      </c>
      <c r="M20" s="86">
        <f>'SAP BW Actual Usage'!N16</f>
        <v>141289280.669</v>
      </c>
      <c r="N20" s="139">
        <f t="shared" si="5"/>
        <v>1813330077.8299997</v>
      </c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03">
        <f t="shared" ref="B21:M21" si="6">SUM(B19:B20)</f>
        <v>159143940.59399998</v>
      </c>
      <c r="C21" s="103">
        <f t="shared" si="6"/>
        <v>160595557.15599999</v>
      </c>
      <c r="D21" s="103">
        <f t="shared" si="6"/>
        <v>161255790.50300002</v>
      </c>
      <c r="E21" s="103">
        <f t="shared" si="6"/>
        <v>162768755.24899998</v>
      </c>
      <c r="F21" s="103">
        <f t="shared" si="6"/>
        <v>142867646.699</v>
      </c>
      <c r="G21" s="103">
        <f t="shared" si="6"/>
        <v>164057368.10999998</v>
      </c>
      <c r="H21" s="103">
        <f t="shared" si="6"/>
        <v>145909556.153</v>
      </c>
      <c r="I21" s="103">
        <f t="shared" si="6"/>
        <v>158627280.794</v>
      </c>
      <c r="J21" s="103">
        <f t="shared" si="6"/>
        <v>152617273.19999999</v>
      </c>
      <c r="K21" s="103">
        <f t="shared" si="6"/>
        <v>136032587.097</v>
      </c>
      <c r="L21" s="103">
        <f t="shared" si="6"/>
        <v>143604801.60600001</v>
      </c>
      <c r="M21" s="103">
        <f t="shared" si="6"/>
        <v>142345540.669</v>
      </c>
      <c r="N21" s="138">
        <f t="shared" si="5"/>
        <v>1829826097.8299997</v>
      </c>
    </row>
    <row r="22" spans="1:28">
      <c r="A22" s="85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13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59">
        <f>'SAP BW Actual Usage'!C11</f>
        <v>2186820</v>
      </c>
      <c r="C23" s="59">
        <f>'SAP BW Actual Usage'!D11</f>
        <v>1807320</v>
      </c>
      <c r="D23" s="59">
        <f>'SAP BW Actual Usage'!E11</f>
        <v>1865700</v>
      </c>
      <c r="E23" s="59">
        <f>'SAP BW Actual Usage'!F11</f>
        <v>2875860</v>
      </c>
      <c r="F23" s="59">
        <f>'SAP BW Actual Usage'!G11</f>
        <v>1683780</v>
      </c>
      <c r="G23" s="59">
        <f>'SAP BW Actual Usage'!H11</f>
        <v>2000349.6</v>
      </c>
      <c r="H23" s="59">
        <f>'SAP BW Actual Usage'!I11</f>
        <v>3646676.1</v>
      </c>
      <c r="I23" s="59">
        <f>'SAP BW Actual Usage'!J11</f>
        <v>1933440</v>
      </c>
      <c r="J23" s="59">
        <f>'SAP BW Actual Usage'!K11</f>
        <v>3022140</v>
      </c>
      <c r="K23" s="59">
        <f>'SAP BW Actual Usage'!L11</f>
        <v>2420250.6</v>
      </c>
      <c r="L23" s="59">
        <f>'SAP BW Actual Usage'!M11</f>
        <v>2222663.7000000002</v>
      </c>
      <c r="M23" s="59">
        <f>'SAP BW Actual Usage'!N11</f>
        <v>1881240</v>
      </c>
      <c r="N23" s="137">
        <f t="shared" ref="N23:N25" si="7">SUM(B23:M23)</f>
        <v>27546240</v>
      </c>
    </row>
    <row r="24" spans="1:28" s="82" customFormat="1">
      <c r="A24" s="91" t="s">
        <v>5</v>
      </c>
      <c r="B24" s="86">
        <f>'SAP BW Actual Usage'!C18</f>
        <v>100102492.73199999</v>
      </c>
      <c r="C24" s="86">
        <f>'SAP BW Actual Usage'!D18</f>
        <v>103160684.052</v>
      </c>
      <c r="D24" s="86">
        <f>'SAP BW Actual Usage'!E18</f>
        <v>106737257.74600001</v>
      </c>
      <c r="E24" s="86">
        <f>'SAP BW Actual Usage'!F18</f>
        <v>108626492.25600001</v>
      </c>
      <c r="F24" s="86">
        <f>'SAP BW Actual Usage'!G18</f>
        <v>92184000.071999997</v>
      </c>
      <c r="G24" s="86">
        <f>'SAP BW Actual Usage'!H18</f>
        <v>111386014.32800001</v>
      </c>
      <c r="H24" s="86">
        <f>'SAP BW Actual Usage'!I18</f>
        <v>105333050.293</v>
      </c>
      <c r="I24" s="86">
        <f>'SAP BW Actual Usage'!J18</f>
        <v>96777675.965999991</v>
      </c>
      <c r="J24" s="86">
        <f>'SAP BW Actual Usage'!K18</f>
        <v>106910249.28200001</v>
      </c>
      <c r="K24" s="86">
        <f>'SAP BW Actual Usage'!L18</f>
        <v>110842773.741</v>
      </c>
      <c r="L24" s="86">
        <f>'SAP BW Actual Usage'!M18</f>
        <v>98452983.912</v>
      </c>
      <c r="M24" s="86">
        <f>'SAP BW Actual Usage'!N18</f>
        <v>93916711.00999999</v>
      </c>
      <c r="N24" s="139">
        <f t="shared" si="7"/>
        <v>1234430385.3899999</v>
      </c>
    </row>
    <row r="25" spans="1:28">
      <c r="A25" s="84" t="s">
        <v>32</v>
      </c>
      <c r="B25" s="103">
        <f t="shared" ref="B25:M25" si="8">SUM(B23:B24)</f>
        <v>102289312.73199999</v>
      </c>
      <c r="C25" s="103">
        <f t="shared" si="8"/>
        <v>104968004.052</v>
      </c>
      <c r="D25" s="103">
        <f t="shared" si="8"/>
        <v>108602957.74600001</v>
      </c>
      <c r="E25" s="103">
        <f t="shared" si="8"/>
        <v>111502352.25600001</v>
      </c>
      <c r="F25" s="103">
        <f t="shared" si="8"/>
        <v>93867780.071999997</v>
      </c>
      <c r="G25" s="103">
        <f t="shared" si="8"/>
        <v>113386363.928</v>
      </c>
      <c r="H25" s="103">
        <f t="shared" si="8"/>
        <v>108979726.39299999</v>
      </c>
      <c r="I25" s="103">
        <f t="shared" si="8"/>
        <v>98711115.965999991</v>
      </c>
      <c r="J25" s="103">
        <f t="shared" si="8"/>
        <v>109932389.28200001</v>
      </c>
      <c r="K25" s="103">
        <f t="shared" si="8"/>
        <v>113263024.34099999</v>
      </c>
      <c r="L25" s="103">
        <f t="shared" si="8"/>
        <v>100675647.612</v>
      </c>
      <c r="M25" s="103">
        <f t="shared" si="8"/>
        <v>95797951.00999999</v>
      </c>
      <c r="N25" s="138">
        <f t="shared" si="7"/>
        <v>1261976625.3900001</v>
      </c>
    </row>
    <row r="26" spans="1:28">
      <c r="A26" s="85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137"/>
    </row>
    <row r="27" spans="1:28">
      <c r="A27" s="84" t="s">
        <v>22</v>
      </c>
      <c r="B27" s="59">
        <f>'SAP BW Actual Usage'!C20</f>
        <v>11023462.199999999</v>
      </c>
      <c r="C27" s="59">
        <f>'SAP BW Actual Usage'!D20</f>
        <v>14171444</v>
      </c>
      <c r="D27" s="59">
        <f>'SAP BW Actual Usage'!E20</f>
        <v>15658867</v>
      </c>
      <c r="E27" s="59">
        <f>'SAP BW Actual Usage'!F20</f>
        <v>10592781</v>
      </c>
      <c r="F27" s="59">
        <f>'SAP BW Actual Usage'!G20</f>
        <v>11125851</v>
      </c>
      <c r="G27" s="59">
        <f>'SAP BW Actual Usage'!H20</f>
        <v>20536970</v>
      </c>
      <c r="H27" s="59">
        <f>'SAP BW Actual Usage'!I20</f>
        <v>12035530</v>
      </c>
      <c r="I27" s="59">
        <f>'SAP BW Actual Usage'!J20</f>
        <v>15592100</v>
      </c>
      <c r="J27" s="59">
        <f>'SAP BW Actual Usage'!K20</f>
        <v>6351962</v>
      </c>
      <c r="K27" s="59">
        <f>'SAP BW Actual Usage'!L20</f>
        <v>16356849.199999999</v>
      </c>
      <c r="L27" s="59">
        <f>'SAP BW Actual Usage'!M20</f>
        <v>12853179.800000001</v>
      </c>
      <c r="M27" s="59">
        <f>'SAP BW Actual Usage'!N20</f>
        <v>12342618</v>
      </c>
      <c r="N27" s="137">
        <f t="shared" ref="N27:N29" si="9">SUM(B27:M27)</f>
        <v>158641614.20000002</v>
      </c>
    </row>
    <row r="28" spans="1:28" s="93" customFormat="1">
      <c r="A28" s="96" t="s">
        <v>7</v>
      </c>
      <c r="B28" s="94">
        <f>'SAP BW Actual Usage'!C21</f>
        <v>6608226.665</v>
      </c>
      <c r="C28" s="94">
        <f>'SAP BW Actual Usage'!D21</f>
        <v>5270482.6050000004</v>
      </c>
      <c r="D28" s="94">
        <f>'SAP BW Actual Usage'!E21</f>
        <v>6122454.4050000003</v>
      </c>
      <c r="E28" s="94">
        <f>'SAP BW Actual Usage'!F21</f>
        <v>7986423.75</v>
      </c>
      <c r="F28" s="94">
        <f>'SAP BW Actual Usage'!G21</f>
        <v>10091772.85</v>
      </c>
      <c r="G28" s="94">
        <f>'SAP BW Actual Usage'!H21</f>
        <v>11249404.135</v>
      </c>
      <c r="H28" s="94">
        <f>'SAP BW Actual Usage'!I21</f>
        <v>12234423.305</v>
      </c>
      <c r="I28" s="94">
        <f>'SAP BW Actual Usage'!J21</f>
        <v>16683645.185000001</v>
      </c>
      <c r="J28" s="94">
        <f>'SAP BW Actual Usage'!K21</f>
        <v>14722893.795</v>
      </c>
      <c r="K28" s="94">
        <f>'SAP BW Actual Usage'!L21</f>
        <v>12297629.135</v>
      </c>
      <c r="L28" s="94">
        <f>'SAP BW Actual Usage'!M21</f>
        <v>6675902.6050000004</v>
      </c>
      <c r="M28" s="94">
        <f>'SAP BW Actual Usage'!N21</f>
        <v>5744914.8550000004</v>
      </c>
      <c r="N28" s="140">
        <f t="shared" si="9"/>
        <v>115688173.29000001</v>
      </c>
    </row>
    <row r="29" spans="1:28">
      <c r="A29" s="84" t="s">
        <v>49</v>
      </c>
      <c r="B29" s="59">
        <f>'SAP BW Actual Usage'!C8</f>
        <v>415100</v>
      </c>
      <c r="C29" s="59">
        <f>'SAP BW Actual Usage'!D8</f>
        <v>295527.56</v>
      </c>
      <c r="D29" s="59">
        <f>'SAP BW Actual Usage'!E8</f>
        <v>280732.44</v>
      </c>
      <c r="E29" s="59">
        <f>'SAP BW Actual Usage'!F8</f>
        <v>336600</v>
      </c>
      <c r="F29" s="59">
        <f>'SAP BW Actual Usage'!G8</f>
        <v>585060</v>
      </c>
      <c r="G29" s="59">
        <f>'SAP BW Actual Usage'!H8</f>
        <v>768740</v>
      </c>
      <c r="H29" s="59">
        <f>'SAP BW Actual Usage'!I8</f>
        <v>816000</v>
      </c>
      <c r="I29" s="59">
        <f>'SAP BW Actual Usage'!J8</f>
        <v>568520</v>
      </c>
      <c r="J29" s="59">
        <f>'SAP BW Actual Usage'!K8</f>
        <v>862620</v>
      </c>
      <c r="K29" s="59">
        <f>'SAP BW Actual Usage'!L8</f>
        <v>1290240</v>
      </c>
      <c r="L29" s="59">
        <f>'SAP BW Actual Usage'!M8</f>
        <v>747920</v>
      </c>
      <c r="M29" s="59">
        <f>'SAP BW Actual Usage'!N8</f>
        <v>366160</v>
      </c>
      <c r="N29" s="137">
        <f t="shared" si="9"/>
        <v>7333220</v>
      </c>
    </row>
    <row r="30" spans="1:28">
      <c r="A30" s="8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139"/>
    </row>
    <row r="31" spans="1:28" s="85" customFormat="1">
      <c r="A31" s="90" t="s">
        <v>19</v>
      </c>
      <c r="B31" s="102">
        <f t="shared" ref="B31:N31" si="10">SUM(B9,B13,B17,B21,B25,B27:B29)</f>
        <v>1387699841.1559999</v>
      </c>
      <c r="C31" s="102">
        <f t="shared" si="10"/>
        <v>1415686680.0549998</v>
      </c>
      <c r="D31" s="102">
        <f t="shared" si="10"/>
        <v>1439425342.1289999</v>
      </c>
      <c r="E31" s="102">
        <f t="shared" si="10"/>
        <v>1483101788.6540003</v>
      </c>
      <c r="F31" s="102">
        <f t="shared" si="10"/>
        <v>1583345012.027</v>
      </c>
      <c r="G31" s="102">
        <f t="shared" si="10"/>
        <v>2016737253.155</v>
      </c>
      <c r="H31" s="102">
        <f t="shared" si="10"/>
        <v>1996345458.2799997</v>
      </c>
      <c r="I31" s="102">
        <f t="shared" si="10"/>
        <v>1951511350.6999998</v>
      </c>
      <c r="J31" s="102">
        <f t="shared" si="10"/>
        <v>1913169310.4850004</v>
      </c>
      <c r="K31" s="102">
        <f t="shared" si="10"/>
        <v>1705728972.6900001</v>
      </c>
      <c r="L31" s="102">
        <f t="shared" si="10"/>
        <v>1434419766.2619998</v>
      </c>
      <c r="M31" s="102">
        <f t="shared" si="10"/>
        <v>1423893261.4159999</v>
      </c>
      <c r="N31" s="138">
        <f t="shared" si="10"/>
        <v>19751064037.008999</v>
      </c>
    </row>
    <row r="32" spans="1:28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139"/>
    </row>
    <row r="33" spans="1:14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</row>
    <row r="34" spans="1:14">
      <c r="A34" s="81" t="s">
        <v>33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4">
      <c r="A35" s="61" t="s">
        <v>24</v>
      </c>
      <c r="B35" s="57">
        <f t="shared" ref="B35:M35" si="11">B7</f>
        <v>43647</v>
      </c>
      <c r="C35" s="57">
        <f t="shared" si="11"/>
        <v>43678</v>
      </c>
      <c r="D35" s="57">
        <f t="shared" si="11"/>
        <v>43709</v>
      </c>
      <c r="E35" s="57">
        <f t="shared" si="11"/>
        <v>43739</v>
      </c>
      <c r="F35" s="57">
        <f t="shared" si="11"/>
        <v>43770</v>
      </c>
      <c r="G35" s="57">
        <f t="shared" si="11"/>
        <v>43800</v>
      </c>
      <c r="H35" s="57">
        <f t="shared" si="11"/>
        <v>43831</v>
      </c>
      <c r="I35" s="57">
        <f t="shared" si="11"/>
        <v>43862</v>
      </c>
      <c r="J35" s="57">
        <f t="shared" si="11"/>
        <v>43891</v>
      </c>
      <c r="K35" s="57">
        <f t="shared" si="11"/>
        <v>43922</v>
      </c>
      <c r="L35" s="57">
        <f t="shared" si="11"/>
        <v>43952</v>
      </c>
      <c r="M35" s="57">
        <f t="shared" si="11"/>
        <v>43983</v>
      </c>
      <c r="N35" s="80" t="s">
        <v>18</v>
      </c>
    </row>
    <row r="36" spans="1:14">
      <c r="A36" s="62" t="s">
        <v>20</v>
      </c>
      <c r="B36" s="59">
        <f>'SAP BW Actual Usage'!C24</f>
        <v>5985998.602</v>
      </c>
      <c r="C36" s="59">
        <f>'SAP BW Actual Usage'!D24</f>
        <v>5637461.4910000004</v>
      </c>
      <c r="D36" s="59">
        <f>'SAP BW Actual Usage'!E24</f>
        <v>5598770.828999999</v>
      </c>
      <c r="E36" s="59">
        <f>'SAP BW Actual Usage'!F24</f>
        <v>5971127.2080000006</v>
      </c>
      <c r="F36" s="59">
        <f>'SAP BW Actual Usage'!G24</f>
        <v>5208795.4579999987</v>
      </c>
      <c r="G36" s="59">
        <f>'SAP BW Actual Usage'!H24</f>
        <v>6580802.9020000016</v>
      </c>
      <c r="H36" s="59">
        <f>'SAP BW Actual Usage'!I24</f>
        <v>5645611.4250000007</v>
      </c>
      <c r="I36" s="59">
        <f>'SAP BW Actual Usage'!J24</f>
        <v>5480881.5520000001</v>
      </c>
      <c r="J36" s="59">
        <f>'SAP BW Actual Usage'!K24</f>
        <v>5844791.8540000003</v>
      </c>
      <c r="K36" s="59">
        <f>'SAP BW Actual Usage'!L24</f>
        <v>5797657.6030000001</v>
      </c>
      <c r="L36" s="59">
        <f>'SAP BW Actual Usage'!M24</f>
        <v>5906697.4610000001</v>
      </c>
      <c r="M36" s="59">
        <f>'SAP BW Actual Usage'!N24</f>
        <v>5763384.2970000003</v>
      </c>
      <c r="N36" s="4">
        <f>SUM(B36:M36)</f>
        <v>69421980.682000011</v>
      </c>
    </row>
    <row r="37" spans="1:14">
      <c r="A37" s="62" t="s">
        <v>38</v>
      </c>
      <c r="B37" s="59">
        <f>'SAP BW Actual Usage'!C23</f>
        <v>53166049.412000008</v>
      </c>
      <c r="C37" s="59">
        <f>'SAP BW Actual Usage'!D23</f>
        <v>55184318.494000003</v>
      </c>
      <c r="D37" s="59">
        <f>'SAP BW Actual Usage'!E23</f>
        <v>55251197.615999997</v>
      </c>
      <c r="E37" s="59">
        <f>'SAP BW Actual Usage'!F23</f>
        <v>52272044.316</v>
      </c>
      <c r="F37" s="59">
        <f>'SAP BW Actual Usage'!G23</f>
        <v>52245259.861000001</v>
      </c>
      <c r="G37" s="59">
        <f>'SAP BW Actual Usage'!H23</f>
        <v>51961392.943000004</v>
      </c>
      <c r="H37" s="59">
        <f>'SAP BW Actual Usage'!I23</f>
        <v>52303024.855999999</v>
      </c>
      <c r="I37" s="59">
        <f>'SAP BW Actual Usage'!J23</f>
        <v>82277803.393999994</v>
      </c>
      <c r="J37" s="59">
        <f>'SAP BW Actual Usage'!K23</f>
        <v>19516212.846000001</v>
      </c>
      <c r="K37" s="59">
        <f>'SAP BW Actual Usage'!L23</f>
        <v>50778303.615000002</v>
      </c>
      <c r="L37" s="59">
        <f>'SAP BW Actual Usage'!M23</f>
        <v>78396123.148000002</v>
      </c>
      <c r="M37" s="59">
        <f>'SAP BW Actual Usage'!N23</f>
        <v>21977053.873</v>
      </c>
      <c r="N37" s="4">
        <f t="shared" ref="N37:N38" si="12">SUM(B37:M37)</f>
        <v>625328784.37400007</v>
      </c>
    </row>
    <row r="38" spans="1:14">
      <c r="A38" s="62" t="s">
        <v>6</v>
      </c>
      <c r="B38" s="59">
        <f>'SAP BW Actual Usage'!C19</f>
        <v>712170</v>
      </c>
      <c r="C38" s="59">
        <f>'SAP BW Actual Usage'!D19</f>
        <v>943530</v>
      </c>
      <c r="D38" s="59">
        <f>'SAP BW Actual Usage'!E19</f>
        <v>720</v>
      </c>
      <c r="E38" s="59">
        <f>'SAP BW Actual Usage'!F19</f>
        <v>1781040</v>
      </c>
      <c r="F38" s="59">
        <f>'SAP BW Actual Usage'!G19</f>
        <v>367800</v>
      </c>
      <c r="G38" s="59">
        <f>'SAP BW Actual Usage'!H19</f>
        <v>6520.8</v>
      </c>
      <c r="H38" s="59">
        <f>'SAP BW Actual Usage'!I19</f>
        <v>8119.2</v>
      </c>
      <c r="I38" s="59">
        <f>'SAP BW Actual Usage'!J19</f>
        <v>9720</v>
      </c>
      <c r="J38" s="59">
        <f>'SAP BW Actual Usage'!K19</f>
        <v>11700</v>
      </c>
      <c r="K38" s="59">
        <f>'SAP BW Actual Usage'!L19</f>
        <v>6420</v>
      </c>
      <c r="L38" s="59">
        <f>'SAP BW Actual Usage'!M19</f>
        <v>666120</v>
      </c>
      <c r="M38" s="59">
        <f>'SAP BW Actual Usage'!N19</f>
        <v>754380</v>
      </c>
      <c r="N38" s="4">
        <f t="shared" si="12"/>
        <v>5268240</v>
      </c>
    </row>
    <row r="39" spans="1:14">
      <c r="A39" s="84" t="s">
        <v>4</v>
      </c>
      <c r="B39" s="59">
        <f>'SAP BW Actual Usage'!C17</f>
        <v>3066985.682</v>
      </c>
      <c r="C39" s="59">
        <f>'SAP BW Actual Usage'!D17</f>
        <v>3581415.1779999998</v>
      </c>
      <c r="D39" s="59">
        <f>'SAP BW Actual Usage'!E17</f>
        <v>3008588.03</v>
      </c>
      <c r="E39" s="59">
        <f>'SAP BW Actual Usage'!F17</f>
        <v>874881.94700000004</v>
      </c>
      <c r="F39" s="59">
        <f>'SAP BW Actual Usage'!G17</f>
        <v>294840.70699999999</v>
      </c>
      <c r="G39" s="59">
        <f>'SAP BW Actual Usage'!H17</f>
        <v>405227.91899999999</v>
      </c>
      <c r="H39" s="59">
        <f>'SAP BW Actual Usage'!I17</f>
        <v>335284.73</v>
      </c>
      <c r="I39" s="59">
        <f>'SAP BW Actual Usage'!J17</f>
        <v>273459.59600000002</v>
      </c>
      <c r="J39" s="59">
        <f>'SAP BW Actual Usage'!K17</f>
        <v>369785.68400000001</v>
      </c>
      <c r="K39" s="59">
        <f>'SAP BW Actual Usage'!L17</f>
        <v>376513.45</v>
      </c>
      <c r="L39" s="59">
        <f>'SAP BW Actual Usage'!M17</f>
        <v>762489.62600000005</v>
      </c>
      <c r="M39" s="59">
        <f>'SAP BW Actual Usage'!N17</f>
        <v>1351276.6610000001</v>
      </c>
      <c r="N39" s="137">
        <f>SUM(B39:M39)</f>
        <v>14700749.210000001</v>
      </c>
    </row>
    <row r="40" spans="1:14">
      <c r="A40" s="6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4"/>
    </row>
    <row r="41" spans="1:14">
      <c r="A41" s="90" t="s">
        <v>19</v>
      </c>
      <c r="B41" s="103">
        <f>SUM(B36:B39)</f>
        <v>62931203.69600001</v>
      </c>
      <c r="C41" s="103">
        <f t="shared" ref="C41:N41" si="13">SUM(C36:C39)</f>
        <v>65346725.163000003</v>
      </c>
      <c r="D41" s="103">
        <f t="shared" si="13"/>
        <v>63859276.474999994</v>
      </c>
      <c r="E41" s="103">
        <f t="shared" si="13"/>
        <v>60899093.471000001</v>
      </c>
      <c r="F41" s="103">
        <f t="shared" si="13"/>
        <v>58116696.026000001</v>
      </c>
      <c r="G41" s="103">
        <f t="shared" si="13"/>
        <v>58953944.564000003</v>
      </c>
      <c r="H41" s="103">
        <f t="shared" si="13"/>
        <v>58292040.211000003</v>
      </c>
      <c r="I41" s="103">
        <f t="shared" si="13"/>
        <v>88041864.541999996</v>
      </c>
      <c r="J41" s="103">
        <f t="shared" si="13"/>
        <v>25742490.384000003</v>
      </c>
      <c r="K41" s="103">
        <f t="shared" si="13"/>
        <v>56958894.668000005</v>
      </c>
      <c r="L41" s="103">
        <f t="shared" si="13"/>
        <v>85731430.234999999</v>
      </c>
      <c r="M41" s="103">
        <f t="shared" si="13"/>
        <v>29846094.831</v>
      </c>
      <c r="N41" s="103">
        <f t="shared" si="13"/>
        <v>714719754.26600015</v>
      </c>
    </row>
    <row r="42" spans="1:14">
      <c r="A42" s="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>
      <c r="A43" s="24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s="89" customFormat="1" ht="13.5" thickBot="1">
      <c r="A44" s="87" t="s">
        <v>21</v>
      </c>
      <c r="B44" s="104">
        <f t="shared" ref="B44:N44" si="14">B41+B31</f>
        <v>1450631044.852</v>
      </c>
      <c r="C44" s="104">
        <f t="shared" si="14"/>
        <v>1481033405.2179999</v>
      </c>
      <c r="D44" s="104">
        <f t="shared" si="14"/>
        <v>1503284618.6039999</v>
      </c>
      <c r="E44" s="104">
        <f t="shared" si="14"/>
        <v>1544000882.1250002</v>
      </c>
      <c r="F44" s="104">
        <f t="shared" si="14"/>
        <v>1641461708.053</v>
      </c>
      <c r="G44" s="104">
        <f t="shared" si="14"/>
        <v>2075691197.7189999</v>
      </c>
      <c r="H44" s="104">
        <f t="shared" si="14"/>
        <v>2054637498.4909997</v>
      </c>
      <c r="I44" s="104">
        <f t="shared" si="14"/>
        <v>2039553215.2419999</v>
      </c>
      <c r="J44" s="104">
        <f t="shared" si="14"/>
        <v>1938911800.8690004</v>
      </c>
      <c r="K44" s="104">
        <f t="shared" si="14"/>
        <v>1762687867.358</v>
      </c>
      <c r="L44" s="104">
        <f t="shared" si="14"/>
        <v>1520151196.4969997</v>
      </c>
      <c r="M44" s="104">
        <f t="shared" si="14"/>
        <v>1453739356.247</v>
      </c>
      <c r="N44" s="104">
        <f t="shared" si="14"/>
        <v>20465783791.274998</v>
      </c>
    </row>
    <row r="45" spans="1:14" ht="15.75" thickTop="1">
      <c r="A45" s="2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7" spans="1:14">
      <c r="B47" s="159"/>
      <c r="C47" s="159"/>
      <c r="H47" s="159"/>
      <c r="I47" s="159"/>
      <c r="J47" s="159"/>
      <c r="K47" s="159"/>
      <c r="L47" s="159"/>
      <c r="M47" s="159"/>
    </row>
    <row r="48" spans="1:14">
      <c r="B48" s="159"/>
      <c r="C48" s="159"/>
      <c r="H48" s="159"/>
      <c r="I48" s="159"/>
      <c r="J48" s="159"/>
      <c r="K48" s="159"/>
      <c r="L48" s="159"/>
      <c r="M48" s="159"/>
    </row>
    <row r="49" spans="2:13">
      <c r="B49" s="159"/>
      <c r="C49" s="159"/>
      <c r="H49" s="159"/>
      <c r="I49" s="159"/>
      <c r="J49" s="159"/>
      <c r="K49" s="159"/>
      <c r="L49" s="159"/>
      <c r="M49" s="159"/>
    </row>
    <row r="50" spans="2:13">
      <c r="B50" s="159"/>
      <c r="C50" s="159"/>
      <c r="H50" s="159"/>
      <c r="I50" s="159"/>
      <c r="J50" s="159"/>
      <c r="K50" s="159"/>
      <c r="L50" s="159"/>
      <c r="M50" s="159"/>
    </row>
    <row r="51" spans="2:13">
      <c r="B51" s="159"/>
      <c r="C51" s="159"/>
      <c r="H51" s="159"/>
      <c r="I51" s="159"/>
      <c r="J51" s="159"/>
      <c r="K51" s="159"/>
      <c r="L51" s="159"/>
      <c r="M51" s="159"/>
    </row>
    <row r="52" spans="2:13">
      <c r="B52" s="159"/>
      <c r="C52" s="159"/>
      <c r="H52" s="159"/>
      <c r="I52" s="159"/>
      <c r="J52" s="159"/>
      <c r="K52" s="159"/>
      <c r="L52" s="159"/>
      <c r="M52" s="159"/>
    </row>
    <row r="53" spans="2:13">
      <c r="B53" s="159"/>
      <c r="C53" s="159"/>
      <c r="H53" s="159"/>
      <c r="I53" s="159"/>
      <c r="J53" s="159"/>
      <c r="K53" s="159"/>
      <c r="L53" s="159"/>
      <c r="M53" s="159"/>
    </row>
    <row r="54" spans="2:13">
      <c r="B54" s="159"/>
      <c r="C54" s="159"/>
      <c r="H54" s="159"/>
      <c r="I54" s="159"/>
      <c r="J54" s="159"/>
      <c r="K54" s="159"/>
      <c r="L54" s="159"/>
      <c r="M54" s="159"/>
    </row>
    <row r="55" spans="2:13">
      <c r="B55" s="159"/>
      <c r="C55" s="159"/>
      <c r="H55" s="159"/>
      <c r="I55" s="159"/>
      <c r="J55" s="159"/>
      <c r="K55" s="159"/>
      <c r="L55" s="159"/>
      <c r="M55" s="159"/>
    </row>
    <row r="56" spans="2:13">
      <c r="B56" s="157"/>
      <c r="C56" s="157"/>
      <c r="H56" s="159"/>
      <c r="I56" s="159"/>
      <c r="J56" s="159"/>
      <c r="K56" s="159"/>
      <c r="L56" s="159"/>
      <c r="M56" s="157"/>
    </row>
    <row r="57" spans="2:13">
      <c r="B57" s="157"/>
      <c r="C57" s="157"/>
      <c r="H57" s="159"/>
      <c r="I57" s="159"/>
      <c r="J57" s="159"/>
      <c r="K57" s="159"/>
      <c r="L57" s="159"/>
      <c r="M57" s="157"/>
    </row>
  </sheetData>
  <phoneticPr fontId="9" type="noConversion"/>
  <printOptions horizontalCentered="1"/>
  <pageMargins left="0.75" right="0.75" top="1" bottom="1" header="0.5" footer="0.5"/>
  <pageSetup scale="52" orientation="landscape" r:id="rId1"/>
  <headerFooter alignWithMargins="0">
    <oddFooter>&amp;L&amp;F&amp;R&amp;A
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53"/>
  <sheetViews>
    <sheetView workbookViewId="0">
      <selection activeCell="C20" sqref="C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112" t="s">
        <v>27</v>
      </c>
      <c r="B1" s="112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</row>
    <row r="2" spans="1:30">
      <c r="A2" s="112" t="s">
        <v>26</v>
      </c>
      <c r="B2" s="112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</row>
    <row r="3" spans="1:30">
      <c r="A3" s="174" t="s">
        <v>117</v>
      </c>
      <c r="B3" s="48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</row>
    <row r="4" spans="1:30">
      <c r="A4" s="259" t="s">
        <v>50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30">
      <c r="A5" s="93"/>
      <c r="B5" s="93"/>
      <c r="C5" s="260"/>
      <c r="D5" s="260"/>
      <c r="E5" s="260"/>
      <c r="F5" s="260"/>
      <c r="G5" s="260"/>
      <c r="H5" s="261"/>
      <c r="I5" s="260"/>
      <c r="J5" s="260"/>
      <c r="K5" s="260"/>
      <c r="L5" s="260"/>
      <c r="M5" s="260"/>
      <c r="N5" s="260"/>
      <c r="O5" s="93"/>
    </row>
    <row r="6" spans="1:30">
      <c r="A6" s="262" t="s">
        <v>57</v>
      </c>
      <c r="B6" s="262"/>
      <c r="C6" s="93"/>
      <c r="D6" s="93"/>
      <c r="E6" s="93"/>
      <c r="F6" s="93"/>
      <c r="G6" s="93"/>
      <c r="H6" s="263"/>
      <c r="I6" s="93"/>
      <c r="J6" s="93"/>
      <c r="K6" s="93"/>
      <c r="L6" s="93"/>
      <c r="M6" s="93"/>
      <c r="N6" s="93"/>
      <c r="O6" s="93"/>
    </row>
    <row r="7" spans="1:30">
      <c r="A7" s="112" t="s">
        <v>24</v>
      </c>
      <c r="B7" s="264" t="s">
        <v>48</v>
      </c>
      <c r="C7" s="265">
        <f>'Temp Adj. By Sched (Excl. 139)'!C5</f>
        <v>43647</v>
      </c>
      <c r="D7" s="265">
        <f>'Temp Adj. By Sched (Excl. 139)'!D5</f>
        <v>43678</v>
      </c>
      <c r="E7" s="265">
        <f>'Temp Adj. By Sched (Excl. 139)'!E5</f>
        <v>43709</v>
      </c>
      <c r="F7" s="265">
        <f>'Temp Adj. By Sched (Excl. 139)'!F5</f>
        <v>43739</v>
      </c>
      <c r="G7" s="265">
        <f>'Temp Adj. By Sched (Excl. 139)'!G5</f>
        <v>43770</v>
      </c>
      <c r="H7" s="265">
        <f>'Temp Adj. By Sched (Excl. 139)'!H5</f>
        <v>43800</v>
      </c>
      <c r="I7" s="265">
        <f>'Temp Adj. By Sched (Excl. 139)'!I5</f>
        <v>43831</v>
      </c>
      <c r="J7" s="265">
        <f>'Temp Adj. By Sched (Excl. 139)'!J5</f>
        <v>43862</v>
      </c>
      <c r="K7" s="265">
        <f>'Temp Adj. By Sched (Excl. 139)'!K5</f>
        <v>43891</v>
      </c>
      <c r="L7" s="265">
        <f>'Temp Adj. By Sched (Excl. 139)'!L5</f>
        <v>43922</v>
      </c>
      <c r="M7" s="265">
        <f>'Temp Adj. By Sched (Excl. 139)'!M5</f>
        <v>43952</v>
      </c>
      <c r="N7" s="265">
        <f>'Temp Adj. By Sched (Excl. 139)'!N5</f>
        <v>43983</v>
      </c>
      <c r="O7" s="154" t="s">
        <v>18</v>
      </c>
    </row>
    <row r="8" spans="1:30" s="99" customFormat="1">
      <c r="A8" s="266" t="s">
        <v>45</v>
      </c>
      <c r="B8" s="19">
        <v>5</v>
      </c>
      <c r="C8" s="94">
        <v>415100</v>
      </c>
      <c r="D8" s="94">
        <v>295527.56</v>
      </c>
      <c r="E8" s="94">
        <v>280732.44</v>
      </c>
      <c r="F8" s="94">
        <v>336600</v>
      </c>
      <c r="G8" s="94">
        <v>585060</v>
      </c>
      <c r="H8" s="94">
        <v>768740</v>
      </c>
      <c r="I8" s="94">
        <v>816000</v>
      </c>
      <c r="J8" s="94">
        <v>568520</v>
      </c>
      <c r="K8" s="94">
        <v>862620</v>
      </c>
      <c r="L8" s="94">
        <v>1290240</v>
      </c>
      <c r="M8" s="94">
        <v>747920</v>
      </c>
      <c r="N8" s="267">
        <v>366160</v>
      </c>
      <c r="O8" s="267">
        <f>SUM(C8:N8)</f>
        <v>7333220</v>
      </c>
      <c r="Q8"/>
      <c r="R8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s="99" customFormat="1">
      <c r="A9" s="182" t="s">
        <v>106</v>
      </c>
      <c r="B9" s="19">
        <v>7</v>
      </c>
      <c r="C9" s="94">
        <v>654801098.83099997</v>
      </c>
      <c r="D9" s="94">
        <v>676036893.82099998</v>
      </c>
      <c r="E9" s="94">
        <v>680789494.824</v>
      </c>
      <c r="F9" s="94">
        <v>737911120.44200003</v>
      </c>
      <c r="G9" s="94">
        <v>877680516.37800002</v>
      </c>
      <c r="H9" s="94">
        <v>1184925130.0039999</v>
      </c>
      <c r="I9" s="94">
        <v>1201789576.2869999</v>
      </c>
      <c r="J9" s="94">
        <v>1141173549.2019999</v>
      </c>
      <c r="K9" s="94">
        <v>1123039181.2390001</v>
      </c>
      <c r="L9" s="94">
        <v>990743335.56400001</v>
      </c>
      <c r="M9" s="94">
        <v>788652410.96200001</v>
      </c>
      <c r="N9" s="267">
        <v>760297966.68200004</v>
      </c>
      <c r="O9" s="267">
        <f t="shared" ref="O9:O25" si="0">SUM(C9:N9)</f>
        <v>10817840274.235998</v>
      </c>
      <c r="Q9"/>
      <c r="R9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s="99" customFormat="1">
      <c r="A10" s="266" t="s">
        <v>34</v>
      </c>
      <c r="B10" s="19">
        <v>8</v>
      </c>
      <c r="C10" s="94">
        <v>18231286.932</v>
      </c>
      <c r="D10" s="94">
        <v>17487767.223999999</v>
      </c>
      <c r="E10" s="94">
        <v>17795990.699999999</v>
      </c>
      <c r="F10" s="94">
        <v>18087941.864</v>
      </c>
      <c r="G10" s="94">
        <v>19553810.298999999</v>
      </c>
      <c r="H10" s="94">
        <v>26846618.594000001</v>
      </c>
      <c r="I10" s="94">
        <v>26587235.491</v>
      </c>
      <c r="J10" s="94">
        <v>26016924.581</v>
      </c>
      <c r="K10" s="94">
        <v>26071024.326000001</v>
      </c>
      <c r="L10" s="94">
        <v>22186337.635000002</v>
      </c>
      <c r="M10" s="94">
        <v>18080812.662999999</v>
      </c>
      <c r="N10" s="267">
        <v>17679429.133000001</v>
      </c>
      <c r="O10" s="267">
        <f t="shared" si="0"/>
        <v>254625179.44199997</v>
      </c>
      <c r="Q10"/>
      <c r="R1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s="99" customFormat="1">
      <c r="A11" s="266" t="s">
        <v>37</v>
      </c>
      <c r="B11" s="19">
        <v>10</v>
      </c>
      <c r="C11" s="94">
        <v>2186820</v>
      </c>
      <c r="D11" s="94">
        <v>1807320</v>
      </c>
      <c r="E11" s="94">
        <v>1865700</v>
      </c>
      <c r="F11" s="94">
        <v>2875860</v>
      </c>
      <c r="G11" s="94">
        <v>1683780</v>
      </c>
      <c r="H11" s="94">
        <v>2000349.6</v>
      </c>
      <c r="I11" s="94">
        <v>3646676.1</v>
      </c>
      <c r="J11" s="94">
        <v>1933440</v>
      </c>
      <c r="K11" s="94">
        <v>3022140</v>
      </c>
      <c r="L11" s="94">
        <v>2420250.6</v>
      </c>
      <c r="M11" s="94">
        <v>2222663.7000000002</v>
      </c>
      <c r="N11" s="267">
        <v>1881240</v>
      </c>
      <c r="O11" s="267">
        <f t="shared" si="0"/>
        <v>27546240</v>
      </c>
      <c r="Q11"/>
      <c r="R11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s="99" customFormat="1">
      <c r="A12" s="266" t="s">
        <v>35</v>
      </c>
      <c r="B12" s="19">
        <v>11</v>
      </c>
      <c r="C12" s="94">
        <v>10058949.401000001</v>
      </c>
      <c r="D12" s="94">
        <v>10079778.994999999</v>
      </c>
      <c r="E12" s="94">
        <v>10554907.176000001</v>
      </c>
      <c r="F12" s="94">
        <v>10751818.676999999</v>
      </c>
      <c r="G12" s="94">
        <v>11423418.785</v>
      </c>
      <c r="H12" s="94">
        <v>13690179.43</v>
      </c>
      <c r="I12" s="94">
        <v>13910956.966</v>
      </c>
      <c r="J12" s="94">
        <v>12251200.811000001</v>
      </c>
      <c r="K12" s="94">
        <v>12741962.721000001</v>
      </c>
      <c r="L12" s="94">
        <v>11748716.888</v>
      </c>
      <c r="M12" s="94">
        <v>9756175.9470000006</v>
      </c>
      <c r="N12" s="267">
        <v>10050372.984999999</v>
      </c>
      <c r="O12" s="267">
        <f t="shared" si="0"/>
        <v>137018438.78200001</v>
      </c>
      <c r="Q12"/>
      <c r="R12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s="99" customFormat="1">
      <c r="A13" s="266" t="s">
        <v>36</v>
      </c>
      <c r="B13" s="19">
        <v>12</v>
      </c>
      <c r="C13" s="94">
        <v>1365160</v>
      </c>
      <c r="D13" s="94">
        <v>1649220</v>
      </c>
      <c r="E13" s="94">
        <v>1243860</v>
      </c>
      <c r="F13" s="94">
        <v>1327540</v>
      </c>
      <c r="G13" s="94">
        <v>1631120</v>
      </c>
      <c r="H13" s="94">
        <v>1446700</v>
      </c>
      <c r="I13" s="94">
        <v>1517300</v>
      </c>
      <c r="J13" s="94">
        <v>1462360</v>
      </c>
      <c r="K13" s="94">
        <v>1312000</v>
      </c>
      <c r="L13" s="94">
        <v>1171960</v>
      </c>
      <c r="M13" s="94">
        <v>1312540</v>
      </c>
      <c r="N13" s="267">
        <v>1056260</v>
      </c>
      <c r="O13" s="267">
        <f t="shared" si="0"/>
        <v>16496020</v>
      </c>
      <c r="Q13"/>
      <c r="R13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s="99" customFormat="1">
      <c r="A14" s="182" t="s">
        <v>103</v>
      </c>
      <c r="B14" s="19">
        <v>24</v>
      </c>
      <c r="C14" s="94">
        <v>191087630.505</v>
      </c>
      <c r="D14" s="94">
        <v>193885692.06400001</v>
      </c>
      <c r="E14" s="94">
        <v>198589635.00100002</v>
      </c>
      <c r="F14" s="94">
        <v>189636222.787</v>
      </c>
      <c r="G14" s="94">
        <v>191861456.37200001</v>
      </c>
      <c r="H14" s="94">
        <v>228739044.71699998</v>
      </c>
      <c r="I14" s="94">
        <v>227504691.192</v>
      </c>
      <c r="J14" s="94">
        <v>223862222.33000001</v>
      </c>
      <c r="K14" s="94">
        <v>220479139.171</v>
      </c>
      <c r="L14" s="94">
        <v>186853525.41099998</v>
      </c>
      <c r="M14" s="94">
        <v>163193230.199</v>
      </c>
      <c r="N14" s="267">
        <v>173568156.88699999</v>
      </c>
      <c r="O14" s="267">
        <f t="shared" si="0"/>
        <v>2389260646.6360002</v>
      </c>
      <c r="Q14"/>
      <c r="R14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s="99" customFormat="1">
      <c r="A15" s="182" t="s">
        <v>104</v>
      </c>
      <c r="B15" s="19">
        <v>25</v>
      </c>
      <c r="C15" s="94">
        <v>234040833.296</v>
      </c>
      <c r="D15" s="94">
        <v>232895532.57800001</v>
      </c>
      <c r="E15" s="94">
        <v>239774512.33399999</v>
      </c>
      <c r="F15" s="94">
        <v>233527772.62900004</v>
      </c>
      <c r="G15" s="94">
        <v>224287699.57199997</v>
      </c>
      <c r="H15" s="94">
        <v>252537434.23699999</v>
      </c>
      <c r="I15" s="94">
        <v>246577762.49299997</v>
      </c>
      <c r="J15" s="94">
        <v>258024791.831</v>
      </c>
      <c r="K15" s="94">
        <v>246350864.75099999</v>
      </c>
      <c r="L15" s="94">
        <v>214956727.419</v>
      </c>
      <c r="M15" s="94">
        <v>190179684.868</v>
      </c>
      <c r="N15" s="267">
        <v>205700151.19500002</v>
      </c>
      <c r="O15" s="267">
        <f t="shared" si="0"/>
        <v>2778853767.2030005</v>
      </c>
      <c r="Q15"/>
      <c r="R15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s="99" customFormat="1">
      <c r="A16" s="182" t="s">
        <v>105</v>
      </c>
      <c r="B16" s="19">
        <v>26</v>
      </c>
      <c r="C16" s="94">
        <v>157778780.59399998</v>
      </c>
      <c r="D16" s="94">
        <v>158946337.15599999</v>
      </c>
      <c r="E16" s="94">
        <v>160011930.50300002</v>
      </c>
      <c r="F16" s="94">
        <v>161441215.24899998</v>
      </c>
      <c r="G16" s="94">
        <v>141236526.699</v>
      </c>
      <c r="H16" s="94">
        <v>162610668.10999998</v>
      </c>
      <c r="I16" s="94">
        <v>144392256.153</v>
      </c>
      <c r="J16" s="94">
        <v>157164920.794</v>
      </c>
      <c r="K16" s="94">
        <v>151305273.19999999</v>
      </c>
      <c r="L16" s="94">
        <v>134860627.097</v>
      </c>
      <c r="M16" s="94">
        <v>142292261.60600001</v>
      </c>
      <c r="N16" s="267">
        <v>141289280.669</v>
      </c>
      <c r="O16" s="267">
        <f t="shared" si="0"/>
        <v>1813330077.8299997</v>
      </c>
      <c r="Q16"/>
      <c r="R16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s="99" customFormat="1">
      <c r="A17" s="266" t="s">
        <v>4</v>
      </c>
      <c r="B17" s="19">
        <v>29</v>
      </c>
      <c r="C17" s="94">
        <v>3066985.682</v>
      </c>
      <c r="D17" s="94">
        <v>3581415.1779999998</v>
      </c>
      <c r="E17" s="94">
        <v>3008588.03</v>
      </c>
      <c r="F17" s="94">
        <v>874881.94700000004</v>
      </c>
      <c r="G17" s="94">
        <v>294840.70699999999</v>
      </c>
      <c r="H17" s="94">
        <v>405227.91899999999</v>
      </c>
      <c r="I17" s="94">
        <v>335284.73</v>
      </c>
      <c r="J17" s="94">
        <v>273459.59600000002</v>
      </c>
      <c r="K17" s="94">
        <v>369785.68400000001</v>
      </c>
      <c r="L17" s="94">
        <v>376513.45</v>
      </c>
      <c r="M17" s="94">
        <v>762489.62600000005</v>
      </c>
      <c r="N17" s="267">
        <v>1351276.6610000001</v>
      </c>
      <c r="O17" s="267">
        <f t="shared" si="0"/>
        <v>14700749.210000001</v>
      </c>
      <c r="Q17"/>
      <c r="R17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s="99" customFormat="1">
      <c r="A18" s="266" t="s">
        <v>5</v>
      </c>
      <c r="B18" s="19">
        <v>31</v>
      </c>
      <c r="C18" s="94">
        <v>100102492.73199999</v>
      </c>
      <c r="D18" s="94">
        <v>103160684.052</v>
      </c>
      <c r="E18" s="94">
        <v>106737257.74600001</v>
      </c>
      <c r="F18" s="94">
        <v>108626492.25600001</v>
      </c>
      <c r="G18" s="94">
        <v>92184000.071999997</v>
      </c>
      <c r="H18" s="94">
        <v>111386014.32800001</v>
      </c>
      <c r="I18" s="94">
        <v>105333050.293</v>
      </c>
      <c r="J18" s="94">
        <v>96777675.965999991</v>
      </c>
      <c r="K18" s="94">
        <v>106910249.28200001</v>
      </c>
      <c r="L18" s="94">
        <v>110842773.741</v>
      </c>
      <c r="M18" s="94">
        <v>98452983.912</v>
      </c>
      <c r="N18" s="267">
        <v>93916711.00999999</v>
      </c>
      <c r="O18" s="267">
        <f t="shared" si="0"/>
        <v>1234430385.3899999</v>
      </c>
      <c r="Q18"/>
      <c r="R18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s="99" customFormat="1">
      <c r="A19" s="268" t="s">
        <v>6</v>
      </c>
      <c r="B19" s="19">
        <v>35</v>
      </c>
      <c r="C19" s="94">
        <v>712170</v>
      </c>
      <c r="D19" s="94">
        <v>943530</v>
      </c>
      <c r="E19" s="94">
        <v>720</v>
      </c>
      <c r="F19" s="94">
        <v>1781040</v>
      </c>
      <c r="G19" s="94">
        <v>367800</v>
      </c>
      <c r="H19" s="94">
        <v>6520.8</v>
      </c>
      <c r="I19" s="94">
        <v>8119.2</v>
      </c>
      <c r="J19" s="94">
        <v>9720</v>
      </c>
      <c r="K19" s="94">
        <v>11700</v>
      </c>
      <c r="L19" s="94">
        <v>6420</v>
      </c>
      <c r="M19" s="94">
        <v>666120</v>
      </c>
      <c r="N19" s="267">
        <v>754380</v>
      </c>
      <c r="O19" s="267">
        <f t="shared" si="0"/>
        <v>5268240</v>
      </c>
      <c r="Q19"/>
      <c r="R19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s="100" customFormat="1">
      <c r="A20" s="182" t="s">
        <v>22</v>
      </c>
      <c r="B20" s="19">
        <v>40</v>
      </c>
      <c r="C20" s="94">
        <f>'Sch 40 Migration kWh'!E44-SUM('Sch 40 Migration kWh'!E19:E21)</f>
        <v>11023462.199999999</v>
      </c>
      <c r="D20" s="94">
        <f>'Sch 40 Migration kWh'!F44-SUM('Sch 40 Migration kWh'!F19:F21)</f>
        <v>14171444</v>
      </c>
      <c r="E20" s="94">
        <f>'Sch 40 Migration kWh'!G44-SUM('Sch 40 Migration kWh'!G19:G21)</f>
        <v>15658867</v>
      </c>
      <c r="F20" s="94">
        <f>'Sch 40 Migration kWh'!H44-SUM('Sch 40 Migration kWh'!H19:H21)</f>
        <v>10592781</v>
      </c>
      <c r="G20" s="94">
        <f>'Sch 40 Migration kWh'!I44-SUM('Sch 40 Migration kWh'!I19:I21)</f>
        <v>11125851</v>
      </c>
      <c r="H20" s="94">
        <f>'Sch 40 Migration kWh'!J44-SUM('Sch 40 Migration kWh'!J19:J21)</f>
        <v>20536970</v>
      </c>
      <c r="I20" s="94">
        <f>'Sch 40 Migration kWh'!K44-SUM('Sch 40 Migration kWh'!K19:K21)</f>
        <v>12035530</v>
      </c>
      <c r="J20" s="94">
        <f>'Sch 40 Migration kWh'!L44-SUM('Sch 40 Migration kWh'!L19:L21)</f>
        <v>15592100</v>
      </c>
      <c r="K20" s="94">
        <f>'Sch 40 Migration kWh'!M44-SUM('Sch 40 Migration kWh'!M19:M21)</f>
        <v>6351962</v>
      </c>
      <c r="L20" s="94">
        <f>'Sch 40 Migration kWh'!N44-SUM('Sch 40 Migration kWh'!N19:N21)</f>
        <v>16356849.199999999</v>
      </c>
      <c r="M20" s="94">
        <f>'Sch 40 Migration kWh'!O44-SUM('Sch 40 Migration kWh'!O19:O21)</f>
        <v>12853179.800000001</v>
      </c>
      <c r="N20" s="94">
        <f>'Sch 40 Migration kWh'!P44-SUM('Sch 40 Migration kWh'!P19:P21)</f>
        <v>12342618</v>
      </c>
      <c r="O20" s="267">
        <f t="shared" si="0"/>
        <v>158641614.20000002</v>
      </c>
      <c r="Q20"/>
      <c r="R2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s="99" customFormat="1">
      <c r="A21" s="266" t="s">
        <v>7</v>
      </c>
      <c r="B21" s="19">
        <v>43</v>
      </c>
      <c r="C21" s="94">
        <v>6608226.665</v>
      </c>
      <c r="D21" s="94">
        <v>5270482.6050000004</v>
      </c>
      <c r="E21" s="94">
        <v>6122454.4050000003</v>
      </c>
      <c r="F21" s="94">
        <v>7986423.75</v>
      </c>
      <c r="G21" s="94">
        <v>10091772.85</v>
      </c>
      <c r="H21" s="94">
        <v>11249404.135</v>
      </c>
      <c r="I21" s="94">
        <v>12234423.305</v>
      </c>
      <c r="J21" s="94">
        <v>16683645.185000001</v>
      </c>
      <c r="K21" s="94">
        <v>14722893.795</v>
      </c>
      <c r="L21" s="94">
        <v>12297629.135</v>
      </c>
      <c r="M21" s="94">
        <v>6675902.6050000004</v>
      </c>
      <c r="N21" s="267">
        <v>5744914.8550000004</v>
      </c>
      <c r="O21" s="267">
        <f t="shared" si="0"/>
        <v>115688173.29000001</v>
      </c>
      <c r="Q21"/>
      <c r="R21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 s="99" customFormat="1">
      <c r="A22" s="182" t="s">
        <v>147</v>
      </c>
      <c r="B22" s="269" t="s">
        <v>148</v>
      </c>
      <c r="C22" s="94">
        <f>25304697.084+SUM('Sch 40 Migration kWh'!E19:E21)</f>
        <v>25328697.083999999</v>
      </c>
      <c r="D22" s="94">
        <f>26885076.109+SUM('Sch 40 Migration kWh'!F19:F21)</f>
        <v>26909076.109000001</v>
      </c>
      <c r="E22" s="94">
        <f>27409622.225+SUM('Sch 40 Migration kWh'!G19:G21)</f>
        <v>27436022.225000001</v>
      </c>
      <c r="F22" s="94">
        <f>25497008.804+SUM('Sch 40 Migration kWh'!H19:H21)</f>
        <v>25528208.804000001</v>
      </c>
      <c r="G22" s="94">
        <f>24496291.565+SUM('Sch 40 Migration kWh'!I19:I21)</f>
        <v>21686900.109000001</v>
      </c>
      <c r="H22" s="94">
        <f>25728444.016+SUM('Sch 40 Migration kWh'!J19:J21)</f>
        <v>25759644.015999999</v>
      </c>
      <c r="I22" s="94">
        <f>27123448.49+SUM('Sch 40 Migration kWh'!K19:K21)</f>
        <v>27149848.489999998</v>
      </c>
      <c r="J22" s="94">
        <f>54104466.717+SUM('Sch 40 Migration kWh'!L19:L21)</f>
        <v>54121266.717</v>
      </c>
      <c r="K22" s="94">
        <f>0+SUM('Sch 40 Migration kWh'!M19:M21)</f>
        <v>0</v>
      </c>
      <c r="L22" s="94">
        <f>25919954.098+SUM('Sch 40 Migration kWh'!N19:N21)</f>
        <v>25968254.098000001</v>
      </c>
      <c r="M22" s="94">
        <f>44669566.901+SUM('Sch 40 Migration kWh'!O19:O21)</f>
        <v>44754318.101000004</v>
      </c>
      <c r="N22" s="267">
        <f>277754.675+SUM('Sch 40 Migration kWh'!P19:P21)</f>
        <v>331277.07500000001</v>
      </c>
      <c r="O22" s="267">
        <f>SUM(C22:N22)</f>
        <v>304973512.82800001</v>
      </c>
      <c r="Q22"/>
      <c r="R22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>
      <c r="A23" s="96" t="s">
        <v>108</v>
      </c>
      <c r="B23" s="269" t="s">
        <v>47</v>
      </c>
      <c r="C23" s="94">
        <v>53166049.412000008</v>
      </c>
      <c r="D23" s="94">
        <v>55184318.494000003</v>
      </c>
      <c r="E23" s="94">
        <v>55251197.615999997</v>
      </c>
      <c r="F23" s="94">
        <v>52272044.316</v>
      </c>
      <c r="G23" s="94">
        <v>52245259.861000001</v>
      </c>
      <c r="H23" s="94">
        <v>51961392.943000004</v>
      </c>
      <c r="I23" s="94">
        <v>52303024.855999999</v>
      </c>
      <c r="J23" s="94">
        <v>82277803.393999994</v>
      </c>
      <c r="K23" s="94">
        <v>19516212.846000001</v>
      </c>
      <c r="L23" s="94">
        <v>50778303.615000002</v>
      </c>
      <c r="M23" s="94">
        <v>78396123.148000002</v>
      </c>
      <c r="N23" s="267">
        <v>21977053.873</v>
      </c>
      <c r="O23" s="267">
        <f t="shared" si="0"/>
        <v>625328784.37400007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>
      <c r="A24" s="96" t="s">
        <v>107</v>
      </c>
      <c r="B24" s="269" t="s">
        <v>46</v>
      </c>
      <c r="C24" s="94">
        <v>5985998.602</v>
      </c>
      <c r="D24" s="94">
        <v>5637461.4910000004</v>
      </c>
      <c r="E24" s="94">
        <v>5598770.828999999</v>
      </c>
      <c r="F24" s="94">
        <v>5971127.2080000006</v>
      </c>
      <c r="G24" s="94">
        <v>5208795.4579999987</v>
      </c>
      <c r="H24" s="94">
        <v>6580802.9020000016</v>
      </c>
      <c r="I24" s="94">
        <v>5645611.4250000007</v>
      </c>
      <c r="J24" s="94">
        <v>5480881.5520000001</v>
      </c>
      <c r="K24" s="94">
        <v>5844791.8540000003</v>
      </c>
      <c r="L24" s="94">
        <v>5797657.6030000001</v>
      </c>
      <c r="M24" s="94">
        <v>5906697.4610000001</v>
      </c>
      <c r="N24" s="267">
        <v>5763384.2970000003</v>
      </c>
      <c r="O24" s="267">
        <f t="shared" si="0"/>
        <v>69421980.682000011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</row>
    <row r="25" spans="1:30" s="89" customFormat="1">
      <c r="A25" s="68" t="s">
        <v>21</v>
      </c>
      <c r="B25" s="68"/>
      <c r="C25" s="169">
        <f t="shared" ref="C25:H25" si="1">SUM(C8:C24)</f>
        <v>1475959741.9360001</v>
      </c>
      <c r="D25" s="169">
        <f t="shared" si="1"/>
        <v>1507942481.3269997</v>
      </c>
      <c r="E25" s="169">
        <f t="shared" si="1"/>
        <v>1530720640.829</v>
      </c>
      <c r="F25" s="169">
        <f t="shared" si="1"/>
        <v>1569529090.9289999</v>
      </c>
      <c r="G25" s="169">
        <f t="shared" si="1"/>
        <v>1663148608.1619999</v>
      </c>
      <c r="H25" s="169">
        <f t="shared" si="1"/>
        <v>2101450841.7349999</v>
      </c>
      <c r="I25" s="169">
        <f t="shared" ref="I25:N25" si="2">SUM(I8:I24)</f>
        <v>2081787346.9809997</v>
      </c>
      <c r="J25" s="169">
        <f t="shared" si="2"/>
        <v>2093674481.9590001</v>
      </c>
      <c r="K25" s="169">
        <f t="shared" si="2"/>
        <v>1938911800.8690002</v>
      </c>
      <c r="L25" s="169">
        <f t="shared" si="2"/>
        <v>1788656121.4559999</v>
      </c>
      <c r="M25" s="169">
        <f t="shared" si="2"/>
        <v>1564905514.5979998</v>
      </c>
      <c r="N25" s="169">
        <f t="shared" si="2"/>
        <v>1454070633.3219998</v>
      </c>
      <c r="O25" s="267">
        <f t="shared" si="0"/>
        <v>20770757304.102997</v>
      </c>
    </row>
    <row r="26" spans="1:30" ht="15">
      <c r="A26" s="48"/>
      <c r="B26" s="48"/>
      <c r="C26" s="270"/>
      <c r="D26" s="270"/>
      <c r="E26" s="270"/>
      <c r="F26" s="270"/>
      <c r="G26" s="270"/>
      <c r="H26" s="271"/>
      <c r="I26" s="270"/>
      <c r="J26" s="270"/>
      <c r="K26" s="270"/>
      <c r="L26" s="270"/>
      <c r="M26" s="270"/>
      <c r="N26" s="270"/>
      <c r="O26" s="270"/>
    </row>
    <row r="27" spans="1:30">
      <c r="A27" s="93"/>
      <c r="B27" s="93"/>
      <c r="C27" s="93"/>
      <c r="D27" s="93"/>
      <c r="E27" s="93"/>
      <c r="F27" s="93"/>
      <c r="G27" s="93"/>
      <c r="H27" s="19"/>
      <c r="I27" s="93"/>
      <c r="J27" s="93"/>
      <c r="K27" s="93"/>
      <c r="L27" s="93"/>
      <c r="M27" s="93"/>
      <c r="N27" s="93"/>
      <c r="O27" s="93"/>
    </row>
    <row r="28" spans="1:30">
      <c r="A28" s="112" t="s">
        <v>27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</row>
    <row r="29" spans="1:30">
      <c r="A29" s="112" t="s">
        <v>98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</row>
    <row r="30" spans="1:30">
      <c r="A30" s="93" t="s">
        <v>111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</row>
    <row r="31" spans="1:30">
      <c r="A31" s="112" t="s">
        <v>57</v>
      </c>
      <c r="B31" s="112"/>
      <c r="C31" s="112"/>
      <c r="D31" s="112"/>
      <c r="E31" s="112"/>
      <c r="F31" s="112"/>
      <c r="G31" s="112"/>
      <c r="H31" s="263"/>
      <c r="I31" s="112"/>
      <c r="J31" s="112"/>
      <c r="K31" s="112"/>
      <c r="L31" s="112"/>
      <c r="M31" s="112"/>
      <c r="N31" s="112"/>
      <c r="O31" s="93"/>
    </row>
    <row r="32" spans="1:30">
      <c r="A32" s="112" t="s">
        <v>24</v>
      </c>
      <c r="B32" s="112" t="s">
        <v>48</v>
      </c>
      <c r="C32" s="265">
        <f t="shared" ref="C32:H32" si="3">C7</f>
        <v>43647</v>
      </c>
      <c r="D32" s="265">
        <f t="shared" si="3"/>
        <v>43678</v>
      </c>
      <c r="E32" s="265">
        <f t="shared" si="3"/>
        <v>43709</v>
      </c>
      <c r="F32" s="265">
        <f t="shared" si="3"/>
        <v>43739</v>
      </c>
      <c r="G32" s="265">
        <f t="shared" si="3"/>
        <v>43770</v>
      </c>
      <c r="H32" s="265">
        <f t="shared" si="3"/>
        <v>43800</v>
      </c>
      <c r="I32" s="265">
        <f t="shared" ref="I32:N32" si="4">I7</f>
        <v>43831</v>
      </c>
      <c r="J32" s="265">
        <f t="shared" si="4"/>
        <v>43862</v>
      </c>
      <c r="K32" s="265">
        <f t="shared" si="4"/>
        <v>43891</v>
      </c>
      <c r="L32" s="265">
        <f t="shared" si="4"/>
        <v>43922</v>
      </c>
      <c r="M32" s="265">
        <f t="shared" si="4"/>
        <v>43952</v>
      </c>
      <c r="N32" s="265">
        <f t="shared" si="4"/>
        <v>43983</v>
      </c>
      <c r="O32" s="93"/>
    </row>
    <row r="33" spans="1:15">
      <c r="A33" s="266" t="s">
        <v>45</v>
      </c>
      <c r="B33" s="153">
        <v>5</v>
      </c>
      <c r="C33" s="157">
        <v>8</v>
      </c>
      <c r="D33" s="157">
        <v>8</v>
      </c>
      <c r="E33" s="157">
        <v>8</v>
      </c>
      <c r="F33" s="157">
        <v>8</v>
      </c>
      <c r="G33" s="157">
        <v>8</v>
      </c>
      <c r="H33" s="157">
        <v>8</v>
      </c>
      <c r="I33" s="157">
        <v>8</v>
      </c>
      <c r="J33" s="157">
        <v>8</v>
      </c>
      <c r="K33" s="157">
        <v>8</v>
      </c>
      <c r="L33" s="157">
        <v>8</v>
      </c>
      <c r="M33" s="157">
        <v>8</v>
      </c>
      <c r="N33" s="157">
        <v>8</v>
      </c>
      <c r="O33" s="93"/>
    </row>
    <row r="34" spans="1:15">
      <c r="A34" s="182" t="s">
        <v>106</v>
      </c>
      <c r="B34" s="153">
        <v>7</v>
      </c>
      <c r="C34" s="157">
        <v>1024607</v>
      </c>
      <c r="D34" s="157">
        <v>1026007</v>
      </c>
      <c r="E34" s="157">
        <v>1027533</v>
      </c>
      <c r="F34" s="157">
        <v>1029125</v>
      </c>
      <c r="G34" s="157">
        <v>1030991</v>
      </c>
      <c r="H34" s="157">
        <v>1032615</v>
      </c>
      <c r="I34" s="157">
        <v>1034327</v>
      </c>
      <c r="J34" s="157">
        <v>1034971</v>
      </c>
      <c r="K34" s="157">
        <v>1036433</v>
      </c>
      <c r="L34" s="157">
        <v>1036895</v>
      </c>
      <c r="M34" s="157">
        <v>1037391</v>
      </c>
      <c r="N34" s="157">
        <v>1038201</v>
      </c>
      <c r="O34" s="93"/>
    </row>
    <row r="35" spans="1:15">
      <c r="A35" s="266" t="s">
        <v>34</v>
      </c>
      <c r="B35" s="153">
        <v>8</v>
      </c>
      <c r="C35" s="157">
        <v>30274</v>
      </c>
      <c r="D35" s="157">
        <v>30280</v>
      </c>
      <c r="E35" s="157">
        <v>30279</v>
      </c>
      <c r="F35" s="157">
        <v>30316</v>
      </c>
      <c r="G35" s="157">
        <v>30322</v>
      </c>
      <c r="H35" s="157">
        <v>30371</v>
      </c>
      <c r="I35" s="157">
        <v>30378</v>
      </c>
      <c r="J35" s="157">
        <v>30396</v>
      </c>
      <c r="K35" s="157">
        <v>30393</v>
      </c>
      <c r="L35" s="157">
        <v>30397</v>
      </c>
      <c r="M35" s="157">
        <v>30387</v>
      </c>
      <c r="N35" s="157">
        <v>30398</v>
      </c>
      <c r="O35" s="93"/>
    </row>
    <row r="36" spans="1:15">
      <c r="A36" s="266" t="s">
        <v>37</v>
      </c>
      <c r="B36" s="153">
        <v>10</v>
      </c>
      <c r="C36" s="157">
        <v>13</v>
      </c>
      <c r="D36" s="157">
        <v>14</v>
      </c>
      <c r="E36" s="157">
        <v>14</v>
      </c>
      <c r="F36" s="157">
        <v>14</v>
      </c>
      <c r="G36" s="157">
        <v>13</v>
      </c>
      <c r="H36" s="157">
        <v>13</v>
      </c>
      <c r="I36" s="157">
        <v>13</v>
      </c>
      <c r="J36" s="157">
        <v>13</v>
      </c>
      <c r="K36" s="157">
        <v>13</v>
      </c>
      <c r="L36" s="157">
        <v>13</v>
      </c>
      <c r="M36" s="157">
        <v>13</v>
      </c>
      <c r="N36" s="157">
        <v>13</v>
      </c>
      <c r="O36" s="93"/>
    </row>
    <row r="37" spans="1:15">
      <c r="A37" s="266" t="s">
        <v>35</v>
      </c>
      <c r="B37" s="153">
        <v>11</v>
      </c>
      <c r="C37" s="157">
        <v>301</v>
      </c>
      <c r="D37" s="157">
        <v>301</v>
      </c>
      <c r="E37" s="157">
        <v>307</v>
      </c>
      <c r="F37" s="157">
        <v>309</v>
      </c>
      <c r="G37" s="157">
        <v>309</v>
      </c>
      <c r="H37" s="157">
        <v>308</v>
      </c>
      <c r="I37" s="157">
        <v>310</v>
      </c>
      <c r="J37" s="157">
        <v>308</v>
      </c>
      <c r="K37" s="157">
        <v>314</v>
      </c>
      <c r="L37" s="157">
        <v>309</v>
      </c>
      <c r="M37" s="157">
        <v>314</v>
      </c>
      <c r="N37" s="157">
        <v>312</v>
      </c>
      <c r="O37" s="93"/>
    </row>
    <row r="38" spans="1:15">
      <c r="A38" s="266" t="s">
        <v>36</v>
      </c>
      <c r="B38" s="153">
        <v>12</v>
      </c>
      <c r="C38" s="157">
        <v>15</v>
      </c>
      <c r="D38" s="157">
        <v>14</v>
      </c>
      <c r="E38" s="157">
        <v>13</v>
      </c>
      <c r="F38" s="157">
        <v>13</v>
      </c>
      <c r="G38" s="157">
        <v>13</v>
      </c>
      <c r="H38" s="157">
        <v>13</v>
      </c>
      <c r="I38" s="157">
        <v>13</v>
      </c>
      <c r="J38" s="157">
        <v>13</v>
      </c>
      <c r="K38" s="157">
        <v>13</v>
      </c>
      <c r="L38" s="157">
        <v>13</v>
      </c>
      <c r="M38" s="157">
        <v>13</v>
      </c>
      <c r="N38" s="157">
        <v>13</v>
      </c>
      <c r="O38" s="93"/>
    </row>
    <row r="39" spans="1:15">
      <c r="A39" s="182" t="s">
        <v>103</v>
      </c>
      <c r="B39" s="153">
        <v>24</v>
      </c>
      <c r="C39" s="157">
        <v>92393</v>
      </c>
      <c r="D39" s="157">
        <v>92545</v>
      </c>
      <c r="E39" s="157">
        <v>92529</v>
      </c>
      <c r="F39" s="157">
        <v>92579</v>
      </c>
      <c r="G39" s="157">
        <v>92684</v>
      </c>
      <c r="H39" s="157">
        <v>92678</v>
      </c>
      <c r="I39" s="157">
        <v>92691</v>
      </c>
      <c r="J39" s="157">
        <v>92791</v>
      </c>
      <c r="K39" s="157">
        <v>92768</v>
      </c>
      <c r="L39" s="157">
        <v>92683</v>
      </c>
      <c r="M39" s="157">
        <v>92630</v>
      </c>
      <c r="N39" s="157">
        <v>92528</v>
      </c>
      <c r="O39" s="93"/>
    </row>
    <row r="40" spans="1:15">
      <c r="A40" s="182" t="s">
        <v>104</v>
      </c>
      <c r="B40" s="153">
        <v>25</v>
      </c>
      <c r="C40" s="157">
        <v>7444</v>
      </c>
      <c r="D40" s="157">
        <v>7469</v>
      </c>
      <c r="E40" s="157">
        <v>7475</v>
      </c>
      <c r="F40" s="157">
        <v>7493</v>
      </c>
      <c r="G40" s="157">
        <v>7522</v>
      </c>
      <c r="H40" s="157">
        <v>7529</v>
      </c>
      <c r="I40" s="157">
        <v>7528</v>
      </c>
      <c r="J40" s="157">
        <v>7537</v>
      </c>
      <c r="K40" s="157">
        <v>7533</v>
      </c>
      <c r="L40" s="157">
        <v>7539</v>
      </c>
      <c r="M40" s="157">
        <v>7544</v>
      </c>
      <c r="N40" s="157">
        <v>7550</v>
      </c>
      <c r="O40" s="93"/>
    </row>
    <row r="41" spans="1:15">
      <c r="A41" s="182" t="s">
        <v>105</v>
      </c>
      <c r="B41" s="153">
        <v>26</v>
      </c>
      <c r="C41" s="157">
        <v>808</v>
      </c>
      <c r="D41" s="157">
        <v>811</v>
      </c>
      <c r="E41" s="157">
        <v>812</v>
      </c>
      <c r="F41" s="157">
        <v>813</v>
      </c>
      <c r="G41" s="157">
        <v>812</v>
      </c>
      <c r="H41" s="157">
        <v>815</v>
      </c>
      <c r="I41" s="157">
        <v>814</v>
      </c>
      <c r="J41" s="157">
        <v>814</v>
      </c>
      <c r="K41" s="157">
        <v>811</v>
      </c>
      <c r="L41" s="157">
        <v>807</v>
      </c>
      <c r="M41" s="157">
        <v>805</v>
      </c>
      <c r="N41" s="157">
        <v>803</v>
      </c>
      <c r="O41" s="93"/>
    </row>
    <row r="42" spans="1:15">
      <c r="A42" s="266" t="s">
        <v>4</v>
      </c>
      <c r="B42" s="153">
        <v>29</v>
      </c>
      <c r="C42" s="157">
        <v>685</v>
      </c>
      <c r="D42" s="157">
        <v>698</v>
      </c>
      <c r="E42" s="157">
        <v>675</v>
      </c>
      <c r="F42" s="157">
        <v>617</v>
      </c>
      <c r="G42" s="157">
        <v>569</v>
      </c>
      <c r="H42" s="157">
        <v>557</v>
      </c>
      <c r="I42" s="157">
        <v>545</v>
      </c>
      <c r="J42" s="157">
        <v>543</v>
      </c>
      <c r="K42" s="157">
        <v>551</v>
      </c>
      <c r="L42" s="157">
        <v>592</v>
      </c>
      <c r="M42" s="157">
        <v>626</v>
      </c>
      <c r="N42" s="157">
        <v>639</v>
      </c>
      <c r="O42" s="93"/>
    </row>
    <row r="43" spans="1:15">
      <c r="A43" s="266" t="s">
        <v>5</v>
      </c>
      <c r="B43" s="153">
        <v>31</v>
      </c>
      <c r="C43" s="157">
        <v>470</v>
      </c>
      <c r="D43" s="157">
        <v>468</v>
      </c>
      <c r="E43" s="157">
        <v>469</v>
      </c>
      <c r="F43" s="157">
        <v>468</v>
      </c>
      <c r="G43" s="157">
        <v>468</v>
      </c>
      <c r="H43" s="157">
        <v>467</v>
      </c>
      <c r="I43" s="157">
        <v>469</v>
      </c>
      <c r="J43" s="157">
        <v>469</v>
      </c>
      <c r="K43" s="157">
        <v>467</v>
      </c>
      <c r="L43" s="157">
        <v>466</v>
      </c>
      <c r="M43" s="157">
        <v>465</v>
      </c>
      <c r="N43" s="157">
        <v>464</v>
      </c>
      <c r="O43" s="93"/>
    </row>
    <row r="44" spans="1:15">
      <c r="A44" s="268" t="s">
        <v>6</v>
      </c>
      <c r="B44" s="153">
        <v>35</v>
      </c>
      <c r="C44" s="157">
        <v>2</v>
      </c>
      <c r="D44" s="157">
        <v>2</v>
      </c>
      <c r="E44" s="157">
        <v>2</v>
      </c>
      <c r="F44" s="157">
        <v>2</v>
      </c>
      <c r="G44" s="157">
        <v>2</v>
      </c>
      <c r="H44" s="157">
        <v>2</v>
      </c>
      <c r="I44" s="157">
        <v>2</v>
      </c>
      <c r="J44" s="157">
        <v>2</v>
      </c>
      <c r="K44" s="157">
        <v>2</v>
      </c>
      <c r="L44" s="157">
        <v>2</v>
      </c>
      <c r="M44" s="157">
        <v>2</v>
      </c>
      <c r="N44" s="157">
        <v>2</v>
      </c>
      <c r="O44" s="93"/>
    </row>
    <row r="45" spans="1:15">
      <c r="A45" s="182" t="s">
        <v>22</v>
      </c>
      <c r="B45" s="153">
        <v>40</v>
      </c>
      <c r="C45" s="157">
        <f>36-1</f>
        <v>35</v>
      </c>
      <c r="D45" s="157">
        <f t="shared" ref="D45:N45" si="5">-1+36</f>
        <v>35</v>
      </c>
      <c r="E45" s="157">
        <f t="shared" si="5"/>
        <v>35</v>
      </c>
      <c r="F45" s="157">
        <f t="shared" si="5"/>
        <v>35</v>
      </c>
      <c r="G45" s="157">
        <f t="shared" si="5"/>
        <v>35</v>
      </c>
      <c r="H45" s="157">
        <f t="shared" si="5"/>
        <v>35</v>
      </c>
      <c r="I45" s="157">
        <f t="shared" si="5"/>
        <v>35</v>
      </c>
      <c r="J45" s="157">
        <f t="shared" si="5"/>
        <v>35</v>
      </c>
      <c r="K45" s="157">
        <f t="shared" si="5"/>
        <v>35</v>
      </c>
      <c r="L45" s="157">
        <f t="shared" si="5"/>
        <v>35</v>
      </c>
      <c r="M45" s="157">
        <f t="shared" si="5"/>
        <v>35</v>
      </c>
      <c r="N45" s="157">
        <f t="shared" si="5"/>
        <v>35</v>
      </c>
      <c r="O45" s="93"/>
    </row>
    <row r="46" spans="1:15">
      <c r="A46" s="266" t="s">
        <v>7</v>
      </c>
      <c r="B46" s="153">
        <v>43</v>
      </c>
      <c r="C46" s="157">
        <v>152</v>
      </c>
      <c r="D46" s="157">
        <v>152</v>
      </c>
      <c r="E46" s="157">
        <v>152</v>
      </c>
      <c r="F46" s="157">
        <v>152</v>
      </c>
      <c r="G46" s="157">
        <v>151</v>
      </c>
      <c r="H46" s="157">
        <v>149</v>
      </c>
      <c r="I46" s="157">
        <v>149</v>
      </c>
      <c r="J46" s="157">
        <v>148</v>
      </c>
      <c r="K46" s="157">
        <v>147</v>
      </c>
      <c r="L46" s="157">
        <v>147</v>
      </c>
      <c r="M46" s="157">
        <v>147</v>
      </c>
      <c r="N46" s="157">
        <v>147</v>
      </c>
      <c r="O46" s="93"/>
    </row>
    <row r="47" spans="1:15">
      <c r="A47" s="96" t="s">
        <v>108</v>
      </c>
      <c r="B47" s="153" t="s">
        <v>47</v>
      </c>
      <c r="C47" s="157">
        <v>25</v>
      </c>
      <c r="D47" s="157">
        <v>25</v>
      </c>
      <c r="E47" s="157">
        <v>25</v>
      </c>
      <c r="F47" s="157">
        <v>25</v>
      </c>
      <c r="G47" s="157">
        <v>25</v>
      </c>
      <c r="H47" s="157">
        <v>25</v>
      </c>
      <c r="I47" s="157">
        <v>25</v>
      </c>
      <c r="J47" s="157">
        <v>25</v>
      </c>
      <c r="K47" s="157">
        <v>25</v>
      </c>
      <c r="L47" s="157">
        <v>25</v>
      </c>
      <c r="M47" s="157">
        <v>25</v>
      </c>
      <c r="N47" s="157">
        <v>25</v>
      </c>
      <c r="O47" s="93"/>
    </row>
    <row r="48" spans="1:15">
      <c r="A48" s="96" t="s">
        <v>107</v>
      </c>
      <c r="B48" s="153" t="s">
        <v>46</v>
      </c>
      <c r="C48" s="157">
        <v>8187</v>
      </c>
      <c r="D48" s="157">
        <v>8196</v>
      </c>
      <c r="E48" s="157">
        <v>8240</v>
      </c>
      <c r="F48" s="157">
        <v>8270</v>
      </c>
      <c r="G48" s="157">
        <v>8310</v>
      </c>
      <c r="H48" s="157">
        <v>8349</v>
      </c>
      <c r="I48" s="157">
        <v>8370</v>
      </c>
      <c r="J48" s="157">
        <v>8414</v>
      </c>
      <c r="K48" s="157">
        <v>8426</v>
      </c>
      <c r="L48" s="157">
        <v>8495</v>
      </c>
      <c r="M48" s="157">
        <v>8489</v>
      </c>
      <c r="N48" s="157">
        <v>8520</v>
      </c>
      <c r="O48" s="93"/>
    </row>
    <row r="49" spans="1:15">
      <c r="A49" s="272" t="s">
        <v>147</v>
      </c>
      <c r="B49" s="153"/>
      <c r="C49" s="157">
        <f t="shared" ref="C49:H49" si="6">1+85</f>
        <v>86</v>
      </c>
      <c r="D49" s="157">
        <f t="shared" si="6"/>
        <v>86</v>
      </c>
      <c r="E49" s="157">
        <f t="shared" si="6"/>
        <v>86</v>
      </c>
      <c r="F49" s="157">
        <f t="shared" si="6"/>
        <v>86</v>
      </c>
      <c r="G49" s="157">
        <f t="shared" si="6"/>
        <v>86</v>
      </c>
      <c r="H49" s="157">
        <f t="shared" si="6"/>
        <v>86</v>
      </c>
      <c r="I49" s="157">
        <v>1</v>
      </c>
      <c r="J49" s="157">
        <v>1</v>
      </c>
      <c r="K49" s="157">
        <f>1+85</f>
        <v>86</v>
      </c>
      <c r="L49" s="157">
        <f>1+85</f>
        <v>86</v>
      </c>
      <c r="M49" s="157">
        <f>1+84</f>
        <v>85</v>
      </c>
      <c r="N49" s="157">
        <f>1+84</f>
        <v>85</v>
      </c>
      <c r="O49" s="93"/>
    </row>
    <row r="50" spans="1:15">
      <c r="A50" s="93" t="s">
        <v>99</v>
      </c>
      <c r="B50" s="153"/>
      <c r="C50" s="157">
        <v>13</v>
      </c>
      <c r="D50" s="157">
        <v>13</v>
      </c>
      <c r="E50" s="157">
        <v>13</v>
      </c>
      <c r="F50" s="157">
        <v>13</v>
      </c>
      <c r="G50" s="157">
        <v>13</v>
      </c>
      <c r="H50" s="157">
        <v>13</v>
      </c>
      <c r="I50" s="157">
        <v>13</v>
      </c>
      <c r="J50" s="157">
        <v>13</v>
      </c>
      <c r="K50" s="157">
        <v>13</v>
      </c>
      <c r="L50" s="157">
        <v>13</v>
      </c>
      <c r="M50" s="157">
        <v>13</v>
      </c>
      <c r="N50" s="157">
        <v>13</v>
      </c>
      <c r="O50" s="93"/>
    </row>
    <row r="51" spans="1:15">
      <c r="A51" s="93" t="s">
        <v>100</v>
      </c>
      <c r="B51" s="153"/>
      <c r="C51" s="157">
        <v>3</v>
      </c>
      <c r="D51" s="157">
        <v>3</v>
      </c>
      <c r="E51" s="157">
        <v>3</v>
      </c>
      <c r="F51" s="157">
        <v>3</v>
      </c>
      <c r="G51" s="157">
        <v>3</v>
      </c>
      <c r="H51" s="157">
        <v>3</v>
      </c>
      <c r="I51" s="157">
        <v>3</v>
      </c>
      <c r="J51" s="157">
        <v>3</v>
      </c>
      <c r="K51" s="157">
        <v>3</v>
      </c>
      <c r="L51" s="157">
        <v>3</v>
      </c>
      <c r="M51" s="157">
        <v>3</v>
      </c>
      <c r="N51" s="157">
        <v>3</v>
      </c>
      <c r="O51" s="93"/>
    </row>
    <row r="52" spans="1:15">
      <c r="A52" s="93" t="s">
        <v>21</v>
      </c>
      <c r="B52" s="153"/>
      <c r="C52" s="157">
        <f t="shared" ref="C52:H52" si="7">SUM(C33:C51)</f>
        <v>1165521</v>
      </c>
      <c r="D52" s="157">
        <f t="shared" si="7"/>
        <v>1167127</v>
      </c>
      <c r="E52" s="157">
        <f t="shared" si="7"/>
        <v>1168670</v>
      </c>
      <c r="F52" s="157">
        <f t="shared" si="7"/>
        <v>1170341</v>
      </c>
      <c r="G52" s="157">
        <f t="shared" si="7"/>
        <v>1172336</v>
      </c>
      <c r="H52" s="157">
        <f t="shared" si="7"/>
        <v>1174036</v>
      </c>
      <c r="I52" s="157">
        <f t="shared" ref="I52:N52" si="8">SUM(I33:I51)</f>
        <v>1175694</v>
      </c>
      <c r="J52" s="157">
        <f t="shared" si="8"/>
        <v>1176504</v>
      </c>
      <c r="K52" s="157">
        <f t="shared" si="8"/>
        <v>1178041</v>
      </c>
      <c r="L52" s="157">
        <f t="shared" si="8"/>
        <v>1178528</v>
      </c>
      <c r="M52" s="157">
        <f t="shared" si="8"/>
        <v>1178995</v>
      </c>
      <c r="N52" s="157">
        <f t="shared" si="8"/>
        <v>1179759</v>
      </c>
      <c r="O52" s="93"/>
    </row>
    <row r="53" spans="1:15">
      <c r="A53" s="93"/>
      <c r="B53" s="153"/>
      <c r="C53" s="153"/>
      <c r="D53" s="153"/>
      <c r="E53" s="153"/>
      <c r="F53" s="153"/>
      <c r="G53" s="153"/>
      <c r="H53" s="93"/>
      <c r="I53" s="153"/>
      <c r="J53" s="153"/>
      <c r="K53" s="153"/>
      <c r="L53" s="153"/>
      <c r="M53" s="153"/>
      <c r="N53" s="153"/>
    </row>
  </sheetData>
  <phoneticPr fontId="9" type="noConversion"/>
  <printOptions horizontalCentered="1"/>
  <pageMargins left="0.75" right="0.75" top="1" bottom="1" header="0.5" footer="0.5"/>
  <pageSetup scale="50" orientation="landscape" r:id="rId1"/>
  <headerFooter alignWithMargins="0">
    <oddFooter>&amp;L&amp;F&amp;R&amp;A
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4"/>
  <sheetViews>
    <sheetView workbookViewId="0">
      <selection activeCell="C10" sqref="C10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Sheet_Post_Migrated'!A2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Sheet_Post_Migrated'!A3</f>
        <v>TEMPERATURE NORMALIZATION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Sheet_Post_Migrated'!A4</f>
        <v>FOR THE TWELVE MONTHS ENDED JUNE, 2020 (Excluding Schedule 139)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Sheet_Post_Migrated'!B12</f>
        <v>43647</v>
      </c>
      <c r="D5" s="21">
        <f>'Summary Sheet_Post_Migrated'!B13</f>
        <v>43678</v>
      </c>
      <c r="E5" s="21">
        <f>'Summary Sheet_Post_Migrated'!B14</f>
        <v>43709</v>
      </c>
      <c r="F5" s="21">
        <f>'Summary Sheet_Post_Migrated'!B15</f>
        <v>43739</v>
      </c>
      <c r="G5" s="21">
        <f>'Summary Sheet_Post_Migrated'!B16</f>
        <v>43770</v>
      </c>
      <c r="H5" s="21">
        <f>'Summary Sheet_Post_Migrated'!B17</f>
        <v>43800</v>
      </c>
      <c r="I5" s="21">
        <f>'Summary Sheet_Post_Migrated'!B18</f>
        <v>43831</v>
      </c>
      <c r="J5" s="21">
        <f>'Summary Sheet_Post_Migrated'!B19</f>
        <v>43862</v>
      </c>
      <c r="K5" s="21">
        <f>'Summary Sheet_Post_Migrated'!B20</f>
        <v>43891</v>
      </c>
      <c r="L5" s="21">
        <f>'Summary Sheet_Post_Migrated'!B21</f>
        <v>43922</v>
      </c>
      <c r="M5" s="21">
        <f>'Summary Sheet_Post_Migrated'!B22</f>
        <v>43952</v>
      </c>
      <c r="N5" s="21">
        <f>'Summary Sheet_Post_Migrated'!B23</f>
        <v>43983</v>
      </c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3"/>
    </row>
    <row r="7" spans="1:14" s="5" customFormat="1">
      <c r="A7" s="14"/>
      <c r="B7" s="15"/>
      <c r="C7" s="162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</row>
    <row r="8" spans="1:14">
      <c r="A8" s="195" t="s">
        <v>10</v>
      </c>
      <c r="B8" s="7"/>
      <c r="C8" s="163"/>
      <c r="D8" s="7"/>
      <c r="E8" s="7"/>
      <c r="F8" s="7"/>
      <c r="G8" s="7"/>
      <c r="H8" s="7"/>
      <c r="I8" s="7"/>
      <c r="J8" s="7"/>
      <c r="K8" s="7"/>
      <c r="L8" s="7"/>
      <c r="M8" s="7"/>
      <c r="N8" s="8"/>
    </row>
    <row r="9" spans="1:14">
      <c r="A9" s="9" t="s">
        <v>0</v>
      </c>
      <c r="B9" s="18">
        <f>SUM(C9:N9)</f>
        <v>113614259.20292071</v>
      </c>
      <c r="C9" s="164">
        <f>'Temp Adj. By Sched (Excl. 139)'!C64</f>
        <v>-9074772.4351491053</v>
      </c>
      <c r="D9" s="22">
        <f>'Temp Adj. By Sched (Excl. 139)'!D64</f>
        <v>-27311138.066259511</v>
      </c>
      <c r="E9" s="22">
        <f>'Temp Adj. By Sched (Excl. 139)'!E64</f>
        <v>-8219610.6930810148</v>
      </c>
      <c r="F9" s="22">
        <f>'Temp Adj. By Sched (Excl. 139)'!F64</f>
        <v>-28084315.597633146</v>
      </c>
      <c r="G9" s="22">
        <f>'Temp Adj. By Sched (Excl. 139)'!G64</f>
        <v>10632850.438268345</v>
      </c>
      <c r="H9" s="22">
        <f>'Temp Adj. By Sched (Excl. 139)'!H64</f>
        <v>81362852.164763644</v>
      </c>
      <c r="I9" s="22">
        <f>'Temp Adj. By Sched (Excl. 139)'!I64</f>
        <v>61883868.986259967</v>
      </c>
      <c r="J9" s="22">
        <f>'Temp Adj. By Sched (Excl. 139)'!J64</f>
        <v>19623692.522796657</v>
      </c>
      <c r="K9" s="22">
        <f>'Temp Adj. By Sched (Excl. 139)'!K64</f>
        <v>-28547452.834410306</v>
      </c>
      <c r="L9" s="22">
        <f>'Temp Adj. By Sched (Excl. 139)'!L64</f>
        <v>24236842.505243231</v>
      </c>
      <c r="M9" s="22">
        <f>'Temp Adj. By Sched (Excl. 139)'!M64</f>
        <v>16478810.367897667</v>
      </c>
      <c r="N9" s="22">
        <f>'Temp Adj. By Sched (Excl. 139)'!N64</f>
        <v>632631.8442242716</v>
      </c>
    </row>
    <row r="10" spans="1:14">
      <c r="A10" s="184" t="s">
        <v>119</v>
      </c>
      <c r="B10" s="18">
        <f t="shared" ref="B10:B15" si="0">SUM(C10:N10)</f>
        <v>9697768.8027456533</v>
      </c>
      <c r="C10" s="164">
        <f>'Temp Adj. By Sched (Excl. 139)'!C65+INDEX('Sch 40 Migration Weather Adj.'!$E$43:$E$54,1,0)*1000</f>
        <v>-1350918.8532379898</v>
      </c>
      <c r="D10" s="22">
        <f>'Temp Adj. By Sched (Excl. 139)'!D65+INDEX('Sch 40 Migration Weather Adj.'!$E$43:$E$54,2,0)*1000</f>
        <v>-5233303.3768771514</v>
      </c>
      <c r="E10" s="22">
        <f>'Temp Adj. By Sched (Excl. 139)'!E65+INDEX('Sch 40 Migration Weather Adj.'!$E$43:$E$54,3,0)*1000</f>
        <v>-1148731.7417380589</v>
      </c>
      <c r="F10" s="22">
        <f>'Temp Adj. By Sched (Excl. 139)'!F65+INDEX('Sch 40 Migration Weather Adj.'!$E$43:$E$54,4,0)*1000</f>
        <v>-2336924.6303909058</v>
      </c>
      <c r="G10" s="22">
        <f>'Temp Adj. By Sched (Excl. 139)'!G65+INDEX('Sch 40 Migration Weather Adj.'!$E$43:$E$54,5,0)*1000</f>
        <v>1023790.113647351</v>
      </c>
      <c r="H10" s="22">
        <f>'Temp Adj. By Sched (Excl. 139)'!H65+INDEX('Sch 40 Migration Weather Adj.'!$E$43:$E$54,6,0)*1000</f>
        <v>9953625.2452485878</v>
      </c>
      <c r="I10" s="22">
        <f>'Temp Adj. By Sched (Excl. 139)'!I65+INDEX('Sch 40 Migration Weather Adj.'!$E$43:$E$54,7,0)*1000</f>
        <v>7043126.4165756842</v>
      </c>
      <c r="J10" s="22">
        <f>'Temp Adj. By Sched (Excl. 139)'!J65+INDEX('Sch 40 Migration Weather Adj.'!$E$43:$E$54,8,0)*1000</f>
        <v>2485831.7255455041</v>
      </c>
      <c r="K10" s="22">
        <f>'Temp Adj. By Sched (Excl. 139)'!K65+INDEX('Sch 40 Migration Weather Adj.'!$E$43:$E$54,9,0)*1000</f>
        <v>-2729774.3559259125</v>
      </c>
      <c r="L10" s="22">
        <f>'Temp Adj. By Sched (Excl. 139)'!L65+INDEX('Sch 40 Migration Weather Adj.'!$E$43:$E$54,10,0)*1000</f>
        <v>1993120.9289046817</v>
      </c>
      <c r="M10" s="22">
        <f>'Temp Adj. By Sched (Excl. 139)'!M65+INDEX('Sch 40 Migration Weather Adj.'!$E$43:$E$54,11,0)*1000</f>
        <v>-122761.67862463332</v>
      </c>
      <c r="N10" s="22">
        <f>'Temp Adj. By Sched (Excl. 139)'!N65+INDEX('Sch 40 Migration Weather Adj.'!$E$43:$E$54,12,0)*1000</f>
        <v>120689.0096184951</v>
      </c>
    </row>
    <row r="11" spans="1:14">
      <c r="A11" s="184" t="s">
        <v>122</v>
      </c>
      <c r="B11" s="18">
        <f t="shared" si="0"/>
        <v>3448482.3386424747</v>
      </c>
      <c r="C11" s="164">
        <f>'Temp Adj. By Sched (Excl. 139)'!C66+INDEX('Sch 40 Migration Weather Adj.'!$I$43:$I$54,1,0)*1000</f>
        <v>-1593187.5140167789</v>
      </c>
      <c r="D11" s="22">
        <f>'Temp Adj. By Sched (Excl. 139)'!D66+INDEX('Sch 40 Migration Weather Adj.'!$I$43:$I$54,2,0)*1000</f>
        <v>-4839833.2932313802</v>
      </c>
      <c r="E11" s="22">
        <f>'Temp Adj. By Sched (Excl. 139)'!E66+INDEX('Sch 40 Migration Weather Adj.'!$I$43:$I$54,3,0)*1000</f>
        <v>-1431754.5899968573</v>
      </c>
      <c r="F11" s="22">
        <f>'Temp Adj. By Sched (Excl. 139)'!F66+INDEX('Sch 40 Migration Weather Adj.'!$I$43:$I$54,4,0)*1000</f>
        <v>-913036.35963437008</v>
      </c>
      <c r="G11" s="22">
        <f>'Temp Adj. By Sched (Excl. 139)'!G66+INDEX('Sch 40 Migration Weather Adj.'!$I$43:$I$54,5,0)*1000</f>
        <v>538889.32563588687</v>
      </c>
      <c r="H11" s="22">
        <f>'Temp Adj. By Sched (Excl. 139)'!H66+INDEX('Sch 40 Migration Weather Adj.'!$I$43:$I$54,6,0)*1000</f>
        <v>6896779.0111168968</v>
      </c>
      <c r="I11" s="22">
        <f>'Temp Adj. By Sched (Excl. 139)'!I66+INDEX('Sch 40 Migration Weather Adj.'!$I$43:$I$54,7,0)*1000</f>
        <v>4453919.1670677876</v>
      </c>
      <c r="J11" s="22">
        <f>'Temp Adj. By Sched (Excl. 139)'!J66+INDEX('Sch 40 Migration Weather Adj.'!$I$43:$I$54,8,0)*1000</f>
        <v>2412472.8085806207</v>
      </c>
      <c r="K11" s="22">
        <f>'Temp Adj. By Sched (Excl. 139)'!K66+INDEX('Sch 40 Migration Weather Adj.'!$I$43:$I$54,9,0)*1000</f>
        <v>-1241968.7716256587</v>
      </c>
      <c r="L11" s="22">
        <f>'Temp Adj. By Sched (Excl. 139)'!L66+INDEX('Sch 40 Migration Weather Adj.'!$I$43:$I$54,10,0)*1000</f>
        <v>657291.24590555101</v>
      </c>
      <c r="M11" s="22">
        <f>'Temp Adj. By Sched (Excl. 139)'!M66+INDEX('Sch 40 Migration Weather Adj.'!$I$43:$I$54,11,0)*1000</f>
        <v>-1603221.7672216187</v>
      </c>
      <c r="N11" s="22">
        <f>'Temp Adj. By Sched (Excl. 139)'!N66+INDEX('Sch 40 Migration Weather Adj.'!$I$43:$I$54,12,0)*1000</f>
        <v>112133.07606239572</v>
      </c>
    </row>
    <row r="12" spans="1:14">
      <c r="A12" s="184" t="s">
        <v>120</v>
      </c>
      <c r="B12" s="18">
        <f t="shared" si="0"/>
        <v>-3492565.1265775114</v>
      </c>
      <c r="C12" s="164">
        <f>'Temp Adj. By Sched (Excl. 139)'!C67+INDEX('Sch 40 Migration Weather Adj.'!$M$43:$M$54,1,0)*1000</f>
        <v>-837078.94166832732</v>
      </c>
      <c r="D12" s="22">
        <f>'Temp Adj. By Sched (Excl. 139)'!D67+INDEX('Sch 40 Migration Weather Adj.'!$M$43:$M$54,2,0)*1000</f>
        <v>-2534250.3168845354</v>
      </c>
      <c r="E12" s="22">
        <f>'Temp Adj. By Sched (Excl. 139)'!E67+INDEX('Sch 40 Migration Weather Adj.'!$M$43:$M$54,3,0)*1000</f>
        <v>-740189.29894770693</v>
      </c>
      <c r="F12" s="22">
        <f>'Temp Adj. By Sched (Excl. 139)'!F67+INDEX('Sch 40 Migration Weather Adj.'!$M$43:$M$54,4,0)*1000</f>
        <v>-258667.53532134937</v>
      </c>
      <c r="G12" s="22">
        <f>'Temp Adj. By Sched (Excl. 139)'!G67+INDEX('Sch 40 Migration Weather Adj.'!$M$43:$M$54,5,0)*1000</f>
        <v>138848.6498941613</v>
      </c>
      <c r="H12" s="22">
        <f>'Temp Adj. By Sched (Excl. 139)'!H67+INDEX('Sch 40 Migration Weather Adj.'!$M$43:$M$54,6,0)*1000</f>
        <v>780165.67160325055</v>
      </c>
      <c r="I12" s="22">
        <f>'Temp Adj. By Sched (Excl. 139)'!I67+INDEX('Sch 40 Migration Weather Adj.'!$M$43:$M$54,7,0)*1000</f>
        <v>643890.24592990021</v>
      </c>
      <c r="J12" s="22">
        <f>'Temp Adj. By Sched (Excl. 139)'!J67+INDEX('Sch 40 Migration Weather Adj.'!$M$43:$M$54,8,0)*1000</f>
        <v>137448.16174358231</v>
      </c>
      <c r="K12" s="22">
        <f>'Temp Adj. By Sched (Excl. 139)'!K67+INDEX('Sch 40 Migration Weather Adj.'!$M$43:$M$54,9,0)*1000</f>
        <v>-351430.43525891745</v>
      </c>
      <c r="L12" s="22">
        <f>'Temp Adj. By Sched (Excl. 139)'!L67+INDEX('Sch 40 Migration Weather Adj.'!$M$43:$M$54,10,0)*1000</f>
        <v>378937.25398134452</v>
      </c>
      <c r="M12" s="22">
        <f>'Temp Adj. By Sched (Excl. 139)'!M67+INDEX('Sch 40 Migration Weather Adj.'!$M$43:$M$54,11,0)*1000</f>
        <v>-907334.57786335552</v>
      </c>
      <c r="N12" s="22">
        <f>'Temp Adj. By Sched (Excl. 139)'!N67+INDEX('Sch 40 Migration Weather Adj.'!$M$43:$M$54,12,0)*1000</f>
        <v>57095.996214443032</v>
      </c>
    </row>
    <row r="13" spans="1:14">
      <c r="A13" s="184" t="s">
        <v>121</v>
      </c>
      <c r="B13" s="18">
        <f t="shared" si="0"/>
        <v>-280369.8063891544</v>
      </c>
      <c r="C13" s="164">
        <f>'Temp Adj. By Sched (Excl. 139)'!C69+INDEX('Sch 40 Migration Weather Adj.'!$Q$43:$Q$54,1,0)*1000</f>
        <v>-310352.7028858324</v>
      </c>
      <c r="D13" s="22">
        <f>'Temp Adj. By Sched (Excl. 139)'!D69+INDEX('Sch 40 Migration Weather Adj.'!$Q$43:$Q$54,2,0)*1000</f>
        <v>-944650.7575485066</v>
      </c>
      <c r="E13" s="22">
        <f>'Temp Adj. By Sched (Excl. 139)'!E69+INDEX('Sch 40 Migration Weather Adj.'!$Q$43:$Q$54,3,0)*1000</f>
        <v>-288541.53258405242</v>
      </c>
      <c r="F13" s="22">
        <f>'Temp Adj. By Sched (Excl. 139)'!F69+INDEX('Sch 40 Migration Weather Adj.'!$Q$43:$Q$54,4,0)*1000</f>
        <v>-252089.30850630006</v>
      </c>
      <c r="G13" s="22">
        <f>'Temp Adj. By Sched (Excl. 139)'!G69+INDEX('Sch 40 Migration Weather Adj.'!$Q$43:$Q$54,5,0)*1000</f>
        <v>130696.85740183374</v>
      </c>
      <c r="H13" s="22">
        <f>'Temp Adj. By Sched (Excl. 139)'!H69+INDEX('Sch 40 Migration Weather Adj.'!$Q$43:$Q$54,6,0)*1000</f>
        <v>759325.74940221105</v>
      </c>
      <c r="I13" s="22">
        <f>'Temp Adj. By Sched (Excl. 139)'!I69+INDEX('Sch 40 Migration Weather Adj.'!$Q$43:$Q$54,7,0)*1000</f>
        <v>618736.54990349407</v>
      </c>
      <c r="J13" s="22">
        <f>'Temp Adj. By Sched (Excl. 139)'!J69+INDEX('Sch 40 Migration Weather Adj.'!$Q$43:$Q$54,8,0)*1000</f>
        <v>139920.76537294773</v>
      </c>
      <c r="K13" s="22">
        <f>'Temp Adj. By Sched (Excl. 139)'!K69+INDEX('Sch 40 Migration Weather Adj.'!$Q$43:$Q$54,9,0)*1000</f>
        <v>-323980.20203876618</v>
      </c>
      <c r="L13" s="22">
        <f>'Temp Adj. By Sched (Excl. 139)'!L69+INDEX('Sch 40 Migration Weather Adj.'!$Q$43:$Q$54,10,0)*1000</f>
        <v>361768.00680363027</v>
      </c>
      <c r="M13" s="22">
        <f>'Temp Adj. By Sched (Excl. 139)'!M69+INDEX('Sch 40 Migration Weather Adj.'!$Q$43:$Q$54,11,0)*1000</f>
        <v>-192712.5903310338</v>
      </c>
      <c r="N13" s="22">
        <f>'Temp Adj. By Sched (Excl. 139)'!N69+INDEX('Sch 40 Migration Weather Adj.'!$Q$43:$Q$54,12,0)*1000</f>
        <v>21509.35862122033</v>
      </c>
    </row>
    <row r="14" spans="1:14">
      <c r="A14" s="9" t="s">
        <v>7</v>
      </c>
      <c r="B14" s="18">
        <f t="shared" si="0"/>
        <v>2699242.1108746068</v>
      </c>
      <c r="C14" s="164">
        <f>'Temp Adj. By Sched (Excl. 139)'!C71</f>
        <v>-58891.529089806507</v>
      </c>
      <c r="D14" s="22">
        <f>'Temp Adj. By Sched (Excl. 139)'!D71</f>
        <v>-174421.41140867645</v>
      </c>
      <c r="E14" s="22">
        <f>'Temp Adj. By Sched (Excl. 139)'!E71</f>
        <v>-46698.603567798287</v>
      </c>
      <c r="F14" s="22">
        <f>'Temp Adj. By Sched (Excl. 139)'!F71</f>
        <v>-372914.64622307086</v>
      </c>
      <c r="G14" s="22">
        <f>'Temp Adj. By Sched (Excl. 139)'!G71</f>
        <v>161508.8537684184</v>
      </c>
      <c r="H14" s="22">
        <f>'Temp Adj. By Sched (Excl. 139)'!H71</f>
        <v>1528053.384291772</v>
      </c>
      <c r="I14" s="22">
        <f>'Temp Adj. By Sched (Excl. 139)'!I71</f>
        <v>1050797.5003955388</v>
      </c>
      <c r="J14" s="22">
        <f>'Temp Adj. By Sched (Excl. 139)'!J71</f>
        <v>448601.36638468161</v>
      </c>
      <c r="K14" s="22">
        <f>'Temp Adj. By Sched (Excl. 139)'!K71</f>
        <v>-399006.51202820271</v>
      </c>
      <c r="L14" s="22">
        <f>'Temp Adj. By Sched (Excl. 139)'!L71</f>
        <v>295292.62814422767</v>
      </c>
      <c r="M14" s="22">
        <f>'Temp Adj. By Sched (Excl. 139)'!M71</f>
        <v>263030.83377639879</v>
      </c>
      <c r="N14" s="22">
        <f>'Temp Adj. By Sched (Excl. 139)'!N71</f>
        <v>3890.2464311250937</v>
      </c>
    </row>
    <row r="15" spans="1:14">
      <c r="A15" s="10" t="s">
        <v>8</v>
      </c>
      <c r="B15" s="18">
        <f t="shared" si="0"/>
        <v>78673.221480658452</v>
      </c>
      <c r="C15" s="164">
        <f>'Temp Adj. By Sched (Excl. 139)'!C72</f>
        <v>-1030.9563271999853</v>
      </c>
      <c r="D15" s="22">
        <f>'Temp Adj. By Sched (Excl. 139)'!D72</f>
        <v>-3098.4270381333231</v>
      </c>
      <c r="E15" s="22">
        <f>'Temp Adj. By Sched (Excl. 139)'!E72</f>
        <v>-931.29026800000156</v>
      </c>
      <c r="F15" s="22">
        <f>'Temp Adj. By Sched (Excl. 139)'!F72</f>
        <v>-15870.637076222198</v>
      </c>
      <c r="G15" s="22">
        <f>'Temp Adj. By Sched (Excl. 139)'!G72</f>
        <v>5744.5135866666715</v>
      </c>
      <c r="H15" s="22">
        <f>'Temp Adj. By Sched (Excl. 139)'!H72</f>
        <v>40109.670693999986</v>
      </c>
      <c r="I15" s="22">
        <f>'Temp Adj. By Sched (Excl. 139)'!I72</f>
        <v>31519.262613222018</v>
      </c>
      <c r="J15" s="22">
        <f>'Temp Adj. By Sched (Excl. 139)'!J72</f>
        <v>8643.7353067141557</v>
      </c>
      <c r="K15" s="22">
        <f>'Temp Adj. By Sched (Excl. 139)'!K72</f>
        <v>-15603.260000277813</v>
      </c>
      <c r="L15" s="22">
        <f>'Temp Adj. By Sched (Excl. 139)'!L72</f>
        <v>13766.584549110952</v>
      </c>
      <c r="M15" s="22">
        <f>'Temp Adj. By Sched (Excl. 139)'!M72</f>
        <v>15353.097060244654</v>
      </c>
      <c r="N15" s="22">
        <f>'Temp Adj. By Sched (Excl. 139)'!N72</f>
        <v>70.928380533332586</v>
      </c>
    </row>
    <row r="16" spans="1:14">
      <c r="A16" s="6"/>
      <c r="B16" s="19"/>
      <c r="C16" s="6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20"/>
    </row>
    <row r="17" spans="1:14">
      <c r="A17" s="6" t="s">
        <v>9</v>
      </c>
      <c r="B17" s="7">
        <f t="shared" ref="B17:N17" si="1">SUM(B9:B16)</f>
        <v>125765490.74369743</v>
      </c>
      <c r="C17" s="163">
        <f t="shared" si="1"/>
        <v>-13226232.932375042</v>
      </c>
      <c r="D17" s="7">
        <f t="shared" si="1"/>
        <v>-41040695.649247892</v>
      </c>
      <c r="E17" s="7">
        <f t="shared" si="1"/>
        <v>-11876457.750183489</v>
      </c>
      <c r="F17" s="7">
        <f t="shared" si="1"/>
        <v>-32233818.714785364</v>
      </c>
      <c r="G17" s="7">
        <f t="shared" si="1"/>
        <v>12632328.752202662</v>
      </c>
      <c r="H17" s="7">
        <f t="shared" si="1"/>
        <v>101320910.89712034</v>
      </c>
      <c r="I17" s="7">
        <f t="shared" si="1"/>
        <v>75725858.128745586</v>
      </c>
      <c r="J17" s="7">
        <f t="shared" si="1"/>
        <v>25256611.085730705</v>
      </c>
      <c r="K17" s="7">
        <f t="shared" si="1"/>
        <v>-33609216.371288046</v>
      </c>
      <c r="L17" s="7">
        <f t="shared" si="1"/>
        <v>27937019.153531779</v>
      </c>
      <c r="M17" s="7">
        <f t="shared" si="1"/>
        <v>13931163.684693668</v>
      </c>
      <c r="N17" s="8">
        <f t="shared" si="1"/>
        <v>948020.45955248422</v>
      </c>
    </row>
    <row r="18" spans="1:14">
      <c r="A18" s="6"/>
      <c r="B18" s="19"/>
      <c r="C18" s="11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6"/>
    </row>
    <row r="19" spans="1:14">
      <c r="A19" s="14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7"/>
    </row>
    <row r="20" spans="1:14" s="5" customFormat="1">
      <c r="A20" s="184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>
      <c r="A21" s="184"/>
    </row>
    <row r="22" spans="1:14">
      <c r="A22" s="184"/>
    </row>
    <row r="23" spans="1:14">
      <c r="A23" s="184"/>
    </row>
    <row r="24" spans="1:14"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</row>
  </sheetData>
  <printOptions horizontalCentered="1"/>
  <pageMargins left="0.75" right="0.75" top="1" bottom="1" header="0.5" footer="0.5"/>
  <pageSetup scale="56" orientation="landscape" r:id="rId1"/>
  <headerFooter alignWithMargins="0">
    <oddFooter xml:space="preserve">&amp;L&amp;F 
&amp;A&amp;R&amp;D
Page &amp;P of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"/>
  <sheetViews>
    <sheetView workbookViewId="0">
      <selection activeCell="C6" sqref="C6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  <col min="9" max="10" width="9.28515625" bestFit="1" customWidth="1"/>
    <col min="11" max="12" width="10.28515625" bestFit="1" customWidth="1"/>
  </cols>
  <sheetData>
    <row r="1" spans="1:13" ht="15.75">
      <c r="A1" s="277" t="s">
        <v>88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  <row r="2" spans="1:13" ht="15.75">
      <c r="A2" s="277" t="s">
        <v>137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</row>
    <row r="3" spans="1:13">
      <c r="B3" s="150"/>
      <c r="C3" s="148" t="s">
        <v>118</v>
      </c>
      <c r="D3" s="149"/>
      <c r="E3" s="149"/>
    </row>
    <row r="4" spans="1:13">
      <c r="B4" s="150"/>
      <c r="C4" s="151" t="s">
        <v>93</v>
      </c>
      <c r="D4" s="152"/>
      <c r="E4" s="152"/>
    </row>
    <row r="5" spans="1:13">
      <c r="A5" s="144" t="s">
        <v>51</v>
      </c>
      <c r="B5" s="24"/>
      <c r="C5" s="144" t="s">
        <v>81</v>
      </c>
      <c r="D5" s="144" t="s">
        <v>82</v>
      </c>
      <c r="E5" s="144" t="s">
        <v>83</v>
      </c>
    </row>
    <row r="6" spans="1:13">
      <c r="A6" s="145">
        <f>'Summary_ Pre Migration'!I45</f>
        <v>43647</v>
      </c>
      <c r="B6" s="77"/>
      <c r="C6" s="159">
        <f>'Summary_ Pre Migration(Excl139)'!K45</f>
        <v>9706.7821999999996</v>
      </c>
      <c r="D6" s="159">
        <f>'Summary_ Pre Migration(Excl139)'!L45</f>
        <v>9653.6052470831692</v>
      </c>
      <c r="E6" s="159">
        <f>D6-C6</f>
        <v>-53.176952916830487</v>
      </c>
    </row>
    <row r="7" spans="1:13">
      <c r="A7" s="145">
        <f>'Summary_ Pre Migration'!I46</f>
        <v>43678</v>
      </c>
      <c r="B7" s="77"/>
      <c r="C7" s="159">
        <f>'Summary_ Pre Migration(Excl139)'!K46</f>
        <v>12769.964</v>
      </c>
      <c r="D7" s="159">
        <f>'Summary_ Pre Migration(Excl139)'!L46</f>
        <v>12606.416935309748</v>
      </c>
      <c r="E7" s="159">
        <f t="shared" ref="E7:E17" si="0">D7-C7</f>
        <v>-163.54706469025223</v>
      </c>
    </row>
    <row r="8" spans="1:13">
      <c r="A8" s="145">
        <f>'Summary_ Pre Migration'!I47</f>
        <v>43709</v>
      </c>
      <c r="B8" s="77"/>
      <c r="C8" s="159">
        <f>'Summary_ Pre Migration(Excl139)'!K47</f>
        <v>14248.587</v>
      </c>
      <c r="D8" s="159">
        <f>'Summary_ Pre Migration(Excl139)'!L47</f>
        <v>14198.948066760293</v>
      </c>
      <c r="E8" s="159">
        <f t="shared" si="0"/>
        <v>-49.638933239706603</v>
      </c>
    </row>
    <row r="9" spans="1:13">
      <c r="A9" s="145">
        <f>'Summary_ Pre Migration'!I48</f>
        <v>43739</v>
      </c>
      <c r="B9" s="77"/>
      <c r="C9" s="159">
        <f>'Summary_ Pre Migration(Excl139)'!K48</f>
        <v>9193.8809999999994</v>
      </c>
      <c r="D9" s="159">
        <f>'Summary_ Pre Migration(Excl139)'!L48</f>
        <v>9162.3543311369231</v>
      </c>
      <c r="E9" s="159">
        <f t="shared" si="0"/>
        <v>-31.526668863076338</v>
      </c>
    </row>
    <row r="10" spans="1:13">
      <c r="A10" s="145">
        <f>'Summary_ Pre Migration'!I49</f>
        <v>43770</v>
      </c>
      <c r="B10" s="77"/>
      <c r="C10" s="159">
        <f>'Summary_ Pre Migration(Excl139)'!K49</f>
        <v>9786.0310000000009</v>
      </c>
      <c r="D10" s="159">
        <f>'Summary_ Pre Migration(Excl139)'!L49</f>
        <v>9803.7437260500337</v>
      </c>
      <c r="E10" s="159">
        <f t="shared" si="0"/>
        <v>17.71272605003287</v>
      </c>
    </row>
    <row r="11" spans="1:13">
      <c r="A11" s="145">
        <f>'Summary_ Pre Migration'!I50</f>
        <v>43800</v>
      </c>
      <c r="B11" s="77"/>
      <c r="C11" s="159">
        <f>'Summary_ Pre Migration(Excl139)'!K50</f>
        <v>18955.79</v>
      </c>
      <c r="D11" s="159">
        <f>'Summary_ Pre Migration(Excl139)'!L50</f>
        <v>19053.369805501865</v>
      </c>
      <c r="E11" s="159">
        <f t="shared" si="0"/>
        <v>97.57980550186403</v>
      </c>
    </row>
    <row r="12" spans="1:13">
      <c r="A12" s="145">
        <f>'Summary_ Pre Migration'!I51</f>
        <v>43831</v>
      </c>
      <c r="B12" s="77"/>
      <c r="C12" s="159">
        <f>'Summary_ Pre Migration(Excl139)'!K51</f>
        <v>10618.95</v>
      </c>
      <c r="D12" s="159">
        <f>'Summary_ Pre Migration(Excl139)'!L51</f>
        <v>10698.413872096224</v>
      </c>
      <c r="E12" s="159">
        <f t="shared" si="0"/>
        <v>79.463872096222985</v>
      </c>
    </row>
    <row r="13" spans="1:13">
      <c r="A13" s="145">
        <f>'Summary_ Pre Migration'!I52</f>
        <v>43862</v>
      </c>
      <c r="B13" s="77"/>
      <c r="C13" s="159">
        <f>'Summary_ Pre Migration(Excl139)'!K52</f>
        <v>14443.76</v>
      </c>
      <c r="D13" s="159">
        <f>'Summary_ Pre Migration(Excl139)'!L52</f>
        <v>14459.527679162356</v>
      </c>
      <c r="E13" s="159">
        <f t="shared" si="0"/>
        <v>15.767679162356217</v>
      </c>
    </row>
    <row r="14" spans="1:13">
      <c r="A14" s="145">
        <f>'Summary_ Pre Migration'!I53</f>
        <v>43891</v>
      </c>
      <c r="B14" s="77"/>
      <c r="C14" s="159">
        <f>'Summary_ Pre Migration(Excl139)'!K53</f>
        <v>5576.8220000000001</v>
      </c>
      <c r="D14" s="159">
        <f>'Summary_ Pre Migration(Excl139)'!L53</f>
        <v>5532.9427819477614</v>
      </c>
      <c r="E14" s="159">
        <f t="shared" si="0"/>
        <v>-43.879218052238684</v>
      </c>
    </row>
    <row r="15" spans="1:13">
      <c r="A15" s="145">
        <f>'Summary_ Pre Migration'!I54</f>
        <v>43922</v>
      </c>
      <c r="B15" s="77"/>
      <c r="C15" s="159">
        <f>'Summary_ Pre Migration(Excl139)'!K54</f>
        <v>13861.1492</v>
      </c>
      <c r="D15" s="159">
        <f>'Summary_ Pre Migration(Excl139)'!L54</f>
        <v>13909.317213645518</v>
      </c>
      <c r="E15" s="159">
        <f t="shared" si="0"/>
        <v>48.168013645517931</v>
      </c>
    </row>
    <row r="16" spans="1:13">
      <c r="A16" s="145">
        <f>'Summary_ Pre Migration'!I55</f>
        <v>43952</v>
      </c>
      <c r="B16" s="77"/>
      <c r="C16" s="159">
        <f>'Summary_ Pre Migration(Excl139)'!K55</f>
        <v>11697.879800000001</v>
      </c>
      <c r="D16" s="159">
        <f>'Summary_ Pre Migration(Excl139)'!L55</f>
        <v>11654.001684083934</v>
      </c>
      <c r="E16" s="159">
        <f t="shared" si="0"/>
        <v>-43.878115916066236</v>
      </c>
    </row>
    <row r="17" spans="1:13">
      <c r="A17" s="147">
        <f>'Summary_ Pre Migration'!I56</f>
        <v>43983</v>
      </c>
      <c r="B17" s="77"/>
      <c r="C17" s="160">
        <f>'Summary_ Pre Migration(Excl139)'!K56</f>
        <v>11098.578</v>
      </c>
      <c r="D17" s="160">
        <f>'Summary_ Pre Migration(Excl139)'!L56</f>
        <v>11102.313992594647</v>
      </c>
      <c r="E17" s="160">
        <f t="shared" si="0"/>
        <v>3.7359925946475414</v>
      </c>
    </row>
    <row r="18" spans="1:13">
      <c r="A18" s="145" t="s">
        <v>19</v>
      </c>
      <c r="B18" s="77"/>
      <c r="C18" s="77">
        <f>SUM(C6:C17)</f>
        <v>141958.17420000001</v>
      </c>
      <c r="D18" s="77">
        <f t="shared" ref="D18:E18" si="1">SUM(D6:D17)</f>
        <v>141834.95533537248</v>
      </c>
      <c r="E18" s="77">
        <f t="shared" si="1"/>
        <v>-123.218864627529</v>
      </c>
    </row>
    <row r="20" spans="1:13" ht="15.75">
      <c r="A20" s="277" t="s">
        <v>88</v>
      </c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</row>
    <row r="21" spans="1:13" ht="15.75">
      <c r="A21" s="277" t="s">
        <v>138</v>
      </c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</row>
    <row r="22" spans="1:13">
      <c r="C22" s="279" t="s">
        <v>139</v>
      </c>
      <c r="D22" s="279"/>
      <c r="E22" s="279"/>
      <c r="F22" s="279"/>
      <c r="G22" s="279"/>
    </row>
    <row r="23" spans="1:13">
      <c r="A23" s="144" t="s">
        <v>51</v>
      </c>
      <c r="C23" s="143" t="s">
        <v>140</v>
      </c>
      <c r="D23" s="143" t="s">
        <v>141</v>
      </c>
      <c r="E23" s="143" t="s">
        <v>142</v>
      </c>
      <c r="F23" s="143" t="s">
        <v>143</v>
      </c>
      <c r="G23" s="143" t="s">
        <v>19</v>
      </c>
      <c r="I23" s="221"/>
      <c r="J23" s="221"/>
      <c r="K23" s="221"/>
      <c r="L23" s="221"/>
    </row>
    <row r="24" spans="1:13">
      <c r="A24" s="145">
        <f>A6</f>
        <v>43647</v>
      </c>
      <c r="C24" s="214">
        <f t="array" ref="C24:C35">TRANSPOSE('Sch 40 Migration kWh'!T100:AE100)</f>
        <v>7.5871693093103503E-3</v>
      </c>
      <c r="D24" s="215">
        <f t="array" ref="D24:D35">TRANSPOSE('Sch 40 Migration kWh'!T101:AE101)</f>
        <v>1.9658419862351503E-2</v>
      </c>
      <c r="E24" s="215">
        <f t="array" ref="E24:E35">TRANSPOSE('Sch 40 Migration kWh'!T102:AE102)</f>
        <v>0.24328144500862503</v>
      </c>
      <c r="F24" s="215">
        <f t="array" ref="F24:F35">TRANSPOSE('Sch 40 Migration kWh'!T103:AE103)</f>
        <v>0.72947296581971321</v>
      </c>
      <c r="G24" s="216">
        <f t="shared" ref="G24:G35" si="2">SUM(C24:F24)</f>
        <v>1</v>
      </c>
      <c r="I24" s="59"/>
      <c r="J24" s="59"/>
      <c r="K24" s="59"/>
      <c r="L24" s="59"/>
    </row>
    <row r="25" spans="1:13">
      <c r="A25" s="145">
        <f t="shared" ref="A25:A35" si="3">A7</f>
        <v>43678</v>
      </c>
      <c r="C25" s="214">
        <v>5.5054188093247563E-3</v>
      </c>
      <c r="D25" s="215">
        <v>1.2493378994647126E-2</v>
      </c>
      <c r="E25" s="136">
        <v>0.24715183222129677</v>
      </c>
      <c r="F25" s="136">
        <v>0.73484936997473138</v>
      </c>
      <c r="G25" s="216">
        <f t="shared" si="2"/>
        <v>1</v>
      </c>
      <c r="I25" s="59"/>
      <c r="J25" s="59"/>
      <c r="K25" s="59"/>
      <c r="L25" s="59"/>
    </row>
    <row r="26" spans="1:13">
      <c r="A26" s="145">
        <f t="shared" si="3"/>
        <v>43709</v>
      </c>
      <c r="C26" s="214">
        <v>4.7139411086867767E-3</v>
      </c>
      <c r="D26" s="215">
        <v>1.1462189198128908E-2</v>
      </c>
      <c r="E26" s="136">
        <v>0.16858513759995991</v>
      </c>
      <c r="F26" s="136">
        <v>0.81523873209322439</v>
      </c>
      <c r="G26" s="216">
        <f t="shared" si="2"/>
        <v>1</v>
      </c>
      <c r="I26" s="59"/>
      <c r="J26" s="59"/>
      <c r="K26" s="59"/>
      <c r="L26" s="59"/>
    </row>
    <row r="27" spans="1:13">
      <c r="A27" s="145">
        <f t="shared" si="3"/>
        <v>43739</v>
      </c>
      <c r="C27" s="214">
        <v>8.1522699717344604E-3</v>
      </c>
      <c r="D27" s="215">
        <v>2.4336838817034939E-2</v>
      </c>
      <c r="E27" s="136">
        <v>0.20369852513862208</v>
      </c>
      <c r="F27" s="136">
        <v>0.7638123660726085</v>
      </c>
      <c r="G27" s="216">
        <f t="shared" si="2"/>
        <v>1</v>
      </c>
      <c r="I27" s="59"/>
      <c r="J27" s="59"/>
      <c r="K27" s="59"/>
      <c r="L27" s="59"/>
    </row>
    <row r="28" spans="1:13">
      <c r="A28" s="145">
        <f t="shared" si="3"/>
        <v>43770</v>
      </c>
      <c r="C28" s="214">
        <v>2.6661472868827005E-3</v>
      </c>
      <c r="D28" s="215">
        <v>1.810335569139317E-2</v>
      </c>
      <c r="E28" s="136">
        <v>0.2508453120575645</v>
      </c>
      <c r="F28" s="136">
        <v>0.7283851849641596</v>
      </c>
      <c r="G28" s="216">
        <f t="shared" si="2"/>
        <v>1</v>
      </c>
      <c r="I28" s="59"/>
      <c r="J28" s="59"/>
      <c r="K28" s="59"/>
      <c r="L28" s="59"/>
    </row>
    <row r="29" spans="1:13">
      <c r="A29" s="145">
        <f t="shared" si="3"/>
        <v>43800</v>
      </c>
      <c r="C29" s="214">
        <v>7.2547754538323118E-3</v>
      </c>
      <c r="D29" s="215">
        <v>1.1755247341313656E-2</v>
      </c>
      <c r="E29" s="136">
        <v>0.19638537882093018</v>
      </c>
      <c r="F29" s="136">
        <v>0.78460459838392382</v>
      </c>
      <c r="G29" s="216">
        <f t="shared" si="2"/>
        <v>1</v>
      </c>
      <c r="I29" s="59"/>
      <c r="J29" s="59"/>
      <c r="K29" s="59"/>
      <c r="L29" s="59"/>
    </row>
    <row r="30" spans="1:13">
      <c r="A30" s="145">
        <f t="shared" si="3"/>
        <v>43831</v>
      </c>
      <c r="C30" s="214">
        <v>7.6683664580773055E-3</v>
      </c>
      <c r="D30" s="215">
        <v>2.061974112318073E-2</v>
      </c>
      <c r="E30" s="136">
        <v>0.23943610243950672</v>
      </c>
      <c r="F30" s="136">
        <v>0.73227578997923526</v>
      </c>
      <c r="G30" s="216">
        <f t="shared" si="2"/>
        <v>1</v>
      </c>
      <c r="I30" s="59"/>
      <c r="J30" s="59"/>
      <c r="K30" s="59"/>
      <c r="L30" s="59"/>
    </row>
    <row r="31" spans="1:13">
      <c r="A31" s="145">
        <f t="shared" si="3"/>
        <v>43862</v>
      </c>
      <c r="C31" s="214">
        <v>5.7062703894276839E-3</v>
      </c>
      <c r="D31" s="215">
        <v>1.2597827712451605E-2</v>
      </c>
      <c r="E31" s="136">
        <v>0.11233778462117898</v>
      </c>
      <c r="F31" s="136">
        <v>0.86935811727694179</v>
      </c>
      <c r="G31" s="216">
        <f t="shared" si="2"/>
        <v>1</v>
      </c>
      <c r="I31" s="59"/>
      <c r="J31" s="59"/>
      <c r="K31" s="59"/>
      <c r="L31" s="59"/>
    </row>
    <row r="32" spans="1:13">
      <c r="A32" s="145">
        <f t="shared" si="3"/>
        <v>43891</v>
      </c>
      <c r="C32" s="214">
        <v>1.2541551442739251E-2</v>
      </c>
      <c r="D32" s="215">
        <v>3.3205291472455101E-2</v>
      </c>
      <c r="E32" s="136">
        <v>0.30269927926693735</v>
      </c>
      <c r="F32" s="136">
        <v>0.65155387781786833</v>
      </c>
      <c r="G32" s="216">
        <f t="shared" si="2"/>
        <v>1</v>
      </c>
      <c r="I32" s="59"/>
      <c r="J32" s="59"/>
      <c r="K32" s="59"/>
      <c r="L32" s="59"/>
    </row>
    <row r="33" spans="1:17">
      <c r="A33" s="145">
        <f t="shared" si="3"/>
        <v>43922</v>
      </c>
      <c r="C33" s="214">
        <v>5.1044108233103793E-3</v>
      </c>
      <c r="D33" s="215">
        <v>1.4698420532115765E-2</v>
      </c>
      <c r="E33" s="136">
        <v>0.1756694170783473</v>
      </c>
      <c r="F33" s="136">
        <v>0.80452775156622658</v>
      </c>
      <c r="G33" s="216">
        <f t="shared" si="2"/>
        <v>1</v>
      </c>
      <c r="I33" s="59"/>
      <c r="J33" s="59"/>
      <c r="K33" s="59"/>
      <c r="L33" s="59"/>
    </row>
    <row r="34" spans="1:17">
      <c r="A34" s="145">
        <f t="shared" si="3"/>
        <v>43952</v>
      </c>
      <c r="C34" s="214">
        <v>5.1746984098776597E-3</v>
      </c>
      <c r="D34" s="215">
        <v>1.3429613116729067E-2</v>
      </c>
      <c r="E34" s="136">
        <v>0.2313496160218709</v>
      </c>
      <c r="F34" s="136">
        <v>0.75004607245152244</v>
      </c>
      <c r="G34" s="216">
        <f t="shared" si="2"/>
        <v>1</v>
      </c>
      <c r="I34" s="59"/>
      <c r="J34" s="59"/>
      <c r="K34" s="59"/>
      <c r="L34" s="59"/>
    </row>
    <row r="35" spans="1:17">
      <c r="A35" s="145">
        <f t="shared" si="3"/>
        <v>43983</v>
      </c>
      <c r="C35" s="214">
        <v>5.8770592052423297E-3</v>
      </c>
      <c r="D35" s="215">
        <v>1.5029943475641655E-2</v>
      </c>
      <c r="E35" s="136">
        <v>0.19480333426498422</v>
      </c>
      <c r="F35" s="136">
        <v>0.78428966305413184</v>
      </c>
      <c r="G35" s="216">
        <f t="shared" si="2"/>
        <v>1</v>
      </c>
      <c r="I35" s="59"/>
      <c r="J35" s="59"/>
      <c r="K35" s="59"/>
      <c r="L35" s="59"/>
    </row>
    <row r="36" spans="1:17">
      <c r="A36" s="146"/>
      <c r="I36" s="159"/>
      <c r="J36" s="159"/>
      <c r="K36" s="159"/>
      <c r="L36" s="159"/>
    </row>
    <row r="37" spans="1:17" ht="15.75">
      <c r="A37" s="277" t="s">
        <v>88</v>
      </c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</row>
    <row r="38" spans="1:17" ht="15.75">
      <c r="A38" s="277" t="s">
        <v>138</v>
      </c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</row>
    <row r="39" spans="1:17">
      <c r="A39" s="145"/>
    </row>
    <row r="40" spans="1:17">
      <c r="C40" s="148" t="s">
        <v>92</v>
      </c>
      <c r="D40" s="149"/>
      <c r="E40" s="149"/>
      <c r="G40" s="148" t="s">
        <v>96</v>
      </c>
      <c r="H40" s="149"/>
      <c r="I40" s="149"/>
      <c r="K40" s="148" t="s">
        <v>95</v>
      </c>
      <c r="L40" s="149"/>
      <c r="M40" s="149"/>
      <c r="O40" s="148" t="s">
        <v>97</v>
      </c>
      <c r="P40" s="149"/>
      <c r="Q40" s="149"/>
    </row>
    <row r="41" spans="1:17">
      <c r="C41" s="151" t="s">
        <v>86</v>
      </c>
      <c r="D41" s="152"/>
      <c r="E41" s="152"/>
      <c r="G41" s="151" t="s">
        <v>87</v>
      </c>
      <c r="H41" s="152"/>
      <c r="I41" s="152"/>
      <c r="K41" s="151" t="s">
        <v>110</v>
      </c>
      <c r="L41" s="152"/>
      <c r="M41" s="152"/>
      <c r="O41" s="151" t="s">
        <v>89</v>
      </c>
      <c r="P41" s="152"/>
      <c r="Q41" s="152"/>
    </row>
    <row r="42" spans="1:17">
      <c r="A42" s="144" t="s">
        <v>51</v>
      </c>
      <c r="C42" s="144" t="s">
        <v>81</v>
      </c>
      <c r="D42" s="144" t="s">
        <v>82</v>
      </c>
      <c r="E42" s="144" t="s">
        <v>83</v>
      </c>
      <c r="G42" s="144" t="s">
        <v>81</v>
      </c>
      <c r="H42" s="144" t="s">
        <v>82</v>
      </c>
      <c r="I42" s="144" t="s">
        <v>83</v>
      </c>
      <c r="K42" s="144" t="s">
        <v>81</v>
      </c>
      <c r="L42" s="144" t="s">
        <v>82</v>
      </c>
      <c r="M42" s="144" t="s">
        <v>83</v>
      </c>
      <c r="O42" s="144" t="s">
        <v>81</v>
      </c>
      <c r="P42" s="144" t="s">
        <v>82</v>
      </c>
      <c r="Q42" s="144" t="s">
        <v>83</v>
      </c>
    </row>
    <row r="43" spans="1:17">
      <c r="A43" s="145">
        <f>A24</f>
        <v>43647</v>
      </c>
      <c r="C43" s="159">
        <f t="array" ref="C43:C54">TRANSPOSE('Sch 40 Migration kWh'!E100:P100)/1000</f>
        <v>73.647000000000006</v>
      </c>
      <c r="D43" s="159">
        <f>D6*C24</f>
        <v>73.243537454866782</v>
      </c>
      <c r="E43" s="159">
        <f>D43-C43</f>
        <v>-0.40346254513322322</v>
      </c>
      <c r="G43" s="159">
        <f t="array" ref="G43:G54">TRANSPOSE('Sch 40 Migration kWh'!E101:P101)/1000</f>
        <v>190.82</v>
      </c>
      <c r="H43" s="159">
        <f>D6*D24</f>
        <v>189.77462513256046</v>
      </c>
      <c r="I43" s="159">
        <f>H43-G43</f>
        <v>-1.0453748674395342</v>
      </c>
      <c r="K43" s="159">
        <f t="array" ref="K43:K54">TRANSPOSE('Sch 40 Migration kWh'!E102:P102)/1000</f>
        <v>2361.48</v>
      </c>
      <c r="L43" s="159">
        <f>D6*E24</f>
        <v>2348.543034053238</v>
      </c>
      <c r="M43" s="159">
        <f>L43-K43</f>
        <v>-12.936965946762029</v>
      </c>
      <c r="N43" s="159"/>
      <c r="O43" s="159">
        <f t="array" ref="O43:O54">TRANSPOSE('Sch 40 Migration kWh'!E103:P103)/1000</f>
        <v>7080.8352000000004</v>
      </c>
      <c r="P43" s="159">
        <f>D6*F24</f>
        <v>7042.0440504425051</v>
      </c>
      <c r="Q43" s="159">
        <f>P43-O43</f>
        <v>-38.791149557495373</v>
      </c>
    </row>
    <row r="44" spans="1:17">
      <c r="A44" s="145">
        <f t="shared" ref="A44:A54" si="4">A25</f>
        <v>43678</v>
      </c>
      <c r="C44" s="159">
        <v>70.304000000000002</v>
      </c>
      <c r="D44" s="159">
        <f t="shared" ref="D44:D54" si="5">D7*C25</f>
        <v>69.403604913844433</v>
      </c>
      <c r="E44" s="159">
        <f t="shared" ref="E44:E54" si="6">D44-C44</f>
        <v>-0.9003950861555694</v>
      </c>
      <c r="G44" s="159">
        <v>159.54</v>
      </c>
      <c r="H44" s="159">
        <f t="shared" ref="H44:H54" si="7">D7*D25</f>
        <v>157.49674453736262</v>
      </c>
      <c r="I44" s="159">
        <f t="shared" ref="I44:I54" si="8">H44-G44</f>
        <v>-2.0432554626373758</v>
      </c>
      <c r="K44" s="159">
        <v>3156.12</v>
      </c>
      <c r="L44" s="159">
        <f t="shared" ref="L44:L54" si="9">D7*E25</f>
        <v>3115.6990433073888</v>
      </c>
      <c r="M44" s="159">
        <f t="shared" ref="M44:M54" si="10">L44-K44</f>
        <v>-40.420956692611071</v>
      </c>
      <c r="N44" s="159"/>
      <c r="O44" s="159">
        <v>9384</v>
      </c>
      <c r="P44" s="159">
        <f t="shared" ref="P44:P54" si="11">D7*F25</f>
        <v>9263.8175425511527</v>
      </c>
      <c r="Q44" s="159">
        <f t="shared" ref="Q44:Q54" si="12">P44-O44</f>
        <v>-120.18245744884734</v>
      </c>
    </row>
    <row r="45" spans="1:17">
      <c r="A45" s="145">
        <f t="shared" si="4"/>
        <v>43709</v>
      </c>
      <c r="C45" s="159">
        <v>67.167000000000002</v>
      </c>
      <c r="D45" s="159">
        <f t="shared" si="5"/>
        <v>66.933004992009984</v>
      </c>
      <c r="E45" s="159">
        <f t="shared" si="6"/>
        <v>-0.23399500799001771</v>
      </c>
      <c r="G45" s="159">
        <v>163.32</v>
      </c>
      <c r="H45" s="159">
        <f t="shared" si="7"/>
        <v>162.75102915561317</v>
      </c>
      <c r="I45" s="159">
        <f t="shared" si="8"/>
        <v>-0.56897084438682555</v>
      </c>
      <c r="K45" s="159">
        <v>2402.1</v>
      </c>
      <c r="L45" s="159">
        <f t="shared" si="9"/>
        <v>2393.7316136094687</v>
      </c>
      <c r="M45" s="159">
        <f t="shared" si="10"/>
        <v>-8.3683863905312137</v>
      </c>
      <c r="N45" s="159"/>
      <c r="O45" s="159">
        <v>11616</v>
      </c>
      <c r="P45" s="159">
        <f t="shared" si="11"/>
        <v>11575.532419003201</v>
      </c>
      <c r="Q45" s="159">
        <f t="shared" si="12"/>
        <v>-40.46758099679937</v>
      </c>
    </row>
    <row r="46" spans="1:17">
      <c r="A46" s="145">
        <f t="shared" si="4"/>
        <v>43739</v>
      </c>
      <c r="C46" s="159">
        <v>74.950999999999993</v>
      </c>
      <c r="D46" s="159">
        <f t="shared" si="5"/>
        <v>74.69398608411872</v>
      </c>
      <c r="E46" s="159">
        <f t="shared" si="6"/>
        <v>-0.25701391588127365</v>
      </c>
      <c r="G46" s="159">
        <v>223.75</v>
      </c>
      <c r="H46" s="159">
        <f t="shared" si="7"/>
        <v>222.98274054144127</v>
      </c>
      <c r="I46" s="159">
        <f t="shared" si="8"/>
        <v>-0.76725945855872624</v>
      </c>
      <c r="K46" s="159">
        <v>1872.78</v>
      </c>
      <c r="L46" s="159">
        <f t="shared" si="9"/>
        <v>1866.3580640500575</v>
      </c>
      <c r="M46" s="159">
        <f t="shared" si="10"/>
        <v>-6.4219359499425082</v>
      </c>
      <c r="N46" s="159"/>
      <c r="O46" s="159">
        <v>7022.4</v>
      </c>
      <c r="P46" s="159">
        <f t="shared" si="11"/>
        <v>6998.3195404613052</v>
      </c>
      <c r="Q46" s="159">
        <f t="shared" si="12"/>
        <v>-24.080459538694413</v>
      </c>
    </row>
    <row r="47" spans="1:17">
      <c r="A47" s="145">
        <f t="shared" si="4"/>
        <v>43770</v>
      </c>
      <c r="C47" s="159">
        <v>26.091000000000001</v>
      </c>
      <c r="D47" s="159">
        <f t="shared" si="5"/>
        <v>26.138224736501595</v>
      </c>
      <c r="E47" s="159">
        <f t="shared" si="6"/>
        <v>4.7224736501593867E-2</v>
      </c>
      <c r="G47" s="159">
        <v>177.16</v>
      </c>
      <c r="H47" s="159">
        <f t="shared" si="7"/>
        <v>177.48065977994796</v>
      </c>
      <c r="I47" s="159">
        <f t="shared" si="8"/>
        <v>0.32065977994795958</v>
      </c>
      <c r="K47" s="159">
        <v>2454.7800000000002</v>
      </c>
      <c r="L47" s="159">
        <f t="shared" si="9"/>
        <v>2459.223154293411</v>
      </c>
      <c r="M47" s="159">
        <f t="shared" si="10"/>
        <v>4.4431542934107711</v>
      </c>
      <c r="N47" s="159"/>
      <c r="O47" s="159">
        <v>7128</v>
      </c>
      <c r="P47" s="159">
        <f t="shared" si="11"/>
        <v>7140.9016872401735</v>
      </c>
      <c r="Q47" s="159">
        <f t="shared" si="12"/>
        <v>12.901687240173487</v>
      </c>
    </row>
    <row r="48" spans="1:17">
      <c r="A48" s="145">
        <f t="shared" si="4"/>
        <v>43800</v>
      </c>
      <c r="C48" s="159">
        <v>137.52000000000001</v>
      </c>
      <c r="D48" s="159">
        <f t="shared" si="5"/>
        <v>138.22791957774467</v>
      </c>
      <c r="E48" s="159">
        <f t="shared" si="6"/>
        <v>0.70791957774466141</v>
      </c>
      <c r="G48" s="159">
        <v>222.83</v>
      </c>
      <c r="H48" s="159">
        <f t="shared" si="7"/>
        <v>223.9770747491917</v>
      </c>
      <c r="I48" s="159">
        <f t="shared" si="8"/>
        <v>1.1470747491916882</v>
      </c>
      <c r="K48" s="159">
        <v>3722.64</v>
      </c>
      <c r="L48" s="159">
        <f t="shared" si="9"/>
        <v>3741.8032470687567</v>
      </c>
      <c r="M48" s="159">
        <f t="shared" si="10"/>
        <v>19.163247068756846</v>
      </c>
      <c r="N48" s="159"/>
      <c r="O48" s="159">
        <v>14872.8</v>
      </c>
      <c r="P48" s="159">
        <f t="shared" si="11"/>
        <v>14949.361564106171</v>
      </c>
      <c r="Q48" s="159">
        <f t="shared" si="12"/>
        <v>76.561564106172227</v>
      </c>
    </row>
    <row r="49" spans="1:17">
      <c r="A49" s="145">
        <f t="shared" si="4"/>
        <v>43831</v>
      </c>
      <c r="C49" s="159">
        <v>81.430000000000007</v>
      </c>
      <c r="D49" s="159">
        <f t="shared" si="5"/>
        <v>82.039358091411628</v>
      </c>
      <c r="E49" s="159">
        <f t="shared" si="6"/>
        <v>0.60935809141162167</v>
      </c>
      <c r="G49" s="159">
        <v>218.96</v>
      </c>
      <c r="H49" s="159">
        <f t="shared" si="7"/>
        <v>220.59852447126968</v>
      </c>
      <c r="I49" s="159">
        <f t="shared" si="8"/>
        <v>1.638524471269676</v>
      </c>
      <c r="K49" s="159">
        <v>2542.56</v>
      </c>
      <c r="L49" s="159">
        <f t="shared" si="9"/>
        <v>2561.5865198194711</v>
      </c>
      <c r="M49" s="159">
        <f t="shared" si="10"/>
        <v>19.026519819471105</v>
      </c>
      <c r="N49" s="159"/>
      <c r="O49" s="159">
        <v>7776</v>
      </c>
      <c r="P49" s="159">
        <f t="shared" si="11"/>
        <v>7834.1894697140715</v>
      </c>
      <c r="Q49" s="159">
        <f t="shared" si="12"/>
        <v>58.189469714071492</v>
      </c>
    </row>
    <row r="50" spans="1:17">
      <c r="A50" s="145">
        <f t="shared" si="4"/>
        <v>43862</v>
      </c>
      <c r="C50" s="159">
        <v>82.42</v>
      </c>
      <c r="D50" s="159">
        <f t="shared" si="5"/>
        <v>82.509974640714148</v>
      </c>
      <c r="E50" s="159">
        <f t="shared" si="6"/>
        <v>8.9974640714146403E-2</v>
      </c>
      <c r="G50" s="159">
        <v>181.96</v>
      </c>
      <c r="H50" s="159">
        <f t="shared" si="7"/>
        <v>182.15863850551258</v>
      </c>
      <c r="I50" s="159">
        <f t="shared" si="8"/>
        <v>0.19863850551257656</v>
      </c>
      <c r="K50" s="159">
        <v>1622.58</v>
      </c>
      <c r="L50" s="159">
        <f t="shared" si="9"/>
        <v>1624.3513061457168</v>
      </c>
      <c r="M50" s="159">
        <f t="shared" si="10"/>
        <v>1.7713061457168351</v>
      </c>
      <c r="N50" s="159"/>
      <c r="O50" s="159">
        <v>12556.8</v>
      </c>
      <c r="P50" s="159">
        <f t="shared" si="11"/>
        <v>12570.507759870414</v>
      </c>
      <c r="Q50" s="159">
        <f t="shared" si="12"/>
        <v>13.70775987041452</v>
      </c>
    </row>
    <row r="51" spans="1:17">
      <c r="A51" s="145">
        <f t="shared" si="4"/>
        <v>43891</v>
      </c>
      <c r="C51" s="159">
        <v>69.941999999999993</v>
      </c>
      <c r="D51" s="159">
        <f t="shared" si="5"/>
        <v>69.391686529530674</v>
      </c>
      <c r="E51" s="159">
        <f t="shared" si="6"/>
        <v>-0.55031347046931955</v>
      </c>
      <c r="G51" s="159">
        <v>185.18</v>
      </c>
      <c r="H51" s="159">
        <f t="shared" si="7"/>
        <v>183.72297777499202</v>
      </c>
      <c r="I51" s="159">
        <f t="shared" si="8"/>
        <v>-1.4570222250079894</v>
      </c>
      <c r="K51" s="159">
        <v>1688.1</v>
      </c>
      <c r="L51" s="159">
        <f t="shared" si="9"/>
        <v>1674.8177923207907</v>
      </c>
      <c r="M51" s="159">
        <f t="shared" si="10"/>
        <v>-13.28220767920925</v>
      </c>
      <c r="N51" s="159"/>
      <c r="O51" s="159">
        <v>3633.6</v>
      </c>
      <c r="P51" s="159">
        <f t="shared" si="11"/>
        <v>3605.0103253224484</v>
      </c>
      <c r="Q51" s="159">
        <f t="shared" si="12"/>
        <v>-28.589674677551557</v>
      </c>
    </row>
    <row r="52" spans="1:17">
      <c r="A52" s="145">
        <f t="shared" si="4"/>
        <v>43922</v>
      </c>
      <c r="C52" s="159">
        <v>70.753</v>
      </c>
      <c r="D52" s="159">
        <f t="shared" si="5"/>
        <v>70.998869330189549</v>
      </c>
      <c r="E52" s="159">
        <f t="shared" si="6"/>
        <v>0.24586933018954937</v>
      </c>
      <c r="G52" s="159">
        <v>203.73699999999999</v>
      </c>
      <c r="H52" s="159">
        <f t="shared" si="7"/>
        <v>204.44499372075853</v>
      </c>
      <c r="I52" s="159">
        <f t="shared" si="8"/>
        <v>0.70799372075853739</v>
      </c>
      <c r="K52" s="159">
        <v>2434.98</v>
      </c>
      <c r="L52" s="159">
        <f t="shared" si="9"/>
        <v>2443.44164687893</v>
      </c>
      <c r="M52" s="159">
        <f t="shared" si="10"/>
        <v>8.4616468789299688</v>
      </c>
      <c r="N52" s="159"/>
      <c r="O52" s="159">
        <v>11151.679199999999</v>
      </c>
      <c r="P52" s="159">
        <f t="shared" si="11"/>
        <v>11190.43170371564</v>
      </c>
      <c r="Q52" s="159">
        <f t="shared" si="12"/>
        <v>38.752503715641069</v>
      </c>
    </row>
    <row r="53" spans="1:17">
      <c r="A53" s="145">
        <f t="shared" si="4"/>
        <v>43952</v>
      </c>
      <c r="C53" s="159">
        <v>60.533000000000001</v>
      </c>
      <c r="D53" s="159">
        <f t="shared" si="5"/>
        <v>60.305943983340704</v>
      </c>
      <c r="E53" s="159">
        <f t="shared" si="6"/>
        <v>-0.2270560166592972</v>
      </c>
      <c r="G53" s="159">
        <v>157.09800000000001</v>
      </c>
      <c r="H53" s="159">
        <f t="shared" si="7"/>
        <v>156.50873387895624</v>
      </c>
      <c r="I53" s="159">
        <f t="shared" si="8"/>
        <v>-0.58926612104377796</v>
      </c>
      <c r="K53" s="159">
        <v>2706.3</v>
      </c>
      <c r="L53" s="159">
        <f t="shared" si="9"/>
        <v>2696.1488147310552</v>
      </c>
      <c r="M53" s="159">
        <f t="shared" si="10"/>
        <v>-10.151185268945028</v>
      </c>
      <c r="N53" s="159"/>
      <c r="O53" s="159">
        <v>8773.9488000000001</v>
      </c>
      <c r="P53" s="159">
        <f t="shared" si="11"/>
        <v>8741.0381914905829</v>
      </c>
      <c r="Q53" s="159">
        <f t="shared" si="12"/>
        <v>-32.910608509417216</v>
      </c>
    </row>
    <row r="54" spans="1:17">
      <c r="A54" s="145">
        <f t="shared" si="4"/>
        <v>43983</v>
      </c>
      <c r="C54" s="160">
        <v>65.227000000000004</v>
      </c>
      <c r="D54" s="159">
        <f t="shared" si="5"/>
        <v>65.248956649669097</v>
      </c>
      <c r="E54" s="160">
        <f t="shared" si="6"/>
        <v>2.1956649669093053E-2</v>
      </c>
      <c r="G54" s="160">
        <v>166.81100000000001</v>
      </c>
      <c r="H54" s="160">
        <f t="shared" si="7"/>
        <v>166.86715175752298</v>
      </c>
      <c r="I54" s="160">
        <f t="shared" si="8"/>
        <v>5.6151757522968637E-2</v>
      </c>
      <c r="K54" s="160">
        <v>2162.04</v>
      </c>
      <c r="L54" s="160">
        <f t="shared" si="9"/>
        <v>2162.7677838142267</v>
      </c>
      <c r="M54" s="160">
        <f t="shared" si="10"/>
        <v>0.7277838142267683</v>
      </c>
      <c r="N54" s="159"/>
      <c r="O54" s="160">
        <v>8704.5</v>
      </c>
      <c r="P54" s="160">
        <f t="shared" si="11"/>
        <v>8707.4301003732289</v>
      </c>
      <c r="Q54" s="160">
        <f t="shared" si="12"/>
        <v>2.9301003732289246</v>
      </c>
    </row>
    <row r="55" spans="1:17">
      <c r="A55" s="145" t="s">
        <v>19</v>
      </c>
      <c r="C55" s="77">
        <f>SUM(C43:C54)</f>
        <v>879.98500000000013</v>
      </c>
      <c r="D55" s="217">
        <f t="shared" ref="D55:E55" si="13">SUM(D43:D54)</f>
        <v>879.13506698394212</v>
      </c>
      <c r="E55" s="77">
        <f t="shared" si="13"/>
        <v>-0.84993301605803495</v>
      </c>
      <c r="G55" s="77">
        <f>SUM(G43:G54)</f>
        <v>2251.1660000000006</v>
      </c>
      <c r="H55" s="77">
        <f t="shared" ref="H55:I55" si="14">SUM(H43:H54)</f>
        <v>2248.7638940051288</v>
      </c>
      <c r="I55" s="77">
        <f t="shared" si="14"/>
        <v>-2.4021059948708228</v>
      </c>
      <c r="K55" s="77">
        <f>SUM(K43:K54)</f>
        <v>29126.46</v>
      </c>
      <c r="L55" s="77">
        <f t="shared" ref="L55:M55" si="15">SUM(L43:L54)</f>
        <v>29088.472020092511</v>
      </c>
      <c r="M55" s="77">
        <f t="shared" si="15"/>
        <v>-37.987979907488807</v>
      </c>
      <c r="O55" s="77">
        <f>SUM(O43:O54)</f>
        <v>109700.5632</v>
      </c>
      <c r="P55" s="77">
        <f t="shared" ref="P55:Q55" si="16">SUM(P43:P54)</f>
        <v>109618.5843542909</v>
      </c>
      <c r="Q55" s="77">
        <f t="shared" si="16"/>
        <v>-81.978845709103553</v>
      </c>
    </row>
    <row r="56" spans="1:17">
      <c r="E56" s="7"/>
      <c r="I56" s="7"/>
      <c r="M56" s="7"/>
      <c r="Q56" s="7"/>
    </row>
    <row r="57" spans="1:17">
      <c r="A57" s="145"/>
    </row>
    <row r="58" spans="1:17">
      <c r="C58" s="278" t="s">
        <v>144</v>
      </c>
      <c r="D58" s="278"/>
      <c r="E58" s="278"/>
    </row>
    <row r="60" spans="1:17">
      <c r="A60" s="144" t="s">
        <v>51</v>
      </c>
      <c r="C60" s="144" t="s">
        <v>81</v>
      </c>
      <c r="D60" s="144" t="s">
        <v>82</v>
      </c>
      <c r="E60" s="144" t="s">
        <v>83</v>
      </c>
    </row>
    <row r="61" spans="1:17">
      <c r="A61" s="145">
        <f>A43</f>
        <v>43647</v>
      </c>
      <c r="C61" s="159">
        <f>C6-SUM(C43,G43,K43,O43)</f>
        <v>0</v>
      </c>
      <c r="D61" s="159">
        <f>D6-SUM(D43,H43,L43,P43)</f>
        <v>0</v>
      </c>
      <c r="E61" s="159">
        <f>E6-SUM(E43,I43,M43,Q43)</f>
        <v>-3.2684965844964609E-13</v>
      </c>
    </row>
    <row r="62" spans="1:17">
      <c r="A62" s="145">
        <f t="shared" ref="A62:A72" si="17">A44</f>
        <v>43678</v>
      </c>
      <c r="C62" s="159">
        <f t="shared" ref="C62:E62" si="18">C7-SUM(C44,G44,K44,O44)</f>
        <v>0</v>
      </c>
      <c r="D62" s="159">
        <f t="shared" si="18"/>
        <v>0</v>
      </c>
      <c r="E62" s="159">
        <f t="shared" si="18"/>
        <v>-8.5265128291212022E-13</v>
      </c>
    </row>
    <row r="63" spans="1:17">
      <c r="A63" s="145">
        <f t="shared" si="17"/>
        <v>43709</v>
      </c>
      <c r="C63" s="159">
        <f t="shared" ref="C63:E63" si="19">C8-SUM(C45,G45,K45,O45)</f>
        <v>0</v>
      </c>
      <c r="D63" s="159">
        <f t="shared" si="19"/>
        <v>0</v>
      </c>
      <c r="E63" s="159">
        <f t="shared" si="19"/>
        <v>8.2422957348171622E-13</v>
      </c>
    </row>
    <row r="64" spans="1:17">
      <c r="A64" s="145">
        <f t="shared" si="17"/>
        <v>43739</v>
      </c>
      <c r="C64" s="159">
        <f t="shared" ref="C64:E64" si="20">C9-SUM(C46,G46,K46,O46)</f>
        <v>0</v>
      </c>
      <c r="D64" s="159">
        <f t="shared" si="20"/>
        <v>0</v>
      </c>
      <c r="E64" s="159">
        <f t="shared" si="20"/>
        <v>5.8264504332328215E-13</v>
      </c>
    </row>
    <row r="65" spans="1:5">
      <c r="A65" s="145">
        <f t="shared" si="17"/>
        <v>43770</v>
      </c>
      <c r="C65" s="159">
        <f t="shared" ref="C65:E65" si="21">C10-SUM(C47,G47,K47,O47)</f>
        <v>0</v>
      </c>
      <c r="D65" s="159">
        <f t="shared" si="21"/>
        <v>0</v>
      </c>
      <c r="E65" s="159">
        <f t="shared" si="21"/>
        <v>-9.4146912488213275E-13</v>
      </c>
    </row>
    <row r="66" spans="1:5">
      <c r="A66" s="145">
        <f t="shared" si="17"/>
        <v>43800</v>
      </c>
      <c r="C66" s="159">
        <f t="shared" ref="C66:E66" si="22">C11-SUM(C48,G48,K48,O48)</f>
        <v>0</v>
      </c>
      <c r="D66" s="159">
        <f t="shared" si="22"/>
        <v>0</v>
      </c>
      <c r="E66" s="159">
        <f t="shared" si="22"/>
        <v>-1.3926637620897964E-12</v>
      </c>
    </row>
    <row r="67" spans="1:5">
      <c r="A67" s="145">
        <f t="shared" si="17"/>
        <v>43831</v>
      </c>
      <c r="C67" s="159">
        <f t="shared" ref="C67:E67" si="23">C12-SUM(C49,G49,K49,O49)</f>
        <v>0</v>
      </c>
      <c r="D67" s="159">
        <f t="shared" si="23"/>
        <v>0</v>
      </c>
      <c r="E67" s="159">
        <f t="shared" si="23"/>
        <v>-9.0949470177292824E-13</v>
      </c>
    </row>
    <row r="68" spans="1:5">
      <c r="A68" s="145">
        <f t="shared" si="17"/>
        <v>43862</v>
      </c>
      <c r="C68" s="159">
        <f t="shared" ref="C68:E68" si="24">C13-SUM(C50,G50,K50,O50)</f>
        <v>0</v>
      </c>
      <c r="D68" s="159">
        <f t="shared" si="24"/>
        <v>0</v>
      </c>
      <c r="E68" s="159">
        <f t="shared" si="24"/>
        <v>-1.8616219676914625E-12</v>
      </c>
    </row>
    <row r="69" spans="1:5">
      <c r="A69" s="145">
        <f t="shared" si="17"/>
        <v>43891</v>
      </c>
      <c r="C69" s="159">
        <f t="shared" ref="C69:E69" si="25">C14-SUM(C51,G51,K51,O51)</f>
        <v>0</v>
      </c>
      <c r="D69" s="159">
        <f t="shared" si="25"/>
        <v>0</v>
      </c>
      <c r="E69" s="159">
        <f t="shared" si="25"/>
        <v>-5.6843418860808015E-13</v>
      </c>
    </row>
    <row r="70" spans="1:5">
      <c r="A70" s="145">
        <f t="shared" si="17"/>
        <v>43922</v>
      </c>
      <c r="C70" s="159">
        <f t="shared" ref="C70:E70" si="26">C15-SUM(C52,G52,K52,O52)</f>
        <v>0</v>
      </c>
      <c r="D70" s="159">
        <f t="shared" si="26"/>
        <v>0</v>
      </c>
      <c r="E70" s="159">
        <f t="shared" si="26"/>
        <v>-1.1937117960769683E-12</v>
      </c>
    </row>
    <row r="71" spans="1:5">
      <c r="A71" s="145">
        <f t="shared" si="17"/>
        <v>43952</v>
      </c>
      <c r="C71" s="159">
        <f t="shared" ref="C71:E71" si="27">C16-SUM(C53,G53,K53,O53)</f>
        <v>0</v>
      </c>
      <c r="D71" s="159">
        <f t="shared" si="27"/>
        <v>0</v>
      </c>
      <c r="E71" s="159">
        <f t="shared" si="27"/>
        <v>-9.1660012913052924E-13</v>
      </c>
    </row>
    <row r="72" spans="1:5">
      <c r="A72" s="145">
        <f t="shared" si="17"/>
        <v>43983</v>
      </c>
      <c r="C72" s="159">
        <f t="shared" ref="C72:E72" si="28">C17-SUM(C54,G54,K54,O54)</f>
        <v>0</v>
      </c>
      <c r="D72" s="159">
        <f t="shared" si="28"/>
        <v>0</v>
      </c>
      <c r="E72" s="159">
        <f t="shared" si="28"/>
        <v>-2.1316282072803006E-13</v>
      </c>
    </row>
    <row r="73" spans="1:5">
      <c r="A73" s="145" t="s">
        <v>19</v>
      </c>
    </row>
    <row r="74" spans="1:5">
      <c r="E74" s="7"/>
    </row>
  </sheetData>
  <mergeCells count="8">
    <mergeCell ref="A38:M38"/>
    <mergeCell ref="C58:E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  <pageSetup scale="72" fitToWidth="0" orientation="landscape" r:id="rId1"/>
  <headerFooter>
    <oddFooter>&amp;L&amp;F&amp;R&amp;A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G108"/>
  <sheetViews>
    <sheetView workbookViewId="0">
      <selection activeCell="B49" sqref="B49:B57"/>
    </sheetView>
  </sheetViews>
  <sheetFormatPr defaultColWidth="16.140625" defaultRowHeight="15"/>
  <cols>
    <col min="1" max="1" width="17.140625" style="196" customWidth="1"/>
    <col min="2" max="2" width="18" style="196" bestFit="1" customWidth="1"/>
    <col min="3" max="3" width="22.5703125" style="196" bestFit="1" customWidth="1"/>
    <col min="4" max="4" width="7.7109375" style="197" customWidth="1"/>
    <col min="5" max="16" width="13.85546875" style="196" bestFit="1" customWidth="1"/>
    <col min="17" max="17" width="13.42578125" style="196" customWidth="1"/>
    <col min="18" max="18" width="12.42578125" style="196" bestFit="1" customWidth="1"/>
    <col min="19" max="19" width="18.42578125" style="196" bestFit="1" customWidth="1"/>
    <col min="20" max="20" width="10.28515625" style="196" customWidth="1"/>
    <col min="21" max="21" width="11.140625" style="196" customWidth="1"/>
    <col min="22" max="33" width="8.7109375" style="196" customWidth="1"/>
    <col min="34" max="16384" width="16.140625" style="196"/>
  </cols>
  <sheetData>
    <row r="3" spans="1:17">
      <c r="A3" s="196" t="s">
        <v>154</v>
      </c>
      <c r="E3" s="196" t="s">
        <v>123</v>
      </c>
      <c r="F3" s="196" t="s">
        <v>124</v>
      </c>
    </row>
    <row r="4" spans="1:17">
      <c r="E4" s="196">
        <v>2019</v>
      </c>
      <c r="K4" s="196">
        <v>2020</v>
      </c>
      <c r="Q4" s="196" t="s">
        <v>21</v>
      </c>
    </row>
    <row r="5" spans="1:17">
      <c r="A5" s="196" t="s">
        <v>125</v>
      </c>
      <c r="B5" s="196" t="s">
        <v>126</v>
      </c>
      <c r="C5" s="196" t="s">
        <v>127</v>
      </c>
      <c r="D5" s="197" t="s">
        <v>128</v>
      </c>
      <c r="E5" s="196">
        <v>7</v>
      </c>
      <c r="F5" s="196">
        <v>8</v>
      </c>
      <c r="G5" s="196">
        <v>9</v>
      </c>
      <c r="H5" s="196">
        <v>10</v>
      </c>
      <c r="I5" s="196">
        <v>11</v>
      </c>
      <c r="J5" s="196">
        <v>12</v>
      </c>
      <c r="K5" s="196">
        <v>1</v>
      </c>
      <c r="L5" s="196">
        <v>2</v>
      </c>
      <c r="M5" s="196">
        <v>3</v>
      </c>
      <c r="N5" s="196">
        <v>4</v>
      </c>
      <c r="O5" s="196">
        <v>5</v>
      </c>
      <c r="P5" s="196">
        <v>6</v>
      </c>
    </row>
    <row r="6" spans="1:17">
      <c r="A6" s="273" t="s">
        <v>198</v>
      </c>
      <c r="B6" s="198">
        <v>1</v>
      </c>
      <c r="C6" s="198"/>
      <c r="D6" s="197">
        <v>24</v>
      </c>
      <c r="E6" s="199">
        <v>5530</v>
      </c>
      <c r="F6" s="199">
        <v>5300</v>
      </c>
      <c r="G6" s="199">
        <v>5610</v>
      </c>
      <c r="H6" s="199">
        <v>5940</v>
      </c>
      <c r="I6" s="199">
        <v>5840</v>
      </c>
      <c r="J6" s="199">
        <v>6540</v>
      </c>
      <c r="K6" s="199">
        <v>5770</v>
      </c>
      <c r="L6" s="199">
        <v>6020</v>
      </c>
      <c r="M6" s="199"/>
      <c r="N6" s="199">
        <v>11320</v>
      </c>
      <c r="O6" s="199">
        <v>3670</v>
      </c>
      <c r="P6" s="199">
        <v>4460</v>
      </c>
      <c r="Q6" s="199">
        <f>SUM(E6:P6)</f>
        <v>66000</v>
      </c>
    </row>
    <row r="7" spans="1:17">
      <c r="A7" s="273" t="s">
        <v>198</v>
      </c>
      <c r="B7" s="198">
        <f>+B6+1</f>
        <v>2</v>
      </c>
      <c r="C7" s="198"/>
      <c r="D7" s="197">
        <v>26</v>
      </c>
      <c r="E7" s="199"/>
      <c r="F7" s="199">
        <v>787800</v>
      </c>
      <c r="G7" s="199">
        <v>407700</v>
      </c>
      <c r="H7" s="199"/>
      <c r="I7" s="199">
        <v>752700</v>
      </c>
      <c r="J7" s="199">
        <v>378600</v>
      </c>
      <c r="K7" s="199">
        <v>322800</v>
      </c>
      <c r="L7" s="199"/>
      <c r="M7" s="199">
        <v>717600</v>
      </c>
      <c r="N7" s="199">
        <v>324900</v>
      </c>
      <c r="O7" s="199">
        <v>294000</v>
      </c>
      <c r="P7" s="199">
        <v>354600</v>
      </c>
      <c r="Q7" s="199">
        <f t="shared" ref="Q7:Q43" si="0">SUM(E7:P7)</f>
        <v>4340700</v>
      </c>
    </row>
    <row r="8" spans="1:17">
      <c r="A8" s="273" t="s">
        <v>198</v>
      </c>
      <c r="B8" s="198">
        <f t="shared" ref="B8:B43" si="1">+B7+1</f>
        <v>3</v>
      </c>
      <c r="C8" s="198"/>
      <c r="D8" s="197">
        <v>25</v>
      </c>
      <c r="E8" s="199">
        <v>99000</v>
      </c>
      <c r="F8" s="199">
        <v>96000</v>
      </c>
      <c r="G8" s="199">
        <v>95700</v>
      </c>
      <c r="H8" s="199">
        <v>101700</v>
      </c>
      <c r="I8" s="199">
        <v>93900</v>
      </c>
      <c r="J8" s="199">
        <v>103800</v>
      </c>
      <c r="K8" s="199">
        <v>91500</v>
      </c>
      <c r="L8" s="199">
        <v>94200</v>
      </c>
      <c r="M8" s="199"/>
      <c r="N8" s="199">
        <v>190200</v>
      </c>
      <c r="O8" s="199">
        <v>91200</v>
      </c>
      <c r="P8" s="199">
        <v>96600</v>
      </c>
      <c r="Q8" s="199">
        <f t="shared" si="0"/>
        <v>1153800</v>
      </c>
    </row>
    <row r="9" spans="1:17">
      <c r="A9" s="273" t="s">
        <v>198</v>
      </c>
      <c r="B9" s="198">
        <f t="shared" si="1"/>
        <v>4</v>
      </c>
      <c r="C9" s="198"/>
      <c r="D9" s="197">
        <v>25</v>
      </c>
      <c r="E9" s="199">
        <v>100320</v>
      </c>
      <c r="F9" s="199">
        <v>101040</v>
      </c>
      <c r="G9" s="199">
        <v>106560</v>
      </c>
      <c r="H9" s="199">
        <v>102000</v>
      </c>
      <c r="I9" s="199">
        <v>86280</v>
      </c>
      <c r="J9" s="199">
        <v>97560</v>
      </c>
      <c r="K9" s="199">
        <v>85920</v>
      </c>
      <c r="L9" s="199">
        <v>86880</v>
      </c>
      <c r="M9" s="199">
        <v>93240</v>
      </c>
      <c r="N9" s="199">
        <v>82800</v>
      </c>
      <c r="O9" s="199">
        <v>74520</v>
      </c>
      <c r="P9" s="199">
        <v>86880</v>
      </c>
      <c r="Q9" s="199">
        <f t="shared" si="0"/>
        <v>1104000</v>
      </c>
    </row>
    <row r="10" spans="1:17">
      <c r="A10" s="273" t="s">
        <v>198</v>
      </c>
      <c r="B10" s="198">
        <f t="shared" si="1"/>
        <v>5</v>
      </c>
      <c r="C10" s="198"/>
      <c r="D10" s="197">
        <v>26</v>
      </c>
      <c r="E10" s="199">
        <v>323400</v>
      </c>
      <c r="F10" s="199">
        <v>364500</v>
      </c>
      <c r="G10" s="199">
        <v>341700</v>
      </c>
      <c r="H10" s="199">
        <v>355200</v>
      </c>
      <c r="I10" s="199">
        <v>317700</v>
      </c>
      <c r="J10" s="199">
        <v>362400</v>
      </c>
      <c r="K10" s="199">
        <v>327600</v>
      </c>
      <c r="L10" s="199"/>
      <c r="M10" s="199"/>
      <c r="N10" s="199">
        <v>982200</v>
      </c>
      <c r="O10" s="199">
        <v>241500</v>
      </c>
      <c r="P10" s="199">
        <v>312600</v>
      </c>
      <c r="Q10" s="199">
        <f t="shared" si="0"/>
        <v>3928800</v>
      </c>
    </row>
    <row r="11" spans="1:17">
      <c r="A11" s="273" t="s">
        <v>198</v>
      </c>
      <c r="B11" s="198">
        <f t="shared" si="1"/>
        <v>6</v>
      </c>
      <c r="C11" s="198"/>
      <c r="D11" s="197">
        <v>26</v>
      </c>
      <c r="E11" s="199">
        <v>316500</v>
      </c>
      <c r="F11" s="199">
        <v>328500</v>
      </c>
      <c r="G11" s="199">
        <v>343200</v>
      </c>
      <c r="H11" s="199">
        <v>336900</v>
      </c>
      <c r="I11" s="199">
        <v>291900</v>
      </c>
      <c r="J11" s="199">
        <v>348600</v>
      </c>
      <c r="K11" s="199">
        <v>309600</v>
      </c>
      <c r="L11" s="199">
        <v>319800</v>
      </c>
      <c r="M11" s="199">
        <v>339900</v>
      </c>
      <c r="N11" s="199">
        <v>294300</v>
      </c>
      <c r="O11" s="199">
        <v>257400</v>
      </c>
      <c r="P11" s="199">
        <v>265500</v>
      </c>
      <c r="Q11" s="199">
        <f t="shared" si="0"/>
        <v>3752100</v>
      </c>
    </row>
    <row r="12" spans="1:17">
      <c r="A12" s="273" t="s">
        <v>198</v>
      </c>
      <c r="B12" s="198">
        <f t="shared" si="1"/>
        <v>7</v>
      </c>
      <c r="C12" s="198"/>
      <c r="D12" s="197">
        <v>25</v>
      </c>
      <c r="E12" s="199">
        <v>31200</v>
      </c>
      <c r="F12" s="199">
        <v>36000</v>
      </c>
      <c r="G12" s="199">
        <v>30900</v>
      </c>
      <c r="H12" s="199">
        <v>44700</v>
      </c>
      <c r="I12" s="199">
        <v>22500</v>
      </c>
      <c r="J12" s="199">
        <v>45900</v>
      </c>
      <c r="K12" s="199">
        <v>38100</v>
      </c>
      <c r="L12" s="199">
        <v>41700</v>
      </c>
      <c r="M12" s="199"/>
      <c r="N12" s="199">
        <v>96600</v>
      </c>
      <c r="O12" s="199">
        <v>34800</v>
      </c>
      <c r="P12" s="199">
        <v>33300</v>
      </c>
      <c r="Q12" s="199">
        <f t="shared" si="0"/>
        <v>455700</v>
      </c>
    </row>
    <row r="13" spans="1:17">
      <c r="A13" s="273" t="s">
        <v>198</v>
      </c>
      <c r="B13" s="198">
        <f t="shared" si="1"/>
        <v>8</v>
      </c>
      <c r="C13" s="198"/>
      <c r="D13" s="197">
        <v>26</v>
      </c>
      <c r="E13" s="199">
        <v>188400</v>
      </c>
      <c r="F13" s="199">
        <v>210900</v>
      </c>
      <c r="G13" s="199">
        <v>210600</v>
      </c>
      <c r="H13" s="199">
        <v>210900</v>
      </c>
      <c r="I13" s="199">
        <v>216300</v>
      </c>
      <c r="J13" s="199">
        <v>261300</v>
      </c>
      <c r="K13" s="199">
        <v>227700</v>
      </c>
      <c r="L13" s="199">
        <v>247200</v>
      </c>
      <c r="M13" s="199"/>
      <c r="N13" s="199">
        <v>483900</v>
      </c>
      <c r="O13" s="199">
        <v>193200</v>
      </c>
      <c r="P13" s="199">
        <v>193500</v>
      </c>
      <c r="Q13" s="199">
        <f t="shared" si="0"/>
        <v>2643900</v>
      </c>
    </row>
    <row r="14" spans="1:17">
      <c r="A14" s="273" t="s">
        <v>198</v>
      </c>
      <c r="B14" s="198">
        <f t="shared" si="1"/>
        <v>9</v>
      </c>
      <c r="C14" s="198"/>
      <c r="D14" s="197">
        <v>26</v>
      </c>
      <c r="E14" s="199">
        <v>192600</v>
      </c>
      <c r="F14" s="199">
        <v>197400</v>
      </c>
      <c r="G14" s="199">
        <v>205500</v>
      </c>
      <c r="H14" s="199">
        <v>200100</v>
      </c>
      <c r="I14" s="199">
        <v>187500</v>
      </c>
      <c r="J14" s="199">
        <v>221700</v>
      </c>
      <c r="K14" s="199">
        <v>196500</v>
      </c>
      <c r="L14" s="199">
        <v>207900</v>
      </c>
      <c r="M14" s="199">
        <v>218700</v>
      </c>
      <c r="N14" s="199">
        <v>198600</v>
      </c>
      <c r="O14" s="199">
        <v>167400</v>
      </c>
      <c r="P14" s="199">
        <v>163800</v>
      </c>
      <c r="Q14" s="199">
        <f t="shared" si="0"/>
        <v>2357700</v>
      </c>
    </row>
    <row r="15" spans="1:17">
      <c r="A15" s="273" t="s">
        <v>198</v>
      </c>
      <c r="B15" s="198">
        <f t="shared" si="1"/>
        <v>10</v>
      </c>
      <c r="C15" s="198"/>
      <c r="D15" s="197">
        <v>25</v>
      </c>
      <c r="E15" s="199">
        <v>37500</v>
      </c>
      <c r="F15" s="199">
        <v>39300</v>
      </c>
      <c r="G15" s="199">
        <v>48600</v>
      </c>
      <c r="H15" s="199">
        <v>47400</v>
      </c>
      <c r="I15" s="199">
        <v>63900</v>
      </c>
      <c r="J15" s="199">
        <v>103200</v>
      </c>
      <c r="K15" s="199">
        <v>105900</v>
      </c>
      <c r="L15" s="199">
        <v>116100</v>
      </c>
      <c r="M15" s="199">
        <v>123300</v>
      </c>
      <c r="N15" s="199">
        <v>99900</v>
      </c>
      <c r="O15" s="199">
        <v>76800</v>
      </c>
      <c r="P15" s="199">
        <v>71700</v>
      </c>
      <c r="Q15" s="199">
        <f t="shared" si="0"/>
        <v>933600</v>
      </c>
    </row>
    <row r="16" spans="1:17">
      <c r="A16" s="273" t="s">
        <v>198</v>
      </c>
      <c r="B16" s="198">
        <f t="shared" si="1"/>
        <v>11</v>
      </c>
      <c r="C16" s="198"/>
      <c r="D16" s="197">
        <v>25</v>
      </c>
      <c r="E16" s="199">
        <v>27760</v>
      </c>
      <c r="F16" s="199">
        <v>27840</v>
      </c>
      <c r="G16" s="199">
        <v>27520</v>
      </c>
      <c r="H16" s="199"/>
      <c r="I16" s="199">
        <v>59840</v>
      </c>
      <c r="J16" s="199">
        <v>36720</v>
      </c>
      <c r="K16" s="199">
        <v>33760</v>
      </c>
      <c r="L16" s="199">
        <v>34560</v>
      </c>
      <c r="M16" s="199"/>
      <c r="N16" s="199">
        <v>67200</v>
      </c>
      <c r="O16" s="199">
        <v>18480</v>
      </c>
      <c r="P16" s="199">
        <v>20160</v>
      </c>
      <c r="Q16" s="199">
        <f t="shared" si="0"/>
        <v>353840</v>
      </c>
    </row>
    <row r="17" spans="1:17">
      <c r="A17" s="273" t="s">
        <v>199</v>
      </c>
      <c r="B17" s="198">
        <f t="shared" si="1"/>
        <v>12</v>
      </c>
      <c r="C17" s="198"/>
      <c r="D17" s="197">
        <v>26</v>
      </c>
      <c r="E17" s="199">
        <v>313200</v>
      </c>
      <c r="F17" s="199">
        <v>360600</v>
      </c>
      <c r="G17" s="199">
        <v>324600</v>
      </c>
      <c r="H17" s="199">
        <v>307200</v>
      </c>
      <c r="I17" s="199">
        <v>272400</v>
      </c>
      <c r="J17" s="199">
        <v>283800</v>
      </c>
      <c r="K17" s="199">
        <v>303600</v>
      </c>
      <c r="L17" s="199">
        <v>286800</v>
      </c>
      <c r="M17" s="199">
        <v>268800</v>
      </c>
      <c r="N17" s="199">
        <v>288600</v>
      </c>
      <c r="O17" s="199">
        <v>285600</v>
      </c>
      <c r="P17" s="199">
        <v>312600</v>
      </c>
      <c r="Q17" s="199">
        <f t="shared" si="0"/>
        <v>3607800</v>
      </c>
    </row>
    <row r="18" spans="1:17">
      <c r="A18" s="273" t="s">
        <v>199</v>
      </c>
      <c r="B18" s="198">
        <f t="shared" si="1"/>
        <v>13</v>
      </c>
      <c r="C18" s="198"/>
      <c r="D18" s="197">
        <v>31</v>
      </c>
      <c r="E18" s="199">
        <v>808800</v>
      </c>
      <c r="F18" s="199">
        <v>885600</v>
      </c>
      <c r="G18" s="199">
        <v>811200</v>
      </c>
      <c r="H18" s="199">
        <v>792000</v>
      </c>
      <c r="I18" s="199">
        <v>739200</v>
      </c>
      <c r="J18" s="199"/>
      <c r="K18" s="199"/>
      <c r="L18" s="199">
        <v>2306400</v>
      </c>
      <c r="M18" s="199"/>
      <c r="N18" s="199">
        <v>1653600</v>
      </c>
      <c r="O18" s="199">
        <v>772800</v>
      </c>
      <c r="P18" s="199">
        <v>844800</v>
      </c>
      <c r="Q18" s="199">
        <f t="shared" si="0"/>
        <v>9614400</v>
      </c>
    </row>
    <row r="19" spans="1:17">
      <c r="A19" s="273" t="s">
        <v>200</v>
      </c>
      <c r="B19" s="198">
        <f t="shared" si="1"/>
        <v>14</v>
      </c>
      <c r="C19" s="198"/>
      <c r="D19" s="197" t="s">
        <v>129</v>
      </c>
      <c r="E19" s="199">
        <v>24000</v>
      </c>
      <c r="F19" s="199">
        <v>24000</v>
      </c>
      <c r="G19" s="199">
        <v>26400</v>
      </c>
      <c r="H19" s="199">
        <v>31200</v>
      </c>
      <c r="I19" s="199">
        <v>24000</v>
      </c>
      <c r="J19" s="199">
        <v>31200</v>
      </c>
      <c r="K19" s="199">
        <v>26400</v>
      </c>
      <c r="L19" s="199">
        <v>16800</v>
      </c>
      <c r="M19" s="199"/>
      <c r="N19" s="199">
        <v>48300</v>
      </c>
      <c r="O19" s="199">
        <v>84751.2</v>
      </c>
      <c r="P19" s="199">
        <v>53522.400000000001</v>
      </c>
      <c r="Q19" s="199">
        <f t="shared" si="0"/>
        <v>390573.60000000003</v>
      </c>
    </row>
    <row r="20" spans="1:17">
      <c r="A20" s="273" t="s">
        <v>201</v>
      </c>
      <c r="B20" s="198">
        <f t="shared" si="1"/>
        <v>15</v>
      </c>
      <c r="C20" s="198"/>
      <c r="D20" s="197" t="s">
        <v>129</v>
      </c>
      <c r="E20" s="199"/>
      <c r="F20" s="199"/>
      <c r="G20" s="199"/>
      <c r="H20" s="199"/>
      <c r="I20" s="199">
        <v>-2833391.4559999998</v>
      </c>
      <c r="J20" s="199"/>
      <c r="K20" s="199"/>
      <c r="L20" s="199"/>
      <c r="M20" s="199"/>
      <c r="N20" s="199"/>
      <c r="O20" s="199"/>
      <c r="P20" s="199"/>
      <c r="Q20" s="199">
        <f t="shared" si="0"/>
        <v>-2833391.4559999998</v>
      </c>
    </row>
    <row r="21" spans="1:17">
      <c r="A21" s="273" t="s">
        <v>201</v>
      </c>
      <c r="B21" s="198">
        <f t="shared" si="1"/>
        <v>16</v>
      </c>
      <c r="C21" s="198"/>
      <c r="D21" s="197" t="s">
        <v>129</v>
      </c>
      <c r="E21" s="199">
        <v>0</v>
      </c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>
        <f t="shared" si="0"/>
        <v>0</v>
      </c>
    </row>
    <row r="22" spans="1:17">
      <c r="A22" s="273" t="s">
        <v>202</v>
      </c>
      <c r="B22" s="198">
        <f t="shared" si="1"/>
        <v>17</v>
      </c>
      <c r="C22" s="198"/>
      <c r="D22" s="197">
        <v>26</v>
      </c>
      <c r="E22" s="199">
        <v>305100</v>
      </c>
      <c r="F22" s="199">
        <v>292800</v>
      </c>
      <c r="G22" s="199">
        <v>305700</v>
      </c>
      <c r="H22" s="199">
        <v>298500</v>
      </c>
      <c r="I22" s="199">
        <v>291300</v>
      </c>
      <c r="J22" s="199">
        <v>304200</v>
      </c>
      <c r="K22" s="199">
        <v>315000</v>
      </c>
      <c r="L22" s="199">
        <v>284700</v>
      </c>
      <c r="M22" s="199">
        <v>313500</v>
      </c>
      <c r="N22" s="199">
        <v>191700</v>
      </c>
      <c r="O22" s="199">
        <v>156900</v>
      </c>
      <c r="P22" s="199">
        <v>218700</v>
      </c>
      <c r="Q22" s="199">
        <f t="shared" si="0"/>
        <v>3278100</v>
      </c>
    </row>
    <row r="23" spans="1:17">
      <c r="A23" s="273" t="s">
        <v>202</v>
      </c>
      <c r="B23" s="198">
        <f t="shared" si="1"/>
        <v>18</v>
      </c>
      <c r="C23" s="198"/>
      <c r="D23" s="197">
        <v>24</v>
      </c>
      <c r="E23" s="199">
        <v>47</v>
      </c>
      <c r="F23" s="199">
        <v>64</v>
      </c>
      <c r="G23" s="199">
        <v>7</v>
      </c>
      <c r="H23" s="199">
        <v>1</v>
      </c>
      <c r="I23" s="199">
        <v>1</v>
      </c>
      <c r="J23" s="199"/>
      <c r="K23" s="199"/>
      <c r="L23" s="199"/>
      <c r="M23" s="199"/>
      <c r="N23" s="199"/>
      <c r="O23" s="199"/>
      <c r="P23" s="199"/>
      <c r="Q23" s="199">
        <f t="shared" si="0"/>
        <v>120</v>
      </c>
    </row>
    <row r="24" spans="1:17">
      <c r="A24" s="273" t="s">
        <v>202</v>
      </c>
      <c r="B24" s="198">
        <f t="shared" si="1"/>
        <v>19</v>
      </c>
      <c r="C24" s="198"/>
      <c r="D24" s="197">
        <v>25</v>
      </c>
      <c r="E24" s="199">
        <v>45440</v>
      </c>
      <c r="F24" s="199">
        <v>45280</v>
      </c>
      <c r="G24" s="199">
        <v>50320</v>
      </c>
      <c r="H24" s="199">
        <v>43840</v>
      </c>
      <c r="I24" s="199">
        <v>57920</v>
      </c>
      <c r="J24" s="199">
        <v>64400</v>
      </c>
      <c r="K24" s="199">
        <v>65600</v>
      </c>
      <c r="L24" s="199">
        <v>60080</v>
      </c>
      <c r="M24" s="199">
        <v>67520</v>
      </c>
      <c r="N24" s="199">
        <v>53920</v>
      </c>
      <c r="O24" s="199">
        <v>41040</v>
      </c>
      <c r="P24" s="199">
        <v>42800</v>
      </c>
      <c r="Q24" s="199">
        <f t="shared" si="0"/>
        <v>638160</v>
      </c>
    </row>
    <row r="25" spans="1:17">
      <c r="A25" s="273" t="s">
        <v>202</v>
      </c>
      <c r="B25" s="198">
        <f t="shared" si="1"/>
        <v>20</v>
      </c>
      <c r="C25" s="198"/>
      <c r="D25" s="197">
        <v>25</v>
      </c>
      <c r="E25" s="199">
        <v>30360</v>
      </c>
      <c r="F25" s="199">
        <v>29440</v>
      </c>
      <c r="G25" s="199">
        <v>31200</v>
      </c>
      <c r="H25" s="199">
        <v>26240</v>
      </c>
      <c r="I25" s="199">
        <v>23080</v>
      </c>
      <c r="J25" s="199">
        <v>21800</v>
      </c>
      <c r="K25" s="199">
        <v>24920</v>
      </c>
      <c r="L25" s="199">
        <v>22920</v>
      </c>
      <c r="M25" s="199">
        <v>23960</v>
      </c>
      <c r="N25" s="199">
        <v>18840</v>
      </c>
      <c r="O25" s="199">
        <v>19320</v>
      </c>
      <c r="P25" s="199">
        <v>24840</v>
      </c>
      <c r="Q25" s="199">
        <f t="shared" si="0"/>
        <v>296920</v>
      </c>
    </row>
    <row r="26" spans="1:17">
      <c r="A26" s="273" t="s">
        <v>202</v>
      </c>
      <c r="B26" s="198">
        <f t="shared" si="1"/>
        <v>21</v>
      </c>
      <c r="C26" s="198"/>
      <c r="D26" s="197">
        <v>24</v>
      </c>
      <c r="E26" s="199">
        <v>4150</v>
      </c>
      <c r="F26" s="199">
        <v>4170</v>
      </c>
      <c r="G26" s="199">
        <v>4340</v>
      </c>
      <c r="H26" s="199">
        <v>3730</v>
      </c>
      <c r="I26" s="199">
        <v>5330</v>
      </c>
      <c r="J26" s="199">
        <v>6710</v>
      </c>
      <c r="K26" s="199">
        <v>6980</v>
      </c>
      <c r="L26" s="199">
        <v>6600</v>
      </c>
      <c r="M26" s="199">
        <v>6270</v>
      </c>
      <c r="N26" s="199">
        <v>4950</v>
      </c>
      <c r="O26" s="199">
        <v>3650</v>
      </c>
      <c r="P26" s="199">
        <v>3350</v>
      </c>
      <c r="Q26" s="199">
        <f t="shared" si="0"/>
        <v>60230</v>
      </c>
    </row>
    <row r="27" spans="1:17">
      <c r="A27" s="273" t="s">
        <v>202</v>
      </c>
      <c r="B27" s="198">
        <f t="shared" si="1"/>
        <v>22</v>
      </c>
      <c r="C27" s="198"/>
      <c r="D27" s="197">
        <v>26</v>
      </c>
      <c r="E27" s="199">
        <v>534000</v>
      </c>
      <c r="F27" s="199">
        <v>489600</v>
      </c>
      <c r="G27" s="199"/>
      <c r="H27" s="199"/>
      <c r="I27" s="199"/>
      <c r="J27" s="199">
        <v>1614900</v>
      </c>
      <c r="K27" s="199">
        <v>431400</v>
      </c>
      <c r="L27" s="199"/>
      <c r="M27" s="199"/>
      <c r="N27" s="199">
        <v>832200</v>
      </c>
      <c r="O27" s="199">
        <v>613500</v>
      </c>
      <c r="P27" s="199">
        <v>389400</v>
      </c>
      <c r="Q27" s="199">
        <f t="shared" si="0"/>
        <v>4905000</v>
      </c>
    </row>
    <row r="28" spans="1:17">
      <c r="A28" s="273" t="s">
        <v>202</v>
      </c>
      <c r="B28" s="198">
        <f t="shared" si="1"/>
        <v>23</v>
      </c>
      <c r="C28" s="198"/>
      <c r="D28" s="197">
        <v>26</v>
      </c>
      <c r="E28" s="199">
        <v>736080</v>
      </c>
      <c r="F28" s="199">
        <v>759420</v>
      </c>
      <c r="G28" s="199">
        <v>873900</v>
      </c>
      <c r="H28" s="199">
        <v>816180</v>
      </c>
      <c r="I28" s="199">
        <v>741480</v>
      </c>
      <c r="J28" s="199">
        <v>745440</v>
      </c>
      <c r="K28" s="199">
        <v>771060</v>
      </c>
      <c r="L28" s="199">
        <v>682380</v>
      </c>
      <c r="M28" s="199"/>
      <c r="N28" s="199">
        <v>797580</v>
      </c>
      <c r="O28" s="199">
        <v>725100</v>
      </c>
      <c r="P28" s="199">
        <v>478440</v>
      </c>
      <c r="Q28" s="199">
        <f t="shared" si="0"/>
        <v>8127060</v>
      </c>
    </row>
    <row r="29" spans="1:17">
      <c r="A29" s="273" t="s">
        <v>202</v>
      </c>
      <c r="B29" s="198">
        <f t="shared" si="1"/>
        <v>24</v>
      </c>
      <c r="C29" s="198"/>
      <c r="D29" s="197">
        <v>26</v>
      </c>
      <c r="E29" s="199">
        <v>473100</v>
      </c>
      <c r="F29" s="199">
        <v>465900</v>
      </c>
      <c r="G29" s="199">
        <v>490200</v>
      </c>
      <c r="H29" s="199">
        <v>450900</v>
      </c>
      <c r="I29" s="199">
        <v>396900</v>
      </c>
      <c r="J29" s="199">
        <v>395700</v>
      </c>
      <c r="K29" s="199">
        <v>398700</v>
      </c>
      <c r="L29" s="199">
        <v>368700</v>
      </c>
      <c r="M29" s="199">
        <v>388200</v>
      </c>
      <c r="N29" s="199"/>
      <c r="O29" s="199">
        <v>631200</v>
      </c>
      <c r="P29" s="199">
        <v>408300</v>
      </c>
      <c r="Q29" s="199">
        <f t="shared" si="0"/>
        <v>4867800</v>
      </c>
    </row>
    <row r="30" spans="1:17">
      <c r="A30" s="273" t="s">
        <v>202</v>
      </c>
      <c r="B30" s="198">
        <f t="shared" si="1"/>
        <v>25</v>
      </c>
      <c r="C30" s="198"/>
      <c r="D30" s="197">
        <v>25</v>
      </c>
      <c r="E30" s="199">
        <v>54120</v>
      </c>
      <c r="F30" s="199">
        <v>45600</v>
      </c>
      <c r="G30" s="199">
        <v>48080</v>
      </c>
      <c r="H30" s="199">
        <v>53480</v>
      </c>
      <c r="I30" s="199">
        <v>56240</v>
      </c>
      <c r="J30" s="199">
        <v>58760</v>
      </c>
      <c r="K30" s="199">
        <v>66040</v>
      </c>
      <c r="L30" s="199">
        <v>59400</v>
      </c>
      <c r="M30" s="199">
        <v>62760</v>
      </c>
      <c r="N30" s="199">
        <v>46160</v>
      </c>
      <c r="O30" s="199">
        <v>41160</v>
      </c>
      <c r="P30" s="199">
        <v>45640</v>
      </c>
      <c r="Q30" s="199">
        <f t="shared" si="0"/>
        <v>637440</v>
      </c>
    </row>
    <row r="31" spans="1:17">
      <c r="A31" s="273" t="s">
        <v>203</v>
      </c>
      <c r="B31" s="198">
        <f t="shared" si="1"/>
        <v>26</v>
      </c>
      <c r="C31" s="198"/>
      <c r="D31" s="197">
        <v>24</v>
      </c>
      <c r="E31" s="199">
        <v>13080</v>
      </c>
      <c r="F31" s="199">
        <v>13720</v>
      </c>
      <c r="G31" s="199">
        <v>13760</v>
      </c>
      <c r="H31" s="199">
        <v>14120</v>
      </c>
      <c r="I31" s="199">
        <v>14920</v>
      </c>
      <c r="J31" s="199">
        <v>17400</v>
      </c>
      <c r="K31" s="199">
        <v>17600</v>
      </c>
      <c r="L31" s="199">
        <v>18000</v>
      </c>
      <c r="M31" s="199">
        <v>16000</v>
      </c>
      <c r="N31" s="199">
        <v>13240</v>
      </c>
      <c r="O31" s="199">
        <v>11960</v>
      </c>
      <c r="P31" s="199">
        <v>13280</v>
      </c>
      <c r="Q31" s="199">
        <f t="shared" si="0"/>
        <v>177080</v>
      </c>
    </row>
    <row r="32" spans="1:17">
      <c r="A32" s="273" t="s">
        <v>203</v>
      </c>
      <c r="B32" s="198">
        <f t="shared" si="1"/>
        <v>27</v>
      </c>
      <c r="C32" s="198"/>
      <c r="D32" s="197">
        <v>25</v>
      </c>
      <c r="E32" s="199">
        <v>19600</v>
      </c>
      <c r="F32" s="199"/>
      <c r="G32" s="199"/>
      <c r="H32" s="199">
        <v>64480</v>
      </c>
      <c r="I32" s="199">
        <v>20480</v>
      </c>
      <c r="J32" s="199">
        <v>19520</v>
      </c>
      <c r="K32" s="199">
        <v>22400</v>
      </c>
      <c r="L32" s="199"/>
      <c r="M32" s="199"/>
      <c r="N32" s="199">
        <v>59520</v>
      </c>
      <c r="O32" s="199">
        <v>17440</v>
      </c>
      <c r="P32" s="199">
        <v>20480</v>
      </c>
      <c r="Q32" s="199">
        <f t="shared" si="0"/>
        <v>243920</v>
      </c>
    </row>
    <row r="33" spans="1:17">
      <c r="A33" s="273" t="s">
        <v>203</v>
      </c>
      <c r="B33" s="198">
        <f t="shared" si="1"/>
        <v>28</v>
      </c>
      <c r="C33" s="198"/>
      <c r="D33" s="197">
        <v>31</v>
      </c>
      <c r="E33" s="199">
        <v>2114400</v>
      </c>
      <c r="F33" s="199">
        <v>2061600</v>
      </c>
      <c r="G33" s="199">
        <v>4476000</v>
      </c>
      <c r="H33" s="199">
        <v>1948800</v>
      </c>
      <c r="I33" s="199">
        <v>1812000</v>
      </c>
      <c r="J33" s="199">
        <v>2071200</v>
      </c>
      <c r="K33" s="199">
        <v>2059200</v>
      </c>
      <c r="L33" s="199">
        <v>2136000</v>
      </c>
      <c r="M33" s="199">
        <v>1944000</v>
      </c>
      <c r="N33" s="199">
        <v>1908000</v>
      </c>
      <c r="O33" s="199">
        <v>1951200</v>
      </c>
      <c r="P33" s="199">
        <v>2239200</v>
      </c>
      <c r="Q33" s="199">
        <f t="shared" si="0"/>
        <v>26721600</v>
      </c>
    </row>
    <row r="34" spans="1:17">
      <c r="A34" s="273" t="s">
        <v>204</v>
      </c>
      <c r="B34" s="198">
        <f t="shared" si="1"/>
        <v>29</v>
      </c>
      <c r="C34" s="198"/>
      <c r="D34" s="197">
        <v>25</v>
      </c>
      <c r="E34" s="199">
        <v>14880</v>
      </c>
      <c r="F34" s="199">
        <v>14880</v>
      </c>
      <c r="G34" s="199">
        <v>14000</v>
      </c>
      <c r="H34" s="199">
        <v>17920</v>
      </c>
      <c r="I34" s="199">
        <v>19440</v>
      </c>
      <c r="J34" s="199">
        <v>23680</v>
      </c>
      <c r="K34" s="199">
        <v>23200</v>
      </c>
      <c r="L34" s="199">
        <v>21920</v>
      </c>
      <c r="M34" s="199">
        <v>19920</v>
      </c>
      <c r="N34" s="199">
        <v>14240</v>
      </c>
      <c r="O34" s="199">
        <v>11840</v>
      </c>
      <c r="P34" s="199">
        <v>13840</v>
      </c>
      <c r="Q34" s="199">
        <f t="shared" si="0"/>
        <v>209760</v>
      </c>
    </row>
    <row r="35" spans="1:17">
      <c r="A35" s="273" t="s">
        <v>204</v>
      </c>
      <c r="B35" s="198">
        <f t="shared" si="1"/>
        <v>30</v>
      </c>
      <c r="C35" s="198"/>
      <c r="D35" s="197">
        <v>25</v>
      </c>
      <c r="E35" s="199">
        <v>4320</v>
      </c>
      <c r="F35" s="199">
        <v>4240</v>
      </c>
      <c r="G35" s="199">
        <v>4040</v>
      </c>
      <c r="H35" s="199">
        <v>5080</v>
      </c>
      <c r="I35" s="199"/>
      <c r="J35" s="199">
        <v>12240</v>
      </c>
      <c r="K35" s="199">
        <v>6120</v>
      </c>
      <c r="L35" s="199">
        <v>6280</v>
      </c>
      <c r="M35" s="199"/>
      <c r="N35" s="199"/>
      <c r="O35" s="199">
        <v>12880</v>
      </c>
      <c r="P35" s="199">
        <v>3400</v>
      </c>
      <c r="Q35" s="199">
        <f t="shared" si="0"/>
        <v>58600</v>
      </c>
    </row>
    <row r="36" spans="1:17">
      <c r="A36" s="273" t="s">
        <v>204</v>
      </c>
      <c r="B36" s="198">
        <f t="shared" si="1"/>
        <v>31</v>
      </c>
      <c r="C36" s="198"/>
      <c r="D36" s="197">
        <v>25</v>
      </c>
      <c r="E36" s="199">
        <v>22100</v>
      </c>
      <c r="F36" s="199">
        <v>20100</v>
      </c>
      <c r="G36" s="199">
        <v>15680</v>
      </c>
      <c r="H36" s="199">
        <v>12710</v>
      </c>
      <c r="I36" s="199"/>
      <c r="J36" s="199">
        <v>22430</v>
      </c>
      <c r="K36" s="199">
        <v>10680</v>
      </c>
      <c r="L36" s="199">
        <v>11360</v>
      </c>
      <c r="M36" s="199">
        <v>11020</v>
      </c>
      <c r="N36" s="199">
        <v>11057</v>
      </c>
      <c r="O36" s="199">
        <v>13418</v>
      </c>
      <c r="P36" s="199">
        <v>15811</v>
      </c>
      <c r="Q36" s="199">
        <f t="shared" si="0"/>
        <v>166366</v>
      </c>
    </row>
    <row r="37" spans="1:17">
      <c r="A37" s="273" t="s">
        <v>204</v>
      </c>
      <c r="B37" s="198">
        <f t="shared" si="1"/>
        <v>32</v>
      </c>
      <c r="C37" s="198"/>
      <c r="D37" s="197">
        <v>24</v>
      </c>
      <c r="E37" s="199">
        <v>14170</v>
      </c>
      <c r="F37" s="199">
        <v>14550</v>
      </c>
      <c r="G37" s="199">
        <v>13840</v>
      </c>
      <c r="H37" s="199">
        <v>14560</v>
      </c>
      <c r="I37" s="199"/>
      <c r="J37" s="199">
        <v>29080</v>
      </c>
      <c r="K37" s="199">
        <v>14600</v>
      </c>
      <c r="L37" s="199">
        <v>15180</v>
      </c>
      <c r="M37" s="199">
        <v>13879</v>
      </c>
      <c r="N37" s="199">
        <v>11939</v>
      </c>
      <c r="O37" s="199">
        <v>12173</v>
      </c>
      <c r="P37" s="199">
        <v>12901</v>
      </c>
      <c r="Q37" s="199">
        <f t="shared" si="0"/>
        <v>166872</v>
      </c>
    </row>
    <row r="38" spans="1:17">
      <c r="A38" s="273" t="s">
        <v>204</v>
      </c>
      <c r="B38" s="198">
        <f t="shared" si="1"/>
        <v>33</v>
      </c>
      <c r="C38" s="198"/>
      <c r="D38" s="197">
        <v>24</v>
      </c>
      <c r="E38" s="199">
        <v>11870</v>
      </c>
      <c r="F38" s="199">
        <v>9400</v>
      </c>
      <c r="G38" s="199">
        <v>7530</v>
      </c>
      <c r="H38" s="199">
        <v>10250</v>
      </c>
      <c r="I38" s="199"/>
      <c r="J38" s="199">
        <v>25740</v>
      </c>
      <c r="K38" s="199">
        <v>13410</v>
      </c>
      <c r="L38" s="199">
        <v>12610</v>
      </c>
      <c r="M38" s="199">
        <v>11384</v>
      </c>
      <c r="N38" s="199">
        <v>9895</v>
      </c>
      <c r="O38" s="199">
        <v>8707</v>
      </c>
      <c r="P38" s="199">
        <v>8219</v>
      </c>
      <c r="Q38" s="199">
        <f t="shared" si="0"/>
        <v>129015</v>
      </c>
    </row>
    <row r="39" spans="1:17">
      <c r="A39" s="273" t="s">
        <v>204</v>
      </c>
      <c r="B39" s="198">
        <f t="shared" si="1"/>
        <v>34</v>
      </c>
      <c r="C39" s="198"/>
      <c r="D39" s="197">
        <v>24</v>
      </c>
      <c r="E39" s="199">
        <v>10980</v>
      </c>
      <c r="F39" s="199">
        <v>10860</v>
      </c>
      <c r="G39" s="199">
        <v>9780</v>
      </c>
      <c r="H39" s="199">
        <v>9860</v>
      </c>
      <c r="I39" s="199"/>
      <c r="J39" s="199">
        <v>18670</v>
      </c>
      <c r="K39" s="199">
        <v>9160</v>
      </c>
      <c r="L39" s="199">
        <v>9790</v>
      </c>
      <c r="M39" s="199">
        <v>9236</v>
      </c>
      <c r="N39" s="199">
        <v>8405</v>
      </c>
      <c r="O39" s="199">
        <v>8778</v>
      </c>
      <c r="P39" s="199">
        <v>9808</v>
      </c>
      <c r="Q39" s="199">
        <f t="shared" si="0"/>
        <v>115327</v>
      </c>
    </row>
    <row r="40" spans="1:17">
      <c r="A40" s="273" t="s">
        <v>204</v>
      </c>
      <c r="B40" s="198">
        <f t="shared" si="1"/>
        <v>35</v>
      </c>
      <c r="C40" s="198"/>
      <c r="D40" s="197">
        <v>24</v>
      </c>
      <c r="E40" s="199">
        <v>13820</v>
      </c>
      <c r="F40" s="199">
        <v>12240</v>
      </c>
      <c r="G40" s="199">
        <v>12300</v>
      </c>
      <c r="H40" s="199">
        <v>16490</v>
      </c>
      <c r="I40" s="199"/>
      <c r="J40" s="199">
        <v>33380</v>
      </c>
      <c r="K40" s="199">
        <v>13910</v>
      </c>
      <c r="L40" s="199">
        <v>14220</v>
      </c>
      <c r="M40" s="199">
        <v>13173</v>
      </c>
      <c r="N40" s="199">
        <v>11004</v>
      </c>
      <c r="O40" s="199">
        <v>11595</v>
      </c>
      <c r="P40" s="199">
        <v>13209</v>
      </c>
      <c r="Q40" s="199">
        <f t="shared" si="0"/>
        <v>165341</v>
      </c>
    </row>
    <row r="41" spans="1:17">
      <c r="A41" s="273" t="s">
        <v>204</v>
      </c>
      <c r="B41" s="198">
        <f t="shared" si="1"/>
        <v>36</v>
      </c>
      <c r="C41" s="198"/>
      <c r="D41" s="197">
        <v>31</v>
      </c>
      <c r="E41" s="199">
        <v>2282400</v>
      </c>
      <c r="F41" s="199">
        <v>2668800</v>
      </c>
      <c r="G41" s="199">
        <v>2565600</v>
      </c>
      <c r="H41" s="199">
        <v>2292000</v>
      </c>
      <c r="I41" s="199"/>
      <c r="J41" s="199">
        <v>4953600</v>
      </c>
      <c r="K41" s="199">
        <v>2188800</v>
      </c>
      <c r="L41" s="199">
        <v>4420800</v>
      </c>
      <c r="M41" s="199"/>
      <c r="N41" s="199">
        <v>2102400</v>
      </c>
      <c r="O41" s="199">
        <v>2023200</v>
      </c>
      <c r="P41" s="199">
        <v>2184000</v>
      </c>
      <c r="Q41" s="199">
        <f t="shared" si="0"/>
        <v>27681600</v>
      </c>
    </row>
    <row r="42" spans="1:17">
      <c r="A42" s="273" t="s">
        <v>205</v>
      </c>
      <c r="B42" s="198">
        <f t="shared" si="1"/>
        <v>37</v>
      </c>
      <c r="C42" s="198"/>
      <c r="D42" s="197">
        <v>31</v>
      </c>
      <c r="E42" s="199">
        <v>1875235.2</v>
      </c>
      <c r="F42" s="199">
        <v>1996800</v>
      </c>
      <c r="G42" s="199"/>
      <c r="H42" s="199"/>
      <c r="I42" s="199">
        <v>4576800</v>
      </c>
      <c r="J42" s="199">
        <v>4370400</v>
      </c>
      <c r="K42" s="199">
        <v>1826400</v>
      </c>
      <c r="L42" s="199">
        <v>1996800</v>
      </c>
      <c r="M42" s="199"/>
      <c r="N42" s="199">
        <v>3924000</v>
      </c>
      <c r="O42" s="199">
        <v>2138400</v>
      </c>
      <c r="P42" s="199">
        <v>1704000</v>
      </c>
      <c r="Q42" s="199">
        <f t="shared" si="0"/>
        <v>24408835.199999999</v>
      </c>
    </row>
    <row r="43" spans="1:17">
      <c r="A43" s="273" t="s">
        <v>206</v>
      </c>
      <c r="B43" s="198">
        <f t="shared" si="1"/>
        <v>38</v>
      </c>
      <c r="C43" s="198"/>
      <c r="D43" s="197">
        <v>31</v>
      </c>
      <c r="E43" s="199"/>
      <c r="F43" s="199">
        <v>1771200</v>
      </c>
      <c r="G43" s="199">
        <v>3763200</v>
      </c>
      <c r="H43" s="199">
        <v>1989600</v>
      </c>
      <c r="I43" s="199"/>
      <c r="J43" s="199">
        <v>3477600</v>
      </c>
      <c r="K43" s="199">
        <v>1701600</v>
      </c>
      <c r="L43" s="199">
        <v>1696800</v>
      </c>
      <c r="M43" s="199">
        <v>1689600</v>
      </c>
      <c r="N43" s="199">
        <v>1563679.2</v>
      </c>
      <c r="O43" s="199">
        <v>1888348.8</v>
      </c>
      <c r="P43" s="199">
        <v>1732500</v>
      </c>
      <c r="Q43" s="199">
        <f t="shared" si="0"/>
        <v>21274128</v>
      </c>
    </row>
    <row r="44" spans="1:17">
      <c r="C44" s="196" t="s">
        <v>19</v>
      </c>
      <c r="E44" s="199">
        <f>SUM(E6:E43)</f>
        <v>11047462.199999999</v>
      </c>
      <c r="F44" s="199">
        <f t="shared" ref="F44:Q44" si="2">SUM(F6:F43)</f>
        <v>14195444</v>
      </c>
      <c r="G44" s="199">
        <f t="shared" si="2"/>
        <v>15685267</v>
      </c>
      <c r="H44" s="199">
        <f t="shared" si="2"/>
        <v>10623981</v>
      </c>
      <c r="I44" s="199">
        <f t="shared" si="2"/>
        <v>8316459.5439999998</v>
      </c>
      <c r="J44" s="199">
        <f t="shared" si="2"/>
        <v>20568170</v>
      </c>
      <c r="K44" s="199">
        <f t="shared" si="2"/>
        <v>12061930</v>
      </c>
      <c r="L44" s="199">
        <f t="shared" si="2"/>
        <v>15608900</v>
      </c>
      <c r="M44" s="199">
        <f t="shared" si="2"/>
        <v>6351962</v>
      </c>
      <c r="N44" s="199">
        <f t="shared" si="2"/>
        <v>16405149.199999999</v>
      </c>
      <c r="O44" s="199">
        <f t="shared" si="2"/>
        <v>12937931</v>
      </c>
      <c r="P44" s="199">
        <f t="shared" si="2"/>
        <v>12396140.4</v>
      </c>
      <c r="Q44" s="199">
        <f t="shared" si="2"/>
        <v>156198796.34399998</v>
      </c>
    </row>
    <row r="45" spans="1:17">
      <c r="C45" s="196" t="s">
        <v>195</v>
      </c>
      <c r="E45" s="199">
        <f>E44-E19-E20</f>
        <v>11023462.199999999</v>
      </c>
      <c r="F45" s="199">
        <f t="shared" ref="F45:Q45" si="3">F44-F19-F20</f>
        <v>14171444</v>
      </c>
      <c r="G45" s="199">
        <f t="shared" si="3"/>
        <v>15658867</v>
      </c>
      <c r="H45" s="199">
        <f t="shared" si="3"/>
        <v>10592781</v>
      </c>
      <c r="I45" s="199">
        <f t="shared" si="3"/>
        <v>11125851</v>
      </c>
      <c r="J45" s="199">
        <f t="shared" si="3"/>
        <v>20536970</v>
      </c>
      <c r="K45" s="199">
        <f t="shared" si="3"/>
        <v>12035530</v>
      </c>
      <c r="L45" s="199">
        <f t="shared" si="3"/>
        <v>15592100</v>
      </c>
      <c r="M45" s="199">
        <f t="shared" si="3"/>
        <v>6351962</v>
      </c>
      <c r="N45" s="199">
        <f t="shared" si="3"/>
        <v>16356849.199999999</v>
      </c>
      <c r="O45" s="199">
        <f t="shared" si="3"/>
        <v>12853179.800000001</v>
      </c>
      <c r="P45" s="199">
        <f t="shared" si="3"/>
        <v>12342618</v>
      </c>
      <c r="Q45" s="199">
        <f t="shared" si="3"/>
        <v>158641614.19999999</v>
      </c>
    </row>
    <row r="46" spans="1:17">
      <c r="A46" s="196" t="s">
        <v>193</v>
      </c>
      <c r="E46" s="196" t="s">
        <v>123</v>
      </c>
      <c r="F46" s="196" t="s">
        <v>124</v>
      </c>
      <c r="Q46" s="199"/>
    </row>
    <row r="47" spans="1:17">
      <c r="E47" s="196">
        <v>2019</v>
      </c>
      <c r="K47" s="196">
        <v>2020</v>
      </c>
      <c r="Q47" s="199"/>
    </row>
    <row r="48" spans="1:17">
      <c r="B48" t="s">
        <v>188</v>
      </c>
      <c r="E48" s="196">
        <v>7</v>
      </c>
      <c r="F48" s="196">
        <v>8</v>
      </c>
      <c r="G48" s="196">
        <v>9</v>
      </c>
      <c r="H48" s="196">
        <v>10</v>
      </c>
      <c r="I48" s="196">
        <v>11</v>
      </c>
      <c r="J48" s="196">
        <v>12</v>
      </c>
      <c r="K48" s="196">
        <v>1</v>
      </c>
      <c r="L48" s="196">
        <v>2</v>
      </c>
      <c r="M48" s="196">
        <v>3</v>
      </c>
      <c r="N48" s="196">
        <v>4</v>
      </c>
      <c r="O48" s="196">
        <v>5</v>
      </c>
      <c r="P48" s="196">
        <v>6</v>
      </c>
      <c r="Q48" s="199"/>
    </row>
    <row r="49" spans="1:33">
      <c r="A49" s="273" t="s">
        <v>198</v>
      </c>
      <c r="B49" s="250">
        <f>+B8</f>
        <v>3</v>
      </c>
      <c r="C49" s="257"/>
      <c r="D49" s="257">
        <f t="shared" ref="D49:D57" si="4">D8</f>
        <v>25</v>
      </c>
      <c r="E49" s="159">
        <v>99000</v>
      </c>
      <c r="F49" s="159">
        <v>96000</v>
      </c>
      <c r="G49" s="159">
        <v>95700</v>
      </c>
      <c r="H49" s="159">
        <v>101700</v>
      </c>
      <c r="I49" s="159">
        <v>93900</v>
      </c>
      <c r="J49" s="159">
        <v>103800</v>
      </c>
      <c r="K49" s="159">
        <v>91500</v>
      </c>
      <c r="L49" s="159">
        <v>94200</v>
      </c>
      <c r="M49" s="159">
        <v>0</v>
      </c>
      <c r="N49" s="159">
        <v>190200</v>
      </c>
      <c r="O49" s="159">
        <v>91200</v>
      </c>
      <c r="P49" s="159">
        <v>96600</v>
      </c>
      <c r="Q49" s="199">
        <v>1153800</v>
      </c>
    </row>
    <row r="50" spans="1:33">
      <c r="A50" s="273" t="s">
        <v>198</v>
      </c>
      <c r="B50" s="250">
        <f t="shared" ref="B50:B57" si="5">+B9</f>
        <v>4</v>
      </c>
      <c r="C50" s="257"/>
      <c r="D50" s="257">
        <f t="shared" si="4"/>
        <v>25</v>
      </c>
      <c r="E50" s="159">
        <v>100320</v>
      </c>
      <c r="F50" s="159">
        <v>101040</v>
      </c>
      <c r="G50" s="159">
        <v>106560</v>
      </c>
      <c r="H50" s="159">
        <v>102000</v>
      </c>
      <c r="I50" s="159">
        <v>86280</v>
      </c>
      <c r="J50" s="159">
        <v>97560</v>
      </c>
      <c r="K50" s="159">
        <v>85920</v>
      </c>
      <c r="L50" s="159">
        <v>86880</v>
      </c>
      <c r="M50" s="159">
        <v>93240</v>
      </c>
      <c r="N50" s="159">
        <v>82800</v>
      </c>
      <c r="O50" s="159">
        <v>74520</v>
      </c>
      <c r="P50" s="159">
        <v>86880</v>
      </c>
      <c r="Q50" s="199">
        <v>1104000</v>
      </c>
    </row>
    <row r="51" spans="1:33">
      <c r="A51" s="273" t="s">
        <v>198</v>
      </c>
      <c r="B51" s="250">
        <f t="shared" si="5"/>
        <v>5</v>
      </c>
      <c r="C51" s="257"/>
      <c r="D51" s="257">
        <f t="shared" si="4"/>
        <v>26</v>
      </c>
      <c r="E51" s="159">
        <v>323400</v>
      </c>
      <c r="F51" s="159">
        <v>364500</v>
      </c>
      <c r="G51" s="159">
        <v>341700</v>
      </c>
      <c r="H51" s="159">
        <v>355200</v>
      </c>
      <c r="I51" s="159">
        <v>317700</v>
      </c>
      <c r="J51" s="159">
        <v>362400</v>
      </c>
      <c r="K51" s="159">
        <v>327600</v>
      </c>
      <c r="L51" s="159">
        <v>0</v>
      </c>
      <c r="M51" s="159">
        <v>0</v>
      </c>
      <c r="N51" s="159">
        <v>982200</v>
      </c>
      <c r="O51" s="159">
        <v>241500</v>
      </c>
      <c r="P51" s="159">
        <v>312600</v>
      </c>
      <c r="Q51" s="199">
        <v>3928800</v>
      </c>
    </row>
    <row r="52" spans="1:33">
      <c r="A52" s="273" t="s">
        <v>198</v>
      </c>
      <c r="B52" s="250">
        <f t="shared" si="5"/>
        <v>6</v>
      </c>
      <c r="C52" s="257"/>
      <c r="D52" s="257">
        <f t="shared" si="4"/>
        <v>26</v>
      </c>
      <c r="E52" s="159">
        <v>316500</v>
      </c>
      <c r="F52" s="159">
        <v>328500</v>
      </c>
      <c r="G52" s="159">
        <v>343200</v>
      </c>
      <c r="H52" s="159">
        <v>336900</v>
      </c>
      <c r="I52" s="159">
        <v>291900</v>
      </c>
      <c r="J52" s="159">
        <v>348600</v>
      </c>
      <c r="K52" s="159">
        <v>309600</v>
      </c>
      <c r="L52" s="159">
        <v>319800</v>
      </c>
      <c r="M52" s="159">
        <v>339900</v>
      </c>
      <c r="N52" s="159">
        <v>294300</v>
      </c>
      <c r="O52" s="159">
        <v>257400</v>
      </c>
      <c r="P52" s="159">
        <v>265500</v>
      </c>
      <c r="Q52" s="199">
        <v>3752100</v>
      </c>
    </row>
    <row r="53" spans="1:33">
      <c r="A53" s="273" t="s">
        <v>198</v>
      </c>
      <c r="B53" s="250">
        <f t="shared" si="5"/>
        <v>7</v>
      </c>
      <c r="C53" s="257"/>
      <c r="D53" s="257">
        <f t="shared" si="4"/>
        <v>25</v>
      </c>
      <c r="E53" s="159">
        <v>31200</v>
      </c>
      <c r="F53" s="159">
        <v>36000</v>
      </c>
      <c r="G53" s="159">
        <v>30900</v>
      </c>
      <c r="H53" s="159">
        <v>44700</v>
      </c>
      <c r="I53" s="159">
        <v>22500</v>
      </c>
      <c r="J53" s="159">
        <v>45900</v>
      </c>
      <c r="K53" s="159">
        <v>38100</v>
      </c>
      <c r="L53" s="159">
        <v>41700</v>
      </c>
      <c r="M53" s="159">
        <v>0</v>
      </c>
      <c r="N53" s="159">
        <v>96600</v>
      </c>
      <c r="O53" s="159">
        <v>34800</v>
      </c>
      <c r="P53" s="159">
        <v>33300</v>
      </c>
      <c r="Q53" s="199">
        <v>455700</v>
      </c>
    </row>
    <row r="54" spans="1:33">
      <c r="A54" s="273" t="s">
        <v>198</v>
      </c>
      <c r="B54" s="250">
        <f t="shared" si="5"/>
        <v>8</v>
      </c>
      <c r="C54" s="257"/>
      <c r="D54" s="257">
        <f t="shared" si="4"/>
        <v>26</v>
      </c>
      <c r="E54" s="159">
        <v>188400</v>
      </c>
      <c r="F54" s="159">
        <v>210900</v>
      </c>
      <c r="G54" s="159">
        <v>210600</v>
      </c>
      <c r="H54" s="159">
        <v>210900</v>
      </c>
      <c r="I54" s="159">
        <v>216300</v>
      </c>
      <c r="J54" s="159">
        <v>261300</v>
      </c>
      <c r="K54" s="159">
        <v>227700</v>
      </c>
      <c r="L54" s="159">
        <v>247200</v>
      </c>
      <c r="M54" s="159">
        <v>0</v>
      </c>
      <c r="N54" s="159">
        <v>483900</v>
      </c>
      <c r="O54" s="159">
        <v>193200</v>
      </c>
      <c r="P54" s="159">
        <v>193500</v>
      </c>
      <c r="Q54" s="199">
        <v>2643900</v>
      </c>
    </row>
    <row r="55" spans="1:33">
      <c r="A55" s="273" t="s">
        <v>198</v>
      </c>
      <c r="B55" s="250">
        <f t="shared" si="5"/>
        <v>9</v>
      </c>
      <c r="C55" s="257"/>
      <c r="D55" s="257">
        <f t="shared" si="4"/>
        <v>26</v>
      </c>
      <c r="E55" s="159">
        <v>192600</v>
      </c>
      <c r="F55" s="159">
        <v>197400</v>
      </c>
      <c r="G55" s="159">
        <v>205500</v>
      </c>
      <c r="H55" s="159">
        <v>200100</v>
      </c>
      <c r="I55" s="159">
        <v>187500</v>
      </c>
      <c r="J55" s="159">
        <v>221700</v>
      </c>
      <c r="K55" s="159">
        <v>196500</v>
      </c>
      <c r="L55" s="159">
        <v>207900</v>
      </c>
      <c r="M55" s="159">
        <v>218700</v>
      </c>
      <c r="N55" s="159">
        <v>198600</v>
      </c>
      <c r="O55" s="159">
        <v>167400</v>
      </c>
      <c r="P55" s="159">
        <v>163800</v>
      </c>
      <c r="Q55" s="199">
        <v>2357700</v>
      </c>
    </row>
    <row r="56" spans="1:33">
      <c r="A56" s="273" t="s">
        <v>198</v>
      </c>
      <c r="B56" s="250">
        <f t="shared" si="5"/>
        <v>10</v>
      </c>
      <c r="C56" s="257"/>
      <c r="D56" s="257">
        <f t="shared" si="4"/>
        <v>25</v>
      </c>
      <c r="E56" s="159">
        <v>37500</v>
      </c>
      <c r="F56" s="159">
        <v>39300</v>
      </c>
      <c r="G56" s="159">
        <v>48600</v>
      </c>
      <c r="H56" s="159">
        <v>47400</v>
      </c>
      <c r="I56" s="159">
        <v>63900</v>
      </c>
      <c r="J56" s="159">
        <v>103200</v>
      </c>
      <c r="K56" s="159">
        <v>105900</v>
      </c>
      <c r="L56" s="159">
        <v>116100</v>
      </c>
      <c r="M56" s="159">
        <v>123300</v>
      </c>
      <c r="N56" s="159">
        <v>99900</v>
      </c>
      <c r="O56" s="159">
        <v>76800</v>
      </c>
      <c r="P56" s="159">
        <v>71700</v>
      </c>
      <c r="Q56" s="199">
        <v>933600</v>
      </c>
    </row>
    <row r="57" spans="1:33">
      <c r="A57" s="273" t="s">
        <v>198</v>
      </c>
      <c r="B57" s="250">
        <f t="shared" si="5"/>
        <v>11</v>
      </c>
      <c r="C57" s="257"/>
      <c r="D57" s="257">
        <f t="shared" si="4"/>
        <v>25</v>
      </c>
      <c r="E57" s="159">
        <v>27760</v>
      </c>
      <c r="F57" s="159">
        <v>27840</v>
      </c>
      <c r="G57" s="159">
        <v>27520</v>
      </c>
      <c r="H57" s="159">
        <v>0</v>
      </c>
      <c r="I57" s="159">
        <v>59840</v>
      </c>
      <c r="J57" s="159">
        <v>36720</v>
      </c>
      <c r="K57" s="159">
        <v>33760</v>
      </c>
      <c r="L57" s="159">
        <v>34560</v>
      </c>
      <c r="M57" s="159">
        <v>0</v>
      </c>
      <c r="N57" s="159">
        <v>67200</v>
      </c>
      <c r="O57" s="159">
        <v>18480</v>
      </c>
      <c r="P57" s="159">
        <v>20160</v>
      </c>
      <c r="Q57" s="199">
        <v>353840</v>
      </c>
    </row>
    <row r="58" spans="1:33">
      <c r="B58" s="250" t="s">
        <v>21</v>
      </c>
      <c r="E58" s="159">
        <f>SUM(E49:E57)</f>
        <v>1316680</v>
      </c>
      <c r="F58" s="159">
        <f t="shared" ref="F58:P58" si="6">SUM(F49:F57)</f>
        <v>1401480</v>
      </c>
      <c r="G58" s="159">
        <f t="shared" si="6"/>
        <v>1410280</v>
      </c>
      <c r="H58" s="159">
        <f t="shared" si="6"/>
        <v>1398900</v>
      </c>
      <c r="I58" s="159">
        <f t="shared" si="6"/>
        <v>1339820</v>
      </c>
      <c r="J58" s="159">
        <f t="shared" si="6"/>
        <v>1581180</v>
      </c>
      <c r="K58" s="159">
        <f t="shared" si="6"/>
        <v>1416580</v>
      </c>
      <c r="L58" s="159">
        <f t="shared" si="6"/>
        <v>1148340</v>
      </c>
      <c r="M58" s="159">
        <f t="shared" si="6"/>
        <v>775140</v>
      </c>
      <c r="N58" s="159">
        <f t="shared" si="6"/>
        <v>2495700</v>
      </c>
      <c r="O58" s="159">
        <f t="shared" si="6"/>
        <v>1155300</v>
      </c>
      <c r="P58" s="159">
        <f t="shared" si="6"/>
        <v>1244040</v>
      </c>
      <c r="Q58" s="199">
        <f>SUM(Q49:Q57)</f>
        <v>16683440</v>
      </c>
    </row>
    <row r="59" spans="1:33"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</row>
    <row r="60" spans="1:33">
      <c r="C60" s="196" t="s">
        <v>194</v>
      </c>
      <c r="E60" s="199">
        <f>E45-E58</f>
        <v>9706782.1999999993</v>
      </c>
      <c r="F60" s="199">
        <f t="shared" ref="F60:Q60" si="7">F45-F58</f>
        <v>12769964</v>
      </c>
      <c r="G60" s="199">
        <f t="shared" si="7"/>
        <v>14248587</v>
      </c>
      <c r="H60" s="199">
        <f t="shared" si="7"/>
        <v>9193881</v>
      </c>
      <c r="I60" s="199">
        <f t="shared" si="7"/>
        <v>9786031</v>
      </c>
      <c r="J60" s="199">
        <f t="shared" si="7"/>
        <v>18955790</v>
      </c>
      <c r="K60" s="199">
        <f t="shared" si="7"/>
        <v>10618950</v>
      </c>
      <c r="L60" s="199">
        <f t="shared" si="7"/>
        <v>14443760</v>
      </c>
      <c r="M60" s="199">
        <f t="shared" si="7"/>
        <v>5576822</v>
      </c>
      <c r="N60" s="199">
        <f t="shared" si="7"/>
        <v>13861149.199999999</v>
      </c>
      <c r="O60" s="199">
        <f t="shared" si="7"/>
        <v>11697879.800000001</v>
      </c>
      <c r="P60" s="199">
        <f t="shared" si="7"/>
        <v>11098578</v>
      </c>
      <c r="Q60" s="199">
        <f t="shared" si="7"/>
        <v>141958174.19999999</v>
      </c>
    </row>
    <row r="61" spans="1:33"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</row>
    <row r="63" spans="1:33" ht="18.75">
      <c r="A63" s="200" t="s">
        <v>130</v>
      </c>
      <c r="S63" s="280" t="s">
        <v>131</v>
      </c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280"/>
      <c r="AG63" s="280"/>
    </row>
    <row r="65" spans="1:33">
      <c r="E65" s="281" t="s">
        <v>152</v>
      </c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3"/>
      <c r="V65" s="281" t="s">
        <v>132</v>
      </c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3"/>
    </row>
    <row r="66" spans="1:33" ht="30">
      <c r="A66" s="201" t="s">
        <v>125</v>
      </c>
      <c r="B66" s="201" t="s">
        <v>133</v>
      </c>
      <c r="C66" s="201" t="s">
        <v>134</v>
      </c>
      <c r="E66" s="222">
        <v>43647</v>
      </c>
      <c r="F66" s="222">
        <v>43678</v>
      </c>
      <c r="G66" s="222">
        <v>43709</v>
      </c>
      <c r="H66" s="222">
        <v>43739</v>
      </c>
      <c r="I66" s="222">
        <v>43770</v>
      </c>
      <c r="J66" s="222">
        <v>43800</v>
      </c>
      <c r="K66" s="222">
        <v>43831</v>
      </c>
      <c r="L66" s="222">
        <v>43862</v>
      </c>
      <c r="M66" s="222">
        <v>43891</v>
      </c>
      <c r="N66" s="222">
        <v>43922</v>
      </c>
      <c r="O66" s="222">
        <v>43952</v>
      </c>
      <c r="P66" s="222">
        <v>43983</v>
      </c>
      <c r="Q66" s="201" t="s">
        <v>19</v>
      </c>
      <c r="S66" s="202" t="s">
        <v>125</v>
      </c>
      <c r="T66" s="202" t="s">
        <v>133</v>
      </c>
      <c r="U66" s="202" t="s">
        <v>135</v>
      </c>
      <c r="V66" s="222">
        <v>43647</v>
      </c>
      <c r="W66" s="222">
        <v>43678</v>
      </c>
      <c r="X66" s="222">
        <v>43709</v>
      </c>
      <c r="Y66" s="222">
        <v>43739</v>
      </c>
      <c r="Z66" s="222">
        <v>43770</v>
      </c>
      <c r="AA66" s="222">
        <v>43800</v>
      </c>
      <c r="AB66" s="222">
        <v>43831</v>
      </c>
      <c r="AC66" s="222">
        <v>43862</v>
      </c>
      <c r="AD66" s="222">
        <v>43891</v>
      </c>
      <c r="AE66" s="222">
        <v>43922</v>
      </c>
      <c r="AF66" s="222">
        <v>43952</v>
      </c>
      <c r="AG66" s="222">
        <v>43983</v>
      </c>
    </row>
    <row r="67" spans="1:33">
      <c r="A67" s="273" t="s">
        <v>205</v>
      </c>
      <c r="B67" s="197">
        <v>31</v>
      </c>
      <c r="C67" s="197">
        <v>1</v>
      </c>
      <c r="E67" s="199">
        <f>E42</f>
        <v>1875235.2</v>
      </c>
      <c r="F67" s="199">
        <f t="shared" ref="F67:Q67" si="8">F42</f>
        <v>1996800</v>
      </c>
      <c r="G67" s="199">
        <f t="shared" si="8"/>
        <v>0</v>
      </c>
      <c r="H67" s="199">
        <f t="shared" si="8"/>
        <v>0</v>
      </c>
      <c r="I67" s="199">
        <f t="shared" si="8"/>
        <v>4576800</v>
      </c>
      <c r="J67" s="199">
        <f t="shared" si="8"/>
        <v>4370400</v>
      </c>
      <c r="K67" s="199">
        <f t="shared" si="8"/>
        <v>1826400</v>
      </c>
      <c r="L67" s="199">
        <f t="shared" si="8"/>
        <v>1996800</v>
      </c>
      <c r="M67" s="199">
        <f t="shared" si="8"/>
        <v>0</v>
      </c>
      <c r="N67" s="199">
        <f t="shared" si="8"/>
        <v>3924000</v>
      </c>
      <c r="O67" s="199">
        <f t="shared" si="8"/>
        <v>2138400</v>
      </c>
      <c r="P67" s="199">
        <f t="shared" si="8"/>
        <v>1704000</v>
      </c>
      <c r="Q67" s="199">
        <f t="shared" si="8"/>
        <v>24408835.199999999</v>
      </c>
      <c r="S67" s="273" t="s">
        <v>205</v>
      </c>
      <c r="T67" s="197">
        <v>31</v>
      </c>
      <c r="U67" s="197">
        <f>C67</f>
        <v>1</v>
      </c>
      <c r="V67" s="203">
        <v>1</v>
      </c>
      <c r="W67" s="203">
        <v>1</v>
      </c>
      <c r="X67" s="203">
        <v>1</v>
      </c>
      <c r="Y67" s="203">
        <v>1</v>
      </c>
      <c r="Z67" s="203">
        <v>1</v>
      </c>
      <c r="AA67" s="203">
        <v>1</v>
      </c>
      <c r="AB67" s="203">
        <v>1</v>
      </c>
      <c r="AC67" s="203">
        <v>1</v>
      </c>
      <c r="AD67" s="203">
        <v>1</v>
      </c>
      <c r="AE67" s="203">
        <v>1</v>
      </c>
      <c r="AF67" s="203">
        <v>1</v>
      </c>
      <c r="AG67" s="203">
        <v>1</v>
      </c>
    </row>
    <row r="68" spans="1:33">
      <c r="A68" s="273"/>
      <c r="B68" s="197"/>
      <c r="C68" s="197"/>
      <c r="S68" s="273"/>
      <c r="T68" s="197"/>
      <c r="U68" s="197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</row>
    <row r="69" spans="1:33">
      <c r="A69" s="273" t="s">
        <v>198</v>
      </c>
      <c r="B69" s="197">
        <v>24</v>
      </c>
      <c r="C69" s="197">
        <f>COUNTIF($D$6:$D$16,B69)</f>
        <v>1</v>
      </c>
      <c r="E69" s="199">
        <f>SUMIF($D$6:$D$16,$B69,E$6:E$16)</f>
        <v>5530</v>
      </c>
      <c r="F69" s="199">
        <f t="shared" ref="F69:Q69" si="9">SUMIF($D$6:$D$16,$B69,F$6:F$16)</f>
        <v>5300</v>
      </c>
      <c r="G69" s="199">
        <f t="shared" si="9"/>
        <v>5610</v>
      </c>
      <c r="H69" s="199">
        <f t="shared" si="9"/>
        <v>5940</v>
      </c>
      <c r="I69" s="199">
        <f t="shared" si="9"/>
        <v>5840</v>
      </c>
      <c r="J69" s="199">
        <f t="shared" si="9"/>
        <v>6540</v>
      </c>
      <c r="K69" s="199">
        <f t="shared" si="9"/>
        <v>5770</v>
      </c>
      <c r="L69" s="199">
        <f t="shared" si="9"/>
        <v>6020</v>
      </c>
      <c r="M69" s="199">
        <f t="shared" si="9"/>
        <v>0</v>
      </c>
      <c r="N69" s="199">
        <f t="shared" si="9"/>
        <v>11320</v>
      </c>
      <c r="O69" s="199">
        <f t="shared" si="9"/>
        <v>3670</v>
      </c>
      <c r="P69" s="199">
        <f t="shared" si="9"/>
        <v>4460</v>
      </c>
      <c r="Q69" s="199">
        <f t="shared" si="9"/>
        <v>66000</v>
      </c>
      <c r="S69" s="273" t="s">
        <v>198</v>
      </c>
      <c r="T69" s="197">
        <v>24</v>
      </c>
      <c r="U69" s="197">
        <f t="shared" ref="U69:U72" si="10">C69</f>
        <v>1</v>
      </c>
      <c r="V69" s="203">
        <f>E69/E$72</f>
        <v>1</v>
      </c>
      <c r="W69" s="203">
        <f t="shared" ref="W69:AG71" si="11">F69/F$72</f>
        <v>6.6826377505989154E-3</v>
      </c>
      <c r="X69" s="203">
        <f t="shared" si="11"/>
        <v>1.3573346882485302E-2</v>
      </c>
      <c r="Y69" s="203">
        <f t="shared" si="11"/>
        <v>1</v>
      </c>
      <c r="Z69" s="203">
        <f t="shared" si="11"/>
        <v>7.6990007118939016E-3</v>
      </c>
      <c r="AA69" s="203">
        <f t="shared" si="11"/>
        <v>1.6980838136781432E-2</v>
      </c>
      <c r="AB69" s="203">
        <f t="shared" si="11"/>
        <v>1.7560945917156161E-2</v>
      </c>
      <c r="AC69" s="203">
        <f t="shared" si="11"/>
        <v>1</v>
      </c>
      <c r="AD69" s="203">
        <f t="shared" si="11"/>
        <v>0</v>
      </c>
      <c r="AE69" s="203">
        <f t="shared" si="11"/>
        <v>3.3668431384212716E-2</v>
      </c>
      <c r="AF69" s="203">
        <f t="shared" si="11"/>
        <v>1.2329089259918703E-2</v>
      </c>
      <c r="AG69" s="203">
        <f t="shared" si="11"/>
        <v>1.2421322341669917E-2</v>
      </c>
    </row>
    <row r="70" spans="1:33">
      <c r="A70" s="273"/>
      <c r="B70" s="197">
        <v>25</v>
      </c>
      <c r="C70" s="198">
        <f>COUNTIF($D$6:$D$16,B70)-COUNTIF($D$49:$D$57,B70)</f>
        <v>0</v>
      </c>
      <c r="E70" s="199">
        <f>SUMIF($D$6:$D$16,$B70,E$6:E$16)-SUM(E49:E50,E53,E56:E57)</f>
        <v>0</v>
      </c>
      <c r="F70" s="199">
        <f t="shared" ref="F70:P70" si="12">SUMIF($D$6:$D$16,$B70,F$6:F$16)-SUM(F49:F50,F53,F56:F57)</f>
        <v>0</v>
      </c>
      <c r="G70" s="199">
        <f t="shared" si="12"/>
        <v>0</v>
      </c>
      <c r="H70" s="199">
        <f t="shared" si="12"/>
        <v>0</v>
      </c>
      <c r="I70" s="199">
        <f t="shared" si="12"/>
        <v>0</v>
      </c>
      <c r="J70" s="199">
        <f t="shared" si="12"/>
        <v>0</v>
      </c>
      <c r="K70" s="199">
        <f t="shared" si="12"/>
        <v>0</v>
      </c>
      <c r="L70" s="199">
        <f t="shared" si="12"/>
        <v>0</v>
      </c>
      <c r="M70" s="199">
        <f t="shared" si="12"/>
        <v>0</v>
      </c>
      <c r="N70" s="199">
        <f t="shared" si="12"/>
        <v>0</v>
      </c>
      <c r="O70" s="199">
        <f t="shared" si="12"/>
        <v>0</v>
      </c>
      <c r="P70" s="199">
        <f t="shared" si="12"/>
        <v>0</v>
      </c>
      <c r="Q70" s="199">
        <f t="shared" ref="Q70" si="13">SUMIF($D$6:$D$16,$B70,Q$6:Q$16)-SUM(Q49:Q50,Q53,Q56:Q57)</f>
        <v>0</v>
      </c>
      <c r="S70" s="273"/>
      <c r="T70" s="197">
        <v>25</v>
      </c>
      <c r="U70" s="197">
        <f t="shared" si="10"/>
        <v>0</v>
      </c>
      <c r="V70" s="203">
        <f t="shared" ref="V70:V71" si="14">E70/E$72</f>
        <v>0</v>
      </c>
      <c r="W70" s="203">
        <f t="shared" si="11"/>
        <v>0</v>
      </c>
      <c r="X70" s="203">
        <f t="shared" si="11"/>
        <v>0</v>
      </c>
      <c r="Y70" s="203">
        <f t="shared" si="11"/>
        <v>0</v>
      </c>
      <c r="Z70" s="203">
        <f t="shared" si="11"/>
        <v>0</v>
      </c>
      <c r="AA70" s="203">
        <f t="shared" si="11"/>
        <v>0</v>
      </c>
      <c r="AB70" s="203">
        <f t="shared" si="11"/>
        <v>0</v>
      </c>
      <c r="AC70" s="203">
        <f t="shared" si="11"/>
        <v>0</v>
      </c>
      <c r="AD70" s="203">
        <f t="shared" si="11"/>
        <v>0</v>
      </c>
      <c r="AE70" s="203">
        <f t="shared" si="11"/>
        <v>0</v>
      </c>
      <c r="AF70" s="203">
        <f t="shared" si="11"/>
        <v>0</v>
      </c>
      <c r="AG70" s="203">
        <f t="shared" si="11"/>
        <v>0</v>
      </c>
    </row>
    <row r="71" spans="1:33">
      <c r="A71" s="273"/>
      <c r="B71" s="205">
        <v>26</v>
      </c>
      <c r="C71" s="258">
        <f>COUNTIF($D$6:$D$16,B71)-COUNTIF(D49:D57,B71)</f>
        <v>1</v>
      </c>
      <c r="D71" s="205"/>
      <c r="E71" s="206">
        <f>SUMIF($D$6:$D$16,$B71,E$6:E$16)-SUM(E51:E52,E54:E55)</f>
        <v>0</v>
      </c>
      <c r="F71" s="206">
        <f t="shared" ref="F71:P71" si="15">SUMIF($D$6:$D$16,$B71,F$6:F$16)-SUM(F51:F52,F54:F55)</f>
        <v>787800</v>
      </c>
      <c r="G71" s="206">
        <f t="shared" si="15"/>
        <v>407700</v>
      </c>
      <c r="H71" s="206">
        <f t="shared" si="15"/>
        <v>0</v>
      </c>
      <c r="I71" s="206">
        <f t="shared" si="15"/>
        <v>752700</v>
      </c>
      <c r="J71" s="206">
        <f t="shared" si="15"/>
        <v>378600</v>
      </c>
      <c r="K71" s="206">
        <f t="shared" si="15"/>
        <v>322800</v>
      </c>
      <c r="L71" s="206">
        <f t="shared" si="15"/>
        <v>0</v>
      </c>
      <c r="M71" s="206">
        <f t="shared" si="15"/>
        <v>717600</v>
      </c>
      <c r="N71" s="206">
        <f t="shared" si="15"/>
        <v>324900</v>
      </c>
      <c r="O71" s="206">
        <f t="shared" si="15"/>
        <v>294000</v>
      </c>
      <c r="P71" s="206">
        <f t="shared" si="15"/>
        <v>354600</v>
      </c>
      <c r="Q71" s="206">
        <f t="shared" ref="Q71" si="16">SUMIF($D$6:$D$16,$B71,Q$6:Q$16)-SUM(Q51:Q52,Q54:Q55)</f>
        <v>4340700</v>
      </c>
      <c r="S71" s="273"/>
      <c r="T71" s="205">
        <v>26</v>
      </c>
      <c r="U71" s="205">
        <f t="shared" si="10"/>
        <v>1</v>
      </c>
      <c r="V71" s="207">
        <f t="shared" si="14"/>
        <v>0</v>
      </c>
      <c r="W71" s="207">
        <f t="shared" si="11"/>
        <v>0.99331736224940104</v>
      </c>
      <c r="X71" s="207">
        <f t="shared" si="11"/>
        <v>0.98642665311751465</v>
      </c>
      <c r="Y71" s="207">
        <f t="shared" si="11"/>
        <v>0</v>
      </c>
      <c r="Z71" s="207">
        <f t="shared" si="11"/>
        <v>0.99230099928810611</v>
      </c>
      <c r="AA71" s="207">
        <f t="shared" si="11"/>
        <v>0.98301916186321858</v>
      </c>
      <c r="AB71" s="207">
        <f t="shared" si="11"/>
        <v>0.98243905408284382</v>
      </c>
      <c r="AC71" s="207">
        <f t="shared" si="11"/>
        <v>0</v>
      </c>
      <c r="AD71" s="207">
        <f t="shared" si="11"/>
        <v>1</v>
      </c>
      <c r="AE71" s="207">
        <f t="shared" si="11"/>
        <v>0.96633156861578728</v>
      </c>
      <c r="AF71" s="207">
        <f t="shared" si="11"/>
        <v>0.98767091074008129</v>
      </c>
      <c r="AG71" s="207">
        <f t="shared" si="11"/>
        <v>0.98757867765833007</v>
      </c>
    </row>
    <row r="72" spans="1:33">
      <c r="A72" s="273"/>
      <c r="B72" s="197" t="s">
        <v>19</v>
      </c>
      <c r="C72" s="197">
        <f>SUM(C69:C71)</f>
        <v>2</v>
      </c>
      <c r="E72" s="199">
        <f>SUM(E69:E71)</f>
        <v>5530</v>
      </c>
      <c r="F72" s="199">
        <f t="shared" ref="F72:P72" si="17">SUM(F69:F71)</f>
        <v>793100</v>
      </c>
      <c r="G72" s="199">
        <f t="shared" si="17"/>
        <v>413310</v>
      </c>
      <c r="H72" s="199">
        <f t="shared" si="17"/>
        <v>5940</v>
      </c>
      <c r="I72" s="199">
        <f t="shared" si="17"/>
        <v>758540</v>
      </c>
      <c r="J72" s="199">
        <f t="shared" si="17"/>
        <v>385140</v>
      </c>
      <c r="K72" s="199">
        <f t="shared" si="17"/>
        <v>328570</v>
      </c>
      <c r="L72" s="199">
        <f t="shared" si="17"/>
        <v>6020</v>
      </c>
      <c r="M72" s="199">
        <f t="shared" si="17"/>
        <v>717600</v>
      </c>
      <c r="N72" s="199">
        <f t="shared" si="17"/>
        <v>336220</v>
      </c>
      <c r="O72" s="199">
        <f t="shared" si="17"/>
        <v>297670</v>
      </c>
      <c r="P72" s="199">
        <f t="shared" si="17"/>
        <v>359060</v>
      </c>
      <c r="Q72" s="199">
        <f t="shared" ref="Q72" si="18">SUM(Q69:Q71)</f>
        <v>4406700</v>
      </c>
      <c r="S72" s="273"/>
      <c r="T72" s="197"/>
      <c r="U72" s="197">
        <f t="shared" si="10"/>
        <v>2</v>
      </c>
      <c r="V72" s="203">
        <f>SUM(V69:V71)</f>
        <v>1</v>
      </c>
      <c r="W72" s="203">
        <f t="shared" ref="W72:AG72" si="19">SUM(W69:W71)</f>
        <v>1</v>
      </c>
      <c r="X72" s="203">
        <f t="shared" si="19"/>
        <v>1</v>
      </c>
      <c r="Y72" s="203">
        <f t="shared" si="19"/>
        <v>1</v>
      </c>
      <c r="Z72" s="203">
        <f t="shared" si="19"/>
        <v>1</v>
      </c>
      <c r="AA72" s="203">
        <f t="shared" si="19"/>
        <v>1</v>
      </c>
      <c r="AB72" s="203">
        <f t="shared" si="19"/>
        <v>1</v>
      </c>
      <c r="AC72" s="203">
        <f t="shared" si="19"/>
        <v>1</v>
      </c>
      <c r="AD72" s="203">
        <f t="shared" si="19"/>
        <v>1</v>
      </c>
      <c r="AE72" s="203">
        <f t="shared" si="19"/>
        <v>1</v>
      </c>
      <c r="AF72" s="203">
        <f t="shared" si="19"/>
        <v>1</v>
      </c>
      <c r="AG72" s="203">
        <f t="shared" si="19"/>
        <v>1</v>
      </c>
    </row>
    <row r="73" spans="1:33">
      <c r="A73" s="273"/>
      <c r="B73" s="197"/>
      <c r="C73" s="197"/>
      <c r="S73" s="273"/>
      <c r="T73" s="197"/>
      <c r="U73" s="197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</row>
    <row r="74" spans="1:33">
      <c r="A74" s="273" t="s">
        <v>199</v>
      </c>
      <c r="B74" s="197">
        <v>26</v>
      </c>
      <c r="C74" s="197">
        <v>1</v>
      </c>
      <c r="E74" s="199">
        <f>E17</f>
        <v>313200</v>
      </c>
      <c r="F74" s="199">
        <f t="shared" ref="F74:Q74" si="20">F17</f>
        <v>360600</v>
      </c>
      <c r="G74" s="199">
        <f t="shared" si="20"/>
        <v>324600</v>
      </c>
      <c r="H74" s="199">
        <f t="shared" si="20"/>
        <v>307200</v>
      </c>
      <c r="I74" s="199">
        <f t="shared" si="20"/>
        <v>272400</v>
      </c>
      <c r="J74" s="199">
        <f t="shared" si="20"/>
        <v>283800</v>
      </c>
      <c r="K74" s="199">
        <f t="shared" si="20"/>
        <v>303600</v>
      </c>
      <c r="L74" s="199">
        <f t="shared" si="20"/>
        <v>286800</v>
      </c>
      <c r="M74" s="199">
        <f t="shared" si="20"/>
        <v>268800</v>
      </c>
      <c r="N74" s="199">
        <f t="shared" si="20"/>
        <v>288600</v>
      </c>
      <c r="O74" s="199">
        <f t="shared" si="20"/>
        <v>285600</v>
      </c>
      <c r="P74" s="199">
        <f t="shared" si="20"/>
        <v>312600</v>
      </c>
      <c r="Q74" s="199">
        <f t="shared" si="20"/>
        <v>3607800</v>
      </c>
      <c r="S74" s="273" t="s">
        <v>199</v>
      </c>
      <c r="T74" s="197">
        <v>26</v>
      </c>
      <c r="U74" s="197">
        <f t="shared" ref="U74:U76" si="21">C74</f>
        <v>1</v>
      </c>
      <c r="V74" s="203">
        <f>E74/E$76</f>
        <v>0.279144385026738</v>
      </c>
      <c r="W74" s="203">
        <f t="shared" ref="W74:AG75" si="22">F74/F$76</f>
        <v>0.28935965334617236</v>
      </c>
      <c r="X74" s="203">
        <f t="shared" si="22"/>
        <v>0.28578975171685156</v>
      </c>
      <c r="Y74" s="203">
        <f t="shared" si="22"/>
        <v>0.27947598253275108</v>
      </c>
      <c r="Z74" s="203">
        <f t="shared" si="22"/>
        <v>0.269276393831554</v>
      </c>
      <c r="AA74" s="203">
        <f t="shared" si="22"/>
        <v>1</v>
      </c>
      <c r="AB74" s="203">
        <f t="shared" si="22"/>
        <v>1</v>
      </c>
      <c r="AC74" s="203">
        <f t="shared" si="22"/>
        <v>0.1105969458583989</v>
      </c>
      <c r="AD74" s="203">
        <f t="shared" si="22"/>
        <v>1</v>
      </c>
      <c r="AE74" s="203">
        <f t="shared" si="22"/>
        <v>0.14859437751004015</v>
      </c>
      <c r="AF74" s="203">
        <f t="shared" si="22"/>
        <v>0.26984126984126983</v>
      </c>
      <c r="AG74" s="203">
        <f t="shared" si="22"/>
        <v>0.27008812856402281</v>
      </c>
    </row>
    <row r="75" spans="1:33">
      <c r="A75" s="273"/>
      <c r="B75" s="205">
        <v>31</v>
      </c>
      <c r="C75" s="205">
        <v>1</v>
      </c>
      <c r="D75" s="205"/>
      <c r="E75" s="206">
        <f>E18</f>
        <v>808800</v>
      </c>
      <c r="F75" s="206">
        <f t="shared" ref="F75:Q75" si="23">F18</f>
        <v>885600</v>
      </c>
      <c r="G75" s="206">
        <f t="shared" si="23"/>
        <v>811200</v>
      </c>
      <c r="H75" s="206">
        <f t="shared" si="23"/>
        <v>792000</v>
      </c>
      <c r="I75" s="206">
        <f t="shared" si="23"/>
        <v>739200</v>
      </c>
      <c r="J75" s="206">
        <f t="shared" si="23"/>
        <v>0</v>
      </c>
      <c r="K75" s="206">
        <f t="shared" si="23"/>
        <v>0</v>
      </c>
      <c r="L75" s="206">
        <f t="shared" si="23"/>
        <v>2306400</v>
      </c>
      <c r="M75" s="206">
        <f t="shared" si="23"/>
        <v>0</v>
      </c>
      <c r="N75" s="206">
        <f t="shared" si="23"/>
        <v>1653600</v>
      </c>
      <c r="O75" s="206">
        <f t="shared" si="23"/>
        <v>772800</v>
      </c>
      <c r="P75" s="206">
        <f t="shared" si="23"/>
        <v>844800</v>
      </c>
      <c r="Q75" s="206">
        <f t="shared" si="23"/>
        <v>9614400</v>
      </c>
      <c r="S75" s="273"/>
      <c r="T75" s="205">
        <v>31</v>
      </c>
      <c r="U75" s="205">
        <f t="shared" si="21"/>
        <v>1</v>
      </c>
      <c r="V75" s="207">
        <f>E75/E$76</f>
        <v>0.720855614973262</v>
      </c>
      <c r="W75" s="207">
        <f t="shared" si="22"/>
        <v>0.71064034665382758</v>
      </c>
      <c r="X75" s="207">
        <f t="shared" si="22"/>
        <v>0.7142102482831485</v>
      </c>
      <c r="Y75" s="207">
        <f t="shared" si="22"/>
        <v>0.72052401746724892</v>
      </c>
      <c r="Z75" s="207">
        <f t="shared" si="22"/>
        <v>0.730723606168446</v>
      </c>
      <c r="AA75" s="207">
        <f t="shared" si="22"/>
        <v>0</v>
      </c>
      <c r="AB75" s="207">
        <f t="shared" si="22"/>
        <v>0</v>
      </c>
      <c r="AC75" s="207">
        <f t="shared" si="22"/>
        <v>0.88940305414160115</v>
      </c>
      <c r="AD75" s="207">
        <f t="shared" si="22"/>
        <v>0</v>
      </c>
      <c r="AE75" s="207">
        <f t="shared" si="22"/>
        <v>0.85140562248995988</v>
      </c>
      <c r="AF75" s="207">
        <f t="shared" si="22"/>
        <v>0.73015873015873012</v>
      </c>
      <c r="AG75" s="207">
        <f t="shared" si="22"/>
        <v>0.72991187143597724</v>
      </c>
    </row>
    <row r="76" spans="1:33">
      <c r="A76" s="273"/>
      <c r="B76" s="197" t="s">
        <v>19</v>
      </c>
      <c r="C76" s="197">
        <f>SUM(C74:C75)</f>
        <v>2</v>
      </c>
      <c r="E76" s="199">
        <f>SUM(E74:E75)</f>
        <v>1122000</v>
      </c>
      <c r="F76" s="199">
        <f t="shared" ref="F76:Q76" si="24">SUM(F74:F75)</f>
        <v>1246200</v>
      </c>
      <c r="G76" s="199">
        <f t="shared" si="24"/>
        <v>1135800</v>
      </c>
      <c r="H76" s="199">
        <f t="shared" si="24"/>
        <v>1099200</v>
      </c>
      <c r="I76" s="199">
        <f t="shared" si="24"/>
        <v>1011600</v>
      </c>
      <c r="J76" s="199">
        <f t="shared" si="24"/>
        <v>283800</v>
      </c>
      <c r="K76" s="199">
        <f t="shared" si="24"/>
        <v>303600</v>
      </c>
      <c r="L76" s="199">
        <f t="shared" si="24"/>
        <v>2593200</v>
      </c>
      <c r="M76" s="199">
        <f t="shared" si="24"/>
        <v>268800</v>
      </c>
      <c r="N76" s="199">
        <f t="shared" si="24"/>
        <v>1942200</v>
      </c>
      <c r="O76" s="199">
        <f t="shared" si="24"/>
        <v>1058400</v>
      </c>
      <c r="P76" s="199">
        <f t="shared" si="24"/>
        <v>1157400</v>
      </c>
      <c r="Q76" s="199">
        <f t="shared" si="24"/>
        <v>13222200</v>
      </c>
      <c r="S76" s="273"/>
      <c r="T76" s="197"/>
      <c r="U76" s="197">
        <f t="shared" si="21"/>
        <v>2</v>
      </c>
      <c r="V76" s="203">
        <f>SUM(V74:V75)</f>
        <v>1</v>
      </c>
      <c r="W76" s="203">
        <f t="shared" ref="W76:AG76" si="25">SUM(W74:W75)</f>
        <v>1</v>
      </c>
      <c r="X76" s="203">
        <f t="shared" si="25"/>
        <v>1</v>
      </c>
      <c r="Y76" s="203">
        <f t="shared" si="25"/>
        <v>1</v>
      </c>
      <c r="Z76" s="203">
        <f t="shared" si="25"/>
        <v>1</v>
      </c>
      <c r="AA76" s="203">
        <f t="shared" si="25"/>
        <v>1</v>
      </c>
      <c r="AB76" s="203">
        <f t="shared" si="25"/>
        <v>1</v>
      </c>
      <c r="AC76" s="203">
        <f t="shared" si="25"/>
        <v>1</v>
      </c>
      <c r="AD76" s="203">
        <f t="shared" si="25"/>
        <v>1</v>
      </c>
      <c r="AE76" s="203">
        <f t="shared" si="25"/>
        <v>1</v>
      </c>
      <c r="AF76" s="203">
        <f t="shared" si="25"/>
        <v>1</v>
      </c>
      <c r="AG76" s="203">
        <f t="shared" si="25"/>
        <v>1</v>
      </c>
    </row>
    <row r="77" spans="1:33">
      <c r="A77" s="273"/>
      <c r="B77" s="197"/>
      <c r="C77" s="197"/>
      <c r="S77" s="273"/>
      <c r="T77" s="197"/>
      <c r="U77" s="197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</row>
    <row r="78" spans="1:33">
      <c r="A78" s="274" t="s">
        <v>206</v>
      </c>
      <c r="B78" s="197">
        <v>31</v>
      </c>
      <c r="C78" s="197">
        <v>1</v>
      </c>
      <c r="E78" s="199">
        <f>E43</f>
        <v>0</v>
      </c>
      <c r="F78" s="199">
        <f t="shared" ref="F78:Q78" si="26">F43</f>
        <v>1771200</v>
      </c>
      <c r="G78" s="199">
        <f t="shared" si="26"/>
        <v>3763200</v>
      </c>
      <c r="H78" s="199">
        <f t="shared" si="26"/>
        <v>1989600</v>
      </c>
      <c r="I78" s="199">
        <f t="shared" si="26"/>
        <v>0</v>
      </c>
      <c r="J78" s="199">
        <f t="shared" si="26"/>
        <v>3477600</v>
      </c>
      <c r="K78" s="199">
        <f t="shared" si="26"/>
        <v>1701600</v>
      </c>
      <c r="L78" s="199">
        <f t="shared" si="26"/>
        <v>1696800</v>
      </c>
      <c r="M78" s="199">
        <f t="shared" si="26"/>
        <v>1689600</v>
      </c>
      <c r="N78" s="199">
        <f t="shared" si="26"/>
        <v>1563679.2</v>
      </c>
      <c r="O78" s="199">
        <f t="shared" si="26"/>
        <v>1888348.8</v>
      </c>
      <c r="P78" s="199">
        <f t="shared" si="26"/>
        <v>1732500</v>
      </c>
      <c r="Q78" s="199">
        <f t="shared" si="26"/>
        <v>21274128</v>
      </c>
      <c r="S78" s="273" t="s">
        <v>206</v>
      </c>
      <c r="T78" s="197">
        <v>31</v>
      </c>
      <c r="U78" s="197">
        <f>C78</f>
        <v>1</v>
      </c>
      <c r="V78" s="203">
        <v>1</v>
      </c>
      <c r="W78" s="203">
        <v>1</v>
      </c>
      <c r="X78" s="203">
        <v>1</v>
      </c>
      <c r="Y78" s="203">
        <v>1</v>
      </c>
      <c r="Z78" s="203">
        <v>1</v>
      </c>
      <c r="AA78" s="203">
        <v>1</v>
      </c>
      <c r="AB78" s="203">
        <v>1</v>
      </c>
      <c r="AC78" s="203">
        <v>1</v>
      </c>
      <c r="AD78" s="203">
        <v>1</v>
      </c>
      <c r="AE78" s="203">
        <v>1</v>
      </c>
      <c r="AF78" s="203">
        <v>1</v>
      </c>
      <c r="AG78" s="203">
        <v>1</v>
      </c>
    </row>
    <row r="79" spans="1:33">
      <c r="A79" s="273"/>
      <c r="B79" s="197"/>
      <c r="C79" s="197"/>
      <c r="S79" s="273"/>
      <c r="T79" s="197"/>
      <c r="U79" s="197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</row>
    <row r="80" spans="1:33">
      <c r="A80" s="273" t="s">
        <v>202</v>
      </c>
      <c r="B80" s="197">
        <v>24</v>
      </c>
      <c r="C80" s="197">
        <f>COUNTIF($D$22:$D$30,$B80)</f>
        <v>2</v>
      </c>
      <c r="E80" s="199">
        <f>SUMIF($D$22:$D$30,$B80,E$22:E$30)</f>
        <v>4197</v>
      </c>
      <c r="F80" s="199">
        <f t="shared" ref="F80:Q80" si="27">SUMIF($D$22:$D$30,$B80,F$22:F$30)</f>
        <v>4234</v>
      </c>
      <c r="G80" s="199">
        <f t="shared" si="27"/>
        <v>4347</v>
      </c>
      <c r="H80" s="199">
        <f t="shared" si="27"/>
        <v>3731</v>
      </c>
      <c r="I80" s="199">
        <f t="shared" si="27"/>
        <v>5331</v>
      </c>
      <c r="J80" s="199">
        <f t="shared" si="27"/>
        <v>6710</v>
      </c>
      <c r="K80" s="199">
        <f t="shared" si="27"/>
        <v>6980</v>
      </c>
      <c r="L80" s="199">
        <f t="shared" si="27"/>
        <v>6600</v>
      </c>
      <c r="M80" s="199">
        <f t="shared" si="27"/>
        <v>6270</v>
      </c>
      <c r="N80" s="199">
        <f t="shared" si="27"/>
        <v>4950</v>
      </c>
      <c r="O80" s="199">
        <f t="shared" si="27"/>
        <v>3650</v>
      </c>
      <c r="P80" s="199">
        <f t="shared" si="27"/>
        <v>3350</v>
      </c>
      <c r="Q80" s="199">
        <f t="shared" si="27"/>
        <v>60350</v>
      </c>
      <c r="S80" s="273" t="s">
        <v>202</v>
      </c>
      <c r="T80" s="197">
        <v>24</v>
      </c>
      <c r="U80" s="197">
        <f t="shared" ref="U80:U83" si="28">C80</f>
        <v>2</v>
      </c>
      <c r="V80" s="203">
        <f>E80/E$83</f>
        <v>1.9231148136658912E-3</v>
      </c>
      <c r="W80" s="203">
        <f t="shared" ref="W80:AG82" si="29">F80/F$83</f>
        <v>1.9856735110028072E-3</v>
      </c>
      <c r="X80" s="203">
        <f t="shared" si="29"/>
        <v>2.4099832182673071E-3</v>
      </c>
      <c r="Y80" s="203">
        <f t="shared" si="29"/>
        <v>2.2039482039682883E-3</v>
      </c>
      <c r="Z80" s="203">
        <f t="shared" si="29"/>
        <v>3.3906799868468839E-3</v>
      </c>
      <c r="AA80" s="203">
        <f t="shared" si="29"/>
        <v>2.089099632306011E-3</v>
      </c>
      <c r="AB80" s="203">
        <f t="shared" si="29"/>
        <v>3.3562533057652547E-3</v>
      </c>
      <c r="AC80" s="203">
        <f t="shared" si="29"/>
        <v>4.4451029782189956E-3</v>
      </c>
      <c r="AD80" s="203">
        <f t="shared" si="29"/>
        <v>7.2720102991150649E-3</v>
      </c>
      <c r="AE80" s="203">
        <f t="shared" si="29"/>
        <v>2.5445292620865142E-3</v>
      </c>
      <c r="AF80" s="203">
        <f t="shared" si="29"/>
        <v>1.6353999112851555E-3</v>
      </c>
      <c r="AG80" s="203">
        <f t="shared" si="29"/>
        <v>2.0788472636785048E-3</v>
      </c>
    </row>
    <row r="81" spans="1:33">
      <c r="A81" s="273"/>
      <c r="B81" s="197">
        <v>25</v>
      </c>
      <c r="C81" s="197">
        <f t="shared" ref="C81:C82" si="30">COUNTIF($D$22:$D$30,$B81)</f>
        <v>3</v>
      </c>
      <c r="E81" s="199">
        <f t="shared" ref="E81:Q82" si="31">SUMIF($D$22:$D$30,$B81,E$22:E$30)</f>
        <v>129920</v>
      </c>
      <c r="F81" s="199">
        <f t="shared" si="31"/>
        <v>120320</v>
      </c>
      <c r="G81" s="199">
        <f t="shared" si="31"/>
        <v>129600</v>
      </c>
      <c r="H81" s="199">
        <f t="shared" si="31"/>
        <v>123560</v>
      </c>
      <c r="I81" s="199">
        <f t="shared" si="31"/>
        <v>137240</v>
      </c>
      <c r="J81" s="199">
        <f t="shared" si="31"/>
        <v>144960</v>
      </c>
      <c r="K81" s="199">
        <f t="shared" si="31"/>
        <v>156560</v>
      </c>
      <c r="L81" s="199">
        <f t="shared" si="31"/>
        <v>142400</v>
      </c>
      <c r="M81" s="199">
        <f t="shared" si="31"/>
        <v>154240</v>
      </c>
      <c r="N81" s="199">
        <f t="shared" si="31"/>
        <v>118920</v>
      </c>
      <c r="O81" s="199">
        <f t="shared" si="31"/>
        <v>101520</v>
      </c>
      <c r="P81" s="199">
        <f t="shared" si="31"/>
        <v>113280</v>
      </c>
      <c r="Q81" s="199">
        <f t="shared" si="31"/>
        <v>1572520</v>
      </c>
      <c r="S81" s="273"/>
      <c r="T81" s="197">
        <v>25</v>
      </c>
      <c r="U81" s="197">
        <f t="shared" si="28"/>
        <v>3</v>
      </c>
      <c r="V81" s="203">
        <f t="shared" ref="V81:V82" si="32">E81/E$83</f>
        <v>5.9530873621985364E-2</v>
      </c>
      <c r="W81" s="203">
        <f t="shared" si="29"/>
        <v>5.6428020038700469E-2</v>
      </c>
      <c r="X81" s="203">
        <f t="shared" si="29"/>
        <v>7.1850431352068783E-2</v>
      </c>
      <c r="Y81" s="203">
        <f t="shared" si="29"/>
        <v>7.2988432077813373E-2</v>
      </c>
      <c r="Z81" s="203">
        <f t="shared" si="29"/>
        <v>8.7288861638504286E-2</v>
      </c>
      <c r="AA81" s="203">
        <f t="shared" si="29"/>
        <v>4.5132024247254751E-2</v>
      </c>
      <c r="AB81" s="203">
        <f t="shared" si="29"/>
        <v>7.5280088474299178E-2</v>
      </c>
      <c r="AC81" s="203">
        <f t="shared" si="29"/>
        <v>9.5906464257331056E-2</v>
      </c>
      <c r="AD81" s="203">
        <f t="shared" si="29"/>
        <v>0.1788891337377205</v>
      </c>
      <c r="AE81" s="203">
        <f t="shared" si="29"/>
        <v>6.1130387847945097E-2</v>
      </c>
      <c r="AF81" s="203">
        <f t="shared" si="29"/>
        <v>4.5486520272238082E-2</v>
      </c>
      <c r="AG81" s="203">
        <f t="shared" si="29"/>
        <v>7.029606508343314E-2</v>
      </c>
    </row>
    <row r="82" spans="1:33">
      <c r="A82" s="273"/>
      <c r="B82" s="205">
        <v>26</v>
      </c>
      <c r="C82" s="205">
        <f t="shared" si="30"/>
        <v>4</v>
      </c>
      <c r="D82" s="205"/>
      <c r="E82" s="206">
        <f t="shared" si="31"/>
        <v>2048280</v>
      </c>
      <c r="F82" s="206">
        <f t="shared" si="31"/>
        <v>2007720</v>
      </c>
      <c r="G82" s="206">
        <f t="shared" si="31"/>
        <v>1669800</v>
      </c>
      <c r="H82" s="206">
        <f t="shared" si="31"/>
        <v>1565580</v>
      </c>
      <c r="I82" s="206">
        <f t="shared" si="31"/>
        <v>1429680</v>
      </c>
      <c r="J82" s="206">
        <f t="shared" si="31"/>
        <v>3060240</v>
      </c>
      <c r="K82" s="206">
        <f t="shared" si="31"/>
        <v>1916160</v>
      </c>
      <c r="L82" s="206">
        <f t="shared" si="31"/>
        <v>1335780</v>
      </c>
      <c r="M82" s="206">
        <f t="shared" si="31"/>
        <v>701700</v>
      </c>
      <c r="N82" s="206">
        <f t="shared" si="31"/>
        <v>1821480</v>
      </c>
      <c r="O82" s="206">
        <f t="shared" si="31"/>
        <v>2126700</v>
      </c>
      <c r="P82" s="206">
        <f t="shared" si="31"/>
        <v>1494840</v>
      </c>
      <c r="Q82" s="206">
        <f t="shared" si="31"/>
        <v>21177960</v>
      </c>
      <c r="S82" s="273"/>
      <c r="T82" s="205">
        <v>26</v>
      </c>
      <c r="U82" s="205">
        <f t="shared" si="28"/>
        <v>4</v>
      </c>
      <c r="V82" s="207">
        <f t="shared" si="32"/>
        <v>0.93854601156434869</v>
      </c>
      <c r="W82" s="207">
        <f t="shared" si="29"/>
        <v>0.94158630645029673</v>
      </c>
      <c r="X82" s="207">
        <f t="shared" si="29"/>
        <v>0.92573958542966395</v>
      </c>
      <c r="Y82" s="207">
        <f t="shared" si="29"/>
        <v>0.92480761971821834</v>
      </c>
      <c r="Z82" s="207">
        <f t="shared" si="29"/>
        <v>0.90932045837464881</v>
      </c>
      <c r="AA82" s="207">
        <f t="shared" si="29"/>
        <v>0.95277887612043921</v>
      </c>
      <c r="AB82" s="207">
        <f t="shared" si="29"/>
        <v>0.9213636582199356</v>
      </c>
      <c r="AC82" s="207">
        <f t="shared" si="29"/>
        <v>0.89964843276444995</v>
      </c>
      <c r="AD82" s="207">
        <f t="shared" si="29"/>
        <v>0.81383885596316441</v>
      </c>
      <c r="AE82" s="207">
        <f t="shared" si="29"/>
        <v>0.93632508288996841</v>
      </c>
      <c r="AF82" s="207">
        <f t="shared" si="29"/>
        <v>0.95287807981647676</v>
      </c>
      <c r="AG82" s="207">
        <f t="shared" si="29"/>
        <v>0.92762508765288831</v>
      </c>
    </row>
    <row r="83" spans="1:33">
      <c r="A83" s="273"/>
      <c r="B83" s="197" t="s">
        <v>19</v>
      </c>
      <c r="C83" s="197">
        <f>SUM(C80:C82)</f>
        <v>9</v>
      </c>
      <c r="E83" s="199">
        <f>SUM(E80:E82)</f>
        <v>2182397</v>
      </c>
      <c r="F83" s="199">
        <f t="shared" ref="F83:Q83" si="33">SUM(F80:F82)</f>
        <v>2132274</v>
      </c>
      <c r="G83" s="199">
        <f t="shared" si="33"/>
        <v>1803747</v>
      </c>
      <c r="H83" s="199">
        <f t="shared" si="33"/>
        <v>1692871</v>
      </c>
      <c r="I83" s="199">
        <f t="shared" si="33"/>
        <v>1572251</v>
      </c>
      <c r="J83" s="199">
        <f t="shared" si="33"/>
        <v>3211910</v>
      </c>
      <c r="K83" s="199">
        <f t="shared" si="33"/>
        <v>2079700</v>
      </c>
      <c r="L83" s="199">
        <f t="shared" si="33"/>
        <v>1484780</v>
      </c>
      <c r="M83" s="199">
        <f t="shared" si="33"/>
        <v>862210</v>
      </c>
      <c r="N83" s="199">
        <f t="shared" si="33"/>
        <v>1945350</v>
      </c>
      <c r="O83" s="199">
        <f t="shared" si="33"/>
        <v>2231870</v>
      </c>
      <c r="P83" s="199">
        <f t="shared" si="33"/>
        <v>1611470</v>
      </c>
      <c r="Q83" s="199">
        <f t="shared" si="33"/>
        <v>22810830</v>
      </c>
      <c r="S83" s="273"/>
      <c r="T83" s="197"/>
      <c r="U83" s="197">
        <f t="shared" si="28"/>
        <v>9</v>
      </c>
      <c r="V83" s="203">
        <f>SUM(V80:V82)</f>
        <v>1</v>
      </c>
      <c r="W83" s="203">
        <f t="shared" ref="W83:AG83" si="34">SUM(W80:W82)</f>
        <v>1</v>
      </c>
      <c r="X83" s="203">
        <f t="shared" si="34"/>
        <v>1</v>
      </c>
      <c r="Y83" s="203">
        <f t="shared" si="34"/>
        <v>1</v>
      </c>
      <c r="Z83" s="203">
        <f t="shared" si="34"/>
        <v>1</v>
      </c>
      <c r="AA83" s="203">
        <f t="shared" si="34"/>
        <v>1</v>
      </c>
      <c r="AB83" s="203">
        <f t="shared" si="34"/>
        <v>1</v>
      </c>
      <c r="AC83" s="203">
        <f t="shared" si="34"/>
        <v>1</v>
      </c>
      <c r="AD83" s="203">
        <f t="shared" si="34"/>
        <v>1</v>
      </c>
      <c r="AE83" s="203">
        <f t="shared" si="34"/>
        <v>1</v>
      </c>
      <c r="AF83" s="203">
        <f t="shared" si="34"/>
        <v>1</v>
      </c>
      <c r="AG83" s="203">
        <f t="shared" si="34"/>
        <v>1</v>
      </c>
    </row>
    <row r="84" spans="1:33">
      <c r="A84" s="273"/>
      <c r="B84" s="197"/>
      <c r="C84" s="197"/>
      <c r="S84" s="273"/>
      <c r="T84" s="197"/>
      <c r="U84" s="197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</row>
    <row r="85" spans="1:33">
      <c r="A85" s="273" t="s">
        <v>203</v>
      </c>
      <c r="B85" s="197">
        <v>24</v>
      </c>
      <c r="C85" s="197">
        <v>1</v>
      </c>
      <c r="E85" s="199">
        <f>E31</f>
        <v>13080</v>
      </c>
      <c r="F85" s="199">
        <f t="shared" ref="F85:Q85" si="35">F31</f>
        <v>13720</v>
      </c>
      <c r="G85" s="199">
        <f t="shared" si="35"/>
        <v>13760</v>
      </c>
      <c r="H85" s="199">
        <f t="shared" si="35"/>
        <v>14120</v>
      </c>
      <c r="I85" s="199">
        <f t="shared" si="35"/>
        <v>14920</v>
      </c>
      <c r="J85" s="199">
        <f t="shared" si="35"/>
        <v>17400</v>
      </c>
      <c r="K85" s="199">
        <f t="shared" si="35"/>
        <v>17600</v>
      </c>
      <c r="L85" s="199">
        <f t="shared" si="35"/>
        <v>18000</v>
      </c>
      <c r="M85" s="199">
        <f t="shared" si="35"/>
        <v>16000</v>
      </c>
      <c r="N85" s="199">
        <f t="shared" si="35"/>
        <v>13240</v>
      </c>
      <c r="O85" s="199">
        <f t="shared" si="35"/>
        <v>11960</v>
      </c>
      <c r="P85" s="199">
        <f t="shared" si="35"/>
        <v>13280</v>
      </c>
      <c r="Q85" s="199">
        <f t="shared" si="35"/>
        <v>177080</v>
      </c>
      <c r="S85" s="273" t="s">
        <v>203</v>
      </c>
      <c r="T85" s="197">
        <v>24</v>
      </c>
      <c r="U85" s="197">
        <f t="shared" ref="U85:U88" si="36">C85</f>
        <v>1</v>
      </c>
      <c r="V85" s="203">
        <f>E85/E$88</f>
        <v>6.0919947090932805E-3</v>
      </c>
      <c r="W85" s="203">
        <f t="shared" ref="W85:AG87" si="37">F85/F$88</f>
        <v>6.611028660640287E-3</v>
      </c>
      <c r="X85" s="203">
        <f t="shared" si="37"/>
        <v>3.0647517907415986E-3</v>
      </c>
      <c r="Y85" s="203">
        <f t="shared" si="37"/>
        <v>6.9645851829929963E-3</v>
      </c>
      <c r="Z85" s="203">
        <f t="shared" si="37"/>
        <v>8.0762152213922269E-3</v>
      </c>
      <c r="AA85" s="203">
        <f t="shared" si="37"/>
        <v>8.2537995939510091E-3</v>
      </c>
      <c r="AB85" s="203">
        <f t="shared" si="37"/>
        <v>8.3841463414634151E-3</v>
      </c>
      <c r="AC85" s="203">
        <f t="shared" si="37"/>
        <v>8.356545961002786E-3</v>
      </c>
      <c r="AD85" s="203">
        <f t="shared" si="37"/>
        <v>8.1632653061224497E-3</v>
      </c>
      <c r="AE85" s="203">
        <f t="shared" si="37"/>
        <v>6.6843029948100733E-3</v>
      </c>
      <c r="AF85" s="203">
        <f t="shared" si="37"/>
        <v>6.0385741694436029E-3</v>
      </c>
      <c r="AG85" s="203">
        <f t="shared" si="37"/>
        <v>5.8426017175841191E-3</v>
      </c>
    </row>
    <row r="86" spans="1:33">
      <c r="A86" s="273"/>
      <c r="B86" s="197">
        <v>25</v>
      </c>
      <c r="C86" s="197">
        <v>1</v>
      </c>
      <c r="E86" s="199">
        <f>E32</f>
        <v>19600</v>
      </c>
      <c r="F86" s="199">
        <f t="shared" ref="F86:Q86" si="38">F32</f>
        <v>0</v>
      </c>
      <c r="G86" s="199">
        <f t="shared" si="38"/>
        <v>0</v>
      </c>
      <c r="H86" s="199">
        <f t="shared" si="38"/>
        <v>64480</v>
      </c>
      <c r="I86" s="199">
        <f t="shared" si="38"/>
        <v>20480</v>
      </c>
      <c r="J86" s="199">
        <f t="shared" si="38"/>
        <v>19520</v>
      </c>
      <c r="K86" s="199">
        <f t="shared" si="38"/>
        <v>22400</v>
      </c>
      <c r="L86" s="199">
        <f t="shared" si="38"/>
        <v>0</v>
      </c>
      <c r="M86" s="199">
        <f t="shared" si="38"/>
        <v>0</v>
      </c>
      <c r="N86" s="199">
        <f t="shared" si="38"/>
        <v>59520</v>
      </c>
      <c r="O86" s="199">
        <f t="shared" si="38"/>
        <v>17440</v>
      </c>
      <c r="P86" s="199">
        <f t="shared" si="38"/>
        <v>20480</v>
      </c>
      <c r="Q86" s="199">
        <f t="shared" si="38"/>
        <v>243920</v>
      </c>
      <c r="S86" s="273"/>
      <c r="T86" s="197">
        <v>25</v>
      </c>
      <c r="U86" s="197">
        <f t="shared" si="36"/>
        <v>1</v>
      </c>
      <c r="V86" s="203">
        <f t="shared" ref="V86:V87" si="39">E86/E$88</f>
        <v>9.1286770870205123E-3</v>
      </c>
      <c r="W86" s="203">
        <f t="shared" si="37"/>
        <v>0</v>
      </c>
      <c r="X86" s="203">
        <f t="shared" si="37"/>
        <v>0</v>
      </c>
      <c r="Y86" s="203">
        <f t="shared" si="37"/>
        <v>3.1804281345565746E-2</v>
      </c>
      <c r="Z86" s="203">
        <f t="shared" si="37"/>
        <v>1.1085850384323914E-2</v>
      </c>
      <c r="AA86" s="203">
        <f t="shared" si="37"/>
        <v>9.259434946777223E-3</v>
      </c>
      <c r="AB86" s="203">
        <f t="shared" si="37"/>
        <v>1.0670731707317074E-2</v>
      </c>
      <c r="AC86" s="203">
        <f t="shared" si="37"/>
        <v>0</v>
      </c>
      <c r="AD86" s="203">
        <f t="shared" si="37"/>
        <v>0</v>
      </c>
      <c r="AE86" s="203">
        <f t="shared" si="37"/>
        <v>3.0049072073345586E-2</v>
      </c>
      <c r="AF86" s="203">
        <f t="shared" si="37"/>
        <v>8.8054125012622438E-3</v>
      </c>
      <c r="AG86" s="203">
        <f t="shared" si="37"/>
        <v>9.0102773475996059E-3</v>
      </c>
    </row>
    <row r="87" spans="1:33">
      <c r="A87" s="273"/>
      <c r="B87" s="205">
        <v>31</v>
      </c>
      <c r="C87" s="205">
        <v>1</v>
      </c>
      <c r="D87" s="205"/>
      <c r="E87" s="206">
        <f>E33</f>
        <v>2114400</v>
      </c>
      <c r="F87" s="206">
        <f t="shared" ref="F87:Q87" si="40">F33</f>
        <v>2061600</v>
      </c>
      <c r="G87" s="206">
        <f t="shared" si="40"/>
        <v>4476000</v>
      </c>
      <c r="H87" s="206">
        <f t="shared" si="40"/>
        <v>1948800</v>
      </c>
      <c r="I87" s="206">
        <f t="shared" si="40"/>
        <v>1812000</v>
      </c>
      <c r="J87" s="206">
        <f t="shared" si="40"/>
        <v>2071200</v>
      </c>
      <c r="K87" s="206">
        <f t="shared" si="40"/>
        <v>2059200</v>
      </c>
      <c r="L87" s="206">
        <f t="shared" si="40"/>
        <v>2136000</v>
      </c>
      <c r="M87" s="206">
        <f t="shared" si="40"/>
        <v>1944000</v>
      </c>
      <c r="N87" s="206">
        <f t="shared" si="40"/>
        <v>1908000</v>
      </c>
      <c r="O87" s="206">
        <f t="shared" si="40"/>
        <v>1951200</v>
      </c>
      <c r="P87" s="206">
        <f t="shared" si="40"/>
        <v>2239200</v>
      </c>
      <c r="Q87" s="206">
        <f t="shared" si="40"/>
        <v>26721600</v>
      </c>
      <c r="S87" s="273"/>
      <c r="T87" s="205">
        <v>31</v>
      </c>
      <c r="U87" s="205">
        <f t="shared" si="36"/>
        <v>1</v>
      </c>
      <c r="V87" s="207">
        <f t="shared" si="39"/>
        <v>0.98477932820388625</v>
      </c>
      <c r="W87" s="207">
        <f t="shared" si="37"/>
        <v>0.99338897133935966</v>
      </c>
      <c r="X87" s="207">
        <f t="shared" si="37"/>
        <v>0.99693524820925838</v>
      </c>
      <c r="Y87" s="207">
        <f t="shared" si="37"/>
        <v>0.96123113347144129</v>
      </c>
      <c r="Z87" s="207">
        <f t="shared" si="37"/>
        <v>0.98083793439428391</v>
      </c>
      <c r="AA87" s="207">
        <f t="shared" si="37"/>
        <v>0.98248676545927172</v>
      </c>
      <c r="AB87" s="207">
        <f t="shared" si="37"/>
        <v>0.98094512195121952</v>
      </c>
      <c r="AC87" s="207">
        <f t="shared" si="37"/>
        <v>0.99164345403899723</v>
      </c>
      <c r="AD87" s="207">
        <f t="shared" si="37"/>
        <v>0.99183673469387756</v>
      </c>
      <c r="AE87" s="207">
        <f t="shared" si="37"/>
        <v>0.96326662493184434</v>
      </c>
      <c r="AF87" s="207">
        <f t="shared" si="37"/>
        <v>0.98515601332929414</v>
      </c>
      <c r="AG87" s="207">
        <f t="shared" si="37"/>
        <v>0.98514712093481627</v>
      </c>
    </row>
    <row r="88" spans="1:33">
      <c r="A88" s="273"/>
      <c r="B88" s="197" t="s">
        <v>19</v>
      </c>
      <c r="C88" s="197">
        <f>SUM(C85:C87)</f>
        <v>3</v>
      </c>
      <c r="E88" s="199">
        <f>SUM(E85:E87)</f>
        <v>2147080</v>
      </c>
      <c r="F88" s="199">
        <f t="shared" ref="F88:Q88" si="41">SUM(F85:F87)</f>
        <v>2075320</v>
      </c>
      <c r="G88" s="199">
        <f t="shared" si="41"/>
        <v>4489760</v>
      </c>
      <c r="H88" s="199">
        <f t="shared" si="41"/>
        <v>2027400</v>
      </c>
      <c r="I88" s="199">
        <f t="shared" si="41"/>
        <v>1847400</v>
      </c>
      <c r="J88" s="199">
        <f t="shared" si="41"/>
        <v>2108120</v>
      </c>
      <c r="K88" s="199">
        <f t="shared" si="41"/>
        <v>2099200</v>
      </c>
      <c r="L88" s="199">
        <f t="shared" si="41"/>
        <v>2154000</v>
      </c>
      <c r="M88" s="199">
        <f t="shared" si="41"/>
        <v>1960000</v>
      </c>
      <c r="N88" s="199">
        <f t="shared" si="41"/>
        <v>1980760</v>
      </c>
      <c r="O88" s="199">
        <f t="shared" si="41"/>
        <v>1980600</v>
      </c>
      <c r="P88" s="199">
        <f t="shared" si="41"/>
        <v>2272960</v>
      </c>
      <c r="Q88" s="199">
        <f t="shared" si="41"/>
        <v>27142600</v>
      </c>
      <c r="S88" s="273"/>
      <c r="T88" s="197"/>
      <c r="U88" s="197">
        <f t="shared" si="36"/>
        <v>3</v>
      </c>
      <c r="V88" s="203">
        <f>SUM(V85:V87)</f>
        <v>1</v>
      </c>
      <c r="W88" s="203">
        <f t="shared" ref="W88:AG88" si="42">SUM(W85:W87)</f>
        <v>1</v>
      </c>
      <c r="X88" s="203">
        <f t="shared" si="42"/>
        <v>1</v>
      </c>
      <c r="Y88" s="203">
        <f t="shared" si="42"/>
        <v>1</v>
      </c>
      <c r="Z88" s="203">
        <f t="shared" si="42"/>
        <v>1</v>
      </c>
      <c r="AA88" s="203">
        <f t="shared" si="42"/>
        <v>1</v>
      </c>
      <c r="AB88" s="203">
        <f t="shared" si="42"/>
        <v>1</v>
      </c>
      <c r="AC88" s="203">
        <f t="shared" si="42"/>
        <v>1</v>
      </c>
      <c r="AD88" s="203">
        <f t="shared" si="42"/>
        <v>1</v>
      </c>
      <c r="AE88" s="203">
        <f t="shared" si="42"/>
        <v>1</v>
      </c>
      <c r="AF88" s="203">
        <f t="shared" si="42"/>
        <v>1</v>
      </c>
      <c r="AG88" s="203">
        <f t="shared" si="42"/>
        <v>1</v>
      </c>
    </row>
    <row r="89" spans="1:33">
      <c r="A89" s="273"/>
      <c r="B89" s="197"/>
      <c r="C89" s="197"/>
      <c r="S89" s="273"/>
      <c r="T89" s="197"/>
      <c r="U89" s="197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</row>
    <row r="90" spans="1:33">
      <c r="A90" s="273" t="s">
        <v>204</v>
      </c>
      <c r="B90" s="197">
        <v>24</v>
      </c>
      <c r="C90" s="197">
        <f>COUNTIF($D$34:$D$41,B90)</f>
        <v>4</v>
      </c>
      <c r="E90" s="199">
        <f>SUMIF($D$34:$D$41,$B90,E$34:E$41)</f>
        <v>50840</v>
      </c>
      <c r="F90" s="199">
        <f t="shared" ref="F90:Q92" si="43">SUMIF($D$34:$D$41,$B90,F$34:F$41)</f>
        <v>47050</v>
      </c>
      <c r="G90" s="199">
        <f t="shared" si="43"/>
        <v>43450</v>
      </c>
      <c r="H90" s="199">
        <f t="shared" si="43"/>
        <v>51160</v>
      </c>
      <c r="I90" s="199">
        <f t="shared" si="43"/>
        <v>0</v>
      </c>
      <c r="J90" s="199">
        <f t="shared" si="43"/>
        <v>106870</v>
      </c>
      <c r="K90" s="199">
        <f t="shared" si="43"/>
        <v>51080</v>
      </c>
      <c r="L90" s="199">
        <f t="shared" si="43"/>
        <v>51800</v>
      </c>
      <c r="M90" s="199">
        <f t="shared" si="43"/>
        <v>47672</v>
      </c>
      <c r="N90" s="199">
        <f t="shared" si="43"/>
        <v>41243</v>
      </c>
      <c r="O90" s="199">
        <f t="shared" si="43"/>
        <v>41253</v>
      </c>
      <c r="P90" s="199">
        <f t="shared" si="43"/>
        <v>44137</v>
      </c>
      <c r="Q90" s="199">
        <f t="shared" si="43"/>
        <v>576555</v>
      </c>
      <c r="S90" s="273" t="s">
        <v>204</v>
      </c>
      <c r="T90" s="197">
        <v>24</v>
      </c>
      <c r="U90" s="197">
        <f t="shared" ref="U90:U93" si="44">C90</f>
        <v>4</v>
      </c>
      <c r="V90" s="203">
        <f>E90/E$93</f>
        <v>2.1410462658030607E-2</v>
      </c>
      <c r="W90" s="203">
        <f t="shared" ref="W90:AG92" si="45">F90/F$93</f>
        <v>1.7077606013640306E-2</v>
      </c>
      <c r="X90" s="203">
        <f t="shared" si="45"/>
        <v>1.644108265191447E-2</v>
      </c>
      <c r="Y90" s="203">
        <f t="shared" si="45"/>
        <v>2.1506009155607495E-2</v>
      </c>
      <c r="Z90" s="203">
        <f t="shared" si="45"/>
        <v>0</v>
      </c>
      <c r="AA90" s="203">
        <f t="shared" si="45"/>
        <v>2.0877858568967067E-2</v>
      </c>
      <c r="AB90" s="203">
        <f t="shared" si="45"/>
        <v>2.2404687966033301E-2</v>
      </c>
      <c r="AC90" s="203">
        <f t="shared" si="45"/>
        <v>1.1480089358533386E-2</v>
      </c>
      <c r="AD90" s="203">
        <f t="shared" si="45"/>
        <v>0.60642141148934003</v>
      </c>
      <c r="AE90" s="203">
        <f t="shared" si="45"/>
        <v>1.9015279353048031E-2</v>
      </c>
      <c r="AF90" s="203">
        <f t="shared" si="45"/>
        <v>1.9620078274852314E-2</v>
      </c>
      <c r="AG90" s="203">
        <f t="shared" si="45"/>
        <v>1.9519385385027694E-2</v>
      </c>
    </row>
    <row r="91" spans="1:33">
      <c r="A91" s="273"/>
      <c r="B91" s="197">
        <v>25</v>
      </c>
      <c r="C91" s="197">
        <f t="shared" ref="C91:C92" si="46">COUNTIF($D$34:$D$41,B91)</f>
        <v>3</v>
      </c>
      <c r="E91" s="199">
        <f>SUMIF($D$34:$D$41,$B91,E$34:E$41)</f>
        <v>41300</v>
      </c>
      <c r="F91" s="199">
        <f t="shared" si="43"/>
        <v>39220</v>
      </c>
      <c r="G91" s="199">
        <f t="shared" si="43"/>
        <v>33720</v>
      </c>
      <c r="H91" s="199">
        <f t="shared" si="43"/>
        <v>35710</v>
      </c>
      <c r="I91" s="199">
        <f t="shared" si="43"/>
        <v>19440</v>
      </c>
      <c r="J91" s="199">
        <f t="shared" si="43"/>
        <v>58350</v>
      </c>
      <c r="K91" s="199">
        <f t="shared" si="43"/>
        <v>40000</v>
      </c>
      <c r="L91" s="199">
        <f t="shared" si="43"/>
        <v>39560</v>
      </c>
      <c r="M91" s="199">
        <f t="shared" si="43"/>
        <v>30940</v>
      </c>
      <c r="N91" s="199">
        <f t="shared" si="43"/>
        <v>25297</v>
      </c>
      <c r="O91" s="199">
        <f t="shared" si="43"/>
        <v>38138</v>
      </c>
      <c r="P91" s="199">
        <f t="shared" si="43"/>
        <v>33051</v>
      </c>
      <c r="Q91" s="199">
        <f t="shared" si="43"/>
        <v>434726</v>
      </c>
      <c r="S91" s="273"/>
      <c r="T91" s="197">
        <v>25</v>
      </c>
      <c r="U91" s="197">
        <f t="shared" si="44"/>
        <v>3</v>
      </c>
      <c r="V91" s="203">
        <f t="shared" ref="V91:V92" si="47">E91/E$93</f>
        <v>1.7392842403160191E-2</v>
      </c>
      <c r="W91" s="203">
        <f t="shared" si="45"/>
        <v>1.4235572961848519E-2</v>
      </c>
      <c r="X91" s="203">
        <f t="shared" si="45"/>
        <v>1.2759339632279766E-2</v>
      </c>
      <c r="Y91" s="203">
        <f t="shared" si="45"/>
        <v>1.5011328908263167E-2</v>
      </c>
      <c r="Z91" s="203">
        <f t="shared" si="45"/>
        <v>1</v>
      </c>
      <c r="AA91" s="203">
        <f t="shared" si="45"/>
        <v>1.1399111513981737E-2</v>
      </c>
      <c r="AB91" s="203">
        <f t="shared" si="45"/>
        <v>1.7544783058757479E-2</v>
      </c>
      <c r="AC91" s="203">
        <f t="shared" si="45"/>
        <v>8.7674195950498204E-3</v>
      </c>
      <c r="AD91" s="203">
        <f t="shared" si="45"/>
        <v>0.39357858851065997</v>
      </c>
      <c r="AE91" s="203">
        <f t="shared" si="45"/>
        <v>1.1663300967292779E-2</v>
      </c>
      <c r="AF91" s="203">
        <f t="shared" si="45"/>
        <v>1.8138572837037729E-2</v>
      </c>
      <c r="AG91" s="203">
        <f t="shared" si="45"/>
        <v>1.4616652839127043E-2</v>
      </c>
    </row>
    <row r="92" spans="1:33">
      <c r="A92" s="273"/>
      <c r="B92" s="205">
        <v>31</v>
      </c>
      <c r="C92" s="205">
        <f t="shared" si="46"/>
        <v>1</v>
      </c>
      <c r="D92" s="205"/>
      <c r="E92" s="206">
        <f>SUMIF($D$34:$D$41,$B92,E$34:E$41)</f>
        <v>2282400</v>
      </c>
      <c r="F92" s="206">
        <f t="shared" si="43"/>
        <v>2668800</v>
      </c>
      <c r="G92" s="206">
        <f t="shared" si="43"/>
        <v>2565600</v>
      </c>
      <c r="H92" s="206">
        <f t="shared" si="43"/>
        <v>2292000</v>
      </c>
      <c r="I92" s="206">
        <f t="shared" si="43"/>
        <v>0</v>
      </c>
      <c r="J92" s="206">
        <f t="shared" si="43"/>
        <v>4953600</v>
      </c>
      <c r="K92" s="206">
        <f t="shared" si="43"/>
        <v>2188800</v>
      </c>
      <c r="L92" s="206">
        <f t="shared" si="43"/>
        <v>4420800</v>
      </c>
      <c r="M92" s="206">
        <f t="shared" si="43"/>
        <v>0</v>
      </c>
      <c r="N92" s="206">
        <f t="shared" si="43"/>
        <v>2102400</v>
      </c>
      <c r="O92" s="206">
        <f t="shared" si="43"/>
        <v>2023200</v>
      </c>
      <c r="P92" s="206">
        <f t="shared" si="43"/>
        <v>2184000</v>
      </c>
      <c r="Q92" s="206">
        <f t="shared" si="43"/>
        <v>27681600</v>
      </c>
      <c r="S92" s="273"/>
      <c r="T92" s="205">
        <v>31</v>
      </c>
      <c r="U92" s="205">
        <f t="shared" si="44"/>
        <v>1</v>
      </c>
      <c r="V92" s="207">
        <f t="shared" si="47"/>
        <v>0.96119669493880922</v>
      </c>
      <c r="W92" s="207">
        <f t="shared" si="45"/>
        <v>0.9686868210245112</v>
      </c>
      <c r="X92" s="207">
        <f t="shared" si="45"/>
        <v>0.97079957771580572</v>
      </c>
      <c r="Y92" s="207">
        <f t="shared" si="45"/>
        <v>0.9634826619361293</v>
      </c>
      <c r="Z92" s="207">
        <f t="shared" si="45"/>
        <v>0</v>
      </c>
      <c r="AA92" s="207">
        <f t="shared" si="45"/>
        <v>0.96772302991705117</v>
      </c>
      <c r="AB92" s="207">
        <f t="shared" si="45"/>
        <v>0.96005052897520926</v>
      </c>
      <c r="AC92" s="207">
        <f t="shared" si="45"/>
        <v>0.97975249104641682</v>
      </c>
      <c r="AD92" s="207">
        <f t="shared" si="45"/>
        <v>0</v>
      </c>
      <c r="AE92" s="207">
        <f t="shared" si="45"/>
        <v>0.96932141967965924</v>
      </c>
      <c r="AF92" s="207">
        <f t="shared" si="45"/>
        <v>0.96224134888810997</v>
      </c>
      <c r="AG92" s="207">
        <f t="shared" si="45"/>
        <v>0.96586396177584521</v>
      </c>
    </row>
    <row r="93" spans="1:33">
      <c r="B93" s="197" t="s">
        <v>19</v>
      </c>
      <c r="C93" s="197">
        <f>SUM(C90:C92)</f>
        <v>8</v>
      </c>
      <c r="E93" s="199">
        <f>SUM(E90:E92)</f>
        <v>2374540</v>
      </c>
      <c r="F93" s="199">
        <f t="shared" ref="F93:Q93" si="48">SUM(F90:F92)</f>
        <v>2755070</v>
      </c>
      <c r="G93" s="199">
        <f t="shared" si="48"/>
        <v>2642770</v>
      </c>
      <c r="H93" s="199">
        <f t="shared" si="48"/>
        <v>2378870</v>
      </c>
      <c r="I93" s="199">
        <f t="shared" si="48"/>
        <v>19440</v>
      </c>
      <c r="J93" s="199">
        <f t="shared" si="48"/>
        <v>5118820</v>
      </c>
      <c r="K93" s="199">
        <f t="shared" si="48"/>
        <v>2279880</v>
      </c>
      <c r="L93" s="199">
        <f t="shared" si="48"/>
        <v>4512160</v>
      </c>
      <c r="M93" s="199">
        <f t="shared" si="48"/>
        <v>78612</v>
      </c>
      <c r="N93" s="199">
        <f t="shared" si="48"/>
        <v>2168940</v>
      </c>
      <c r="O93" s="199">
        <f t="shared" si="48"/>
        <v>2102591</v>
      </c>
      <c r="P93" s="199">
        <f t="shared" si="48"/>
        <v>2261188</v>
      </c>
      <c r="Q93" s="199">
        <f t="shared" si="48"/>
        <v>28692881</v>
      </c>
      <c r="T93" s="197"/>
      <c r="U93" s="197">
        <f t="shared" si="44"/>
        <v>8</v>
      </c>
      <c r="V93" s="203">
        <f>SUM(V90:V92)</f>
        <v>1</v>
      </c>
      <c r="W93" s="203">
        <f t="shared" ref="W93:AG93" si="49">SUM(W90:W92)</f>
        <v>1</v>
      </c>
      <c r="X93" s="203">
        <f t="shared" si="49"/>
        <v>1</v>
      </c>
      <c r="Y93" s="203">
        <f t="shared" si="49"/>
        <v>1</v>
      </c>
      <c r="Z93" s="203">
        <f t="shared" si="49"/>
        <v>1</v>
      </c>
      <c r="AA93" s="203">
        <f t="shared" si="49"/>
        <v>1</v>
      </c>
      <c r="AB93" s="203">
        <f t="shared" si="49"/>
        <v>1</v>
      </c>
      <c r="AC93" s="203">
        <f t="shared" si="49"/>
        <v>1</v>
      </c>
      <c r="AD93" s="203">
        <f t="shared" si="49"/>
        <v>1</v>
      </c>
      <c r="AE93" s="203">
        <f t="shared" si="49"/>
        <v>1</v>
      </c>
      <c r="AF93" s="203">
        <f t="shared" si="49"/>
        <v>1</v>
      </c>
      <c r="AG93" s="203">
        <f t="shared" si="49"/>
        <v>1</v>
      </c>
    </row>
    <row r="94" spans="1:33">
      <c r="B94" s="197"/>
      <c r="C94" s="197"/>
      <c r="T94" s="197"/>
      <c r="U94" s="197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</row>
    <row r="96" spans="1:33" ht="18.75">
      <c r="B96" s="200" t="s">
        <v>136</v>
      </c>
      <c r="S96" s="280" t="s">
        <v>131</v>
      </c>
      <c r="T96" s="280"/>
      <c r="U96" s="280"/>
      <c r="V96" s="280"/>
      <c r="W96" s="280"/>
      <c r="X96" s="280"/>
      <c r="Y96" s="280"/>
      <c r="Z96" s="280"/>
      <c r="AA96" s="280"/>
      <c r="AB96" s="280"/>
      <c r="AC96" s="280"/>
      <c r="AD96" s="280"/>
      <c r="AE96" s="280"/>
      <c r="AF96" s="280"/>
      <c r="AG96" s="280"/>
    </row>
    <row r="98" spans="1:32">
      <c r="E98" s="281" t="s">
        <v>152</v>
      </c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3"/>
      <c r="T98" s="281" t="s">
        <v>152</v>
      </c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3"/>
    </row>
    <row r="99" spans="1:32">
      <c r="A99" s="201"/>
      <c r="B99" s="201" t="s">
        <v>133</v>
      </c>
      <c r="C99" s="201" t="s">
        <v>134</v>
      </c>
      <c r="E99" s="222">
        <v>43647</v>
      </c>
      <c r="F99" s="222">
        <v>43678</v>
      </c>
      <c r="G99" s="222">
        <v>43709</v>
      </c>
      <c r="H99" s="222">
        <v>43739</v>
      </c>
      <c r="I99" s="222">
        <v>43770</v>
      </c>
      <c r="J99" s="222">
        <v>43800</v>
      </c>
      <c r="K99" s="222">
        <v>43831</v>
      </c>
      <c r="L99" s="222">
        <v>43862</v>
      </c>
      <c r="M99" s="222">
        <v>43891</v>
      </c>
      <c r="N99" s="222">
        <v>43922</v>
      </c>
      <c r="O99" s="222">
        <v>43952</v>
      </c>
      <c r="P99" s="222">
        <v>43983</v>
      </c>
      <c r="Q99" s="201" t="s">
        <v>19</v>
      </c>
      <c r="S99" s="201" t="s">
        <v>133</v>
      </c>
      <c r="T99" s="201" t="s">
        <v>58</v>
      </c>
      <c r="U99" s="201" t="s">
        <v>59</v>
      </c>
      <c r="V99" s="201" t="s">
        <v>60</v>
      </c>
      <c r="W99" s="201" t="s">
        <v>61</v>
      </c>
      <c r="X99" s="201" t="s">
        <v>62</v>
      </c>
      <c r="Y99" s="201" t="s">
        <v>63</v>
      </c>
      <c r="Z99" s="201" t="s">
        <v>64</v>
      </c>
      <c r="AA99" s="201" t="s">
        <v>65</v>
      </c>
      <c r="AB99" s="201" t="s">
        <v>66</v>
      </c>
      <c r="AC99" s="201" t="s">
        <v>67</v>
      </c>
      <c r="AD99" s="201" t="s">
        <v>68</v>
      </c>
      <c r="AE99" s="201" t="s">
        <v>69</v>
      </c>
      <c r="AF99" s="201"/>
    </row>
    <row r="100" spans="1:32">
      <c r="B100" s="197">
        <v>24</v>
      </c>
      <c r="C100" s="196">
        <f>C69+C80+C85+C90</f>
        <v>8</v>
      </c>
      <c r="E100" s="209">
        <f t="shared" ref="E100:Q100" si="50">E69+E80+E85+E90</f>
        <v>73647</v>
      </c>
      <c r="F100" s="209">
        <f t="shared" si="50"/>
        <v>70304</v>
      </c>
      <c r="G100" s="209">
        <f t="shared" si="50"/>
        <v>67167</v>
      </c>
      <c r="H100" s="209">
        <f t="shared" si="50"/>
        <v>74951</v>
      </c>
      <c r="I100" s="209">
        <f t="shared" si="50"/>
        <v>26091</v>
      </c>
      <c r="J100" s="209">
        <f t="shared" si="50"/>
        <v>137520</v>
      </c>
      <c r="K100" s="209">
        <f t="shared" si="50"/>
        <v>81430</v>
      </c>
      <c r="L100" s="209">
        <f t="shared" si="50"/>
        <v>82420</v>
      </c>
      <c r="M100" s="209">
        <f t="shared" si="50"/>
        <v>69942</v>
      </c>
      <c r="N100" s="209">
        <f t="shared" si="50"/>
        <v>70753</v>
      </c>
      <c r="O100" s="209">
        <f t="shared" si="50"/>
        <v>60533</v>
      </c>
      <c r="P100" s="209">
        <f t="shared" si="50"/>
        <v>65227</v>
      </c>
      <c r="Q100" s="209">
        <f t="shared" si="50"/>
        <v>879985</v>
      </c>
      <c r="S100" s="197">
        <v>24</v>
      </c>
      <c r="T100" s="212">
        <f>E100/E$104</f>
        <v>7.5871693093103503E-3</v>
      </c>
      <c r="U100" s="212">
        <f t="shared" ref="U100:U103" si="51">F100/F$104</f>
        <v>5.5054188093247563E-3</v>
      </c>
      <c r="V100" s="212">
        <f t="shared" ref="V100:V103" si="52">G100/G$104</f>
        <v>4.7139411086867767E-3</v>
      </c>
      <c r="W100" s="212">
        <f t="shared" ref="W100:W103" si="53">H100/H$104</f>
        <v>8.1522699717344604E-3</v>
      </c>
      <c r="X100" s="212">
        <f t="shared" ref="X100:X103" si="54">I100/I$104</f>
        <v>2.6661472868827005E-3</v>
      </c>
      <c r="Y100" s="212">
        <f t="shared" ref="Y100:Y103" si="55">J100/J$104</f>
        <v>7.2547754538323118E-3</v>
      </c>
      <c r="Z100" s="212">
        <f t="shared" ref="Z100:Z103" si="56">K100/K$104</f>
        <v>7.6683664580773055E-3</v>
      </c>
      <c r="AA100" s="212">
        <f t="shared" ref="AA100:AA103" si="57">L100/L$104</f>
        <v>5.7062703894276839E-3</v>
      </c>
      <c r="AB100" s="212">
        <f t="shared" ref="AB100:AB103" si="58">M100/M$104</f>
        <v>1.2541551442739251E-2</v>
      </c>
      <c r="AC100" s="212">
        <f t="shared" ref="AC100:AC103" si="59">N100/N$104</f>
        <v>5.1044108233103793E-3</v>
      </c>
      <c r="AD100" s="212">
        <f t="shared" ref="AD100:AD103" si="60">O100/O$104</f>
        <v>5.1746984098776597E-3</v>
      </c>
      <c r="AE100" s="212">
        <f t="shared" ref="AE100:AE103" si="61">P100/P$104</f>
        <v>5.8770592052423297E-3</v>
      </c>
      <c r="AF100" s="209"/>
    </row>
    <row r="101" spans="1:32">
      <c r="B101" s="197">
        <v>25</v>
      </c>
      <c r="C101" s="196">
        <f>C70+C81+C86+C91</f>
        <v>7</v>
      </c>
      <c r="E101" s="209">
        <f t="shared" ref="E101:Q101" si="62">E70+E81+E86+E91</f>
        <v>190820</v>
      </c>
      <c r="F101" s="209">
        <f t="shared" si="62"/>
        <v>159540</v>
      </c>
      <c r="G101" s="209">
        <f t="shared" si="62"/>
        <v>163320</v>
      </c>
      <c r="H101" s="209">
        <f t="shared" si="62"/>
        <v>223750</v>
      </c>
      <c r="I101" s="209">
        <f t="shared" si="62"/>
        <v>177160</v>
      </c>
      <c r="J101" s="209">
        <f t="shared" si="62"/>
        <v>222830</v>
      </c>
      <c r="K101" s="209">
        <f t="shared" si="62"/>
        <v>218960</v>
      </c>
      <c r="L101" s="209">
        <f t="shared" si="62"/>
        <v>181960</v>
      </c>
      <c r="M101" s="209">
        <f t="shared" si="62"/>
        <v>185180</v>
      </c>
      <c r="N101" s="209">
        <f t="shared" si="62"/>
        <v>203737</v>
      </c>
      <c r="O101" s="209">
        <f t="shared" si="62"/>
        <v>157098</v>
      </c>
      <c r="P101" s="209">
        <f t="shared" si="62"/>
        <v>166811</v>
      </c>
      <c r="Q101" s="209">
        <f t="shared" si="62"/>
        <v>2251166</v>
      </c>
      <c r="S101" s="197">
        <v>25</v>
      </c>
      <c r="T101" s="212">
        <f t="shared" ref="T101:T103" si="63">E101/E$104</f>
        <v>1.9658419862351503E-2</v>
      </c>
      <c r="U101" s="212">
        <f t="shared" si="51"/>
        <v>1.2493378994647126E-2</v>
      </c>
      <c r="V101" s="212">
        <f t="shared" si="52"/>
        <v>1.1462189198128908E-2</v>
      </c>
      <c r="W101" s="212">
        <f t="shared" si="53"/>
        <v>2.4336838817034939E-2</v>
      </c>
      <c r="X101" s="212">
        <f t="shared" si="54"/>
        <v>1.810335569139317E-2</v>
      </c>
      <c r="Y101" s="212">
        <f t="shared" si="55"/>
        <v>1.1755247341313656E-2</v>
      </c>
      <c r="Z101" s="212">
        <f t="shared" si="56"/>
        <v>2.061974112318073E-2</v>
      </c>
      <c r="AA101" s="212">
        <f t="shared" si="57"/>
        <v>1.2597827712451605E-2</v>
      </c>
      <c r="AB101" s="212">
        <f t="shared" si="58"/>
        <v>3.3205291472455101E-2</v>
      </c>
      <c r="AC101" s="212">
        <f t="shared" si="59"/>
        <v>1.4698420532115765E-2</v>
      </c>
      <c r="AD101" s="212">
        <f t="shared" si="60"/>
        <v>1.3429613116729067E-2</v>
      </c>
      <c r="AE101" s="212">
        <f t="shared" si="61"/>
        <v>1.5029943475641655E-2</v>
      </c>
      <c r="AF101" s="209"/>
    </row>
    <row r="102" spans="1:32">
      <c r="B102" s="197">
        <v>26</v>
      </c>
      <c r="C102" s="196">
        <f>C71+C74+C82</f>
        <v>6</v>
      </c>
      <c r="E102" s="209">
        <f t="shared" ref="E102:Q102" si="64">E71+E74+E82</f>
        <v>2361480</v>
      </c>
      <c r="F102" s="209">
        <f t="shared" si="64"/>
        <v>3156120</v>
      </c>
      <c r="G102" s="209">
        <f t="shared" si="64"/>
        <v>2402100</v>
      </c>
      <c r="H102" s="209">
        <f t="shared" si="64"/>
        <v>1872780</v>
      </c>
      <c r="I102" s="209">
        <f t="shared" si="64"/>
        <v>2454780</v>
      </c>
      <c r="J102" s="209">
        <f t="shared" si="64"/>
        <v>3722640</v>
      </c>
      <c r="K102" s="209">
        <f t="shared" si="64"/>
        <v>2542560</v>
      </c>
      <c r="L102" s="209">
        <f t="shared" si="64"/>
        <v>1622580</v>
      </c>
      <c r="M102" s="209">
        <f t="shared" si="64"/>
        <v>1688100</v>
      </c>
      <c r="N102" s="209">
        <f t="shared" si="64"/>
        <v>2434980</v>
      </c>
      <c r="O102" s="209">
        <f t="shared" si="64"/>
        <v>2706300</v>
      </c>
      <c r="P102" s="209">
        <f t="shared" si="64"/>
        <v>2162040</v>
      </c>
      <c r="Q102" s="209">
        <f t="shared" si="64"/>
        <v>29126460</v>
      </c>
      <c r="S102" s="197">
        <v>26</v>
      </c>
      <c r="T102" s="212">
        <f t="shared" si="63"/>
        <v>0.24328144500862503</v>
      </c>
      <c r="U102" s="212">
        <f t="shared" si="51"/>
        <v>0.24715183222129677</v>
      </c>
      <c r="V102" s="212">
        <f t="shared" si="52"/>
        <v>0.16858513759995991</v>
      </c>
      <c r="W102" s="212">
        <f t="shared" si="53"/>
        <v>0.20369852513862208</v>
      </c>
      <c r="X102" s="212">
        <f t="shared" si="54"/>
        <v>0.2508453120575645</v>
      </c>
      <c r="Y102" s="212">
        <f t="shared" si="55"/>
        <v>0.19638537882093018</v>
      </c>
      <c r="Z102" s="212">
        <f t="shared" si="56"/>
        <v>0.23943610243950672</v>
      </c>
      <c r="AA102" s="212">
        <f t="shared" si="57"/>
        <v>0.11233778462117898</v>
      </c>
      <c r="AB102" s="212">
        <f t="shared" si="58"/>
        <v>0.30269927926693735</v>
      </c>
      <c r="AC102" s="212">
        <f t="shared" si="59"/>
        <v>0.1756694170783473</v>
      </c>
      <c r="AD102" s="212">
        <f t="shared" si="60"/>
        <v>0.2313496160218709</v>
      </c>
      <c r="AE102" s="212">
        <f t="shared" si="61"/>
        <v>0.19480333426498422</v>
      </c>
      <c r="AF102" s="209"/>
    </row>
    <row r="103" spans="1:32">
      <c r="B103" s="205">
        <v>31</v>
      </c>
      <c r="C103" s="204">
        <f>C67+C75+C78+C87+C92</f>
        <v>5</v>
      </c>
      <c r="D103" s="205"/>
      <c r="E103" s="210">
        <f t="shared" ref="E103:Q103" si="65">E67+E75+E78+E87+E92</f>
        <v>7080835.2000000002</v>
      </c>
      <c r="F103" s="210">
        <f t="shared" si="65"/>
        <v>9384000</v>
      </c>
      <c r="G103" s="210">
        <f t="shared" si="65"/>
        <v>11616000</v>
      </c>
      <c r="H103" s="210">
        <f t="shared" si="65"/>
        <v>7022400</v>
      </c>
      <c r="I103" s="210">
        <f t="shared" si="65"/>
        <v>7128000</v>
      </c>
      <c r="J103" s="210">
        <f t="shared" si="65"/>
        <v>14872800</v>
      </c>
      <c r="K103" s="210">
        <f t="shared" si="65"/>
        <v>7776000</v>
      </c>
      <c r="L103" s="210">
        <f t="shared" si="65"/>
        <v>12556800</v>
      </c>
      <c r="M103" s="210">
        <f t="shared" si="65"/>
        <v>3633600</v>
      </c>
      <c r="N103" s="210">
        <f t="shared" si="65"/>
        <v>11151679.199999999</v>
      </c>
      <c r="O103" s="210">
        <f t="shared" si="65"/>
        <v>8773948.8000000007</v>
      </c>
      <c r="P103" s="210">
        <f t="shared" si="65"/>
        <v>8704500</v>
      </c>
      <c r="Q103" s="210">
        <f t="shared" si="65"/>
        <v>109700563.2</v>
      </c>
      <c r="S103" s="208">
        <v>31</v>
      </c>
      <c r="T103" s="212">
        <f t="shared" si="63"/>
        <v>0.72947296581971321</v>
      </c>
      <c r="U103" s="212">
        <f t="shared" si="51"/>
        <v>0.73484936997473138</v>
      </c>
      <c r="V103" s="212">
        <f t="shared" si="52"/>
        <v>0.81523873209322439</v>
      </c>
      <c r="W103" s="212">
        <f t="shared" si="53"/>
        <v>0.7638123660726085</v>
      </c>
      <c r="X103" s="212">
        <f t="shared" si="54"/>
        <v>0.7283851849641596</v>
      </c>
      <c r="Y103" s="212">
        <f t="shared" si="55"/>
        <v>0.78460459838392382</v>
      </c>
      <c r="Z103" s="212">
        <f t="shared" si="56"/>
        <v>0.73227578997923526</v>
      </c>
      <c r="AA103" s="212">
        <f t="shared" si="57"/>
        <v>0.86935811727694179</v>
      </c>
      <c r="AB103" s="212">
        <f t="shared" si="58"/>
        <v>0.65155387781786833</v>
      </c>
      <c r="AC103" s="212">
        <f t="shared" si="59"/>
        <v>0.80452775156622658</v>
      </c>
      <c r="AD103" s="212">
        <f t="shared" si="60"/>
        <v>0.75004607245152244</v>
      </c>
      <c r="AE103" s="212">
        <f t="shared" si="61"/>
        <v>0.78428966305413184</v>
      </c>
      <c r="AF103" s="211"/>
    </row>
    <row r="104" spans="1:32">
      <c r="B104" s="197" t="s">
        <v>19</v>
      </c>
      <c r="C104" s="196">
        <f>SUM(C100:C103)</f>
        <v>26</v>
      </c>
      <c r="E104" s="209">
        <f t="shared" ref="E104:Q104" si="66">SUM(E100:E103)</f>
        <v>9706782.1999999993</v>
      </c>
      <c r="F104" s="209">
        <f t="shared" si="66"/>
        <v>12769964</v>
      </c>
      <c r="G104" s="209">
        <f t="shared" si="66"/>
        <v>14248587</v>
      </c>
      <c r="H104" s="209">
        <f t="shared" si="66"/>
        <v>9193881</v>
      </c>
      <c r="I104" s="209">
        <f t="shared" si="66"/>
        <v>9786031</v>
      </c>
      <c r="J104" s="209">
        <f t="shared" si="66"/>
        <v>18955790</v>
      </c>
      <c r="K104" s="209">
        <f t="shared" si="66"/>
        <v>10618950</v>
      </c>
      <c r="L104" s="209">
        <f t="shared" si="66"/>
        <v>14443760</v>
      </c>
      <c r="M104" s="209">
        <f t="shared" si="66"/>
        <v>5576822</v>
      </c>
      <c r="N104" s="209">
        <f t="shared" si="66"/>
        <v>13861149.199999999</v>
      </c>
      <c r="O104" s="209">
        <f t="shared" si="66"/>
        <v>11697879.800000001</v>
      </c>
      <c r="P104" s="209">
        <f t="shared" si="66"/>
        <v>11098578</v>
      </c>
      <c r="Q104" s="209">
        <f t="shared" si="66"/>
        <v>141958174.19999999</v>
      </c>
      <c r="R104" s="199"/>
      <c r="S104" s="204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04"/>
    </row>
    <row r="105" spans="1:32"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</row>
    <row r="106" spans="1:32"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</row>
    <row r="107" spans="1:32">
      <c r="B107" s="275" t="s">
        <v>207</v>
      </c>
      <c r="E107" s="199">
        <f t="shared" ref="E107:Q107" si="67">E103-E67</f>
        <v>5205600</v>
      </c>
      <c r="F107" s="199">
        <f t="shared" si="67"/>
        <v>7387200</v>
      </c>
      <c r="G107" s="199">
        <f t="shared" si="67"/>
        <v>11616000</v>
      </c>
      <c r="H107" s="199">
        <f t="shared" si="67"/>
        <v>7022400</v>
      </c>
      <c r="I107" s="199">
        <f t="shared" si="67"/>
        <v>2551200</v>
      </c>
      <c r="J107" s="199">
        <f t="shared" si="67"/>
        <v>10502400</v>
      </c>
      <c r="K107" s="199">
        <f t="shared" si="67"/>
        <v>5949600</v>
      </c>
      <c r="L107" s="199">
        <f t="shared" si="67"/>
        <v>10560000</v>
      </c>
      <c r="M107" s="199">
        <f t="shared" si="67"/>
        <v>3633600</v>
      </c>
      <c r="N107" s="199">
        <f t="shared" si="67"/>
        <v>7227679.1999999993</v>
      </c>
      <c r="O107" s="199">
        <f t="shared" si="67"/>
        <v>6635548.8000000007</v>
      </c>
      <c r="P107" s="199">
        <f t="shared" si="67"/>
        <v>7000500</v>
      </c>
      <c r="Q107" s="199">
        <f t="shared" si="67"/>
        <v>85291728</v>
      </c>
    </row>
    <row r="108" spans="1:32">
      <c r="E108" s="203">
        <f t="shared" ref="E108:Q108" si="68">E107/E103</f>
        <v>0.73516751244259992</v>
      </c>
      <c r="F108" s="203">
        <f t="shared" si="68"/>
        <v>0.78721227621483381</v>
      </c>
      <c r="G108" s="203">
        <f t="shared" si="68"/>
        <v>1</v>
      </c>
      <c r="H108" s="203">
        <f t="shared" si="68"/>
        <v>1</v>
      </c>
      <c r="I108" s="203">
        <f t="shared" si="68"/>
        <v>0.3579124579124579</v>
      </c>
      <c r="J108" s="203">
        <f t="shared" si="68"/>
        <v>0.706148136194933</v>
      </c>
      <c r="K108" s="203">
        <f t="shared" si="68"/>
        <v>0.7651234567901235</v>
      </c>
      <c r="L108" s="203">
        <f t="shared" si="68"/>
        <v>0.84097859327217128</v>
      </c>
      <c r="M108" s="203">
        <f t="shared" si="68"/>
        <v>1</v>
      </c>
      <c r="N108" s="203">
        <f t="shared" si="68"/>
        <v>0.64812474160842071</v>
      </c>
      <c r="O108" s="203">
        <f t="shared" si="68"/>
        <v>0.75627849572133365</v>
      </c>
      <c r="P108" s="203">
        <f t="shared" si="68"/>
        <v>0.80423918662760641</v>
      </c>
      <c r="Q108" s="203">
        <f t="shared" si="68"/>
        <v>0.77749580778815908</v>
      </c>
    </row>
  </sheetData>
  <mergeCells count="6">
    <mergeCell ref="S63:AG63"/>
    <mergeCell ref="E65:P65"/>
    <mergeCell ref="V65:AG65"/>
    <mergeCell ref="S96:AG96"/>
    <mergeCell ref="E98:P98"/>
    <mergeCell ref="T98:AE98"/>
  </mergeCells>
  <pageMargins left="0.7" right="0.7" top="0.75" bottom="0.75" header="0.3" footer="0.3"/>
  <pageSetup scale="51" orientation="landscape" r:id="rId1"/>
  <headerFooter>
    <oddFooter>&amp;L&amp;F&amp;R&amp;A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topLeftCell="D22" workbookViewId="0">
      <selection activeCell="K45" sqref="K45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3.28515625" customWidth="1"/>
    <col min="7" max="7" width="6" customWidth="1"/>
    <col min="8" max="8" width="9.5703125" customWidth="1"/>
    <col min="10" max="10" width="1" customWidth="1"/>
    <col min="11" max="12" width="10.7109375" customWidth="1"/>
    <col min="13" max="13" width="8.7109375" bestFit="1" customWidth="1"/>
    <col min="14" max="14" width="0.7109375" customWidth="1"/>
    <col min="15" max="16" width="10.7109375" customWidth="1"/>
    <col min="17" max="17" width="10.7109375" bestFit="1" customWidth="1"/>
    <col min="18" max="18" width="0.7109375" customWidth="1"/>
    <col min="19" max="20" width="10.7109375" customWidth="1"/>
  </cols>
  <sheetData>
    <row r="1" spans="1:21">
      <c r="B1" s="24"/>
      <c r="C1" s="24"/>
      <c r="D1" s="24"/>
      <c r="E1" s="24"/>
      <c r="F1" s="154"/>
    </row>
    <row r="2" spans="1:21">
      <c r="A2" s="25" t="s">
        <v>101</v>
      </c>
      <c r="B2" s="25"/>
      <c r="C2" s="25"/>
      <c r="D2" s="25"/>
      <c r="E2" s="25"/>
      <c r="F2" s="25"/>
    </row>
    <row r="3" spans="1:21">
      <c r="A3" s="25" t="s">
        <v>11</v>
      </c>
      <c r="B3" s="25"/>
      <c r="C3" s="25"/>
      <c r="D3" s="25"/>
      <c r="E3" s="25"/>
      <c r="F3" s="25"/>
    </row>
    <row r="4" spans="1:21">
      <c r="A4" s="26" t="s">
        <v>151</v>
      </c>
      <c r="B4" s="26"/>
      <c r="C4" s="26"/>
      <c r="D4" s="26"/>
      <c r="E4" s="26"/>
      <c r="F4" s="26"/>
    </row>
    <row r="5" spans="1:21" ht="15.75" customHeight="1">
      <c r="A5" s="25"/>
      <c r="B5" s="25"/>
      <c r="C5" s="25"/>
      <c r="D5" s="25"/>
      <c r="E5" s="25"/>
      <c r="F5" s="25"/>
      <c r="I5" s="276" t="s">
        <v>137</v>
      </c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</row>
    <row r="6" spans="1:21" ht="15.75">
      <c r="A6" s="27"/>
      <c r="B6" s="24"/>
      <c r="C6" s="24"/>
      <c r="D6" s="24"/>
      <c r="E6" s="24"/>
      <c r="F6" s="24"/>
      <c r="I6" s="276" t="s">
        <v>88</v>
      </c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</row>
    <row r="7" spans="1:21">
      <c r="A7" s="28" t="s">
        <v>12</v>
      </c>
      <c r="B7" s="29"/>
      <c r="C7" s="29"/>
      <c r="D7" s="29"/>
      <c r="E7" s="24"/>
      <c r="F7" s="24"/>
      <c r="G7" s="30"/>
    </row>
    <row r="8" spans="1:21">
      <c r="A8" s="31" t="s">
        <v>13</v>
      </c>
      <c r="B8" s="32" t="s">
        <v>14</v>
      </c>
      <c r="C8" s="32"/>
      <c r="D8" s="32"/>
      <c r="E8" s="33"/>
      <c r="F8" s="89"/>
      <c r="G8" s="30"/>
      <c r="K8" s="148" t="s">
        <v>84</v>
      </c>
      <c r="L8" s="149"/>
      <c r="M8" s="149"/>
      <c r="N8" s="150"/>
      <c r="O8" s="148" t="s">
        <v>92</v>
      </c>
      <c r="P8" s="149"/>
      <c r="Q8" s="149"/>
      <c r="R8" s="150"/>
      <c r="S8" s="148" t="s">
        <v>96</v>
      </c>
      <c r="T8" s="149"/>
      <c r="U8" s="149"/>
    </row>
    <row r="9" spans="1:21">
      <c r="A9" s="27"/>
      <c r="B9" s="34"/>
      <c r="C9" s="35"/>
      <c r="D9" s="36"/>
      <c r="E9" s="34"/>
      <c r="F9" s="34"/>
      <c r="G9" s="30"/>
      <c r="K9" s="151" t="s">
        <v>85</v>
      </c>
      <c r="L9" s="152"/>
      <c r="M9" s="152"/>
      <c r="N9" s="150"/>
      <c r="O9" s="151" t="s">
        <v>86</v>
      </c>
      <c r="P9" s="152"/>
      <c r="Q9" s="152"/>
      <c r="R9" s="150"/>
      <c r="S9" s="151" t="s">
        <v>87</v>
      </c>
      <c r="T9" s="152"/>
      <c r="U9" s="152"/>
    </row>
    <row r="10" spans="1:21">
      <c r="A10" s="37">
        <v>1</v>
      </c>
      <c r="B10" s="38"/>
      <c r="C10" s="39" t="s">
        <v>15</v>
      </c>
      <c r="D10" s="40" t="s">
        <v>16</v>
      </c>
      <c r="E10" s="41" t="s">
        <v>102</v>
      </c>
      <c r="F10" s="42"/>
      <c r="G10" s="40"/>
      <c r="I10" s="144" t="s">
        <v>51</v>
      </c>
      <c r="J10" s="144"/>
      <c r="K10" s="144" t="s">
        <v>81</v>
      </c>
      <c r="L10" s="144" t="s">
        <v>82</v>
      </c>
      <c r="M10" s="144" t="s">
        <v>83</v>
      </c>
      <c r="N10" s="24"/>
      <c r="O10" s="144" t="s">
        <v>81</v>
      </c>
      <c r="P10" s="144" t="s">
        <v>82</v>
      </c>
      <c r="Q10" s="144" t="s">
        <v>83</v>
      </c>
      <c r="R10" s="24"/>
      <c r="S10" s="144" t="s">
        <v>81</v>
      </c>
      <c r="T10" s="144" t="s">
        <v>82</v>
      </c>
      <c r="U10" s="144" t="s">
        <v>83</v>
      </c>
    </row>
    <row r="11" spans="1:21">
      <c r="A11" s="37">
        <f t="shared" ref="A11:A35" si="0">A10+1</f>
        <v>2</v>
      </c>
      <c r="B11" s="38"/>
      <c r="C11" s="121" t="s">
        <v>102</v>
      </c>
      <c r="D11" s="43" t="s">
        <v>102</v>
      </c>
      <c r="E11" s="44" t="s">
        <v>17</v>
      </c>
      <c r="F11" s="188"/>
      <c r="G11" s="187"/>
      <c r="H11" s="112"/>
      <c r="I11" s="145">
        <f t="shared" ref="I11:I22" si="1">B12</f>
        <v>43647</v>
      </c>
      <c r="J11" s="58"/>
      <c r="K11" s="159">
        <f t="array" ref="K11:K22">TRANSPOSE('Actual Total Usage (excl. 139)'!B9:M9)/1000</f>
        <v>654782.30983099993</v>
      </c>
      <c r="L11" s="159">
        <f t="array" ref="L11:L22">TRANSPOSE('Normalized Tot Usage (Excl.139)'!B8:M8)/1000</f>
        <v>645707.53739585087</v>
      </c>
      <c r="M11" s="159">
        <f>L11-K11</f>
        <v>-9074.7724351490615</v>
      </c>
      <c r="N11" s="159"/>
      <c r="O11" s="159">
        <f t="array" ref="O11:O22">TRANSPOSE('Actual Total Usage (excl. 139)'!B13:M13)/1000</f>
        <v>154312.54760399999</v>
      </c>
      <c r="P11" s="159">
        <f t="array" ref="P11:P22">TRANSPOSE('Normalized Tot Usage (Excl.139)'!B9:M9)/1000</f>
        <v>152962.03221330713</v>
      </c>
      <c r="Q11" s="159">
        <f>P11-O11</f>
        <v>-1350.5153906928608</v>
      </c>
      <c r="R11" s="159"/>
      <c r="S11" s="159">
        <f t="array" ref="S11:S22">TRANSPOSE('Actual Total Usage (excl. 139)'!B17:M17)/1000</f>
        <v>236402.60671299999</v>
      </c>
      <c r="T11" s="159">
        <f t="array" ref="T11:T22">TRANSPOSE('Normalized Tot Usage (Excl.139)'!B10:M10)/1000</f>
        <v>234810.46457385065</v>
      </c>
      <c r="U11" s="159">
        <f>T11-S11</f>
        <v>-1592.142139149335</v>
      </c>
    </row>
    <row r="12" spans="1:21">
      <c r="A12" s="37">
        <f t="shared" si="0"/>
        <v>3</v>
      </c>
      <c r="B12" s="45">
        <v>43647</v>
      </c>
      <c r="C12" s="169">
        <f>K62*1000</f>
        <v>1310830603.4989998</v>
      </c>
      <c r="D12" s="170">
        <f>L62*1000</f>
        <v>1297604370.5666246</v>
      </c>
      <c r="E12" s="158">
        <f t="shared" ref="E12:E23" si="2">+D12-C12</f>
        <v>-13226232.932375193</v>
      </c>
      <c r="F12" s="158"/>
      <c r="G12" s="30"/>
      <c r="H12" s="114"/>
      <c r="I12" s="145">
        <f t="shared" si="1"/>
        <v>43678</v>
      </c>
      <c r="J12" s="58"/>
      <c r="K12" s="159">
        <v>676033.12982099992</v>
      </c>
      <c r="L12" s="159">
        <v>648721.99175474048</v>
      </c>
      <c r="M12" s="159">
        <f t="shared" ref="M12:M22" si="3">L12-K12</f>
        <v>-27311.138066259446</v>
      </c>
      <c r="N12" s="159"/>
      <c r="O12" s="159">
        <v>200566.71937100001</v>
      </c>
      <c r="P12" s="159">
        <v>195334.31638920904</v>
      </c>
      <c r="Q12" s="159">
        <f t="shared" ref="Q12:Q22" si="4">P12-O12</f>
        <v>-5232.4029817909759</v>
      </c>
      <c r="R12" s="159"/>
      <c r="S12" s="159">
        <v>237149.46913000001</v>
      </c>
      <c r="T12" s="159">
        <v>232311.67909223126</v>
      </c>
      <c r="U12" s="159">
        <f t="shared" ref="U12:U22" si="5">T12-S12</f>
        <v>-4837.7900377687474</v>
      </c>
    </row>
    <row r="13" spans="1:21">
      <c r="A13" s="37">
        <f t="shared" si="0"/>
        <v>4</v>
      </c>
      <c r="B13" s="45">
        <v>43678</v>
      </c>
      <c r="C13" s="169">
        <f t="shared" ref="C13:D23" si="6">K63*1000</f>
        <v>1386076637.9450002</v>
      </c>
      <c r="D13" s="170">
        <f t="shared" si="6"/>
        <v>1345035942.2957523</v>
      </c>
      <c r="E13" s="158">
        <f t="shared" si="2"/>
        <v>-41040695.649247885</v>
      </c>
      <c r="F13" s="158"/>
      <c r="G13" s="30"/>
      <c r="H13" s="114"/>
      <c r="I13" s="145">
        <f t="shared" si="1"/>
        <v>43709</v>
      </c>
      <c r="J13" s="58"/>
      <c r="K13" s="159">
        <v>680663.76682400005</v>
      </c>
      <c r="L13" s="159">
        <v>672444.156130919</v>
      </c>
      <c r="M13" s="159">
        <f t="shared" si="3"/>
        <v>-8219.6106930810492</v>
      </c>
      <c r="N13" s="159"/>
      <c r="O13" s="159">
        <v>149966.51245100002</v>
      </c>
      <c r="P13" s="159">
        <v>148818.01470426994</v>
      </c>
      <c r="Q13" s="159">
        <f t="shared" si="4"/>
        <v>-1148.4977467300778</v>
      </c>
      <c r="R13" s="159"/>
      <c r="S13" s="159">
        <v>240074.90372999999</v>
      </c>
      <c r="T13" s="159">
        <v>238643.71811084752</v>
      </c>
      <c r="U13" s="159">
        <f t="shared" si="5"/>
        <v>-1431.1856191524712</v>
      </c>
    </row>
    <row r="14" spans="1:21">
      <c r="A14" s="37">
        <f t="shared" si="0"/>
        <v>5</v>
      </c>
      <c r="B14" s="45">
        <v>43709</v>
      </c>
      <c r="C14" s="169">
        <f t="shared" si="6"/>
        <v>1344936694.3139999</v>
      </c>
      <c r="D14" s="170">
        <f t="shared" si="6"/>
        <v>1333060236.5638163</v>
      </c>
      <c r="E14" s="158">
        <f t="shared" si="2"/>
        <v>-11876457.750183582</v>
      </c>
      <c r="F14" s="158"/>
      <c r="H14" s="114"/>
      <c r="I14" s="145">
        <f t="shared" si="1"/>
        <v>43739</v>
      </c>
      <c r="J14" s="58"/>
      <c r="K14" s="159">
        <v>737896.98744200007</v>
      </c>
      <c r="L14" s="159">
        <v>709812.67184436694</v>
      </c>
      <c r="M14" s="159">
        <f t="shared" si="3"/>
        <v>-28084.315597633133</v>
      </c>
      <c r="N14" s="159"/>
      <c r="O14" s="159">
        <v>189274.17762099998</v>
      </c>
      <c r="P14" s="159">
        <v>186937.51000452499</v>
      </c>
      <c r="Q14" s="159">
        <f t="shared" si="4"/>
        <v>-2336.6676164749952</v>
      </c>
      <c r="R14" s="159"/>
      <c r="S14" s="159">
        <v>237984.61583100003</v>
      </c>
      <c r="T14" s="159">
        <v>237072.34673082424</v>
      </c>
      <c r="U14" s="159">
        <f t="shared" si="5"/>
        <v>-912.26910017579212</v>
      </c>
    </row>
    <row r="15" spans="1:21">
      <c r="A15" s="37">
        <f t="shared" si="0"/>
        <v>6</v>
      </c>
      <c r="B15" s="45">
        <v>43739</v>
      </c>
      <c r="C15" s="169">
        <f t="shared" si="6"/>
        <v>1444561728.2520001</v>
      </c>
      <c r="D15" s="170">
        <f t="shared" si="6"/>
        <v>1412327909.537215</v>
      </c>
      <c r="E15" s="158">
        <f t="shared" si="2"/>
        <v>-32233818.714785099</v>
      </c>
      <c r="F15" s="158"/>
      <c r="H15" s="189"/>
      <c r="I15" s="145">
        <f t="shared" si="1"/>
        <v>43770</v>
      </c>
      <c r="J15" s="58"/>
      <c r="K15" s="159">
        <v>877667.45737800002</v>
      </c>
      <c r="L15" s="159">
        <v>888300.30781626829</v>
      </c>
      <c r="M15" s="159">
        <f t="shared" si="3"/>
        <v>10632.850438268273</v>
      </c>
      <c r="N15" s="159"/>
      <c r="O15" s="159">
        <v>193143.178762</v>
      </c>
      <c r="P15" s="159">
        <v>194166.92165091087</v>
      </c>
      <c r="Q15" s="159">
        <f t="shared" si="4"/>
        <v>1023.7428889108705</v>
      </c>
      <c r="R15" s="159"/>
      <c r="S15" s="159">
        <v>231059.82499999998</v>
      </c>
      <c r="T15" s="159">
        <v>231598.39366585593</v>
      </c>
      <c r="U15" s="159">
        <f t="shared" si="5"/>
        <v>538.56866585594253</v>
      </c>
    </row>
    <row r="16" spans="1:21">
      <c r="A16" s="37">
        <f t="shared" si="0"/>
        <v>7</v>
      </c>
      <c r="B16" s="45">
        <v>43770</v>
      </c>
      <c r="C16" s="169">
        <f t="shared" si="6"/>
        <v>1547032597.5800002</v>
      </c>
      <c r="D16" s="170">
        <f t="shared" si="6"/>
        <v>1559664926.3322027</v>
      </c>
      <c r="E16" s="158">
        <f t="shared" si="2"/>
        <v>12632328.752202511</v>
      </c>
      <c r="F16" s="158"/>
      <c r="H16" s="114"/>
      <c r="I16" s="145">
        <f t="shared" si="1"/>
        <v>43800</v>
      </c>
      <c r="J16" s="58"/>
      <c r="K16" s="159">
        <v>1184914.6880039999</v>
      </c>
      <c r="L16" s="159">
        <v>1266277.5401687636</v>
      </c>
      <c r="M16" s="159">
        <f t="shared" si="3"/>
        <v>81362.852164763724</v>
      </c>
      <c r="N16" s="159"/>
      <c r="O16" s="159">
        <v>235371.36924999999</v>
      </c>
      <c r="P16" s="159">
        <v>245324.28657567085</v>
      </c>
      <c r="Q16" s="159">
        <f t="shared" si="4"/>
        <v>9952.91732567086</v>
      </c>
      <c r="R16" s="159"/>
      <c r="S16" s="159">
        <v>258534.24787299999</v>
      </c>
      <c r="T16" s="159">
        <v>265429.8798093677</v>
      </c>
      <c r="U16" s="159">
        <f t="shared" si="5"/>
        <v>6895.6319363677176</v>
      </c>
    </row>
    <row r="17" spans="1:21">
      <c r="A17" s="37">
        <f t="shared" si="0"/>
        <v>8</v>
      </c>
      <c r="B17" s="45">
        <v>43800</v>
      </c>
      <c r="C17" s="169">
        <f t="shared" si="6"/>
        <v>1975452251.753</v>
      </c>
      <c r="D17" s="170">
        <f t="shared" si="6"/>
        <v>2076773162.65012</v>
      </c>
      <c r="E17" s="158">
        <f t="shared" si="2"/>
        <v>101320910.89712</v>
      </c>
      <c r="F17" s="158"/>
      <c r="H17" s="114"/>
      <c r="I17" s="145">
        <f t="shared" si="1"/>
        <v>43831</v>
      </c>
      <c r="J17" s="58"/>
      <c r="K17" s="159">
        <v>1201777.0502869999</v>
      </c>
      <c r="L17" s="159">
        <v>1263660.9192732598</v>
      </c>
      <c r="M17" s="159">
        <f t="shared" si="3"/>
        <v>61883.868986259913</v>
      </c>
      <c r="N17" s="159"/>
      <c r="O17" s="159">
        <v>236187.17774499999</v>
      </c>
      <c r="P17" s="159">
        <v>243229.69480348428</v>
      </c>
      <c r="Q17" s="159">
        <f t="shared" si="4"/>
        <v>7042.5170584842854</v>
      </c>
      <c r="R17" s="159"/>
      <c r="S17" s="159">
        <v>253330.47510499996</v>
      </c>
      <c r="T17" s="159">
        <v>257782.75574759647</v>
      </c>
      <c r="U17" s="159">
        <f t="shared" si="5"/>
        <v>4452.28064259651</v>
      </c>
    </row>
    <row r="18" spans="1:21">
      <c r="A18" s="37">
        <f t="shared" si="0"/>
        <v>9</v>
      </c>
      <c r="B18" s="45">
        <v>43831</v>
      </c>
      <c r="C18" s="169">
        <f t="shared" si="6"/>
        <v>1956257460.7419999</v>
      </c>
      <c r="D18" s="170">
        <f t="shared" si="6"/>
        <v>2031983318.8707454</v>
      </c>
      <c r="E18" s="158">
        <f t="shared" si="2"/>
        <v>75725858.128745556</v>
      </c>
      <c r="F18" s="158"/>
      <c r="H18" s="114"/>
      <c r="I18" s="145">
        <f t="shared" si="1"/>
        <v>43862</v>
      </c>
      <c r="J18" s="58"/>
      <c r="K18" s="159">
        <v>1141170.6572019998</v>
      </c>
      <c r="L18" s="159">
        <v>1160794.3497247966</v>
      </c>
      <c r="M18" s="159">
        <f t="shared" si="3"/>
        <v>19623.692522796802</v>
      </c>
      <c r="N18" s="159"/>
      <c r="O18" s="159">
        <v>193892.72772300002</v>
      </c>
      <c r="P18" s="159">
        <v>196378.46947390481</v>
      </c>
      <c r="Q18" s="159">
        <f t="shared" si="4"/>
        <v>2485.7417509047955</v>
      </c>
      <c r="R18" s="159"/>
      <c r="S18" s="159">
        <v>262325.66357899999</v>
      </c>
      <c r="T18" s="159">
        <v>264737.93774907512</v>
      </c>
      <c r="U18" s="159">
        <f t="shared" si="5"/>
        <v>2412.2741700751358</v>
      </c>
    </row>
    <row r="19" spans="1:21">
      <c r="A19" s="37">
        <f t="shared" si="0"/>
        <v>10</v>
      </c>
      <c r="B19" s="45">
        <v>43862</v>
      </c>
      <c r="C19" s="169">
        <f t="shared" si="6"/>
        <v>1874776827.4449999</v>
      </c>
      <c r="D19" s="170">
        <f t="shared" si="6"/>
        <v>1900033438.530731</v>
      </c>
      <c r="E19" s="158">
        <f t="shared" si="2"/>
        <v>25256611.08573103</v>
      </c>
      <c r="F19" s="158"/>
      <c r="H19" s="114"/>
      <c r="I19" s="145">
        <f t="shared" si="1"/>
        <v>43891</v>
      </c>
      <c r="J19" s="58"/>
      <c r="K19" s="159">
        <v>1123019.4852390001</v>
      </c>
      <c r="L19" s="159">
        <v>1094472.0324045899</v>
      </c>
      <c r="M19" s="159">
        <f t="shared" si="3"/>
        <v>-28547.452834410127</v>
      </c>
      <c r="N19" s="159"/>
      <c r="O19" s="159">
        <v>236862.717623</v>
      </c>
      <c r="P19" s="159">
        <v>234133.49358054457</v>
      </c>
      <c r="Q19" s="159">
        <f t="shared" si="4"/>
        <v>-2729.2240424554329</v>
      </c>
      <c r="R19" s="159"/>
      <c r="S19" s="159">
        <v>252842.18113400001</v>
      </c>
      <c r="T19" s="159">
        <v>251601.66938459937</v>
      </c>
      <c r="U19" s="159">
        <f t="shared" si="5"/>
        <v>-1240.5117494006408</v>
      </c>
    </row>
    <row r="20" spans="1:21">
      <c r="A20" s="37">
        <f t="shared" si="0"/>
        <v>11</v>
      </c>
      <c r="B20" s="45">
        <v>43891</v>
      </c>
      <c r="C20" s="169">
        <f t="shared" si="6"/>
        <v>1885155024.0060003</v>
      </c>
      <c r="D20" s="170">
        <f t="shared" si="6"/>
        <v>1851545807.6347125</v>
      </c>
      <c r="E20" s="158">
        <f t="shared" si="2"/>
        <v>-33609216.371287823</v>
      </c>
      <c r="F20" s="158"/>
      <c r="H20" s="114"/>
      <c r="I20" s="145">
        <f t="shared" si="1"/>
        <v>43922</v>
      </c>
      <c r="J20" s="58"/>
      <c r="K20" s="159">
        <v>990736.68756400002</v>
      </c>
      <c r="L20" s="159">
        <v>1014973.5300692432</v>
      </c>
      <c r="M20" s="159">
        <f t="shared" si="3"/>
        <v>24236.842505243141</v>
      </c>
      <c r="N20" s="159"/>
      <c r="O20" s="159">
        <v>198687.43332699995</v>
      </c>
      <c r="P20" s="159">
        <v>200680.30838657444</v>
      </c>
      <c r="Q20" s="159">
        <f t="shared" si="4"/>
        <v>1992.8750595744932</v>
      </c>
      <c r="R20" s="159"/>
      <c r="S20" s="159">
        <v>221119.259521</v>
      </c>
      <c r="T20" s="159">
        <v>221775.84277318476</v>
      </c>
      <c r="U20" s="159">
        <f t="shared" si="5"/>
        <v>656.58325218476239</v>
      </c>
    </row>
    <row r="21" spans="1:21">
      <c r="A21" s="37">
        <f t="shared" si="0"/>
        <v>12</v>
      </c>
      <c r="B21" s="45">
        <v>43922</v>
      </c>
      <c r="C21" s="169">
        <f t="shared" si="6"/>
        <v>1677203120.3270001</v>
      </c>
      <c r="D21" s="170">
        <f t="shared" si="6"/>
        <v>1705140139.4805315</v>
      </c>
      <c r="E21" s="158">
        <f t="shared" si="2"/>
        <v>27937019.153531313</v>
      </c>
      <c r="F21" s="158"/>
      <c r="H21" s="114"/>
      <c r="I21" s="145">
        <f t="shared" si="1"/>
        <v>43952</v>
      </c>
      <c r="J21" s="58"/>
      <c r="K21" s="159">
        <v>788649.55696199997</v>
      </c>
      <c r="L21" s="159">
        <v>805128.36732989759</v>
      </c>
      <c r="M21" s="159">
        <f t="shared" si="3"/>
        <v>16478.810367897619</v>
      </c>
      <c r="N21" s="159"/>
      <c r="O21" s="159">
        <v>172854.31158099999</v>
      </c>
      <c r="P21" s="159">
        <v>172731.77695839203</v>
      </c>
      <c r="Q21" s="159">
        <f t="shared" si="4"/>
        <v>-122.53462260795641</v>
      </c>
      <c r="R21" s="159"/>
      <c r="S21" s="159">
        <v>195581.25155199997</v>
      </c>
      <c r="T21" s="159">
        <v>193978.6190508994</v>
      </c>
      <c r="U21" s="159">
        <f t="shared" si="5"/>
        <v>-1602.6325011005683</v>
      </c>
    </row>
    <row r="22" spans="1:21">
      <c r="A22" s="37">
        <f t="shared" si="0"/>
        <v>13</v>
      </c>
      <c r="B22" s="45">
        <v>43952</v>
      </c>
      <c r="C22" s="169">
        <f t="shared" si="6"/>
        <v>1410713296.3430002</v>
      </c>
      <c r="D22" s="170">
        <f t="shared" si="6"/>
        <v>1424644460.0276933</v>
      </c>
      <c r="E22" s="158">
        <f t="shared" si="2"/>
        <v>13931163.684693098</v>
      </c>
      <c r="F22" s="158"/>
      <c r="H22" s="114"/>
      <c r="I22" s="147">
        <f t="shared" si="1"/>
        <v>43983</v>
      </c>
      <c r="J22" s="122"/>
      <c r="K22" s="160">
        <v>760296.11768200004</v>
      </c>
      <c r="L22" s="160">
        <v>760928.74952622422</v>
      </c>
      <c r="M22" s="160">
        <f t="shared" si="3"/>
        <v>632.63184422417544</v>
      </c>
      <c r="N22" s="159"/>
      <c r="O22" s="160">
        <v>182814.80901999999</v>
      </c>
      <c r="P22" s="160">
        <v>182935.4760729688</v>
      </c>
      <c r="Q22" s="160">
        <f t="shared" si="4"/>
        <v>120.66705296881264</v>
      </c>
      <c r="R22" s="159"/>
      <c r="S22" s="160">
        <v>210576.72474999999</v>
      </c>
      <c r="T22" s="160">
        <v>210688.80167430488</v>
      </c>
      <c r="U22" s="160">
        <f t="shared" si="5"/>
        <v>112.07692430488532</v>
      </c>
    </row>
    <row r="23" spans="1:21">
      <c r="A23" s="37">
        <f t="shared" si="0"/>
        <v>14</v>
      </c>
      <c r="B23" s="45">
        <v>43983</v>
      </c>
      <c r="C23" s="171">
        <f t="shared" si="6"/>
        <v>1398147268.6359999</v>
      </c>
      <c r="D23" s="172">
        <f t="shared" si="6"/>
        <v>1399095289.0955524</v>
      </c>
      <c r="E23" s="158">
        <f t="shared" si="2"/>
        <v>948020.45955252647</v>
      </c>
      <c r="F23" s="158"/>
      <c r="H23" s="114"/>
      <c r="I23" s="145" t="s">
        <v>19</v>
      </c>
      <c r="J23" s="58"/>
      <c r="K23" s="77">
        <f>SUM(K11:K22)</f>
        <v>10817607.894236</v>
      </c>
      <c r="L23" s="77">
        <f t="shared" ref="L23:M23" si="7">SUM(L11:L22)</f>
        <v>10931222.153438922</v>
      </c>
      <c r="M23" s="77">
        <f t="shared" si="7"/>
        <v>113614.25920292083</v>
      </c>
      <c r="N23" s="77"/>
      <c r="O23" s="77">
        <f>SUM(O11:O22)</f>
        <v>2343933.6820780002</v>
      </c>
      <c r="P23" s="77">
        <f t="shared" ref="P23:Q23" si="8">SUM(P11:P22)</f>
        <v>2353632.300813762</v>
      </c>
      <c r="Q23" s="77">
        <f t="shared" si="8"/>
        <v>9698.6187357618182</v>
      </c>
      <c r="R23" s="77"/>
      <c r="S23" s="77">
        <f>SUM(S11:S22)</f>
        <v>2836981.2239180002</v>
      </c>
      <c r="T23" s="77">
        <f t="shared" ref="T23:U23" si="9">SUM(T11:T22)</f>
        <v>2840432.1083626375</v>
      </c>
      <c r="U23" s="77">
        <f t="shared" si="9"/>
        <v>3450.8844446373987</v>
      </c>
    </row>
    <row r="24" spans="1:21">
      <c r="A24" s="37">
        <f t="shared" si="0"/>
        <v>15</v>
      </c>
      <c r="B24" s="24"/>
      <c r="C24" s="65">
        <f>SUM(C12:C23)</f>
        <v>19211143510.842003</v>
      </c>
      <c r="D24" s="135">
        <f>SUM(D12:D23)</f>
        <v>19336909001.585701</v>
      </c>
      <c r="E24" s="135">
        <f>SUM(E12:E23)</f>
        <v>125765490.74369645</v>
      </c>
      <c r="F24" s="185"/>
    </row>
    <row r="25" spans="1:21">
      <c r="A25" s="37">
        <f t="shared" si="0"/>
        <v>16</v>
      </c>
      <c r="B25" s="34"/>
      <c r="C25" s="46"/>
      <c r="D25" s="46"/>
      <c r="E25" s="47"/>
      <c r="F25" s="47"/>
      <c r="K25" s="148" t="s">
        <v>95</v>
      </c>
      <c r="L25" s="149"/>
      <c r="M25" s="149"/>
      <c r="O25" s="148" t="s">
        <v>97</v>
      </c>
      <c r="P25" s="149"/>
      <c r="Q25" s="149"/>
      <c r="R25" s="150"/>
      <c r="S25" s="148"/>
      <c r="T25" s="149"/>
      <c r="U25" s="149"/>
    </row>
    <row r="26" spans="1:21">
      <c r="A26" s="37">
        <f t="shared" si="0"/>
        <v>17</v>
      </c>
      <c r="B26" s="174" t="s">
        <v>112</v>
      </c>
      <c r="C26" s="48" t="s">
        <v>0</v>
      </c>
      <c r="D26" s="49"/>
      <c r="E26" s="158">
        <f>'Temp Adj. By Sched (Excl. 139)'!B64</f>
        <v>113614259.20292071</v>
      </c>
      <c r="F26" s="50"/>
      <c r="G26" s="64"/>
      <c r="H26" s="78"/>
      <c r="K26" s="151" t="s">
        <v>110</v>
      </c>
      <c r="L26" s="152"/>
      <c r="M26" s="152"/>
      <c r="O26" s="151" t="s">
        <v>89</v>
      </c>
      <c r="P26" s="152"/>
      <c r="Q26" s="152"/>
      <c r="R26" s="150"/>
      <c r="S26" s="151"/>
      <c r="T26" s="152"/>
      <c r="U26" s="152"/>
    </row>
    <row r="27" spans="1:21">
      <c r="A27" s="37">
        <f t="shared" si="0"/>
        <v>18</v>
      </c>
      <c r="B27" s="177" t="s">
        <v>113</v>
      </c>
      <c r="C27" s="48" t="s">
        <v>1</v>
      </c>
      <c r="D27" s="48"/>
      <c r="E27" s="158">
        <f>'Temp Adj. By Sched (Excl. 139)'!B65</f>
        <v>9698618.7357617114</v>
      </c>
      <c r="F27" s="50"/>
      <c r="G27" s="64"/>
      <c r="H27" s="78"/>
      <c r="I27" s="144" t="s">
        <v>51</v>
      </c>
      <c r="J27" s="144"/>
      <c r="K27" s="144" t="s">
        <v>81</v>
      </c>
      <c r="L27" s="144" t="s">
        <v>82</v>
      </c>
      <c r="M27" s="144" t="s">
        <v>83</v>
      </c>
      <c r="O27" s="144" t="s">
        <v>81</v>
      </c>
      <c r="P27" s="144" t="s">
        <v>82</v>
      </c>
      <c r="Q27" s="144" t="s">
        <v>83</v>
      </c>
      <c r="R27" s="24"/>
      <c r="S27" s="144"/>
      <c r="T27" s="144"/>
      <c r="U27" s="144"/>
    </row>
    <row r="28" spans="1:21">
      <c r="A28" s="37">
        <f t="shared" si="0"/>
        <v>19</v>
      </c>
      <c r="B28" s="48"/>
      <c r="C28" s="51" t="s">
        <v>2</v>
      </c>
      <c r="D28" s="52"/>
      <c r="E28" s="158">
        <f>'Temp Adj. By Sched (Excl. 139)'!B66</f>
        <v>3450884.4446373452</v>
      </c>
      <c r="F28" s="50"/>
      <c r="G28" s="64"/>
      <c r="H28" s="78"/>
      <c r="I28" s="145">
        <f t="shared" ref="I28:I39" si="10">I11</f>
        <v>43647</v>
      </c>
      <c r="J28" s="58"/>
      <c r="K28" s="159">
        <f t="array" ref="K28:K39">TRANSPOSE('Actual Total Usage (excl. 139)'!B21:M21)/1000</f>
        <v>153041.66675399998</v>
      </c>
      <c r="L28" s="159">
        <f t="array" ref="L28:L39">TRANSPOSE('Normalized Tot Usage (Excl.139)'!B11:M11)/1000</f>
        <v>152217.5247782784</v>
      </c>
      <c r="M28" s="159">
        <f>L28-K28</f>
        <v>-824.14197572157718</v>
      </c>
      <c r="N28" s="159"/>
      <c r="O28" s="159">
        <f t="array" ref="O28:O39">TRANSPOSE('Actual Total Usage (excl. 139)'!B25:M25)/1000</f>
        <v>95594.386731999999</v>
      </c>
      <c r="P28" s="159">
        <f t="array" ref="P28:P39">TRANSPOSE('Normalized Tot Usage (Excl.139)'!B12:M12)/1000</f>
        <v>95322.825178671657</v>
      </c>
      <c r="Q28" s="159">
        <f>P28-O28</f>
        <v>-271.56155332834169</v>
      </c>
      <c r="R28" s="159"/>
      <c r="S28" s="159"/>
      <c r="T28" s="159"/>
      <c r="U28" s="159"/>
    </row>
    <row r="29" spans="1:21">
      <c r="A29" s="37">
        <f t="shared" si="0"/>
        <v>20</v>
      </c>
      <c r="B29" s="53"/>
      <c r="C29" s="48" t="s">
        <v>3</v>
      </c>
      <c r="D29" s="51"/>
      <c r="E29" s="158">
        <f>'Temp Adj. By Sched (Excl. 139)'!B67</f>
        <v>-3454577.1466700207</v>
      </c>
      <c r="F29" s="50"/>
      <c r="G29" s="64"/>
      <c r="H29" s="78"/>
      <c r="I29" s="145">
        <f t="shared" si="10"/>
        <v>43678</v>
      </c>
      <c r="J29" s="58"/>
      <c r="K29" s="159">
        <v>155092.737406</v>
      </c>
      <c r="L29" s="159">
        <v>152598.90804580809</v>
      </c>
      <c r="M29" s="159">
        <f t="shared" ref="M29:M39" si="11">L29-K29</f>
        <v>-2493.829360191914</v>
      </c>
      <c r="N29" s="159"/>
      <c r="O29" s="159">
        <v>99001.113052000001</v>
      </c>
      <c r="P29" s="159">
        <v>98176.644751900341</v>
      </c>
      <c r="Q29" s="159">
        <f t="shared" ref="Q29:Q39" si="12">P29-O29</f>
        <v>-824.46830009965925</v>
      </c>
      <c r="R29" s="159"/>
      <c r="S29" s="159"/>
      <c r="T29" s="159"/>
      <c r="U29" s="159"/>
    </row>
    <row r="30" spans="1:21">
      <c r="A30" s="37">
        <f t="shared" si="0"/>
        <v>21</v>
      </c>
      <c r="B30" s="48"/>
      <c r="C30" s="51" t="s">
        <v>4</v>
      </c>
      <c r="D30" s="48"/>
      <c r="E30" s="158">
        <f>'Temp Adj. By Sched (Excl. 139)'!B68</f>
        <v>0</v>
      </c>
      <c r="F30" s="50"/>
      <c r="G30" s="64"/>
      <c r="H30" s="78"/>
      <c r="I30" s="145">
        <f t="shared" si="10"/>
        <v>43709</v>
      </c>
      <c r="J30" s="58"/>
      <c r="K30" s="159">
        <v>152019.33771800002</v>
      </c>
      <c r="L30" s="159">
        <v>151287.51680544284</v>
      </c>
      <c r="M30" s="159">
        <f t="shared" si="11"/>
        <v>-731.82091255718842</v>
      </c>
      <c r="N30" s="159"/>
      <c r="O30" s="159">
        <v>102335.28874600001</v>
      </c>
      <c r="P30" s="159">
        <v>102087.21479441275</v>
      </c>
      <c r="Q30" s="159">
        <f t="shared" si="12"/>
        <v>-248.07395158725558</v>
      </c>
      <c r="R30" s="159"/>
      <c r="S30" s="159"/>
      <c r="T30" s="159"/>
      <c r="U30" s="159"/>
    </row>
    <row r="31" spans="1:21">
      <c r="A31" s="37">
        <f t="shared" si="0"/>
        <v>22</v>
      </c>
      <c r="B31" s="48"/>
      <c r="C31" s="51" t="s">
        <v>5</v>
      </c>
      <c r="D31" s="48"/>
      <c r="E31" s="158">
        <f>'Temp Adj. By Sched (Excl. 139)'!B69</f>
        <v>-198390.96068005098</v>
      </c>
      <c r="F31" s="50"/>
      <c r="G31" s="64"/>
      <c r="H31" s="78"/>
      <c r="I31" s="145">
        <f t="shared" si="10"/>
        <v>43739</v>
      </c>
      <c r="J31" s="58"/>
      <c r="K31" s="159">
        <v>156070.96716999999</v>
      </c>
      <c r="L31" s="159">
        <v>155818.72157062858</v>
      </c>
      <c r="M31" s="159">
        <f t="shared" si="11"/>
        <v>-252.24559937141021</v>
      </c>
      <c r="N31" s="159"/>
      <c r="O31" s="159">
        <v>105844.72143800001</v>
      </c>
      <c r="P31" s="159">
        <v>105616.7125890324</v>
      </c>
      <c r="Q31" s="159">
        <f t="shared" si="12"/>
        <v>-228.00884896761272</v>
      </c>
      <c r="R31" s="159"/>
      <c r="S31" s="159"/>
      <c r="T31" s="159"/>
      <c r="U31" s="159"/>
    </row>
    <row r="32" spans="1:21">
      <c r="A32" s="37">
        <f t="shared" si="0"/>
        <v>23</v>
      </c>
      <c r="B32" s="48"/>
      <c r="C32" s="48" t="s">
        <v>7</v>
      </c>
      <c r="D32" s="48"/>
      <c r="E32" s="158">
        <f>'Temp Adj. By Sched (Excl. 139)'!B70</f>
        <v>-123218.86462752732</v>
      </c>
      <c r="F32" s="50"/>
      <c r="G32" s="64"/>
      <c r="H32" s="78"/>
      <c r="I32" s="145">
        <f t="shared" si="10"/>
        <v>43770</v>
      </c>
      <c r="J32" s="58"/>
      <c r="K32" s="159">
        <v>136595.59506299999</v>
      </c>
      <c r="L32" s="159">
        <v>136730.00055860076</v>
      </c>
      <c r="M32" s="159">
        <f t="shared" si="11"/>
        <v>134.40549560077488</v>
      </c>
      <c r="N32" s="159"/>
      <c r="O32" s="159">
        <v>88124.764526999992</v>
      </c>
      <c r="P32" s="159">
        <v>88242.559697161661</v>
      </c>
      <c r="Q32" s="159">
        <f t="shared" si="12"/>
        <v>117.79517016166938</v>
      </c>
      <c r="R32" s="159"/>
      <c r="S32" s="159"/>
      <c r="T32" s="159"/>
      <c r="U32" s="159"/>
    </row>
    <row r="33" spans="1:22">
      <c r="A33" s="37">
        <f t="shared" si="0"/>
        <v>24</v>
      </c>
      <c r="B33" s="48"/>
      <c r="C33" s="76" t="s">
        <v>22</v>
      </c>
      <c r="D33" s="48"/>
      <c r="E33" s="158">
        <f>'Temp Adj. By Sched (Excl. 139)'!B71</f>
        <v>2699242.1108746072</v>
      </c>
      <c r="F33" s="50"/>
      <c r="G33" s="64"/>
      <c r="H33" s="78"/>
      <c r="I33" s="145">
        <f t="shared" si="10"/>
        <v>43800</v>
      </c>
      <c r="J33" s="58"/>
      <c r="K33" s="159">
        <v>158189.49519999998</v>
      </c>
      <c r="L33" s="159">
        <v>158950.49762453447</v>
      </c>
      <c r="M33" s="159">
        <f t="shared" si="11"/>
        <v>761.00242453449755</v>
      </c>
      <c r="N33" s="159"/>
      <c r="O33" s="159">
        <v>107517.507291</v>
      </c>
      <c r="P33" s="159">
        <v>108200.27147629605</v>
      </c>
      <c r="Q33" s="159">
        <f t="shared" si="12"/>
        <v>682.76418529605144</v>
      </c>
      <c r="R33" s="159"/>
      <c r="S33" s="159"/>
      <c r="T33" s="159"/>
      <c r="U33" s="159"/>
    </row>
    <row r="34" spans="1:22">
      <c r="A34" s="37">
        <f t="shared" si="0"/>
        <v>25</v>
      </c>
      <c r="B34" s="48"/>
      <c r="C34" s="175" t="s">
        <v>8</v>
      </c>
      <c r="D34" s="175"/>
      <c r="E34" s="176">
        <f>'Temp Adj. By Sched (Excl. 139)'!B72</f>
        <v>78673.221480658452</v>
      </c>
      <c r="F34" s="186"/>
      <c r="G34" s="64"/>
      <c r="H34" s="78"/>
      <c r="I34" s="145">
        <f t="shared" si="10"/>
        <v>43831</v>
      </c>
      <c r="J34" s="58"/>
      <c r="K34" s="159">
        <v>138971.78090700001</v>
      </c>
      <c r="L34" s="159">
        <v>139596.64463311044</v>
      </c>
      <c r="M34" s="159">
        <f t="shared" si="11"/>
        <v>624.86372611043043</v>
      </c>
      <c r="N34" s="159"/>
      <c r="O34" s="159">
        <v>102618.01539299999</v>
      </c>
      <c r="P34" s="159">
        <v>103178.56247318942</v>
      </c>
      <c r="Q34" s="159">
        <f t="shared" si="12"/>
        <v>560.5470801894262</v>
      </c>
      <c r="R34" s="159"/>
      <c r="S34" s="159"/>
      <c r="T34" s="159"/>
      <c r="U34" s="159"/>
    </row>
    <row r="35" spans="1:22">
      <c r="A35" s="37">
        <f t="shared" si="0"/>
        <v>26</v>
      </c>
      <c r="B35" s="48"/>
      <c r="C35" s="174" t="s">
        <v>19</v>
      </c>
      <c r="D35" s="48"/>
      <c r="E35" s="158">
        <f>SUM(E26:E34)</f>
        <v>125765490.74369743</v>
      </c>
      <c r="F35" s="54"/>
      <c r="G35" s="64"/>
      <c r="H35" s="77"/>
      <c r="I35" s="145">
        <f t="shared" si="10"/>
        <v>43862</v>
      </c>
      <c r="J35" s="58"/>
      <c r="K35" s="159">
        <v>152924.80679</v>
      </c>
      <c r="L35" s="159">
        <v>153060.48364559785</v>
      </c>
      <c r="M35" s="159">
        <f t="shared" si="11"/>
        <v>135.67685559784877</v>
      </c>
      <c r="N35" s="159"/>
      <c r="O35" s="159">
        <v>92827.086965999988</v>
      </c>
      <c r="P35" s="159">
        <v>92953.299971502522</v>
      </c>
      <c r="Q35" s="159">
        <f t="shared" si="12"/>
        <v>126.21300550253363</v>
      </c>
      <c r="R35" s="159"/>
      <c r="S35" s="159"/>
      <c r="T35" s="159"/>
      <c r="U35" s="159"/>
    </row>
    <row r="36" spans="1:22">
      <c r="A36" s="37"/>
      <c r="B36" s="24"/>
      <c r="C36" s="24"/>
      <c r="D36" s="24"/>
      <c r="E36" s="24"/>
      <c r="F36" s="24"/>
      <c r="I36" s="145">
        <f t="shared" si="10"/>
        <v>43891</v>
      </c>
      <c r="J36" s="58"/>
      <c r="K36" s="159">
        <v>147396.11993300001</v>
      </c>
      <c r="L36" s="159">
        <v>147057.97170542029</v>
      </c>
      <c r="M36" s="159">
        <f t="shared" si="11"/>
        <v>-338.14822757971706</v>
      </c>
      <c r="N36" s="159"/>
      <c r="O36" s="159">
        <v>103884.80728200001</v>
      </c>
      <c r="P36" s="159">
        <v>103589.41675463879</v>
      </c>
      <c r="Q36" s="159">
        <f t="shared" si="12"/>
        <v>-295.39052736121812</v>
      </c>
      <c r="R36" s="159"/>
      <c r="S36" s="159"/>
      <c r="T36" s="159"/>
      <c r="U36" s="159"/>
    </row>
    <row r="37" spans="1:22">
      <c r="A37" s="67"/>
      <c r="B37" s="68"/>
      <c r="C37" s="68"/>
      <c r="D37" s="68"/>
      <c r="E37" s="69"/>
      <c r="F37" s="70"/>
      <c r="I37" s="145">
        <f t="shared" si="10"/>
        <v>43922</v>
      </c>
      <c r="J37" s="58"/>
      <c r="K37" s="159">
        <v>131320.754239</v>
      </c>
      <c r="L37" s="159">
        <v>131691.22984610242</v>
      </c>
      <c r="M37" s="159">
        <f t="shared" si="11"/>
        <v>370.47560710241669</v>
      </c>
      <c r="N37" s="159"/>
      <c r="O37" s="159">
        <v>107908.00834099999</v>
      </c>
      <c r="P37" s="159">
        <v>108231.02384408798</v>
      </c>
      <c r="Q37" s="159">
        <f t="shared" si="12"/>
        <v>323.01550308798323</v>
      </c>
      <c r="R37" s="159"/>
      <c r="S37" s="159"/>
      <c r="T37" s="159"/>
      <c r="U37" s="159"/>
    </row>
    <row r="38" spans="1:22">
      <c r="A38" s="167"/>
      <c r="B38" s="68"/>
      <c r="C38" s="68"/>
      <c r="D38" s="68"/>
      <c r="E38" s="69"/>
      <c r="F38" s="71"/>
      <c r="I38" s="145">
        <f t="shared" si="10"/>
        <v>43952</v>
      </c>
      <c r="J38" s="58"/>
      <c r="K38" s="159">
        <v>138732.561231</v>
      </c>
      <c r="L38" s="159">
        <v>137835.37783840561</v>
      </c>
      <c r="M38" s="159">
        <f t="shared" si="11"/>
        <v>-897.18339259439381</v>
      </c>
      <c r="N38" s="159"/>
      <c r="O38" s="159">
        <v>95781.911611999996</v>
      </c>
      <c r="P38" s="159">
        <v>95622.109630178398</v>
      </c>
      <c r="Q38" s="159">
        <f t="shared" si="12"/>
        <v>-159.80198182159802</v>
      </c>
      <c r="R38" s="159"/>
      <c r="S38" s="159"/>
      <c r="T38" s="159"/>
      <c r="U38" s="159"/>
    </row>
    <row r="39" spans="1:22">
      <c r="A39" s="167"/>
      <c r="B39" s="68"/>
      <c r="C39" s="68"/>
      <c r="D39" s="68"/>
      <c r="E39" s="69"/>
      <c r="F39" s="66"/>
      <c r="I39" s="147">
        <f t="shared" si="10"/>
        <v>43983</v>
      </c>
      <c r="J39" s="122"/>
      <c r="K39" s="160">
        <v>137213.07331900002</v>
      </c>
      <c r="L39" s="160">
        <v>137269.44153140023</v>
      </c>
      <c r="M39" s="160">
        <f t="shared" si="11"/>
        <v>56.368212400207995</v>
      </c>
      <c r="N39" s="159"/>
      <c r="O39" s="160">
        <v>90106.639009999984</v>
      </c>
      <c r="P39" s="160">
        <v>90125.218268247976</v>
      </c>
      <c r="Q39" s="160">
        <f t="shared" si="12"/>
        <v>18.579258247991675</v>
      </c>
      <c r="R39" s="159"/>
      <c r="S39" s="160"/>
      <c r="T39" s="160"/>
      <c r="U39" s="160"/>
    </row>
    <row r="40" spans="1:22">
      <c r="A40" s="67"/>
      <c r="B40" s="68"/>
      <c r="C40" s="68"/>
      <c r="D40" s="68"/>
      <c r="E40" s="69"/>
      <c r="F40" s="65"/>
      <c r="I40" s="145" t="s">
        <v>19</v>
      </c>
      <c r="J40" s="58"/>
      <c r="K40" s="77">
        <f>SUM(K28:K39)</f>
        <v>1757568.8957299998</v>
      </c>
      <c r="L40" s="77">
        <f t="shared" ref="L40:M40" si="13">SUM(L28:L39)</f>
        <v>1754114.3185833301</v>
      </c>
      <c r="M40" s="77">
        <f t="shared" si="13"/>
        <v>-3454.5771466700244</v>
      </c>
      <c r="O40" s="77">
        <f>SUM(O28:O39)</f>
        <v>1191544.2503899999</v>
      </c>
      <c r="P40" s="77">
        <f t="shared" ref="P40:Q40" si="14">SUM(P28:P39)</f>
        <v>1191345.8594293199</v>
      </c>
      <c r="Q40" s="77">
        <f t="shared" si="14"/>
        <v>-198.39096068002982</v>
      </c>
      <c r="R40" s="77"/>
      <c r="S40" s="77"/>
      <c r="T40" s="77"/>
      <c r="U40" s="77"/>
    </row>
    <row r="41" spans="1:22">
      <c r="A41" s="168"/>
      <c r="B41" s="68"/>
      <c r="C41" s="68"/>
      <c r="D41" s="68"/>
      <c r="E41" s="69"/>
      <c r="F41" s="70"/>
    </row>
    <row r="42" spans="1:22">
      <c r="A42" s="67"/>
      <c r="B42" s="68"/>
      <c r="C42" s="68"/>
      <c r="D42" s="68"/>
      <c r="E42" s="72"/>
      <c r="F42" s="66"/>
      <c r="J42" s="150"/>
      <c r="K42" s="148" t="s">
        <v>118</v>
      </c>
      <c r="L42" s="149"/>
      <c r="M42" s="149"/>
      <c r="O42" s="148" t="s">
        <v>90</v>
      </c>
      <c r="P42" s="149"/>
      <c r="Q42" s="149"/>
      <c r="R42" s="150"/>
      <c r="S42" s="148" t="s">
        <v>25</v>
      </c>
      <c r="T42" s="149"/>
      <c r="U42" s="149"/>
      <c r="V42" s="150"/>
    </row>
    <row r="43" spans="1:22">
      <c r="A43" s="67"/>
      <c r="B43" s="68"/>
      <c r="C43" s="68"/>
      <c r="D43" s="68"/>
      <c r="E43" s="72"/>
      <c r="F43" s="73"/>
      <c r="H43" s="55"/>
      <c r="J43" s="150"/>
      <c r="K43" s="151" t="s">
        <v>93</v>
      </c>
      <c r="L43" s="152"/>
      <c r="M43" s="152"/>
      <c r="O43" s="151" t="s">
        <v>91</v>
      </c>
      <c r="P43" s="152"/>
      <c r="Q43" s="152"/>
      <c r="R43" s="150"/>
      <c r="S43" s="151" t="s">
        <v>94</v>
      </c>
      <c r="T43" s="152"/>
      <c r="U43" s="152"/>
      <c r="V43" s="77"/>
    </row>
    <row r="44" spans="1:22">
      <c r="A44" s="67"/>
      <c r="B44" s="68"/>
      <c r="C44" s="68"/>
      <c r="D44" s="68"/>
      <c r="E44" s="72"/>
      <c r="F44" s="66"/>
      <c r="H44" s="55"/>
      <c r="I44" s="144" t="s">
        <v>51</v>
      </c>
      <c r="J44" s="24"/>
      <c r="K44" s="144" t="s">
        <v>81</v>
      </c>
      <c r="L44" s="144" t="s">
        <v>82</v>
      </c>
      <c r="M44" s="144" t="s">
        <v>83</v>
      </c>
      <c r="O44" s="144" t="s">
        <v>81</v>
      </c>
      <c r="P44" s="144" t="s">
        <v>82</v>
      </c>
      <c r="Q44" s="144" t="s">
        <v>83</v>
      </c>
      <c r="R44" s="24"/>
      <c r="S44" s="144" t="s">
        <v>81</v>
      </c>
      <c r="T44" s="144" t="s">
        <v>82</v>
      </c>
      <c r="U44" s="144" t="s">
        <v>83</v>
      </c>
      <c r="V44" s="24"/>
    </row>
    <row r="45" spans="1:22">
      <c r="A45" s="67"/>
      <c r="B45" s="68"/>
      <c r="C45" s="68"/>
      <c r="D45" s="68"/>
      <c r="E45" s="72"/>
      <c r="F45" s="65"/>
      <c r="I45" s="145">
        <f t="shared" ref="I45:I56" si="15">I28</f>
        <v>43647</v>
      </c>
      <c r="J45" s="77"/>
      <c r="K45" s="159">
        <f t="array" ref="K45:K56">TRANSPOSE('Actual Total Usage (excl. 139)'!B27:M27)/1000</f>
        <v>9706.7821999999996</v>
      </c>
      <c r="L45" s="159">
        <f t="array" ref="L45:L56">TRANSPOSE('Normalized Tot Usage (Excl.139)'!B13:M13)/1000</f>
        <v>9653.6052470831692</v>
      </c>
      <c r="M45" s="159">
        <f>L45-K45</f>
        <v>-53.176952916830487</v>
      </c>
      <c r="N45" s="159"/>
      <c r="O45" s="159">
        <f t="array" ref="O45:O56">TRANSPOSE('Actual Total Usage (excl. 139)'!B28:M28)/1000</f>
        <v>6575.203665</v>
      </c>
      <c r="P45" s="159">
        <f t="array" ref="P45:P56">TRANSPOSE('Normalized Tot Usage (Excl.139)'!B14:M14)/1000</f>
        <v>6516.3121359101933</v>
      </c>
      <c r="Q45" s="159">
        <f>P45-O45</f>
        <v>-58.891529089806681</v>
      </c>
      <c r="R45" s="159"/>
      <c r="S45" s="159">
        <f t="array" ref="S45:S56">TRANSPOSE('Actual Total Usage (excl. 139)'!B29:M29)/1000</f>
        <v>415.1</v>
      </c>
      <c r="T45" s="159">
        <f t="array" ref="T45:T56">TRANSPOSE('Normalized Tot Usage (Excl.139)'!B15:M15)/1000</f>
        <v>414.06904367279998</v>
      </c>
      <c r="U45" s="159">
        <f>T45-S45</f>
        <v>-1.0309563272000446</v>
      </c>
      <c r="V45" s="77"/>
    </row>
    <row r="46" spans="1:22">
      <c r="A46" s="67"/>
      <c r="B46" s="45"/>
      <c r="C46" s="68"/>
      <c r="D46" s="68"/>
      <c r="E46" s="74"/>
      <c r="F46" s="66"/>
      <c r="I46" s="145">
        <f t="shared" si="15"/>
        <v>43678</v>
      </c>
      <c r="J46" s="77"/>
      <c r="K46" s="159">
        <v>12769.964</v>
      </c>
      <c r="L46" s="159">
        <v>12606.416935309748</v>
      </c>
      <c r="M46" s="159">
        <f t="shared" ref="M46:M56" si="16">L46-K46</f>
        <v>-163.54706469025223</v>
      </c>
      <c r="N46" s="159"/>
      <c r="O46" s="159">
        <v>5167.977605</v>
      </c>
      <c r="P46" s="159">
        <v>4993.5561935913238</v>
      </c>
      <c r="Q46" s="159">
        <f t="shared" ref="Q46:Q56" si="17">P46-O46</f>
        <v>-174.42141140867625</v>
      </c>
      <c r="R46" s="159"/>
      <c r="S46" s="159">
        <v>295.52755999999999</v>
      </c>
      <c r="T46" s="159">
        <v>292.42913296186669</v>
      </c>
      <c r="U46" s="159">
        <f t="shared" ref="U46:U56" si="18">T46-S46</f>
        <v>-3.098427038133309</v>
      </c>
      <c r="V46" s="77"/>
    </row>
    <row r="47" spans="1:22">
      <c r="A47" s="67"/>
      <c r="B47" s="45"/>
      <c r="C47" s="68"/>
      <c r="D47" s="68"/>
      <c r="E47" s="72"/>
      <c r="F47" s="75"/>
      <c r="I47" s="145">
        <f t="shared" si="15"/>
        <v>43709</v>
      </c>
      <c r="J47" s="77"/>
      <c r="K47" s="159">
        <v>14248.587</v>
      </c>
      <c r="L47" s="159">
        <v>14198.948066760293</v>
      </c>
      <c r="M47" s="159">
        <f t="shared" si="16"/>
        <v>-49.638933239706603</v>
      </c>
      <c r="N47" s="159"/>
      <c r="O47" s="159">
        <v>5347.5654050000003</v>
      </c>
      <c r="P47" s="159">
        <v>5300.866801432202</v>
      </c>
      <c r="Q47" s="159">
        <f t="shared" si="17"/>
        <v>-46.698603567798273</v>
      </c>
      <c r="R47" s="159"/>
      <c r="S47" s="159">
        <v>280.73244</v>
      </c>
      <c r="T47" s="159">
        <v>279.801149732</v>
      </c>
      <c r="U47" s="159">
        <f t="shared" si="18"/>
        <v>-0.93129026799999792</v>
      </c>
      <c r="V47" s="77"/>
    </row>
    <row r="48" spans="1:22">
      <c r="A48" s="56"/>
      <c r="B48" s="45"/>
      <c r="C48" s="34"/>
      <c r="D48" s="34"/>
      <c r="E48" s="34"/>
      <c r="F48" s="34"/>
      <c r="I48" s="145">
        <f t="shared" si="15"/>
        <v>43739</v>
      </c>
      <c r="J48" s="77"/>
      <c r="K48" s="159">
        <v>9193.8809999999994</v>
      </c>
      <c r="L48" s="159">
        <v>9162.3543311369231</v>
      </c>
      <c r="M48" s="159">
        <f t="shared" si="16"/>
        <v>-31.526668863076338</v>
      </c>
      <c r="N48" s="159"/>
      <c r="O48" s="159">
        <v>7959.7777500000002</v>
      </c>
      <c r="P48" s="159">
        <v>7586.8631037769292</v>
      </c>
      <c r="Q48" s="159">
        <f t="shared" si="17"/>
        <v>-372.91464622307103</v>
      </c>
      <c r="R48" s="159"/>
      <c r="S48" s="159">
        <v>336.6</v>
      </c>
      <c r="T48" s="159">
        <v>320.72936292377778</v>
      </c>
      <c r="U48" s="159">
        <f t="shared" si="18"/>
        <v>-15.870637076222238</v>
      </c>
      <c r="V48" s="77"/>
    </row>
    <row r="49" spans="1:22">
      <c r="A49" s="56"/>
      <c r="B49" s="45"/>
      <c r="C49" s="34"/>
      <c r="D49" s="34"/>
      <c r="E49" s="34"/>
      <c r="F49" s="34"/>
      <c r="I49" s="145">
        <f t="shared" si="15"/>
        <v>43770</v>
      </c>
      <c r="J49" s="77"/>
      <c r="K49" s="159">
        <v>9786.0310000000009</v>
      </c>
      <c r="L49" s="159">
        <v>9803.7437260500337</v>
      </c>
      <c r="M49" s="159">
        <f t="shared" si="16"/>
        <v>17.71272605003287</v>
      </c>
      <c r="N49" s="159"/>
      <c r="O49" s="159">
        <v>10070.68585</v>
      </c>
      <c r="P49" s="159">
        <v>10232.194703768417</v>
      </c>
      <c r="Q49" s="159">
        <f t="shared" si="17"/>
        <v>161.50885376841688</v>
      </c>
      <c r="R49" s="159"/>
      <c r="S49" s="159">
        <v>585.05999999999995</v>
      </c>
      <c r="T49" s="159">
        <v>590.80451358666664</v>
      </c>
      <c r="U49" s="159">
        <f t="shared" si="18"/>
        <v>5.7445135866666988</v>
      </c>
      <c r="V49" s="77"/>
    </row>
    <row r="50" spans="1:22">
      <c r="A50" s="56"/>
      <c r="B50" s="45"/>
      <c r="C50" s="34"/>
      <c r="D50" s="34"/>
      <c r="E50" s="34"/>
      <c r="F50" s="34"/>
      <c r="I50" s="145">
        <f t="shared" si="15"/>
        <v>43800</v>
      </c>
      <c r="J50" s="77"/>
      <c r="K50" s="159">
        <v>18955.79</v>
      </c>
      <c r="L50" s="159">
        <v>19053.369805501865</v>
      </c>
      <c r="M50" s="159">
        <f t="shared" si="16"/>
        <v>97.57980550186403</v>
      </c>
      <c r="N50" s="159"/>
      <c r="O50" s="159">
        <v>11200.414134999999</v>
      </c>
      <c r="P50" s="159">
        <v>12728.467519291771</v>
      </c>
      <c r="Q50" s="159">
        <f t="shared" si="17"/>
        <v>1528.0533842917721</v>
      </c>
      <c r="R50" s="159"/>
      <c r="S50" s="159">
        <v>768.74</v>
      </c>
      <c r="T50" s="159">
        <v>808.849670694</v>
      </c>
      <c r="U50" s="159">
        <f t="shared" si="18"/>
        <v>40.109670693999988</v>
      </c>
      <c r="V50" s="77"/>
    </row>
    <row r="51" spans="1:22">
      <c r="A51" s="56"/>
      <c r="B51" s="45"/>
      <c r="C51" s="34"/>
      <c r="D51" s="34"/>
      <c r="E51" s="34"/>
      <c r="F51" s="34"/>
      <c r="I51" s="145">
        <f t="shared" si="15"/>
        <v>43831</v>
      </c>
      <c r="J51" s="77"/>
      <c r="K51" s="159">
        <v>10618.95</v>
      </c>
      <c r="L51" s="159">
        <v>10698.413872096224</v>
      </c>
      <c r="M51" s="159">
        <f t="shared" si="16"/>
        <v>79.463872096222985</v>
      </c>
      <c r="N51" s="159"/>
      <c r="O51" s="159">
        <v>11938.011305</v>
      </c>
      <c r="P51" s="159">
        <v>12988.808805395538</v>
      </c>
      <c r="Q51" s="159">
        <f t="shared" si="17"/>
        <v>1050.797500395538</v>
      </c>
      <c r="R51" s="159"/>
      <c r="S51" s="159">
        <v>816</v>
      </c>
      <c r="T51" s="159">
        <v>847.51926261322205</v>
      </c>
      <c r="U51" s="159">
        <f t="shared" si="18"/>
        <v>31.519262613222054</v>
      </c>
      <c r="V51" s="77"/>
    </row>
    <row r="52" spans="1:22">
      <c r="A52" s="56"/>
      <c r="B52" s="34"/>
      <c r="C52" s="34"/>
      <c r="D52" s="34"/>
      <c r="E52" s="34"/>
      <c r="F52" s="34"/>
      <c r="I52" s="145">
        <f t="shared" si="15"/>
        <v>43862</v>
      </c>
      <c r="J52" s="77"/>
      <c r="K52" s="159">
        <v>14443.76</v>
      </c>
      <c r="L52" s="159">
        <v>14459.527679162356</v>
      </c>
      <c r="M52" s="159">
        <f t="shared" si="16"/>
        <v>15.767679162356217</v>
      </c>
      <c r="N52" s="159"/>
      <c r="O52" s="159">
        <v>16623.605185</v>
      </c>
      <c r="P52" s="159">
        <v>17072.206551384683</v>
      </c>
      <c r="Q52" s="159">
        <f t="shared" si="17"/>
        <v>448.60136638468248</v>
      </c>
      <c r="R52" s="159"/>
      <c r="S52" s="159">
        <v>568.52</v>
      </c>
      <c r="T52" s="159">
        <v>577.16373530671422</v>
      </c>
      <c r="U52" s="159">
        <f t="shared" si="18"/>
        <v>8.643735306714234</v>
      </c>
      <c r="V52" s="77"/>
    </row>
    <row r="53" spans="1:22">
      <c r="I53" s="145">
        <f t="shared" si="15"/>
        <v>43891</v>
      </c>
      <c r="J53" s="77"/>
      <c r="K53" s="159">
        <v>5576.8220000000001</v>
      </c>
      <c r="L53" s="159">
        <v>5532.9427819477614</v>
      </c>
      <c r="M53" s="159">
        <f t="shared" si="16"/>
        <v>-43.879218052238684</v>
      </c>
      <c r="N53" s="159"/>
      <c r="O53" s="159">
        <v>14710.270795</v>
      </c>
      <c r="P53" s="159">
        <v>14311.264282971797</v>
      </c>
      <c r="Q53" s="159">
        <f t="shared" si="17"/>
        <v>-399.00651202820336</v>
      </c>
      <c r="R53" s="159"/>
      <c r="S53" s="159">
        <v>862.62</v>
      </c>
      <c r="T53" s="159">
        <v>847.01673999972218</v>
      </c>
      <c r="U53" s="159">
        <f t="shared" si="18"/>
        <v>-15.603260000277828</v>
      </c>
      <c r="V53" s="77"/>
    </row>
    <row r="54" spans="1:22">
      <c r="I54" s="145">
        <f t="shared" si="15"/>
        <v>43922</v>
      </c>
      <c r="J54" s="77"/>
      <c r="K54" s="159">
        <v>13861.1492</v>
      </c>
      <c r="L54" s="159">
        <v>13909.317213645518</v>
      </c>
      <c r="M54" s="159">
        <f t="shared" si="16"/>
        <v>48.168013645517931</v>
      </c>
      <c r="N54" s="159"/>
      <c r="O54" s="159">
        <v>12279.588135</v>
      </c>
      <c r="P54" s="159">
        <v>12574.880763144227</v>
      </c>
      <c r="Q54" s="159">
        <f t="shared" si="17"/>
        <v>295.29262814422691</v>
      </c>
      <c r="R54" s="159"/>
      <c r="S54" s="159">
        <v>1290.24</v>
      </c>
      <c r="T54" s="159">
        <v>1304.0065845491108</v>
      </c>
      <c r="U54" s="159">
        <f t="shared" si="18"/>
        <v>13.766584549110803</v>
      </c>
      <c r="V54" s="77"/>
    </row>
    <row r="55" spans="1:22">
      <c r="I55" s="145">
        <f t="shared" si="15"/>
        <v>43952</v>
      </c>
      <c r="J55" s="77"/>
      <c r="K55" s="159">
        <v>11697.879800000001</v>
      </c>
      <c r="L55" s="159">
        <v>11654.001684083934</v>
      </c>
      <c r="M55" s="159">
        <f t="shared" si="16"/>
        <v>-43.878115916066236</v>
      </c>
      <c r="N55" s="159"/>
      <c r="O55" s="159">
        <v>6667.9036050000004</v>
      </c>
      <c r="P55" s="159">
        <v>6930.9344387763986</v>
      </c>
      <c r="Q55" s="159">
        <f t="shared" si="17"/>
        <v>263.03083377639814</v>
      </c>
      <c r="R55" s="159"/>
      <c r="S55" s="159">
        <v>747.92</v>
      </c>
      <c r="T55" s="159">
        <v>763.2730970602446</v>
      </c>
      <c r="U55" s="159">
        <f t="shared" si="18"/>
        <v>15.353097060244636</v>
      </c>
      <c r="V55" s="77"/>
    </row>
    <row r="56" spans="1:22">
      <c r="I56" s="147">
        <f t="shared" si="15"/>
        <v>43983</v>
      </c>
      <c r="J56" s="77"/>
      <c r="K56" s="160">
        <v>11098.578</v>
      </c>
      <c r="L56" s="160">
        <v>11102.313992594647</v>
      </c>
      <c r="M56" s="160">
        <f t="shared" si="16"/>
        <v>3.7359925946475414</v>
      </c>
      <c r="N56" s="159"/>
      <c r="O56" s="160">
        <v>5675.1668550000004</v>
      </c>
      <c r="P56" s="160">
        <v>5679.0571014311254</v>
      </c>
      <c r="Q56" s="160">
        <f t="shared" si="17"/>
        <v>3.8902464311249787</v>
      </c>
      <c r="R56" s="159"/>
      <c r="S56" s="160">
        <v>366.16</v>
      </c>
      <c r="T56" s="160">
        <v>366.23092838053333</v>
      </c>
      <c r="U56" s="160">
        <f t="shared" si="18"/>
        <v>7.092838053330297E-2</v>
      </c>
      <c r="V56" s="77"/>
    </row>
    <row r="57" spans="1:22">
      <c r="I57" s="145" t="s">
        <v>19</v>
      </c>
      <c r="J57" s="77"/>
      <c r="K57" s="77">
        <f>SUM(K45:K56)</f>
        <v>141958.17420000001</v>
      </c>
      <c r="L57" s="77">
        <f t="shared" ref="L57:M57" si="19">SUM(L45:L56)</f>
        <v>141834.95533537248</v>
      </c>
      <c r="M57" s="77">
        <f t="shared" si="19"/>
        <v>-123.218864627529</v>
      </c>
      <c r="O57" s="77">
        <f>SUM(O45:O56)</f>
        <v>114216.17029000001</v>
      </c>
      <c r="P57" s="77">
        <f t="shared" ref="P57:Q57" si="20">SUM(P45:P56)</f>
        <v>116915.41240087461</v>
      </c>
      <c r="Q57" s="77">
        <f t="shared" si="20"/>
        <v>2699.2421108746039</v>
      </c>
      <c r="R57" s="77"/>
      <c r="S57" s="77">
        <f>SUM(S45:S56)</f>
        <v>7333.22</v>
      </c>
      <c r="T57" s="77">
        <f t="shared" ref="T57:U57" si="21">SUM(T45:T56)</f>
        <v>7411.8932214806582</v>
      </c>
      <c r="U57" s="77">
        <f t="shared" si="21"/>
        <v>78.673221480658299</v>
      </c>
      <c r="V57" s="77"/>
    </row>
    <row r="59" spans="1:22">
      <c r="K59" s="148"/>
      <c r="L59" s="149"/>
      <c r="M59" s="149"/>
    </row>
    <row r="60" spans="1:22">
      <c r="K60" s="151" t="s">
        <v>19</v>
      </c>
      <c r="L60" s="152"/>
      <c r="M60" s="152"/>
    </row>
    <row r="61" spans="1:22">
      <c r="I61" s="144" t="s">
        <v>51</v>
      </c>
      <c r="K61" s="144" t="s">
        <v>81</v>
      </c>
      <c r="L61" s="144" t="s">
        <v>82</v>
      </c>
      <c r="M61" s="144" t="s">
        <v>83</v>
      </c>
    </row>
    <row r="62" spans="1:22">
      <c r="I62" s="145">
        <f t="shared" ref="I62:I73" si="22">I45</f>
        <v>43647</v>
      </c>
      <c r="K62" s="159">
        <f>K11+O11+S11+K28+O28+S28+K45+O45+S45</f>
        <v>1310830.6034989997</v>
      </c>
      <c r="L62" s="159">
        <f t="shared" ref="L62:M73" si="23">L11+P11+T11+L28+P28+T28+L45+P45+T45</f>
        <v>1297604.3705666247</v>
      </c>
      <c r="M62" s="159">
        <f t="shared" si="23"/>
        <v>-13226.232932375015</v>
      </c>
    </row>
    <row r="63" spans="1:22">
      <c r="I63" s="145">
        <f t="shared" si="22"/>
        <v>43678</v>
      </c>
      <c r="K63" s="159">
        <f t="shared" ref="K63:K73" si="24">K12+O12+S12+K29+O29+S29+K46+O46+S46</f>
        <v>1386076.6379450001</v>
      </c>
      <c r="L63" s="159">
        <f t="shared" si="23"/>
        <v>1345035.9422957522</v>
      </c>
      <c r="M63" s="159">
        <f t="shared" si="23"/>
        <v>-41040.695649247806</v>
      </c>
    </row>
    <row r="64" spans="1:22">
      <c r="I64" s="145">
        <f t="shared" si="22"/>
        <v>43709</v>
      </c>
      <c r="K64" s="159">
        <f t="shared" si="24"/>
        <v>1344936.694314</v>
      </c>
      <c r="L64" s="159">
        <f t="shared" si="23"/>
        <v>1333060.2365638162</v>
      </c>
      <c r="M64" s="159">
        <f t="shared" si="23"/>
        <v>-11876.457750183547</v>
      </c>
    </row>
    <row r="65" spans="9:13">
      <c r="I65" s="145">
        <f t="shared" si="22"/>
        <v>43739</v>
      </c>
      <c r="K65" s="159">
        <f t="shared" si="24"/>
        <v>1444561.7282520002</v>
      </c>
      <c r="L65" s="159">
        <f t="shared" si="23"/>
        <v>1412327.909537215</v>
      </c>
      <c r="M65" s="159">
        <f t="shared" si="23"/>
        <v>-32233.818714785313</v>
      </c>
    </row>
    <row r="66" spans="9:13">
      <c r="I66" s="145">
        <f t="shared" si="22"/>
        <v>43770</v>
      </c>
      <c r="K66" s="159">
        <f t="shared" si="24"/>
        <v>1547032.5975800001</v>
      </c>
      <c r="L66" s="159">
        <f t="shared" si="23"/>
        <v>1559664.9263322027</v>
      </c>
      <c r="M66" s="159">
        <f t="shared" si="23"/>
        <v>12632.328752202648</v>
      </c>
    </row>
    <row r="67" spans="9:13">
      <c r="I67" s="145">
        <f t="shared" si="22"/>
        <v>43800</v>
      </c>
      <c r="K67" s="159">
        <f t="shared" si="24"/>
        <v>1975452.2517530001</v>
      </c>
      <c r="L67" s="159">
        <f t="shared" si="23"/>
        <v>2076773.16265012</v>
      </c>
      <c r="M67" s="159">
        <f t="shared" si="23"/>
        <v>101320.9108971205</v>
      </c>
    </row>
    <row r="68" spans="9:13">
      <c r="I68" s="145">
        <f t="shared" si="22"/>
        <v>43831</v>
      </c>
      <c r="K68" s="159">
        <f t="shared" si="24"/>
        <v>1956257.4607419998</v>
      </c>
      <c r="L68" s="159">
        <f t="shared" si="23"/>
        <v>2031983.3188707454</v>
      </c>
      <c r="M68" s="159">
        <f t="shared" si="23"/>
        <v>75725.858128745545</v>
      </c>
    </row>
    <row r="69" spans="9:13">
      <c r="I69" s="145">
        <f t="shared" si="22"/>
        <v>43862</v>
      </c>
      <c r="K69" s="159">
        <f t="shared" si="24"/>
        <v>1874776.8274449999</v>
      </c>
      <c r="L69" s="159">
        <f t="shared" si="23"/>
        <v>1900033.438530731</v>
      </c>
      <c r="M69" s="159">
        <f t="shared" si="23"/>
        <v>25256.61108573087</v>
      </c>
    </row>
    <row r="70" spans="9:13">
      <c r="I70" s="145">
        <f t="shared" si="22"/>
        <v>43891</v>
      </c>
      <c r="K70" s="159">
        <f t="shared" si="24"/>
        <v>1885155.0240060003</v>
      </c>
      <c r="L70" s="159">
        <f t="shared" si="23"/>
        <v>1851545.8076347124</v>
      </c>
      <c r="M70" s="159">
        <f t="shared" si="23"/>
        <v>-33609.216371287854</v>
      </c>
    </row>
    <row r="71" spans="9:13">
      <c r="I71" s="145">
        <f t="shared" si="22"/>
        <v>43922</v>
      </c>
      <c r="K71" s="159">
        <f t="shared" si="24"/>
        <v>1677203.120327</v>
      </c>
      <c r="L71" s="159">
        <f t="shared" si="23"/>
        <v>1705140.1394805314</v>
      </c>
      <c r="M71" s="159">
        <f t="shared" si="23"/>
        <v>27937.019153531652</v>
      </c>
    </row>
    <row r="72" spans="9:13">
      <c r="I72" s="145">
        <f t="shared" si="22"/>
        <v>43952</v>
      </c>
      <c r="K72" s="159">
        <f t="shared" si="24"/>
        <v>1410713.2963430001</v>
      </c>
      <c r="L72" s="159">
        <f t="shared" si="23"/>
        <v>1424644.4600276933</v>
      </c>
      <c r="M72" s="159">
        <f t="shared" si="23"/>
        <v>13931.163684693678</v>
      </c>
    </row>
    <row r="73" spans="9:13">
      <c r="I73" s="147">
        <f t="shared" si="22"/>
        <v>43983</v>
      </c>
      <c r="K73" s="160">
        <f t="shared" si="24"/>
        <v>1398147.2686359999</v>
      </c>
      <c r="L73" s="160">
        <f t="shared" si="23"/>
        <v>1399095.2890955524</v>
      </c>
      <c r="M73" s="160">
        <f t="shared" si="23"/>
        <v>948.02045955237895</v>
      </c>
    </row>
    <row r="74" spans="9:13">
      <c r="I74" s="145" t="s">
        <v>19</v>
      </c>
      <c r="K74" s="77">
        <f>SUM(K62:K73)</f>
        <v>19211143.510841999</v>
      </c>
      <c r="L74" s="77">
        <f t="shared" ref="L74:M74" si="25">SUM(L62:L73)</f>
        <v>19336909.001585696</v>
      </c>
      <c r="M74" s="77">
        <f t="shared" si="25"/>
        <v>125765.49074369774</v>
      </c>
    </row>
  </sheetData>
  <mergeCells count="2">
    <mergeCell ref="I5:U5"/>
    <mergeCell ref="I6:U6"/>
  </mergeCells>
  <printOptions horizontalCentered="1"/>
  <pageMargins left="0.75" right="0.75" top="1" bottom="1" header="0.5" footer="0.5"/>
  <pageSetup scale="53" orientation="landscape" r:id="rId1"/>
  <headerFooter alignWithMargins="0">
    <oddFooter>&amp;L&amp;F&amp;R&amp;A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workbookViewId="0">
      <selection sqref="A1:N31"/>
    </sheetView>
  </sheetViews>
  <sheetFormatPr defaultRowHeight="12.75"/>
  <cols>
    <col min="1" max="1" width="27.7109375" customWidth="1"/>
    <col min="2" max="14" width="16" customWidth="1"/>
  </cols>
  <sheetData>
    <row r="1" spans="1:14">
      <c r="A1" s="61" t="s">
        <v>39</v>
      </c>
    </row>
    <row r="2" spans="1:14">
      <c r="A2" s="61" t="s">
        <v>26</v>
      </c>
    </row>
    <row r="3" spans="1:14">
      <c r="A3" s="24"/>
    </row>
    <row r="4" spans="1:14">
      <c r="A4" s="101"/>
    </row>
    <row r="5" spans="1:14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4">
      <c r="A6" s="81" t="s">
        <v>23</v>
      </c>
    </row>
    <row r="7" spans="1:14">
      <c r="A7" s="61" t="s">
        <v>24</v>
      </c>
      <c r="B7" s="248">
        <f>'Temp Adj. By Sched (Excl. 139)'!C5</f>
        <v>43647</v>
      </c>
      <c r="C7" s="248">
        <f>'Temp Adj. By Sched (Excl. 139)'!D5</f>
        <v>43678</v>
      </c>
      <c r="D7" s="248">
        <f>'Temp Adj. By Sched (Excl. 139)'!E5</f>
        <v>43709</v>
      </c>
      <c r="E7" s="248">
        <f>'Temp Adj. By Sched (Excl. 139)'!F5</f>
        <v>43739</v>
      </c>
      <c r="F7" s="248">
        <f>'Temp Adj. By Sched (Excl. 139)'!G5</f>
        <v>43770</v>
      </c>
      <c r="G7" s="248">
        <f>'Temp Adj. By Sched (Excl. 139)'!H5</f>
        <v>43800</v>
      </c>
      <c r="H7" s="248">
        <f>'Temp Adj. By Sched (Excl. 139)'!I5</f>
        <v>43831</v>
      </c>
      <c r="I7" s="248">
        <f>'Temp Adj. By Sched (Excl. 139)'!J5</f>
        <v>43862</v>
      </c>
      <c r="J7" s="248">
        <f>'Temp Adj. By Sched (Excl. 139)'!K5</f>
        <v>43891</v>
      </c>
      <c r="K7" s="248">
        <f>'Temp Adj. By Sched (Excl. 139)'!L5</f>
        <v>43922</v>
      </c>
      <c r="L7" s="248">
        <f>'Temp Adj. By Sched (Excl. 139)'!M5</f>
        <v>43952</v>
      </c>
      <c r="M7" s="248">
        <f>'Temp Adj. By Sched (Excl. 139)'!N5</f>
        <v>43983</v>
      </c>
      <c r="N7" s="249" t="s">
        <v>18</v>
      </c>
    </row>
    <row r="8" spans="1:14">
      <c r="A8" s="9" t="s">
        <v>0</v>
      </c>
      <c r="B8" s="22">
        <f>'Actual Total Usage (excl. 139)'!B9+'Temp Adj. By Sched (Excl. 139)'!C64</f>
        <v>645707537.3958509</v>
      </c>
      <c r="C8" s="22">
        <f>'Actual Total Usage (excl. 139)'!C9+'Temp Adj. By Sched (Excl. 139)'!D64</f>
        <v>648721991.75474048</v>
      </c>
      <c r="D8" s="22">
        <f>'Actual Total Usage (excl. 139)'!D9+'Temp Adj. By Sched (Excl. 139)'!E64</f>
        <v>672444156.13091898</v>
      </c>
      <c r="E8" s="22">
        <f>'Actual Total Usage (excl. 139)'!E9+'Temp Adj. By Sched (Excl. 139)'!F64</f>
        <v>709812671.84436691</v>
      </c>
      <c r="F8" s="22">
        <f>'Actual Total Usage (excl. 139)'!F9+'Temp Adj. By Sched (Excl. 139)'!G64</f>
        <v>888300307.81626832</v>
      </c>
      <c r="G8" s="22">
        <f>'Actual Total Usage (excl. 139)'!G9+'Temp Adj. By Sched (Excl. 139)'!H64</f>
        <v>1266277540.1687636</v>
      </c>
      <c r="H8" s="22">
        <f>'Actual Total Usage (excl. 139)'!H9+'Temp Adj. By Sched (Excl. 139)'!I64</f>
        <v>1263660919.2732599</v>
      </c>
      <c r="I8" s="22">
        <f>'Actual Total Usage (excl. 139)'!I9+'Temp Adj. By Sched (Excl. 139)'!J64</f>
        <v>1160794349.7247965</v>
      </c>
      <c r="J8" s="22">
        <f>'Actual Total Usage (excl. 139)'!J9+'Temp Adj. By Sched (Excl. 139)'!K64</f>
        <v>1094472032.4045899</v>
      </c>
      <c r="K8" s="22">
        <f>'Actual Total Usage (excl. 139)'!K9+'Temp Adj. By Sched (Excl. 139)'!L64</f>
        <v>1014973530.0692432</v>
      </c>
      <c r="L8" s="22">
        <f>'Actual Total Usage (excl. 139)'!L9+'Temp Adj. By Sched (Excl. 139)'!M64</f>
        <v>805128367.32989764</v>
      </c>
      <c r="M8" s="22">
        <f>'Actual Total Usage (excl. 139)'!M9+'Temp Adj. By Sched (Excl. 139)'!N64</f>
        <v>760928749.52622426</v>
      </c>
      <c r="N8" s="88">
        <f>SUM(B8:M8)</f>
        <v>10931222153.438919</v>
      </c>
    </row>
    <row r="9" spans="1:14">
      <c r="A9" s="184" t="s">
        <v>119</v>
      </c>
      <c r="B9" s="22">
        <f>'Actual Total Usage (excl. 139)'!B13+'Temp Adj. By Sched (Excl. 139)'!C65</f>
        <v>152962032.21330714</v>
      </c>
      <c r="C9" s="22">
        <f>'Actual Total Usage (excl. 139)'!C13+'Temp Adj. By Sched (Excl. 139)'!D65</f>
        <v>195334316.38920903</v>
      </c>
      <c r="D9" s="22">
        <f>'Actual Total Usage (excl. 139)'!D13+'Temp Adj. By Sched (Excl. 139)'!E65</f>
        <v>148818014.70426995</v>
      </c>
      <c r="E9" s="22">
        <f>'Actual Total Usage (excl. 139)'!E13+'Temp Adj. By Sched (Excl. 139)'!F65</f>
        <v>186937510.00452498</v>
      </c>
      <c r="F9" s="22">
        <f>'Actual Total Usage (excl. 139)'!F13+'Temp Adj. By Sched (Excl. 139)'!G65</f>
        <v>194166921.65091085</v>
      </c>
      <c r="G9" s="22">
        <f>'Actual Total Usage (excl. 139)'!G13+'Temp Adj. By Sched (Excl. 139)'!H65</f>
        <v>245324286.57567084</v>
      </c>
      <c r="H9" s="22">
        <f>'Actual Total Usage (excl. 139)'!H13+'Temp Adj. By Sched (Excl. 139)'!I65</f>
        <v>243229694.80348429</v>
      </c>
      <c r="I9" s="22">
        <f>'Actual Total Usage (excl. 139)'!I13+'Temp Adj. By Sched (Excl. 139)'!J65</f>
        <v>196378469.47390482</v>
      </c>
      <c r="J9" s="22">
        <f>'Actual Total Usage (excl. 139)'!J13+'Temp Adj. By Sched (Excl. 139)'!K65</f>
        <v>234133493.58054456</v>
      </c>
      <c r="K9" s="22">
        <f>'Actual Total Usage (excl. 139)'!K13+'Temp Adj. By Sched (Excl. 139)'!L65</f>
        <v>200680308.38657445</v>
      </c>
      <c r="L9" s="22">
        <f>'Actual Total Usage (excl. 139)'!L13+'Temp Adj. By Sched (Excl. 139)'!M65</f>
        <v>172731776.95839202</v>
      </c>
      <c r="M9" s="22">
        <f>'Actual Total Usage (excl. 139)'!M13+'Temp Adj. By Sched (Excl. 139)'!N65</f>
        <v>182935476.07296881</v>
      </c>
      <c r="N9" s="88">
        <f t="shared" ref="N9" si="0">SUM(B9:M9)</f>
        <v>2353632300.8137617</v>
      </c>
    </row>
    <row r="10" spans="1:14">
      <c r="A10" s="184" t="s">
        <v>122</v>
      </c>
      <c r="B10" s="22">
        <f>'Actual Total Usage (excl. 139)'!B17+'Temp Adj. By Sched (Excl. 139)'!C66</f>
        <v>234810464.57385066</v>
      </c>
      <c r="C10" s="22">
        <f>'Actual Total Usage (excl. 139)'!C17+'Temp Adj. By Sched (Excl. 139)'!D66</f>
        <v>232311679.09223127</v>
      </c>
      <c r="D10" s="22">
        <f>'Actual Total Usage (excl. 139)'!D17+'Temp Adj. By Sched (Excl. 139)'!E66</f>
        <v>238643718.11084753</v>
      </c>
      <c r="E10" s="22">
        <f>'Actual Total Usage (excl. 139)'!E17+'Temp Adj. By Sched (Excl. 139)'!F66</f>
        <v>237072346.73082423</v>
      </c>
      <c r="F10" s="22">
        <f>'Actual Total Usage (excl. 139)'!F17+'Temp Adj. By Sched (Excl. 139)'!G66</f>
        <v>231598393.66585591</v>
      </c>
      <c r="G10" s="22">
        <f>'Actual Total Usage (excl. 139)'!G17+'Temp Adj. By Sched (Excl. 139)'!H66</f>
        <v>265429879.80936772</v>
      </c>
      <c r="H10" s="22">
        <f>'Actual Total Usage (excl. 139)'!H17+'Temp Adj. By Sched (Excl. 139)'!I66</f>
        <v>257782755.74759647</v>
      </c>
      <c r="I10" s="22">
        <f>'Actual Total Usage (excl. 139)'!I17+'Temp Adj. By Sched (Excl. 139)'!J66</f>
        <v>264737937.74907511</v>
      </c>
      <c r="J10" s="22">
        <f>'Actual Total Usage (excl. 139)'!J17+'Temp Adj. By Sched (Excl. 139)'!K66</f>
        <v>251601669.38459936</v>
      </c>
      <c r="K10" s="22">
        <f>'Actual Total Usage (excl. 139)'!K17+'Temp Adj. By Sched (Excl. 139)'!L66</f>
        <v>221775842.77318478</v>
      </c>
      <c r="L10" s="22">
        <f>'Actual Total Usage (excl. 139)'!L17+'Temp Adj. By Sched (Excl. 139)'!M66</f>
        <v>193978619.05089942</v>
      </c>
      <c r="M10" s="22">
        <f>'Actual Total Usage (excl. 139)'!M17+'Temp Adj. By Sched (Excl. 139)'!N66</f>
        <v>210688801.67430487</v>
      </c>
      <c r="N10" s="88">
        <f t="shared" ref="N10" si="1">SUM(B10:M10)</f>
        <v>2840432108.3626375</v>
      </c>
    </row>
    <row r="11" spans="1:14">
      <c r="A11" s="184" t="s">
        <v>120</v>
      </c>
      <c r="B11" s="22">
        <f>'Actual Total Usage (excl. 139)'!B21+'Temp Adj. By Sched (Excl. 139)'!C67</f>
        <v>152217524.77827841</v>
      </c>
      <c r="C11" s="22">
        <f>'Actual Total Usage (excl. 139)'!C21+'Temp Adj. By Sched (Excl. 139)'!D67</f>
        <v>152598908.04580808</v>
      </c>
      <c r="D11" s="22">
        <f>'Actual Total Usage (excl. 139)'!D21+'Temp Adj. By Sched (Excl. 139)'!E67</f>
        <v>151287516.80544284</v>
      </c>
      <c r="E11" s="22">
        <f>'Actual Total Usage (excl. 139)'!E21+'Temp Adj. By Sched (Excl. 139)'!F67</f>
        <v>155818721.57062858</v>
      </c>
      <c r="F11" s="22">
        <f>'Actual Total Usage (excl. 139)'!F21+'Temp Adj. By Sched (Excl. 139)'!G67</f>
        <v>136730000.55860075</v>
      </c>
      <c r="G11" s="22">
        <f>'Actual Total Usage (excl. 139)'!G21+'Temp Adj. By Sched (Excl. 139)'!H67</f>
        <v>158950497.62453449</v>
      </c>
      <c r="H11" s="22">
        <f>'Actual Total Usage (excl. 139)'!H21+'Temp Adj. By Sched (Excl. 139)'!I67</f>
        <v>139596644.63311043</v>
      </c>
      <c r="I11" s="22">
        <f>'Actual Total Usage (excl. 139)'!I21+'Temp Adj. By Sched (Excl. 139)'!J67</f>
        <v>153060483.64559785</v>
      </c>
      <c r="J11" s="22">
        <f>'Actual Total Usage (excl. 139)'!J21+'Temp Adj. By Sched (Excl. 139)'!K67</f>
        <v>147057971.70542029</v>
      </c>
      <c r="K11" s="22">
        <f>'Actual Total Usage (excl. 139)'!K21+'Temp Adj. By Sched (Excl. 139)'!L67</f>
        <v>131691229.84610242</v>
      </c>
      <c r="L11" s="22">
        <f>'Actual Total Usage (excl. 139)'!L21+'Temp Adj. By Sched (Excl. 139)'!M67</f>
        <v>137835377.83840561</v>
      </c>
      <c r="M11" s="22">
        <f>'Actual Total Usage (excl. 139)'!M21+'Temp Adj. By Sched (Excl. 139)'!N67</f>
        <v>137269441.53140023</v>
      </c>
      <c r="N11" s="88">
        <f t="shared" ref="N11" si="2">SUM(B11:M11)</f>
        <v>1754114318.5833299</v>
      </c>
    </row>
    <row r="12" spans="1:14">
      <c r="A12" s="184" t="s">
        <v>121</v>
      </c>
      <c r="B12" s="22">
        <f>'Actual Total Usage (excl. 139)'!B25+'Temp Adj. By Sched (Excl. 139)'!C69</f>
        <v>95322825.178671658</v>
      </c>
      <c r="C12" s="22">
        <f>'Actual Total Usage (excl. 139)'!C25+'Temp Adj. By Sched (Excl. 139)'!D69</f>
        <v>98176644.751900345</v>
      </c>
      <c r="D12" s="22">
        <f>'Actual Total Usage (excl. 139)'!D25+'Temp Adj. By Sched (Excl. 139)'!E69</f>
        <v>102087214.79441275</v>
      </c>
      <c r="E12" s="22">
        <f>'Actual Total Usage (excl. 139)'!E25+'Temp Adj. By Sched (Excl. 139)'!F69</f>
        <v>105616712.5890324</v>
      </c>
      <c r="F12" s="22">
        <f>'Actual Total Usage (excl. 139)'!F25+'Temp Adj. By Sched (Excl. 139)'!G69</f>
        <v>88242559.69716166</v>
      </c>
      <c r="G12" s="22">
        <f>'Actual Total Usage (excl. 139)'!G25+'Temp Adj. By Sched (Excl. 139)'!H69</f>
        <v>108200271.47629605</v>
      </c>
      <c r="H12" s="22">
        <f>'Actual Total Usage (excl. 139)'!H25+'Temp Adj. By Sched (Excl. 139)'!I69</f>
        <v>103178562.47318941</v>
      </c>
      <c r="I12" s="22">
        <f>'Actual Total Usage (excl. 139)'!I25+'Temp Adj. By Sched (Excl. 139)'!J69</f>
        <v>92953299.971502528</v>
      </c>
      <c r="J12" s="22">
        <f>'Actual Total Usage (excl. 139)'!J25+'Temp Adj. By Sched (Excl. 139)'!K69</f>
        <v>103589416.75463879</v>
      </c>
      <c r="K12" s="22">
        <f>'Actual Total Usage (excl. 139)'!K25+'Temp Adj. By Sched (Excl. 139)'!L69</f>
        <v>108231023.84408797</v>
      </c>
      <c r="L12" s="22">
        <f>'Actual Total Usage (excl. 139)'!L25+'Temp Adj. By Sched (Excl. 139)'!M69</f>
        <v>95622109.630178392</v>
      </c>
      <c r="M12" s="22">
        <f>'Actual Total Usage (excl. 139)'!M25+'Temp Adj. By Sched (Excl. 139)'!N69</f>
        <v>90125218.268247977</v>
      </c>
      <c r="N12" s="88">
        <f t="shared" ref="N12" si="3">SUM(B12:M12)</f>
        <v>1191345859.4293201</v>
      </c>
    </row>
    <row r="13" spans="1:14">
      <c r="A13" s="10" t="s">
        <v>22</v>
      </c>
      <c r="B13" s="22">
        <f>'Actual Total Usage (excl. 139)'!B27+'Temp Adj. By Sched (Excl. 139)'!C70</f>
        <v>9653605.2470831685</v>
      </c>
      <c r="C13" s="22">
        <f>'Actual Total Usage (excl. 139)'!C27+'Temp Adj. By Sched (Excl. 139)'!D70</f>
        <v>12606416.935309747</v>
      </c>
      <c r="D13" s="22">
        <f>'Actual Total Usage (excl. 139)'!D27+'Temp Adj. By Sched (Excl. 139)'!E70</f>
        <v>14198948.066760292</v>
      </c>
      <c r="E13" s="22">
        <f>'Actual Total Usage (excl. 139)'!E27+'Temp Adj. By Sched (Excl. 139)'!F70</f>
        <v>9162354.3311369233</v>
      </c>
      <c r="F13" s="22">
        <f>'Actual Total Usage (excl. 139)'!F27+'Temp Adj. By Sched (Excl. 139)'!G70</f>
        <v>9803743.7260500342</v>
      </c>
      <c r="G13" s="22">
        <f>'Actual Total Usage (excl. 139)'!G27+'Temp Adj. By Sched (Excl. 139)'!H70</f>
        <v>19053369.805501863</v>
      </c>
      <c r="H13" s="22">
        <f>'Actual Total Usage (excl. 139)'!H27+'Temp Adj. By Sched (Excl. 139)'!I70</f>
        <v>10698413.872096224</v>
      </c>
      <c r="I13" s="22">
        <f>'Actual Total Usage (excl. 139)'!I27+'Temp Adj. By Sched (Excl. 139)'!J70</f>
        <v>14459527.679162357</v>
      </c>
      <c r="J13" s="22">
        <f>'Actual Total Usage (excl. 139)'!J27+'Temp Adj. By Sched (Excl. 139)'!K70</f>
        <v>5532942.7819477618</v>
      </c>
      <c r="K13" s="22">
        <f>'Actual Total Usage (excl. 139)'!K27+'Temp Adj. By Sched (Excl. 139)'!L70</f>
        <v>13909317.213645518</v>
      </c>
      <c r="L13" s="22">
        <f>'Actual Total Usage (excl. 139)'!L27+'Temp Adj. By Sched (Excl. 139)'!M70</f>
        <v>11654001.684083935</v>
      </c>
      <c r="M13" s="22">
        <f>'Actual Total Usage (excl. 139)'!M27+'Temp Adj. By Sched (Excl. 139)'!N70</f>
        <v>11102313.992594646</v>
      </c>
      <c r="N13" s="246">
        <f t="shared" ref="N13:N15" si="4">SUM(B13:M13)</f>
        <v>141834955.33537248</v>
      </c>
    </row>
    <row r="14" spans="1:14" s="93" customFormat="1">
      <c r="A14" s="9" t="s">
        <v>7</v>
      </c>
      <c r="B14" s="22">
        <f>'Actual Total Usage (excl. 139)'!B28+'Temp Adj. By Sched (Excl. 139)'!C71</f>
        <v>6516312.1359101934</v>
      </c>
      <c r="C14" s="22">
        <f>'Actual Total Usage (excl. 139)'!C28+'Temp Adj. By Sched (Excl. 139)'!D71</f>
        <v>4993556.1935913237</v>
      </c>
      <c r="D14" s="22">
        <f>'Actual Total Usage (excl. 139)'!D28+'Temp Adj. By Sched (Excl. 139)'!E71</f>
        <v>5300866.8014322016</v>
      </c>
      <c r="E14" s="22">
        <f>'Actual Total Usage (excl. 139)'!E28+'Temp Adj. By Sched (Excl. 139)'!F71</f>
        <v>7586863.103776929</v>
      </c>
      <c r="F14" s="22">
        <f>'Actual Total Usage (excl. 139)'!F28+'Temp Adj. By Sched (Excl. 139)'!G71</f>
        <v>10232194.703768417</v>
      </c>
      <c r="G14" s="22">
        <f>'Actual Total Usage (excl. 139)'!G28+'Temp Adj. By Sched (Excl. 139)'!H71</f>
        <v>12728467.519291772</v>
      </c>
      <c r="H14" s="22">
        <f>'Actual Total Usage (excl. 139)'!H28+'Temp Adj. By Sched (Excl. 139)'!I71</f>
        <v>12988808.805395538</v>
      </c>
      <c r="I14" s="22">
        <f>'Actual Total Usage (excl. 139)'!I28+'Temp Adj. By Sched (Excl. 139)'!J71</f>
        <v>17072206.551384684</v>
      </c>
      <c r="J14" s="22">
        <f>'Actual Total Usage (excl. 139)'!J28+'Temp Adj. By Sched (Excl. 139)'!K71</f>
        <v>14311264.282971798</v>
      </c>
      <c r="K14" s="22">
        <f>'Actual Total Usage (excl. 139)'!K28+'Temp Adj. By Sched (Excl. 139)'!L71</f>
        <v>12574880.763144227</v>
      </c>
      <c r="L14" s="22">
        <f>'Actual Total Usage (excl. 139)'!L28+'Temp Adj. By Sched (Excl. 139)'!M71</f>
        <v>6930934.438776399</v>
      </c>
      <c r="M14" s="22">
        <f>'Actual Total Usage (excl. 139)'!M28+'Temp Adj. By Sched (Excl. 139)'!N71</f>
        <v>5679057.1014311258</v>
      </c>
      <c r="N14" s="247">
        <f t="shared" si="4"/>
        <v>116915412.40087461</v>
      </c>
    </row>
    <row r="15" spans="1:14">
      <c r="A15" s="10" t="s">
        <v>8</v>
      </c>
      <c r="B15" s="22">
        <f>'Actual Total Usage (excl. 139)'!B29+'Temp Adj. By Sched (Excl. 139)'!C72</f>
        <v>414069.04367280001</v>
      </c>
      <c r="C15" s="22">
        <f>'Actual Total Usage (excl. 139)'!C29+'Temp Adj. By Sched (Excl. 139)'!D72</f>
        <v>292429.13296186668</v>
      </c>
      <c r="D15" s="22">
        <f>'Actual Total Usage (excl. 139)'!D29+'Temp Adj. By Sched (Excl. 139)'!E72</f>
        <v>279801.14973200002</v>
      </c>
      <c r="E15" s="22">
        <f>'Actual Total Usage (excl. 139)'!E29+'Temp Adj. By Sched (Excl. 139)'!F72</f>
        <v>320729.36292377778</v>
      </c>
      <c r="F15" s="22">
        <f>'Actual Total Usage (excl. 139)'!F29+'Temp Adj. By Sched (Excl. 139)'!G72</f>
        <v>590804.51358666667</v>
      </c>
      <c r="G15" s="22">
        <f>'Actual Total Usage (excl. 139)'!G29+'Temp Adj. By Sched (Excl. 139)'!H72</f>
        <v>808849.67069399997</v>
      </c>
      <c r="H15" s="22">
        <f>'Actual Total Usage (excl. 139)'!H29+'Temp Adj. By Sched (Excl. 139)'!I72</f>
        <v>847519.262613222</v>
      </c>
      <c r="I15" s="22">
        <f>'Actual Total Usage (excl. 139)'!I29+'Temp Adj. By Sched (Excl. 139)'!J72</f>
        <v>577163.7353067142</v>
      </c>
      <c r="J15" s="22">
        <f>'Actual Total Usage (excl. 139)'!J29+'Temp Adj. By Sched (Excl. 139)'!K72</f>
        <v>847016.73999972222</v>
      </c>
      <c r="K15" s="22">
        <f>'Actual Total Usage (excl. 139)'!K29+'Temp Adj. By Sched (Excl. 139)'!L72</f>
        <v>1304006.5845491108</v>
      </c>
      <c r="L15" s="22">
        <f>'Actual Total Usage (excl. 139)'!L29+'Temp Adj. By Sched (Excl. 139)'!M72</f>
        <v>763273.09706024465</v>
      </c>
      <c r="M15" s="22">
        <f>'Actual Total Usage (excl. 139)'!M29+'Temp Adj. By Sched (Excl. 139)'!N72</f>
        <v>366230.92838053335</v>
      </c>
      <c r="N15" s="246">
        <f t="shared" si="4"/>
        <v>7411893.2214806573</v>
      </c>
    </row>
    <row r="16" spans="1:14">
      <c r="A16" s="85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139"/>
    </row>
    <row r="17" spans="1:15" s="85" customFormat="1">
      <c r="A17" s="90" t="s">
        <v>19</v>
      </c>
      <c r="B17" s="105">
        <f t="shared" ref="B17:N17" si="5">SUM(B8,B9,B10,B11,B12,B13:B15)</f>
        <v>1297604370.5666249</v>
      </c>
      <c r="C17" s="105">
        <f t="shared" si="5"/>
        <v>1345035942.295752</v>
      </c>
      <c r="D17" s="105">
        <f t="shared" si="5"/>
        <v>1333060236.5638165</v>
      </c>
      <c r="E17" s="105">
        <f t="shared" si="5"/>
        <v>1412327909.537215</v>
      </c>
      <c r="F17" s="105">
        <f t="shared" si="5"/>
        <v>1559664926.3322029</v>
      </c>
      <c r="G17" s="105">
        <f t="shared" si="5"/>
        <v>2076773162.6501205</v>
      </c>
      <c r="H17" s="105">
        <f t="shared" si="5"/>
        <v>2031983318.8707457</v>
      </c>
      <c r="I17" s="105">
        <f t="shared" si="5"/>
        <v>1900033438.5307307</v>
      </c>
      <c r="J17" s="105">
        <f t="shared" si="5"/>
        <v>1851545807.6347125</v>
      </c>
      <c r="K17" s="105">
        <f t="shared" si="5"/>
        <v>1705140139.4805319</v>
      </c>
      <c r="L17" s="105">
        <f t="shared" si="5"/>
        <v>1424644460.0276937</v>
      </c>
      <c r="M17" s="105">
        <f t="shared" si="5"/>
        <v>1399095289.0955527</v>
      </c>
      <c r="N17" s="138">
        <f t="shared" si="5"/>
        <v>19336909001.585697</v>
      </c>
      <c r="O17" s="86"/>
    </row>
    <row r="18" spans="1:15" s="85" customFormat="1">
      <c r="A18" s="90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</row>
    <row r="19" spans="1:15">
      <c r="A19" t="s">
        <v>42</v>
      </c>
      <c r="B19" s="79">
        <f>IF(B17=0,0,B17/'Actual Total Usage'!B31-1)</f>
        <v>-6.4924321468771362E-2</v>
      </c>
      <c r="C19" s="79">
        <f>IF(C17=0,0,C17/'Actual Total Usage'!C31-1)</f>
        <v>-4.9905631489379432E-2</v>
      </c>
      <c r="D19" s="79">
        <f>IF(D17=0,0,D17/'Actual Total Usage'!D31-1)</f>
        <v>-7.3894145428802016E-2</v>
      </c>
      <c r="E19" s="79">
        <f>IF(E17=0,0,E17/'Actual Total Usage'!E31-1)</f>
        <v>-4.7720176496460542E-2</v>
      </c>
      <c r="F19" s="79">
        <f>IF(F17=0,0,F17/'Actual Total Usage'!F31-1)</f>
        <v>-1.4955733282970174E-2</v>
      </c>
      <c r="G19" s="79">
        <f>IF(G17=0,0,G17/'Actual Total Usage'!G31-1)</f>
        <v>2.9768830521278877E-2</v>
      </c>
      <c r="H19" s="79">
        <f>IF(H17=0,0,H17/'Actual Total Usage'!H31-1)</f>
        <v>1.7851549912333509E-2</v>
      </c>
      <c r="I19" s="79">
        <f>IF(I17=0,0,I17/'Actual Total Usage'!I31-1)</f>
        <v>-2.6378484629773769E-2</v>
      </c>
      <c r="J19" s="79">
        <f>IF(J17=0,0,J17/'Actual Total Usage'!J31-1)</f>
        <v>-3.2210166926975203E-2</v>
      </c>
      <c r="K19" s="79">
        <f>IF(K17=0,0,K17/'Actual Total Usage'!K31-1)</f>
        <v>-3.4520912694557815E-4</v>
      </c>
      <c r="L19" s="79">
        <f>IF(L17=0,0,L17/'Actual Total Usage'!L31-1)</f>
        <v>-6.8148156238670987E-3</v>
      </c>
      <c r="M19" s="79">
        <f>IF(M17=0,0,M17/'Actual Total Usage'!M31-1)</f>
        <v>-1.7415611824573629E-2</v>
      </c>
      <c r="N19" s="79">
        <f>N17/'Actual Total Usage'!N31-1</f>
        <v>-2.0968745514027498E-2</v>
      </c>
    </row>
    <row r="20" spans="1:1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5">
      <c r="A21" s="81" t="s">
        <v>33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5">
      <c r="A22" s="61" t="s">
        <v>24</v>
      </c>
      <c r="B22" s="57">
        <f t="shared" ref="B22:M22" si="6">B7</f>
        <v>43647</v>
      </c>
      <c r="C22" s="57">
        <f t="shared" si="6"/>
        <v>43678</v>
      </c>
      <c r="D22" s="57">
        <f t="shared" si="6"/>
        <v>43709</v>
      </c>
      <c r="E22" s="57">
        <f t="shared" si="6"/>
        <v>43739</v>
      </c>
      <c r="F22" s="57">
        <f t="shared" si="6"/>
        <v>43770</v>
      </c>
      <c r="G22" s="57">
        <f t="shared" si="6"/>
        <v>43800</v>
      </c>
      <c r="H22" s="57">
        <f t="shared" si="6"/>
        <v>43831</v>
      </c>
      <c r="I22" s="57">
        <f t="shared" si="6"/>
        <v>43862</v>
      </c>
      <c r="J22" s="57">
        <f t="shared" si="6"/>
        <v>43891</v>
      </c>
      <c r="K22" s="57">
        <f t="shared" si="6"/>
        <v>43922</v>
      </c>
      <c r="L22" s="57">
        <f t="shared" si="6"/>
        <v>43952</v>
      </c>
      <c r="M22" s="57">
        <f t="shared" si="6"/>
        <v>43983</v>
      </c>
      <c r="N22" s="226" t="s">
        <v>18</v>
      </c>
    </row>
    <row r="23" spans="1:15">
      <c r="A23" s="62" t="s">
        <v>20</v>
      </c>
      <c r="B23" s="4">
        <f>'Actual Total Usage (excl. 139)'!B36</f>
        <v>5985913.9560000002</v>
      </c>
      <c r="C23" s="4">
        <f>'Actual Total Usage (excl. 139)'!C36</f>
        <v>5637376.9290000005</v>
      </c>
      <c r="D23" s="4">
        <f>'Actual Total Usage (excl. 139)'!D36</f>
        <v>5598693.9529999988</v>
      </c>
      <c r="E23" s="4">
        <f>'Actual Total Usage (excl. 139)'!E36</f>
        <v>5971042.6460000006</v>
      </c>
      <c r="F23" s="4">
        <f>'Actual Total Usage (excl. 139)'!F36</f>
        <v>5208720.9119999986</v>
      </c>
      <c r="G23" s="4">
        <f>'Actual Total Usage (excl. 139)'!G36</f>
        <v>6580718.9140000017</v>
      </c>
      <c r="H23" s="4">
        <f>'Actual Total Usage (excl. 139)'!H36</f>
        <v>5645523.9590000007</v>
      </c>
      <c r="I23" s="4">
        <f>'Actual Total Usage (excl. 139)'!I36</f>
        <v>5480807.2400000002</v>
      </c>
      <c r="J23" s="4">
        <f>'Actual Total Usage (excl. 139)'!J36</f>
        <v>5844704.9939999999</v>
      </c>
      <c r="K23" s="4">
        <f>'Actual Total Usage (excl. 139)'!K36</f>
        <v>5797572.7750000004</v>
      </c>
      <c r="L23" s="4">
        <f>'Actual Total Usage (excl. 139)'!L36</f>
        <v>5906618.023</v>
      </c>
      <c r="M23" s="4">
        <f>'Actual Total Usage (excl. 139)'!M36</f>
        <v>5763302.4690000005</v>
      </c>
      <c r="N23" s="4">
        <f>SUM(B23:M23)</f>
        <v>69420996.770000011</v>
      </c>
    </row>
    <row r="24" spans="1:15">
      <c r="A24" s="62" t="s">
        <v>38</v>
      </c>
      <c r="B24" s="4">
        <f>'Actual Total Usage (excl. 139)'!B37</f>
        <v>40981259.412000008</v>
      </c>
      <c r="C24" s="4">
        <f>'Actual Total Usage (excl. 139)'!C37</f>
        <v>42912014.494000003</v>
      </c>
      <c r="D24" s="4">
        <f>'Actual Total Usage (excl. 139)'!D37</f>
        <v>44008422.615999997</v>
      </c>
      <c r="E24" s="4">
        <f>'Actual Total Usage (excl. 139)'!E37</f>
        <v>40553922.316</v>
      </c>
      <c r="F24" s="4">
        <f>'Actual Total Usage (excl. 139)'!F37</f>
        <v>40848139.861000001</v>
      </c>
      <c r="G24" s="4">
        <f>'Actual Total Usage (excl. 139)'!G37</f>
        <v>40030007.943000004</v>
      </c>
      <c r="H24" s="4">
        <f>'Actual Total Usage (excl. 139)'!H37</f>
        <v>39681434.855999999</v>
      </c>
      <c r="I24" s="4">
        <f>'Actual Total Usage (excl. 139)'!I37</f>
        <v>70161678.393999994</v>
      </c>
      <c r="J24" s="4">
        <f>'Actual Total Usage (excl. 139)'!J37</f>
        <v>7336280.8460000008</v>
      </c>
      <c r="K24" s="4">
        <f>'Actual Total Usage (excl. 139)'!K37</f>
        <v>40087465.615000002</v>
      </c>
      <c r="L24" s="4">
        <f>'Actual Total Usage (excl. 139)'!L37</f>
        <v>67710081.148000002</v>
      </c>
      <c r="M24" s="4">
        <f>'Actual Total Usage (excl. 139)'!M37</f>
        <v>11546710.873</v>
      </c>
      <c r="N24" s="4">
        <f t="shared" ref="N24:N28" si="7">SUM(B24:M24)</f>
        <v>485857418.37400007</v>
      </c>
    </row>
    <row r="25" spans="1:15">
      <c r="A25" s="62" t="s">
        <v>6</v>
      </c>
      <c r="B25" s="4">
        <f>'Actual Total Usage (excl. 139)'!B38</f>
        <v>712170</v>
      </c>
      <c r="C25" s="4">
        <f>'Actual Total Usage (excl. 139)'!C38</f>
        <v>943530</v>
      </c>
      <c r="D25" s="4">
        <f>'Actual Total Usage (excl. 139)'!D38</f>
        <v>720</v>
      </c>
      <c r="E25" s="4">
        <f>'Actual Total Usage (excl. 139)'!E38</f>
        <v>1781040</v>
      </c>
      <c r="F25" s="4">
        <f>'Actual Total Usage (excl. 139)'!F38</f>
        <v>367800</v>
      </c>
      <c r="G25" s="4">
        <f>'Actual Total Usage (excl. 139)'!G38</f>
        <v>6520.8</v>
      </c>
      <c r="H25" s="4">
        <f>'Actual Total Usage (excl. 139)'!H38</f>
        <v>8119.2</v>
      </c>
      <c r="I25" s="4">
        <f>'Actual Total Usage (excl. 139)'!I38</f>
        <v>9720</v>
      </c>
      <c r="J25" s="4">
        <f>'Actual Total Usage (excl. 139)'!J38</f>
        <v>11700</v>
      </c>
      <c r="K25" s="4">
        <f>'Actual Total Usage (excl. 139)'!K38</f>
        <v>6420</v>
      </c>
      <c r="L25" s="4">
        <f>'Actual Total Usage (excl. 139)'!L38</f>
        <v>666120</v>
      </c>
      <c r="M25" s="4">
        <f>'Actual Total Usage (excl. 139)'!M38</f>
        <v>754380</v>
      </c>
      <c r="N25" s="4">
        <f t="shared" si="7"/>
        <v>5268240</v>
      </c>
    </row>
    <row r="26" spans="1:15">
      <c r="A26" s="84" t="s">
        <v>4</v>
      </c>
      <c r="B26" s="4">
        <f>'Actual Total Usage (excl. 139)'!B39</f>
        <v>3066985.682</v>
      </c>
      <c r="C26" s="4">
        <f>'Actual Total Usage (excl. 139)'!C39</f>
        <v>3581415.1779999998</v>
      </c>
      <c r="D26" s="4">
        <f>'Actual Total Usage (excl. 139)'!D39</f>
        <v>3008588.03</v>
      </c>
      <c r="E26" s="4">
        <f>'Actual Total Usage (excl. 139)'!E39</f>
        <v>874881.94700000004</v>
      </c>
      <c r="F26" s="4">
        <f>'Actual Total Usage (excl. 139)'!F39</f>
        <v>294840.70699999999</v>
      </c>
      <c r="G26" s="4">
        <f>'Actual Total Usage (excl. 139)'!G39</f>
        <v>405227.91899999999</v>
      </c>
      <c r="H26" s="4">
        <f>'Actual Total Usage (excl. 139)'!H39</f>
        <v>335284.73</v>
      </c>
      <c r="I26" s="4">
        <f>'Actual Total Usage (excl. 139)'!I39</f>
        <v>273459.59600000002</v>
      </c>
      <c r="J26" s="4">
        <f>'Actual Total Usage (excl. 139)'!J39</f>
        <v>369785.68400000001</v>
      </c>
      <c r="K26" s="4">
        <f>'Actual Total Usage (excl. 139)'!K39</f>
        <v>376513.45</v>
      </c>
      <c r="L26" s="4">
        <f>'Actual Total Usage (excl. 139)'!L39</f>
        <v>762489.62600000005</v>
      </c>
      <c r="M26" s="4">
        <f>'Actual Total Usage (excl. 139)'!M39</f>
        <v>1351276.6610000001</v>
      </c>
      <c r="N26" s="137">
        <f>SUM(B26:M26)</f>
        <v>14700749.210000001</v>
      </c>
    </row>
    <row r="27" spans="1:15">
      <c r="A27" s="6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>
        <f t="shared" si="7"/>
        <v>0</v>
      </c>
    </row>
    <row r="28" spans="1:15">
      <c r="A28" s="90" t="s">
        <v>19</v>
      </c>
      <c r="B28" s="105">
        <f>SUM(B23:B26)</f>
        <v>50746329.050000012</v>
      </c>
      <c r="C28" s="105">
        <f t="shared" ref="C28:M28" si="8">SUM(C23:C26)</f>
        <v>53074336.601000004</v>
      </c>
      <c r="D28" s="105">
        <f t="shared" si="8"/>
        <v>52616424.598999999</v>
      </c>
      <c r="E28" s="105">
        <f t="shared" si="8"/>
        <v>49180886.908999994</v>
      </c>
      <c r="F28" s="105">
        <f t="shared" si="8"/>
        <v>46719501.480000004</v>
      </c>
      <c r="G28" s="105">
        <f t="shared" si="8"/>
        <v>47022475.576000005</v>
      </c>
      <c r="H28" s="105">
        <f t="shared" si="8"/>
        <v>45670362.744999997</v>
      </c>
      <c r="I28" s="105">
        <f t="shared" si="8"/>
        <v>75925665.229999989</v>
      </c>
      <c r="J28" s="105">
        <f t="shared" si="8"/>
        <v>13562471.524</v>
      </c>
      <c r="K28" s="105">
        <f t="shared" si="8"/>
        <v>46267971.840000004</v>
      </c>
      <c r="L28" s="105">
        <f t="shared" si="8"/>
        <v>75045308.797000006</v>
      </c>
      <c r="M28" s="105">
        <f t="shared" si="8"/>
        <v>19415670.002999999</v>
      </c>
      <c r="N28" s="105">
        <f t="shared" si="7"/>
        <v>575247404.35400009</v>
      </c>
    </row>
    <row r="29" spans="1:15">
      <c r="A29" s="2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5">
      <c r="A30" s="2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5" s="89" customFormat="1" ht="13.5" thickBot="1">
      <c r="A31" s="87" t="s">
        <v>21</v>
      </c>
      <c r="B31" s="104">
        <f t="shared" ref="B31:N31" si="9">B28+B17</f>
        <v>1348350699.6166248</v>
      </c>
      <c r="C31" s="104">
        <f t="shared" si="9"/>
        <v>1398110278.8967521</v>
      </c>
      <c r="D31" s="104">
        <f t="shared" si="9"/>
        <v>1385676661.1628165</v>
      </c>
      <c r="E31" s="104">
        <f t="shared" si="9"/>
        <v>1461508796.4462149</v>
      </c>
      <c r="F31" s="104">
        <f t="shared" si="9"/>
        <v>1606384427.8122029</v>
      </c>
      <c r="G31" s="104">
        <f t="shared" si="9"/>
        <v>2123795638.2261205</v>
      </c>
      <c r="H31" s="104">
        <f t="shared" si="9"/>
        <v>2077653681.6157455</v>
      </c>
      <c r="I31" s="104">
        <f t="shared" si="9"/>
        <v>1975959103.7607307</v>
      </c>
      <c r="J31" s="104">
        <f t="shared" si="9"/>
        <v>1865108279.1587124</v>
      </c>
      <c r="K31" s="104">
        <f t="shared" si="9"/>
        <v>1751408111.3205318</v>
      </c>
      <c r="L31" s="104">
        <f t="shared" si="9"/>
        <v>1499689768.8246937</v>
      </c>
      <c r="M31" s="104">
        <f t="shared" si="9"/>
        <v>1418510959.0985527</v>
      </c>
      <c r="N31" s="104">
        <f t="shared" si="9"/>
        <v>19912156405.939697</v>
      </c>
    </row>
    <row r="32" spans="1:15" ht="15.75" thickTop="1">
      <c r="A32" s="24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2:9">
      <c r="B33" s="159"/>
      <c r="C33" s="159"/>
      <c r="D33" s="159"/>
      <c r="E33" s="159"/>
      <c r="F33" s="159"/>
      <c r="G33" s="159"/>
      <c r="H33" s="159"/>
      <c r="I33" s="159"/>
    </row>
    <row r="34" spans="2:9">
      <c r="B34" s="159"/>
      <c r="C34" s="159"/>
      <c r="D34" s="159"/>
      <c r="E34" s="159"/>
      <c r="F34" s="159"/>
      <c r="G34" s="159"/>
      <c r="H34" s="159"/>
      <c r="I34" s="159"/>
    </row>
    <row r="35" spans="2:9">
      <c r="B35" s="159"/>
      <c r="C35" s="159"/>
      <c r="D35" s="159"/>
      <c r="E35" s="159"/>
      <c r="F35" s="159"/>
      <c r="G35" s="159"/>
      <c r="H35" s="159"/>
      <c r="I35" s="159"/>
    </row>
    <row r="36" spans="2:9">
      <c r="B36" s="159"/>
      <c r="C36" s="159"/>
      <c r="D36" s="159"/>
      <c r="E36" s="159"/>
      <c r="F36" s="159"/>
      <c r="G36" s="159"/>
      <c r="H36" s="159"/>
      <c r="I36" s="159"/>
    </row>
    <row r="37" spans="2:9">
      <c r="B37" s="159"/>
      <c r="C37" s="159"/>
      <c r="D37" s="159"/>
      <c r="E37" s="159"/>
      <c r="F37" s="159"/>
      <c r="G37" s="159"/>
      <c r="H37" s="159"/>
      <c r="I37" s="159"/>
    </row>
    <row r="38" spans="2:9">
      <c r="B38" s="159"/>
      <c r="C38" s="159"/>
      <c r="D38" s="159"/>
      <c r="E38" s="159"/>
      <c r="F38" s="159"/>
      <c r="G38" s="159"/>
      <c r="H38" s="159"/>
      <c r="I38" s="159"/>
    </row>
    <row r="40" spans="2:9">
      <c r="B40" s="159"/>
      <c r="C40" s="159"/>
      <c r="D40" s="159"/>
      <c r="E40" s="159"/>
      <c r="F40" s="159"/>
      <c r="G40" s="159"/>
      <c r="H40" s="159"/>
      <c r="I40" s="159"/>
    </row>
    <row r="41" spans="2:9">
      <c r="B41" s="159"/>
      <c r="C41" s="159"/>
      <c r="D41" s="159"/>
      <c r="E41" s="159"/>
      <c r="F41" s="159"/>
      <c r="G41" s="159"/>
      <c r="H41" s="159"/>
      <c r="I41" s="159"/>
    </row>
  </sheetData>
  <printOptions horizontalCentered="1"/>
  <pageMargins left="0.75" right="0.75" top="1" bottom="1" header="0.5" footer="0.5"/>
  <pageSetup scale="52" orientation="landscape" r:id="rId1"/>
  <headerFooter alignWithMargins="0">
    <oddFooter>&amp;L&amp;F&amp;R&amp;A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0"/>
  <sheetViews>
    <sheetView workbookViewId="0">
      <selection sqref="A1:N74"/>
    </sheetView>
  </sheetViews>
  <sheetFormatPr defaultColWidth="14.7109375" defaultRowHeight="12.75"/>
  <cols>
    <col min="1" max="1" width="34.28515625" bestFit="1" customWidth="1"/>
    <col min="2" max="2" width="15" bestFit="1" customWidth="1"/>
    <col min="3" max="6" width="14.42578125" bestFit="1" customWidth="1"/>
    <col min="7" max="8" width="14" bestFit="1" customWidth="1"/>
    <col min="9" max="9" width="14.28515625" customWidth="1"/>
    <col min="10" max="13" width="15" customWidth="1"/>
    <col min="14" max="14" width="15" bestFit="1" customWidth="1"/>
    <col min="16" max="16" width="23.28515625" bestFit="1" customWidth="1"/>
    <col min="17" max="17" width="33" bestFit="1" customWidth="1"/>
  </cols>
  <sheetData>
    <row r="1" spans="1:14">
      <c r="A1" s="1" t="str">
        <f>'Summary_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'Summary_ Pre Migration'!A4</f>
        <v>FOR THE TWELVE MONTHS ENDED JUNE, 2020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'Summary_ Pre Migration'!B12</f>
        <v>43647</v>
      </c>
      <c r="D5" s="21">
        <f>'Summary_ Pre Migration'!B13</f>
        <v>43678</v>
      </c>
      <c r="E5" s="21">
        <f>'Summary_ Pre Migration'!B14</f>
        <v>43709</v>
      </c>
      <c r="F5" s="21">
        <f>'Summary_ Pre Migration'!B15</f>
        <v>43739</v>
      </c>
      <c r="G5" s="21">
        <f>'Summary_ Pre Migration'!B16</f>
        <v>43770</v>
      </c>
      <c r="H5" s="21">
        <f>'Summary_ Pre Migration'!B17</f>
        <v>43800</v>
      </c>
      <c r="I5" s="21">
        <f>'Summary_ Pre Migration'!B18</f>
        <v>43831</v>
      </c>
      <c r="J5" s="21">
        <f>'Summary_ Pre Migration'!B19</f>
        <v>43862</v>
      </c>
      <c r="K5" s="21">
        <f>'Summary_ Pre Migration'!B20</f>
        <v>43891</v>
      </c>
      <c r="L5" s="21">
        <f>'Summary_ Pre Migration'!B21</f>
        <v>43922</v>
      </c>
      <c r="M5" s="21">
        <f>'Summary_ Pre Migration'!B22</f>
        <v>43952</v>
      </c>
      <c r="N5" s="21">
        <f>'Summary_ Pre Migration'!B23</f>
        <v>43983</v>
      </c>
    </row>
    <row r="6" spans="1:14" s="5" customFormat="1" ht="25.5">
      <c r="A6" s="228" t="s">
        <v>158</v>
      </c>
      <c r="B6" s="1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1:14">
      <c r="A7" s="219" t="s">
        <v>146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>
      <c r="A8" s="9" t="s">
        <v>0</v>
      </c>
      <c r="B8" s="18">
        <f>SUM(C8:N8)</f>
        <v>113613083.64609638</v>
      </c>
      <c r="C8" s="22">
        <f>'Temp Adj. by Schedule'!B9</f>
        <v>-9075032.8360437602</v>
      </c>
      <c r="D8" s="22">
        <f>'Temp Adj. by Schedule'!C9</f>
        <v>-27311290.128516737</v>
      </c>
      <c r="E8" s="22">
        <f>'Temp Adj. by Schedule'!D9</f>
        <v>-8221128.9687166372</v>
      </c>
      <c r="F8" s="22">
        <f>'Temp Adj. by Schedule'!E9</f>
        <v>-28084853.498775307</v>
      </c>
      <c r="G8" s="22">
        <f>'Temp Adj. by Schedule'!F9</f>
        <v>10633008.646702195</v>
      </c>
      <c r="H8" s="22">
        <f>'Temp Adj. by Schedule'!G9</f>
        <v>81363569.170731172</v>
      </c>
      <c r="I8" s="22">
        <f>'Temp Adj. by Schedule'!H9</f>
        <v>61884513.995534137</v>
      </c>
      <c r="J8" s="22">
        <f>'Temp Adj. by Schedule'!I9</f>
        <v>19623742.253937583</v>
      </c>
      <c r="K8" s="22">
        <f>'Temp Adj. by Schedule'!J9</f>
        <v>-28547953.511948332</v>
      </c>
      <c r="L8" s="22">
        <f>'Temp Adj. by Schedule'!K9</f>
        <v>24237005.138292957</v>
      </c>
      <c r="M8" s="22">
        <f>'Temp Adj. by Schedule'!L9</f>
        <v>16478870.0021476</v>
      </c>
      <c r="N8" s="22">
        <f>'Temp Adj. by Schedule'!M9</f>
        <v>632633.38275150163</v>
      </c>
    </row>
    <row r="9" spans="1:14">
      <c r="A9" s="184" t="s">
        <v>119</v>
      </c>
      <c r="B9" s="18">
        <f t="shared" ref="B9:B18" si="0">SUM(C9:N9)</f>
        <v>10393927.189253412</v>
      </c>
      <c r="C9" s="22">
        <f>'Temp Adj. by Schedule'!B13</f>
        <v>-1831921.1493240111</v>
      </c>
      <c r="D9" s="22">
        <f>'Temp Adj. by Schedule'!C13</f>
        <v>-5514330.2045250712</v>
      </c>
      <c r="E9" s="22">
        <f>'Temp Adj. by Schedule'!D13</f>
        <v>-1657159.318308315</v>
      </c>
      <c r="F9" s="22">
        <f>'Temp Adj. by Schedule'!E13</f>
        <v>-2564440.299253291</v>
      </c>
      <c r="G9" s="22">
        <f>'Temp Adj. by Schedule'!F13</f>
        <v>1120592.9054752085</v>
      </c>
      <c r="H9" s="22">
        <f>'Temp Adj. by Schedule'!G13</f>
        <v>10807699.273989446</v>
      </c>
      <c r="I9" s="22">
        <f>'Temp Adj. by Schedule'!H13</f>
        <v>7576392.3561512846</v>
      </c>
      <c r="J9" s="22">
        <f>'Temp Adj. by Schedule'!I13</f>
        <v>3203498.3232816933</v>
      </c>
      <c r="K9" s="22">
        <f>'Temp Adj. by Schedule'!J13</f>
        <v>-2840846.5487520578</v>
      </c>
      <c r="L9" s="22">
        <f>'Temp Adj. by Schedule'!K13</f>
        <v>2096712.019202624</v>
      </c>
      <c r="M9" s="22">
        <f>'Temp Adj. by Schedule'!L13</f>
        <v>-128503.28249005298</v>
      </c>
      <c r="N9" s="22">
        <f>'Temp Adj. by Schedule'!M13</f>
        <v>126233.11380595423</v>
      </c>
    </row>
    <row r="10" spans="1:14">
      <c r="A10" s="184" t="s">
        <v>122</v>
      </c>
      <c r="B10" s="18">
        <f t="shared" si="0"/>
        <v>3562882.6519821943</v>
      </c>
      <c r="C10" s="22">
        <f>'Temp Adj. by Schedule'!B17</f>
        <v>-1643981.6615935764</v>
      </c>
      <c r="D10" s="22">
        <f>'Temp Adj. by Schedule'!C17</f>
        <v>-4956635.7709502317</v>
      </c>
      <c r="E10" s="22">
        <f>'Temp Adj. by Schedule'!D17</f>
        <v>-1492317.0214260442</v>
      </c>
      <c r="F10" s="22">
        <f>'Temp Adj. by Schedule'!E17</f>
        <v>-936399.70034992136</v>
      </c>
      <c r="G10" s="22">
        <f>'Temp Adj. by Schedule'!F17</f>
        <v>549410.19080638874</v>
      </c>
      <c r="H10" s="22">
        <f>'Temp Adj. by Schedule'!G17</f>
        <v>7100829.5815683734</v>
      </c>
      <c r="I10" s="22">
        <f>'Temp Adj. by Schedule'!H17</f>
        <v>4578086.7176811686</v>
      </c>
      <c r="J10" s="22">
        <f>'Temp Adj. by Schedule'!I17</f>
        <v>2485383.1948674796</v>
      </c>
      <c r="K10" s="22">
        <f>'Temp Adj. by Schedule'!J17</f>
        <v>-1271179.1016156189</v>
      </c>
      <c r="L10" s="22">
        <f>'Temp Adj. by Schedule'!K17</f>
        <v>673170.66018372681</v>
      </c>
      <c r="M10" s="22">
        <f>'Temp Adj. by Schedule'!L17</f>
        <v>-1638315.0538969093</v>
      </c>
      <c r="N10" s="22">
        <f>'Temp Adj. by Schedule'!M17</f>
        <v>114830.61670735991</v>
      </c>
    </row>
    <row r="11" spans="1:14">
      <c r="A11" s="184" t="s">
        <v>120</v>
      </c>
      <c r="B11" s="18">
        <f t="shared" si="0"/>
        <v>-3588642.6082044616</v>
      </c>
      <c r="C11" s="22">
        <f>'Temp Adj. by Schedule'!B21</f>
        <v>-857003.22276336269</v>
      </c>
      <c r="D11" s="22">
        <f>'Temp Adj. by Schedule'!C21</f>
        <v>-2582312.507023422</v>
      </c>
      <c r="E11" s="22">
        <f>'Temp Adj. by Schedule'!D21</f>
        <v>-776285.18537520955</v>
      </c>
      <c r="F11" s="22">
        <f>'Temp Adj. by Schedule'!E21</f>
        <v>-263070.72334600071</v>
      </c>
      <c r="G11" s="22">
        <f>'Temp Adj. by Schedule'!F21</f>
        <v>140576.9845728603</v>
      </c>
      <c r="H11" s="22">
        <f>'Temp Adj. by Schedule'!G21</f>
        <v>789231.00890240364</v>
      </c>
      <c r="I11" s="22">
        <f>'Temp Adj. by Schedule'!H21</f>
        <v>656058.28994805715</v>
      </c>
      <c r="J11" s="22">
        <f>'Temp Adj. by Schedule'!I21</f>
        <v>140736.16388297416</v>
      </c>
      <c r="K11" s="22">
        <f>'Temp Adj. by Schedule'!J21</f>
        <v>-350126.31576792226</v>
      </c>
      <c r="L11" s="22">
        <f>'Temp Adj. by Schedule'!K21</f>
        <v>383768.3965685463</v>
      </c>
      <c r="M11" s="22">
        <f>'Temp Adj. by Schedule'!L21</f>
        <v>-928692.16825883021</v>
      </c>
      <c r="N11" s="22">
        <f>'Temp Adj. by Schedule'!M21</f>
        <v>58476.670455443826</v>
      </c>
    </row>
    <row r="12" spans="1:14">
      <c r="A12" s="9" t="s">
        <v>4</v>
      </c>
      <c r="B12" s="18">
        <f t="shared" si="0"/>
        <v>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</row>
    <row r="13" spans="1:14">
      <c r="A13" s="184" t="s">
        <v>121</v>
      </c>
      <c r="B13" s="18">
        <f t="shared" si="0"/>
        <v>-214943.38838553106</v>
      </c>
      <c r="C13" s="22">
        <f>'Temp Adj. by Schedule'!B25</f>
        <v>-290580.29037066246</v>
      </c>
      <c r="D13" s="22">
        <f>'Temp Adj. by Schedule'!C25</f>
        <v>-874159.78666977491</v>
      </c>
      <c r="E13" s="22">
        <f>'Temp Adj. by Schedule'!D25</f>
        <v>-263267.59041041712</v>
      </c>
      <c r="F13" s="22">
        <f>'Temp Adj. by Schedule'!E25</f>
        <v>-240196.41839166486</v>
      </c>
      <c r="G13" s="22">
        <f>'Temp Adj. by Schedule'!F25</f>
        <v>125471.78066944852</v>
      </c>
      <c r="H13" s="22">
        <f>'Temp Adj. by Schedule'!G25</f>
        <v>720032.95408859791</v>
      </c>
      <c r="I13" s="22">
        <f>'Temp Adj. by Schedule'!H25</f>
        <v>595297.68915805197</v>
      </c>
      <c r="J13" s="22">
        <f>'Temp Adj. by Schedule'!I25</f>
        <v>134213.26715919896</v>
      </c>
      <c r="K13" s="22">
        <f>'Temp Adj. by Schedule'!J25</f>
        <v>-312586.48202464229</v>
      </c>
      <c r="L13" s="22">
        <f>'Temp Adj. by Schedule'!K25</f>
        <v>339045.39015455463</v>
      </c>
      <c r="M13" s="22">
        <f>'Temp Adj. by Schedule'!L25</f>
        <v>-167966.6623771654</v>
      </c>
      <c r="N13" s="22">
        <f>'Temp Adj. by Schedule'!M25</f>
        <v>19752.760628944237</v>
      </c>
    </row>
    <row r="14" spans="1:14">
      <c r="A14" s="10" t="s">
        <v>22</v>
      </c>
      <c r="B14" s="18">
        <f t="shared" si="0"/>
        <v>-137013.30755208037</v>
      </c>
      <c r="C14" s="22">
        <f>'Temp Adj. by Schedule'!B28</f>
        <v>-60390.160025415797</v>
      </c>
      <c r="D14" s="22">
        <f>'Temp Adj. by Schedule'!C28</f>
        <v>-181496.05344402717</v>
      </c>
      <c r="E14" s="22">
        <f>'Temp Adj. by Schedule'!D28</f>
        <v>-54552.037589583415</v>
      </c>
      <c r="F14" s="22">
        <f>'Temp Adj. by Schedule'!E28</f>
        <v>-36323.626434374673</v>
      </c>
      <c r="G14" s="22">
        <f>'Temp Adj. by Schedule'!F28</f>
        <v>20137.801610938248</v>
      </c>
      <c r="H14" s="22">
        <f>'Temp Adj. by Schedule'!G28</f>
        <v>105719.33631875014</v>
      </c>
      <c r="I14" s="22">
        <f>'Temp Adj. by Schedule'!H28</f>
        <v>90064.442956249433</v>
      </c>
      <c r="J14" s="22">
        <f>'Temp Adj. by Schedule'!I28</f>
        <v>17021.276334375161</v>
      </c>
      <c r="K14" s="22">
        <f>'Temp Adj. by Schedule'!J28</f>
        <v>-49978.128342186821</v>
      </c>
      <c r="L14" s="22">
        <f>'Temp Adj. by Schedule'!K28</f>
        <v>56840.664803124899</v>
      </c>
      <c r="M14" s="22">
        <f>'Temp Adj. by Schedule'!L28</f>
        <v>-48211.583876458149</v>
      </c>
      <c r="N14" s="22">
        <f>'Temp Adj. by Schedule'!M28</f>
        <v>4154.7601365277333</v>
      </c>
    </row>
    <row r="15" spans="1:14">
      <c r="A15" s="9" t="s">
        <v>7</v>
      </c>
      <c r="B15" s="18">
        <f t="shared" si="0"/>
        <v>2722658.8846482676</v>
      </c>
      <c r="C15" s="22">
        <f>'Temp Adj. by Schedule'!B29</f>
        <v>-59187.303192665822</v>
      </c>
      <c r="D15" s="22">
        <f>'Temp Adj. by Schedule'!C29</f>
        <v>-177880.99814511053</v>
      </c>
      <c r="E15" s="22">
        <f>'Temp Adj. by Schedule'!D29</f>
        <v>-53465.465023333425</v>
      </c>
      <c r="F15" s="22">
        <f>'Temp Adj. by Schedule'!E29</f>
        <v>-374163.00817177724</v>
      </c>
      <c r="G15" s="22">
        <f>'Temp Adj. by Schedule'!F29</f>
        <v>161847.03701136154</v>
      </c>
      <c r="H15" s="22">
        <f>'Temp Adj. by Schedule'!G29</f>
        <v>1534737.0063787918</v>
      </c>
      <c r="I15" s="22">
        <f>'Temp Adj. by Schedule'!H29</f>
        <v>1076888.0259219126</v>
      </c>
      <c r="J15" s="22">
        <f>'Temp Adj. by Schedule'!I29</f>
        <v>450221.59411133861</v>
      </c>
      <c r="K15" s="22">
        <f>'Temp Adj. by Schedule'!J29</f>
        <v>-399348.90267970884</v>
      </c>
      <c r="L15" s="22">
        <f>'Temp Adj. by Schedule'!K29</f>
        <v>295726.46796408005</v>
      </c>
      <c r="M15" s="22">
        <f>'Temp Adj. by Schedule'!L29</f>
        <v>263346.37277696258</v>
      </c>
      <c r="N15" s="22">
        <f>'Temp Adj. by Schedule'!M29</f>
        <v>3938.0576964166257</v>
      </c>
    </row>
    <row r="16" spans="1:14">
      <c r="A16" s="10" t="s">
        <v>8</v>
      </c>
      <c r="B16" s="18">
        <f t="shared" si="0"/>
        <v>78673.221480658452</v>
      </c>
      <c r="C16" s="22">
        <f>'Temp Adj. by Schedule'!B30</f>
        <v>-1030.9563271999853</v>
      </c>
      <c r="D16" s="22">
        <f>'Temp Adj. by Schedule'!C30</f>
        <v>-3098.4270381333231</v>
      </c>
      <c r="E16" s="22">
        <f>'Temp Adj. by Schedule'!D30</f>
        <v>-931.29026800000156</v>
      </c>
      <c r="F16" s="22">
        <f>'Temp Adj. by Schedule'!E30</f>
        <v>-15870.637076222198</v>
      </c>
      <c r="G16" s="22">
        <f>'Temp Adj. by Schedule'!F30</f>
        <v>5744.5135866666715</v>
      </c>
      <c r="H16" s="22">
        <f>'Temp Adj. by Schedule'!G30</f>
        <v>40109.670693999986</v>
      </c>
      <c r="I16" s="22">
        <f>'Temp Adj. by Schedule'!H30</f>
        <v>31519.262613222018</v>
      </c>
      <c r="J16" s="22">
        <f>'Temp Adj. by Schedule'!I30</f>
        <v>8643.7353067141557</v>
      </c>
      <c r="K16" s="22">
        <f>'Temp Adj. by Schedule'!J30</f>
        <v>-15603.260000277813</v>
      </c>
      <c r="L16" s="22">
        <f>'Temp Adj. by Schedule'!K30</f>
        <v>13766.584549110952</v>
      </c>
      <c r="M16" s="22">
        <f>'Temp Adj. by Schedule'!L30</f>
        <v>15353.097060244654</v>
      </c>
      <c r="N16" s="22">
        <f>'Temp Adj. by Schedule'!M30</f>
        <v>70.928380533332586</v>
      </c>
    </row>
    <row r="17" spans="1:15">
      <c r="A17" s="6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</row>
    <row r="18" spans="1:15">
      <c r="A18" s="6" t="s">
        <v>9</v>
      </c>
      <c r="B18" s="7">
        <f t="shared" si="0"/>
        <v>126430626.2893188</v>
      </c>
      <c r="C18" s="7">
        <f t="shared" ref="C18:N18" si="1">SUM(C8:C17)</f>
        <v>-13819127.579640655</v>
      </c>
      <c r="D18" s="7">
        <f t="shared" si="1"/>
        <v>-41601203.876312517</v>
      </c>
      <c r="E18" s="7">
        <f t="shared" si="1"/>
        <v>-12519106.877117541</v>
      </c>
      <c r="F18" s="7">
        <f t="shared" si="1"/>
        <v>-32515317.911798563</v>
      </c>
      <c r="G18" s="7">
        <f t="shared" si="1"/>
        <v>12756789.860435065</v>
      </c>
      <c r="H18" s="7">
        <f t="shared" si="1"/>
        <v>102461928.00267152</v>
      </c>
      <c r="I18" s="7">
        <f t="shared" si="1"/>
        <v>76488820.779964089</v>
      </c>
      <c r="J18" s="7">
        <f t="shared" si="1"/>
        <v>26063459.808881357</v>
      </c>
      <c r="K18" s="7">
        <f t="shared" si="1"/>
        <v>-33787622.251130752</v>
      </c>
      <c r="L18" s="7">
        <f t="shared" si="1"/>
        <v>28096035.321718726</v>
      </c>
      <c r="M18" s="7">
        <f t="shared" si="1"/>
        <v>13845880.72108539</v>
      </c>
      <c r="N18" s="7">
        <f t="shared" si="1"/>
        <v>960090.2905626815</v>
      </c>
    </row>
    <row r="19" spans="1:15">
      <c r="A19" s="6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1:15">
      <c r="A20" s="229" t="s">
        <v>160</v>
      </c>
      <c r="B20" s="3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30"/>
    </row>
    <row r="21" spans="1:15">
      <c r="A21" s="155" t="s">
        <v>0</v>
      </c>
      <c r="B21" s="59">
        <f>SUM(C21:N21)</f>
        <v>232380</v>
      </c>
      <c r="C21" s="59">
        <f>'Sched139 Detail'!C39</f>
        <v>18789</v>
      </c>
      <c r="D21" s="59">
        <f>'Sched139 Detail'!D39</f>
        <v>3764</v>
      </c>
      <c r="E21" s="59">
        <f>'Sched139 Detail'!E39</f>
        <v>125728</v>
      </c>
      <c r="F21" s="59">
        <f>'Sched139 Detail'!F39</f>
        <v>14133</v>
      </c>
      <c r="G21" s="59">
        <f>'Sched139 Detail'!G39</f>
        <v>13059</v>
      </c>
      <c r="H21" s="59">
        <f>'Sched139 Detail'!H39</f>
        <v>10442</v>
      </c>
      <c r="I21" s="59">
        <f>'Sched139 Detail'!I39</f>
        <v>12526</v>
      </c>
      <c r="J21" s="59">
        <f>'Sched139 Detail'!J39</f>
        <v>2892</v>
      </c>
      <c r="K21" s="59">
        <f>'Sched139 Detail'!K39</f>
        <v>19696</v>
      </c>
      <c r="L21" s="59">
        <f>'Sched139 Detail'!L39</f>
        <v>6648</v>
      </c>
      <c r="M21" s="59">
        <f>'Sched139 Detail'!M39</f>
        <v>2854</v>
      </c>
      <c r="N21" s="59">
        <f>'Sched139 Detail'!N39</f>
        <v>1849</v>
      </c>
    </row>
    <row r="22" spans="1:15">
      <c r="A22" s="173" t="s">
        <v>119</v>
      </c>
      <c r="B22" s="59">
        <f t="shared" ref="B22:B28" si="2">SUM(C22:N22)</f>
        <v>299952144</v>
      </c>
      <c r="C22" s="59">
        <f>'Sched139 Detail'!C40</f>
        <v>55006369.833000004</v>
      </c>
      <c r="D22" s="59">
        <f>'Sched139 Detail'!D40</f>
        <v>10806739.916999999</v>
      </c>
      <c r="E22" s="59">
        <f>'Sched139 Detail'!E40</f>
        <v>66419113.25</v>
      </c>
      <c r="F22" s="59">
        <f>'Sched139 Detail'!F40</f>
        <v>18449987.030000001</v>
      </c>
      <c r="G22" s="59">
        <f>'Sched139 Detail'!G40</f>
        <v>18272087.909000002</v>
      </c>
      <c r="H22" s="59">
        <f>'Sched139 Detail'!H40</f>
        <v>20214294.061000001</v>
      </c>
      <c r="I22" s="59">
        <f>'Sched139 Detail'!I40</f>
        <v>17904748.938000001</v>
      </c>
      <c r="J22" s="59">
        <f>'Sched139 Detail'!J40</f>
        <v>55986419.188000001</v>
      </c>
      <c r="K22" s="59">
        <f>'Sched139 Detail'!K40</f>
        <v>9687445.8739999998</v>
      </c>
      <c r="L22" s="59">
        <f>'Sched139 Detail'!L40</f>
        <v>10352429.719000001</v>
      </c>
      <c r="M22" s="59">
        <f>'Sched139 Detail'!M40</f>
        <v>8419731.2809999995</v>
      </c>
      <c r="N22" s="59">
        <f>'Sched139 Detail'!N40</f>
        <v>8432777</v>
      </c>
    </row>
    <row r="23" spans="1:15">
      <c r="A23" s="173" t="s">
        <v>122</v>
      </c>
      <c r="B23" s="59">
        <f t="shared" si="2"/>
        <v>78890982.067000017</v>
      </c>
      <c r="C23" s="59">
        <f>'Sched139 Detail'!C41</f>
        <v>7697175.9840000002</v>
      </c>
      <c r="D23" s="59">
        <f>'Sched139 Detail'!D41</f>
        <v>5825842.443</v>
      </c>
      <c r="E23" s="59">
        <f>'Sched139 Detail'!E41</f>
        <v>10254515.779999999</v>
      </c>
      <c r="F23" s="59">
        <f>'Sched139 Detail'!F41</f>
        <v>6294975.4749999996</v>
      </c>
      <c r="G23" s="59">
        <f>'Sched139 Detail'!G41</f>
        <v>4651293.3569999998</v>
      </c>
      <c r="H23" s="59">
        <f>'Sched139 Detail'!H41</f>
        <v>7693365.7939999998</v>
      </c>
      <c r="I23" s="59">
        <f>'Sched139 Detail'!I41</f>
        <v>7158244.3540000012</v>
      </c>
      <c r="J23" s="59">
        <f>'Sched139 Detail'!J41</f>
        <v>7950329.0629999982</v>
      </c>
      <c r="K23" s="59">
        <f>'Sched139 Detail'!K41</f>
        <v>6250646.3379999995</v>
      </c>
      <c r="L23" s="59">
        <f>'Sched139 Detail'!L41</f>
        <v>5586184.7860000003</v>
      </c>
      <c r="M23" s="59">
        <f>'Sched139 Detail'!M41</f>
        <v>4354609.2630000003</v>
      </c>
      <c r="N23" s="59">
        <f>'Sched139 Detail'!N41</f>
        <v>5173799.4300000006</v>
      </c>
      <c r="O23" s="120"/>
    </row>
    <row r="24" spans="1:15">
      <c r="A24" s="173" t="s">
        <v>120</v>
      </c>
      <c r="B24" s="59">
        <f t="shared" si="2"/>
        <v>72257202.099999994</v>
      </c>
      <c r="C24" s="59">
        <f>'Sched139 Detail'!C42</f>
        <v>6102273.8399999999</v>
      </c>
      <c r="D24" s="59">
        <f>'Sched139 Detail'!D42</f>
        <v>5502819.75</v>
      </c>
      <c r="E24" s="59">
        <f>'Sched139 Detail'!E42</f>
        <v>9236452.7850000001</v>
      </c>
      <c r="F24" s="59">
        <f>'Sched139 Detail'!F42</f>
        <v>6697788.0789999999</v>
      </c>
      <c r="G24" s="59">
        <f>'Sched139 Detail'!G42</f>
        <v>6272051.6359999999</v>
      </c>
      <c r="H24" s="59">
        <f>'Sched139 Detail'!H42</f>
        <v>5867872.9100000001</v>
      </c>
      <c r="I24" s="59">
        <f>'Sched139 Detail'!I42</f>
        <v>6937775.2459999993</v>
      </c>
      <c r="J24" s="59">
        <f>'Sched139 Detail'!J42</f>
        <v>5702474.0040000007</v>
      </c>
      <c r="K24" s="59">
        <f>'Sched139 Detail'!K42</f>
        <v>5221153.267</v>
      </c>
      <c r="L24" s="59">
        <f>'Sched139 Detail'!L42</f>
        <v>4711832.858</v>
      </c>
      <c r="M24" s="59">
        <f>'Sched139 Detail'!M42</f>
        <v>4872240.375</v>
      </c>
      <c r="N24" s="59">
        <f>'Sched139 Detail'!N42</f>
        <v>5132467.3499999996</v>
      </c>
    </row>
    <row r="25" spans="1:15">
      <c r="A25" s="173" t="s">
        <v>121</v>
      </c>
      <c r="B25" s="59">
        <f t="shared" si="2"/>
        <v>70432375</v>
      </c>
      <c r="C25" s="59">
        <f>'Sched139 Detail'!C44</f>
        <v>6694926</v>
      </c>
      <c r="D25" s="59">
        <f>'Sched139 Detail'!D44</f>
        <v>5966891</v>
      </c>
      <c r="E25" s="59">
        <f>'Sched139 Detail'!E44</f>
        <v>6267669</v>
      </c>
      <c r="F25" s="59">
        <f>'Sched139 Detail'!F44</f>
        <v>5657630.818</v>
      </c>
      <c r="G25" s="59">
        <f>'Sched139 Detail'!G44</f>
        <v>5743015.5449999999</v>
      </c>
      <c r="H25" s="59">
        <f>'Sched139 Detail'!H44</f>
        <v>5868856.6370000001</v>
      </c>
      <c r="I25" s="59">
        <f>'Sched139 Detail'!I44</f>
        <v>6361711</v>
      </c>
      <c r="J25" s="59">
        <f>'Sched139 Detail'!J44</f>
        <v>5884029</v>
      </c>
      <c r="K25" s="59">
        <f>'Sched139 Detail'!K44</f>
        <v>6047582</v>
      </c>
      <c r="L25" s="59">
        <f>'Sched139 Detail'!L44</f>
        <v>5355016</v>
      </c>
      <c r="M25" s="59">
        <f>'Sched139 Detail'!M44</f>
        <v>4893736</v>
      </c>
      <c r="N25" s="59">
        <f>'Sched139 Detail'!N44</f>
        <v>5691312</v>
      </c>
      <c r="O25" s="120"/>
    </row>
    <row r="26" spans="1:15">
      <c r="A26" s="156" t="s">
        <v>22</v>
      </c>
      <c r="B26" s="59">
        <f t="shared" si="2"/>
        <v>16683440</v>
      </c>
      <c r="C26" s="59">
        <f>'Sched139 Detail'!C45</f>
        <v>1316680</v>
      </c>
      <c r="D26" s="59">
        <f>'Sched139 Detail'!D45</f>
        <v>1401480</v>
      </c>
      <c r="E26" s="59">
        <f>'Sched139 Detail'!E45</f>
        <v>1410280</v>
      </c>
      <c r="F26" s="59">
        <f>'Sched139 Detail'!F45</f>
        <v>1398900</v>
      </c>
      <c r="G26" s="59">
        <f>'Sched139 Detail'!G45</f>
        <v>1339820</v>
      </c>
      <c r="H26" s="59">
        <f>'Sched139 Detail'!H45</f>
        <v>1581180</v>
      </c>
      <c r="I26" s="59">
        <f>'Sched139 Detail'!I45</f>
        <v>1416580</v>
      </c>
      <c r="J26" s="59">
        <f>'Sched139 Detail'!J45</f>
        <v>1148340</v>
      </c>
      <c r="K26" s="59">
        <f>'Sched139 Detail'!K45</f>
        <v>775140</v>
      </c>
      <c r="L26" s="59">
        <f>'Sched139 Detail'!L45</f>
        <v>2495700</v>
      </c>
      <c r="M26" s="59">
        <f>'Sched139 Detail'!M45</f>
        <v>1155300</v>
      </c>
      <c r="N26" s="59">
        <f>'Sched139 Detail'!N45</f>
        <v>1244040</v>
      </c>
    </row>
    <row r="27" spans="1:15">
      <c r="A27" s="155" t="s">
        <v>7</v>
      </c>
      <c r="B27" s="59">
        <f t="shared" si="2"/>
        <v>1472003</v>
      </c>
      <c r="C27" s="59">
        <f>'Sched139 Detail'!C46</f>
        <v>33023</v>
      </c>
      <c r="D27" s="59">
        <f>'Sched139 Detail'!D46</f>
        <v>102505</v>
      </c>
      <c r="E27" s="59">
        <f>'Sched139 Detail'!E46</f>
        <v>774889</v>
      </c>
      <c r="F27" s="59">
        <f>'Sched139 Detail'!F46</f>
        <v>26646</v>
      </c>
      <c r="G27" s="59">
        <f>'Sched139 Detail'!G46</f>
        <v>21087</v>
      </c>
      <c r="H27" s="59">
        <f>'Sched139 Detail'!H46</f>
        <v>48990</v>
      </c>
      <c r="I27" s="59">
        <f>'Sched139 Detail'!I46</f>
        <v>296412</v>
      </c>
      <c r="J27" s="59">
        <f>'Sched139 Detail'!J46</f>
        <v>60040</v>
      </c>
      <c r="K27" s="59">
        <f>'Sched139 Detail'!K46</f>
        <v>12623</v>
      </c>
      <c r="L27" s="59">
        <f>'Sched139 Detail'!L46</f>
        <v>18041</v>
      </c>
      <c r="M27" s="59">
        <f>'Sched139 Detail'!M46</f>
        <v>7999</v>
      </c>
      <c r="N27" s="59">
        <f>'Sched139 Detail'!N46</f>
        <v>69748</v>
      </c>
    </row>
    <row r="28" spans="1:15">
      <c r="A28" s="156" t="s">
        <v>8</v>
      </c>
      <c r="B28" s="59">
        <f t="shared" si="2"/>
        <v>0</v>
      </c>
      <c r="C28" s="59">
        <f>'Sched139 Detail'!C47</f>
        <v>0</v>
      </c>
      <c r="D28" s="59">
        <f>'Sched139 Detail'!D47</f>
        <v>0</v>
      </c>
      <c r="E28" s="59">
        <f>'Sched139 Detail'!E47</f>
        <v>0</v>
      </c>
      <c r="F28" s="59">
        <f>'Sched139 Detail'!F47</f>
        <v>0</v>
      </c>
      <c r="G28" s="59">
        <f>'Sched139 Detail'!G47</f>
        <v>0</v>
      </c>
      <c r="H28" s="59">
        <f>'Sched139 Detail'!H47</f>
        <v>0</v>
      </c>
      <c r="I28" s="59">
        <f>'Sched139 Detail'!I47</f>
        <v>0</v>
      </c>
      <c r="J28" s="59">
        <f>'Sched139 Detail'!J47</f>
        <v>0</v>
      </c>
      <c r="K28" s="59">
        <f>'Sched139 Detail'!K47</f>
        <v>0</v>
      </c>
      <c r="L28" s="59">
        <f>'Sched139 Detail'!L47</f>
        <v>0</v>
      </c>
      <c r="M28" s="59">
        <f>'Sched139 Detail'!M47</f>
        <v>0</v>
      </c>
      <c r="N28" s="59">
        <f>'Sched139 Detail'!N47</f>
        <v>0</v>
      </c>
    </row>
    <row r="29" spans="1:15">
      <c r="A29" s="155"/>
      <c r="B29" s="18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</row>
    <row r="30" spans="1:15">
      <c r="A30" s="229" t="s">
        <v>161</v>
      </c>
      <c r="B30" s="18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</row>
    <row r="31" spans="1:15">
      <c r="A31" s="155" t="s">
        <v>0</v>
      </c>
      <c r="B31" s="18">
        <f>SUM(C31:N31)</f>
        <v>10817840274.235998</v>
      </c>
      <c r="C31" s="18">
        <f>'Actual Total Usage'!B8</f>
        <v>654801098.83099997</v>
      </c>
      <c r="D31" s="18">
        <f>'Actual Total Usage'!C8</f>
        <v>676036893.82099998</v>
      </c>
      <c r="E31" s="18">
        <f>'Actual Total Usage'!D8</f>
        <v>680789494.824</v>
      </c>
      <c r="F31" s="18">
        <f>'Actual Total Usage'!E8</f>
        <v>737911120.44200003</v>
      </c>
      <c r="G31" s="18">
        <f>'Actual Total Usage'!F8</f>
        <v>877680516.37800002</v>
      </c>
      <c r="H31" s="18">
        <f>'Actual Total Usage'!G8</f>
        <v>1184925130.0039999</v>
      </c>
      <c r="I31" s="18">
        <f>'Actual Total Usage'!H8</f>
        <v>1201789576.2869999</v>
      </c>
      <c r="J31" s="18">
        <f>'Actual Total Usage'!I8</f>
        <v>1141173549.2019999</v>
      </c>
      <c r="K31" s="18">
        <f>'Actual Total Usage'!J8</f>
        <v>1123039181.2390001</v>
      </c>
      <c r="L31" s="18">
        <f>'Actual Total Usage'!K8</f>
        <v>990743335.56400001</v>
      </c>
      <c r="M31" s="18">
        <f>'Actual Total Usage'!L8</f>
        <v>788652410.96200001</v>
      </c>
      <c r="N31" s="18">
        <f>'Actual Total Usage'!M8</f>
        <v>760297966.68200004</v>
      </c>
    </row>
    <row r="32" spans="1:15">
      <c r="A32" s="173" t="s">
        <v>119</v>
      </c>
      <c r="B32" s="18">
        <f t="shared" ref="B32:B38" si="3">SUM(C32:N32)</f>
        <v>2643885826.0780001</v>
      </c>
      <c r="C32" s="18">
        <f>'Actual Total Usage'!B13</f>
        <v>209318917.43700001</v>
      </c>
      <c r="D32" s="18">
        <f>'Actual Total Usage'!C13</f>
        <v>211373459.28800002</v>
      </c>
      <c r="E32" s="18">
        <f>'Actual Total Usage'!D13</f>
        <v>216385625.70100001</v>
      </c>
      <c r="F32" s="18">
        <f>'Actual Total Usage'!E13</f>
        <v>207724164.65099999</v>
      </c>
      <c r="G32" s="18">
        <f>'Actual Total Usage'!F13</f>
        <v>211415266.671</v>
      </c>
      <c r="H32" s="18">
        <f>'Actual Total Usage'!G13</f>
        <v>255585663.31099999</v>
      </c>
      <c r="I32" s="18">
        <f>'Actual Total Usage'!H13</f>
        <v>254091926.683</v>
      </c>
      <c r="J32" s="18">
        <f>'Actual Total Usage'!I13</f>
        <v>249879146.91100001</v>
      </c>
      <c r="K32" s="18">
        <f>'Actual Total Usage'!J13</f>
        <v>246550163.49700001</v>
      </c>
      <c r="L32" s="18">
        <f>'Actual Total Usage'!K13</f>
        <v>209039863.04599997</v>
      </c>
      <c r="M32" s="18">
        <f>'Actual Total Usage'!L13</f>
        <v>181274042.86199999</v>
      </c>
      <c r="N32" s="18">
        <f>'Actual Total Usage'!M13</f>
        <v>191247586.01999998</v>
      </c>
    </row>
    <row r="33" spans="1:27">
      <c r="A33" s="173" t="s">
        <v>122</v>
      </c>
      <c r="B33" s="18">
        <f t="shared" si="3"/>
        <v>2915872205.9849997</v>
      </c>
      <c r="C33" s="18">
        <f>'Actual Total Usage'!B17</f>
        <v>244099782.697</v>
      </c>
      <c r="D33" s="18">
        <f>'Actual Total Usage'!C17</f>
        <v>242975311.57300001</v>
      </c>
      <c r="E33" s="18">
        <f>'Actual Total Usage'!D17</f>
        <v>250329419.50999999</v>
      </c>
      <c r="F33" s="18">
        <f>'Actual Total Usage'!E17</f>
        <v>244279591.30600002</v>
      </c>
      <c r="G33" s="18">
        <f>'Actual Total Usage'!F17</f>
        <v>235711118.35699996</v>
      </c>
      <c r="H33" s="18">
        <f>'Actual Total Usage'!G17</f>
        <v>266227613.667</v>
      </c>
      <c r="I33" s="18">
        <f>'Actual Total Usage'!H17</f>
        <v>260488719.45899996</v>
      </c>
      <c r="J33" s="18">
        <f>'Actual Total Usage'!I17</f>
        <v>270275992.64200002</v>
      </c>
      <c r="K33" s="18">
        <f>'Actual Total Usage'!J17</f>
        <v>259092827.472</v>
      </c>
      <c r="L33" s="18">
        <f>'Actual Total Usage'!K17</f>
        <v>226705444.30700001</v>
      </c>
      <c r="M33" s="18">
        <f>'Actual Total Usage'!L17</f>
        <v>199935860.815</v>
      </c>
      <c r="N33" s="18">
        <f>'Actual Total Usage'!M17</f>
        <v>215750524.18000001</v>
      </c>
    </row>
    <row r="34" spans="1:27">
      <c r="A34" s="173" t="s">
        <v>120</v>
      </c>
      <c r="B34" s="18">
        <f t="shared" si="3"/>
        <v>1829826097.8299997</v>
      </c>
      <c r="C34" s="18">
        <f>'Actual Total Usage'!B21</f>
        <v>159143940.59399998</v>
      </c>
      <c r="D34" s="18">
        <f>'Actual Total Usage'!C21</f>
        <v>160595557.15599999</v>
      </c>
      <c r="E34" s="18">
        <f>'Actual Total Usage'!D21</f>
        <v>161255790.50300002</v>
      </c>
      <c r="F34" s="18">
        <f>'Actual Total Usage'!E21</f>
        <v>162768755.24899998</v>
      </c>
      <c r="G34" s="18">
        <f>'Actual Total Usage'!F21</f>
        <v>142867646.699</v>
      </c>
      <c r="H34" s="18">
        <f>'Actual Total Usage'!G21</f>
        <v>164057368.10999998</v>
      </c>
      <c r="I34" s="18">
        <f>'Actual Total Usage'!H21</f>
        <v>145909556.153</v>
      </c>
      <c r="J34" s="18">
        <f>'Actual Total Usage'!I21</f>
        <v>158627280.794</v>
      </c>
      <c r="K34" s="18">
        <f>'Actual Total Usage'!J21</f>
        <v>152617273.19999999</v>
      </c>
      <c r="L34" s="18">
        <f>'Actual Total Usage'!K21</f>
        <v>136032587.097</v>
      </c>
      <c r="M34" s="18">
        <f>'Actual Total Usage'!L21</f>
        <v>143604801.60600001</v>
      </c>
      <c r="N34" s="18">
        <f>'Actual Total Usage'!M21</f>
        <v>142345540.669</v>
      </c>
    </row>
    <row r="35" spans="1:27">
      <c r="A35" s="173" t="s">
        <v>121</v>
      </c>
      <c r="B35" s="18">
        <f t="shared" si="3"/>
        <v>1261976625.3900001</v>
      </c>
      <c r="C35" s="18">
        <f>'Actual Total Usage'!B25</f>
        <v>102289312.73199999</v>
      </c>
      <c r="D35" s="18">
        <f>'Actual Total Usage'!C25</f>
        <v>104968004.052</v>
      </c>
      <c r="E35" s="18">
        <f>'Actual Total Usage'!D25</f>
        <v>108602957.74600001</v>
      </c>
      <c r="F35" s="18">
        <f>'Actual Total Usage'!E25</f>
        <v>111502352.25600001</v>
      </c>
      <c r="G35" s="18">
        <f>'Actual Total Usage'!F25</f>
        <v>93867780.071999997</v>
      </c>
      <c r="H35" s="18">
        <f>'Actual Total Usage'!G25</f>
        <v>113386363.928</v>
      </c>
      <c r="I35" s="18">
        <f>'Actual Total Usage'!H25</f>
        <v>108979726.39299999</v>
      </c>
      <c r="J35" s="18">
        <f>'Actual Total Usage'!I25</f>
        <v>98711115.965999991</v>
      </c>
      <c r="K35" s="18">
        <f>'Actual Total Usage'!J25</f>
        <v>109932389.28200001</v>
      </c>
      <c r="L35" s="18">
        <f>'Actual Total Usage'!K25</f>
        <v>113263024.34099999</v>
      </c>
      <c r="M35" s="18">
        <f>'Actual Total Usage'!L25</f>
        <v>100675647.612</v>
      </c>
      <c r="N35" s="18">
        <f>'Actual Total Usage'!M25</f>
        <v>95797951.00999999</v>
      </c>
    </row>
    <row r="36" spans="1:27">
      <c r="A36" s="156" t="s">
        <v>22</v>
      </c>
      <c r="B36" s="18">
        <f t="shared" si="3"/>
        <v>158641614.20000002</v>
      </c>
      <c r="C36" s="18">
        <f>'Actual Total Usage'!B27</f>
        <v>11023462.199999999</v>
      </c>
      <c r="D36" s="18">
        <f>'Actual Total Usage'!C27</f>
        <v>14171444</v>
      </c>
      <c r="E36" s="18">
        <f>'Actual Total Usage'!D27</f>
        <v>15658867</v>
      </c>
      <c r="F36" s="18">
        <f>'Actual Total Usage'!E27</f>
        <v>10592781</v>
      </c>
      <c r="G36" s="18">
        <f>'Actual Total Usage'!F27</f>
        <v>11125851</v>
      </c>
      <c r="H36" s="18">
        <f>'Actual Total Usage'!G27</f>
        <v>20536970</v>
      </c>
      <c r="I36" s="18">
        <f>'Actual Total Usage'!H27</f>
        <v>12035530</v>
      </c>
      <c r="J36" s="18">
        <f>'Actual Total Usage'!I27</f>
        <v>15592100</v>
      </c>
      <c r="K36" s="18">
        <f>'Actual Total Usage'!J27</f>
        <v>6351962</v>
      </c>
      <c r="L36" s="18">
        <f>'Actual Total Usage'!K27</f>
        <v>16356849.199999999</v>
      </c>
      <c r="M36" s="18">
        <f>'Actual Total Usage'!L27</f>
        <v>12853179.800000001</v>
      </c>
      <c r="N36" s="18">
        <f>'Actual Total Usage'!M27</f>
        <v>12342618</v>
      </c>
    </row>
    <row r="37" spans="1:27">
      <c r="A37" s="155" t="s">
        <v>7</v>
      </c>
      <c r="B37" s="18">
        <f t="shared" si="3"/>
        <v>115688173.29000001</v>
      </c>
      <c r="C37" s="18">
        <f>'Actual Total Usage'!B28</f>
        <v>6608226.665</v>
      </c>
      <c r="D37" s="18">
        <f>'Actual Total Usage'!C28</f>
        <v>5270482.6050000004</v>
      </c>
      <c r="E37" s="18">
        <f>'Actual Total Usage'!D28</f>
        <v>6122454.4050000003</v>
      </c>
      <c r="F37" s="18">
        <f>'Actual Total Usage'!E28</f>
        <v>7986423.75</v>
      </c>
      <c r="G37" s="18">
        <f>'Actual Total Usage'!F28</f>
        <v>10091772.85</v>
      </c>
      <c r="H37" s="18">
        <f>'Actual Total Usage'!G28</f>
        <v>11249404.135</v>
      </c>
      <c r="I37" s="18">
        <f>'Actual Total Usage'!H28</f>
        <v>12234423.305</v>
      </c>
      <c r="J37" s="18">
        <f>'Actual Total Usage'!I28</f>
        <v>16683645.185000001</v>
      </c>
      <c r="K37" s="18">
        <f>'Actual Total Usage'!J28</f>
        <v>14722893.795</v>
      </c>
      <c r="L37" s="18">
        <f>'Actual Total Usage'!K28</f>
        <v>12297629.135</v>
      </c>
      <c r="M37" s="18">
        <f>'Actual Total Usage'!L28</f>
        <v>6675902.6050000004</v>
      </c>
      <c r="N37" s="18">
        <f>'Actual Total Usage'!M28</f>
        <v>5744914.8550000004</v>
      </c>
    </row>
    <row r="38" spans="1:27">
      <c r="A38" s="156" t="s">
        <v>8</v>
      </c>
      <c r="B38" s="18">
        <f t="shared" si="3"/>
        <v>7333220</v>
      </c>
      <c r="C38" s="18">
        <f>'Actual Total Usage'!B29</f>
        <v>415100</v>
      </c>
      <c r="D38" s="18">
        <f>'Actual Total Usage'!C29</f>
        <v>295527.56</v>
      </c>
      <c r="E38" s="18">
        <f>'Actual Total Usage'!D29</f>
        <v>280732.44</v>
      </c>
      <c r="F38" s="18">
        <f>'Actual Total Usage'!E29</f>
        <v>336600</v>
      </c>
      <c r="G38" s="18">
        <f>'Actual Total Usage'!F29</f>
        <v>585060</v>
      </c>
      <c r="H38" s="18">
        <f>'Actual Total Usage'!G29</f>
        <v>768740</v>
      </c>
      <c r="I38" s="18">
        <f>'Actual Total Usage'!H29</f>
        <v>816000</v>
      </c>
      <c r="J38" s="18">
        <f>'Actual Total Usage'!I29</f>
        <v>568520</v>
      </c>
      <c r="K38" s="18">
        <f>'Actual Total Usage'!J29</f>
        <v>862620</v>
      </c>
      <c r="L38" s="18">
        <f>'Actual Total Usage'!K29</f>
        <v>1290240</v>
      </c>
      <c r="M38" s="18">
        <f>'Actual Total Usage'!L29</f>
        <v>747920</v>
      </c>
      <c r="N38" s="18">
        <f>'Actual Total Usage'!M29</f>
        <v>366160</v>
      </c>
    </row>
    <row r="39" spans="1:27">
      <c r="A39" s="155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27">
      <c r="A40" s="229" t="s">
        <v>156</v>
      </c>
      <c r="B40" s="18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</row>
    <row r="41" spans="1:27">
      <c r="A41" s="155" t="s">
        <v>0</v>
      </c>
      <c r="B41" s="232"/>
      <c r="C41" s="232">
        <f t="shared" ref="C41:N41" si="4">C21/C31</f>
        <v>2.8694209636397268E-5</v>
      </c>
      <c r="D41" s="232">
        <f t="shared" si="4"/>
        <v>5.5677434684454163E-6</v>
      </c>
      <c r="E41" s="232">
        <f t="shared" si="4"/>
        <v>1.8467970048877388E-4</v>
      </c>
      <c r="F41" s="232">
        <f t="shared" si="4"/>
        <v>1.9152713122868376E-5</v>
      </c>
      <c r="G41" s="232">
        <f t="shared" si="4"/>
        <v>1.4878990425686676E-5</v>
      </c>
      <c r="H41" s="232">
        <f t="shared" si="4"/>
        <v>8.8123711242116638E-6</v>
      </c>
      <c r="I41" s="232">
        <f t="shared" si="4"/>
        <v>1.0422789685611867E-5</v>
      </c>
      <c r="J41" s="232">
        <f t="shared" si="4"/>
        <v>2.5342332917042448E-6</v>
      </c>
      <c r="K41" s="232">
        <f t="shared" si="4"/>
        <v>1.7538123628304992E-5</v>
      </c>
      <c r="L41" s="232">
        <f t="shared" si="4"/>
        <v>6.7101132668386769E-6</v>
      </c>
      <c r="M41" s="232">
        <f t="shared" si="4"/>
        <v>3.6188312624552612E-6</v>
      </c>
      <c r="N41" s="232">
        <f t="shared" si="4"/>
        <v>2.4319412664868499E-6</v>
      </c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</row>
    <row r="42" spans="1:27">
      <c r="A42" s="173" t="s">
        <v>119</v>
      </c>
      <c r="B42" s="232"/>
      <c r="C42" s="232">
        <f t="shared" ref="C42:N42" si="5">C22/C32</f>
        <v>0.26278737969087579</v>
      </c>
      <c r="D42" s="232">
        <f t="shared" si="5"/>
        <v>5.112628592729624E-2</v>
      </c>
      <c r="E42" s="232">
        <f t="shared" si="5"/>
        <v>0.30694789931091548</v>
      </c>
      <c r="F42" s="232">
        <f t="shared" si="5"/>
        <v>8.8819647251912451E-2</v>
      </c>
      <c r="G42" s="232">
        <f t="shared" si="5"/>
        <v>8.642747610764856E-2</v>
      </c>
      <c r="H42" s="232">
        <f t="shared" si="5"/>
        <v>7.9090093705306869E-2</v>
      </c>
      <c r="I42" s="232">
        <f t="shared" si="5"/>
        <v>7.0465634905187716E-2</v>
      </c>
      <c r="J42" s="232">
        <f t="shared" si="5"/>
        <v>0.22405398721783215</v>
      </c>
      <c r="K42" s="232">
        <f t="shared" si="5"/>
        <v>3.9291987223191903E-2</v>
      </c>
      <c r="L42" s="232">
        <f t="shared" si="5"/>
        <v>4.952371078009131E-2</v>
      </c>
      <c r="M42" s="232">
        <f t="shared" si="5"/>
        <v>4.6447528548859911E-2</v>
      </c>
      <c r="N42" s="232">
        <f t="shared" si="5"/>
        <v>4.4093508187434745E-2</v>
      </c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</row>
    <row r="43" spans="1:27">
      <c r="A43" s="173" t="s">
        <v>122</v>
      </c>
      <c r="B43" s="232"/>
      <c r="C43" s="232">
        <f t="shared" ref="C43:N43" si="6">C23/C33</f>
        <v>3.1532907972943475E-2</v>
      </c>
      <c r="D43" s="232">
        <f t="shared" si="6"/>
        <v>2.3977096295438524E-2</v>
      </c>
      <c r="E43" s="232">
        <f t="shared" si="6"/>
        <v>4.0964085643918326E-2</v>
      </c>
      <c r="F43" s="232">
        <f t="shared" si="6"/>
        <v>2.5769551362620859E-2</v>
      </c>
      <c r="G43" s="232">
        <f t="shared" si="6"/>
        <v>1.97330248544123E-2</v>
      </c>
      <c r="H43" s="232">
        <f t="shared" si="6"/>
        <v>2.889770031001718E-2</v>
      </c>
      <c r="I43" s="232">
        <f t="shared" si="6"/>
        <v>2.7480055062909105E-2</v>
      </c>
      <c r="J43" s="232">
        <f t="shared" si="6"/>
        <v>2.9415594723319657E-2</v>
      </c>
      <c r="K43" s="232">
        <f t="shared" si="6"/>
        <v>2.4125123026323463E-2</v>
      </c>
      <c r="L43" s="232">
        <f t="shared" si="6"/>
        <v>2.4640717399072691E-2</v>
      </c>
      <c r="M43" s="232">
        <f t="shared" si="6"/>
        <v>2.1780031082214442E-2</v>
      </c>
      <c r="N43" s="232">
        <f t="shared" si="6"/>
        <v>2.3980472120121086E-2</v>
      </c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</row>
    <row r="44" spans="1:27">
      <c r="A44" s="173" t="s">
        <v>120</v>
      </c>
      <c r="B44" s="232"/>
      <c r="C44" s="232">
        <f t="shared" ref="C44:N44" si="7">C24/C34</f>
        <v>3.8344368106152493E-2</v>
      </c>
      <c r="D44" s="232">
        <f t="shared" si="7"/>
        <v>3.4265080849370244E-2</v>
      </c>
      <c r="E44" s="232">
        <f t="shared" si="7"/>
        <v>5.7278270480638424E-2</v>
      </c>
      <c r="F44" s="232">
        <f t="shared" si="7"/>
        <v>4.1149101796311427E-2</v>
      </c>
      <c r="G44" s="232">
        <f t="shared" si="7"/>
        <v>4.3901133538051772E-2</v>
      </c>
      <c r="H44" s="232">
        <f t="shared" si="7"/>
        <v>3.5767201300374446E-2</v>
      </c>
      <c r="I44" s="232">
        <f t="shared" si="7"/>
        <v>4.7548463780707304E-2</v>
      </c>
      <c r="J44" s="232">
        <f t="shared" si="7"/>
        <v>3.5948885812431414E-2</v>
      </c>
      <c r="K44" s="232">
        <f t="shared" si="7"/>
        <v>3.4210762369983168E-2</v>
      </c>
      <c r="L44" s="232">
        <f t="shared" si="7"/>
        <v>3.4637530304706766E-2</v>
      </c>
      <c r="M44" s="232">
        <f t="shared" si="7"/>
        <v>3.3928116055392615E-2</v>
      </c>
      <c r="N44" s="232">
        <f t="shared" si="7"/>
        <v>3.6056397171827584E-2</v>
      </c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</row>
    <row r="45" spans="1:27">
      <c r="A45" s="173" t="s">
        <v>121</v>
      </c>
      <c r="B45" s="232"/>
      <c r="C45" s="232">
        <f t="shared" ref="C45:N45" si="8">C25/C35</f>
        <v>6.5450884566414458E-2</v>
      </c>
      <c r="D45" s="232">
        <f t="shared" si="8"/>
        <v>5.6844855286036187E-2</v>
      </c>
      <c r="E45" s="232">
        <f t="shared" si="8"/>
        <v>5.7711770748074737E-2</v>
      </c>
      <c r="F45" s="232">
        <f t="shared" si="8"/>
        <v>5.0740013134526134E-2</v>
      </c>
      <c r="G45" s="232">
        <f t="shared" si="8"/>
        <v>6.1181968302594335E-2</v>
      </c>
      <c r="H45" s="232">
        <f t="shared" si="8"/>
        <v>5.1759809854443402E-2</v>
      </c>
      <c r="I45" s="232">
        <f t="shared" si="8"/>
        <v>5.8375178673678765E-2</v>
      </c>
      <c r="J45" s="232">
        <f t="shared" si="8"/>
        <v>5.9608575411372031E-2</v>
      </c>
      <c r="K45" s="232">
        <f t="shared" si="8"/>
        <v>5.5011830812543003E-2</v>
      </c>
      <c r="L45" s="232">
        <f t="shared" si="8"/>
        <v>4.7279472106251552E-2</v>
      </c>
      <c r="M45" s="232">
        <f t="shared" si="8"/>
        <v>4.8608934892182334E-2</v>
      </c>
      <c r="N45" s="232">
        <f t="shared" si="8"/>
        <v>5.9409537886733144E-2</v>
      </c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</row>
    <row r="46" spans="1:27">
      <c r="A46" s="156" t="s">
        <v>22</v>
      </c>
      <c r="B46" s="232"/>
      <c r="C46" s="232">
        <f t="shared" ref="C46:N46" si="9">C26/C36</f>
        <v>0.11944341769503233</v>
      </c>
      <c r="D46" s="232">
        <f t="shared" si="9"/>
        <v>9.8894650396953193E-2</v>
      </c>
      <c r="E46" s="232">
        <f t="shared" si="9"/>
        <v>9.006271015648834E-2</v>
      </c>
      <c r="F46" s="232">
        <f t="shared" si="9"/>
        <v>0.13206163707151125</v>
      </c>
      <c r="G46" s="232">
        <f t="shared" si="9"/>
        <v>0.12042404666393609</v>
      </c>
      <c r="H46" s="232">
        <f t="shared" si="9"/>
        <v>7.6991883418050466E-2</v>
      </c>
      <c r="I46" s="232">
        <f t="shared" si="9"/>
        <v>0.11769984371274053</v>
      </c>
      <c r="J46" s="232">
        <f t="shared" si="9"/>
        <v>7.3648834986948519E-2</v>
      </c>
      <c r="K46" s="232">
        <f t="shared" si="9"/>
        <v>0.12203158646100212</v>
      </c>
      <c r="L46" s="232">
        <f t="shared" si="9"/>
        <v>0.15257828506482776</v>
      </c>
      <c r="M46" s="232">
        <f t="shared" si="9"/>
        <v>8.9884372425880169E-2</v>
      </c>
      <c r="N46" s="232">
        <f t="shared" si="9"/>
        <v>0.10079223062724618</v>
      </c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</row>
    <row r="47" spans="1:27">
      <c r="A47" s="155" t="s">
        <v>7</v>
      </c>
      <c r="B47" s="232"/>
      <c r="C47" s="232">
        <f t="shared" ref="C47:N47" si="10">C27/C37</f>
        <v>4.9972559468796614E-3</v>
      </c>
      <c r="D47" s="232">
        <f t="shared" si="10"/>
        <v>1.9448883087623811E-2</v>
      </c>
      <c r="E47" s="232">
        <f t="shared" si="10"/>
        <v>0.12656509117767778</v>
      </c>
      <c r="F47" s="232">
        <f t="shared" si="10"/>
        <v>3.3364119954191009E-3</v>
      </c>
      <c r="G47" s="232">
        <f t="shared" si="10"/>
        <v>2.0895238441677767E-3</v>
      </c>
      <c r="H47" s="232">
        <f t="shared" si="10"/>
        <v>4.3548973271907441E-3</v>
      </c>
      <c r="I47" s="232">
        <f t="shared" si="10"/>
        <v>2.4227705108001412E-2</v>
      </c>
      <c r="J47" s="232">
        <f t="shared" si="10"/>
        <v>3.5987339297997661E-3</v>
      </c>
      <c r="K47" s="232">
        <f t="shared" si="10"/>
        <v>8.5737221063748089E-4</v>
      </c>
      <c r="L47" s="232">
        <f t="shared" si="10"/>
        <v>1.4670307424261091E-3</v>
      </c>
      <c r="M47" s="232">
        <f t="shared" si="10"/>
        <v>1.198190038603776E-3</v>
      </c>
      <c r="N47" s="232">
        <f t="shared" si="10"/>
        <v>1.2140823973969931E-2</v>
      </c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</row>
    <row r="48" spans="1:27">
      <c r="A48" s="156" t="s">
        <v>8</v>
      </c>
      <c r="B48" s="232"/>
      <c r="C48" s="232">
        <f t="shared" ref="C48:N48" si="11">C28/C38</f>
        <v>0</v>
      </c>
      <c r="D48" s="232">
        <f t="shared" si="11"/>
        <v>0</v>
      </c>
      <c r="E48" s="232">
        <f t="shared" si="11"/>
        <v>0</v>
      </c>
      <c r="F48" s="232">
        <f t="shared" si="11"/>
        <v>0</v>
      </c>
      <c r="G48" s="232">
        <f t="shared" si="11"/>
        <v>0</v>
      </c>
      <c r="H48" s="232">
        <f t="shared" si="11"/>
        <v>0</v>
      </c>
      <c r="I48" s="232">
        <f t="shared" si="11"/>
        <v>0</v>
      </c>
      <c r="J48" s="232">
        <f t="shared" si="11"/>
        <v>0</v>
      </c>
      <c r="K48" s="232">
        <f t="shared" si="11"/>
        <v>0</v>
      </c>
      <c r="L48" s="232">
        <f t="shared" si="11"/>
        <v>0</v>
      </c>
      <c r="M48" s="232">
        <f t="shared" si="11"/>
        <v>0</v>
      </c>
      <c r="N48" s="232">
        <f t="shared" si="11"/>
        <v>0</v>
      </c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</row>
    <row r="49" spans="1:14">
      <c r="A49" s="156"/>
    </row>
    <row r="50" spans="1:14">
      <c r="A50" s="229" t="s">
        <v>157</v>
      </c>
    </row>
    <row r="51" spans="1:14">
      <c r="A51" s="155" t="s">
        <v>0</v>
      </c>
      <c r="B51" s="159">
        <f>SUM(C51:N51)</f>
        <v>-1175.5568243284904</v>
      </c>
      <c r="C51" s="159">
        <f t="shared" ref="C51:N51" si="12">C8*C41</f>
        <v>-260.40089465462847</v>
      </c>
      <c r="D51" s="159">
        <f t="shared" si="12"/>
        <v>-152.06225722786684</v>
      </c>
      <c r="E51" s="159">
        <f t="shared" si="12"/>
        <v>-1518.275635622171</v>
      </c>
      <c r="F51" s="159">
        <f t="shared" si="12"/>
        <v>-537.90114215982965</v>
      </c>
      <c r="G51" s="159">
        <f t="shared" si="12"/>
        <v>158.20843385052558</v>
      </c>
      <c r="H51" s="159">
        <f t="shared" si="12"/>
        <v>717.00596752294973</v>
      </c>
      <c r="I51" s="159">
        <f t="shared" si="12"/>
        <v>645.00927417175649</v>
      </c>
      <c r="J51" s="159">
        <f t="shared" si="12"/>
        <v>49.731140927751916</v>
      </c>
      <c r="K51" s="159">
        <f t="shared" si="12"/>
        <v>-500.6775380276535</v>
      </c>
      <c r="L51" s="159">
        <f t="shared" si="12"/>
        <v>162.63304972689676</v>
      </c>
      <c r="M51" s="159">
        <f t="shared" si="12"/>
        <v>59.634249933707935</v>
      </c>
      <c r="N51" s="159">
        <f t="shared" si="12"/>
        <v>1.538527230070547</v>
      </c>
    </row>
    <row r="52" spans="1:14">
      <c r="A52" s="173" t="s">
        <v>119</v>
      </c>
      <c r="B52" s="159">
        <f t="shared" ref="B52:B59" si="13">SUM(C52:N52)</f>
        <v>695308.45349170116</v>
      </c>
      <c r="C52" s="159">
        <f t="shared" ref="C52:N52" si="14">C9*C42</f>
        <v>-481405.75863115443</v>
      </c>
      <c r="D52" s="159">
        <f t="shared" si="14"/>
        <v>-281927.22273407475</v>
      </c>
      <c r="E52" s="159">
        <f t="shared" si="14"/>
        <v>-508661.57157824602</v>
      </c>
      <c r="F52" s="159">
        <f t="shared" si="14"/>
        <v>-227772.68277826611</v>
      </c>
      <c r="G52" s="159">
        <f t="shared" si="14"/>
        <v>96850.016564359074</v>
      </c>
      <c r="H52" s="159">
        <f t="shared" si="14"/>
        <v>854781.94831860228</v>
      </c>
      <c r="I52" s="159">
        <f t="shared" si="14"/>
        <v>533875.29766701139</v>
      </c>
      <c r="J52" s="159">
        <f t="shared" si="14"/>
        <v>717756.57237690326</v>
      </c>
      <c r="K52" s="159">
        <f t="shared" si="14"/>
        <v>-111622.50629661467</v>
      </c>
      <c r="L52" s="159">
        <f t="shared" si="14"/>
        <v>103836.95962813201</v>
      </c>
      <c r="M52" s="159">
        <f t="shared" si="14"/>
        <v>-5968.6598820789459</v>
      </c>
      <c r="N52" s="159">
        <f t="shared" si="14"/>
        <v>5566.0608371282251</v>
      </c>
    </row>
    <row r="53" spans="1:14">
      <c r="A53" s="173" t="s">
        <v>122</v>
      </c>
      <c r="B53" s="159">
        <f t="shared" si="13"/>
        <v>111998.20734484933</v>
      </c>
      <c r="C53" s="159">
        <f t="shared" ref="C53:N53" si="15">C10*C43</f>
        <v>-51839.522444236951</v>
      </c>
      <c r="D53" s="159">
        <f t="shared" si="15"/>
        <v>-118845.73318148887</v>
      </c>
      <c r="E53" s="159">
        <f t="shared" si="15"/>
        <v>-61131.402273573571</v>
      </c>
      <c r="F53" s="159">
        <f t="shared" si="15"/>
        <v>-24130.600174110081</v>
      </c>
      <c r="G53" s="159">
        <f t="shared" si="15"/>
        <v>10841.524950449873</v>
      </c>
      <c r="H53" s="159">
        <f t="shared" si="15"/>
        <v>205197.64520066755</v>
      </c>
      <c r="I53" s="159">
        <f t="shared" si="15"/>
        <v>125806.07508465133</v>
      </c>
      <c r="J53" s="159">
        <f t="shared" si="15"/>
        <v>73109.024792371187</v>
      </c>
      <c r="K53" s="159">
        <f t="shared" si="15"/>
        <v>-30667.352214968141</v>
      </c>
      <c r="L53" s="159">
        <f t="shared" si="15"/>
        <v>16587.407998934406</v>
      </c>
      <c r="M53" s="159">
        <f t="shared" si="15"/>
        <v>-35682.552796334516</v>
      </c>
      <c r="N53" s="159">
        <f t="shared" si="15"/>
        <v>2753.6924024871546</v>
      </c>
    </row>
    <row r="54" spans="1:14">
      <c r="A54" s="173" t="s">
        <v>120</v>
      </c>
      <c r="B54" s="159">
        <f t="shared" si="13"/>
        <v>-134065.46153444084</v>
      </c>
      <c r="C54" s="159">
        <f t="shared" ref="C54:N54" si="16">C11*C44</f>
        <v>-32861.247041797382</v>
      </c>
      <c r="D54" s="159">
        <f t="shared" si="16"/>
        <v>-88483.146831497521</v>
      </c>
      <c r="E54" s="159">
        <f t="shared" si="16"/>
        <v>-44464.272818033794</v>
      </c>
      <c r="F54" s="159">
        <f t="shared" si="16"/>
        <v>-10825.123974593864</v>
      </c>
      <c r="G54" s="159">
        <f t="shared" si="16"/>
        <v>6171.4889721097834</v>
      </c>
      <c r="H54" s="159">
        <f t="shared" si="16"/>
        <v>28228.584367909887</v>
      </c>
      <c r="I54" s="159">
        <f t="shared" si="16"/>
        <v>31194.563837627968</v>
      </c>
      <c r="J54" s="159">
        <f t="shared" si="16"/>
        <v>5059.308285108672</v>
      </c>
      <c r="K54" s="159">
        <f t="shared" si="16"/>
        <v>-11978.088188214078</v>
      </c>
      <c r="L54" s="159">
        <f t="shared" si="16"/>
        <v>13292.789466131748</v>
      </c>
      <c r="M54" s="159">
        <f t="shared" si="16"/>
        <v>-31508.775664419798</v>
      </c>
      <c r="N54" s="159">
        <f t="shared" si="16"/>
        <v>2108.4580552275584</v>
      </c>
    </row>
    <row r="55" spans="1:14">
      <c r="A55" s="155" t="s">
        <v>4</v>
      </c>
      <c r="B55" s="159">
        <f t="shared" si="13"/>
        <v>0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59">
        <v>0</v>
      </c>
      <c r="J55" s="159">
        <v>0</v>
      </c>
      <c r="K55" s="159">
        <v>0</v>
      </c>
      <c r="L55" s="159">
        <v>0</v>
      </c>
      <c r="M55" s="159">
        <v>0</v>
      </c>
      <c r="N55" s="159">
        <v>0</v>
      </c>
    </row>
    <row r="56" spans="1:14">
      <c r="A56" s="173" t="s">
        <v>121</v>
      </c>
      <c r="B56" s="159">
        <f t="shared" si="13"/>
        <v>-16552.42770548008</v>
      </c>
      <c r="C56" s="159">
        <f t="shared" ref="C56:N56" si="17">C13*C45</f>
        <v>-19018.737042325425</v>
      </c>
      <c r="D56" s="159">
        <f t="shared" si="17"/>
        <v>-49691.486570115623</v>
      </c>
      <c r="E56" s="159">
        <f t="shared" si="17"/>
        <v>-15193.638823164032</v>
      </c>
      <c r="F56" s="159">
        <f t="shared" si="17"/>
        <v>-12187.569424059209</v>
      </c>
      <c r="G56" s="159">
        <f t="shared" si="17"/>
        <v>7676.6105077882676</v>
      </c>
      <c r="H56" s="159">
        <f t="shared" si="17"/>
        <v>37268.768792559007</v>
      </c>
      <c r="I56" s="159">
        <f t="shared" si="17"/>
        <v>34750.608968629364</v>
      </c>
      <c r="J56" s="159">
        <f t="shared" si="17"/>
        <v>8000.2616566657325</v>
      </c>
      <c r="K56" s="159">
        <f t="shared" si="17"/>
        <v>-17195.954663427638</v>
      </c>
      <c r="L56" s="159">
        <f t="shared" si="17"/>
        <v>16029.887066565439</v>
      </c>
      <c r="M56" s="159">
        <f t="shared" si="17"/>
        <v>-8164.6805555488045</v>
      </c>
      <c r="N56" s="159">
        <f t="shared" si="17"/>
        <v>1173.5023809528334</v>
      </c>
    </row>
    <row r="57" spans="1:14">
      <c r="A57" s="156" t="s">
        <v>22</v>
      </c>
      <c r="B57" s="159">
        <f t="shared" si="13"/>
        <v>-13794.442924553046</v>
      </c>
      <c r="C57" s="159">
        <f t="shared" ref="C57:N59" si="18">C14*C46</f>
        <v>-7213.2071085855832</v>
      </c>
      <c r="D57" s="159">
        <f t="shared" si="18"/>
        <v>-17948.9887537738</v>
      </c>
      <c r="E57" s="159">
        <f t="shared" si="18"/>
        <v>-4913.1043498765075</v>
      </c>
      <c r="F57" s="159">
        <f t="shared" si="18"/>
        <v>-4796.9575712975402</v>
      </c>
      <c r="G57" s="159">
        <f t="shared" si="18"/>
        <v>2425.0755609047151</v>
      </c>
      <c r="H57" s="159">
        <f t="shared" si="18"/>
        <v>8139.5308168868796</v>
      </c>
      <c r="I57" s="159">
        <f t="shared" si="18"/>
        <v>10600.570860025593</v>
      </c>
      <c r="J57" s="159">
        <f t="shared" si="18"/>
        <v>1253.5971720176483</v>
      </c>
      <c r="K57" s="159">
        <f t="shared" si="18"/>
        <v>-6098.9102899486315</v>
      </c>
      <c r="L57" s="159">
        <f t="shared" si="18"/>
        <v>8672.6511576055127</v>
      </c>
      <c r="M57" s="159">
        <f t="shared" si="18"/>
        <v>-4333.4679603931236</v>
      </c>
      <c r="N57" s="159">
        <f t="shared" si="18"/>
        <v>418.76754188179211</v>
      </c>
    </row>
    <row r="58" spans="1:14">
      <c r="A58" s="155" t="s">
        <v>7</v>
      </c>
      <c r="B58" s="159">
        <f t="shared" si="13"/>
        <v>23416.773773660378</v>
      </c>
      <c r="C58" s="159">
        <f t="shared" si="18"/>
        <v>-295.77410285931887</v>
      </c>
      <c r="D58" s="159">
        <f t="shared" si="18"/>
        <v>-3459.5867364340825</v>
      </c>
      <c r="E58" s="159">
        <f t="shared" si="18"/>
        <v>-6766.8614555351369</v>
      </c>
      <c r="F58" s="159">
        <f t="shared" si="18"/>
        <v>-1248.3619487064127</v>
      </c>
      <c r="G58" s="159">
        <f t="shared" si="18"/>
        <v>338.18324294314459</v>
      </c>
      <c r="H58" s="159">
        <f t="shared" si="18"/>
        <v>6683.6220870197239</v>
      </c>
      <c r="I58" s="159">
        <f t="shared" si="18"/>
        <v>26090.52552637388</v>
      </c>
      <c r="J58" s="159">
        <f t="shared" si="18"/>
        <v>1620.2277266570129</v>
      </c>
      <c r="K58" s="159">
        <f t="shared" si="18"/>
        <v>-342.3906515061542</v>
      </c>
      <c r="L58" s="159">
        <f t="shared" si="18"/>
        <v>433.83981985239535</v>
      </c>
      <c r="M58" s="159">
        <f t="shared" si="18"/>
        <v>315.53900056379319</v>
      </c>
      <c r="N58" s="159">
        <f t="shared" si="18"/>
        <v>47.811265291531768</v>
      </c>
    </row>
    <row r="59" spans="1:14">
      <c r="A59" s="156" t="s">
        <v>8</v>
      </c>
      <c r="B59" s="159">
        <f t="shared" si="13"/>
        <v>0</v>
      </c>
      <c r="C59" s="159">
        <f t="shared" si="18"/>
        <v>0</v>
      </c>
      <c r="D59" s="159">
        <f t="shared" si="18"/>
        <v>0</v>
      </c>
      <c r="E59" s="159">
        <f t="shared" si="18"/>
        <v>0</v>
      </c>
      <c r="F59" s="159">
        <f t="shared" si="18"/>
        <v>0</v>
      </c>
      <c r="G59" s="159">
        <f t="shared" si="18"/>
        <v>0</v>
      </c>
      <c r="H59" s="159">
        <f t="shared" si="18"/>
        <v>0</v>
      </c>
      <c r="I59" s="159">
        <f t="shared" si="18"/>
        <v>0</v>
      </c>
      <c r="J59" s="159">
        <f t="shared" si="18"/>
        <v>0</v>
      </c>
      <c r="K59" s="159">
        <f t="shared" si="18"/>
        <v>0</v>
      </c>
      <c r="L59" s="159">
        <f t="shared" si="18"/>
        <v>0</v>
      </c>
      <c r="M59" s="159">
        <f t="shared" si="18"/>
        <v>0</v>
      </c>
      <c r="N59" s="159">
        <f t="shared" si="18"/>
        <v>0</v>
      </c>
    </row>
    <row r="60" spans="1:14">
      <c r="A60" s="156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</row>
    <row r="61" spans="1:14" ht="25.5">
      <c r="A61" s="233" t="s">
        <v>159</v>
      </c>
      <c r="B61" s="230" t="s">
        <v>19</v>
      </c>
      <c r="C61" s="231">
        <f>C5</f>
        <v>43647</v>
      </c>
      <c r="D61" s="231">
        <f t="shared" ref="D61:N61" si="19">D5</f>
        <v>43678</v>
      </c>
      <c r="E61" s="231">
        <f t="shared" si="19"/>
        <v>43709</v>
      </c>
      <c r="F61" s="231">
        <f t="shared" si="19"/>
        <v>43739</v>
      </c>
      <c r="G61" s="231">
        <f t="shared" si="19"/>
        <v>43770</v>
      </c>
      <c r="H61" s="231">
        <f t="shared" si="19"/>
        <v>43800</v>
      </c>
      <c r="I61" s="231">
        <f t="shared" si="19"/>
        <v>43831</v>
      </c>
      <c r="J61" s="231">
        <f t="shared" si="19"/>
        <v>43862</v>
      </c>
      <c r="K61" s="231">
        <f t="shared" si="19"/>
        <v>43891</v>
      </c>
      <c r="L61" s="231">
        <f t="shared" si="19"/>
        <v>43922</v>
      </c>
      <c r="M61" s="231">
        <f t="shared" si="19"/>
        <v>43952</v>
      </c>
      <c r="N61" s="231">
        <f t="shared" si="19"/>
        <v>43983</v>
      </c>
    </row>
    <row r="63" spans="1:14">
      <c r="A63" s="219" t="s">
        <v>146</v>
      </c>
    </row>
    <row r="64" spans="1:14">
      <c r="A64" s="9" t="s">
        <v>0</v>
      </c>
      <c r="B64" s="159">
        <f t="shared" ref="B64:N64" si="20">B8-B51</f>
        <v>113614259.20292071</v>
      </c>
      <c r="C64" s="159">
        <f t="shared" si="20"/>
        <v>-9074772.4351491053</v>
      </c>
      <c r="D64" s="159">
        <f t="shared" si="20"/>
        <v>-27311138.066259511</v>
      </c>
      <c r="E64" s="159">
        <f t="shared" si="20"/>
        <v>-8219610.6930810148</v>
      </c>
      <c r="F64" s="159">
        <f t="shared" si="20"/>
        <v>-28084315.597633146</v>
      </c>
      <c r="G64" s="159">
        <f t="shared" si="20"/>
        <v>10632850.438268345</v>
      </c>
      <c r="H64" s="159">
        <f t="shared" si="20"/>
        <v>81362852.164763644</v>
      </c>
      <c r="I64" s="159">
        <f t="shared" si="20"/>
        <v>61883868.986259967</v>
      </c>
      <c r="J64" s="159">
        <f t="shared" si="20"/>
        <v>19623692.522796657</v>
      </c>
      <c r="K64" s="159">
        <f t="shared" si="20"/>
        <v>-28547452.834410306</v>
      </c>
      <c r="L64" s="159">
        <f t="shared" si="20"/>
        <v>24236842.505243231</v>
      </c>
      <c r="M64" s="159">
        <f t="shared" si="20"/>
        <v>16478810.367897667</v>
      </c>
      <c r="N64" s="159">
        <f t="shared" si="20"/>
        <v>632631.8442242716</v>
      </c>
    </row>
    <row r="65" spans="1:14">
      <c r="A65" s="184" t="s">
        <v>119</v>
      </c>
      <c r="B65" s="159">
        <f t="shared" ref="B65:N65" si="21">B9-B52</f>
        <v>9698618.7357617114</v>
      </c>
      <c r="C65" s="159">
        <f t="shared" si="21"/>
        <v>-1350515.3906928566</v>
      </c>
      <c r="D65" s="159">
        <f t="shared" si="21"/>
        <v>-5232402.9817909962</v>
      </c>
      <c r="E65" s="159">
        <f t="shared" si="21"/>
        <v>-1148497.7467300689</v>
      </c>
      <c r="F65" s="159">
        <f t="shared" si="21"/>
        <v>-2336667.6164750247</v>
      </c>
      <c r="G65" s="159">
        <f t="shared" si="21"/>
        <v>1023742.8889108495</v>
      </c>
      <c r="H65" s="159">
        <f t="shared" si="21"/>
        <v>9952917.3256708439</v>
      </c>
      <c r="I65" s="159">
        <f t="shared" si="21"/>
        <v>7042517.058484273</v>
      </c>
      <c r="J65" s="159">
        <f t="shared" si="21"/>
        <v>2485741.7509047901</v>
      </c>
      <c r="K65" s="159">
        <f t="shared" si="21"/>
        <v>-2729224.0424554432</v>
      </c>
      <c r="L65" s="159">
        <f t="shared" si="21"/>
        <v>1992875.059574492</v>
      </c>
      <c r="M65" s="159">
        <f t="shared" si="21"/>
        <v>-122534.62260797403</v>
      </c>
      <c r="N65" s="159">
        <f t="shared" si="21"/>
        <v>120667.052968826</v>
      </c>
    </row>
    <row r="66" spans="1:14">
      <c r="A66" s="184" t="s">
        <v>122</v>
      </c>
      <c r="B66" s="159">
        <f t="shared" ref="B66:N66" si="22">B10-B53</f>
        <v>3450884.4446373452</v>
      </c>
      <c r="C66" s="159">
        <f t="shared" si="22"/>
        <v>-1592142.1391493394</v>
      </c>
      <c r="D66" s="159">
        <f t="shared" si="22"/>
        <v>-4837790.037768743</v>
      </c>
      <c r="E66" s="159">
        <f t="shared" si="22"/>
        <v>-1431185.6191524705</v>
      </c>
      <c r="F66" s="159">
        <f t="shared" si="22"/>
        <v>-912269.10017581133</v>
      </c>
      <c r="G66" s="159">
        <f t="shared" si="22"/>
        <v>538568.66585593892</v>
      </c>
      <c r="H66" s="159">
        <f t="shared" si="22"/>
        <v>6895631.9363677055</v>
      </c>
      <c r="I66" s="159">
        <f t="shared" si="22"/>
        <v>4452280.6425965177</v>
      </c>
      <c r="J66" s="159">
        <f t="shared" si="22"/>
        <v>2412274.1700751083</v>
      </c>
      <c r="K66" s="159">
        <f t="shared" si="22"/>
        <v>-1240511.7494006508</v>
      </c>
      <c r="L66" s="159">
        <f t="shared" si="22"/>
        <v>656583.25218479242</v>
      </c>
      <c r="M66" s="159">
        <f t="shared" si="22"/>
        <v>-1602632.5011005749</v>
      </c>
      <c r="N66" s="159">
        <f t="shared" si="22"/>
        <v>112076.92430487275</v>
      </c>
    </row>
    <row r="67" spans="1:14">
      <c r="A67" s="184" t="s">
        <v>120</v>
      </c>
      <c r="B67" s="159">
        <f t="shared" ref="B67:N67" si="23">B11-B54</f>
        <v>-3454577.1466700207</v>
      </c>
      <c r="C67" s="159">
        <f t="shared" si="23"/>
        <v>-824141.97572156531</v>
      </c>
      <c r="D67" s="159">
        <f t="shared" si="23"/>
        <v>-2493829.3601919245</v>
      </c>
      <c r="E67" s="159">
        <f t="shared" si="23"/>
        <v>-731820.91255717573</v>
      </c>
      <c r="F67" s="159">
        <f t="shared" si="23"/>
        <v>-252245.59937140686</v>
      </c>
      <c r="G67" s="159">
        <f t="shared" si="23"/>
        <v>134405.49560075052</v>
      </c>
      <c r="H67" s="159">
        <f t="shared" si="23"/>
        <v>761002.42453449371</v>
      </c>
      <c r="I67" s="159">
        <f t="shared" si="23"/>
        <v>624863.72611042915</v>
      </c>
      <c r="J67" s="159">
        <f t="shared" si="23"/>
        <v>135676.85559786548</v>
      </c>
      <c r="K67" s="159">
        <f t="shared" si="23"/>
        <v>-338148.22757970821</v>
      </c>
      <c r="L67" s="159">
        <f t="shared" si="23"/>
        <v>370475.60710241453</v>
      </c>
      <c r="M67" s="159">
        <f t="shared" si="23"/>
        <v>-897183.39259441046</v>
      </c>
      <c r="N67" s="159">
        <f t="shared" si="23"/>
        <v>56368.212400216267</v>
      </c>
    </row>
    <row r="68" spans="1:14">
      <c r="A68" s="9" t="s">
        <v>4</v>
      </c>
      <c r="B68" s="159">
        <f t="shared" ref="B68:N68" si="24">B12-B55</f>
        <v>0</v>
      </c>
      <c r="C68" s="159">
        <f t="shared" si="24"/>
        <v>0</v>
      </c>
      <c r="D68" s="159">
        <f t="shared" si="24"/>
        <v>0</v>
      </c>
      <c r="E68" s="159">
        <f t="shared" si="24"/>
        <v>0</v>
      </c>
      <c r="F68" s="159">
        <f t="shared" si="24"/>
        <v>0</v>
      </c>
      <c r="G68" s="159">
        <f t="shared" si="24"/>
        <v>0</v>
      </c>
      <c r="H68" s="159">
        <f t="shared" si="24"/>
        <v>0</v>
      </c>
      <c r="I68" s="159">
        <f t="shared" si="24"/>
        <v>0</v>
      </c>
      <c r="J68" s="159">
        <f t="shared" si="24"/>
        <v>0</v>
      </c>
      <c r="K68" s="159">
        <f t="shared" si="24"/>
        <v>0</v>
      </c>
      <c r="L68" s="159">
        <f t="shared" si="24"/>
        <v>0</v>
      </c>
      <c r="M68" s="159">
        <f t="shared" si="24"/>
        <v>0</v>
      </c>
      <c r="N68" s="159">
        <f t="shared" si="24"/>
        <v>0</v>
      </c>
    </row>
    <row r="69" spans="1:14">
      <c r="A69" s="184" t="s">
        <v>121</v>
      </c>
      <c r="B69" s="159">
        <f>B13-B56</f>
        <v>-198390.96068005098</v>
      </c>
      <c r="C69" s="159">
        <f t="shared" ref="C69:N69" si="25">C13-C56</f>
        <v>-271561.55332833703</v>
      </c>
      <c r="D69" s="159">
        <f t="shared" si="25"/>
        <v>-824468.30009965925</v>
      </c>
      <c r="E69" s="159">
        <f t="shared" si="25"/>
        <v>-248073.95158725308</v>
      </c>
      <c r="F69" s="159">
        <f t="shared" si="25"/>
        <v>-228008.84896760565</v>
      </c>
      <c r="G69" s="159">
        <f t="shared" si="25"/>
        <v>117795.17016166025</v>
      </c>
      <c r="H69" s="159">
        <f t="shared" si="25"/>
        <v>682764.18529603886</v>
      </c>
      <c r="I69" s="159">
        <f t="shared" si="25"/>
        <v>560547.08018942259</v>
      </c>
      <c r="J69" s="159">
        <f t="shared" si="25"/>
        <v>126213.00550253323</v>
      </c>
      <c r="K69" s="159">
        <f t="shared" si="25"/>
        <v>-295390.52736121463</v>
      </c>
      <c r="L69" s="159">
        <f t="shared" si="25"/>
        <v>323015.50308798917</v>
      </c>
      <c r="M69" s="159">
        <f t="shared" si="25"/>
        <v>-159801.98182161659</v>
      </c>
      <c r="N69" s="159">
        <f t="shared" si="25"/>
        <v>18579.258247991405</v>
      </c>
    </row>
    <row r="70" spans="1:14">
      <c r="A70" s="10" t="s">
        <v>22</v>
      </c>
      <c r="B70" s="159">
        <f>B14-B57</f>
        <v>-123218.86462752732</v>
      </c>
      <c r="C70" s="159">
        <f t="shared" ref="C70:N70" si="26">C14-C57</f>
        <v>-53176.952916830211</v>
      </c>
      <c r="D70" s="159">
        <f t="shared" si="26"/>
        <v>-163547.06469025338</v>
      </c>
      <c r="E70" s="159">
        <f t="shared" si="26"/>
        <v>-49638.933239706908</v>
      </c>
      <c r="F70" s="159">
        <f t="shared" si="26"/>
        <v>-31526.668863077131</v>
      </c>
      <c r="G70" s="159">
        <f t="shared" si="26"/>
        <v>17712.726050033532</v>
      </c>
      <c r="H70" s="159">
        <f t="shared" si="26"/>
        <v>97579.805501863259</v>
      </c>
      <c r="I70" s="159">
        <f t="shared" si="26"/>
        <v>79463.872096223844</v>
      </c>
      <c r="J70" s="159">
        <f t="shared" si="26"/>
        <v>15767.679162357514</v>
      </c>
      <c r="K70" s="159">
        <f t="shared" si="26"/>
        <v>-43879.21805223819</v>
      </c>
      <c r="L70" s="159">
        <f t="shared" si="26"/>
        <v>48168.013645519386</v>
      </c>
      <c r="M70" s="159">
        <f t="shared" si="26"/>
        <v>-43878.115916065028</v>
      </c>
      <c r="N70" s="159">
        <f t="shared" si="26"/>
        <v>3735.9925946459412</v>
      </c>
    </row>
    <row r="71" spans="1:14">
      <c r="A71" s="9" t="s">
        <v>7</v>
      </c>
      <c r="B71" s="159">
        <f>B15-B58</f>
        <v>2699242.1108746072</v>
      </c>
      <c r="C71" s="159">
        <f t="shared" ref="C71:N71" si="27">C15-C58</f>
        <v>-58891.529089806507</v>
      </c>
      <c r="D71" s="159">
        <f t="shared" si="27"/>
        <v>-174421.41140867645</v>
      </c>
      <c r="E71" s="159">
        <f t="shared" si="27"/>
        <v>-46698.603567798287</v>
      </c>
      <c r="F71" s="159">
        <f t="shared" si="27"/>
        <v>-372914.64622307086</v>
      </c>
      <c r="G71" s="159">
        <f t="shared" si="27"/>
        <v>161508.8537684184</v>
      </c>
      <c r="H71" s="159">
        <f t="shared" si="27"/>
        <v>1528053.384291772</v>
      </c>
      <c r="I71" s="159">
        <f t="shared" si="27"/>
        <v>1050797.5003955388</v>
      </c>
      <c r="J71" s="159">
        <f t="shared" si="27"/>
        <v>448601.36638468161</v>
      </c>
      <c r="K71" s="159">
        <f t="shared" si="27"/>
        <v>-399006.51202820271</v>
      </c>
      <c r="L71" s="159">
        <f t="shared" si="27"/>
        <v>295292.62814422767</v>
      </c>
      <c r="M71" s="159">
        <f t="shared" si="27"/>
        <v>263030.83377639879</v>
      </c>
      <c r="N71" s="159">
        <f t="shared" si="27"/>
        <v>3890.2464311250937</v>
      </c>
    </row>
    <row r="72" spans="1:14">
      <c r="A72" s="10" t="s">
        <v>8</v>
      </c>
      <c r="B72" s="159">
        <f>B16-B59</f>
        <v>78673.221480658452</v>
      </c>
      <c r="C72" s="159">
        <f t="shared" ref="C72:N72" si="28">C16-C59</f>
        <v>-1030.9563271999853</v>
      </c>
      <c r="D72" s="159">
        <f t="shared" si="28"/>
        <v>-3098.4270381333231</v>
      </c>
      <c r="E72" s="159">
        <f t="shared" si="28"/>
        <v>-931.29026800000156</v>
      </c>
      <c r="F72" s="159">
        <f t="shared" si="28"/>
        <v>-15870.637076222198</v>
      </c>
      <c r="G72" s="159">
        <f t="shared" si="28"/>
        <v>5744.5135866666715</v>
      </c>
      <c r="H72" s="159">
        <f t="shared" si="28"/>
        <v>40109.670693999986</v>
      </c>
      <c r="I72" s="159">
        <f t="shared" si="28"/>
        <v>31519.262613222018</v>
      </c>
      <c r="J72" s="159">
        <f t="shared" si="28"/>
        <v>8643.7353067141557</v>
      </c>
      <c r="K72" s="159">
        <f t="shared" si="28"/>
        <v>-15603.260000277813</v>
      </c>
      <c r="L72" s="159">
        <f t="shared" si="28"/>
        <v>13766.584549110952</v>
      </c>
      <c r="M72" s="159">
        <f t="shared" si="28"/>
        <v>15353.097060244654</v>
      </c>
      <c r="N72" s="159">
        <f t="shared" si="28"/>
        <v>70.928380533332586</v>
      </c>
    </row>
    <row r="73" spans="1:14">
      <c r="A73" s="6"/>
    </row>
    <row r="74" spans="1:14">
      <c r="A74" s="6" t="s">
        <v>9</v>
      </c>
      <c r="B74" s="159">
        <f>SUM(B64:B72)</f>
        <v>125765490.74369743</v>
      </c>
      <c r="C74" s="159">
        <f t="shared" ref="C74:N74" si="29">SUM(C64:C72)</f>
        <v>-13226232.932375042</v>
      </c>
      <c r="D74" s="159">
        <f t="shared" si="29"/>
        <v>-41040695.6492479</v>
      </c>
      <c r="E74" s="159">
        <f t="shared" si="29"/>
        <v>-11876457.750183489</v>
      </c>
      <c r="F74" s="159">
        <f t="shared" si="29"/>
        <v>-32233818.714785364</v>
      </c>
      <c r="G74" s="159">
        <f t="shared" si="29"/>
        <v>12632328.752202662</v>
      </c>
      <c r="H74" s="159">
        <f t="shared" si="29"/>
        <v>101320910.89712036</v>
      </c>
      <c r="I74" s="159">
        <f t="shared" si="29"/>
        <v>75725858.128745586</v>
      </c>
      <c r="J74" s="159">
        <f t="shared" si="29"/>
        <v>25256611.085730705</v>
      </c>
      <c r="K74" s="159">
        <f t="shared" si="29"/>
        <v>-33609216.371288046</v>
      </c>
      <c r="L74" s="159">
        <f t="shared" si="29"/>
        <v>27937019.153531775</v>
      </c>
      <c r="M74" s="159">
        <f t="shared" si="29"/>
        <v>13931163.684693668</v>
      </c>
      <c r="N74" s="159">
        <f t="shared" si="29"/>
        <v>948020.45955248247</v>
      </c>
    </row>
    <row r="78" spans="1:14"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</row>
    <row r="80" spans="1:14">
      <c r="C80" s="159"/>
    </row>
  </sheetData>
  <phoneticPr fontId="9" type="noConversion"/>
  <printOptions horizontalCentered="1"/>
  <pageMargins left="0.75" right="0.75" top="1" bottom="1" header="0.5" footer="0.5"/>
  <pageSetup scale="49" orientation="landscape" r:id="rId1"/>
  <headerFooter alignWithMargins="0">
    <oddFooter>&amp;L&amp;F&amp;R&amp;A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7" sqref="B27:M27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1" t="s">
        <v>27</v>
      </c>
    </row>
    <row r="2" spans="1:28">
      <c r="A2" s="61" t="s">
        <v>191</v>
      </c>
    </row>
    <row r="3" spans="1:28">
      <c r="A3" s="85" t="s">
        <v>117</v>
      </c>
    </row>
    <row r="4" spans="1:28">
      <c r="A4" s="101"/>
    </row>
    <row r="5" spans="1:28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8">
      <c r="A6" s="81" t="s">
        <v>23</v>
      </c>
    </row>
    <row r="7" spans="1:28">
      <c r="A7" s="61" t="s">
        <v>24</v>
      </c>
      <c r="B7" s="57">
        <f>'Temp Adj. By Sched (Excl. 139)'!C5</f>
        <v>43647</v>
      </c>
      <c r="C7" s="57">
        <f>'Temp Adj. By Sched (Excl. 139)'!D5</f>
        <v>43678</v>
      </c>
      <c r="D7" s="57">
        <f>'Temp Adj. By Sched (Excl. 139)'!E5</f>
        <v>43709</v>
      </c>
      <c r="E7" s="57">
        <f>'Temp Adj. By Sched (Excl. 139)'!F5</f>
        <v>43739</v>
      </c>
      <c r="F7" s="57">
        <f>'Temp Adj. By Sched (Excl. 139)'!G5</f>
        <v>43770</v>
      </c>
      <c r="G7" s="57">
        <f>'Temp Adj. By Sched (Excl. 139)'!H5</f>
        <v>43800</v>
      </c>
      <c r="H7" s="57">
        <f>'Temp Adj. By Sched (Excl. 139)'!I5</f>
        <v>43831</v>
      </c>
      <c r="I7" s="57">
        <f>'Temp Adj. By Sched (Excl. 139)'!J5</f>
        <v>43862</v>
      </c>
      <c r="J7" s="57">
        <f>'Temp Adj. By Sched (Excl. 139)'!K5</f>
        <v>43891</v>
      </c>
      <c r="K7" s="57">
        <f>'Temp Adj. By Sched (Excl. 139)'!L5</f>
        <v>43922</v>
      </c>
      <c r="L7" s="57">
        <f>'Temp Adj. By Sched (Excl. 139)'!M5</f>
        <v>43952</v>
      </c>
      <c r="M7" s="57">
        <f>'Temp Adj. By Sched (Excl. 139)'!N5</f>
        <v>43983</v>
      </c>
      <c r="N7" s="227" t="s">
        <v>18</v>
      </c>
    </row>
    <row r="8" spans="1:28">
      <c r="A8" s="91" t="s">
        <v>106</v>
      </c>
      <c r="B8" s="59">
        <f>'SAP BW Actual Usage'!C9-'Sched139 Detail'!C39</f>
        <v>654782309.83099997</v>
      </c>
      <c r="C8" s="59">
        <f>'SAP BW Actual Usage'!D9-'Sched139 Detail'!D39</f>
        <v>676033129.82099998</v>
      </c>
      <c r="D8" s="59">
        <f>'SAP BW Actual Usage'!E9-'Sched139 Detail'!E39</f>
        <v>680663766.824</v>
      </c>
      <c r="E8" s="59">
        <f>'SAP BW Actual Usage'!F9-'Sched139 Detail'!F39</f>
        <v>737896987.44200003</v>
      </c>
      <c r="F8" s="59">
        <f>'SAP BW Actual Usage'!G9-'Sched139 Detail'!G39</f>
        <v>877667457.37800002</v>
      </c>
      <c r="G8" s="59">
        <f>'SAP BW Actual Usage'!H9-'Sched139 Detail'!H39</f>
        <v>1184914688.0039999</v>
      </c>
      <c r="H8" s="59">
        <f>'SAP BW Actual Usage'!I9-'Sched139 Detail'!I39</f>
        <v>1201777050.2869999</v>
      </c>
      <c r="I8" s="59">
        <f>'SAP BW Actual Usage'!J9-'Sched139 Detail'!J39</f>
        <v>1141170657.2019999</v>
      </c>
      <c r="J8" s="59">
        <f>'SAP BW Actual Usage'!K9-'Sched139 Detail'!K39</f>
        <v>1123019485.2390001</v>
      </c>
      <c r="K8" s="59">
        <f>'SAP BW Actual Usage'!L9-'Sched139 Detail'!L39</f>
        <v>990736687.56400001</v>
      </c>
      <c r="L8" s="59">
        <f>'SAP BW Actual Usage'!M9-'Sched139 Detail'!M39</f>
        <v>788649556.96200001</v>
      </c>
      <c r="M8" s="59">
        <f>'SAP BW Actual Usage'!N9-'Sched139 Detail'!N39</f>
        <v>760296117.68200004</v>
      </c>
      <c r="N8" s="137">
        <f>SUM(B8:M8)</f>
        <v>10817607894.235998</v>
      </c>
    </row>
    <row r="9" spans="1:28">
      <c r="A9" s="84" t="s">
        <v>28</v>
      </c>
      <c r="B9" s="103">
        <f t="shared" ref="B9:M9" si="0">SUM(B8:B8)</f>
        <v>654782309.83099997</v>
      </c>
      <c r="C9" s="103">
        <f t="shared" si="0"/>
        <v>676033129.82099998</v>
      </c>
      <c r="D9" s="103">
        <f t="shared" si="0"/>
        <v>680663766.824</v>
      </c>
      <c r="E9" s="103">
        <f t="shared" si="0"/>
        <v>737896987.44200003</v>
      </c>
      <c r="F9" s="103">
        <f t="shared" si="0"/>
        <v>877667457.37800002</v>
      </c>
      <c r="G9" s="103">
        <f t="shared" si="0"/>
        <v>1184914688.0039999</v>
      </c>
      <c r="H9" s="103">
        <f t="shared" si="0"/>
        <v>1201777050.2869999</v>
      </c>
      <c r="I9" s="103">
        <f t="shared" si="0"/>
        <v>1141170657.2019999</v>
      </c>
      <c r="J9" s="103">
        <f t="shared" si="0"/>
        <v>1123019485.2390001</v>
      </c>
      <c r="K9" s="103">
        <f t="shared" si="0"/>
        <v>990736687.56400001</v>
      </c>
      <c r="L9" s="103">
        <f t="shared" si="0"/>
        <v>788649556.96200001</v>
      </c>
      <c r="M9" s="103">
        <f t="shared" si="0"/>
        <v>760296117.68200004</v>
      </c>
      <c r="N9" s="138">
        <f>SUM(B9:M9)</f>
        <v>10817607894.235998</v>
      </c>
    </row>
    <row r="10" spans="1:28">
      <c r="A10" s="85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139"/>
    </row>
    <row r="11" spans="1:28">
      <c r="A11" s="91" t="s">
        <v>34</v>
      </c>
      <c r="B11" s="59">
        <f>'SAP BW Actual Usage'!C10-'Sched139 Detail'!C19</f>
        <v>18176403.932</v>
      </c>
      <c r="C11" s="59">
        <f>'SAP BW Actual Usage'!D10-'Sched139 Detail'!D19</f>
        <v>17477197.223999999</v>
      </c>
      <c r="D11" s="59">
        <f>'SAP BW Actual Usage'!E10-'Sched139 Detail'!E19</f>
        <v>17729181.699999999</v>
      </c>
      <c r="E11" s="59">
        <f>'SAP BW Actual Usage'!F10-'Sched139 Detail'!F19</f>
        <v>18078358.864</v>
      </c>
      <c r="F11" s="59">
        <f>'SAP BW Actual Usage'!G10-'Sched139 Detail'!G19</f>
        <v>19548101.298999999</v>
      </c>
      <c r="G11" s="59">
        <f>'SAP BW Actual Usage'!H10-'Sched139 Detail'!H19</f>
        <v>26833988.594000001</v>
      </c>
      <c r="H11" s="59">
        <f>'SAP BW Actual Usage'!I10-'Sched139 Detail'!I19</f>
        <v>26563457.491</v>
      </c>
      <c r="I11" s="59">
        <f>'SAP BW Actual Usage'!J10-'Sched139 Detail'!J19</f>
        <v>26011590.581</v>
      </c>
      <c r="J11" s="59">
        <f>'SAP BW Actual Usage'!K10-'Sched139 Detail'!K19</f>
        <v>26063985.326000001</v>
      </c>
      <c r="K11" s="59">
        <f>'SAP BW Actual Usage'!L10-'Sched139 Detail'!L19</f>
        <v>22170615.635000002</v>
      </c>
      <c r="L11" s="59">
        <f>'SAP BW Actual Usage'!M10-'Sched139 Detail'!M19</f>
        <v>18078538.662999999</v>
      </c>
      <c r="M11" s="59">
        <f>'SAP BW Actual Usage'!N10-'Sched139 Detail'!N19</f>
        <v>17667362.133000001</v>
      </c>
      <c r="N11" s="137">
        <f t="shared" ref="N11:N13" si="1">SUM(B11:M11)</f>
        <v>254398781.44199997</v>
      </c>
    </row>
    <row r="12" spans="1:28" s="82" customFormat="1">
      <c r="A12" s="91" t="s">
        <v>103</v>
      </c>
      <c r="B12" s="86">
        <f>'SAP BW Actual Usage'!C14-SUM('Sched139 Detail'!C7:C9)</f>
        <v>136136143.67199999</v>
      </c>
      <c r="C12" s="86">
        <f>'SAP BW Actual Usage'!D14-SUM('Sched139 Detail'!D7:D9)</f>
        <v>183089522.14700001</v>
      </c>
      <c r="D12" s="86">
        <f>'SAP BW Actual Usage'!E14-SUM('Sched139 Detail'!E7:E9)</f>
        <v>132237330.75100002</v>
      </c>
      <c r="E12" s="86">
        <f>'SAP BW Actual Usage'!F14-SUM('Sched139 Detail'!F7:F9)</f>
        <v>171195818.757</v>
      </c>
      <c r="F12" s="86">
        <f>'SAP BW Actual Usage'!G14-SUM('Sched139 Detail'!G7:G9)</f>
        <v>173595077.463</v>
      </c>
      <c r="G12" s="86">
        <f>'SAP BW Actual Usage'!H14-SUM('Sched139 Detail'!H7:H9)</f>
        <v>208537380.65599999</v>
      </c>
      <c r="H12" s="86">
        <f>'SAP BW Actual Usage'!I14-SUM('Sched139 Detail'!I7:I9)</f>
        <v>209623720.25400001</v>
      </c>
      <c r="I12" s="86">
        <f>'SAP BW Actual Usage'!J14-SUM('Sched139 Detail'!J7:J9)</f>
        <v>167881137.14200002</v>
      </c>
      <c r="J12" s="86">
        <f>'SAP BW Actual Usage'!K14-SUM('Sched139 Detail'!K7:K9)</f>
        <v>210798732.29699999</v>
      </c>
      <c r="K12" s="86">
        <f>'SAP BW Actual Usage'!L14-SUM('Sched139 Detail'!L7:L9)</f>
        <v>176516817.69199997</v>
      </c>
      <c r="L12" s="86">
        <f>'SAP BW Actual Usage'!M14-SUM('Sched139 Detail'!M7:M9)</f>
        <v>154775772.91800001</v>
      </c>
      <c r="M12" s="86">
        <f>'SAP BW Actual Usage'!N14-SUM('Sched139 Detail'!N7:N9)</f>
        <v>165147446.88699999</v>
      </c>
      <c r="N12" s="139">
        <f t="shared" si="1"/>
        <v>2089534900.6359999</v>
      </c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03">
        <f t="shared" ref="B13:M13" si="2">SUM(B11:B12)</f>
        <v>154312547.604</v>
      </c>
      <c r="C13" s="103">
        <f t="shared" si="2"/>
        <v>200566719.37100002</v>
      </c>
      <c r="D13" s="103">
        <f t="shared" si="2"/>
        <v>149966512.45100001</v>
      </c>
      <c r="E13" s="103">
        <f t="shared" si="2"/>
        <v>189274177.62099999</v>
      </c>
      <c r="F13" s="103">
        <f t="shared" si="2"/>
        <v>193143178.76199999</v>
      </c>
      <c r="G13" s="103">
        <f t="shared" si="2"/>
        <v>235371369.25</v>
      </c>
      <c r="H13" s="103">
        <f t="shared" si="2"/>
        <v>236187177.745</v>
      </c>
      <c r="I13" s="103">
        <f t="shared" si="2"/>
        <v>193892727.72300002</v>
      </c>
      <c r="J13" s="103">
        <f t="shared" si="2"/>
        <v>236862717.623</v>
      </c>
      <c r="K13" s="103">
        <f t="shared" si="2"/>
        <v>198687433.32699996</v>
      </c>
      <c r="L13" s="103">
        <f t="shared" si="2"/>
        <v>172854311.581</v>
      </c>
      <c r="M13" s="103">
        <f t="shared" si="2"/>
        <v>182814809.01999998</v>
      </c>
      <c r="N13" s="138">
        <f t="shared" si="1"/>
        <v>2343933682.0779996</v>
      </c>
    </row>
    <row r="14" spans="1:28">
      <c r="A14" s="85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137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59">
        <f>'SAP BW Actual Usage'!C12</f>
        <v>10058949.401000001</v>
      </c>
      <c r="C15" s="59">
        <f>'SAP BW Actual Usage'!D12</f>
        <v>10079778.994999999</v>
      </c>
      <c r="D15" s="59">
        <f>'SAP BW Actual Usage'!E12</f>
        <v>10554907.176000001</v>
      </c>
      <c r="E15" s="59">
        <f>'SAP BW Actual Usage'!F12</f>
        <v>10751818.676999999</v>
      </c>
      <c r="F15" s="59">
        <f>'SAP BW Actual Usage'!G12</f>
        <v>11423418.785</v>
      </c>
      <c r="G15" s="59">
        <f>'SAP BW Actual Usage'!H12</f>
        <v>13690179.43</v>
      </c>
      <c r="H15" s="59">
        <f>'SAP BW Actual Usage'!I12</f>
        <v>13910956.966</v>
      </c>
      <c r="I15" s="59">
        <f>'SAP BW Actual Usage'!J12</f>
        <v>12251200.811000001</v>
      </c>
      <c r="J15" s="59">
        <f>'SAP BW Actual Usage'!K12</f>
        <v>12741962.721000001</v>
      </c>
      <c r="K15" s="59">
        <f>'SAP BW Actual Usage'!L12</f>
        <v>11748716.888</v>
      </c>
      <c r="L15" s="59">
        <f>'SAP BW Actual Usage'!M12</f>
        <v>9756175.9470000006</v>
      </c>
      <c r="M15" s="59">
        <f>'SAP BW Actual Usage'!N12</f>
        <v>10050372.984999999</v>
      </c>
      <c r="N15" s="137">
        <f t="shared" ref="N15:N17" si="3">SUM(B15:M15)</f>
        <v>137018438.78200001</v>
      </c>
    </row>
    <row r="16" spans="1:28" s="82" customFormat="1">
      <c r="A16" s="91" t="s">
        <v>104</v>
      </c>
      <c r="B16" s="86">
        <f>'SAP BW Actual Usage'!C15-SUM('Sched139 Detail'!C10:C12)</f>
        <v>226343657.31200001</v>
      </c>
      <c r="C16" s="86">
        <f>'SAP BW Actual Usage'!D15-SUM('Sched139 Detail'!D10:D12)</f>
        <v>227069690.13500002</v>
      </c>
      <c r="D16" s="86">
        <f>'SAP BW Actual Usage'!E15-SUM('Sched139 Detail'!E10:E12)</f>
        <v>229519996.55399999</v>
      </c>
      <c r="E16" s="86">
        <f>'SAP BW Actual Usage'!F15-SUM('Sched139 Detail'!F10:F12)</f>
        <v>227232797.15400004</v>
      </c>
      <c r="F16" s="86">
        <f>'SAP BW Actual Usage'!G15-SUM('Sched139 Detail'!G10:G12)</f>
        <v>219636406.21499997</v>
      </c>
      <c r="G16" s="86">
        <f>'SAP BW Actual Usage'!H15-SUM('Sched139 Detail'!H10:H12)</f>
        <v>244844068.44299999</v>
      </c>
      <c r="H16" s="86">
        <f>'SAP BW Actual Usage'!I15-SUM('Sched139 Detail'!I10:I12)</f>
        <v>239419518.13899997</v>
      </c>
      <c r="I16" s="86">
        <f>'SAP BW Actual Usage'!J15-SUM('Sched139 Detail'!J10:J12)</f>
        <v>250074462.76800001</v>
      </c>
      <c r="J16" s="86">
        <f>'SAP BW Actual Usage'!K15-SUM('Sched139 Detail'!K10:K12)</f>
        <v>240100218.41299999</v>
      </c>
      <c r="K16" s="86">
        <f>'SAP BW Actual Usage'!L15-SUM('Sched139 Detail'!L10:L12)</f>
        <v>209370542.63299999</v>
      </c>
      <c r="L16" s="86">
        <f>'SAP BW Actual Usage'!M15-SUM('Sched139 Detail'!M10:M12)</f>
        <v>185825075.60499999</v>
      </c>
      <c r="M16" s="86">
        <f>'SAP BW Actual Usage'!N15-SUM('Sched139 Detail'!N10:N12)</f>
        <v>200526351.76500002</v>
      </c>
      <c r="N16" s="139">
        <f t="shared" si="3"/>
        <v>2699962785.1360002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03">
        <f t="shared" ref="B17:M17" si="4">SUM(B15:B16)</f>
        <v>236402606.713</v>
      </c>
      <c r="C17" s="103">
        <f t="shared" si="4"/>
        <v>237149469.13000003</v>
      </c>
      <c r="D17" s="103">
        <f t="shared" si="4"/>
        <v>240074903.72999999</v>
      </c>
      <c r="E17" s="103">
        <f t="shared" si="4"/>
        <v>237984615.83100003</v>
      </c>
      <c r="F17" s="103">
        <f t="shared" si="4"/>
        <v>231059824.99999997</v>
      </c>
      <c r="G17" s="103">
        <f t="shared" si="4"/>
        <v>258534247.873</v>
      </c>
      <c r="H17" s="103">
        <f t="shared" si="4"/>
        <v>253330475.10499996</v>
      </c>
      <c r="I17" s="103">
        <f t="shared" si="4"/>
        <v>262325663.579</v>
      </c>
      <c r="J17" s="103">
        <f t="shared" si="4"/>
        <v>252842181.134</v>
      </c>
      <c r="K17" s="103">
        <f t="shared" si="4"/>
        <v>221119259.521</v>
      </c>
      <c r="L17" s="103">
        <f t="shared" si="4"/>
        <v>195581251.55199999</v>
      </c>
      <c r="M17" s="103">
        <f t="shared" si="4"/>
        <v>210576724.75</v>
      </c>
      <c r="N17" s="138">
        <f t="shared" si="3"/>
        <v>2836981223.9179997</v>
      </c>
    </row>
    <row r="18" spans="1:28">
      <c r="A18" s="85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137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59">
        <f>'SAP BW Actual Usage'!C13</f>
        <v>1365160</v>
      </c>
      <c r="C19" s="59">
        <f>'SAP BW Actual Usage'!D13</f>
        <v>1649220</v>
      </c>
      <c r="D19" s="59">
        <f>'SAP BW Actual Usage'!E13</f>
        <v>1243860</v>
      </c>
      <c r="E19" s="59">
        <f>'SAP BW Actual Usage'!F13</f>
        <v>1327540</v>
      </c>
      <c r="F19" s="59">
        <f>'SAP BW Actual Usage'!G13</f>
        <v>1631120</v>
      </c>
      <c r="G19" s="59">
        <f>'SAP BW Actual Usage'!H13</f>
        <v>1446700</v>
      </c>
      <c r="H19" s="59">
        <f>'SAP BW Actual Usage'!I13</f>
        <v>1517300</v>
      </c>
      <c r="I19" s="59">
        <f>'SAP BW Actual Usage'!J13</f>
        <v>1462360</v>
      </c>
      <c r="J19" s="59">
        <f>'SAP BW Actual Usage'!K13</f>
        <v>1312000</v>
      </c>
      <c r="K19" s="59">
        <f>'SAP BW Actual Usage'!L13</f>
        <v>1171960</v>
      </c>
      <c r="L19" s="59">
        <f>'SAP BW Actual Usage'!M13</f>
        <v>1312540</v>
      </c>
      <c r="M19" s="59">
        <f>'SAP BW Actual Usage'!N13</f>
        <v>1056260</v>
      </c>
      <c r="N19" s="137">
        <f t="shared" ref="N19:N21" si="5">SUM(B19:M19)</f>
        <v>16496020</v>
      </c>
    </row>
    <row r="20" spans="1:28" s="82" customFormat="1">
      <c r="A20" s="91" t="s">
        <v>105</v>
      </c>
      <c r="B20" s="86">
        <f>'SAP BW Actual Usage'!C16-'Sched139 Detail'!C13</f>
        <v>151676506.75399998</v>
      </c>
      <c r="C20" s="86">
        <f>'SAP BW Actual Usage'!D16-'Sched139 Detail'!D13</f>
        <v>153443517.40599999</v>
      </c>
      <c r="D20" s="86">
        <f>'SAP BW Actual Usage'!E16-'Sched139 Detail'!E13</f>
        <v>150775477.71800002</v>
      </c>
      <c r="E20" s="86">
        <f>'SAP BW Actual Usage'!F16-'Sched139 Detail'!F13</f>
        <v>154743427.16999999</v>
      </c>
      <c r="F20" s="86">
        <f>'SAP BW Actual Usage'!G16-'Sched139 Detail'!G13</f>
        <v>134964475.06299999</v>
      </c>
      <c r="G20" s="86">
        <f>'SAP BW Actual Usage'!H16-'Sched139 Detail'!H13</f>
        <v>156742795.19999999</v>
      </c>
      <c r="H20" s="86">
        <f>'SAP BW Actual Usage'!I16-'Sched139 Detail'!I13</f>
        <v>137454480.90700001</v>
      </c>
      <c r="I20" s="86">
        <f>'SAP BW Actual Usage'!J16-'Sched139 Detail'!J13</f>
        <v>151462446.78999999</v>
      </c>
      <c r="J20" s="86">
        <f>'SAP BW Actual Usage'!K16-'Sched139 Detail'!K13</f>
        <v>146084119.933</v>
      </c>
      <c r="K20" s="86">
        <f>'SAP BW Actual Usage'!L16-'Sched139 Detail'!L13</f>
        <v>130148794.23900001</v>
      </c>
      <c r="L20" s="86">
        <f>'SAP BW Actual Usage'!M16-'Sched139 Detail'!M13</f>
        <v>137420021.23100001</v>
      </c>
      <c r="M20" s="86">
        <f>'SAP BW Actual Usage'!N16-'Sched139 Detail'!N13</f>
        <v>136156813.31900001</v>
      </c>
      <c r="N20" s="139">
        <f t="shared" si="5"/>
        <v>1741072875.73</v>
      </c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03">
        <f t="shared" ref="B21:M21" si="6">SUM(B19:B20)</f>
        <v>153041666.75399998</v>
      </c>
      <c r="C21" s="103">
        <f t="shared" si="6"/>
        <v>155092737.40599999</v>
      </c>
      <c r="D21" s="103">
        <f t="shared" si="6"/>
        <v>152019337.71800002</v>
      </c>
      <c r="E21" s="103">
        <f t="shared" si="6"/>
        <v>156070967.16999999</v>
      </c>
      <c r="F21" s="103">
        <f t="shared" si="6"/>
        <v>136595595.06299999</v>
      </c>
      <c r="G21" s="103">
        <f t="shared" si="6"/>
        <v>158189495.19999999</v>
      </c>
      <c r="H21" s="103">
        <f t="shared" si="6"/>
        <v>138971780.90700001</v>
      </c>
      <c r="I21" s="103">
        <f t="shared" si="6"/>
        <v>152924806.78999999</v>
      </c>
      <c r="J21" s="103">
        <f t="shared" si="6"/>
        <v>147396119.933</v>
      </c>
      <c r="K21" s="103">
        <f t="shared" si="6"/>
        <v>131320754.23900001</v>
      </c>
      <c r="L21" s="103">
        <f t="shared" si="6"/>
        <v>138732561.23100001</v>
      </c>
      <c r="M21" s="103">
        <f t="shared" si="6"/>
        <v>137213073.31900001</v>
      </c>
      <c r="N21" s="138">
        <f t="shared" si="5"/>
        <v>1757568895.73</v>
      </c>
    </row>
    <row r="22" spans="1:28">
      <c r="A22" s="85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137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59">
        <f>'SAP BW Actual Usage'!C11</f>
        <v>2186820</v>
      </c>
      <c r="C23" s="59">
        <f>'SAP BW Actual Usage'!D11</f>
        <v>1807320</v>
      </c>
      <c r="D23" s="59">
        <f>'SAP BW Actual Usage'!E11</f>
        <v>1865700</v>
      </c>
      <c r="E23" s="59">
        <f>'SAP BW Actual Usage'!F11</f>
        <v>2875860</v>
      </c>
      <c r="F23" s="59">
        <f>'SAP BW Actual Usage'!G11</f>
        <v>1683780</v>
      </c>
      <c r="G23" s="59">
        <f>'SAP BW Actual Usage'!H11</f>
        <v>2000349.6</v>
      </c>
      <c r="H23" s="59">
        <f>'SAP BW Actual Usage'!I11</f>
        <v>3646676.1</v>
      </c>
      <c r="I23" s="59">
        <f>'SAP BW Actual Usage'!J11</f>
        <v>1933440</v>
      </c>
      <c r="J23" s="59">
        <f>'SAP BW Actual Usage'!K11</f>
        <v>3022140</v>
      </c>
      <c r="K23" s="59">
        <f>'SAP BW Actual Usage'!L11</f>
        <v>2420250.6</v>
      </c>
      <c r="L23" s="59">
        <f>'SAP BW Actual Usage'!M11</f>
        <v>2222663.7000000002</v>
      </c>
      <c r="M23" s="59">
        <f>'SAP BW Actual Usage'!N11</f>
        <v>1881240</v>
      </c>
      <c r="N23" s="137">
        <f t="shared" ref="N23:N25" si="7">SUM(B23:M23)</f>
        <v>27546240</v>
      </c>
    </row>
    <row r="24" spans="1:28" s="82" customFormat="1">
      <c r="A24" s="91" t="s">
        <v>5</v>
      </c>
      <c r="B24" s="86">
        <f>'SAP BW Actual Usage'!C18-'Sched139 Detail'!C14</f>
        <v>93407566.731999993</v>
      </c>
      <c r="C24" s="86">
        <f>'SAP BW Actual Usage'!D18-'Sched139 Detail'!D14</f>
        <v>97193793.052000001</v>
      </c>
      <c r="D24" s="86">
        <f>'SAP BW Actual Usage'!E18-'Sched139 Detail'!E14</f>
        <v>100469588.74600001</v>
      </c>
      <c r="E24" s="86">
        <f>'SAP BW Actual Usage'!F18-'Sched139 Detail'!F14</f>
        <v>102968861.43800001</v>
      </c>
      <c r="F24" s="86">
        <f>'SAP BW Actual Usage'!G18-'Sched139 Detail'!G14</f>
        <v>86440984.526999995</v>
      </c>
      <c r="G24" s="86">
        <f>'SAP BW Actual Usage'!H18-'Sched139 Detail'!H14</f>
        <v>105517157.69100001</v>
      </c>
      <c r="H24" s="86">
        <f>'SAP BW Actual Usage'!I18-'Sched139 Detail'!I14</f>
        <v>98971339.292999998</v>
      </c>
      <c r="I24" s="86">
        <f>'SAP BW Actual Usage'!J18-'Sched139 Detail'!J14</f>
        <v>90893646.965999991</v>
      </c>
      <c r="J24" s="86">
        <f>'SAP BW Actual Usage'!K18-'Sched139 Detail'!K14</f>
        <v>100862667.28200001</v>
      </c>
      <c r="K24" s="86">
        <f>'SAP BW Actual Usage'!L18-'Sched139 Detail'!L14</f>
        <v>105487757.741</v>
      </c>
      <c r="L24" s="86">
        <f>'SAP BW Actual Usage'!M18-'Sched139 Detail'!M14</f>
        <v>93559247.912</v>
      </c>
      <c r="M24" s="86">
        <f>'SAP BW Actual Usage'!N18-'Sched139 Detail'!N14</f>
        <v>88225399.00999999</v>
      </c>
      <c r="N24" s="139">
        <f t="shared" si="7"/>
        <v>1163998010.3899999</v>
      </c>
    </row>
    <row r="25" spans="1:28">
      <c r="A25" s="84" t="s">
        <v>32</v>
      </c>
      <c r="B25" s="103">
        <f t="shared" ref="B25:M25" si="8">SUM(B23:B24)</f>
        <v>95594386.731999993</v>
      </c>
      <c r="C25" s="103">
        <f t="shared" si="8"/>
        <v>99001113.052000001</v>
      </c>
      <c r="D25" s="103">
        <f t="shared" si="8"/>
        <v>102335288.74600001</v>
      </c>
      <c r="E25" s="103">
        <f t="shared" si="8"/>
        <v>105844721.43800001</v>
      </c>
      <c r="F25" s="103">
        <f t="shared" si="8"/>
        <v>88124764.526999995</v>
      </c>
      <c r="G25" s="103">
        <f t="shared" si="8"/>
        <v>107517507.29100001</v>
      </c>
      <c r="H25" s="103">
        <f t="shared" si="8"/>
        <v>102618015.39299999</v>
      </c>
      <c r="I25" s="103">
        <f t="shared" si="8"/>
        <v>92827086.965999991</v>
      </c>
      <c r="J25" s="103">
        <f t="shared" si="8"/>
        <v>103884807.28200001</v>
      </c>
      <c r="K25" s="103">
        <f t="shared" si="8"/>
        <v>107908008.34099999</v>
      </c>
      <c r="L25" s="103">
        <f t="shared" si="8"/>
        <v>95781911.612000003</v>
      </c>
      <c r="M25" s="103">
        <f t="shared" si="8"/>
        <v>90106639.00999999</v>
      </c>
      <c r="N25" s="138">
        <f t="shared" si="7"/>
        <v>1191544250.3900001</v>
      </c>
    </row>
    <row r="26" spans="1:28">
      <c r="A26" s="85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137"/>
    </row>
    <row r="27" spans="1:28">
      <c r="A27" s="84" t="s">
        <v>22</v>
      </c>
      <c r="B27" s="59">
        <f>'SAP BW Actual Usage'!C20-'Sched139 Detail'!C36</f>
        <v>9706782.1999999993</v>
      </c>
      <c r="C27" s="59">
        <f>'SAP BW Actual Usage'!D20-'Sched139 Detail'!D36</f>
        <v>12769964</v>
      </c>
      <c r="D27" s="59">
        <f>'SAP BW Actual Usage'!E20-'Sched139 Detail'!E36</f>
        <v>14248587</v>
      </c>
      <c r="E27" s="59">
        <f>'SAP BW Actual Usage'!F20-'Sched139 Detail'!F36</f>
        <v>9193881</v>
      </c>
      <c r="F27" s="59">
        <f>'SAP BW Actual Usage'!G20-'Sched139 Detail'!G36</f>
        <v>9786031</v>
      </c>
      <c r="G27" s="59">
        <f>'SAP BW Actual Usage'!H20-'Sched139 Detail'!H36</f>
        <v>18955790</v>
      </c>
      <c r="H27" s="59">
        <f>'SAP BW Actual Usage'!I20-'Sched139 Detail'!I36</f>
        <v>10618950</v>
      </c>
      <c r="I27" s="59">
        <f>'SAP BW Actual Usage'!J20-'Sched139 Detail'!J36</f>
        <v>14443760</v>
      </c>
      <c r="J27" s="59">
        <f>'SAP BW Actual Usage'!K20-'Sched139 Detail'!K36</f>
        <v>5576822</v>
      </c>
      <c r="K27" s="59">
        <f>'SAP BW Actual Usage'!L20-'Sched139 Detail'!L36</f>
        <v>13861149.199999999</v>
      </c>
      <c r="L27" s="59">
        <f>'SAP BW Actual Usage'!M20-'Sched139 Detail'!M36</f>
        <v>11697879.800000001</v>
      </c>
      <c r="M27" s="59">
        <f>'SAP BW Actual Usage'!N20-'Sched139 Detail'!N36</f>
        <v>11098578</v>
      </c>
      <c r="N27" s="137">
        <f t="shared" ref="N27:N29" si="9">SUM(B27:M27)</f>
        <v>141958174.19999999</v>
      </c>
    </row>
    <row r="28" spans="1:28" s="93" customFormat="1">
      <c r="A28" s="96" t="s">
        <v>7</v>
      </c>
      <c r="B28" s="94">
        <f>'SAP BW Actual Usage'!C21-'Sched139 Detail'!C15</f>
        <v>6575203.665</v>
      </c>
      <c r="C28" s="94">
        <f>'SAP BW Actual Usage'!D21-'Sched139 Detail'!D15</f>
        <v>5167977.6050000004</v>
      </c>
      <c r="D28" s="94">
        <f>'SAP BW Actual Usage'!E21-'Sched139 Detail'!E15</f>
        <v>5347565.4050000003</v>
      </c>
      <c r="E28" s="94">
        <f>'SAP BW Actual Usage'!F21-'Sched139 Detail'!F15</f>
        <v>7959777.75</v>
      </c>
      <c r="F28" s="94">
        <f>'SAP BW Actual Usage'!G21-'Sched139 Detail'!G15</f>
        <v>10070685.85</v>
      </c>
      <c r="G28" s="94">
        <f>'SAP BW Actual Usage'!H21-'Sched139 Detail'!H15</f>
        <v>11200414.135</v>
      </c>
      <c r="H28" s="94">
        <f>'SAP BW Actual Usage'!I21-'Sched139 Detail'!I15</f>
        <v>11938011.305</v>
      </c>
      <c r="I28" s="94">
        <f>'SAP BW Actual Usage'!J21-'Sched139 Detail'!J15</f>
        <v>16623605.185000001</v>
      </c>
      <c r="J28" s="94">
        <f>'SAP BW Actual Usage'!K21-'Sched139 Detail'!K15</f>
        <v>14710270.795</v>
      </c>
      <c r="K28" s="94">
        <f>'SAP BW Actual Usage'!L21-'Sched139 Detail'!L15</f>
        <v>12279588.135</v>
      </c>
      <c r="L28" s="94">
        <f>'SAP BW Actual Usage'!M21-'Sched139 Detail'!M15</f>
        <v>6667903.6050000004</v>
      </c>
      <c r="M28" s="94">
        <f>'SAP BW Actual Usage'!N21-'Sched139 Detail'!N15</f>
        <v>5675166.8550000004</v>
      </c>
      <c r="N28" s="140">
        <f t="shared" si="9"/>
        <v>114216170.29000001</v>
      </c>
    </row>
    <row r="29" spans="1:28">
      <c r="A29" s="84" t="s">
        <v>49</v>
      </c>
      <c r="B29" s="59">
        <f>'SAP BW Actual Usage'!C8</f>
        <v>415100</v>
      </c>
      <c r="C29" s="59">
        <f>'SAP BW Actual Usage'!D8</f>
        <v>295527.56</v>
      </c>
      <c r="D29" s="59">
        <f>'SAP BW Actual Usage'!E8</f>
        <v>280732.44</v>
      </c>
      <c r="E29" s="59">
        <f>'SAP BW Actual Usage'!F8</f>
        <v>336600</v>
      </c>
      <c r="F29" s="59">
        <f>'SAP BW Actual Usage'!G8</f>
        <v>585060</v>
      </c>
      <c r="G29" s="59">
        <f>'SAP BW Actual Usage'!H8</f>
        <v>768740</v>
      </c>
      <c r="H29" s="59">
        <f>'SAP BW Actual Usage'!I8</f>
        <v>816000</v>
      </c>
      <c r="I29" s="59">
        <f>'SAP BW Actual Usage'!J8</f>
        <v>568520</v>
      </c>
      <c r="J29" s="59">
        <f>'SAP BW Actual Usage'!K8</f>
        <v>862620</v>
      </c>
      <c r="K29" s="59">
        <f>'SAP BW Actual Usage'!L8</f>
        <v>1290240</v>
      </c>
      <c r="L29" s="59">
        <f>'SAP BW Actual Usage'!M8</f>
        <v>747920</v>
      </c>
      <c r="M29" s="59">
        <f>'SAP BW Actual Usage'!N8</f>
        <v>366160</v>
      </c>
      <c r="N29" s="137">
        <f t="shared" si="9"/>
        <v>7333220</v>
      </c>
    </row>
    <row r="30" spans="1:28">
      <c r="A30" s="8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139"/>
    </row>
    <row r="31" spans="1:28" s="85" customFormat="1">
      <c r="A31" s="90" t="s">
        <v>19</v>
      </c>
      <c r="B31" s="102">
        <f t="shared" ref="B31:N31" si="10">SUM(B9,B13,B17,B21,B25,B27:B29)</f>
        <v>1310830603.4989998</v>
      </c>
      <c r="C31" s="102">
        <f t="shared" si="10"/>
        <v>1386076637.9449999</v>
      </c>
      <c r="D31" s="102">
        <f t="shared" si="10"/>
        <v>1344936694.3140001</v>
      </c>
      <c r="E31" s="102">
        <f t="shared" si="10"/>
        <v>1444561728.2520001</v>
      </c>
      <c r="F31" s="102">
        <f t="shared" si="10"/>
        <v>1547032597.5799997</v>
      </c>
      <c r="G31" s="102">
        <f t="shared" si="10"/>
        <v>1975452251.753</v>
      </c>
      <c r="H31" s="102">
        <f t="shared" si="10"/>
        <v>1956257460.7420001</v>
      </c>
      <c r="I31" s="102">
        <f t="shared" si="10"/>
        <v>1874776827.4449999</v>
      </c>
      <c r="J31" s="102">
        <f t="shared" si="10"/>
        <v>1885155024.0060003</v>
      </c>
      <c r="K31" s="102">
        <f t="shared" si="10"/>
        <v>1677203120.3270001</v>
      </c>
      <c r="L31" s="102">
        <f t="shared" si="10"/>
        <v>1410713296.3429999</v>
      </c>
      <c r="M31" s="102">
        <f t="shared" si="10"/>
        <v>1398147268.6360002</v>
      </c>
      <c r="N31" s="138">
        <f t="shared" si="10"/>
        <v>19211143510.841999</v>
      </c>
    </row>
    <row r="32" spans="1:28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139"/>
    </row>
    <row r="33" spans="1:14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</row>
    <row r="34" spans="1:14">
      <c r="A34" s="81" t="s">
        <v>33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4">
      <c r="A35" s="61" t="s">
        <v>24</v>
      </c>
      <c r="B35" s="57">
        <f t="shared" ref="B35:M35" si="11">B7</f>
        <v>43647</v>
      </c>
      <c r="C35" s="57">
        <f t="shared" si="11"/>
        <v>43678</v>
      </c>
      <c r="D35" s="57">
        <f t="shared" si="11"/>
        <v>43709</v>
      </c>
      <c r="E35" s="57">
        <f t="shared" si="11"/>
        <v>43739</v>
      </c>
      <c r="F35" s="57">
        <f t="shared" si="11"/>
        <v>43770</v>
      </c>
      <c r="G35" s="57">
        <f t="shared" si="11"/>
        <v>43800</v>
      </c>
      <c r="H35" s="57">
        <f t="shared" si="11"/>
        <v>43831</v>
      </c>
      <c r="I35" s="57">
        <f t="shared" si="11"/>
        <v>43862</v>
      </c>
      <c r="J35" s="57">
        <f t="shared" si="11"/>
        <v>43891</v>
      </c>
      <c r="K35" s="57">
        <f t="shared" si="11"/>
        <v>43922</v>
      </c>
      <c r="L35" s="57">
        <f t="shared" si="11"/>
        <v>43952</v>
      </c>
      <c r="M35" s="57">
        <f t="shared" si="11"/>
        <v>43983</v>
      </c>
      <c r="N35" s="227" t="s">
        <v>18</v>
      </c>
    </row>
    <row r="36" spans="1:14">
      <c r="A36" s="62" t="s">
        <v>20</v>
      </c>
      <c r="B36" s="59">
        <f>'SAP BW Actual Usage'!C24-'Sched139 Detail'!C51</f>
        <v>5985913.9560000002</v>
      </c>
      <c r="C36" s="59">
        <f>'SAP BW Actual Usage'!D24-'Sched139 Detail'!D51</f>
        <v>5637376.9290000005</v>
      </c>
      <c r="D36" s="59">
        <f>'SAP BW Actual Usage'!E24-'Sched139 Detail'!E51</f>
        <v>5598693.9529999988</v>
      </c>
      <c r="E36" s="59">
        <f>'SAP BW Actual Usage'!F24-'Sched139 Detail'!F51</f>
        <v>5971042.6460000006</v>
      </c>
      <c r="F36" s="59">
        <f>'SAP BW Actual Usage'!G24-'Sched139 Detail'!G51</f>
        <v>5208720.9119999986</v>
      </c>
      <c r="G36" s="59">
        <f>'SAP BW Actual Usage'!H24-'Sched139 Detail'!H51</f>
        <v>6580718.9140000017</v>
      </c>
      <c r="H36" s="59">
        <f>'SAP BW Actual Usage'!I24-'Sched139 Detail'!I51</f>
        <v>5645523.9590000007</v>
      </c>
      <c r="I36" s="59">
        <f>'SAP BW Actual Usage'!J24-'Sched139 Detail'!J51</f>
        <v>5480807.2400000002</v>
      </c>
      <c r="J36" s="59">
        <f>'SAP BW Actual Usage'!K24-'Sched139 Detail'!K51</f>
        <v>5844704.9939999999</v>
      </c>
      <c r="K36" s="59">
        <f>'SAP BW Actual Usage'!L24-'Sched139 Detail'!L51</f>
        <v>5797572.7750000004</v>
      </c>
      <c r="L36" s="59">
        <f>'SAP BW Actual Usage'!M24-'Sched139 Detail'!M51</f>
        <v>5906618.023</v>
      </c>
      <c r="M36" s="59">
        <f>'SAP BW Actual Usage'!N24-'Sched139 Detail'!N51</f>
        <v>5763302.4690000005</v>
      </c>
      <c r="N36" s="4">
        <f>SUM(B36:M36)</f>
        <v>69420996.770000011</v>
      </c>
    </row>
    <row r="37" spans="1:14">
      <c r="A37" s="62" t="s">
        <v>38</v>
      </c>
      <c r="B37" s="59">
        <f>'SAP BW Actual Usage'!C23-'Sched139 Detail'!C52</f>
        <v>40981259.412000008</v>
      </c>
      <c r="C37" s="59">
        <f>'SAP BW Actual Usage'!D23-'Sched139 Detail'!D52</f>
        <v>42912014.494000003</v>
      </c>
      <c r="D37" s="59">
        <f>'SAP BW Actual Usage'!E23-'Sched139 Detail'!E52</f>
        <v>44008422.615999997</v>
      </c>
      <c r="E37" s="59">
        <f>'SAP BW Actual Usage'!F23-'Sched139 Detail'!F52</f>
        <v>40553922.316</v>
      </c>
      <c r="F37" s="59">
        <f>'SAP BW Actual Usage'!G23-'Sched139 Detail'!G52</f>
        <v>40848139.861000001</v>
      </c>
      <c r="G37" s="59">
        <f>'SAP BW Actual Usage'!H23-'Sched139 Detail'!H52</f>
        <v>40030007.943000004</v>
      </c>
      <c r="H37" s="59">
        <f>'SAP BW Actual Usage'!I23-'Sched139 Detail'!I52</f>
        <v>39681434.855999999</v>
      </c>
      <c r="I37" s="59">
        <f>'SAP BW Actual Usage'!J23-'Sched139 Detail'!J52</f>
        <v>70161678.393999994</v>
      </c>
      <c r="J37" s="59">
        <f>'SAP BW Actual Usage'!K23-'Sched139 Detail'!K52</f>
        <v>7336280.8460000008</v>
      </c>
      <c r="K37" s="59">
        <f>'SAP BW Actual Usage'!L23-'Sched139 Detail'!L52</f>
        <v>40087465.615000002</v>
      </c>
      <c r="L37" s="59">
        <f>'SAP BW Actual Usage'!M23-'Sched139 Detail'!M52</f>
        <v>67710081.148000002</v>
      </c>
      <c r="M37" s="59">
        <f>'SAP BW Actual Usage'!N23-'Sched139 Detail'!N52</f>
        <v>11546710.873</v>
      </c>
      <c r="N37" s="4">
        <f t="shared" ref="N37:N38" si="12">SUM(B37:M37)</f>
        <v>485857418.37400007</v>
      </c>
    </row>
    <row r="38" spans="1:14">
      <c r="A38" s="62" t="s">
        <v>6</v>
      </c>
      <c r="B38" s="59">
        <f>'SAP BW Actual Usage'!C19</f>
        <v>712170</v>
      </c>
      <c r="C38" s="59">
        <f>'SAP BW Actual Usage'!D19</f>
        <v>943530</v>
      </c>
      <c r="D38" s="59">
        <f>'SAP BW Actual Usage'!E19</f>
        <v>720</v>
      </c>
      <c r="E38" s="59">
        <f>'SAP BW Actual Usage'!F19</f>
        <v>1781040</v>
      </c>
      <c r="F38" s="59">
        <f>'SAP BW Actual Usage'!G19</f>
        <v>367800</v>
      </c>
      <c r="G38" s="59">
        <f>'SAP BW Actual Usage'!H19</f>
        <v>6520.8</v>
      </c>
      <c r="H38" s="59">
        <f>'SAP BW Actual Usage'!I19</f>
        <v>8119.2</v>
      </c>
      <c r="I38" s="59">
        <f>'SAP BW Actual Usage'!J19</f>
        <v>9720</v>
      </c>
      <c r="J38" s="59">
        <f>'SAP BW Actual Usage'!K19</f>
        <v>11700</v>
      </c>
      <c r="K38" s="59">
        <f>'SAP BW Actual Usage'!L19</f>
        <v>6420</v>
      </c>
      <c r="L38" s="59">
        <f>'SAP BW Actual Usage'!M19</f>
        <v>666120</v>
      </c>
      <c r="M38" s="59">
        <f>'SAP BW Actual Usage'!N19</f>
        <v>754380</v>
      </c>
      <c r="N38" s="4">
        <f t="shared" si="12"/>
        <v>5268240</v>
      </c>
    </row>
    <row r="39" spans="1:14">
      <c r="A39" s="84" t="s">
        <v>4</v>
      </c>
      <c r="B39" s="59">
        <f>'SAP BW Actual Usage'!C17</f>
        <v>3066985.682</v>
      </c>
      <c r="C39" s="59">
        <f>'SAP BW Actual Usage'!D17</f>
        <v>3581415.1779999998</v>
      </c>
      <c r="D39" s="59">
        <f>'SAP BW Actual Usage'!E17</f>
        <v>3008588.03</v>
      </c>
      <c r="E39" s="59">
        <f>'SAP BW Actual Usage'!F17</f>
        <v>874881.94700000004</v>
      </c>
      <c r="F39" s="59">
        <f>'SAP BW Actual Usage'!G17</f>
        <v>294840.70699999999</v>
      </c>
      <c r="G39" s="59">
        <f>'SAP BW Actual Usage'!H17</f>
        <v>405227.91899999999</v>
      </c>
      <c r="H39" s="59">
        <f>'SAP BW Actual Usage'!I17</f>
        <v>335284.73</v>
      </c>
      <c r="I39" s="59">
        <f>'SAP BW Actual Usage'!J17</f>
        <v>273459.59600000002</v>
      </c>
      <c r="J39" s="59">
        <f>'SAP BW Actual Usage'!K17</f>
        <v>369785.68400000001</v>
      </c>
      <c r="K39" s="59">
        <f>'SAP BW Actual Usage'!L17</f>
        <v>376513.45</v>
      </c>
      <c r="L39" s="59">
        <f>'SAP BW Actual Usage'!M17</f>
        <v>762489.62600000005</v>
      </c>
      <c r="M39" s="59">
        <f>'SAP BW Actual Usage'!N17</f>
        <v>1351276.6610000001</v>
      </c>
      <c r="N39" s="137">
        <f>SUM(B39:M39)</f>
        <v>14700749.210000001</v>
      </c>
    </row>
    <row r="40" spans="1:14">
      <c r="A40" s="6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4"/>
    </row>
    <row r="41" spans="1:14">
      <c r="A41" s="90" t="s">
        <v>19</v>
      </c>
      <c r="B41" s="103">
        <f>SUM(B36:B39)</f>
        <v>50746329.050000012</v>
      </c>
      <c r="C41" s="103">
        <f t="shared" ref="C41:N41" si="13">SUM(C36:C39)</f>
        <v>53074336.601000004</v>
      </c>
      <c r="D41" s="103">
        <f t="shared" si="13"/>
        <v>52616424.598999999</v>
      </c>
      <c r="E41" s="103">
        <f t="shared" si="13"/>
        <v>49180886.908999994</v>
      </c>
      <c r="F41" s="103">
        <f t="shared" si="13"/>
        <v>46719501.480000004</v>
      </c>
      <c r="G41" s="103">
        <f t="shared" si="13"/>
        <v>47022475.576000005</v>
      </c>
      <c r="H41" s="103">
        <f t="shared" si="13"/>
        <v>45670362.744999997</v>
      </c>
      <c r="I41" s="103">
        <f t="shared" si="13"/>
        <v>75925665.229999989</v>
      </c>
      <c r="J41" s="103">
        <f t="shared" si="13"/>
        <v>13562471.524</v>
      </c>
      <c r="K41" s="103">
        <f t="shared" si="13"/>
        <v>46267971.840000004</v>
      </c>
      <c r="L41" s="103">
        <f t="shared" si="13"/>
        <v>75045308.797000006</v>
      </c>
      <c r="M41" s="103">
        <f t="shared" si="13"/>
        <v>19415670.002999999</v>
      </c>
      <c r="N41" s="103">
        <f t="shared" si="13"/>
        <v>575247404.35400009</v>
      </c>
    </row>
    <row r="42" spans="1:14">
      <c r="A42" s="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>
      <c r="A43" s="24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s="89" customFormat="1" ht="13.5" thickBot="1">
      <c r="A44" s="87" t="s">
        <v>21</v>
      </c>
      <c r="B44" s="104">
        <f t="shared" ref="B44:N44" si="14">B41+B31</f>
        <v>1361576932.5489998</v>
      </c>
      <c r="C44" s="104">
        <f t="shared" si="14"/>
        <v>1439150974.546</v>
      </c>
      <c r="D44" s="104">
        <f t="shared" si="14"/>
        <v>1397553118.9130001</v>
      </c>
      <c r="E44" s="104">
        <f t="shared" si="14"/>
        <v>1493742615.161</v>
      </c>
      <c r="F44" s="104">
        <f t="shared" si="14"/>
        <v>1593752099.0599997</v>
      </c>
      <c r="G44" s="104">
        <f t="shared" si="14"/>
        <v>2022474727.329</v>
      </c>
      <c r="H44" s="104">
        <f t="shared" si="14"/>
        <v>2001927823.487</v>
      </c>
      <c r="I44" s="104">
        <f t="shared" si="14"/>
        <v>1950702492.675</v>
      </c>
      <c r="J44" s="104">
        <f t="shared" si="14"/>
        <v>1898717495.5300002</v>
      </c>
      <c r="K44" s="104">
        <f t="shared" si="14"/>
        <v>1723471092.1670001</v>
      </c>
      <c r="L44" s="104">
        <f t="shared" si="14"/>
        <v>1485758605.1399999</v>
      </c>
      <c r="M44" s="104">
        <f t="shared" si="14"/>
        <v>1417562938.6390002</v>
      </c>
      <c r="N44" s="104">
        <f t="shared" si="14"/>
        <v>19786390915.195999</v>
      </c>
    </row>
    <row r="45" spans="1:14" ht="15.75" thickTop="1">
      <c r="A45" s="2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7" spans="1:14">
      <c r="A47" t="s">
        <v>192</v>
      </c>
      <c r="B47" s="159">
        <f>'Actual Total Usage'!B44-B44-'Sched139 Detail'!C55</f>
        <v>2.0861625671386719E-7</v>
      </c>
      <c r="C47" s="159">
        <f>'Actual Total Usage'!C44-C44-'Sched139 Detail'!D55</f>
        <v>-6.7055225372314453E-8</v>
      </c>
      <c r="D47" s="159">
        <f>'Actual Total Usage'!D44-D44-'Sched139 Detail'!E55</f>
        <v>-2.5331974029541016E-7</v>
      </c>
      <c r="E47" s="159">
        <f>'Actual Total Usage'!E44-E44-'Sched139 Detail'!F55</f>
        <v>2.2351741790771484E-7</v>
      </c>
      <c r="F47" s="159">
        <f>'Actual Total Usage'!F44-F44-'Sched139 Detail'!G55</f>
        <v>2.6822090148925781E-7</v>
      </c>
      <c r="G47" s="159">
        <f>'Actual Total Usage'!G44-G44-'Sched139 Detail'!H55</f>
        <v>-1.3411045074462891E-7</v>
      </c>
      <c r="H47" s="159">
        <f>'Actual Total Usage'!H44-H44-'Sched139 Detail'!I55</f>
        <v>-2.905726432800293E-7</v>
      </c>
      <c r="I47" s="159">
        <f>'Actual Total Usage'!I44-I44-'Sched139 Detail'!J55</f>
        <v>0</v>
      </c>
      <c r="J47" s="159">
        <f>'Actual Total Usage'!J44-J44-'Sched139 Detail'!K55</f>
        <v>2.2351741790771484E-7</v>
      </c>
      <c r="K47" s="159">
        <f>'Actual Total Usage'!K44-K44-'Sched139 Detail'!L55</f>
        <v>0</v>
      </c>
      <c r="L47" s="159">
        <f>'Actual Total Usage'!L44-L44-'Sched139 Detail'!M55</f>
        <v>-1.2665987014770508E-7</v>
      </c>
      <c r="M47" s="159">
        <f>'Actual Total Usage'!M44-M44-'Sched139 Detail'!N55</f>
        <v>-2.0116567611694336E-7</v>
      </c>
      <c r="N47" s="159">
        <f>'Actual Total Usage'!N44-N44-'Sched139 Detail'!O55</f>
        <v>-1.430511474609375E-6</v>
      </c>
    </row>
    <row r="48" spans="1:14">
      <c r="B48" s="159"/>
      <c r="C48" s="159"/>
      <c r="H48" s="159"/>
      <c r="I48" s="159"/>
      <c r="J48" s="159"/>
      <c r="K48" s="159"/>
      <c r="L48" s="159"/>
      <c r="M48" s="159"/>
    </row>
    <row r="49" spans="2:13">
      <c r="B49" s="159"/>
      <c r="C49" s="159"/>
      <c r="H49" s="159"/>
      <c r="I49" s="159"/>
      <c r="J49" s="159"/>
      <c r="K49" s="159"/>
      <c r="L49" s="159"/>
      <c r="M49" s="159"/>
    </row>
    <row r="50" spans="2:13">
      <c r="B50" s="159"/>
      <c r="C50" s="159"/>
      <c r="H50" s="159"/>
      <c r="I50" s="159"/>
      <c r="J50" s="159"/>
      <c r="K50" s="159"/>
      <c r="L50" s="159"/>
      <c r="M50" s="159"/>
    </row>
    <row r="51" spans="2:13">
      <c r="B51" s="159"/>
      <c r="C51" s="159"/>
      <c r="H51" s="159"/>
      <c r="I51" s="159"/>
      <c r="J51" s="159"/>
      <c r="K51" s="159"/>
      <c r="L51" s="159"/>
      <c r="M51" s="159"/>
    </row>
    <row r="52" spans="2:13">
      <c r="B52" s="159"/>
      <c r="C52" s="159"/>
      <c r="H52" s="159"/>
      <c r="I52" s="159"/>
      <c r="J52" s="159"/>
      <c r="K52" s="159"/>
      <c r="L52" s="159"/>
      <c r="M52" s="159"/>
    </row>
    <row r="53" spans="2:13">
      <c r="B53" s="159"/>
      <c r="C53" s="159"/>
      <c r="H53" s="159"/>
      <c r="I53" s="159"/>
      <c r="J53" s="159"/>
      <c r="K53" s="159"/>
      <c r="L53" s="159"/>
      <c r="M53" s="159"/>
    </row>
    <row r="54" spans="2:13">
      <c r="B54" s="159"/>
      <c r="C54" s="159"/>
      <c r="H54" s="159"/>
      <c r="I54" s="159"/>
      <c r="J54" s="159"/>
      <c r="K54" s="159"/>
      <c r="L54" s="159"/>
      <c r="M54" s="159"/>
    </row>
    <row r="55" spans="2:13">
      <c r="B55" s="159"/>
      <c r="C55" s="159"/>
      <c r="H55" s="159"/>
      <c r="I55" s="159"/>
      <c r="J55" s="159"/>
      <c r="K55" s="159"/>
      <c r="L55" s="159"/>
      <c r="M55" s="159"/>
    </row>
    <row r="56" spans="2:13">
      <c r="B56" s="157"/>
      <c r="C56" s="157"/>
      <c r="H56" s="159"/>
      <c r="I56" s="159"/>
      <c r="J56" s="159"/>
      <c r="K56" s="159"/>
      <c r="L56" s="159"/>
      <c r="M56" s="157"/>
    </row>
    <row r="57" spans="2:13">
      <c r="B57" s="157"/>
      <c r="C57" s="157"/>
      <c r="H57" s="159"/>
      <c r="I57" s="159"/>
      <c r="J57" s="159"/>
      <c r="K57" s="159"/>
      <c r="L57" s="159"/>
      <c r="M57" s="157"/>
    </row>
  </sheetData>
  <printOptions horizontalCentered="1"/>
  <pageMargins left="0.75" right="0.75" top="1" bottom="1" header="0.5" footer="0.5"/>
  <pageSetup scale="52" orientation="landscape" r:id="rId1"/>
  <headerFooter alignWithMargins="0">
    <oddFooter>&amp;L&amp;F&amp;R&amp;A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57"/>
  <sheetViews>
    <sheetView topLeftCell="B16" workbookViewId="0">
      <selection activeCell="B28" sqref="B28:B35"/>
    </sheetView>
  </sheetViews>
  <sheetFormatPr defaultRowHeight="15"/>
  <cols>
    <col min="1" max="2" width="20.7109375" style="235" bestFit="1" customWidth="1"/>
    <col min="3" max="3" width="21.85546875" style="235" customWidth="1"/>
    <col min="4" max="4" width="14.42578125" style="235" bestFit="1" customWidth="1"/>
    <col min="5" max="5" width="15.42578125" style="235" bestFit="1" customWidth="1"/>
    <col min="6" max="7" width="14.42578125" style="235" bestFit="1" customWidth="1"/>
    <col min="8" max="8" width="14.28515625" style="235" bestFit="1" customWidth="1"/>
    <col min="9" max="11" width="14.42578125" style="235" bestFit="1" customWidth="1"/>
    <col min="12" max="12" width="14.28515625" style="235" bestFit="1" customWidth="1"/>
    <col min="13" max="14" width="14.42578125" style="235" bestFit="1" customWidth="1"/>
    <col min="15" max="15" width="15.42578125" style="235" bestFit="1" customWidth="1"/>
    <col min="16" max="16" width="10.28515625" style="235" customWidth="1"/>
    <col min="17" max="24" width="6.140625" style="235" bestFit="1" customWidth="1"/>
    <col min="25" max="46" width="7.140625" style="235" bestFit="1" customWidth="1"/>
    <col min="47" max="66" width="7" style="235" bestFit="1" customWidth="1"/>
    <col min="67" max="89" width="6.7109375" style="235" bestFit="1" customWidth="1"/>
    <col min="90" max="110" width="7.28515625" style="235" bestFit="1" customWidth="1"/>
    <col min="111" max="132" width="7" style="235" bestFit="1" customWidth="1"/>
    <col min="133" max="154" width="6.5703125" style="235" bestFit="1" customWidth="1"/>
    <col min="155" max="174" width="7" style="235" bestFit="1" customWidth="1"/>
    <col min="175" max="197" width="7.28515625" style="235" bestFit="1" customWidth="1"/>
    <col min="198" max="219" width="6.85546875" style="235" bestFit="1" customWidth="1"/>
    <col min="220" max="239" width="7.5703125" style="235" bestFit="1" customWidth="1"/>
    <col min="240" max="261" width="6.7109375" style="235" bestFit="1" customWidth="1"/>
    <col min="262" max="262" width="11.28515625" style="235" bestFit="1" customWidth="1"/>
    <col min="263" max="16384" width="9.140625" style="235"/>
  </cols>
  <sheetData>
    <row r="2" spans="1:15">
      <c r="B2" s="252" t="s">
        <v>189</v>
      </c>
    </row>
    <row r="3" spans="1:15">
      <c r="B3" s="235" t="s">
        <v>162</v>
      </c>
      <c r="C3" s="235" t="s">
        <v>163</v>
      </c>
    </row>
    <row r="4" spans="1:15">
      <c r="B4" s="253"/>
      <c r="C4" s="253" t="s">
        <v>164</v>
      </c>
      <c r="D4" s="253"/>
      <c r="E4" s="253"/>
      <c r="F4" s="253"/>
      <c r="G4" s="253"/>
      <c r="H4" s="253"/>
      <c r="I4" s="253" t="s">
        <v>165</v>
      </c>
      <c r="J4" s="253"/>
      <c r="K4" s="253"/>
      <c r="L4" s="253"/>
      <c r="M4" s="253"/>
      <c r="N4" s="253"/>
      <c r="O4" s="253" t="s">
        <v>21</v>
      </c>
    </row>
    <row r="5" spans="1:15">
      <c r="B5" s="253"/>
      <c r="C5" s="253" t="s">
        <v>166</v>
      </c>
      <c r="D5" s="253"/>
      <c r="E5" s="253"/>
      <c r="F5" s="253" t="s">
        <v>167</v>
      </c>
      <c r="G5" s="253"/>
      <c r="H5" s="253"/>
      <c r="I5" s="253" t="s">
        <v>168</v>
      </c>
      <c r="J5" s="253"/>
      <c r="K5" s="253"/>
      <c r="L5" s="253" t="s">
        <v>169</v>
      </c>
      <c r="M5" s="253"/>
      <c r="N5" s="253"/>
      <c r="O5" s="253"/>
    </row>
    <row r="6" spans="1:15">
      <c r="B6" s="253" t="s">
        <v>170</v>
      </c>
      <c r="C6" s="254" t="s">
        <v>64</v>
      </c>
      <c r="D6" s="254" t="s">
        <v>65</v>
      </c>
      <c r="E6" s="254" t="s">
        <v>66</v>
      </c>
      <c r="F6" s="254" t="s">
        <v>67</v>
      </c>
      <c r="G6" s="254" t="s">
        <v>68</v>
      </c>
      <c r="H6" s="254" t="s">
        <v>69</v>
      </c>
      <c r="I6" s="254" t="s">
        <v>58</v>
      </c>
      <c r="J6" s="254" t="s">
        <v>59</v>
      </c>
      <c r="K6" s="254" t="s">
        <v>60</v>
      </c>
      <c r="L6" s="254" t="s">
        <v>61</v>
      </c>
      <c r="M6" s="254" t="s">
        <v>62</v>
      </c>
      <c r="N6" s="254" t="s">
        <v>63</v>
      </c>
      <c r="O6" s="253"/>
    </row>
    <row r="7" spans="1:15">
      <c r="A7" s="236" t="s">
        <v>119</v>
      </c>
      <c r="B7" s="255" t="s">
        <v>171</v>
      </c>
      <c r="C7" s="256">
        <v>49331443.833000004</v>
      </c>
      <c r="D7" s="256">
        <v>9986474.9169999994</v>
      </c>
      <c r="E7" s="256">
        <v>59400189.25</v>
      </c>
      <c r="F7" s="256">
        <v>16730237.030000001</v>
      </c>
      <c r="G7" s="256">
        <v>16295329.909</v>
      </c>
      <c r="H7" s="256">
        <v>18228229.061000001</v>
      </c>
      <c r="I7" s="256">
        <v>14067579.938000001</v>
      </c>
      <c r="J7" s="256">
        <v>48815752.188000001</v>
      </c>
      <c r="K7" s="256">
        <v>8948476.8739999998</v>
      </c>
      <c r="L7" s="256">
        <v>9301408.7190000005</v>
      </c>
      <c r="M7" s="256">
        <v>7600905.2809999995</v>
      </c>
      <c r="N7" s="256">
        <v>7856802</v>
      </c>
      <c r="O7" s="256">
        <v>266562829</v>
      </c>
    </row>
    <row r="8" spans="1:15">
      <c r="A8" s="236" t="s">
        <v>119</v>
      </c>
      <c r="B8" s="255" t="s">
        <v>172</v>
      </c>
      <c r="C8" s="256">
        <v>17896</v>
      </c>
      <c r="D8" s="256">
        <v>23965</v>
      </c>
      <c r="E8" s="256">
        <v>54593</v>
      </c>
      <c r="F8" s="256">
        <v>30274</v>
      </c>
      <c r="G8" s="256">
        <v>28312</v>
      </c>
      <c r="H8" s="256">
        <v>26650</v>
      </c>
      <c r="I8" s="256">
        <v>33115</v>
      </c>
      <c r="J8" s="256">
        <v>21975</v>
      </c>
      <c r="K8" s="256">
        <v>18304</v>
      </c>
      <c r="L8" s="256">
        <v>16673</v>
      </c>
      <c r="M8" s="256">
        <v>34728</v>
      </c>
      <c r="N8" s="256">
        <v>12753</v>
      </c>
      <c r="O8" s="256">
        <v>319238</v>
      </c>
    </row>
    <row r="9" spans="1:15">
      <c r="A9" s="236" t="s">
        <v>119</v>
      </c>
      <c r="B9" s="255" t="s">
        <v>173</v>
      </c>
      <c r="C9" s="256">
        <v>5602147</v>
      </c>
      <c r="D9" s="256">
        <v>785730</v>
      </c>
      <c r="E9" s="256">
        <v>6897522</v>
      </c>
      <c r="F9" s="256">
        <v>1679893</v>
      </c>
      <c r="G9" s="256">
        <v>1942737</v>
      </c>
      <c r="H9" s="256">
        <v>1946785</v>
      </c>
      <c r="I9" s="256">
        <v>3780276</v>
      </c>
      <c r="J9" s="256">
        <v>7143358</v>
      </c>
      <c r="K9" s="256">
        <v>713626</v>
      </c>
      <c r="L9" s="256">
        <v>1018626</v>
      </c>
      <c r="M9" s="256">
        <v>781824</v>
      </c>
      <c r="N9" s="256">
        <v>551155</v>
      </c>
      <c r="O9" s="256">
        <v>32843679</v>
      </c>
    </row>
    <row r="10" spans="1:15">
      <c r="A10" s="236" t="s">
        <v>122</v>
      </c>
      <c r="B10" s="255" t="s">
        <v>174</v>
      </c>
      <c r="C10" s="256">
        <v>7648361.9840000002</v>
      </c>
      <c r="D10" s="256">
        <v>5791935.443</v>
      </c>
      <c r="E10" s="256">
        <v>10217074.779999999</v>
      </c>
      <c r="F10" s="256">
        <v>6251085.4749999996</v>
      </c>
      <c r="G10" s="256">
        <v>4620535.3569999998</v>
      </c>
      <c r="H10" s="256">
        <v>7644544.7939999998</v>
      </c>
      <c r="I10" s="256">
        <v>7116666.3540000012</v>
      </c>
      <c r="J10" s="256">
        <v>7910413.0629999982</v>
      </c>
      <c r="K10" s="256">
        <v>6209724.3379999995</v>
      </c>
      <c r="L10" s="256">
        <v>5543482.7860000003</v>
      </c>
      <c r="M10" s="256">
        <v>4329369.2630000003</v>
      </c>
      <c r="N10" s="256">
        <v>5135150.4300000006</v>
      </c>
      <c r="O10" s="256">
        <v>78418344.067000017</v>
      </c>
    </row>
    <row r="11" spans="1:15">
      <c r="A11" s="236" t="s">
        <v>122</v>
      </c>
      <c r="B11" s="255" t="s">
        <v>175</v>
      </c>
      <c r="C11" s="256">
        <v>240</v>
      </c>
      <c r="D11" s="256">
        <v>1843</v>
      </c>
      <c r="E11" s="256">
        <v>7631</v>
      </c>
      <c r="F11" s="256">
        <v>4354</v>
      </c>
      <c r="G11" s="256"/>
      <c r="H11" s="256">
        <v>8786</v>
      </c>
      <c r="I11" s="256">
        <v>3019</v>
      </c>
      <c r="J11" s="256"/>
      <c r="K11" s="256">
        <v>12030</v>
      </c>
      <c r="L11" s="256">
        <v>467</v>
      </c>
      <c r="M11" s="256">
        <v>300</v>
      </c>
      <c r="N11" s="256">
        <v>3776</v>
      </c>
      <c r="O11" s="256">
        <v>42446</v>
      </c>
    </row>
    <row r="12" spans="1:15">
      <c r="A12" s="236" t="s">
        <v>122</v>
      </c>
      <c r="B12" s="255" t="s">
        <v>176</v>
      </c>
      <c r="C12" s="256">
        <v>48574</v>
      </c>
      <c r="D12" s="256">
        <v>32064</v>
      </c>
      <c r="E12" s="256">
        <v>29810</v>
      </c>
      <c r="F12" s="256">
        <v>39536</v>
      </c>
      <c r="G12" s="256">
        <v>30758</v>
      </c>
      <c r="H12" s="256">
        <v>40035</v>
      </c>
      <c r="I12" s="256">
        <v>38559</v>
      </c>
      <c r="J12" s="256">
        <v>39916</v>
      </c>
      <c r="K12" s="256">
        <v>28892</v>
      </c>
      <c r="L12" s="256">
        <v>42235</v>
      </c>
      <c r="M12" s="256">
        <v>24940</v>
      </c>
      <c r="N12" s="256">
        <v>34873</v>
      </c>
      <c r="O12" s="256">
        <v>430192</v>
      </c>
    </row>
    <row r="13" spans="1:15">
      <c r="A13" s="236" t="s">
        <v>120</v>
      </c>
      <c r="B13" s="255" t="s">
        <v>177</v>
      </c>
      <c r="C13" s="256">
        <v>6102273.8399999999</v>
      </c>
      <c r="D13" s="256">
        <v>5502819.75</v>
      </c>
      <c r="E13" s="256">
        <v>9236452.7850000001</v>
      </c>
      <c r="F13" s="256">
        <v>6697788.0789999999</v>
      </c>
      <c r="G13" s="256">
        <v>6272051.6359999999</v>
      </c>
      <c r="H13" s="256">
        <v>5867872.9100000001</v>
      </c>
      <c r="I13" s="256">
        <v>6937775.2459999993</v>
      </c>
      <c r="J13" s="256">
        <v>5702474.0040000007</v>
      </c>
      <c r="K13" s="256">
        <v>5221153.267</v>
      </c>
      <c r="L13" s="256">
        <v>4711832.858</v>
      </c>
      <c r="M13" s="256">
        <v>4872240.375</v>
      </c>
      <c r="N13" s="256">
        <v>5132467.3499999996</v>
      </c>
      <c r="O13" s="256">
        <v>72257202.099999994</v>
      </c>
    </row>
    <row r="14" spans="1:15">
      <c r="A14" s="236" t="s">
        <v>121</v>
      </c>
      <c r="B14" s="255" t="s">
        <v>178</v>
      </c>
      <c r="C14" s="256">
        <v>6694926</v>
      </c>
      <c r="D14" s="256">
        <v>5966891</v>
      </c>
      <c r="E14" s="256">
        <v>6267669</v>
      </c>
      <c r="F14" s="256">
        <v>5657630.818</v>
      </c>
      <c r="G14" s="256">
        <v>5743015.5449999999</v>
      </c>
      <c r="H14" s="256">
        <v>5868856.6370000001</v>
      </c>
      <c r="I14" s="256">
        <v>6361711</v>
      </c>
      <c r="J14" s="256">
        <v>5884029</v>
      </c>
      <c r="K14" s="256">
        <v>6047582</v>
      </c>
      <c r="L14" s="256">
        <v>5355016</v>
      </c>
      <c r="M14" s="256">
        <v>4893736</v>
      </c>
      <c r="N14" s="256">
        <v>5691312</v>
      </c>
      <c r="O14" s="256">
        <v>70432375</v>
      </c>
    </row>
    <row r="15" spans="1:15">
      <c r="A15" s="238" t="s">
        <v>7</v>
      </c>
      <c r="B15" s="255" t="s">
        <v>179</v>
      </c>
      <c r="C15" s="256">
        <v>33023</v>
      </c>
      <c r="D15" s="256">
        <v>102505</v>
      </c>
      <c r="E15" s="256">
        <v>774889</v>
      </c>
      <c r="F15" s="256">
        <v>26646</v>
      </c>
      <c r="G15" s="256">
        <v>21087</v>
      </c>
      <c r="H15" s="256">
        <v>48990</v>
      </c>
      <c r="I15" s="256">
        <v>296412</v>
      </c>
      <c r="J15" s="256">
        <v>60040</v>
      </c>
      <c r="K15" s="256">
        <v>12623</v>
      </c>
      <c r="L15" s="256">
        <v>18041</v>
      </c>
      <c r="M15" s="256">
        <v>7999</v>
      </c>
      <c r="N15" s="256">
        <v>69748</v>
      </c>
      <c r="O15" s="256">
        <v>1472003</v>
      </c>
    </row>
    <row r="16" spans="1:15">
      <c r="B16" s="255" t="s">
        <v>180</v>
      </c>
      <c r="C16" s="256">
        <v>1478198</v>
      </c>
      <c r="D16" s="256">
        <v>1575258</v>
      </c>
      <c r="E16" s="256">
        <v>1121798</v>
      </c>
      <c r="F16" s="256">
        <v>985316</v>
      </c>
      <c r="G16" s="256">
        <v>1012237</v>
      </c>
      <c r="H16" s="256">
        <v>1027709</v>
      </c>
      <c r="I16" s="256">
        <v>943740</v>
      </c>
      <c r="J16" s="256">
        <v>941816</v>
      </c>
      <c r="K16" s="256">
        <v>966440</v>
      </c>
      <c r="L16" s="256">
        <v>994779</v>
      </c>
      <c r="M16" s="256">
        <v>1055706</v>
      </c>
      <c r="N16" s="256">
        <v>1015195</v>
      </c>
      <c r="O16" s="256">
        <v>13118192</v>
      </c>
    </row>
    <row r="17" spans="1:15">
      <c r="B17" s="255" t="s">
        <v>181</v>
      </c>
      <c r="C17" s="256">
        <v>10706592</v>
      </c>
      <c r="D17" s="256">
        <v>10697046</v>
      </c>
      <c r="E17" s="256">
        <v>10120977</v>
      </c>
      <c r="F17" s="256">
        <v>10732806</v>
      </c>
      <c r="G17" s="256">
        <v>10384883</v>
      </c>
      <c r="H17" s="256">
        <v>10903676</v>
      </c>
      <c r="I17" s="256">
        <v>11677850</v>
      </c>
      <c r="J17" s="256">
        <v>11174309</v>
      </c>
      <c r="K17" s="256">
        <v>11213492</v>
      </c>
      <c r="L17" s="256">
        <v>9696059</v>
      </c>
      <c r="M17" s="256">
        <v>9630336</v>
      </c>
      <c r="N17" s="256">
        <v>9415148</v>
      </c>
      <c r="O17" s="256">
        <v>126353174</v>
      </c>
    </row>
    <row r="18" spans="1:15">
      <c r="A18" s="239" t="s">
        <v>0</v>
      </c>
      <c r="B18" s="255" t="s">
        <v>182</v>
      </c>
      <c r="C18" s="256">
        <v>18789</v>
      </c>
      <c r="D18" s="256">
        <v>3764</v>
      </c>
      <c r="E18" s="256">
        <v>125728</v>
      </c>
      <c r="F18" s="256">
        <v>14133</v>
      </c>
      <c r="G18" s="256">
        <v>13059</v>
      </c>
      <c r="H18" s="256">
        <v>10442</v>
      </c>
      <c r="I18" s="256">
        <v>12526</v>
      </c>
      <c r="J18" s="256">
        <v>2892</v>
      </c>
      <c r="K18" s="256">
        <v>19696</v>
      </c>
      <c r="L18" s="256">
        <v>6648</v>
      </c>
      <c r="M18" s="256">
        <v>2854</v>
      </c>
      <c r="N18" s="256">
        <v>1849</v>
      </c>
      <c r="O18" s="256">
        <v>232380</v>
      </c>
    </row>
    <row r="19" spans="1:15">
      <c r="A19" s="236" t="s">
        <v>119</v>
      </c>
      <c r="B19" s="255" t="s">
        <v>183</v>
      </c>
      <c r="C19" s="256">
        <v>54883</v>
      </c>
      <c r="D19" s="256">
        <v>10570</v>
      </c>
      <c r="E19" s="256">
        <v>66809</v>
      </c>
      <c r="F19" s="256">
        <v>9583</v>
      </c>
      <c r="G19" s="256">
        <v>5709</v>
      </c>
      <c r="H19" s="256">
        <v>12630</v>
      </c>
      <c r="I19" s="256">
        <v>23778</v>
      </c>
      <c r="J19" s="256">
        <v>5334</v>
      </c>
      <c r="K19" s="256">
        <v>7039</v>
      </c>
      <c r="L19" s="256">
        <v>15722</v>
      </c>
      <c r="M19" s="256">
        <v>2274</v>
      </c>
      <c r="N19" s="256">
        <v>12067</v>
      </c>
      <c r="O19" s="256">
        <v>226398</v>
      </c>
    </row>
    <row r="20" spans="1:15">
      <c r="A20" s="236"/>
      <c r="B20" s="255" t="s">
        <v>197</v>
      </c>
      <c r="C20" s="256">
        <v>84.646000000000001</v>
      </c>
      <c r="D20" s="256">
        <v>84.561999999999998</v>
      </c>
      <c r="E20" s="256">
        <v>76.876000000000005</v>
      </c>
      <c r="F20" s="256">
        <v>84.561999999999998</v>
      </c>
      <c r="G20" s="256">
        <v>74.546000000000006</v>
      </c>
      <c r="H20" s="256">
        <v>83.988</v>
      </c>
      <c r="I20" s="256">
        <v>87.465999999999994</v>
      </c>
      <c r="J20" s="256">
        <v>74.311999999999998</v>
      </c>
      <c r="K20" s="256">
        <v>86.86</v>
      </c>
      <c r="L20" s="256">
        <v>84.828000000000003</v>
      </c>
      <c r="M20" s="256">
        <v>79.438000000000002</v>
      </c>
      <c r="N20" s="256">
        <v>81.828000000000003</v>
      </c>
      <c r="O20" s="256">
        <v>983.91199999999992</v>
      </c>
    </row>
    <row r="22" spans="1:15">
      <c r="B22" s="252" t="s">
        <v>190</v>
      </c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>
      <c r="B23" s="251" t="s">
        <v>162</v>
      </c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>
      <c r="B24"/>
      <c r="C24" s="196" t="s">
        <v>123</v>
      </c>
      <c r="D24" s="196" t="s">
        <v>124</v>
      </c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</row>
    <row r="25" spans="1:15">
      <c r="B25"/>
      <c r="C25" s="196">
        <v>2019</v>
      </c>
      <c r="D25" s="196"/>
      <c r="E25" s="196"/>
      <c r="F25" s="196"/>
      <c r="G25" s="196"/>
      <c r="H25" s="196"/>
      <c r="I25" s="196">
        <v>2020</v>
      </c>
      <c r="J25" s="196"/>
      <c r="K25" s="196"/>
      <c r="L25" s="196"/>
      <c r="M25" s="196"/>
      <c r="N25" s="196"/>
      <c r="O25" s="196" t="s">
        <v>21</v>
      </c>
    </row>
    <row r="26" spans="1:15">
      <c r="B26" s="251" t="s">
        <v>188</v>
      </c>
      <c r="C26" s="196">
        <v>7</v>
      </c>
      <c r="D26" s="196">
        <v>8</v>
      </c>
      <c r="E26" s="196">
        <v>9</v>
      </c>
      <c r="F26" s="196">
        <v>10</v>
      </c>
      <c r="G26" s="196">
        <v>11</v>
      </c>
      <c r="H26" s="196">
        <v>12</v>
      </c>
      <c r="I26" s="196">
        <v>1</v>
      </c>
      <c r="J26" s="196">
        <v>2</v>
      </c>
      <c r="K26" s="196">
        <v>3</v>
      </c>
      <c r="L26" s="196">
        <v>4</v>
      </c>
      <c r="M26" s="196">
        <v>5</v>
      </c>
      <c r="N26" s="196">
        <v>6</v>
      </c>
      <c r="O26" s="196"/>
    </row>
    <row r="27" spans="1:15">
      <c r="A27" s="198"/>
      <c r="B27" s="250">
        <v>3</v>
      </c>
      <c r="C27" s="159">
        <f>SUMIF('Sch 40 Migration kWh'!$B$6:$B$16,$B27,'Sch 40 Migration kWh'!E$6:E$16)</f>
        <v>99000</v>
      </c>
      <c r="D27" s="159">
        <f>SUMIF('Sch 40 Migration kWh'!$B$6:$B$16,$B27,'Sch 40 Migration kWh'!F$6:F$16)</f>
        <v>96000</v>
      </c>
      <c r="E27" s="159">
        <f>SUMIF('Sch 40 Migration kWh'!$B$6:$B$16,$B27,'Sch 40 Migration kWh'!G$6:G$16)</f>
        <v>95700</v>
      </c>
      <c r="F27" s="159">
        <f>SUMIF('Sch 40 Migration kWh'!$B$6:$B$16,$B27,'Sch 40 Migration kWh'!H$6:H$16)</f>
        <v>101700</v>
      </c>
      <c r="G27" s="159">
        <f>SUMIF('Sch 40 Migration kWh'!$B$6:$B$16,$B27,'Sch 40 Migration kWh'!I$6:I$16)</f>
        <v>93900</v>
      </c>
      <c r="H27" s="159">
        <f>SUMIF('Sch 40 Migration kWh'!$B$6:$B$16,$B27,'Sch 40 Migration kWh'!J$6:J$16)</f>
        <v>103800</v>
      </c>
      <c r="I27" s="159">
        <f>SUMIF('Sch 40 Migration kWh'!$B$6:$B$16,$B27,'Sch 40 Migration kWh'!K$6:K$16)</f>
        <v>91500</v>
      </c>
      <c r="J27" s="159">
        <f>SUMIF('Sch 40 Migration kWh'!$B$6:$B$16,$B27,'Sch 40 Migration kWh'!L$6:L$16)</f>
        <v>94200</v>
      </c>
      <c r="K27" s="159">
        <f>SUMIF('Sch 40 Migration kWh'!$B$6:$B$16,$B27,'Sch 40 Migration kWh'!M$6:M$16)</f>
        <v>0</v>
      </c>
      <c r="L27" s="159">
        <f>SUMIF('Sch 40 Migration kWh'!$B$6:$B$16,$B27,'Sch 40 Migration kWh'!N$6:N$16)</f>
        <v>190200</v>
      </c>
      <c r="M27" s="159">
        <f>SUMIF('Sch 40 Migration kWh'!$B$6:$B$16,$B27,'Sch 40 Migration kWh'!O$6:O$16)</f>
        <v>91200</v>
      </c>
      <c r="N27" s="159">
        <f>SUMIF('Sch 40 Migration kWh'!$B$6:$B$16,$B27,'Sch 40 Migration kWh'!P$6:P$16)</f>
        <v>96600</v>
      </c>
      <c r="O27" s="237">
        <f>SUM(C27:N27)</f>
        <v>1153800</v>
      </c>
    </row>
    <row r="28" spans="1:15">
      <c r="A28" s="198"/>
      <c r="B28" s="250">
        <f>+B27+1</f>
        <v>4</v>
      </c>
      <c r="C28" s="159">
        <f>SUMIF('Sch 40 Migration kWh'!$B$6:$B$16,$B28,'Sch 40 Migration kWh'!E$6:E$16)</f>
        <v>100320</v>
      </c>
      <c r="D28" s="159">
        <f>SUMIF('Sch 40 Migration kWh'!$B$6:$B$16,$B28,'Sch 40 Migration kWh'!F$6:F$16)</f>
        <v>101040</v>
      </c>
      <c r="E28" s="159">
        <f>SUMIF('Sch 40 Migration kWh'!$B$6:$B$16,$B28,'Sch 40 Migration kWh'!G$6:G$16)</f>
        <v>106560</v>
      </c>
      <c r="F28" s="159">
        <f>SUMIF('Sch 40 Migration kWh'!$B$6:$B$16,$B28,'Sch 40 Migration kWh'!H$6:H$16)</f>
        <v>102000</v>
      </c>
      <c r="G28" s="159">
        <f>SUMIF('Sch 40 Migration kWh'!$B$6:$B$16,$B28,'Sch 40 Migration kWh'!I$6:I$16)</f>
        <v>86280</v>
      </c>
      <c r="H28" s="159">
        <f>SUMIF('Sch 40 Migration kWh'!$B$6:$B$16,$B28,'Sch 40 Migration kWh'!J$6:J$16)</f>
        <v>97560</v>
      </c>
      <c r="I28" s="159">
        <f>SUMIF('Sch 40 Migration kWh'!$B$6:$B$16,$B28,'Sch 40 Migration kWh'!K$6:K$16)</f>
        <v>85920</v>
      </c>
      <c r="J28" s="159">
        <f>SUMIF('Sch 40 Migration kWh'!$B$6:$B$16,$B28,'Sch 40 Migration kWh'!L$6:L$16)</f>
        <v>86880</v>
      </c>
      <c r="K28" s="159">
        <f>SUMIF('Sch 40 Migration kWh'!$B$6:$B$16,$B28,'Sch 40 Migration kWh'!M$6:M$16)</f>
        <v>93240</v>
      </c>
      <c r="L28" s="159">
        <f>SUMIF('Sch 40 Migration kWh'!$B$6:$B$16,$B28,'Sch 40 Migration kWh'!N$6:N$16)</f>
        <v>82800</v>
      </c>
      <c r="M28" s="159">
        <f>SUMIF('Sch 40 Migration kWh'!$B$6:$B$16,$B28,'Sch 40 Migration kWh'!O$6:O$16)</f>
        <v>74520</v>
      </c>
      <c r="N28" s="159">
        <f>SUMIF('Sch 40 Migration kWh'!$B$6:$B$16,$B28,'Sch 40 Migration kWh'!P$6:P$16)</f>
        <v>86880</v>
      </c>
      <c r="O28" s="237">
        <f t="shared" ref="O28:O35" si="0">SUM(C28:N28)</f>
        <v>1104000</v>
      </c>
    </row>
    <row r="29" spans="1:15">
      <c r="A29" s="198"/>
      <c r="B29" s="250">
        <f t="shared" ref="B29:B35" si="1">+B28+1</f>
        <v>5</v>
      </c>
      <c r="C29" s="159">
        <f>SUMIF('Sch 40 Migration kWh'!$B$6:$B$16,$B29,'Sch 40 Migration kWh'!E$6:E$16)</f>
        <v>323400</v>
      </c>
      <c r="D29" s="159">
        <f>SUMIF('Sch 40 Migration kWh'!$B$6:$B$16,$B29,'Sch 40 Migration kWh'!F$6:F$16)</f>
        <v>364500</v>
      </c>
      <c r="E29" s="159">
        <f>SUMIF('Sch 40 Migration kWh'!$B$6:$B$16,$B29,'Sch 40 Migration kWh'!G$6:G$16)</f>
        <v>341700</v>
      </c>
      <c r="F29" s="159">
        <f>SUMIF('Sch 40 Migration kWh'!$B$6:$B$16,$B29,'Sch 40 Migration kWh'!H$6:H$16)</f>
        <v>355200</v>
      </c>
      <c r="G29" s="159">
        <f>SUMIF('Sch 40 Migration kWh'!$B$6:$B$16,$B29,'Sch 40 Migration kWh'!I$6:I$16)</f>
        <v>317700</v>
      </c>
      <c r="H29" s="159">
        <f>SUMIF('Sch 40 Migration kWh'!$B$6:$B$16,$B29,'Sch 40 Migration kWh'!J$6:J$16)</f>
        <v>362400</v>
      </c>
      <c r="I29" s="159">
        <f>SUMIF('Sch 40 Migration kWh'!$B$6:$B$16,$B29,'Sch 40 Migration kWh'!K$6:K$16)</f>
        <v>327600</v>
      </c>
      <c r="J29" s="159">
        <f>SUMIF('Sch 40 Migration kWh'!$B$6:$B$16,$B29,'Sch 40 Migration kWh'!L$6:L$16)</f>
        <v>0</v>
      </c>
      <c r="K29" s="159">
        <f>SUMIF('Sch 40 Migration kWh'!$B$6:$B$16,$B29,'Sch 40 Migration kWh'!M$6:M$16)</f>
        <v>0</v>
      </c>
      <c r="L29" s="159">
        <f>SUMIF('Sch 40 Migration kWh'!$B$6:$B$16,$B29,'Sch 40 Migration kWh'!N$6:N$16)</f>
        <v>982200</v>
      </c>
      <c r="M29" s="159">
        <f>SUMIF('Sch 40 Migration kWh'!$B$6:$B$16,$B29,'Sch 40 Migration kWh'!O$6:O$16)</f>
        <v>241500</v>
      </c>
      <c r="N29" s="159">
        <f>SUMIF('Sch 40 Migration kWh'!$B$6:$B$16,$B29,'Sch 40 Migration kWh'!P$6:P$16)</f>
        <v>312600</v>
      </c>
      <c r="O29" s="237">
        <f t="shared" si="0"/>
        <v>3928800</v>
      </c>
    </row>
    <row r="30" spans="1:15">
      <c r="A30" s="198"/>
      <c r="B30" s="250">
        <f t="shared" si="1"/>
        <v>6</v>
      </c>
      <c r="C30" s="159">
        <f>SUMIF('Sch 40 Migration kWh'!$B$6:$B$16,$B30,'Sch 40 Migration kWh'!E$6:E$16)</f>
        <v>316500</v>
      </c>
      <c r="D30" s="159">
        <f>SUMIF('Sch 40 Migration kWh'!$B$6:$B$16,$B30,'Sch 40 Migration kWh'!F$6:F$16)</f>
        <v>328500</v>
      </c>
      <c r="E30" s="159">
        <f>SUMIF('Sch 40 Migration kWh'!$B$6:$B$16,$B30,'Sch 40 Migration kWh'!G$6:G$16)</f>
        <v>343200</v>
      </c>
      <c r="F30" s="159">
        <f>SUMIF('Sch 40 Migration kWh'!$B$6:$B$16,$B30,'Sch 40 Migration kWh'!H$6:H$16)</f>
        <v>336900</v>
      </c>
      <c r="G30" s="159">
        <f>SUMIF('Sch 40 Migration kWh'!$B$6:$B$16,$B30,'Sch 40 Migration kWh'!I$6:I$16)</f>
        <v>291900</v>
      </c>
      <c r="H30" s="159">
        <f>SUMIF('Sch 40 Migration kWh'!$B$6:$B$16,$B30,'Sch 40 Migration kWh'!J$6:J$16)</f>
        <v>348600</v>
      </c>
      <c r="I30" s="159">
        <f>SUMIF('Sch 40 Migration kWh'!$B$6:$B$16,$B30,'Sch 40 Migration kWh'!K$6:K$16)</f>
        <v>309600</v>
      </c>
      <c r="J30" s="159">
        <f>SUMIF('Sch 40 Migration kWh'!$B$6:$B$16,$B30,'Sch 40 Migration kWh'!L$6:L$16)</f>
        <v>319800</v>
      </c>
      <c r="K30" s="159">
        <f>SUMIF('Sch 40 Migration kWh'!$B$6:$B$16,$B30,'Sch 40 Migration kWh'!M$6:M$16)</f>
        <v>339900</v>
      </c>
      <c r="L30" s="159">
        <f>SUMIF('Sch 40 Migration kWh'!$B$6:$B$16,$B30,'Sch 40 Migration kWh'!N$6:N$16)</f>
        <v>294300</v>
      </c>
      <c r="M30" s="159">
        <f>SUMIF('Sch 40 Migration kWh'!$B$6:$B$16,$B30,'Sch 40 Migration kWh'!O$6:O$16)</f>
        <v>257400</v>
      </c>
      <c r="N30" s="159">
        <f>SUMIF('Sch 40 Migration kWh'!$B$6:$B$16,$B30,'Sch 40 Migration kWh'!P$6:P$16)</f>
        <v>265500</v>
      </c>
      <c r="O30" s="237">
        <f t="shared" si="0"/>
        <v>3752100</v>
      </c>
    </row>
    <row r="31" spans="1:15">
      <c r="A31" s="198"/>
      <c r="B31" s="250">
        <f t="shared" si="1"/>
        <v>7</v>
      </c>
      <c r="C31" s="159">
        <f>SUMIF('Sch 40 Migration kWh'!$B$6:$B$16,$B31,'Sch 40 Migration kWh'!E$6:E$16)</f>
        <v>31200</v>
      </c>
      <c r="D31" s="159">
        <f>SUMIF('Sch 40 Migration kWh'!$B$6:$B$16,$B31,'Sch 40 Migration kWh'!F$6:F$16)</f>
        <v>36000</v>
      </c>
      <c r="E31" s="159">
        <f>SUMIF('Sch 40 Migration kWh'!$B$6:$B$16,$B31,'Sch 40 Migration kWh'!G$6:G$16)</f>
        <v>30900</v>
      </c>
      <c r="F31" s="159">
        <f>SUMIF('Sch 40 Migration kWh'!$B$6:$B$16,$B31,'Sch 40 Migration kWh'!H$6:H$16)</f>
        <v>44700</v>
      </c>
      <c r="G31" s="159">
        <f>SUMIF('Sch 40 Migration kWh'!$B$6:$B$16,$B31,'Sch 40 Migration kWh'!I$6:I$16)</f>
        <v>22500</v>
      </c>
      <c r="H31" s="159">
        <f>SUMIF('Sch 40 Migration kWh'!$B$6:$B$16,$B31,'Sch 40 Migration kWh'!J$6:J$16)</f>
        <v>45900</v>
      </c>
      <c r="I31" s="159">
        <f>SUMIF('Sch 40 Migration kWh'!$B$6:$B$16,$B31,'Sch 40 Migration kWh'!K$6:K$16)</f>
        <v>38100</v>
      </c>
      <c r="J31" s="159">
        <f>SUMIF('Sch 40 Migration kWh'!$B$6:$B$16,$B31,'Sch 40 Migration kWh'!L$6:L$16)</f>
        <v>41700</v>
      </c>
      <c r="K31" s="159">
        <f>SUMIF('Sch 40 Migration kWh'!$B$6:$B$16,$B31,'Sch 40 Migration kWh'!M$6:M$16)</f>
        <v>0</v>
      </c>
      <c r="L31" s="159">
        <f>SUMIF('Sch 40 Migration kWh'!$B$6:$B$16,$B31,'Sch 40 Migration kWh'!N$6:N$16)</f>
        <v>96600</v>
      </c>
      <c r="M31" s="159">
        <f>SUMIF('Sch 40 Migration kWh'!$B$6:$B$16,$B31,'Sch 40 Migration kWh'!O$6:O$16)</f>
        <v>34800</v>
      </c>
      <c r="N31" s="159">
        <f>SUMIF('Sch 40 Migration kWh'!$B$6:$B$16,$B31,'Sch 40 Migration kWh'!P$6:P$16)</f>
        <v>33300</v>
      </c>
      <c r="O31" s="237">
        <f t="shared" si="0"/>
        <v>455700</v>
      </c>
    </row>
    <row r="32" spans="1:15">
      <c r="A32" s="198"/>
      <c r="B32" s="250">
        <f t="shared" si="1"/>
        <v>8</v>
      </c>
      <c r="C32" s="159">
        <f>SUMIF('Sch 40 Migration kWh'!$B$6:$B$16,$B32,'Sch 40 Migration kWh'!E$6:E$16)</f>
        <v>188400</v>
      </c>
      <c r="D32" s="159">
        <f>SUMIF('Sch 40 Migration kWh'!$B$6:$B$16,$B32,'Sch 40 Migration kWh'!F$6:F$16)</f>
        <v>210900</v>
      </c>
      <c r="E32" s="159">
        <f>SUMIF('Sch 40 Migration kWh'!$B$6:$B$16,$B32,'Sch 40 Migration kWh'!G$6:G$16)</f>
        <v>210600</v>
      </c>
      <c r="F32" s="159">
        <f>SUMIF('Sch 40 Migration kWh'!$B$6:$B$16,$B32,'Sch 40 Migration kWh'!H$6:H$16)</f>
        <v>210900</v>
      </c>
      <c r="G32" s="159">
        <f>SUMIF('Sch 40 Migration kWh'!$B$6:$B$16,$B32,'Sch 40 Migration kWh'!I$6:I$16)</f>
        <v>216300</v>
      </c>
      <c r="H32" s="159">
        <f>SUMIF('Sch 40 Migration kWh'!$B$6:$B$16,$B32,'Sch 40 Migration kWh'!J$6:J$16)</f>
        <v>261300</v>
      </c>
      <c r="I32" s="159">
        <f>SUMIF('Sch 40 Migration kWh'!$B$6:$B$16,$B32,'Sch 40 Migration kWh'!K$6:K$16)</f>
        <v>227700</v>
      </c>
      <c r="J32" s="159">
        <f>SUMIF('Sch 40 Migration kWh'!$B$6:$B$16,$B32,'Sch 40 Migration kWh'!L$6:L$16)</f>
        <v>247200</v>
      </c>
      <c r="K32" s="159">
        <f>SUMIF('Sch 40 Migration kWh'!$B$6:$B$16,$B32,'Sch 40 Migration kWh'!M$6:M$16)</f>
        <v>0</v>
      </c>
      <c r="L32" s="159">
        <f>SUMIF('Sch 40 Migration kWh'!$B$6:$B$16,$B32,'Sch 40 Migration kWh'!N$6:N$16)</f>
        <v>483900</v>
      </c>
      <c r="M32" s="159">
        <f>SUMIF('Sch 40 Migration kWh'!$B$6:$B$16,$B32,'Sch 40 Migration kWh'!O$6:O$16)</f>
        <v>193200</v>
      </c>
      <c r="N32" s="159">
        <f>SUMIF('Sch 40 Migration kWh'!$B$6:$B$16,$B32,'Sch 40 Migration kWh'!P$6:P$16)</f>
        <v>193500</v>
      </c>
      <c r="O32" s="237">
        <f t="shared" si="0"/>
        <v>2643900</v>
      </c>
    </row>
    <row r="33" spans="1:15">
      <c r="A33" s="198"/>
      <c r="B33" s="250">
        <f t="shared" si="1"/>
        <v>9</v>
      </c>
      <c r="C33" s="159">
        <f>SUMIF('Sch 40 Migration kWh'!$B$6:$B$16,$B33,'Sch 40 Migration kWh'!E$6:E$16)</f>
        <v>192600</v>
      </c>
      <c r="D33" s="159">
        <f>SUMIF('Sch 40 Migration kWh'!$B$6:$B$16,$B33,'Sch 40 Migration kWh'!F$6:F$16)</f>
        <v>197400</v>
      </c>
      <c r="E33" s="159">
        <f>SUMIF('Sch 40 Migration kWh'!$B$6:$B$16,$B33,'Sch 40 Migration kWh'!G$6:G$16)</f>
        <v>205500</v>
      </c>
      <c r="F33" s="159">
        <f>SUMIF('Sch 40 Migration kWh'!$B$6:$B$16,$B33,'Sch 40 Migration kWh'!H$6:H$16)</f>
        <v>200100</v>
      </c>
      <c r="G33" s="159">
        <f>SUMIF('Sch 40 Migration kWh'!$B$6:$B$16,$B33,'Sch 40 Migration kWh'!I$6:I$16)</f>
        <v>187500</v>
      </c>
      <c r="H33" s="159">
        <f>SUMIF('Sch 40 Migration kWh'!$B$6:$B$16,$B33,'Sch 40 Migration kWh'!J$6:J$16)</f>
        <v>221700</v>
      </c>
      <c r="I33" s="159">
        <f>SUMIF('Sch 40 Migration kWh'!$B$6:$B$16,$B33,'Sch 40 Migration kWh'!K$6:K$16)</f>
        <v>196500</v>
      </c>
      <c r="J33" s="159">
        <f>SUMIF('Sch 40 Migration kWh'!$B$6:$B$16,$B33,'Sch 40 Migration kWh'!L$6:L$16)</f>
        <v>207900</v>
      </c>
      <c r="K33" s="159">
        <f>SUMIF('Sch 40 Migration kWh'!$B$6:$B$16,$B33,'Sch 40 Migration kWh'!M$6:M$16)</f>
        <v>218700</v>
      </c>
      <c r="L33" s="159">
        <f>SUMIF('Sch 40 Migration kWh'!$B$6:$B$16,$B33,'Sch 40 Migration kWh'!N$6:N$16)</f>
        <v>198600</v>
      </c>
      <c r="M33" s="159">
        <f>SUMIF('Sch 40 Migration kWh'!$B$6:$B$16,$B33,'Sch 40 Migration kWh'!O$6:O$16)</f>
        <v>167400</v>
      </c>
      <c r="N33" s="159">
        <f>SUMIF('Sch 40 Migration kWh'!$B$6:$B$16,$B33,'Sch 40 Migration kWh'!P$6:P$16)</f>
        <v>163800</v>
      </c>
      <c r="O33" s="237">
        <f t="shared" si="0"/>
        <v>2357700</v>
      </c>
    </row>
    <row r="34" spans="1:15">
      <c r="A34" s="198"/>
      <c r="B34" s="250">
        <f t="shared" si="1"/>
        <v>10</v>
      </c>
      <c r="C34" s="159">
        <f>SUMIF('Sch 40 Migration kWh'!$B$6:$B$16,$B34,'Sch 40 Migration kWh'!E$6:E$16)</f>
        <v>37500</v>
      </c>
      <c r="D34" s="159">
        <f>SUMIF('Sch 40 Migration kWh'!$B$6:$B$16,$B34,'Sch 40 Migration kWh'!F$6:F$16)</f>
        <v>39300</v>
      </c>
      <c r="E34" s="159">
        <f>SUMIF('Sch 40 Migration kWh'!$B$6:$B$16,$B34,'Sch 40 Migration kWh'!G$6:G$16)</f>
        <v>48600</v>
      </c>
      <c r="F34" s="159">
        <f>SUMIF('Sch 40 Migration kWh'!$B$6:$B$16,$B34,'Sch 40 Migration kWh'!H$6:H$16)</f>
        <v>47400</v>
      </c>
      <c r="G34" s="159">
        <f>SUMIF('Sch 40 Migration kWh'!$B$6:$B$16,$B34,'Sch 40 Migration kWh'!I$6:I$16)</f>
        <v>63900</v>
      </c>
      <c r="H34" s="159">
        <f>SUMIF('Sch 40 Migration kWh'!$B$6:$B$16,$B34,'Sch 40 Migration kWh'!J$6:J$16)</f>
        <v>103200</v>
      </c>
      <c r="I34" s="159">
        <f>SUMIF('Sch 40 Migration kWh'!$B$6:$B$16,$B34,'Sch 40 Migration kWh'!K$6:K$16)</f>
        <v>105900</v>
      </c>
      <c r="J34" s="159">
        <f>SUMIF('Sch 40 Migration kWh'!$B$6:$B$16,$B34,'Sch 40 Migration kWh'!L$6:L$16)</f>
        <v>116100</v>
      </c>
      <c r="K34" s="159">
        <f>SUMIF('Sch 40 Migration kWh'!$B$6:$B$16,$B34,'Sch 40 Migration kWh'!M$6:M$16)</f>
        <v>123300</v>
      </c>
      <c r="L34" s="159">
        <f>SUMIF('Sch 40 Migration kWh'!$B$6:$B$16,$B34,'Sch 40 Migration kWh'!N$6:N$16)</f>
        <v>99900</v>
      </c>
      <c r="M34" s="159">
        <f>SUMIF('Sch 40 Migration kWh'!$B$6:$B$16,$B34,'Sch 40 Migration kWh'!O$6:O$16)</f>
        <v>76800</v>
      </c>
      <c r="N34" s="159">
        <f>SUMIF('Sch 40 Migration kWh'!$B$6:$B$16,$B34,'Sch 40 Migration kWh'!P$6:P$16)</f>
        <v>71700</v>
      </c>
      <c r="O34" s="237">
        <f t="shared" si="0"/>
        <v>933600</v>
      </c>
    </row>
    <row r="35" spans="1:15">
      <c r="A35" s="198"/>
      <c r="B35" s="250">
        <f t="shared" si="1"/>
        <v>11</v>
      </c>
      <c r="C35" s="159">
        <f>SUMIF('Sch 40 Migration kWh'!$B$6:$B$16,$B35,'Sch 40 Migration kWh'!E$6:E$16)</f>
        <v>27760</v>
      </c>
      <c r="D35" s="159">
        <f>SUMIF('Sch 40 Migration kWh'!$B$6:$B$16,$B35,'Sch 40 Migration kWh'!F$6:F$16)</f>
        <v>27840</v>
      </c>
      <c r="E35" s="159">
        <f>SUMIF('Sch 40 Migration kWh'!$B$6:$B$16,$B35,'Sch 40 Migration kWh'!G$6:G$16)</f>
        <v>27520</v>
      </c>
      <c r="F35" s="159">
        <f>SUMIF('Sch 40 Migration kWh'!$B$6:$B$16,$B35,'Sch 40 Migration kWh'!H$6:H$16)</f>
        <v>0</v>
      </c>
      <c r="G35" s="159">
        <f>SUMIF('Sch 40 Migration kWh'!$B$6:$B$16,$B35,'Sch 40 Migration kWh'!I$6:I$16)</f>
        <v>59840</v>
      </c>
      <c r="H35" s="159">
        <f>SUMIF('Sch 40 Migration kWh'!$B$6:$B$16,$B35,'Sch 40 Migration kWh'!J$6:J$16)</f>
        <v>36720</v>
      </c>
      <c r="I35" s="159">
        <f>SUMIF('Sch 40 Migration kWh'!$B$6:$B$16,$B35,'Sch 40 Migration kWh'!K$6:K$16)</f>
        <v>33760</v>
      </c>
      <c r="J35" s="159">
        <f>SUMIF('Sch 40 Migration kWh'!$B$6:$B$16,$B35,'Sch 40 Migration kWh'!L$6:L$16)</f>
        <v>34560</v>
      </c>
      <c r="K35" s="159">
        <f>SUMIF('Sch 40 Migration kWh'!$B$6:$B$16,$B35,'Sch 40 Migration kWh'!M$6:M$16)</f>
        <v>0</v>
      </c>
      <c r="L35" s="159">
        <f>SUMIF('Sch 40 Migration kWh'!$B$6:$B$16,$B35,'Sch 40 Migration kWh'!N$6:N$16)</f>
        <v>67200</v>
      </c>
      <c r="M35" s="159">
        <f>SUMIF('Sch 40 Migration kWh'!$B$6:$B$16,$B35,'Sch 40 Migration kWh'!O$6:O$16)</f>
        <v>18480</v>
      </c>
      <c r="N35" s="159">
        <f>SUMIF('Sch 40 Migration kWh'!$B$6:$B$16,$B35,'Sch 40 Migration kWh'!P$6:P$16)</f>
        <v>20160</v>
      </c>
      <c r="O35" s="237">
        <f t="shared" si="0"/>
        <v>353840</v>
      </c>
    </row>
    <row r="36" spans="1:15">
      <c r="A36" s="198"/>
      <c r="B36" s="250" t="s">
        <v>21</v>
      </c>
      <c r="C36" s="159">
        <f>SUM(C27:C35)</f>
        <v>1316680</v>
      </c>
      <c r="D36" s="159">
        <f t="shared" ref="D36:O36" si="2">SUM(D27:D35)</f>
        <v>1401480</v>
      </c>
      <c r="E36" s="159">
        <f t="shared" si="2"/>
        <v>1410280</v>
      </c>
      <c r="F36" s="159">
        <f t="shared" si="2"/>
        <v>1398900</v>
      </c>
      <c r="G36" s="159">
        <f t="shared" si="2"/>
        <v>1339820</v>
      </c>
      <c r="H36" s="159">
        <f t="shared" si="2"/>
        <v>1581180</v>
      </c>
      <c r="I36" s="159">
        <f t="shared" si="2"/>
        <v>1416580</v>
      </c>
      <c r="J36" s="159">
        <f t="shared" si="2"/>
        <v>1148340</v>
      </c>
      <c r="K36" s="159">
        <f t="shared" si="2"/>
        <v>775140</v>
      </c>
      <c r="L36" s="159">
        <f t="shared" si="2"/>
        <v>2495700</v>
      </c>
      <c r="M36" s="159">
        <f t="shared" si="2"/>
        <v>1155300</v>
      </c>
      <c r="N36" s="159">
        <f t="shared" si="2"/>
        <v>1244040</v>
      </c>
      <c r="O36" s="159">
        <f t="shared" si="2"/>
        <v>16683440</v>
      </c>
    </row>
    <row r="37" spans="1:15">
      <c r="A37" s="198"/>
    </row>
    <row r="38" spans="1:15">
      <c r="B38" s="240" t="s">
        <v>184</v>
      </c>
    </row>
    <row r="39" spans="1:15">
      <c r="B39" s="238" t="s">
        <v>0</v>
      </c>
      <c r="C39" s="241">
        <f t="shared" ref="C39:O44" si="3">SUMIF($A$7:$A$19,$B39,C$7:C$19)</f>
        <v>18789</v>
      </c>
      <c r="D39" s="241">
        <f t="shared" si="3"/>
        <v>3764</v>
      </c>
      <c r="E39" s="241">
        <f t="shared" si="3"/>
        <v>125728</v>
      </c>
      <c r="F39" s="241">
        <f t="shared" si="3"/>
        <v>14133</v>
      </c>
      <c r="G39" s="241">
        <f t="shared" si="3"/>
        <v>13059</v>
      </c>
      <c r="H39" s="241">
        <f t="shared" si="3"/>
        <v>10442</v>
      </c>
      <c r="I39" s="241">
        <f t="shared" si="3"/>
        <v>12526</v>
      </c>
      <c r="J39" s="241">
        <f t="shared" si="3"/>
        <v>2892</v>
      </c>
      <c r="K39" s="241">
        <f t="shared" si="3"/>
        <v>19696</v>
      </c>
      <c r="L39" s="241">
        <f t="shared" si="3"/>
        <v>6648</v>
      </c>
      <c r="M39" s="241">
        <f t="shared" si="3"/>
        <v>2854</v>
      </c>
      <c r="N39" s="241">
        <f t="shared" si="3"/>
        <v>1849</v>
      </c>
      <c r="O39" s="241">
        <f t="shared" si="3"/>
        <v>232380</v>
      </c>
    </row>
    <row r="40" spans="1:15">
      <c r="B40" s="242" t="s">
        <v>119</v>
      </c>
      <c r="C40" s="241">
        <f t="shared" si="3"/>
        <v>55006369.833000004</v>
      </c>
      <c r="D40" s="241">
        <f t="shared" si="3"/>
        <v>10806739.916999999</v>
      </c>
      <c r="E40" s="241">
        <f t="shared" si="3"/>
        <v>66419113.25</v>
      </c>
      <c r="F40" s="241">
        <f t="shared" si="3"/>
        <v>18449987.030000001</v>
      </c>
      <c r="G40" s="241">
        <f t="shared" si="3"/>
        <v>18272087.909000002</v>
      </c>
      <c r="H40" s="241">
        <f t="shared" si="3"/>
        <v>20214294.061000001</v>
      </c>
      <c r="I40" s="241">
        <f t="shared" si="3"/>
        <v>17904748.938000001</v>
      </c>
      <c r="J40" s="241">
        <f t="shared" si="3"/>
        <v>55986419.188000001</v>
      </c>
      <c r="K40" s="241">
        <f t="shared" si="3"/>
        <v>9687445.8739999998</v>
      </c>
      <c r="L40" s="241">
        <f t="shared" si="3"/>
        <v>10352429.719000001</v>
      </c>
      <c r="M40" s="241">
        <f t="shared" si="3"/>
        <v>8419731.2809999995</v>
      </c>
      <c r="N40" s="241">
        <f t="shared" si="3"/>
        <v>8432777</v>
      </c>
      <c r="O40" s="241">
        <f t="shared" si="3"/>
        <v>299952144</v>
      </c>
    </row>
    <row r="41" spans="1:15">
      <c r="B41" s="242" t="s">
        <v>122</v>
      </c>
      <c r="C41" s="241">
        <f t="shared" si="3"/>
        <v>7697175.9840000002</v>
      </c>
      <c r="D41" s="241">
        <f t="shared" si="3"/>
        <v>5825842.443</v>
      </c>
      <c r="E41" s="241">
        <f t="shared" si="3"/>
        <v>10254515.779999999</v>
      </c>
      <c r="F41" s="241">
        <f t="shared" si="3"/>
        <v>6294975.4749999996</v>
      </c>
      <c r="G41" s="241">
        <f t="shared" si="3"/>
        <v>4651293.3569999998</v>
      </c>
      <c r="H41" s="241">
        <f t="shared" si="3"/>
        <v>7693365.7939999998</v>
      </c>
      <c r="I41" s="241">
        <f t="shared" si="3"/>
        <v>7158244.3540000012</v>
      </c>
      <c r="J41" s="241">
        <f t="shared" si="3"/>
        <v>7950329.0629999982</v>
      </c>
      <c r="K41" s="241">
        <f t="shared" si="3"/>
        <v>6250646.3379999995</v>
      </c>
      <c r="L41" s="241">
        <f t="shared" si="3"/>
        <v>5586184.7860000003</v>
      </c>
      <c r="M41" s="241">
        <f t="shared" si="3"/>
        <v>4354609.2630000003</v>
      </c>
      <c r="N41" s="241">
        <f t="shared" si="3"/>
        <v>5173799.4300000006</v>
      </c>
      <c r="O41" s="241">
        <f t="shared" si="3"/>
        <v>78890982.067000017</v>
      </c>
    </row>
    <row r="42" spans="1:15">
      <c r="B42" s="242" t="s">
        <v>120</v>
      </c>
      <c r="C42" s="241">
        <f t="shared" si="3"/>
        <v>6102273.8399999999</v>
      </c>
      <c r="D42" s="241">
        <f t="shared" si="3"/>
        <v>5502819.75</v>
      </c>
      <c r="E42" s="241">
        <f t="shared" si="3"/>
        <v>9236452.7850000001</v>
      </c>
      <c r="F42" s="241">
        <f t="shared" si="3"/>
        <v>6697788.0789999999</v>
      </c>
      <c r="G42" s="241">
        <f t="shared" si="3"/>
        <v>6272051.6359999999</v>
      </c>
      <c r="H42" s="241">
        <f t="shared" si="3"/>
        <v>5867872.9100000001</v>
      </c>
      <c r="I42" s="241">
        <f t="shared" si="3"/>
        <v>6937775.2459999993</v>
      </c>
      <c r="J42" s="241">
        <f t="shared" si="3"/>
        <v>5702474.0040000007</v>
      </c>
      <c r="K42" s="241">
        <f t="shared" si="3"/>
        <v>5221153.267</v>
      </c>
      <c r="L42" s="241">
        <f t="shared" si="3"/>
        <v>4711832.858</v>
      </c>
      <c r="M42" s="241">
        <f t="shared" si="3"/>
        <v>4872240.375</v>
      </c>
      <c r="N42" s="241">
        <f t="shared" si="3"/>
        <v>5132467.3499999996</v>
      </c>
      <c r="O42" s="241">
        <f t="shared" si="3"/>
        <v>72257202.099999994</v>
      </c>
    </row>
    <row r="43" spans="1:15">
      <c r="B43" s="238" t="s">
        <v>4</v>
      </c>
      <c r="C43" s="241">
        <f t="shared" si="3"/>
        <v>0</v>
      </c>
      <c r="D43" s="241">
        <f t="shared" si="3"/>
        <v>0</v>
      </c>
      <c r="E43" s="241">
        <f t="shared" si="3"/>
        <v>0</v>
      </c>
      <c r="F43" s="241">
        <f t="shared" si="3"/>
        <v>0</v>
      </c>
      <c r="G43" s="241">
        <f t="shared" si="3"/>
        <v>0</v>
      </c>
      <c r="H43" s="241">
        <f t="shared" si="3"/>
        <v>0</v>
      </c>
      <c r="I43" s="241">
        <f t="shared" si="3"/>
        <v>0</v>
      </c>
      <c r="J43" s="241">
        <f t="shared" si="3"/>
        <v>0</v>
      </c>
      <c r="K43" s="241">
        <f t="shared" si="3"/>
        <v>0</v>
      </c>
      <c r="L43" s="241">
        <f t="shared" si="3"/>
        <v>0</v>
      </c>
      <c r="M43" s="241">
        <f t="shared" si="3"/>
        <v>0</v>
      </c>
      <c r="N43" s="241">
        <f t="shared" si="3"/>
        <v>0</v>
      </c>
      <c r="O43" s="241">
        <f t="shared" si="3"/>
        <v>0</v>
      </c>
    </row>
    <row r="44" spans="1:15">
      <c r="B44" s="242" t="s">
        <v>121</v>
      </c>
      <c r="C44" s="241">
        <f t="shared" si="3"/>
        <v>6694926</v>
      </c>
      <c r="D44" s="241">
        <f t="shared" si="3"/>
        <v>5966891</v>
      </c>
      <c r="E44" s="241">
        <f t="shared" si="3"/>
        <v>6267669</v>
      </c>
      <c r="F44" s="241">
        <f t="shared" si="3"/>
        <v>5657630.818</v>
      </c>
      <c r="G44" s="241">
        <f t="shared" si="3"/>
        <v>5743015.5449999999</v>
      </c>
      <c r="H44" s="241">
        <f t="shared" si="3"/>
        <v>5868856.6370000001</v>
      </c>
      <c r="I44" s="241">
        <f t="shared" si="3"/>
        <v>6361711</v>
      </c>
      <c r="J44" s="241">
        <f t="shared" si="3"/>
        <v>5884029</v>
      </c>
      <c r="K44" s="241">
        <f t="shared" si="3"/>
        <v>6047582</v>
      </c>
      <c r="L44" s="241">
        <f t="shared" si="3"/>
        <v>5355016</v>
      </c>
      <c r="M44" s="241">
        <f t="shared" si="3"/>
        <v>4893736</v>
      </c>
      <c r="N44" s="241">
        <f t="shared" si="3"/>
        <v>5691312</v>
      </c>
      <c r="O44" s="241">
        <f t="shared" si="3"/>
        <v>70432375</v>
      </c>
    </row>
    <row r="45" spans="1:15">
      <c r="B45" s="243" t="s">
        <v>22</v>
      </c>
      <c r="C45" s="241">
        <f>C36</f>
        <v>1316680</v>
      </c>
      <c r="D45" s="241">
        <f t="shared" ref="D45:O45" si="4">D36</f>
        <v>1401480</v>
      </c>
      <c r="E45" s="241">
        <f t="shared" si="4"/>
        <v>1410280</v>
      </c>
      <c r="F45" s="241">
        <f t="shared" si="4"/>
        <v>1398900</v>
      </c>
      <c r="G45" s="241">
        <f t="shared" si="4"/>
        <v>1339820</v>
      </c>
      <c r="H45" s="241">
        <f t="shared" si="4"/>
        <v>1581180</v>
      </c>
      <c r="I45" s="241">
        <f t="shared" si="4"/>
        <v>1416580</v>
      </c>
      <c r="J45" s="241">
        <f t="shared" si="4"/>
        <v>1148340</v>
      </c>
      <c r="K45" s="241">
        <f t="shared" si="4"/>
        <v>775140</v>
      </c>
      <c r="L45" s="241">
        <f t="shared" si="4"/>
        <v>2495700</v>
      </c>
      <c r="M45" s="241">
        <f t="shared" si="4"/>
        <v>1155300</v>
      </c>
      <c r="N45" s="241">
        <f t="shared" si="4"/>
        <v>1244040</v>
      </c>
      <c r="O45" s="241">
        <f t="shared" si="4"/>
        <v>16683440</v>
      </c>
    </row>
    <row r="46" spans="1:15">
      <c r="B46" s="238" t="s">
        <v>7</v>
      </c>
      <c r="C46" s="241">
        <f t="shared" ref="C46:O47" si="5">SUMIF($A$7:$A$19,$B46,C$7:C$19)</f>
        <v>33023</v>
      </c>
      <c r="D46" s="241">
        <f t="shared" si="5"/>
        <v>102505</v>
      </c>
      <c r="E46" s="241">
        <f t="shared" si="5"/>
        <v>774889</v>
      </c>
      <c r="F46" s="241">
        <f t="shared" si="5"/>
        <v>26646</v>
      </c>
      <c r="G46" s="241">
        <f t="shared" si="5"/>
        <v>21087</v>
      </c>
      <c r="H46" s="241">
        <f t="shared" si="5"/>
        <v>48990</v>
      </c>
      <c r="I46" s="241">
        <f t="shared" si="5"/>
        <v>296412</v>
      </c>
      <c r="J46" s="241">
        <f t="shared" si="5"/>
        <v>60040</v>
      </c>
      <c r="K46" s="241">
        <f t="shared" si="5"/>
        <v>12623</v>
      </c>
      <c r="L46" s="241">
        <f t="shared" si="5"/>
        <v>18041</v>
      </c>
      <c r="M46" s="241">
        <f t="shared" si="5"/>
        <v>7999</v>
      </c>
      <c r="N46" s="241">
        <f t="shared" si="5"/>
        <v>69748</v>
      </c>
      <c r="O46" s="241">
        <f t="shared" si="5"/>
        <v>1472003</v>
      </c>
    </row>
    <row r="47" spans="1:15">
      <c r="B47" s="243" t="s">
        <v>8</v>
      </c>
      <c r="C47" s="241">
        <f t="shared" si="5"/>
        <v>0</v>
      </c>
      <c r="D47" s="241">
        <f t="shared" si="5"/>
        <v>0</v>
      </c>
      <c r="E47" s="241">
        <f t="shared" si="5"/>
        <v>0</v>
      </c>
      <c r="F47" s="241">
        <f t="shared" si="5"/>
        <v>0</v>
      </c>
      <c r="G47" s="241">
        <f t="shared" si="5"/>
        <v>0</v>
      </c>
      <c r="H47" s="241">
        <f t="shared" si="5"/>
        <v>0</v>
      </c>
      <c r="I47" s="241">
        <f t="shared" si="5"/>
        <v>0</v>
      </c>
      <c r="J47" s="241">
        <f t="shared" si="5"/>
        <v>0</v>
      </c>
      <c r="K47" s="241">
        <f t="shared" si="5"/>
        <v>0</v>
      </c>
      <c r="L47" s="241">
        <f t="shared" si="5"/>
        <v>0</v>
      </c>
      <c r="M47" s="241">
        <f t="shared" si="5"/>
        <v>0</v>
      </c>
      <c r="N47" s="241">
        <f t="shared" si="5"/>
        <v>0</v>
      </c>
      <c r="O47" s="241">
        <f t="shared" si="5"/>
        <v>0</v>
      </c>
    </row>
    <row r="48" spans="1:15">
      <c r="B48" s="243" t="s">
        <v>185</v>
      </c>
      <c r="C48" s="241">
        <f>SUM(C39:C47)</f>
        <v>76869237.657000005</v>
      </c>
      <c r="D48" s="241">
        <f t="shared" ref="D48:O48" si="6">SUM(D39:D47)</f>
        <v>29610042.109999999</v>
      </c>
      <c r="E48" s="241">
        <f t="shared" si="6"/>
        <v>94488647.814999998</v>
      </c>
      <c r="F48" s="241">
        <f t="shared" si="6"/>
        <v>38540060.402000003</v>
      </c>
      <c r="G48" s="241">
        <f t="shared" si="6"/>
        <v>36312414.447000004</v>
      </c>
      <c r="H48" s="241">
        <f t="shared" si="6"/>
        <v>41285001.402000003</v>
      </c>
      <c r="I48" s="241">
        <f t="shared" si="6"/>
        <v>40087997.538000003</v>
      </c>
      <c r="J48" s="241">
        <f t="shared" si="6"/>
        <v>76734523.254999995</v>
      </c>
      <c r="K48" s="241">
        <f t="shared" si="6"/>
        <v>28014286.478999998</v>
      </c>
      <c r="L48" s="241">
        <f t="shared" si="6"/>
        <v>28525852.363000002</v>
      </c>
      <c r="M48" s="241">
        <f t="shared" si="6"/>
        <v>23706469.919</v>
      </c>
      <c r="N48" s="241">
        <f t="shared" si="6"/>
        <v>25745992.780000001</v>
      </c>
      <c r="O48" s="241">
        <f t="shared" si="6"/>
        <v>539920526.16700006</v>
      </c>
    </row>
    <row r="49" spans="2:15">
      <c r="B49" s="244"/>
    </row>
    <row r="50" spans="2:15">
      <c r="B50" s="240" t="s">
        <v>186</v>
      </c>
      <c r="O50" s="237"/>
    </row>
    <row r="51" spans="2:15">
      <c r="B51" s="245" t="s">
        <v>20</v>
      </c>
      <c r="C51" s="237">
        <f>C20</f>
        <v>84.646000000000001</v>
      </c>
      <c r="D51" s="237">
        <f t="shared" ref="D51:O51" si="7">D20</f>
        <v>84.561999999999998</v>
      </c>
      <c r="E51" s="237">
        <f t="shared" si="7"/>
        <v>76.876000000000005</v>
      </c>
      <c r="F51" s="237">
        <f t="shared" si="7"/>
        <v>84.561999999999998</v>
      </c>
      <c r="G51" s="237">
        <f t="shared" si="7"/>
        <v>74.546000000000006</v>
      </c>
      <c r="H51" s="237">
        <f t="shared" si="7"/>
        <v>83.988</v>
      </c>
      <c r="I51" s="237">
        <f t="shared" si="7"/>
        <v>87.465999999999994</v>
      </c>
      <c r="J51" s="237">
        <f t="shared" si="7"/>
        <v>74.311999999999998</v>
      </c>
      <c r="K51" s="237">
        <f t="shared" si="7"/>
        <v>86.86</v>
      </c>
      <c r="L51" s="237">
        <f t="shared" si="7"/>
        <v>84.828000000000003</v>
      </c>
      <c r="M51" s="237">
        <f t="shared" si="7"/>
        <v>79.438000000000002</v>
      </c>
      <c r="N51" s="237">
        <f t="shared" si="7"/>
        <v>81.828000000000003</v>
      </c>
      <c r="O51" s="237">
        <f t="shared" si="7"/>
        <v>983.91199999999992</v>
      </c>
    </row>
    <row r="52" spans="2:15">
      <c r="B52" s="245" t="s">
        <v>38</v>
      </c>
      <c r="C52" s="237">
        <f>SUM(C16:C17)</f>
        <v>12184790</v>
      </c>
      <c r="D52" s="237">
        <f t="shared" ref="D52:O52" si="8">SUM(D16:D17)</f>
        <v>12272304</v>
      </c>
      <c r="E52" s="237">
        <f t="shared" si="8"/>
        <v>11242775</v>
      </c>
      <c r="F52" s="237">
        <f t="shared" si="8"/>
        <v>11718122</v>
      </c>
      <c r="G52" s="237">
        <f t="shared" si="8"/>
        <v>11397120</v>
      </c>
      <c r="H52" s="237">
        <f t="shared" si="8"/>
        <v>11931385</v>
      </c>
      <c r="I52" s="237">
        <f t="shared" si="8"/>
        <v>12621590</v>
      </c>
      <c r="J52" s="237">
        <f t="shared" si="8"/>
        <v>12116125</v>
      </c>
      <c r="K52" s="237">
        <f t="shared" si="8"/>
        <v>12179932</v>
      </c>
      <c r="L52" s="237">
        <f t="shared" si="8"/>
        <v>10690838</v>
      </c>
      <c r="M52" s="237">
        <f t="shared" si="8"/>
        <v>10686042</v>
      </c>
      <c r="N52" s="237">
        <f t="shared" si="8"/>
        <v>10430343</v>
      </c>
      <c r="O52" s="237">
        <f t="shared" si="8"/>
        <v>139471366</v>
      </c>
    </row>
    <row r="53" spans="2:15">
      <c r="B53" s="243" t="s">
        <v>185</v>
      </c>
      <c r="C53" s="237">
        <f>SUM(C51:C52)</f>
        <v>12184874.646</v>
      </c>
      <c r="D53" s="237">
        <f t="shared" ref="D53:O53" si="9">SUM(D51:D52)</f>
        <v>12272388.562000001</v>
      </c>
      <c r="E53" s="237">
        <f t="shared" si="9"/>
        <v>11242851.876</v>
      </c>
      <c r="F53" s="237">
        <f t="shared" si="9"/>
        <v>11718206.562000001</v>
      </c>
      <c r="G53" s="237">
        <f t="shared" si="9"/>
        <v>11397194.546</v>
      </c>
      <c r="H53" s="237">
        <f t="shared" si="9"/>
        <v>11931468.988</v>
      </c>
      <c r="I53" s="237">
        <f t="shared" si="9"/>
        <v>12621677.466</v>
      </c>
      <c r="J53" s="237">
        <f t="shared" si="9"/>
        <v>12116199.312000001</v>
      </c>
      <c r="K53" s="237">
        <f t="shared" si="9"/>
        <v>12180018.859999999</v>
      </c>
      <c r="L53" s="237">
        <f t="shared" si="9"/>
        <v>10690922.828</v>
      </c>
      <c r="M53" s="237">
        <f t="shared" si="9"/>
        <v>10686121.437999999</v>
      </c>
      <c r="N53" s="237">
        <f t="shared" si="9"/>
        <v>10430424.828</v>
      </c>
      <c r="O53" s="237">
        <f t="shared" si="9"/>
        <v>139472349.912</v>
      </c>
    </row>
    <row r="55" spans="2:15">
      <c r="B55" s="235" t="s">
        <v>187</v>
      </c>
      <c r="C55" s="237">
        <f>SUM(C48,C53)</f>
        <v>89054112.303000003</v>
      </c>
      <c r="D55" s="237">
        <f t="shared" ref="D55:O55" si="10">SUM(D48,D53)</f>
        <v>41882430.671999998</v>
      </c>
      <c r="E55" s="237">
        <f t="shared" si="10"/>
        <v>105731499.691</v>
      </c>
      <c r="F55" s="237">
        <f t="shared" si="10"/>
        <v>50258266.964000002</v>
      </c>
      <c r="G55" s="237">
        <f t="shared" si="10"/>
        <v>47709608.993000001</v>
      </c>
      <c r="H55" s="237">
        <f t="shared" si="10"/>
        <v>53216470.390000001</v>
      </c>
      <c r="I55" s="237">
        <f t="shared" si="10"/>
        <v>52709675.004000001</v>
      </c>
      <c r="J55" s="237">
        <f t="shared" si="10"/>
        <v>88850722.567000002</v>
      </c>
      <c r="K55" s="237">
        <f t="shared" si="10"/>
        <v>40194305.339000002</v>
      </c>
      <c r="L55" s="237">
        <f t="shared" si="10"/>
        <v>39216775.191</v>
      </c>
      <c r="M55" s="237">
        <f t="shared" si="10"/>
        <v>34392591.357000001</v>
      </c>
      <c r="N55" s="237">
        <f t="shared" si="10"/>
        <v>36176417.608000003</v>
      </c>
      <c r="O55" s="237">
        <f t="shared" si="10"/>
        <v>679392876.079</v>
      </c>
    </row>
    <row r="56" spans="2:15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</row>
    <row r="57" spans="2:15">
      <c r="C57" s="237">
        <f>C55-SUM(C7:C20)-C36</f>
        <v>0</v>
      </c>
      <c r="D57" s="237">
        <f t="shared" ref="D57:O57" si="11">D55-SUM(D7:D20)-D36</f>
        <v>0</v>
      </c>
      <c r="E57" s="237">
        <f t="shared" si="11"/>
        <v>0</v>
      </c>
      <c r="F57" s="237">
        <f t="shared" si="11"/>
        <v>0</v>
      </c>
      <c r="G57" s="237">
        <f t="shared" si="11"/>
        <v>0</v>
      </c>
      <c r="H57" s="237">
        <f t="shared" si="11"/>
        <v>0</v>
      </c>
      <c r="I57" s="237">
        <f t="shared" si="11"/>
        <v>0</v>
      </c>
      <c r="J57" s="237">
        <f t="shared" si="11"/>
        <v>0</v>
      </c>
      <c r="K57" s="237">
        <f t="shared" si="11"/>
        <v>0</v>
      </c>
      <c r="L57" s="237">
        <f t="shared" si="11"/>
        <v>-7.4505805969238281E-9</v>
      </c>
      <c r="M57" s="237">
        <f t="shared" si="11"/>
        <v>0</v>
      </c>
      <c r="N57" s="237">
        <f t="shared" si="11"/>
        <v>0</v>
      </c>
      <c r="O57" s="237">
        <f t="shared" si="11"/>
        <v>0</v>
      </c>
    </row>
  </sheetData>
  <pageMargins left="0.7" right="0.7" top="0.75" bottom="0.75" header="0.3" footer="0.3"/>
  <pageSetup scale="57" orientation="landscape" r:id="rId1"/>
  <headerFooter>
    <oddFooter>&amp;L&amp;F&amp;R&amp;A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CCEC670A07C8741A0A1EFA2BDED223F" ma:contentTypeVersion="52" ma:contentTypeDescription="" ma:contentTypeScope="" ma:versionID="927cded01bfc5deeb4be15284727719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2020-12-09T08:00:00+00:00</OpenedDate>
    <SignificantOrder xmlns="dc463f71-b30c-4ab2-9473-d307f9d35888">false</SignificantOrder>
    <Date1 xmlns="dc463f71-b30c-4ab2-9473-d307f9d35888">2021-06-17T07:00:00+00:00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94BE0E6-184A-49A5-AF79-1F222C8BAF4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A0AF6F9-40D2-4613-94D3-7DA81FD48120}"/>
</file>

<file path=customXml/itemProps3.xml><?xml version="1.0" encoding="utf-8"?>
<ds:datastoreItem xmlns:ds="http://schemas.openxmlformats.org/officeDocument/2006/customXml" ds:itemID="{785A6E37-5690-4228-BF19-D45ED60EB542}"/>
</file>

<file path=customXml/itemProps4.xml><?xml version="1.0" encoding="utf-8"?>
<ds:datastoreItem xmlns:ds="http://schemas.openxmlformats.org/officeDocument/2006/customXml" ds:itemID="{5A66B75F-17FC-4D3E-B32D-F90DDB97D097}"/>
</file>

<file path=customXml/itemProps5.xml><?xml version="1.0" encoding="utf-8"?>
<ds:datastoreItem xmlns:ds="http://schemas.openxmlformats.org/officeDocument/2006/customXml" ds:itemID="{1156F0C0-E0C7-4C20-BB5B-305C150F3E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Summary Sheet_Post_Migrated</vt:lpstr>
      <vt:lpstr>Temp Adj._Post Migrated</vt:lpstr>
      <vt:lpstr>Sch 40 Migration Weather Adj.</vt:lpstr>
      <vt:lpstr>Sch 40 Migration kWh</vt:lpstr>
      <vt:lpstr>Summary_ Pre Migration(Excl139)</vt:lpstr>
      <vt:lpstr>Normalized Tot Usage (Excl.139)</vt:lpstr>
      <vt:lpstr>Temp Adj. By Sched (Excl. 139)</vt:lpstr>
      <vt:lpstr>Actual Total Usage (excl. 139)</vt:lpstr>
      <vt:lpstr>Sched139 Detail</vt:lpstr>
      <vt:lpstr>Summary_ Pre Migration</vt:lpstr>
      <vt:lpstr>Normalized Total Usage</vt:lpstr>
      <vt:lpstr>Temp Adj. by Schedule</vt:lpstr>
      <vt:lpstr>Actual Total Usage</vt:lpstr>
      <vt:lpstr>SAP BW Actual Usage</vt:lpstr>
      <vt:lpstr>'Actual Total Usage'!Print_Area</vt:lpstr>
      <vt:lpstr>'Actual Total Usage (excl. 139)'!Print_Area</vt:lpstr>
      <vt:lpstr>'Normalized Tot Usage (Excl.139)'!Print_Area</vt:lpstr>
      <vt:lpstr>'Normalized Total Usage'!Print_Area</vt:lpstr>
      <vt:lpstr>'SAP BW Actual Usage'!Print_Area</vt:lpstr>
      <vt:lpstr>'Sch 40 Migration kWh'!Print_Area</vt:lpstr>
      <vt:lpstr>'Sch 40 Migration Weather Adj.'!Print_Area</vt:lpstr>
      <vt:lpstr>'Sched139 Detail'!Print_Area</vt:lpstr>
      <vt:lpstr>'Summary Sheet_Post_Migrated'!Print_Area</vt:lpstr>
      <vt:lpstr>'Summary_ Pre Migration'!Print_Area</vt:lpstr>
      <vt:lpstr>'Summary_ Pre Migration(Excl139)'!Print_Area</vt:lpstr>
      <vt:lpstr>'Temp Adj. By Sched (Excl. 139)'!Print_Area</vt:lpstr>
      <vt:lpstr>'Temp Adj. by Schedule'!Print_Area</vt:lpstr>
      <vt:lpstr>'Temp Adj._Post Migrated'!Print_Area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Free, Susan</cp:lastModifiedBy>
  <cp:lastPrinted>2020-11-23T17:29:05Z</cp:lastPrinted>
  <dcterms:created xsi:type="dcterms:W3CDTF">2004-05-04T16:51:38Z</dcterms:created>
  <dcterms:modified xsi:type="dcterms:W3CDTF">2021-01-30T04:21:56Z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0x0101006E56B4D1795A2E4DB2F0B01679ED314A009CCEC670A07C8741A0A1EFA2BDED223F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