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ustomProperty1.bin" ContentType="application/vnd.openxmlformats-officedocument.spreadsheetml.customProperty"/>
  <Override PartName="/xl/comments1.xml" ContentType="application/vnd.openxmlformats-officedocument.spreadsheetml.comments+xml"/>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https://stateofwa-my.sharepoint.com/personal/avery_booth_utc_wa_gov/Documents/Local Computer Files/Downloads/"/>
    </mc:Choice>
  </mc:AlternateContent>
  <xr:revisionPtr revIDLastSave="0" documentId="8_{54DC2C1D-E72C-480A-8743-6C03A2550F20}" xr6:coauthVersionLast="47" xr6:coauthVersionMax="47" xr10:uidLastSave="{00000000-0000-0000-0000-000000000000}"/>
  <bookViews>
    <workbookView xWindow="-20610" yWindow="3015" windowWidth="20730" windowHeight="11160" xr2:uid="{00000000-000D-0000-FFFF-FFFF00000000}"/>
  </bookViews>
  <sheets>
    <sheet name="Summary- Detailed" sheetId="1" r:id="rId1"/>
    <sheet name="Schedule_B" sheetId="2" r:id="rId2"/>
  </sheets>
  <externalReferences>
    <externalReference r:id="rId3"/>
    <externalReference r:id="rId4"/>
    <externalReference r:id="rId5"/>
    <externalReference r:id="rId6"/>
  </externalReferences>
  <definedNames>
    <definedName name="_______six6" hidden="1">{#N/A,#N/A,FALSE,"CRPT";#N/A,#N/A,FALSE,"TREND";#N/A,#N/A,FALSE,"%Curve"}</definedName>
    <definedName name="_______www1" hidden="1">{#N/A,#N/A,FALSE,"schA"}</definedName>
    <definedName name="______six6" hidden="1">{#N/A,#N/A,FALSE,"CRPT";#N/A,#N/A,FALSE,"TREND";#N/A,#N/A,FALSE,"%Curve"}</definedName>
    <definedName name="______www1" hidden="1">{#N/A,#N/A,FALSE,"schA"}</definedName>
    <definedName name="_____six6" hidden="1">{#N/A,#N/A,FALSE,"CRPT";#N/A,#N/A,FALSE,"TREND";#N/A,#N/A,FALSE,"%Curve"}</definedName>
    <definedName name="_____www1" hidden="1">{#N/A,#N/A,FALSE,"schA"}</definedName>
    <definedName name="____ex1" hidden="1">{#N/A,#N/A,FALSE,"Summ";#N/A,#N/A,FALSE,"General"}</definedName>
    <definedName name="____new1" hidden="1">{#N/A,#N/A,FALSE,"Summ";#N/A,#N/A,FALSE,"General"}</definedName>
    <definedName name="____six6" hidden="1">{#N/A,#N/A,FALSE,"CRPT";#N/A,#N/A,FALSE,"TREND";#N/A,#N/A,FALSE,"%Curve"}</definedName>
    <definedName name="____www1" hidden="1">{#N/A,#N/A,FALSE,"schA"}</definedName>
    <definedName name="___ex1" hidden="1">{#N/A,#N/A,FALSE,"Summ";#N/A,#N/A,FALSE,"General"}</definedName>
    <definedName name="___new1" hidden="1">{#N/A,#N/A,FALSE,"Summ";#N/A,#N/A,FALSE,"General"}</definedName>
    <definedName name="___six6" hidden="1">{#N/A,#N/A,FALSE,"CRPT";#N/A,#N/A,FALSE,"TREND";#N/A,#N/A,FALSE,"%Curve"}</definedName>
    <definedName name="___www1" hidden="1">{#N/A,#N/A,FALSE,"schA"}</definedName>
    <definedName name="__123Graph_A">[1]Quant!$D$71:$O$71</definedName>
    <definedName name="__123Graph_ABUDG6_DSCRPR">[1]Quant!$D$71:$O$71</definedName>
    <definedName name="__123Graph_ABUDG6_ESCRPR1">[1]Quant!$D$100:$O$100</definedName>
    <definedName name="__123Graph_B">[1]Quant!$D$72:$O$72</definedName>
    <definedName name="__123Graph_BBUDG6_DSCRPR">[1]Quant!$D$72:$O$72</definedName>
    <definedName name="__123Graph_BBUDG6_ESCRPR1">[1]Quant!$D$88:$O$88</definedName>
    <definedName name="__123Graph_D" hidden="1">#REF!</definedName>
    <definedName name="__123Graph_ECURRENT" hidden="1">[2]ConsolidatingPL!#REF!</definedName>
    <definedName name="__123Graph_X">[1]Quant!$D$5:$O$5</definedName>
    <definedName name="__123Graph_XBUDG6_DSCRPR">[1]Quant!$D$5:$O$5</definedName>
    <definedName name="__123Graph_XBUDG6_ESCRPR1">[1]Quant!$D$5:$O$5</definedName>
    <definedName name="__ex1" hidden="1">{#N/A,#N/A,FALSE,"Summ";#N/A,#N/A,FALSE,"General"}</definedName>
    <definedName name="__Jun09">" BS!$AI$7:$AI$1643"</definedName>
    <definedName name="__new1" hidden="1">{#N/A,#N/A,FALSE,"Summ";#N/A,#N/A,FALSE,"General"}</definedName>
    <definedName name="__six6" hidden="1">{#N/A,#N/A,FALSE,"CRPT";#N/A,#N/A,FALSE,"TREND";#N/A,#N/A,FALSE,"%Curve"}</definedName>
    <definedName name="__www1" hidden="1">{#N/A,#N/A,FALSE,"schA"}</definedName>
    <definedName name="_1__123Graph_ABUDG6_D_ESCRPR">[1]Quant!$D$71:$O$71</definedName>
    <definedName name="_3__123Graph_BBUDG6_D_ESCRPR">[1]Quant!$D$72:$O$72</definedName>
    <definedName name="_4__123Graph_BBUDG6_Dtons_inv">[1]Quant!$D$9:$O$9</definedName>
    <definedName name="_5__123Graph_CBUDG6_D_ESCRPR">[1]Quant!$D$100:$O$100</definedName>
    <definedName name="_6__123Graph_DBUDG6_D_ESCRPR">[1]Quant!$D$88:$O$88</definedName>
    <definedName name="_7__123Graph_XBUDG6_D_ESCRPR">[1]Quant!$D$5:$O$5</definedName>
    <definedName name="_8__123Graph_XBUDG6_Dtons_inv">[1]Quant!$D$5:$O$5</definedName>
    <definedName name="_ex1" hidden="1">{#N/A,#N/A,FALSE,"Summ";#N/A,#N/A,FALSE,"General"}</definedName>
    <definedName name="_xlnm._FilterDatabase" localSheetId="1" hidden="1">Schedule_B!$F$29:$T$31</definedName>
    <definedName name="_Jun09">" BS!$AI$7:$AI$1643"</definedName>
    <definedName name="_Key1" hidden="1">#REF!</definedName>
    <definedName name="_Key2" hidden="1">#REF!</definedName>
    <definedName name="_new1" hidden="1">{#N/A,#N/A,FALSE,"Summ";#N/A,#N/A,FALSE,"General"}</definedName>
    <definedName name="_Order1">255</definedName>
    <definedName name="_Order2">255</definedName>
    <definedName name="_Regression_Int">1</definedName>
    <definedName name="_six6" hidden="1">{#N/A,#N/A,FALSE,"CRPT";#N/A,#N/A,FALSE,"TREND";#N/A,#N/A,FALSE,"%Curve"}</definedName>
    <definedName name="_Sort" hidden="1">#REF!</definedName>
    <definedName name="_www1" hidden="1">{#N/A,#N/A,FALSE,"schA"}</definedName>
    <definedName name="a" hidden="1">{#N/A,#N/A,FALSE,"Coversheet";#N/A,#N/A,FALSE,"QA"}</definedName>
    <definedName name="AccessDatabase">"I:\COMTREL\FINICLE\TradeSummary.mdb"</definedName>
    <definedName name="AS2DocOpenMode">"AS2DocumentEdit"</definedName>
    <definedName name="Aurora_Prices">"Monthly Price Summary'!$C$4:$H$63"</definedName>
    <definedName name="b" hidden="1">{#N/A,#N/A,FALSE,"Coversheet";#N/A,#N/A,FALSE,"QA"}</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9G00IN0JUIAQ4WE9NHTMQE2" hidden="1">#REF!</definedName>
    <definedName name="BEx00DXTY2JDVGWQKV8H7FG4SV30" hidden="1">#REF!</definedName>
    <definedName name="BEx00GHLTYRH5N2S6P78YW1CD30N" hidden="1">#REF!</definedName>
    <definedName name="BEx00JC31DY11L45SEU4B10BIN6W" hidden="1">#REF!</definedName>
    <definedName name="BEx00KZHZBHP3TDV1YMX4B19B95O" hidden="1">#REF!</definedName>
    <definedName name="BEx00P11V7HA4MS6XYY3P4BPVXML" hidden="1">#REF!</definedName>
    <definedName name="BEx00PBV7V99V7M3LDYUTF31MUFJ" hidden="1">#REF!</definedName>
    <definedName name="BEx00SMIQJ55EVB7T24CORX0JWQO" hidden="1">#REF!</definedName>
    <definedName name="BEx010V7DB7O7Z9NHSX27HZK4H76" hidden="1">#REF!</definedName>
    <definedName name="BEx012IKS6YVHG9KTG2FAKRSMYLU" hidden="1">#REF!</definedName>
    <definedName name="BEx01HY6E3GJ66ABU5ABN26V6Q13" hidden="1">#REF!</definedName>
    <definedName name="BEx01PW5YQKEGAR8JDDI5OARYXDF" hidden="1">#REF!</definedName>
    <definedName name="BEx01QCB2ERCAYYOFDP3OQRWUU60" hidden="1">#REF!</definedName>
    <definedName name="BEx01U37NQSMTGJRU8EGTJORBJ6H" hidden="1">#REF!</definedName>
    <definedName name="BEx01XJ94SHJ1YQ7ORPW0RQGKI2H" hidden="1">#REF!</definedName>
    <definedName name="BEx028BOZCS2MQO9MODVS6F7NCA3" hidden="1">#REF!</definedName>
    <definedName name="BEx02DPUYNH76938V8GVORY8LRY1" hidden="1">#REF!</definedName>
    <definedName name="BEx02PEP6DY4K1JGB0HHS3B6QOGZ" hidden="1">#REF!</definedName>
    <definedName name="BEx02Q08R9G839Q4RFGG9026C7PX" hidden="1">#REF!</definedName>
    <definedName name="BEx02SEL3Z1QWGAHXDPUA9WLTTPS" hidden="1">#REF!</definedName>
    <definedName name="BEx02Y3KJZH5BGDM9QEZ1PVVI114" hidden="1">#REF!</definedName>
    <definedName name="BEx0313GRLLASDTVPW5DHTXHE74M" hidden="1">#REF!</definedName>
    <definedName name="BEx1F0SOZ3H5XUHXD7O01TCR8T6J" hidden="1">#REF!</definedName>
    <definedName name="BEx1F9HL824UCNCVZ2U62J4KZCX8" hidden="1">#REF!</definedName>
    <definedName name="BEx1FEVSJKTI1Q1Z874QZVFSJSVA" hidden="1">#REF!</definedName>
    <definedName name="BEx1FGDRUHHLI1GBHELT4PK0LY4V" hidden="1">#REF!</definedName>
    <definedName name="BEx1FJZ7GKO99IYTP6GGGF7EUL3Z" hidden="1">#REF!</definedName>
    <definedName name="BEx1FPDH0YKYQXDHUTFIQLIF34J8" hidden="1">#REF!</definedName>
    <definedName name="BEx1FQ9SZAGL2HEKRB046EOQDWOX" hidden="1">#REF!</definedName>
    <definedName name="BEx1FZV2CM77TBH1R6YYV9P06KA2" hidden="1">#REF!</definedName>
    <definedName name="BEx1G59AY8195JTUM6P18VXUFJ3E" hidden="1">#REF!</definedName>
    <definedName name="BEx1GKUDMCV60BOZT0SENCT0MD8L" hidden="1">#REF!</definedName>
    <definedName name="BEx1GUVQ5L0JCX3E4SROI4WBYVTO" hidden="1">#REF!</definedName>
    <definedName name="BEx1GVMRHFXUP6XYYY9NR12PV5TF" hidden="1">#REF!</definedName>
    <definedName name="BEx1H6KIT7BHUH6MDDWC935V9N47" hidden="1">#REF!</definedName>
    <definedName name="BEx1HA60AI3STEJQZAQ0RA3Q3AZV" hidden="1">#REF!</definedName>
    <definedName name="BEx1HB2DBVO5N6V2WX7BEHUFYTFU" hidden="1">#REF!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IPLJZABY0EMUOTZN0EQMDPU" hidden="1">#REF!</definedName>
    <definedName name="BEx1HO94JIRX219MPWMB5E5XZ04X" hidden="1">#REF!</definedName>
    <definedName name="BEx1HQNF6KHM21E3XLW0NMSSEI9S" hidden="1">#REF!</definedName>
    <definedName name="BEx1HSLNWIW4S97ZBYY7I7M5YVH4" hidden="1">#REF!</definedName>
    <definedName name="BEx1HZCBBWLB2BTNOXP319ZDEVOJ" hidden="1">#REF!</definedName>
    <definedName name="BEx1I4QKTILCKZUSOJCVZN7SNHL5" hidden="1">#REF!</definedName>
    <definedName name="BEx1IE0ZP7RIFM9FI24S9I6AAJ14" hidden="1">#REF!</definedName>
    <definedName name="BEx1IGQ5B697MNDOE06MVSR0H58E" hidden="1">#REF!</definedName>
    <definedName name="BEx1IKRPW8MLB9Y485M1TL2IT9SH" hidden="1">#REF!</definedName>
    <definedName name="BEx1IPKCFCT3TL9MSO1LSYJ2VJ2X" hidden="1">#REF!</definedName>
    <definedName name="BEx1IW5PQTTMD62XZ287XF2O3FBQ" hidden="1">#REF!</definedName>
    <definedName name="BEx1J0CSSHDJGBJUHVOEMCF2P4DL" hidden="1">#REF!</definedName>
    <definedName name="BEx1J0NL6D3ILC18B48AL0VNEN9A" hidden="1">#REF!</definedName>
    <definedName name="BEx1J7E8VCGLPYU82QXVUG5N3ZAI" hidden="1">#REF!</definedName>
    <definedName name="BEx1JGE2YQWH8S25USOY08XVGO0D" hidden="1">#REF!</definedName>
    <definedName name="BEx1JJJC9T1W7HY4V7HP1S1W4JO1" hidden="1">#REF!</definedName>
    <definedName name="BEx1JKKZSJ7DI4PTFVI9VVFMB1X2" hidden="1">#REF!</definedName>
    <definedName name="BEx1JUBQFRVMASSFK4B3V0AD7YP9" hidden="1">#REF!</definedName>
    <definedName name="BEx1JVTOATZGRJFXGXPJJLC4DOBE" hidden="1">#REF!</definedName>
    <definedName name="BEx1JXBM5W4YRWNQ0P95QQS6JWD6" hidden="1">#REF!</definedName>
    <definedName name="BEx1KGY9QEHZ9QSARMQUTQKRK4UX" hidden="1">#REF!</definedName>
    <definedName name="BEx1KIWH5MOLR00SBECT39NS3AJ1" hidden="1">#REF!</definedName>
    <definedName name="BEx1KKP1ELIF2UII2FWVGL7M1X7J" hidden="1">#REF!</definedName>
    <definedName name="BEx1KQJKIAPZKE9YDYH5HKXX52FM" hidden="1">#REF!</definedName>
    <definedName name="BEx1KUVWMB0QCWA3RBE4CADFVRIS" hidden="1">#REF!</definedName>
    <definedName name="BEx1L0AAH7PV8PPQQDBP5AI4TLYP" hidden="1">#REF!</definedName>
    <definedName name="BEx1L2OG1SDFK2TPXELJ77YP4NI2" hidden="1">#REF!</definedName>
    <definedName name="BEx1L6Q60MWRDJB4L20LK0XPA0Z2" hidden="1">#REF!</definedName>
    <definedName name="BEx1L7BSEFOLQDNZWMLUNBRO08T4" hidden="1">#REF!</definedName>
    <definedName name="BEx1LD63FP2Z4BR9TKSHOZW9KKZ5" hidden="1">#REF!</definedName>
    <definedName name="BEx1LDMB9RW982DUILM2WPT5VWQ3" hidden="1">#REF!</definedName>
    <definedName name="BEx1LFF2UQ13XL4X1I2WBD73NZ21" hidden="1">#REF!</definedName>
    <definedName name="BEx1LKTB33LO23ACTADIVRY7ZNFC" hidden="1">#REF!</definedName>
    <definedName name="BEx1LQNKVZAXGSEPDAM8AWU2FHHJ" hidden="1">#REF!</definedName>
    <definedName name="BEx1LRPGDQCOEMW8YT80J1XCDCIV" hidden="1">#REF!</definedName>
    <definedName name="BEx1LRUSJW4JG54X07QWD9R27WV9" hidden="1">#REF!</definedName>
    <definedName name="BEx1M1WBK5T0LP1AK2JYV6W87ID6" hidden="1">#REF!</definedName>
    <definedName name="BEx1M51HHDYGIT8PON7U8ICL2S95" hidden="1">#REF!</definedName>
    <definedName name="BEx1MP4FWKV0QYXE13PX9JSNA270" hidden="1">#REF!</definedName>
    <definedName name="BEx1MSV791FSS4CZQKG04NHT3F79" hidden="1">#REF!</definedName>
    <definedName name="BEx1MTRKKVCHOZ0YGID6HZ49LJTO" hidden="1">#REF!</definedName>
    <definedName name="BEx1N3CUJ3UX61X38ZAJVPEN4KMC" hidden="1">#REF!</definedName>
    <definedName name="BEx1N5R5IJ3CG6CL344F5KWPINEO" hidden="1">#REF!</definedName>
    <definedName name="BEx1NFCFVPBS7XURQ8Y0BZEGPBVP" hidden="1">#REF!</definedName>
    <definedName name="BEx1NM34KQTO1LDNSAFD1L82UZFG" hidden="1">#REF!</definedName>
    <definedName name="BEx1NO6TXZVOGCUWCCRTXRXWW0XL" hidden="1">#REF!</definedName>
    <definedName name="BEx1NS8EU5P9FQV3S0WRTXI5L361" hidden="1">#REF!</definedName>
    <definedName name="BEx1NUBX5VUYZFKQH69FN6BTLWCR" hidden="1">#REF!</definedName>
    <definedName name="BEx1NZ4K1L8UON80Y2A4RASKWGNP" hidden="1">#REF!</definedName>
    <definedName name="BEx1O24FB2CPATAGE3T7L1NBQQO1" hidden="1">#REF!</definedName>
    <definedName name="BEx1OLAZ915OGYWP0QP1QQWDLCRX" hidden="1">#REF!</definedName>
    <definedName name="BEx1OO5ER042IS6IC4TLDI75JNVH" hidden="1">#REF!</definedName>
    <definedName name="BEx1OTE54CBSUT8FWKRALEDCUWN4" hidden="1">#REF!</definedName>
    <definedName name="BEx1OVSMPADTX95QUOX34KZQ8EDY" hidden="1">#REF!</definedName>
    <definedName name="BEx1OWJJ0DP4628GCVVRQ9X0DRHQ" hidden="1">#REF!</definedName>
    <definedName name="BEx1OX544IO9FQJI7YYQGZCEHB3O" hidden="1">#REF!</definedName>
    <definedName name="BEx1OY6SVEUT2EQ26P7EKEND342G" hidden="1">#REF!</definedName>
    <definedName name="BEx1OYN1LPIPI12O9G6F7QAOS9T4" hidden="1">#REF!</definedName>
    <definedName name="BEx1P1HHKJA799O3YZXQAX6KFH58" hidden="1">#REF!</definedName>
    <definedName name="BEx1P34W467WGPOXPK292QFJIPHJ" hidden="1">#REF!</definedName>
    <definedName name="BEx1P76FRYAB1BWA5RJS4KOB3G9I" hidden="1">#REF!</definedName>
    <definedName name="BEx1P7S1J4TKGVJ43C2Q2R3M9WRB" hidden="1">#REF!</definedName>
    <definedName name="BEx1P8OF6WY3IH8SO71KQOU83V3Y" hidden="1">#REF!</definedName>
    <definedName name="BEx1PA11BLPVZM8RC5BL46WX8YB5" hidden="1">#REF!</definedName>
    <definedName name="BEx1PAMMMZTO2BTR6YLZ9ASMPS4N" hidden="1">#REF!</definedName>
    <definedName name="BEx1PBZ4BEFIPGMQXT9T8S4PZ2IM" hidden="1">#REF!</definedName>
    <definedName name="BEx1PJMAAUI73DAR3XUON2UMXTBS" hidden="1">#REF!</definedName>
    <definedName name="BEx1PLF2CFSXBZPVI6CJ534EIJDN" hidden="1">#REF!</definedName>
    <definedName name="BEx1PMWZB2DO6EM9BKLUICZJ65HD" hidden="1">#REF!</definedName>
    <definedName name="BEx1PU3X6U0EVLY9569KVBPAH7XU" hidden="1">#REF!</definedName>
    <definedName name="BEx1Q9OV5AOW28OUGRFCD3ZFVWC3" hidden="1">#REF!</definedName>
    <definedName name="BEx1QA54J2A4I7IBQR19BTY28ZMR" hidden="1">#REF!</definedName>
    <definedName name="BEx1QD50TNYYZ6YO943BWHPB9UD9" hidden="1">#REF!</definedName>
    <definedName name="BEx1QMQAHG3KQUK59DVM68SWKZIZ" hidden="1">#REF!</definedName>
    <definedName name="BEx1R9YFKJCMSEST8OVCAO5E47FO" hidden="1">#REF!</definedName>
    <definedName name="BEx1RBGC06B3T52OIC0EQ1KGVP1I" hidden="1">#REF!</definedName>
    <definedName name="BEx1RRC7X4NI1CU4EO5XYE2GVARJ" hidden="1">#REF!</definedName>
    <definedName name="BEx1RZA1NCGT832L7EMR7GMF588W" hidden="1">#REF!</definedName>
    <definedName name="BEx1S0XGIPUSZQUCSGWSK10GKW7Y" hidden="1">#REF!</definedName>
    <definedName name="BEx1S5VFNKIXHTTCWSV60UC50EZ8" hidden="1">#REF!</definedName>
    <definedName name="BEx1SK3U02H0RGKEYXW7ZMCEOF3V" hidden="1">#REF!</definedName>
    <definedName name="BEx1SSNEZINBJT29QVS62VS1THT4" hidden="1">#REF!</definedName>
    <definedName name="BEx1SVNCHNANBJIDIQVB8AFK4HAN" hidden="1">#REF!</definedName>
    <definedName name="BEx1SY74DYVEPAQ9TGGGXKJA025O" hidden="1">#REF!</definedName>
    <definedName name="BEx1TJ0WLS9O7KNSGIPWTYHDYI1D" hidden="1">#REF!</definedName>
    <definedName name="BEx1TUPQAYGAI13ZC7FU1FJXFAPM" hidden="1">#REF!</definedName>
    <definedName name="BEx1TY0F9W7EOF31FZXITWEYBSRT" hidden="1">#REF!</definedName>
    <definedName name="BEx1U7WFO8OZKB1EBF4H386JW91L" hidden="1">#REF!</definedName>
    <definedName name="BEx1U87938YR9N6HYI24KVBKLOS3" hidden="1">#REF!</definedName>
    <definedName name="BEx1U9P6VQWSVRICLZR9DYRMN61U" hidden="1">#REF!</definedName>
    <definedName name="BEx1UESH4KDWHYESQU2IE55RS3LI" hidden="1">#REF!</definedName>
    <definedName name="BEx1UI8N9KTCPSOJ7RDW0T8UEBNP" hidden="1">#REF!</definedName>
    <definedName name="BEx1UML0HHJFHA5TBOYQ24I3RV1W" hidden="1">#REF!</definedName>
    <definedName name="BEx1UO8ENOJNYCNX5Z95TBIJ3MKP" hidden="1">#REF!</definedName>
    <definedName name="BEx1UUDIQPZ23XQ79GUL0RAWRSCK" hidden="1">#REF!</definedName>
    <definedName name="BEx1V67SEV778NVW68J8W5SND1J7" hidden="1">#REF!</definedName>
    <definedName name="BEx1VIY9SQLRESD11CC4PHYT0XSG" hidden="1">#REF!</definedName>
    <definedName name="BEx1W3170EJU6QEJR4F8E2ULUU2U" hidden="1">#REF!</definedName>
    <definedName name="BEx1WC67EH10SC38QWX3WEA5KH3A" hidden="1">#REF!</definedName>
    <definedName name="BEx1WDTMC6W73PJPTY0JYLKOA883" hidden="1">#REF!</definedName>
    <definedName name="BEx1WGYTKZZIPM1577W5FEYKFH3V" hidden="1">#REF!</definedName>
    <definedName name="BEx1WHPURIV3D3PTJJ359H1OP7ZV" hidden="1">#REF!</definedName>
    <definedName name="BEx1WLBBR45RLDQX9FCLJWUUQX5R" hidden="1">#REF!</definedName>
    <definedName name="BEx1WLWY2CR1WRD694JJSWSDFAIR" hidden="1">#REF!</definedName>
    <definedName name="BEx1WMD1LWPWRIK6GGAJRJAHJM8I" hidden="1">#REF!</definedName>
    <definedName name="BEx1WR0D41MR174LBF3P9E3K0J51" hidden="1">#REF!</definedName>
    <definedName name="BEx1WT3VU2F7OSUQZHBIV4KTTFJ4" hidden="1">#REF!</definedName>
    <definedName name="BEx1WUB1FAS5PHU33TJ60SUHR618" hidden="1">#REF!</definedName>
    <definedName name="BEx1WX04G0INSPPG9NTNR3DYR6PZ" hidden="1">#REF!</definedName>
    <definedName name="BEx1X3LHU9DPG01VWX2IF65TRATF" hidden="1">#REF!</definedName>
    <definedName name="BEx1XFL3ISYW3FU1DQ3US0DYA8NQ" hidden="1">#REF!</definedName>
    <definedName name="BEx1XK8AAMO0AH0Z1OUKW30CA7EQ" hidden="1">#REF!</definedName>
    <definedName name="BEx1XL4MZ7C80495GHQRWOBS16PQ" hidden="1">#REF!</definedName>
    <definedName name="BEx1Y2IGS2K95E1M51PEF9KJZ0KB" hidden="1">#REF!</definedName>
    <definedName name="BEx1Y3PKK83X2FN9SAALFHOWKMRQ" hidden="1">#REF!</definedName>
    <definedName name="BEx1YL3DJ7Y4AZ01ERCOGW0FJ26T" hidden="1">#REF!</definedName>
    <definedName name="BEx1Z2RYHSVD1H37817SN93VMURZ" hidden="1">#REF!</definedName>
    <definedName name="BEx3AMAKWI6458B67VKZO56MCNJW" hidden="1">#REF!</definedName>
    <definedName name="BEx3AOOVM42G82TNF53W0EKXLUSI" hidden="1">#REF!</definedName>
    <definedName name="BEx3AZH9W4SUFCAHNDOQ728R9V4L" hidden="1">#REF!</definedName>
    <definedName name="BEx3BNR9ES4KY7Q1DK83KC5NDGL8" hidden="1">#REF!</definedName>
    <definedName name="BEx3BQR5VZXNQ4H949ORM8ESU3B3" hidden="1">#REF!</definedName>
    <definedName name="BEx3BTLL3ASJN134DLEQTQM70VZM" hidden="1">#REF!</definedName>
    <definedName name="BEx3BW5CTV0DJU5AQS3ZQFK2VLF3" hidden="1">#REF!</definedName>
    <definedName name="BEx3BYP0FG369M7G3JEFLMMXAKTS" hidden="1">#REF!</definedName>
    <definedName name="BEx3C2QR0WUD19QSVO8EMIPNQJKH" hidden="1">#REF!</definedName>
    <definedName name="BEx3CKFCCPZZ6ROLAT5C1DZNIC1U" hidden="1">#REF!</definedName>
    <definedName name="BEx3CO0SVO4WLH0DO43DCHYDTH1P" hidden="1">#REF!</definedName>
    <definedName name="BEx3CPDAEBC12450MVHX6S78ILBS" hidden="1">#REF!</definedName>
    <definedName name="BEx3CQ9OQ7E1YH93NADGWWEH0HD5" hidden="1">#REF!</definedName>
    <definedName name="BEx3D9G6QTSPF9UYI4X0XY0VE896" hidden="1">#REF!</definedName>
    <definedName name="BEx3DCQU9PBRXIMLO62KS5RLH447" hidden="1">#REF!</definedName>
    <definedName name="BEx3DQ8EH7C7L4XQAOL3NRRVRRT3" hidden="1">#REF!</definedName>
    <definedName name="BEx3EF99FD6QNNCNOKDEE67JHTUJ" hidden="1">#REF!</definedName>
    <definedName name="BEx3EGLXG4AU8GXIFP26DZ61E6EP" hidden="1">#REF!</definedName>
    <definedName name="BEx3EHCSERZ2O2OAG8Y95UPG2IY9" hidden="1">#REF!</definedName>
    <definedName name="BEx3EJR3TCJDYS7ZXNDS5N9KTGIK" hidden="1">#REF!</definedName>
    <definedName name="BEx3ELJTTBS6P05CNISMGOJOA60V" hidden="1">#REF!</definedName>
    <definedName name="BEx3EQSLJBDDJRHNX19PBFCKNY2I" hidden="1">#REF!</definedName>
    <definedName name="BEx3EUUAX947Q5N6MY6W0KSNY78Y" hidden="1">#REF!</definedName>
    <definedName name="BEx3F3OJYKFH63TY4TBS69H5CI8M" hidden="1">#REF!</definedName>
    <definedName name="BEx3FHMD1P5XBCH23ZKIFO6ZTCNB" hidden="1">#REF!</definedName>
    <definedName name="BEx3FI2G3YYIACQHXNXEA15M8ZK5" hidden="1">#REF!</definedName>
    <definedName name="BEx3FJ9MHSLDK8W91GO85FX1GX57" hidden="1">#REF!</definedName>
    <definedName name="BEx3FR251HFU7A33PU01SJUENL2B" hidden="1">#REF!</definedName>
    <definedName name="BEx3FX7EJL47JSLSWP3EOC265WAE" hidden="1">#REF!</definedName>
    <definedName name="BEx3G201R8NLJ6FIHO2QS0SW9QVV" hidden="1">#REF!</definedName>
    <definedName name="BEx3G2LL2II66XY5YCDPG4JE13A3" hidden="1">#REF!</definedName>
    <definedName name="BEx3G2WA0DTYY9D8AGHHOBTPE2B2" hidden="1">#REF!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GRGZOH1A62SHC133FKNN9K23" hidden="1">#REF!</definedName>
    <definedName name="BEx3GS2LABKJSRV8GPZLJZVX7NMJ" hidden="1">#REF!</definedName>
    <definedName name="BEx3H05W7OEBR6W6YJKGD6W5M3I1" hidden="1">#REF!</definedName>
    <definedName name="BEx3H244GCME7ZDNAXG6ZSJ64ZRE" hidden="1">#REF!</definedName>
    <definedName name="BEx3H5UX2GZFZZT657YR76RHW5I6" hidden="1">#REF!</definedName>
    <definedName name="BEx3HACPKDZVUOS9WBDCCFJB46DK" hidden="1">#REF!</definedName>
    <definedName name="BEx3HMSEFOP6DBM4R97XA6B7NFG6" hidden="1">#REF!</definedName>
    <definedName name="BEx3HWJ5SQSD2CVCQNR183X44FR8" hidden="1">#REF!</definedName>
    <definedName name="BEx3I09YVXO0G4X7KGSA4WGORM35" hidden="1">#REF!</definedName>
    <definedName name="BEx3I3KN8WAL54AYYACGCUM43J9W" hidden="1">#REF!</definedName>
    <definedName name="BEx3ICF1GY8HQEBIU9S43PDJ90BX" hidden="1">#REF!</definedName>
    <definedName name="BEx3IYAH2DEBFWO8F94H4MXE3RLY" hidden="1">#REF!</definedName>
    <definedName name="BEx3IZSG3932LSWHR5YV78IVRPCK" hidden="1">#REF!</definedName>
    <definedName name="BEx3IZXXSYEW50379N2EAFWO8DZV" hidden="1">#REF!</definedName>
    <definedName name="BEx3J1VZVGTKT4ATPO9O5JCSFTTR" hidden="1">#REF!</definedName>
    <definedName name="BEx3JC2TY7JNAAC3L7QHVPQXLGQ8" hidden="1">#REF!</definedName>
    <definedName name="BEx3JMF5D7ODCJ7THAJTC1GFSG95" hidden="1">#REF!</definedName>
    <definedName name="BEx3JX23SYDIGOGM4Y0CQFBW8ZBV" hidden="1">#REF!</definedName>
    <definedName name="BEx3JXCXCVBZJGV5VEG9MJEI01AL" hidden="1">#REF!</definedName>
    <definedName name="BEx3JYK2N7X59TPJSKYZ77ENY8SS" hidden="1">#REF!</definedName>
    <definedName name="BEx3K13PSDK50JLCLD0GX8L4TWAH" hidden="1">#REF!</definedName>
    <definedName name="BEx3K4EII7GU1CG0BN7UL15M6J8Z" hidden="1">#REF!</definedName>
    <definedName name="BEx3K4ZXQUQ2KYZF74B84SO48XMW" hidden="1">#REF!</definedName>
    <definedName name="BEx3KEFXUCVNVPH7KSEGAZYX13B5" hidden="1">#REF!</definedName>
    <definedName name="BEx3KFXUAF6YXAA47B7Q6X9B3VGB" hidden="1">#REF!</definedName>
    <definedName name="BEx3KIXQYOGMPK4WJJAVBRX4NR28" hidden="1">#REF!</definedName>
    <definedName name="BEx3KJOMVOSFZVJUL3GKCNP6DQDS" hidden="1">#REF!</definedName>
    <definedName name="BEx3KP2VRBMORK0QEAZUYCXL3DHJ" hidden="1">#REF!</definedName>
    <definedName name="BEx3L4IN3LI4C26SITKTGAH27CDU" hidden="1">#REF!</definedName>
    <definedName name="BEx3L4YQ0J7ZU0M5QM6YIPCEYC9K" hidden="1">#REF!</definedName>
    <definedName name="BEx3L60DJOR7NQN42G7YSAODP1EX" hidden="1">#REF!</definedName>
    <definedName name="BEx3L7D0PI38HWZ7VADU16C9E33D" hidden="1">#REF!</definedName>
    <definedName name="BEx3LM1PR4Y7KINKMTMKR984GX8Q" hidden="1">#REF!</definedName>
    <definedName name="BEx3LM1PWWC9WH0R5TX5K06V559U" hidden="1">#REF!</definedName>
    <definedName name="BEx3LPCEZ1C0XEKNCM3YT09JWCUO" hidden="1">#REF!</definedName>
    <definedName name="BEx3LSXW33WR1ECIMRYUPFBJXGGH" hidden="1">#REF!</definedName>
    <definedName name="BEx3M1MR1K1NQD03H74BFWOK4MWQ" hidden="1">#REF!</definedName>
    <definedName name="BEx3M4H77MYUKOOD31H9F80NMVK8" hidden="1">#REF!</definedName>
    <definedName name="BEx3M9VFX329PZWYC4DMZ6P3W9R2" hidden="1">#REF!</definedName>
    <definedName name="BEx3MCQ0VEBV0CZXDS505L38EQ8N" hidden="1">#REF!</definedName>
    <definedName name="BEx3MEYV5LQY0BAL7V3CFAFVOM3T" hidden="1">#REF!</definedName>
    <definedName name="BEx3MF9LX8G8DXGARRYNTDH542WG" hidden="1">#REF!</definedName>
    <definedName name="BEx3MREOFWJQEYMCMBL7ZE06NBN6" hidden="1">#REF!</definedName>
    <definedName name="BEx3MSGD8I6KBFD4XFWYGH3DKUK3" hidden="1">#REF!</definedName>
    <definedName name="BEx3NDQFYEWZAUGWFMGT2R7E7RBT" hidden="1">#REF!</definedName>
    <definedName name="BEx3NGQBX2HEDKOCDX0TX1TGBB3P" hidden="1">#REF!</definedName>
    <definedName name="BEx3NLIZ7PHF2XE59ECZ3MD04ZG1" hidden="1">#REF!</definedName>
    <definedName name="BEx3NMQ4BVC94728AUM7CCX7UHTU" hidden="1">#REF!</definedName>
    <definedName name="BEx3NR2I4OUFP3Z2QZEDU2PIFIDI" hidden="1">#REF!</definedName>
    <definedName name="BEx3O19B8FTTAPVT5DZXQGQXWFR8" hidden="1">#REF!</definedName>
    <definedName name="BEx3O85IKWARA6NCJOLRBRJFMEWW" hidden="1">#REF!</definedName>
    <definedName name="BEx3OJZSCGFRW7SVGBFI0X9DNVMM" hidden="1">#REF!</definedName>
    <definedName name="BEx3ORSBUXAF21MKEY90YJV9AY9A" hidden="1">#REF!</definedName>
    <definedName name="BEx3OUS0N576NJN078Y1BWUWQK6B" hidden="1">#REF!</definedName>
    <definedName name="BEx3OV8BH6PYNZT7C246LOAU9SVX" hidden="1">#REF!</definedName>
    <definedName name="BEx3OXRYJZUEY6E72UJU0PHLMYAR" hidden="1">#REF!</definedName>
    <definedName name="BEx3P3RP5PYI4BJVYGNU1V7KT5EH" hidden="1">#REF!</definedName>
    <definedName name="BEx3P59TTRSGQY888P5C1O7M2PQT" hidden="1">#REF!</definedName>
    <definedName name="BEx3PDNRRNKD5GOUBUQFXAHIXLD9" hidden="1">#REF!</definedName>
    <definedName name="BEx3PDT8GNPWLLN02IH1XPV90XYK" hidden="1">#REF!</definedName>
    <definedName name="BEx3PKEMDW8KZEP11IL927C5O7I2" hidden="1">#REF!</definedName>
    <definedName name="BEx3PKJZ1Z7L9S6KV8KXVS6B2FX4" hidden="1">#REF!</definedName>
    <definedName name="BEx3PMNG53Z5HY138H99QOMTX8W3" hidden="1">#REF!</definedName>
    <definedName name="BEx3PP1RRSFZ8UC0JC9R91W6LNKW" hidden="1">#REF!</definedName>
    <definedName name="BEx3PRQW017D7T1X732WDV7L1KP8" hidden="1">#REF!</definedName>
    <definedName name="BEx3PVXYZC8WB9ZJE7OCKUXZ46EA" hidden="1">#REF!</definedName>
    <definedName name="BEx3Q0VWPU5EQECK7MQ47TYJ3SWW" hidden="1">#REF!</definedName>
    <definedName name="BEx3Q7BZ9PUXK2RLIOFSIS9AHU1B" hidden="1">#REF!</definedName>
    <definedName name="BEx3Q8J42S9VU6EAN2Y28MR6DF88" hidden="1">#REF!</definedName>
    <definedName name="BEx3QCFD2TBUF95ZN83Q7JPV97FK" hidden="1">#REF!</definedName>
    <definedName name="BEx3QEDFOYFY5NBTININ5W4RLD4Q" hidden="1">#REF!</definedName>
    <definedName name="BEx3QIKJ3U962US1Q564NZDLU8LD" hidden="1">#REF!</definedName>
    <definedName name="BEx3QLF3RHHBNUFLUWEROBZDF1U4" hidden="1">#REF!</definedName>
    <definedName name="BEx3QR9D45DHW50VQ7Y3Q1AXPOB9" hidden="1">#REF!</definedName>
    <definedName name="BEx3QSWT2S5KWG6U2V9711IYDQBM" hidden="1">#REF!</definedName>
    <definedName name="BEx3QVGG7Q2X4HZHJAM35A8T3VR7" hidden="1">#REF!</definedName>
    <definedName name="BEx3R0JUB9YN8PHPPQTAMIT1IHWK" hidden="1">#REF!</definedName>
    <definedName name="BEx3R81NFRO7M81VHVKOBFT0QBIL" hidden="1">#REF!</definedName>
    <definedName name="BEx3RHC2ZD5UFS6QD4OPFCNNMWH1" hidden="1">#REF!</definedName>
    <definedName name="BEx3RQ10QIWBAPHALAA91BUUCM2X" hidden="1">#REF!</definedName>
    <definedName name="BEx3RV4E1WT43SZBUN09RTB8EK1O" hidden="1">#REF!</definedName>
    <definedName name="BEx3RXYU0QLFXSFTM5EB20GD03W5" hidden="1">#REF!</definedName>
    <definedName name="BEx3RYKLC3QQO3XTUN7BEW2AQL98" hidden="1">#REF!</definedName>
    <definedName name="BEx3S37QNFSKW3DGRH5YVVEZLJI7" hidden="1">#REF!</definedName>
    <definedName name="BEx3SICJ45BYT6FHBER86PJT25FC" hidden="1">#REF!</definedName>
    <definedName name="BEx3SMUCMJVGQ2H4EHQI5ZFHEF0P" hidden="1">#REF!</definedName>
    <definedName name="BEx3SN56F03CPDRDA7LZ763V0N4I" hidden="1">#REF!</definedName>
    <definedName name="BEx3SPE6N1ORXPRCDL3JPZD73Z9F" hidden="1">#REF!</definedName>
    <definedName name="BEx3T29ZTULQE0OMSMWUMZDU9ZZ0" hidden="1">#REF!</definedName>
    <definedName name="BEx3T6MJ1QDJ929WMUDVZ0O3UW0Y" hidden="1">#REF!</definedName>
    <definedName name="BEx3TD7WH1NN1OH0MRS4T8ENRU32" hidden="1">#REF!</definedName>
    <definedName name="BEx3TPCSI16OAB2L9M9IULQMQ9J9" hidden="1">#REF!</definedName>
    <definedName name="BEx3TQ3SFJB2WTCV0OXDE56FB46K" hidden="1">#REF!</definedName>
    <definedName name="BEx3TX59M3456DDBXWFJ8X2TU37A" hidden="1">#REF!</definedName>
    <definedName name="BEx3U2UBY80GPGSTYFGI6F8TPKCV" hidden="1">#REF!</definedName>
    <definedName name="BEx3U64YUOZ419BAJS2W78UMATAW" hidden="1">#REF!</definedName>
    <definedName name="BEx3U94WCEA5DKMWBEX1GU0LKYG2" hidden="1">#REF!</definedName>
    <definedName name="BEx3U9VZ8SQVYS6ZA038J7AP7ZGW" hidden="1">#REF!</definedName>
    <definedName name="BEx3UIQ5WRJBGNTFCCLOR4N7B1OQ" hidden="1">#REF!</definedName>
    <definedName name="BEx3UJMIX2NUSSWGMSI25A5DM4CH" hidden="1">#REF!</definedName>
    <definedName name="BEx3UKIX0UULWP3BZA8VT2SQ8WI7" hidden="1">#REF!</definedName>
    <definedName name="BEx3UKOCOQG7S1YQ436S997K1KWV" hidden="1">#REF!</definedName>
    <definedName name="BEx3UYM19VIXLA0EU7LB9NHA77PB" hidden="1">#REF!</definedName>
    <definedName name="BEx3VML7CG70HPISMVYIUEN3711Q" hidden="1">#REF!</definedName>
    <definedName name="BEx56ZID5H04P9AIYLP1OASFGV56" hidden="1">#REF!</definedName>
    <definedName name="BEx57ROM8UIFKV5C1BOZWSQQLESO" hidden="1">#REF!</definedName>
    <definedName name="BEx587EYSS57E3PI8DT973HLJM9E" hidden="1">#REF!</definedName>
    <definedName name="BEx587KFQ3VKCOCY1SA5F24PQGUI" hidden="1">#REF!</definedName>
    <definedName name="BEx58O780PQ05NF0Z1SKKRB3N099" hidden="1">#REF!</definedName>
    <definedName name="BEx58W57CTL8HFK3U7ZRFYZR6MXE" hidden="1">#REF!</definedName>
    <definedName name="BEx58XHO7ZULLF2EUD7YIS0MGQJ5" hidden="1">#REF!</definedName>
    <definedName name="BEx58ZAFNTMGBNDH52VUYXLRJO7P" hidden="1">#REF!</definedName>
    <definedName name="BEx58ZW0HAIGIPEX9CVA1PQQTR6X" hidden="1">#REF!</definedName>
    <definedName name="BEx593SAFVYKW7V61D9COEZJXDA7" hidden="1">#REF!</definedName>
    <definedName name="BEx59BA1KH3RG6K1LHL7YS2VB79N" hidden="1">#REF!</definedName>
    <definedName name="BEx59DDIU0AMFOY94NSP1ULST8JD" hidden="1">#REF!</definedName>
    <definedName name="BEx59E9WABJP2TN71QAIKK79HPK9" hidden="1">#REF!</definedName>
    <definedName name="BEx59F0T17A80RNLNSZNFX8NAO8Y" hidden="1">#REF!</definedName>
    <definedName name="BEx59P7MAPNU129ZTC5H3EH892G1" hidden="1">#REF!</definedName>
    <definedName name="BEx5A11WZRQSIE089QE119AOX9ZG" hidden="1">#REF!</definedName>
    <definedName name="BEx5A7CIGCOTHJKHGUBDZG91JGPZ" hidden="1">#REF!</definedName>
    <definedName name="BEx5A8UFLT2SWVSG5COFA9B8P376" hidden="1">#REF!</definedName>
    <definedName name="BEx5ABUBK8WJV1WILGYU9A7CO0KI" hidden="1">#REF!</definedName>
    <definedName name="BEx5AFFTN3IXIBHDKM0FYC4OFL1S" hidden="1">#REF!</definedName>
    <definedName name="BEx5AOFIO8KVRHIZ1RII337AA8ML" hidden="1">#REF!</definedName>
    <definedName name="BEx5APRZ66L5BWHFE8E4YYNEDTI4" hidden="1">#REF!</definedName>
    <definedName name="BEx5AQJ1Z64KY10P8ZF1JKJUFEGN" hidden="1">#REF!</definedName>
    <definedName name="BEx5AY62R0TL82VHXE37SCZCINQC" hidden="1">#REF!</definedName>
    <definedName name="BEx5B0PV1FCOUSHWQTY94AO0B8P0" hidden="1">#REF!</definedName>
    <definedName name="BEx5B4RHHX0J1BF2FZKEA0SPP29O" hidden="1">#REF!</definedName>
    <definedName name="BEx5B5YMSWP0OVI5CIQRP5V18D0C" hidden="1">#REF!</definedName>
    <definedName name="BEx5B825RW35M5H0UB2IZGGRS4ER" hidden="1">#REF!</definedName>
    <definedName name="BEx5BAWPMY0TL684WDXX6KKJLRCN" hidden="1">#REF!</definedName>
    <definedName name="BEx5BBCUOWR6J9MZS2ML5XB0X7MW" hidden="1">#REF!</definedName>
    <definedName name="BEx5BBI61U4Y65GD0ARMTALPP7SJ" hidden="1">#REF!</definedName>
    <definedName name="BEx5BDR56MEV4IHY6CIH2SVNG1UB" hidden="1">#REF!</definedName>
    <definedName name="BEx5BESZC5H329SKHGJOHZFILYJJ" hidden="1">#REF!</definedName>
    <definedName name="BEx5BHSQ42B50IU1TEQFUXFX9XQD" hidden="1">#REF!</definedName>
    <definedName name="BEx5BKSM4UN4C1DM3EYKM79MRC5K" hidden="1">#REF!</definedName>
    <definedName name="BEx5BNN8NPH9KVOBARB9CDD9WLB6" hidden="1">#REF!</definedName>
    <definedName name="BEx5BPLEZ8XY6S89R7AZQSKLT4HK" hidden="1">#REF!</definedName>
    <definedName name="BEx5BYFMZ80TDDN2EZO8CF39AIAC" hidden="1">#REF!</definedName>
    <definedName name="BEx5C2BWFW6SHZBFDEISKGXHZCQW" hidden="1">#REF!</definedName>
    <definedName name="BEx5C44NK782B81CBGQUDS6Z8MV9" hidden="1">#REF!</definedName>
    <definedName name="BEx5C49ZFH8TO9ZU55729C3F7XG7" hidden="1">#REF!</definedName>
    <definedName name="BEx5C8GZQK13G60ZM70P63I5OS0L" hidden="1">#REF!</definedName>
    <definedName name="BEx5CAPTVN2NBT3UOMA1UFAL1C2R" hidden="1">#REF!</definedName>
    <definedName name="BEx5CEM3SYF9XP0ZZVE0GEPCLV3F" hidden="1">#REF!</definedName>
    <definedName name="BEx5CFYQ0F1Z6P8SCVJ0I3UPVFE4" hidden="1">#REF!</definedName>
    <definedName name="BEx5CPEKNSJORIPFQC2E1LTRYY8L" hidden="1">#REF!</definedName>
    <definedName name="BEx5CSUOL05D8PAM2TRDA9VRJT1O" hidden="1">#REF!</definedName>
    <definedName name="BEx5CUNFOO4YDFJ22HCMI2QKIGKM" hidden="1">#REF!</definedName>
    <definedName name="BEx5D01O3G6BXWXT7MZEVS1F4TE9" hidden="1">#REF!</definedName>
    <definedName name="BEx5D3HO5XE85AN0NGALZ4K4GE8J" hidden="1">#REF!</definedName>
    <definedName name="BEx5D8L47OF0WHBPFWXGZINZWUBZ" hidden="1">#REF!</definedName>
    <definedName name="BEx5DAJAHQ2SKUPCKSCR3PYML67L" hidden="1">#REF!</definedName>
    <definedName name="BEx5DC18JM1KJCV44PF18E0LNRKA" hidden="1">#REF!</definedName>
    <definedName name="BEx5DFH8EU3RCPUOTFY8S9G8SBCG" hidden="1">#REF!</definedName>
    <definedName name="BEx5DJIZBTNS011R9IIG2OQ2L6ZX" hidden="1">#REF!</definedName>
    <definedName name="BEx5DS2EKWFPC2UWI1W1QESX9QP5" hidden="1">#REF!</definedName>
    <definedName name="BEx5E123OLO9WQUOIRIDJ967KAGK" hidden="1">#REF!</definedName>
    <definedName name="BEx5E2UU5NES6W779W2OZTZOB4O7" hidden="1">#REF!</definedName>
    <definedName name="BEx5ELFT92WAQN3NW8COIMQHUL91" hidden="1">#REF!</definedName>
    <definedName name="BEx5ELQL9B0VR6UT18KP11DHOTFX" hidden="1">#REF!</definedName>
    <definedName name="BEx5ER4TJTFPN7IB1MNEB1ZFR5M6" hidden="1">#REF!</definedName>
    <definedName name="BEx5EYXB2LDMI4FLC3QFAOXC0FZ3" hidden="1">#REF!</definedName>
    <definedName name="BEx5F6V72QTCK7O39Y59R0EVM6CW" hidden="1">#REF!</definedName>
    <definedName name="BEx5FGLQVACD5F5YZG4DGSCHCGO2" hidden="1">#REF!</definedName>
    <definedName name="BEx5FHCTE8VTJEF7IK189AVLNYSY" hidden="1">#REF!</definedName>
    <definedName name="BEx5FLJWHLW3BTZILDPN5NMA449V" hidden="1">#REF!</definedName>
    <definedName name="BEx5FNI2O10YN2SI1NO4X5GP3GTF" hidden="1">#REF!</definedName>
    <definedName name="BEx5FO8YRFSZCG3L608EHIHIHFY4" hidden="1">#REF!</definedName>
    <definedName name="BEx5FQNA6V4CNYSH013K45RI4BCV" hidden="1">#REF!</definedName>
    <definedName name="BEx5FVQPPEU32CPNV9RRQ9MNLLVE" hidden="1">#REF!</definedName>
    <definedName name="BEx5G08KGMG5X2AQKDGPFYG5GH94" hidden="1">#REF!</definedName>
    <definedName name="BEx5G1A8TFN4C4QII35U9DKYNIS8" hidden="1">#REF!</definedName>
    <definedName name="BEx5G1L0QO91KEPDMV1D8OT4BT73" hidden="1">#REF!</definedName>
    <definedName name="BEx5G1QHX69GFUYHUZA5X74MTDMR" hidden="1">#REF!</definedName>
    <definedName name="BEx5G5S2C9JRD28ZQMMQLCBHWOHB" hidden="1">#REF!</definedName>
    <definedName name="BEx5G7KU3EGZQSYN2YNML8EW8NDC" hidden="1">#REF!</definedName>
    <definedName name="BEx5G86DZL1VYUX6KWODAP3WFAWP" hidden="1">#REF!</definedName>
    <definedName name="BEx5G8BV2GIOCM3C7IUFK8L04A6M" hidden="1">#REF!</definedName>
    <definedName name="BEx5GID9MVBUPFFT9M8K8B5MO9NV" hidden="1">#REF!</definedName>
    <definedName name="BEx5GN0EWA9SCQDPQ7NTUQH82QVK" hidden="1">#REF!</definedName>
    <definedName name="BEx5GNBCU4WZ74I0UXFL9ZG2XSGJ" hidden="1">#REF!</definedName>
    <definedName name="BEx5GUCTYC7QCWGWU5BTO7Y7HDZX" hidden="1">#REF!</definedName>
    <definedName name="BEx5GYUPJULJQ624TEESYFG1NFOH" hidden="1">#REF!</definedName>
    <definedName name="BEx5H0NEE0AIN5E2UHJ9J9ISU9N1" hidden="1">#REF!</definedName>
    <definedName name="BEx5H1UJSEUQM2K8QHQXO5THVHSO" hidden="1">#REF!</definedName>
    <definedName name="BEx5HAOT9XWUF7XIFRZZS8B9F5TZ" hidden="1">#REF!</definedName>
    <definedName name="BEx5HB534CO7TBSALKMD27WHMAQJ" hidden="1">#REF!</definedName>
    <definedName name="BEx5HE4XRF9BUY04MENWY9CHHN5H" hidden="1">#REF!</definedName>
    <definedName name="BEx5HFHMABAT0H9KKS754X4T304E" hidden="1">#REF!</definedName>
    <definedName name="BEx5HGDZ7MX1S3KNXLRL9WU565V4" hidden="1">#REF!</definedName>
    <definedName name="BEx5HJZ9FAVNZSSBTAYRPZDYM9NU" hidden="1">#REF!</definedName>
    <definedName name="BEx5HZ9JMKHNLFWLVUB1WP5B39BL" hidden="1">#REF!</definedName>
    <definedName name="BEx5I17QJ0PQ1OG1IMH69HMQWNEA" hidden="1">#REF!</definedName>
    <definedName name="BEx5I244LQHZTF3XI66J8705R9XX" hidden="1">#REF!</definedName>
    <definedName name="BEx5I8PBP4LIXDGID5BP0THLO0AQ" hidden="1">#REF!</definedName>
    <definedName name="BEx5I8USVUB3JP4S9OXGMZVMOQXR" hidden="1">#REF!</definedName>
    <definedName name="BEx5I9GDQSYIAL65UQNDMNFQCS9Y" hidden="1">#REF!</definedName>
    <definedName name="BEx5IBUPG9AWNW5PK7JGRGEJ4OLM" hidden="1">#REF!</definedName>
    <definedName name="BEx5IC06RVN8BSAEPREVKHKLCJ2L" hidden="1">#REF!</definedName>
    <definedName name="BEx5IGY4M04BPXSQF2J4GQYXF85O" hidden="1">#REF!</definedName>
    <definedName name="BEx5IWTZDCLZ5CCDG108STY04SAJ" hidden="1">#REF!</definedName>
    <definedName name="BEx5J0FFP1KS4NGY20AEJI8VREEA" hidden="1">#REF!</definedName>
    <definedName name="BEx5J1XE5FVWL6IJV6CWKPN24UBK" hidden="1">#REF!</definedName>
    <definedName name="BEx5JF3ZXLDIS8VNKDCY7ZI7H1CI" hidden="1">#REF!</definedName>
    <definedName name="BEx5JHCZJ8G6OOOW6EF3GABXKH6F" hidden="1">#REF!</definedName>
    <definedName name="BEx5JJB6W446THXQCRUKD3I7RKLP" hidden="1">#REF!</definedName>
    <definedName name="BEx5JNCT8Z7XSSPD5EMNAJELCU2V" hidden="1">#REF!</definedName>
    <definedName name="BEx5JQCNT9Y4RM306CHC8IPY3HBZ" hidden="1">#REF!</definedName>
    <definedName name="BEx5K08PYKE6JOKBYIB006TX619P" hidden="1">#REF!</definedName>
    <definedName name="BEx5K4W2S2K7M9V2M304KW93LK8Q" hidden="1">#REF!</definedName>
    <definedName name="BEx5K51DSERT1TR7B4A29R41W4NX" hidden="1">#REF!</definedName>
    <definedName name="BEx5KBBZ8KCEQK36ARG4ERYOFD4G" hidden="1">#REF!</definedName>
    <definedName name="BEx5KCOET0DYMY4VILOLGVBX7E3C" hidden="1">#REF!</definedName>
    <definedName name="BEx5KYER580I4T7WTLMUN7NLNP5K" hidden="1">#REF!</definedName>
    <definedName name="BEx5LHLB3M6K4ZKY2F42QBZT30ZH" hidden="1">#REF!</definedName>
    <definedName name="BEx5LKQJG40DO2JR1ZF6KD3PON9K" hidden="1">#REF!</definedName>
    <definedName name="BEx5LQA84QRPGAR4FLC7MCT3H9EN" hidden="1">#REF!</definedName>
    <definedName name="BEx5LRMNU3HXIE1BUMDHRU31F7JJ" hidden="1">#REF!</definedName>
    <definedName name="BEx5LSJ1LPUAX3ENSPECWPG4J7D1" hidden="1">#REF!</definedName>
    <definedName name="BEx5LTKQ8RQWJE4BC88OP928893U" hidden="1">#REF!</definedName>
    <definedName name="BEx5M4D4KHXU4JXKDEHZZNRG7NRA" hidden="1">#REF!</definedName>
    <definedName name="BEx5MB9BR71LZDG7XXQ2EO58JC5F" hidden="1">#REF!</definedName>
    <definedName name="BEx5MHEF05EVRV5DPTG4KMPWZSUS" hidden="1">#REF!</definedName>
    <definedName name="BEx5MLQZM68YQSKARVWTTPINFQ2C" hidden="1">#REF!</definedName>
    <definedName name="BEx5MMCJMU7FOOWUCW9EA13B7V5F" hidden="1">#REF!</definedName>
    <definedName name="BEx5MVXTKNBXHNWTL43C670E4KXC" hidden="1">#REF!</definedName>
    <definedName name="BEx5MWZGZ3VRB5418C2RNF9H17BQ" hidden="1">#REF!</definedName>
    <definedName name="BEx5MX4YD2QV39W04QH9C6AOA0FB" hidden="1">#REF!</definedName>
    <definedName name="BEx5N3A8LULD7YBJH5J83X27PZSW" hidden="1">#REF!</definedName>
    <definedName name="BEx5N4XI4PWB1W9PMZ4O5R0HWTYD" hidden="1">#REF!</definedName>
    <definedName name="BEx5N8DH1SY888WI2GZ2D6E9XCXB" hidden="1">#REF!</definedName>
    <definedName name="BEx5NA68N6FJFX9UJXK4M14U487F" hidden="1">#REF!</definedName>
    <definedName name="BEx5NIKBG2GDJOYGE3WCXKU7YY51" hidden="1">#REF!</definedName>
    <definedName name="BEx5NV06L5J5IMKGOMGKGJ4PBZCD" hidden="1">#REF!</definedName>
    <definedName name="BEx5NW1V6AB25NEEX9VPHRXWJDSS" hidden="1">#REF!</definedName>
    <definedName name="BEx5NWSXWACAUHWVZAI57DGZ8OCQ" hidden="1">#REF!</definedName>
    <definedName name="BEx5NZSSQ6PY99ZX2D7Q9IGOR34W" hidden="1">#REF!</definedName>
    <definedName name="BEx5O2N9HTGG4OJHR62PKFMNZTTW" hidden="1">#REF!</definedName>
    <definedName name="BEx5O3ZUQ2OARA1CDOZ3NC4UE5AA" hidden="1">#REF!</definedName>
    <definedName name="BEx5OAFS0NJ2CB86A02E1JYHMLQ1" hidden="1">#REF!</definedName>
    <definedName name="BEx5OG4RPU8W1ETWDWM234NYYYEN" hidden="1">#REF!</definedName>
    <definedName name="BEx5OP9Y43F99O2IT69MKCCXGL61" hidden="1">#REF!</definedName>
    <definedName name="BEx5P9Y9RDXNUAJ6CZ2LHMM8IM7T" hidden="1">#REF!</definedName>
    <definedName name="BEx5PHWB2C0D5QLP3BZIP3UO7DIZ" hidden="1">#REF!</definedName>
    <definedName name="BEx5PJP02W68K2E46L5C5YBSNU6T" hidden="1">#REF!</definedName>
    <definedName name="BEx5PLCA8DOMAU315YCS5275L2HS" hidden="1">#REF!</definedName>
    <definedName name="BEx5PRXMZ5M65Z732WNNGV564C2J" hidden="1">#REF!</definedName>
    <definedName name="BEx5Q29Y91E64DPE0YY53A6YHF3Y" hidden="1">#REF!</definedName>
    <definedName name="BEx5QPSW4IPLH50WSR87HRER05RF" hidden="1">#REF!</definedName>
    <definedName name="BEx73V0EP8EMNRC3EZJJKKVKWQVB" hidden="1">#REF!</definedName>
    <definedName name="BEx741WJHIJVXUX131SBXTVW8D71" hidden="1">#REF!</definedName>
    <definedName name="BEx74Q6H3O7133AWQXWC21MI2UFT" hidden="1">#REF!</definedName>
    <definedName name="BEx74R2VQ8BSMKPX25262AU3VZF7" hidden="1">#REF!</definedName>
    <definedName name="BEx74W6BJ8ENO3J25WNM5H5APKA3" hidden="1">#REF!</definedName>
    <definedName name="BEx74YKLW1FKLWC3DJ2ELZBZBY1M" hidden="1">#REF!</definedName>
    <definedName name="BEx755GRRD9BL27YHLH5QWIYLWB7" hidden="1">#REF!</definedName>
    <definedName name="BEx759D1D5SXS5ELLZVBI0SXYUNF" hidden="1">#REF!</definedName>
    <definedName name="BEx75DPEQTX055IZ2L8UVLJOT1DD" hidden="1">#REF!</definedName>
    <definedName name="BEx75GJZSZHUDN6OOAGQYFUDA2LP" hidden="1">#REF!</definedName>
    <definedName name="BEx75HGCCV5K4UCJWYV8EV9AG5YT" hidden="1">#REF!</definedName>
    <definedName name="BEx75PZT8TY5P13U978NVBUXKHT4" hidden="1">#REF!</definedName>
    <definedName name="BEx75T55F7GML8V1DMWL26WRT006" hidden="1">#REF!</definedName>
    <definedName name="BEx75VJGR07JY6UUWURQ4PJ29UKC" hidden="1">#REF!</definedName>
    <definedName name="BEx7696AZUPB1PK30JJQUWUELQPJ" hidden="1">#REF!</definedName>
    <definedName name="BEx76PNR8S4T4VUQS0KU58SEX0VN" hidden="1">#REF!</definedName>
    <definedName name="BEx76YY7ODSIKDD9VDF9TLTDM18I" hidden="1">#REF!</definedName>
    <definedName name="BEx7705E86I9B7DTKMMJMAFSYMUL" hidden="1">#REF!</definedName>
    <definedName name="BEx7741OUGLA0WJQLQRUJSL4DE00" hidden="1">#REF!</definedName>
    <definedName name="BEx774N83DXLJZ54Q42PWIJZ2DN1" hidden="1">#REF!</definedName>
    <definedName name="BEx779QNIY3061ZV9BR462WKEGRW" hidden="1">#REF!</definedName>
    <definedName name="BEx77G19QU9A95CNHE6QMVSQR2T3" hidden="1">#REF!</definedName>
    <definedName name="BEx77P0S3GVMS7BJUL9OWUGJ1B02"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BSYINF85GYNSCIRD95PH86Q" hidden="1">#REF!</definedName>
    <definedName name="BEx78HHRIWDLHQX2LG0HWFRYEL1T" hidden="1">#REF!</definedName>
    <definedName name="BEx78QC4X2YVM9K6MQRB2WJG36N3" hidden="1">#REF!</definedName>
    <definedName name="BEx78QMXZ2P1ZB3HJ9O50DWHCMXR" hidden="1">#REF!</definedName>
    <definedName name="BEx78SFO5VR28677DWZEMDN7G86X" hidden="1">#REF!</definedName>
    <definedName name="BEx78SFOYH1Z0ZDTO47W2M60TW6K" hidden="1">#REF!</definedName>
    <definedName name="BEx7974EARYYX2ICWU0YC50VO5D8" hidden="1">#REF!</definedName>
    <definedName name="BEx79JK3E6JO8MX4O35A5G8NZCC8" hidden="1">#REF!</definedName>
    <definedName name="BEx79OCP4HQ6XP8EWNGEUDLOZBBS" hidden="1">#REF!</definedName>
    <definedName name="BEx79SEAYKUZB0H4LYBCD6WWJBG2" hidden="1">#REF!</definedName>
    <definedName name="BEx79SJRHTLS9PYM69O9BWW1FMJK" hidden="1">#REF!</definedName>
    <definedName name="BEx79YJJLBELICW9F9FRYSCQ101L" hidden="1">#REF!</definedName>
    <definedName name="BEx79YUC7B0V77FSBGIRCY1BR4VK" hidden="1">#REF!</definedName>
    <definedName name="BEx7A06T3RC2891FUX05G3QPRAUE" hidden="1">#REF!</definedName>
    <definedName name="BEx7A9S3JA1X7FH4CFSQLTZC4691" hidden="1">#REF!</definedName>
    <definedName name="BEx7ABA2C9IWH5VSLVLLLCY62161" hidden="1">#REF!</definedName>
    <definedName name="BEx7AE4LPLX8N85BYB0WCO5S7ZPV" hidden="1">#REF!</definedName>
    <definedName name="BEx7AR0EEP9O5JPPEKQWG1TC860T" hidden="1">#REF!</definedName>
    <definedName name="BEx7ASD1I654MEDCO6GGWA95PXSC" hidden="1">#REF!</definedName>
    <definedName name="BEx7AURD3S7JGN4D3YK1QAG6TAFA" hidden="1">#REF!</definedName>
    <definedName name="BEx7AVCX9S5RJP3NSZ4QM4E6ERDT" hidden="1">#REF!</definedName>
    <definedName name="BEx7AVYIGP0930MV5JEBWRYCJN68" hidden="1">#REF!</definedName>
    <definedName name="BEx7B6LH6917TXOSAAQ6U7HVF018" hidden="1">#REF!</definedName>
    <definedName name="BEx7BN8E88JR3K1BSLAZRPSFPQ9L" hidden="1">#REF!</definedName>
    <definedName name="BEx7BP14RMS3638K85OM4NCYLRHG" hidden="1">#REF!</definedName>
    <definedName name="BEx7BPXFZXJ79FQ0E8AQE21PGVHA" hidden="1">#REF!</definedName>
    <definedName name="BEx7C04AM39DQMC1TIX7CFZ2ADHX" hidden="1">#REF!</definedName>
    <definedName name="BEx7C346X4AX2J1QPM4NBC7JL5W9" hidden="1">#REF!</definedName>
    <definedName name="BEx7C40F0PQURHPI6YQ39NFIR86Z" hidden="1">#REF!</definedName>
    <definedName name="BEx7C7B9VCY7N0H7N1NH6HNNH724" hidden="1">#REF!</definedName>
    <definedName name="BEx7C93VR7SYRIJS1JO8YZKSFAW9" hidden="1">#REF!</definedName>
    <definedName name="BEx7CCPC6R1KQQZ2JQU6EFI1G0RM" hidden="1">#REF!</definedName>
    <definedName name="BEx7CIJST9GLS2QD383UK7VUDTGL" hidden="1">#REF!</definedName>
    <definedName name="BEx7CO8T2XKC7GHDSYNAWTZ9L7YR" hidden="1">#REF!</definedName>
    <definedName name="BEx7CW1CF00DO8A36UNC2X7K65C2" hidden="1">#REF!</definedName>
    <definedName name="BEx7CW6NFRL2P4XWP0MWHIYA97KF" hidden="1">#REF!</definedName>
    <definedName name="BEx7CZXN83U7XFVGG1P1N6ZCQK7U" hidden="1">#REF!</definedName>
    <definedName name="BEx7D14R4J25CLH301NHMGU8FSWM" hidden="1">#REF!</definedName>
    <definedName name="BEx7D38BE0Z9QLQBDMGARM9USFPM" hidden="1">#REF!</definedName>
    <definedName name="BEx7D5RWKRS4W71J4NZ6ZSFHPKFT" hidden="1">#REF!</definedName>
    <definedName name="BEx7D8H1TPOX1UN17QZYEV7Q58GA" hidden="1">#REF!</definedName>
    <definedName name="BEx7DGF13H2074LRWFZQ45PZ6JPX" hidden="1">#REF!</definedName>
    <definedName name="BEx7DHBE0SOC5KXWWQ73WUDBRX8J" hidden="1">#REF!</definedName>
    <definedName name="BEx7DKWUXEDIISSX4GDD4YYT887F" hidden="1">#REF!</definedName>
    <definedName name="BEx7DMUYR2HC26WW7AOB1TULERMB" hidden="1">#REF!</definedName>
    <definedName name="BEx7DVJTRV44IMJIBFXELE67SZ7S" hidden="1">#REF!</definedName>
    <definedName name="BEx7DVUMFCI5INHMVFIJ44RTTSTT"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I6C8MCRZFEQYUBE5FSUTIHK" hidden="1">#REF!</definedName>
    <definedName name="BEx7EI6DL1Z6UWLFBXAKVGZTKHWJ" hidden="1">#REF!</definedName>
    <definedName name="BEx7EQKHX7GZYOLXRDU534TT4H64" hidden="1">#REF!</definedName>
    <definedName name="BEx7ETV6L1TM7JSXJIGK3FC6RVZW" hidden="1">#REF!</definedName>
    <definedName name="BEx7EYYLHMBYQTH6I377FCQS7CSX" hidden="1">#REF!</definedName>
    <definedName name="BEx7FCLG1RYI2SNOU1Y2GQZNZSWA" hidden="1">#REF!</definedName>
    <definedName name="BEx7FN32ZGWOAA4TTH79KINTDWR9" hidden="1">#REF!</definedName>
    <definedName name="BEx7FV0WJHXL6X5JNQ2ZX45PX49P" hidden="1">#REF!</definedName>
    <definedName name="BEx7G82CKM3NIY1PHNFK28M09PCH" hidden="1">#REF!</definedName>
    <definedName name="BEx7GR3ENYWRXXS5IT0UMEGOLGUH" hidden="1">#REF!</definedName>
    <definedName name="BEx7GSAL6P7TASL8MB63RFST1LJL" hidden="1">#REF!</definedName>
    <definedName name="BEx7H0JD6I5I8WQLLWOYWY5YWPQE" hidden="1">#REF!</definedName>
    <definedName name="BEx7H14XCXH7WEXEY1HVO53A6AGH" hidden="1">#REF!</definedName>
    <definedName name="BEx7HGVBEF4LEIF6RC14N3PSU461" hidden="1">#REF!</definedName>
    <definedName name="BEx7HQ5T9FZ42QWS09UO4DT42Y0R" hidden="1">#REF!</definedName>
    <definedName name="BEx7HRCZE3CVGON1HV07MT5MNDZ3" hidden="1">#REF!</definedName>
    <definedName name="BEx7HWGE2CANG5M17X4C8YNC3N8F" hidden="1">#REF!</definedName>
    <definedName name="BEx7IB54GU5UCTJS549UBDW43EJL" hidden="1">#REF!</definedName>
    <definedName name="BEx7IBVYN47SFZIA0K4MDKQZNN9V" hidden="1">#REF!</definedName>
    <definedName name="BEx7IGOMJB39HUONENRXTK1MFHGE" hidden="1">#REF!</definedName>
    <definedName name="BEx7ISO6LTCYYDK0J6IN4PG2P6SW" hidden="1">#REF!</definedName>
    <definedName name="BEx7IV2IJ5WT7UC0UG7WP0WF2JZI" hidden="1">#REF!</definedName>
    <definedName name="BEx7IXGU74GE5E4S6W4Z13AR092Y" hidden="1">#REF!</definedName>
    <definedName name="BEx7J4YL8Q3BI1MLH16YYQ18IJRD" hidden="1">#REF!</definedName>
    <definedName name="BEx7J5K5QVUOXI6A663KUWL6PO3O" hidden="1">#REF!</definedName>
    <definedName name="BEx7JH3HGBPI07OHZ5LFYK0UFZQR" hidden="1">#REF!</definedName>
    <definedName name="BEx7JRL3MHRMVLQF3EN15MXRPN68" hidden="1">#REF!</definedName>
    <definedName name="BEx7JV194190CNM6WWGQ3UBJ3CHH" hidden="1">#REF!</definedName>
    <definedName name="BEx7JZJ4AE8AGMWPK3XPBTBUBZ48" hidden="1">#REF!</definedName>
    <definedName name="BEx7K7GZ607XQOGB81A1HINBTGOZ" hidden="1">#REF!</definedName>
    <definedName name="BEx7KEYPBDXSNROH8M6CDCBN6B50" hidden="1">#REF!</definedName>
    <definedName name="BEx7KH7PZ0A6FSWA4LAN2CMZ0WSF" hidden="1">#REF!</definedName>
    <definedName name="BEx7KNCTL6VMNQP4MFMHOMV1WI1Y" hidden="1">#REF!</definedName>
    <definedName name="BEx7KSAS8BZT6H8OQCZ5DNSTMO07" hidden="1">#REF!</definedName>
    <definedName name="BEx7KWHTBD21COXVI4HNEQH0Z3L8" hidden="1">#REF!</definedName>
    <definedName name="BEx7KXUGRMRSUXCM97Z7VRZQ9JH2" hidden="1">#REF!</definedName>
    <definedName name="BEx7L5C6U8MP6IZ67BD649WQYJEK" hidden="1">#REF!</definedName>
    <definedName name="BEx7L8HEYEVTATR0OG5JJO647KNI" hidden="1">#REF!</definedName>
    <definedName name="BEx7L8XOV64OMS15ZFURFEUXLMWF" hidden="1">#REF!</definedName>
    <definedName name="BEx7LPF478MRAYB9TQ6LDML6O3BY" hidden="1">#REF!</definedName>
    <definedName name="BEx7LPV780NFCG1VX4EKJ29YXOLZ" hidden="1">#REF!</definedName>
    <definedName name="BEx7LQ0PD30NJWOAYKPEYHM9J83B" hidden="1">#REF!</definedName>
    <definedName name="BEx7M4EKEDHZ1ZZ91NDLSUNPUFPZ" hidden="1">#REF!</definedName>
    <definedName name="BEx7MAUI1JJFDIJGDW4RWY5384LY" hidden="1">#REF!</definedName>
    <definedName name="BEx7MI1EW6N7FOBHWJLYC02TZSKR" hidden="1">#REF!</definedName>
    <definedName name="BEx7MJZO3UKAMJ53UWOJ5ZD4GGMQ" hidden="1">#REF!</definedName>
    <definedName name="BEx7MO17TZ6L4457Q12FYYLUUZAZ" hidden="1">#REF!</definedName>
    <definedName name="BEx7MT4MFNXIVQGAT6D971GZW7CA" hidden="1">#REF!</definedName>
    <definedName name="BEx7MUMLPPX92MX7SA8S1PLONDL8" hidden="1">#REF!</definedName>
    <definedName name="BEx7MX0W532Q7CB4V6KFVC9WAOUI" hidden="1">#REF!</definedName>
    <definedName name="BEx7NB403NE748IF75RXMWOFQ986" hidden="1">#REF!</definedName>
    <definedName name="BEx7NI062THZAM6I8AJWTFJL91CS" hidden="1">#REF!</definedName>
    <definedName name="BEx904S75BPRYMHF0083JF7ES4NG" hidden="1">#REF!</definedName>
    <definedName name="BEx90HDD4RWF7JZGA8GCGG7D63MG" hidden="1">#REF!</definedName>
    <definedName name="BEx90HO6UVMFVSV8U0YBZFHNCL38" hidden="1">#REF!</definedName>
    <definedName name="BEx90VGH5H09ON2QXYC9WIIEU98T" hidden="1">#REF!</definedName>
    <definedName name="BEx9157279000SVN5XNWQ99JY0WU" hidden="1">#REF!</definedName>
    <definedName name="BEx9175B70QXYAU5A8DJPGZQ46L9" hidden="1">#REF!</definedName>
    <definedName name="BEx91AQQRTV87AO27VWHSFZAD4ZR" hidden="1">#REF!</definedName>
    <definedName name="BEx91L8FLL5CWLA2CDHKCOMGVDZN" hidden="1">#REF!</definedName>
    <definedName name="BEx91OTVH9ZDBC3QTORU8RZX4EOC" hidden="1">#REF!</definedName>
    <definedName name="BEx91QH5JRZKQP1GPN2SQMR3CKAG" hidden="1">#REF!</definedName>
    <definedName name="BEx91ROALDNHO7FI4X8L61RH4UJE" hidden="1">#REF!</definedName>
    <definedName name="BEx91TMID71GVYH0U16QM1RV3PX0" hidden="1">#REF!</definedName>
    <definedName name="BEx91VF2D78PAF337E3L2L81K9W2" hidden="1">#REF!</definedName>
    <definedName name="BEx921PNZ46VORG2VRMWREWIC0SE" hidden="1">#REF!</definedName>
    <definedName name="BEx929CVDCG5CFUQWNDLOSNRQ1FN" hidden="1">#REF!</definedName>
    <definedName name="BEx92DPEKL5WM5A3CN8674JI0PR3" hidden="1">#REF!</definedName>
    <definedName name="BEx92ER2RMY93TZK0D9L9T3H0GI5" hidden="1">#REF!</definedName>
    <definedName name="BEx92FI04PJT4LI23KKIHRXWJDTT" hidden="1">#REF!</definedName>
    <definedName name="BEx92HR14HQ9D5JXCSPA4SS4RT62" hidden="1">#REF!</definedName>
    <definedName name="BEx92HWA2D6A5EX9MFG68G0NOMSN" hidden="1">#REF!</definedName>
    <definedName name="BEx92I1SQUKW2W7S22E82HLJXRGK" hidden="1">#REF!</definedName>
    <definedName name="BEx92PUBDIXAU1FW5ZAXECMAU0LN" hidden="1">#REF!</definedName>
    <definedName name="BEx92S8MHFFIVRQ2YSHZNQGOFUHD" hidden="1">#REF!</definedName>
    <definedName name="BEx92VJ5FJGXISSSMOUAESCSIWFV" hidden="1">#REF!</definedName>
    <definedName name="BEx93B9OULL2YGC896XXYAAJSTRK" hidden="1">#REF!</definedName>
    <definedName name="BEx93FRKF99NRT3LH99UTIH7AAYF" hidden="1">#REF!</definedName>
    <definedName name="BEx93M7FSHP50OG34A4W8W8DF12U" hidden="1">#REF!</definedName>
    <definedName name="BEx93OLWY2O3PRA74U41VG5RXT4Q" hidden="1">#REF!</definedName>
    <definedName name="BEx93RWFAF6YJGYUTITVM445C02U" hidden="1">#REF!</definedName>
    <definedName name="BEx93SY9RWG3HUV4YXQKXJH9FH14" hidden="1">#REF!</definedName>
    <definedName name="BEx93TJUX3U0FJDBG6DDSNQ91R5J" hidden="1">#REF!</definedName>
    <definedName name="BEx942UCRHMI4B0US31HO95GSC2X" hidden="1">#REF!</definedName>
    <definedName name="BEx942ZND3V7XSHKTD0UH9X85N5E" hidden="1">#REF!</definedName>
    <definedName name="BEx947HHLR6UU6NYPNDZRF79V52K" hidden="1">#REF!</definedName>
    <definedName name="BEx948ZFFQWVIDNG4AZAUGGGEB5U" hidden="1">#REF!</definedName>
    <definedName name="BEx94CKXG92OMURH41SNU6IOHK4J" hidden="1">#REF!</definedName>
    <definedName name="BEx94GXG30CIVB6ZQN3X3IK6BZXQ" hidden="1">#REF!</definedName>
    <definedName name="BEx94HJ0DWZHE39X4BLCQCJ3M1MC" hidden="1">#REF!</definedName>
    <definedName name="BEx94HZ5LURYM9ST744ALV6ZCKYP" hidden="1">#REF!</definedName>
    <definedName name="BEx94IQ75E90YUMWJ9N591LR7DQQ" hidden="1">#REF!</definedName>
    <definedName name="BEx94N7W5T3U7UOE97D6OVIBUCXS" hidden="1">#REF!</definedName>
    <definedName name="BEx955NIAWX5OLAHMTV6QFUZPR30" hidden="1">#REF!</definedName>
    <definedName name="BEx9581TYVI2M5TT4ISDAJV4W7Z6" hidden="1">#REF!</definedName>
    <definedName name="BEx95G55NR99FDSE95CXDI4DKWSV" hidden="1">#REF!</definedName>
    <definedName name="BEx95NHF4RVUE0YDOAFZEIVBYJXD" hidden="1">#REF!</definedName>
    <definedName name="BEx95QBZMG0E2KQ9BERJ861QLYN3" hidden="1">#REF!</definedName>
    <definedName name="BEx95QHBVDN795UNQJLRXG3RDU49" hidden="1">#REF!</definedName>
    <definedName name="BEx95TBVUWV7L7OMFMZDQEXGVHU6" hidden="1">#REF!</definedName>
    <definedName name="BEx95U89DZZSVO39TGS62CX8G9N4" hidden="1">#REF!</definedName>
    <definedName name="BEx95XTPKKKJG67C45LRX0T25I06" hidden="1">#REF!</definedName>
    <definedName name="BEx9602K2GHNBUEUVT9ONRQU1GMD" hidden="1">#REF!</definedName>
    <definedName name="BEx9602LTEI8BPC79BGMRK6S0RP8" hidden="1">#REF!</definedName>
    <definedName name="BEx962BL3Y4LA53EBYI64ZYMZE8U" hidden="1">#REF!</definedName>
    <definedName name="BEx96HAWZ2EMMI7VJ5NQXGK044OO" hidden="1">#REF!</definedName>
    <definedName name="BEx96KR21O7H9R29TN0S45Y3QPUK" hidden="1">#REF!</definedName>
    <definedName name="BEx96SUFKHHFE8XQ6UUO6ILDOXHO" hidden="1">#REF!</definedName>
    <definedName name="BEx96UN4YWXBDEZ1U1ZUIPP41Z7I" hidden="1">#REF!</definedName>
    <definedName name="BEx978KSD61YJH3S9DGO050R2EHA" hidden="1">#REF!</definedName>
    <definedName name="BEx97H9O1NAKAPK4MX4PKO34ICL5" hidden="1">#REF!</definedName>
    <definedName name="BEx97MNUZQ1Z0AO2FL7XQYVNCPR7" hidden="1">#REF!</definedName>
    <definedName name="BEx97NPQBACJVD9K1YXI08RTW9E2" hidden="1">#REF!</definedName>
    <definedName name="BEx97RWQLXS0OORDCN69IGA58CWU" hidden="1">#REF!</definedName>
    <definedName name="BEx97YNGGDFIXHTMGFL2IHAQX9MI" hidden="1">#REF!</definedName>
    <definedName name="BEx9805E16VCDEWPM3404WTQS6ZK" hidden="1">#REF!</definedName>
    <definedName name="BEx981HW73BUZWT14TBTZHC0ZTJ4" hidden="1">#REF!</definedName>
    <definedName name="BEx9871KU0N99P0900EAK69VFYT2" hidden="1">#REF!</definedName>
    <definedName name="BEx98IFKNJFGZFLID1YTRFEG1SXY" hidden="1">#REF!</definedName>
    <definedName name="BEx98T7ZEF0HKRFLBVK3BNKCG3CJ" hidden="1">#REF!</definedName>
    <definedName name="BEx98WYSAS39FWGYTMQ8QGIT81TF" hidden="1">#REF!</definedName>
    <definedName name="BEx990461P2YAJ7BRK25INFYZ7RQ" hidden="1">#REF!</definedName>
    <definedName name="BEx9915UVD4G7RA3IMLFZ0LG3UA2" hidden="1">#REF!</definedName>
    <definedName name="BEx991M410V3S2PKCJGQ30O6JT6H" hidden="1">#REF!</definedName>
    <definedName name="BEx992CZON8AO7U7V88VN1JBO0MG" hidden="1">#REF!</definedName>
    <definedName name="BEx9952469XMFGSPXL7CMXHPJF90" hidden="1">#REF!</definedName>
    <definedName name="BEx99B77I7TUSHRR4HIZ9FU2EIUT" hidden="1">#REF!</definedName>
    <definedName name="BEx99EHWKKHZB66Q30C7QIXU3BVM" hidden="1">#REF!</definedName>
    <definedName name="BEx99IE6TEODZ443HP0AYCXVTNOV" hidden="1">#REF!</definedName>
    <definedName name="BEx99Q6PH5F3OQKCCAAO75PYDEFN" hidden="1">#REF!</definedName>
    <definedName name="BEx99RU5I4O0109P2FW9DN4IU3QX" hidden="1">#REF!</definedName>
    <definedName name="BEx99WBYT2D6UUC1PT7A40ENYID4" hidden="1">#REF!</definedName>
    <definedName name="BEx99WS2X3RTQE9O764SS5G2FPE6" hidden="1">#REF!</definedName>
    <definedName name="BEx99ZRZ4I7FHDPGRAT5VW7NVBPU" hidden="1">#REF!</definedName>
    <definedName name="BEx9AT5E3ZSHKSOL35O38L8HF9TH" hidden="1">#REF!</definedName>
    <definedName name="BEx9ATW9WB5CNKQR5HKK7Y2GHYGR"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E9Z7EFJCFDYJJOY5KFTGDF4" hidden="1">#REF!</definedName>
    <definedName name="BEx9BSIJN2O0MG8CXAMCAOADEMTO" hidden="1">#REF!</definedName>
    <definedName name="BEx9BU0BBJO3ITPCO4T9FIVEVJY7" hidden="1">#REF!</definedName>
    <definedName name="BEx9BYSYW7QCPXS2NAVLFAU5Y2Z2" hidden="1">#REF!</definedName>
    <definedName name="BEx9C590HJ2O31IWJB73C1HR74AI" hidden="1">#REF!</definedName>
    <definedName name="BEx9CCQRMYYOGIOYTOM73VKDIPS1" hidden="1">#REF!</definedName>
    <definedName name="BEx9CM6JVXIG9S6EAZMR899UW190" hidden="1">#REF!</definedName>
    <definedName name="BEx9D160NRGTDVT2ML4H9A7UKR4T" hidden="1">#REF!</definedName>
    <definedName name="BEx9D1BC9FT19KY0INAABNDBAMR1" hidden="1">#REF!</definedName>
    <definedName name="BEx9D1MB15VSARB7IKBMZYU0JJBI" hidden="1">#REF!</definedName>
    <definedName name="BEx9DN6ZMF18Q39MPMXSDJTZQNJ3" hidden="1">#REF!</definedName>
    <definedName name="BEx9DZXN85O544CD9O60K126YYAU" hidden="1">#REF!</definedName>
    <definedName name="BEx9E14TDNSEMI784W0OTIEQMWN6" hidden="1">#REF!</definedName>
    <definedName name="BEx9E14TGNBYGMDDG9NETDK4SYAW" hidden="1">#REF!</definedName>
    <definedName name="BEx9E2BZ2B1R41FMGJCJ7JLGLUAJ" hidden="1">#REF!</definedName>
    <definedName name="BEx9EG9KBJ77M8LEOR9ITOKN5KXY" hidden="1">#REF!</definedName>
    <definedName name="BEx9EMK6HAJJMVYZTN5AUIV7O1E6" hidden="1">#REF!</definedName>
    <definedName name="BEx9ENB8RPU9FA3QW16IGB6LK1CH" hidden="1">#REF!</definedName>
    <definedName name="BEx9EQLVZHYQ1TPX7WH3SOWXCZLE" hidden="1">#REF!</definedName>
    <definedName name="BEx9ETLU0EK5LGEM1QCNYN2S8O5F" hidden="1">#REF!</definedName>
    <definedName name="BEx9F0710LGLAU3161O0O346N58H" hidden="1">#REF!</definedName>
    <definedName name="BEx9F0Y2ESUNE3U7TQDLMPE9BO67" hidden="1">#REF!</definedName>
    <definedName name="BEx9F439L1R726MJFX2EP39XIBPY" hidden="1">#REF!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RBEEYPS5HLS3XT34AKZN94G" hidden="1">#REF!</definedName>
    <definedName name="BEx9G5USBCNYNA7HGVW92D800SKX" hidden="1">#REF!</definedName>
    <definedName name="BEx9G7CPXG7HR6N6FHPU2DBBUIKG" hidden="1">#REF!</definedName>
    <definedName name="BEx9GDY4D8ZPQJCYFIMYM0V0C51Y" hidden="1">#REF!</definedName>
    <definedName name="BEx9GGY04V0ZWI6O9KZH4KSBB389" hidden="1">#REF!</definedName>
    <definedName name="BEx9GMC7TE8SDTCO5PHODBUF4SM1" hidden="1">#REF!</definedName>
    <definedName name="BEx9GMN0B495HEAOG6JQK9D7HUPC" hidden="1">#REF!</definedName>
    <definedName name="BEx9GNOPB6OZ2RH3FCDNJR38RJOS" hidden="1">#REF!</definedName>
    <definedName name="BEx9GUQALUWCD30UKUQGSWW8KBQ7" hidden="1">#REF!</definedName>
    <definedName name="BEx9GY6BVFQGCLMOWVT6PIC9WP5X" hidden="1">#REF!</definedName>
    <definedName name="BEx9GZ2P3FDHKXEBXX2VS0BG2NP2" hidden="1">#REF!</definedName>
    <definedName name="BEx9H04IB14E1437FF2OIRRWBSD7" hidden="1">#REF!</definedName>
    <definedName name="BEx9H5O1KDZJCW91Q29VRPY5YS6P" hidden="1">#REF!</definedName>
    <definedName name="BEx9H8YR0E906F1JXZMBX3LNT004" hidden="1">#REF!</definedName>
    <definedName name="BEx9I1QKLI6OOUPQLUQ0EF0355X6" hidden="1">#REF!</definedName>
    <definedName name="BEx9I8XIG7E5NB48QQHXP23FIN60" hidden="1">#REF!</definedName>
    <definedName name="BEx9IQRF01ATLVK0YE60ARKQJ68L" hidden="1">#REF!</definedName>
    <definedName name="BEx9IT5QNZWKM6YQ5WER0DC2PMMU" hidden="1">#REF!</definedName>
    <definedName name="BEx9IUICG3HZWG57MG3NXCEX4LQI" hidden="1">#REF!</definedName>
    <definedName name="BEx9IW5LYJF40GS78FJNXO9O667A" hidden="1">#REF!</definedName>
    <definedName name="BEx9IW5MFLXTVCJHVUZTUH93AXOS" hidden="1">#REF!</definedName>
    <definedName name="BEx9IXCSPSZC80YZUPRCYTG326KV" hidden="1">#REF!</definedName>
    <definedName name="BEx9IYUQSBZ0GG9ZT1QKX83F42F1" hidden="1">#REF!</definedName>
    <definedName name="BEx9IZR39NHDGOM97H4E6F81RTQW" hidden="1">#REF!</definedName>
    <definedName name="BEx9J6CH5E7YZPER7HXEIOIKGPCA" hidden="1">#REF!</definedName>
    <definedName name="BEx9JJTZKVUJAVPTRE0RAVTEH41G" hidden="1">#REF!</definedName>
    <definedName name="BEx9JLBYK239B3F841C7YG1GT7ST" hidden="1">#REF!</definedName>
    <definedName name="BExAW4IIW5D0MDY6TJ3G4FOLPYIR" hidden="1">#REF!</definedName>
    <definedName name="BExAWNP1B2E9Q88TW48NH41C0FTZ" hidden="1">#REF!</definedName>
    <definedName name="BExAWUFQXTIPQ308ERZPSVPTUMYN" hidden="1">#REF!</definedName>
    <definedName name="BExAWY6O96OQO2R036QK2DI37EKV" hidden="1">#REF!</definedName>
    <definedName name="BExAX410NB4F2XOB84OR2197H8M5" hidden="1">#REF!</definedName>
    <definedName name="BExAX8TNG8LQ5Q4904SAYQIPGBSV" hidden="1">#REF!</definedName>
    <definedName name="BExAX9KPAVIVUVU3XREDCV1BIYZL" hidden="1">#REF!</definedName>
    <definedName name="BExAXPB35BNVXZYF2XS6UP3LP0QH" hidden="1">#REF!</definedName>
    <definedName name="BExAXWSRVPK0GCZ2UFU10UOP01IY" hidden="1">#REF!</definedName>
    <definedName name="BExAY0EAT2LXR5MFGM0DLIB45PLO" hidden="1">#REF!</definedName>
    <definedName name="BExAY6JK0AK9EBIJSPEJNOIDE40W" hidden="1">#REF!</definedName>
    <definedName name="BExAYE6LNIEBR9DSNI5JGNITGKIT" hidden="1">#REF!</definedName>
    <definedName name="BExAYHMLXGGO25P8HYB2S75DEB4F" hidden="1">#REF!</definedName>
    <definedName name="BExAYKXAUWGDOPG952TEJ2UKZKWN" hidden="1">#REF!</definedName>
    <definedName name="BExAYP9TDTI2MBP6EYE0H39CPMXN" hidden="1">#REF!</definedName>
    <definedName name="BExAYPPWJPWDKU59O051WMGB7O0J" hidden="1">#REF!</definedName>
    <definedName name="BExAYR2JZCJBUH6F1LZC2A7JIVRJ" hidden="1">#REF!</definedName>
    <definedName name="BExAYTGVRD3DLKO75RFPMBKCIWB8" hidden="1">#REF!</definedName>
    <definedName name="BExAYY9H9COOT46HJLPVDLTO12UL" hidden="1">#REF!</definedName>
    <definedName name="BExAYYKAQA3KDMQ890FIE5M9SPBL" hidden="1">#REF!</definedName>
    <definedName name="BExAZ6SY0EU69GC3CWI5EOO0YLFG" hidden="1">#REF!</definedName>
    <definedName name="BExAZ6YEEBJV0PCKFE137K2Y3A8M" hidden="1">#REF!</definedName>
    <definedName name="BExAZAP844MJ4GSAIYNYHQ7FECC3" hidden="1">#REF!</definedName>
    <definedName name="BExAZCNEGB4JYHC8CZ51KTN890US" hidden="1">#REF!</definedName>
    <definedName name="BExAZFCI302YFYRDJYQDWQQL0Q0O" hidden="1">#REF!</definedName>
    <definedName name="BExAZJE2UOL40XUAU2RB53X5K20P" hidden="1">#REF!</definedName>
    <definedName name="BExAZLHLST9OP89R1HJMC1POQG8H" hidden="1">#REF!</definedName>
    <definedName name="BExAZMDYMIAA7RX1BMCKU1VLBRGY" hidden="1">#REF!</definedName>
    <definedName name="BExAZNL6BHI8DCQWXOX4I2P839UX" hidden="1">#REF!</definedName>
    <definedName name="BExAZRMWSONMCG9KDUM4KAQ7BONM" hidden="1">#REF!</definedName>
    <definedName name="BExAZSOJNQ5N3LM4XA17IH7NIY7G" hidden="1">#REF!</definedName>
    <definedName name="BExAZTFG4SJRG4TW6JXRF7N08JFI" hidden="1">#REF!</definedName>
    <definedName name="BExAZUS4A8OHDZK0MWAOCCCKTH73" hidden="1">#REF!</definedName>
    <definedName name="BExAZX6FECVK3E07KXM2XPYKGM6U" hidden="1">#REF!</definedName>
    <definedName name="BExB012NJ8GASTNNPBRRFTLHIOC9" hidden="1">#REF!</definedName>
    <definedName name="BExB072HHXVMUC0VYNGG48GRSH5Q" hidden="1">#REF!</definedName>
    <definedName name="BExB0FRDEYDEUEAB1W8KD6D965XA" hidden="1">#REF!</definedName>
    <definedName name="BExB0GIGLDV7P55ZR51C0HG15PA2" hidden="1">#REF!</definedName>
    <definedName name="BExB0KPCN7YJORQAYUCF4YKIKPMC" hidden="1">#REF!</definedName>
    <definedName name="BExB0VHQD6ORZS0MIC86QWHCE4UC" hidden="1">#REF!</definedName>
    <definedName name="BExB0WE4PI3NOBXXVO9CTEN4DIU2" hidden="1">#REF!</definedName>
    <definedName name="BExB0Z8O1CQF2CWFBBHE8SNISDAO" hidden="1">#REF!</definedName>
    <definedName name="BExB10QNIVITUYS55OAEKK3VLJFE" hidden="1">#REF!</definedName>
    <definedName name="BExB15ZDRY4CIJ911DONP0KCY9KU" hidden="1">#REF!</definedName>
    <definedName name="BExB16VQY0O0RLZYJFU3OFEONVTE" hidden="1">#REF!</definedName>
    <definedName name="BExB1FKNY2UO4W5FUGFHJOA2WFGG" hidden="1">#REF!</definedName>
    <definedName name="BExB1GMD0PIDGTFBGQOPRWQSP9I4" hidden="1">#REF!</definedName>
    <definedName name="BExB1HZ0FHGNOS2URJWFD5G55OMO" hidden="1">#REF!</definedName>
    <definedName name="BExB1Q29OO6LNFNT1EQLA3KYE7MX" hidden="1">#REF!</definedName>
    <definedName name="BExB1TNRV5EBWZEHYLHI76T0FVA7" hidden="1">#REF!</definedName>
    <definedName name="BExB1WI6M8I0EEP1ANUQZCFY24EV" hidden="1">#REF!</definedName>
    <definedName name="BExB203OWC9QZA3BYOKQ18L4FUJE"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30IP1DNKNQ6PZ5ERUGR5MK4Z" hidden="1">#REF!</definedName>
    <definedName name="BExB385QW2BSSBXS953SSQN2ISSW" hidden="1">#REF!</definedName>
    <definedName name="BExB3DEMEV5D9G8FDHD4NQ9X2YNT" hidden="1">#REF!</definedName>
    <definedName name="BExB3RXU8AJQ86I5RXEWLGGR7R7C" hidden="1">#REF!</definedName>
    <definedName name="BExB442RX0T3L6HUL6X5T21CENW6" hidden="1">#REF!</definedName>
    <definedName name="BExB4ADD0L7417CII901XTFKXD1J" hidden="1">#REF!</definedName>
    <definedName name="BExB4DYU06HCGRIPBSWRCXK804UM" hidden="1">#REF!</definedName>
    <definedName name="BExB4HEZO4E597Q5M4M10LT8TLY3" hidden="1">#REF!</definedName>
    <definedName name="BExB4X01APD3Z8ZW6MVX1P8NAO7G" hidden="1">#REF!</definedName>
    <definedName name="BExB4Z3EZBGYYI33U0KQ8NEIH8PY" hidden="1">#REF!</definedName>
    <definedName name="BExB4ZJOLU1PXBMG4TPCCLTRMNRE" hidden="1">#REF!</definedName>
    <definedName name="BExB4ZZSDPL4Q05BMVT5TUN0IGKT" hidden="1">#REF!</definedName>
    <definedName name="BExB55368XW7UX657ZSPC6BFE92S" hidden="1">#REF!</definedName>
    <definedName name="BExB57MZEPL2SA2ONPK66YFLZWJU" hidden="1">#REF!</definedName>
    <definedName name="BExB5833OAOJ22VK1YK47FHUSVK2" hidden="1">#REF!</definedName>
    <definedName name="BExB58JDIHS42JZT9DJJMKA8QFCO" hidden="1">#REF!</definedName>
    <definedName name="BExB58U5FQC5JWV9CGC83HLLZUZI" hidden="1">#REF!</definedName>
    <definedName name="BExB5EDO9XUKHF74X3HAU2WPPHZH" hidden="1">#REF!</definedName>
    <definedName name="BExB5EDOQKZIQXT13IG1KLCZ474G" hidden="1">#REF!</definedName>
    <definedName name="BExB5G6EH68AYEP1UT0GHUEL3SLN" hidden="1">#REF!</definedName>
    <definedName name="BExB5LVGGXMNUN3D3452G3J62MKF" hidden="1">#REF!</definedName>
    <definedName name="BExB5QYVEZWFE5DQVHAM760EV05X" hidden="1">#REF!</definedName>
    <definedName name="BExB5U9IRH14EMOE0YGIE3WIVLFS" hidden="1">#REF!</definedName>
    <definedName name="BExB5V5WWQYPK4GCSYZQALJYGC94" hidden="1">#REF!</definedName>
    <definedName name="BExB5VWYMOV6BAIH7XUBBVPU7MMD" hidden="1">#REF!</definedName>
    <definedName name="BExB610DZWIJP1B72U9QM42COH2B" hidden="1">#REF!</definedName>
    <definedName name="BExB64AX81KEVMGZDXB25NB459SW" hidden="1">#REF!</definedName>
    <definedName name="BExB6C3FUAKK9ML5T767NMWGA9YB" hidden="1">#REF!</definedName>
    <definedName name="BExB6C8X6JYRLKZKK17VE3QUNL3D" hidden="1">#REF!</definedName>
    <definedName name="BExB6HN3QRFPXM71MDUK21BKM7PF" hidden="1">#REF!</definedName>
    <definedName name="BExB6I39SKL5BMHHDD9EED7FQD9Z" hidden="1">#REF!</definedName>
    <definedName name="BExB6IZMHCZ3LB7N73KD90YB1HBZ" hidden="1">#REF!</definedName>
    <definedName name="BExB719SGNX4Y8NE6JEXC555K596" hidden="1">#REF!</definedName>
    <definedName name="BExB7265DCHKS7V2OWRBXCZTEIW9" hidden="1">#REF!</definedName>
    <definedName name="BExB74PS5P9G0P09Y6DZSCX0FLTJ" hidden="1">#REF!</definedName>
    <definedName name="BExB78RH79J0MIF7H8CAZ0CFE88Q" hidden="1">#REF!</definedName>
    <definedName name="BExB7ELT09HGDVO5BJC1ZY9D09GZ" hidden="1">#REF!</definedName>
    <definedName name="BExB7F7EIHG0MYMQYUVG9HIZPHMZ" hidden="1">#REF!</definedName>
    <definedName name="BExB806PAXX70XUTA3ZI7OORD78R" hidden="1">#REF!</definedName>
    <definedName name="BExB83199EQQS6I5HE7WADNCK8OE" hidden="1">#REF!</definedName>
    <definedName name="BExB8HF4UBVZKQCSRFRUQL2EE6VL" hidden="1">#REF!</definedName>
    <definedName name="BExB8HKHKZ1ORJZUYGG2M4VSCC39" hidden="1">#REF!</definedName>
    <definedName name="BExB8HV9YUS1Q77M9SNFRKDLU5HS" hidden="1">#REF!</definedName>
    <definedName name="BExB8QPH8DC5BESEVPSMBCWVN6PO" hidden="1">#REF!</definedName>
    <definedName name="BExB8U5N0D85YR8APKN3PPKG0FWP" hidden="1">#REF!</definedName>
    <definedName name="BExB93G413CK5DKO7925ZHSOBGIN" hidden="1">#REF!</definedName>
    <definedName name="BExB96LBXL1JW5A4PP93UJ9UDLKZ" hidden="1">#REF!</definedName>
    <definedName name="BExB9DHI5I2TJ2LXYPM98EE81L27" hidden="1">#REF!</definedName>
    <definedName name="BExB9G6LZG5OQUY0GZLHX066V3D4" hidden="1">#REF!</definedName>
    <definedName name="BExB9IFG9FW3RQUDIMDFKIYDB4HE" hidden="1">#REF!</definedName>
    <definedName name="BExB9NDIZ7LGMTL8351GRA6VK2K0" hidden="1">#REF!</definedName>
    <definedName name="BExB9Q2MZZHBGW8QQKVEYIMJBPIE" hidden="1">#REF!</definedName>
    <definedName name="BExBA1GON0EZRJ20UYPILAPLNQWM" hidden="1">#REF!</definedName>
    <definedName name="BExBA525BALJ5HMTDMMSM5WWJ1YW" hidden="1">#REF!</definedName>
    <definedName name="BExBA69ASGYRZW1G1DYIS9QRRTBN" hidden="1">#REF!</definedName>
    <definedName name="BExBA6K42582A14WFFWQ3Q8QQWB6" hidden="1">#REF!</definedName>
    <definedName name="BExBA8I5D4R8R2PYQ1K16TWGTOEP" hidden="1">#REF!</definedName>
    <definedName name="BExBA93PE0DGUUTA7LLSIGBIXWE5" hidden="1">#REF!</definedName>
    <definedName name="BExBABCQMR685CQ1SC8CECO7GTGB" hidden="1">#REF!</definedName>
    <definedName name="BExBAI8X0FKDQJ6YZJQDTTG4ZCWY" hidden="1">#REF!</definedName>
    <definedName name="BExBAKN7XIBAXCF9PCNVS038PCQO" hidden="1">#REF!</definedName>
    <definedName name="BExBAKXZ7PBW3DDKKA5MWC1ZUC7O" hidden="1">#REF!</definedName>
    <definedName name="BExBAO8NLXZXHO6KCIECSFCH3RR0" hidden="1">#REF!</definedName>
    <definedName name="BExBAOOT1KBSIEISN1ADL4RMY879" hidden="1">#REF!</definedName>
    <definedName name="BExBAVKX8Q09370X1GCZWJ4E91YJ" hidden="1">#REF!</definedName>
    <definedName name="BExBAX2X2ENJYO4QTR5VAIQ86L7B" hidden="1">#REF!</definedName>
    <definedName name="BExBAZ13D3F1DVJQ6YJ8JGUYEYJE" hidden="1">#REF!</definedName>
    <definedName name="BExBBMPCB1QOZY8WWEX4J21JDE6U" hidden="1">#REF!</definedName>
    <definedName name="BExBBU1QQWUE0YFG7O1TN0RFLSSG" hidden="1">#REF!</definedName>
    <definedName name="BExBBUCJQRR74Q7GPWDEZXYK2KJL" hidden="1">#REF!</definedName>
    <definedName name="BExBBV8XVMD9CKZY711T0BN7H3PM" hidden="1">#REF!</definedName>
    <definedName name="BExBC78HXWXHO3XAB6E8NVTBGLJS" hidden="1">#REF!</definedName>
    <definedName name="BExBCFH3SMGZ2IPHFB6BCM9O3W0H" hidden="1">#REF!</definedName>
    <definedName name="BExBCK9SCAABKOT9IP6TEPRR7YDT" hidden="1">#REF!</definedName>
    <definedName name="BExBCKKJTIRKC1RZJRTK65HHLX4W" hidden="1">#REF!</definedName>
    <definedName name="BExBCLMEPAN3XXX174TU8SS0627Q" hidden="1">#REF!</definedName>
    <definedName name="BExBCRBEYR2KZ8FAQFZ2NHY13WIY" hidden="1">#REF!</definedName>
    <definedName name="BExBD4I559NXSV6J07Q343TKYMVJ" hidden="1">#REF!</definedName>
    <definedName name="BExBD9W8C0W9N6L1AFL18JP4H94W" hidden="1">#REF!</definedName>
    <definedName name="BExBDBZQLTX3OGFYGULQFK5WEZU5" hidden="1">#REF!</definedName>
    <definedName name="BExBDJS9TUEU8Z84IV59E5V4T8K6" hidden="1">#REF!</definedName>
    <definedName name="BExBDKOMSVH4XMH52CFJ3F028I9R" hidden="1">#REF!</definedName>
    <definedName name="BExBDSRXVZQ0W5WXQMP5XD00GRRL" hidden="1">#REF!</definedName>
    <definedName name="BExBDTJ0J7XEHB9OATXFF5I8FZBJ" hidden="1">#REF!</definedName>
    <definedName name="BExBDUVGK3E1J4JY9ZYTS7V14BLY" hidden="1">#REF!</definedName>
    <definedName name="BExBE0KGY14GSWOGPU4HSJRLD2UD" hidden="1">#REF!</definedName>
    <definedName name="BExBE162OSBKD30I7T1DKKPT3I9I" hidden="1">#REF!</definedName>
    <definedName name="BExBEC9ATLQZF86W1M3APSM4HEOH" hidden="1">#REF!</definedName>
    <definedName name="BExBEXU4CFCM1P5CTZ4NE14PBGDA" hidden="1">#REF!</definedName>
    <definedName name="BExBEYFQJE9YK12A6JBMRFKEC7RN" hidden="1">#REF!</definedName>
    <definedName name="BExBG1ED81J2O4A2S5F5Y3BPHMCR" hidden="1">#REF!</definedName>
    <definedName name="BExCRK0K58VDM9V35DGI6VK8C92V" hidden="1">#REF!</definedName>
    <definedName name="BExCRLIHS7466WFJ3RPIUGGXYESZ" hidden="1">#REF!</definedName>
    <definedName name="BExCRXSXMF4LHAQZHN64FXJPMVZ7" hidden="1">#REF!</definedName>
    <definedName name="BExCS1EDDUEAEWHVYXHIP9I1WCJH" hidden="1">#REF!</definedName>
    <definedName name="BExCS1P5QG0X3OTHKX07RALOE5T5" hidden="1">#REF!</definedName>
    <definedName name="BExCS7ZPMHFJ4UJDAL8CQOLSZ13B" hidden="1">#REF!</definedName>
    <definedName name="BExCS8W4NJUZH9S1CYB6XSDLEPBW" hidden="1">#REF!</definedName>
    <definedName name="BExCSAE1M6G20R41J0Y24YNN0YC1" hidden="1">#REF!</definedName>
    <definedName name="BExCSAOUZOYKHN7HV511TO8VDJ02" hidden="1">#REF!</definedName>
    <definedName name="BExCSJ2XVKHN6ULCF7JML0TCRKEO" hidden="1">#REF!</definedName>
    <definedName name="BExCSMOFTXSUEC1T46LR1UPYRCX5" hidden="1">#REF!</definedName>
    <definedName name="BExCSSDG3TM6TPKS19E9QYJEELZ6" hidden="1">#REF!</definedName>
    <definedName name="BExCSZV7U67UWXL2HKJNM5W1E4OO" hidden="1">#REF!</definedName>
    <definedName name="BExCT4NSDT61OCH04Y2QIFIOP75H" hidden="1">#REF!</definedName>
    <definedName name="BExCTHZWIPJVLE56GATEFKPIKLK2" hidden="1">#REF!</definedName>
    <definedName name="BExCTW8G3VCZ55S09HTUGXKB1P2M" hidden="1">#REF!</definedName>
    <definedName name="BExCTYS2KX0QANOLT8LGZ9WV3S3T" hidden="1">#REF!</definedName>
    <definedName name="BExCTZ2V6H9TT6LFGK3SADZ2TIGQ" hidden="1">#REF!</definedName>
    <definedName name="BExCTZZ9JNES4EDHW97NP0EGQALX" hidden="1">#REF!</definedName>
    <definedName name="BExCU0A1V6NMZQ9ASYJ8QIVQ5UR2" hidden="1">#REF!</definedName>
    <definedName name="BExCU2834920JBHSPCRC4UF80OLL" hidden="1">#REF!</definedName>
    <definedName name="BExCU8O54I3P3WRYWY1CRP3S78QY" hidden="1">#REF!</definedName>
    <definedName name="BExCUDRJO23YOKT8GPWOVQ4XEHF5" hidden="1">#REF!</definedName>
    <definedName name="BExCULEOALM7SEHVMQC4B4N25MRM" hidden="1">#REF!</definedName>
    <definedName name="BExCUPAXFR16YMWL30ME3F3BSRDZ" hidden="1">#REF!</definedName>
    <definedName name="BExCUR94DHCE47PUUWEMT5QZOYR2" hidden="1">#REF!</definedName>
    <definedName name="BExCV5HJSTBNPQZVGYJY9AZ4IJ26" hidden="1">#REF!</definedName>
    <definedName name="BExCV634L7SVHGB0UDDTRRQ2Q72H" hidden="1">#REF!</definedName>
    <definedName name="BExCVBXGSXT9FWJRG62PX9S1RK83" hidden="1">#REF!</definedName>
    <definedName name="BExCVHBNLOHNFS0JAV3I1XGPNH9W" hidden="1">#REF!</definedName>
    <definedName name="BExCVI86R31A2IOZIEBY1FJLVILD" hidden="1">#REF!</definedName>
    <definedName name="BExCVKGZXE0I9EIXKBZVSGSEY2RR" hidden="1">#REF!</definedName>
    <definedName name="BExCVNROVORCSNX9HKHKPHY0URS3" hidden="1">#REF!</definedName>
    <definedName name="BExCVPEZON7VV6NOWII8VZMONPCJ" hidden="1">#REF!</definedName>
    <definedName name="BExCVV44WY5807WGMTGKPW0GT256" hidden="1">#REF!</definedName>
    <definedName name="BExCVZ5PN4V6MRBZ04PZJW3GEF8S" hidden="1">#REF!</definedName>
    <definedName name="BExCW13R0GWJYGXZBNCPAHQN4NR2" hidden="1">#REF!</definedName>
    <definedName name="BExCW9Y5HWU4RJTNX74O6L24VGCK" hidden="1">#REF!</definedName>
    <definedName name="BExCWHADQJRXWFDGV2KMANWIY1YN" hidden="1">#REF!</definedName>
    <definedName name="BExCWPDPESGZS07QGBLSBWDNVJLZ" hidden="1">#REF!</definedName>
    <definedName name="BExCWTVKHIVCRHF8GC39KI58YM5K" hidden="1">#REF!</definedName>
    <definedName name="BExCX2KGRZBRVLZNM8SUSIE6A0RL" hidden="1">#REF!</definedName>
    <definedName name="BExCX3X451T70LZ1VF95L7W4Y4TM" hidden="1">#REF!</definedName>
    <definedName name="BExCX4NZ2N1OUGXM7EV0U7VULJMM" hidden="1">#REF!</definedName>
    <definedName name="BExCXILMURGYMAH6N5LF5DV6K3GM" hidden="1">#REF!</definedName>
    <definedName name="BExCXQUFBMXQ1650735H48B1AZT3" hidden="1">#REF!</definedName>
    <definedName name="BExCXYSBKJ9SZQD7XS2WUS6SVBJO" hidden="1">#REF!</definedName>
    <definedName name="BExCXZ8DGK5ZE8467LFEHX6JNQHJ" hidden="1">#REF!</definedName>
    <definedName name="BExCY2DQO9VLA77Q7EG3T0XNXX4F" hidden="1">#REF!</definedName>
    <definedName name="BExCY5Z7X93Z8XUOEASK50W08S36" hidden="1">#REF!</definedName>
    <definedName name="BExCY6VMJ68MX3C981R5Q0BX5791" hidden="1">#REF!</definedName>
    <definedName name="BExCYAH2SAZCPW6XCB7V7PMMCAWO" hidden="1">#REF!</definedName>
    <definedName name="BExCYDGYM1UGUNTB331L2E4L5F34" hidden="1">#REF!</definedName>
    <definedName name="BExCYN7KCKU1F6EXMNPQPTKNOT6A" hidden="1">#REF!</definedName>
    <definedName name="BExCYPRC5HJE6N2XQTHCT6NXGP8N" hidden="1">#REF!</definedName>
    <definedName name="BExCYQCX9ES8ZWW2L35B12WDNT73" hidden="1">#REF!</definedName>
    <definedName name="BExCYSLQY2CYU7DQ3QI07UGGS6OW" hidden="1">#REF!</definedName>
    <definedName name="BExCYUK0I3UEXZNFDW71G6Z6D8XR" hidden="1">#REF!</definedName>
    <definedName name="BExCZFZCXMLY5DWESYJ9NGTJYQ8M" hidden="1">#REF!</definedName>
    <definedName name="BExCZJ4P8WS0BDT31WDXI0ROE7D6" hidden="1">#REF!</definedName>
    <definedName name="BExCZKH6NI0EE02L995IFVBD1J59" hidden="1">#REF!</definedName>
    <definedName name="BExCZNRWARGGHWLSC1PEDZFLF3JV" hidden="1">#REF!</definedName>
    <definedName name="BExCZP9TBB61HISZ2U5QMQSO2LBE" hidden="1">#REF!</definedName>
    <definedName name="BExCZUD9FEOJBKDJ51Z3JON9LKJ8" hidden="1">#REF!</definedName>
    <definedName name="BExD0AUOVQT3UL53T2KUVJNGD0QF" hidden="1">#REF!</definedName>
    <definedName name="BExD0HALIN0JR4JTPGDEVAEE5EX5" hidden="1">#REF!</definedName>
    <definedName name="BExD0LCCDPG16YLY5WQSZF1XI5DA" hidden="1">#REF!</definedName>
    <definedName name="BExD0RMWSB4TRECEHTH6NN4K9DFZ" hidden="1">#REF!</definedName>
    <definedName name="BExD0U6KG10QGVDI1XSHK0J10A2V" hidden="1">#REF!</definedName>
    <definedName name="BExD0WQ6EQ2G82IAJI3FDQKGZH18" hidden="1">#REF!</definedName>
    <definedName name="BExD13RUIBGRXDL4QDZ305UKUR12" hidden="1">#REF!</definedName>
    <definedName name="BExD14DETV5R4OOTMAXD5NAKWRO3" hidden="1">#REF!</definedName>
    <definedName name="BExD1MI40YRCBI7KT4S9YHQJUO06" hidden="1">#REF!</definedName>
    <definedName name="BExD1OAU9OXQAZA4D70HP72CU6GB" hidden="1">#REF!</definedName>
    <definedName name="BExD1T8WPV0G6YOX7WMAIZD8XNBK" hidden="1">#REF!</definedName>
    <definedName name="BExD1Y1JV61416YA1XRQHKWPZIE7" hidden="1">#REF!</definedName>
    <definedName name="BExD2CFHIRMBKN5KXE5QP4XXEWFS" hidden="1">#REF!</definedName>
    <definedName name="BExD2DMHH1HWXQ9W0YYMDP8AAX8Q" hidden="1">#REF!</definedName>
    <definedName name="BExD2HTPC7IWBAU6OSQ67MQA8BYZ" hidden="1">#REF!</definedName>
    <definedName name="BExD2PWTVQ2CXNG6B7UDL8FIMXBH" hidden="1">#REF!</definedName>
    <definedName name="BExD2X9AQ03EX1AVVX44CXLXRPTI" hidden="1">#REF!</definedName>
    <definedName name="BExD2ZNL9MWJOEL2575KJZBDP2A6" hidden="1">#REF!</definedName>
    <definedName name="BExD34G79JRMB8BZRVN81P1H9MSB" hidden="1">#REF!</definedName>
    <definedName name="BExD35CL2NULPPEHAM954ETQIJA2" hidden="1">#REF!</definedName>
    <definedName name="BExD363H2VGFIQUCE6LS4AC5J0ZT" hidden="1">#REF!</definedName>
    <definedName name="BExD3A588E939V61P1XEW0FI5Q0S" hidden="1">#REF!</definedName>
    <definedName name="BExD3CJJDKVR9M18XI3WDZH80WL6" hidden="1">#REF!</definedName>
    <definedName name="BExD3ESD9WYJIB3TRDPJ1CKXRAVL" hidden="1">#REF!</definedName>
    <definedName name="BExD3F368X5S25MWSUNIV57RDB57" hidden="1">#REF!</definedName>
    <definedName name="BExD3I8JTNF4LTMFY6GRVDJ6VLGG" hidden="1">#REF!</definedName>
    <definedName name="BExD3IJ5IT335SOSNV9L85WKAOSI" hidden="1">#REF!</definedName>
    <definedName name="BExD3KBVUY57GMMQTOFEU6S6G1AY" hidden="1">#REF!</definedName>
    <definedName name="BExD3NMR7AW2Z6V8SC79VQR37NA6" hidden="1">#REF!</definedName>
    <definedName name="BExD3QXA2UQ2W4N7NYLUEOG40BZB" hidden="1">#REF!</definedName>
    <definedName name="BExD3U2N041TEJ7GCN005UTPHNXY" hidden="1">#REF!</definedName>
    <definedName name="BExD3VPY5VEI1LLQ4I16T16251DT" hidden="1">#REF!</definedName>
    <definedName name="BExD3XIUEZZ1KIHV7CPS7DKUGIN8" hidden="1">#REF!</definedName>
    <definedName name="BExD40O0CFTNJFOFMMM1KH0P7BUI" hidden="1">#REF!</definedName>
    <definedName name="BExD47UYINTJY1PDIW2S1FZ8ZMIO" hidden="1">#REF!</definedName>
    <definedName name="BExD4BR9HJ3MWWZ5KLVZWX9FJAUS" hidden="1">#REF!</definedName>
    <definedName name="BExD4F1WTKT3H0N9MF4H1LX7MBSY" hidden="1">#REF!</definedName>
    <definedName name="BExD4H5GQWXBS6LUL3TSP36DVO38" hidden="1">#REF!</definedName>
    <definedName name="BExD4JJSS3QDBLABCJCHD45SRNPI" hidden="1">#REF!</definedName>
    <definedName name="BExD4QQQ7V9LH5WWBJA3HKJXLVP6" hidden="1">#REF!</definedName>
    <definedName name="BExD4R1I0MKF033I5LPUYIMTZ6E8" hidden="1">#REF!</definedName>
    <definedName name="BExD50MT3M6XZLNUP9JL93EG6D9R" hidden="1">#REF!</definedName>
    <definedName name="BExD5EV7KDSVF1CJT38M4IBPFLPY" hidden="1">#REF!</definedName>
    <definedName name="BExD5FRK547OESJRYAW574DZEZ7J" hidden="1">#REF!</definedName>
    <definedName name="BExD5I5X2YA2YNCTCDSMEL4CWF4N" hidden="1">#REF!</definedName>
    <definedName name="BExD5QUSRFJWRQ1ZM50WYLCF74DF" hidden="1">#REF!</definedName>
    <definedName name="BExD5SSUIF6AJQHBHK8PNMFBPRYB" hidden="1">#REF!</definedName>
    <definedName name="BExD623C9LRX18BE0W2V6SZLQUXX" hidden="1">#REF!</definedName>
    <definedName name="BExD6CQA7UMJBXV7AIFAIHUF2ICX" hidden="1">#REF!</definedName>
    <definedName name="BExD6D18MCF5R8YJMPG21WE3GPJQ" hidden="1">#REF!</definedName>
    <definedName name="BExD6FKVK8WJWNYPVENR7Q8Q30PK" hidden="1">#REF!</definedName>
    <definedName name="BExD6GMP0LK8WKVWMIT1NNH8CHLF" hidden="1">#REF!</definedName>
    <definedName name="BExD6H2TE0WWAUIWVSSCLPZ6B88N" hidden="1">#REF!</definedName>
    <definedName name="BExD71LTOE015TV5RSAHM8NT8GVW" hidden="1">#REF!</definedName>
    <definedName name="BExD73USXVADC7EHGHVTQNCT06ZA" hidden="1">#REF!</definedName>
    <definedName name="BExD7GAIGULTB3YHM1OS9RBQOTEC" hidden="1">#REF!</definedName>
    <definedName name="BExD7IE1DHIS52UFDCTSKPJQNRD5" hidden="1">#REF!</definedName>
    <definedName name="BExD7IUBGUWHYC9UNZ1IY5XFYKQN" hidden="1">#REF!</definedName>
    <definedName name="BExD7JQOJ35HGL8U2OCEI2P2JT7I" hidden="1">#REF!</definedName>
    <definedName name="BExD7KSDKNDNH95NDT3S7GM3MUU2" hidden="1">#REF!</definedName>
    <definedName name="BExD8H5O087KQVWIVPUUID5VMGMS" hidden="1">#REF!</definedName>
    <definedName name="BExD8HLWJHFK6566YQLGOAPIWD7G"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ATSNNU6SJVYYUCUG2AFS57W" hidden="1">#REF!</definedName>
    <definedName name="BExD9JO1QOKHUKL6DOEKDLUBPPKZ"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TK2MIWFH5SKUYU9ZKF4NPHQ" hidden="1">#REF!</definedName>
    <definedName name="BExDA23J1UL1EN1K0BLX2TKAX4U0" hidden="1">#REF!</definedName>
    <definedName name="BExDA6594R2INH5X2F55YRZSKRND" hidden="1">#REF!</definedName>
    <definedName name="BExDA6LD9061UULVKUUI4QP8SK13" hidden="1">#REF!</definedName>
    <definedName name="BExDAGMVMNLQ6QXASB9R6D8DIT12" hidden="1">#REF!</definedName>
    <definedName name="BExDAYBHU9ADLXI8VRC7F608RVGM" hidden="1">#REF!</definedName>
    <definedName name="BExDBDR1XR0FV0CYUCB2OJ7CJCZU" hidden="1">#REF!</definedName>
    <definedName name="BExDC7F818VN0S18ID7XRCRVYPJ4" hidden="1">#REF!</definedName>
    <definedName name="BExDCL7K96PC9VZYB70ZW3QPVIJE" hidden="1">#REF!</definedName>
    <definedName name="BExDCP3UZ3C2O4C1F7KMU0Z9U32N" hidden="1">#REF!</definedName>
    <definedName name="BExEO14OTKLVDBTNB2ONGZ4YB20H" hidden="1">#REF!</definedName>
    <definedName name="BExEO80UUNTK4DX33Z5TYLM8NYZM" hidden="1">#REF!</definedName>
    <definedName name="BExEOBX3WECDMYCV9RLN49APTXMM" hidden="1">#REF!</definedName>
    <definedName name="BExEPN9VIYI0FVL0HLZQXJFO6TT0" hidden="1">#REF!</definedName>
    <definedName name="BExEPQPUOD4B6H60DKEB9159F7DR" hidden="1">#REF!</definedName>
    <definedName name="BExEPYT6VDSMR8MU2341Q5GM2Y9V" hidden="1">#REF!</definedName>
    <definedName name="BExEQ2ENYLMY8K1796XBB31CJHNN" hidden="1">#REF!</definedName>
    <definedName name="BExEQ2PFE4N40LEPGDPS90WDL6BN" hidden="1">#REF!</definedName>
    <definedName name="BExEQ2PFURT24NQYGYVE8NKX1EGA" hidden="1">#REF!</definedName>
    <definedName name="BExEQB8ZWXO6IIGOEPWTLOJGE2NR" hidden="1">#REF!</definedName>
    <definedName name="BExEQBZX0EL6LIKPY01197ACK65H" hidden="1">#REF!</definedName>
    <definedName name="BExEQDXZALJLD4OBF74IKZBR13SR" hidden="1">#REF!</definedName>
    <definedName name="BExEQFLE2RPWGMWQAI4JMKUEFRPT" hidden="1">#REF!</definedName>
    <definedName name="BExEQJHNJV9U65F5VGIGX0VM02VF" hidden="1">#REF!</definedName>
    <definedName name="BExEQTZAP8R69U31W4LKGTKKGKQE" hidden="1">#REF!</definedName>
    <definedName name="BExER2O72H1F9WV6S1J04C15PXX7" hidden="1">#REF!</definedName>
    <definedName name="BExERIPCI7N2NW7JRL59DVT0TTSU" hidden="1">#REF!</definedName>
    <definedName name="BExERRUIKIOATPZ9U4HQ0V52RJAU" hidden="1">#REF!</definedName>
    <definedName name="BExERSANFNM1O7T65PC5MJ301YET" hidden="1">#REF!</definedName>
    <definedName name="BExERU8P606C6QQZZL55U0ZQYQF1" hidden="1">#REF!</definedName>
    <definedName name="BExERWCEBKQRYWRQLYJ4UCMMKTHG" hidden="1">#REF!</definedName>
    <definedName name="BExERXE1QW042A2T25RI4DVUU59O" hidden="1">#REF!</definedName>
    <definedName name="BExES44RHHDL3V7FLV6M20834WF1" hidden="1">#REF!</definedName>
    <definedName name="BExES4A7VE2X3RYYTVRLKZD4I7WU" hidden="1">#REF!</definedName>
    <definedName name="BExESLYUFDACMPARVY264HKBCXLX" hidden="1">#REF!</definedName>
    <definedName name="BExESMKD95A649M0WRSG6CXXP326" hidden="1">#REF!</definedName>
    <definedName name="BExESR27ZXJG5VMY4PR9D940VS7T" hidden="1">#REF!</definedName>
    <definedName name="BExESVK1YRJM6UG6FBYOF9CNX29X" hidden="1">#REF!</definedName>
    <definedName name="BExESZ03KXL8DQ2591HLR56ZML94" hidden="1">#REF!</definedName>
    <definedName name="BExESZAW5N443NRTKIP59OEI1CR6" hidden="1">#REF!</definedName>
    <definedName name="BExET3HXQ60A4O2OLKX8QNXRI6LQ" hidden="1">#REF!</definedName>
    <definedName name="BExET4EAH366GROMVVMDCSUI1018" hidden="1">#REF!</definedName>
    <definedName name="BExETA3B1FCIOA80H94K90FWXQKE" hidden="1">#REF!</definedName>
    <definedName name="BExETAZOYT4CJIT8RRKC9F2HJG1D" hidden="1">#REF!</definedName>
    <definedName name="BExETB55BNG40G9YOI2H6UHIR9WU" hidden="1">#REF!</definedName>
    <definedName name="BExETF6QD5A9GEINE1KZRRC2LXWM" hidden="1">#REF!</definedName>
    <definedName name="BExETQ9XRXLUACN82805SPSPNKHI" hidden="1">#REF!</definedName>
    <definedName name="BExETR0YRMOR63E6DHLEHV9QVVON" hidden="1">#REF!</definedName>
    <definedName name="BExETVO51BGF7GGNGB21UD7OIF15" hidden="1">#REF!</definedName>
    <definedName name="BExETVTGY38YXYYF7N73OYN6FYY3" hidden="1">#REF!</definedName>
    <definedName name="BExETVTH8RADW05P2XUUV7V44TWW" hidden="1">#REF!</definedName>
    <definedName name="BExETW9PYUAV5QY6A4VCYZRIOUX4" hidden="1">#REF!</definedName>
    <definedName name="BExEUGNELLVZ7K2PYWP2TG8T65XQ" hidden="1">#REF!</definedName>
    <definedName name="BExEUHUG1NGJGB6F1UH5IKFZ9B9M" hidden="1">#REF!</definedName>
    <definedName name="BExEUNE4T242Y59C6MS28MXEUGCP" hidden="1">#REF!</definedName>
    <definedName name="BExEUNU7FYVTR4DD1D31SS7PNXX2" hidden="1">#REF!</definedName>
    <definedName name="BExEV2TP7NA3ZR6RJGH5ER370OUM" hidden="1">#REF!</definedName>
    <definedName name="BExEV3Q7M5YTX3CY3QCP1SUIEP2E" hidden="1">#REF!</definedName>
    <definedName name="BExEV69USLNYO2QRJRC0J92XUF00" hidden="1">#REF!</definedName>
    <definedName name="BExEV6KNTQOCFD7GV726XQEVQ7R6" hidden="1">#REF!</definedName>
    <definedName name="BExEV6VGM4POO9QT9KH3QA3VYCWM" hidden="1">#REF!</definedName>
    <definedName name="BExEVCEYMOI0PGO7HAEOS9CVMU2O" hidden="1">#REF!</definedName>
    <definedName name="BExEVET98G3FU6QBF9LHYWSAMV0O" hidden="1">#REF!</definedName>
    <definedName name="BExEVNCUT0PDUYNJH7G6BSEWZOT2" hidden="1">#REF!</definedName>
    <definedName name="BExEVPGF4V5J0WQRZKUM8F9TTKZJ" hidden="1">#REF!</definedName>
    <definedName name="BExEVVLIEVWYRF2UUC1H0H5QU1CP" hidden="1">#REF!</definedName>
    <definedName name="BExEVWCKO8T84GW9Z3X47915XKSH" hidden="1">#REF!</definedName>
    <definedName name="BExEVZSJWMZ5L2ZE7AZC57CXKW6T" hidden="1">#REF!</definedName>
    <definedName name="BExEW0JL1GFFCXMDGW54CI7Y8FZN" hidden="1">#REF!</definedName>
    <definedName name="BExEW68M9WL8214QH9C7VCK7BN08" hidden="1">#REF!</definedName>
    <definedName name="BExEW8HFKH6F47KIHYBDRUEFZ2ZZ" hidden="1">#REF!</definedName>
    <definedName name="BExEWB6JHMITZPXHB6JATOCLLKLJ" hidden="1">#REF!</definedName>
    <definedName name="BExEWNBGQS1U2LW3W84T4LSJ9K00" hidden="1">#REF!</definedName>
    <definedName name="BExEWO7STL7HNZSTY8VQBPTX1WK6" hidden="1">#REF!</definedName>
    <definedName name="BExEWQ0M1N3KMKTDJ73H10QSG4W1" hidden="1">#REF!</definedName>
    <definedName name="BExEX43OR6NH8GF32YY2ZB6Y8WGP" hidden="1">#REF!</definedName>
    <definedName name="BExEX85F3OSW8NSCYGYPS9372Z1Q" hidden="1">#REF!</definedName>
    <definedName name="BExEX9HWY2G6928ZVVVQF77QCM2C" hidden="1">#REF!</definedName>
    <definedName name="BExEXBQWAYKMVBRJRHB8PFCSYFVN" hidden="1">#REF!</definedName>
    <definedName name="BExEXGE2TE9MQWLQVHL7XGQWL102" hidden="1">#REF!</definedName>
    <definedName name="BExEXRBZ0DI9E2UFLLKYWGN66B61" hidden="1">#REF!</definedName>
    <definedName name="BExEXW4FSOZ9C2SZSQIAA3W82I5K" hidden="1">#REF!</definedName>
    <definedName name="BExEXZ4H2ZUNEW5I6I74GK08QAQC" hidden="1">#REF!</definedName>
    <definedName name="BExEY42GK80HA9M84NTZ3NV9K2VI" hidden="1">#REF!</definedName>
    <definedName name="BExEYLG9FL9V1JPPNZ3FUDNSEJ4V" hidden="1">#REF!</definedName>
    <definedName name="BExEYOW8C1B3OUUCIGEC7L8OOW1Z" hidden="1">#REF!</definedName>
    <definedName name="BExEYPCI2LT224YS4M3T50V85FAG" hidden="1">#REF!</definedName>
    <definedName name="BExEYUQJXZT6N5HJH8ACJF6SRWEE" hidden="1">#REF!</definedName>
    <definedName name="BExEYYC7KLO4XJQW9GMGVVJQXF4C" hidden="1">#REF!</definedName>
    <definedName name="BExEZ1S6VZCG01ZPLBSS9Z1SBOJ2" hidden="1">#REF!</definedName>
    <definedName name="BExEZ6KV8TDKOO0Y66LSH9DCFW5M" hidden="1">#REF!</definedName>
    <definedName name="BExEZGBFNJR8DLPN0V11AU22L6WY" hidden="1">#REF!</definedName>
    <definedName name="BExEZVR61GWO1ZM3XHWUKRJJMQXV" hidden="1">#REF!</definedName>
    <definedName name="BExF02Y3V3QEPO2XLDSK47APK9XJ" hidden="1">#REF!</definedName>
    <definedName name="BExF03E824NHBODFUZ3PZ5HLF85X" hidden="1">#REF!</definedName>
    <definedName name="BExF09OS91RT7N7IW8JLMZ121ZP3" hidden="1">#REF!</definedName>
    <definedName name="BExF0D4SEQ7RRCAER8UQKUJ4HH0Q" hidden="1">#REF!</definedName>
    <definedName name="BExF0D4Z97PCG5JI9CC2TFB553AX" hidden="1">#REF!</definedName>
    <definedName name="BExF0DAB1PUE0V936NFEK68CCKTJ" hidden="1">#REF!</definedName>
    <definedName name="BExF0LOEHV42P2DV7QL8O7HOQ3N9" hidden="1">#REF!</definedName>
    <definedName name="BExF0QRT0ZP2578DKKC9SRW40F5L" hidden="1">#REF!</definedName>
    <definedName name="BExF0WRM9VO25RLSO03ZOCE8H7K5" hidden="1">#REF!</definedName>
    <definedName name="BExF0ZRI7W4RSLIDLHTSM0AWXO3S" hidden="1">#REF!</definedName>
    <definedName name="BExF19CT3MMZZ2T5EWMDNG3UOJ01" hidden="1">#REF!</definedName>
    <definedName name="BExF1C1VNHJBRW2XQKVSL1KSLFZ8" hidden="1">#REF!</definedName>
    <definedName name="BExF1M38U6NX17YJA8YU359B5Z4M" hidden="1">#REF!</definedName>
    <definedName name="BExF1MU4W3NPEY0OHRDWP5IANCBB" hidden="1">#REF!</definedName>
    <definedName name="BExF1MZN8MWMOKOARHJ1QAF9HPGT" hidden="1">#REF!</definedName>
    <definedName name="BExF1US4ZIQYSU5LBFYNRA9N0K2O" hidden="1">#REF!</definedName>
    <definedName name="BExF272JNPJCK1XLBG016XXBVFO8" hidden="1">#REF!</definedName>
    <definedName name="BExF2CWZN6E87RGTBMD4YQI2QT7R" hidden="1">#REF!</definedName>
    <definedName name="BExF2DYO1WQ7GMXSTAQRDBW1NSFG" hidden="1">#REF!</definedName>
    <definedName name="BExF2H9D3MC9XKLPZ6VIP4F7G4YN" hidden="1">#REF!</definedName>
    <definedName name="BExF2MSWNUY9Z6BZJQZ538PPTION" hidden="1">#REF!</definedName>
    <definedName name="BExF2QZYWHTYGUTTXR15CKCV3LS7" hidden="1">#REF!</definedName>
    <definedName name="BExF2T8Y6TSJ74RMSZOA9CEH4OZ6" hidden="1">#REF!</definedName>
    <definedName name="BExF31N3YM4F37EOOY8M8VI1KXN8" hidden="1">#REF!</definedName>
    <definedName name="BExF37C1YKBT79Z9SOJAG5MXQGTU" hidden="1">#REF!</definedName>
    <definedName name="BExF3A6HPA6DGYALZNHHJPMCUYZR" hidden="1">#REF!</definedName>
    <definedName name="BExF3GMJW5D7066GYKTMM3CVH1HE" hidden="1">#REF!</definedName>
    <definedName name="BExF3I9T44X7DV9HHV51DVDDPPZG" hidden="1">#REF!</definedName>
    <definedName name="BExF3IKLZ35F2D4DI7R7P7NZLVC3" hidden="1">#REF!</definedName>
    <definedName name="BExF3JMFX5DILOIFUDIO1HZUK875" hidden="1">#REF!</definedName>
    <definedName name="BExF3KIO2G9LJYXZ61H8PJJ6OQXV" hidden="1">#REF!</definedName>
    <definedName name="BExF3MGVCZHXDAUDZAGUYESZ3RC8" hidden="1">#REF!</definedName>
    <definedName name="BExF3NTC4BGZEM6B87TCFX277QCS" hidden="1">#REF!</definedName>
    <definedName name="BExF3Q2DOSQI9SIAXB522CN0WBZ7" hidden="1">#REF!</definedName>
    <definedName name="BExF3Q7NI90WT31QHYSJDIG0LLLJ" hidden="1">#REF!</definedName>
    <definedName name="BExF3QD55TIY1MSBSRK9TUJKBEWO" hidden="1">#REF!</definedName>
    <definedName name="BExF3QT8J6RIF1L3R700MBSKIOKW" hidden="1">#REF!</definedName>
    <definedName name="BExF42SSBVPMLK2UB3B7FPEIY9TU" hidden="1">#REF!</definedName>
    <definedName name="BExF4HXSWB50BKYPWA0HTT8W56H6" hidden="1">#REF!</definedName>
    <definedName name="BExF4J4Y60OUA8GY6YN8XVRUX80A" hidden="1">#REF!</definedName>
    <definedName name="BExF4KHF04IWW4LQ95FHQPFE4Y9K" hidden="1">#REF!</definedName>
    <definedName name="BExF4MVQM5Y0QRDLDFSKWWTF709C" hidden="1">#REF!</definedName>
    <definedName name="BExF4PVMZYV36E8HOYY06J81AMBI" hidden="1">#REF!</definedName>
    <definedName name="BExF4SF9NEX1FZE9N8EXT89PM54D" hidden="1">#REF!</definedName>
    <definedName name="BExF52GTGP8MHGII4KJ8TJGR8W8U" hidden="1">#REF!</definedName>
    <definedName name="BExF57K7L3UC1I2FSAWURR4SN0UN" hidden="1">#REF!</definedName>
    <definedName name="BExF5HR2GFV7O8LKG9SJ4BY78LYA" hidden="1">#REF!</definedName>
    <definedName name="BExF5ZFO2A29GHWR5ES64Z9OS16J" hidden="1">#REF!</definedName>
    <definedName name="BExF63S045JO7H2ZJCBTBVH3SUIF" hidden="1">#REF!</definedName>
    <definedName name="BExF642TEGTXCI9A61ZOONJCB0U1" hidden="1">#REF!</definedName>
    <definedName name="BExF67O951CF8UJF3KBDNR0E83C1" hidden="1">#REF!</definedName>
    <definedName name="BExF6EV7I35NVMIJGYTB6E24YVPA" hidden="1">#REF!</definedName>
    <definedName name="BExF6FGUF393KTMBT40S5BYAFG00" hidden="1">#REF!</definedName>
    <definedName name="BExF6GNYXWY8A0SY4PW1B6KJMMTM" hidden="1">#REF!</definedName>
    <definedName name="BExF6IB8K74Z0AFT05GPOKKZW7C9" hidden="1">#REF!</definedName>
    <definedName name="BExF6NUXJI11W2IAZNAM1QWC0459" hidden="1">#REF!</definedName>
    <definedName name="BExF6RR76KNVIXGJOVFO8GDILKGZ" hidden="1">#REF!</definedName>
    <definedName name="BExF6ZE8D5CMPJPRWT6S4HM56LPF" hidden="1">#REF!</definedName>
    <definedName name="BExF76FV8SF7AJK7B35AL7VTZF6D" hidden="1">#REF!</definedName>
    <definedName name="BExF7EOIMC1OYL1N7835KGOI0FIZ" hidden="1">#REF!</definedName>
    <definedName name="BExF7K88K7ASGV6RAOAGH52G04VR" hidden="1">#REF!</definedName>
    <definedName name="BExF7OVDRP3LHNAF2CX4V84CKKIR" hidden="1">#REF!</definedName>
    <definedName name="BExF7QO41X2A2SL8UXDNP99GY7U9" hidden="1">#REF!</definedName>
    <definedName name="BExF7QYWRJ8S4SID84VVXH3TN7X8" hidden="1">#REF!</definedName>
    <definedName name="BExF81GI8B8WBHXFTET68A9358BR" hidden="1">#REF!</definedName>
    <definedName name="BExGKN1EUJWHOYSSFY4XX6T9QVV5" hidden="1">#REF!</definedName>
    <definedName name="BExGL97US0Y3KXXASUTVR26XLT70" hidden="1">#REF!</definedName>
    <definedName name="BExGL9TEJAX73AMCXKXTMRO9T6QA" hidden="1">#REF!</definedName>
    <definedName name="BExGLBM5GKGBJDTZSMMBZBAVQ7N1" hidden="1">#REF!</definedName>
    <definedName name="BExGLC7R4C33RO0PID97ZPPVCW4M" hidden="1">#REF!</definedName>
    <definedName name="BExGLFIF7HCFSHNQHKEV6RY0WCO3" hidden="1">#REF!</definedName>
    <definedName name="BExGLPP9Z6SH15N8AV0F7H58S14K" hidden="1">#REF!</definedName>
    <definedName name="BExGLQATG820J44V2O4JEICPUUTR" hidden="1">#REF!</definedName>
    <definedName name="BExGLTARRL0J772UD2TXEYAVPY6E" hidden="1">#REF!</definedName>
    <definedName name="BExGLYE6RZTAAWHJBG2QFJPTDS2Q" hidden="1">#REF!</definedName>
    <definedName name="BExGM4DZ65OAQP7MA4LN6QMYZOFF" hidden="1">#REF!</definedName>
    <definedName name="BExGMCXCWEC9XNUOEMZ61TMI6CUO" hidden="1">#REF!</definedName>
    <definedName name="BExGMJDGIH0MEPC2TUSFUCY2ROTB" hidden="1">#REF!</definedName>
    <definedName name="BExGMKPW2HPKN0M0XKF3AZ8YP0D6" hidden="1">#REF!</definedName>
    <definedName name="BExGMOGUOL3NATNV0TIZH2J6DLLD" hidden="1">#REF!</definedName>
    <definedName name="BExGMP2F175LGL6QVSJGP6GKYHHA" hidden="1">#REF!</definedName>
    <definedName name="BExGMPIIP8GKML2VVA8OEFL43NCS" hidden="1">#REF!</definedName>
    <definedName name="BExGMZ3SRIXLXMWBVOXXV3M4U4YL" hidden="1">#REF!</definedName>
    <definedName name="BExGMZ3UBN48IXU1ZEFYECEMZ1IM" hidden="1">#REF!</definedName>
    <definedName name="BExGN4I0QATXNZCLZJM1KH1OIJQH" hidden="1">#REF!</definedName>
    <definedName name="BExGN9FZ2RWCMSY1YOBJKZMNIM9R" hidden="1">#REF!</definedName>
    <definedName name="BExGNDSIMTHOCXXG6QOGR6DA8SGG" hidden="1">#REF!</definedName>
    <definedName name="BExGNHOS7RBERG1J2M2HVGSRZL5G" hidden="1">#REF!</definedName>
    <definedName name="BExGNJ18W3Q55XAXY8XTFB80IVMV" hidden="1">#REF!</definedName>
    <definedName name="BExGNN2YQ9BDAZXT2GLCSAPXKIM7" hidden="1">#REF!</definedName>
    <definedName name="BExGNP6INLF5NZFP5ME6K7C9Y0NH" hidden="1">#REF!</definedName>
    <definedName name="BExGNSS0CKRPKHO25R3TDBEL2NHX" hidden="1">#REF!</definedName>
    <definedName name="BExGNYH0MO8NOVS85L15G0RWX4GW" hidden="1">#REF!</definedName>
    <definedName name="BExGNZO44DEG8CGIDYSEGDUQ531R" hidden="1">#REF!</definedName>
    <definedName name="BExGO22GMMPZVQY9RQ8MDKZDP5G3" hidden="1">#REF!</definedName>
    <definedName name="BExGO2O0V6UYDY26AX8OSN72F77N" hidden="1">#REF!</definedName>
    <definedName name="BExGO2YUBOVLYHY1QSIHRE1KLAFV" hidden="1">#REF!</definedName>
    <definedName name="BExGO70E2O70LF46V8T26YFPL4V8" hidden="1">#REF!</definedName>
    <definedName name="BExGOB25QJMQCQE76MRW9X58OIOO" hidden="1">#REF!</definedName>
    <definedName name="BExGODAZKJ9EXMQZNQR5YDBSS525" hidden="1">#REF!</definedName>
    <definedName name="BExGODR8ZSMUC11I56QHSZ686XV5" hidden="1">#REF!</definedName>
    <definedName name="BExGOXJDHUDPDT8I8IVGVW9J0R5Q" hidden="1">#REF!</definedName>
    <definedName name="BExGPAPYI1N5W3IH8H485BHSVOY3" hidden="1">#REF!</definedName>
    <definedName name="BExGPFO3GOKYO2922Y91GMQRCMOA" hidden="1">#REF!</definedName>
    <definedName name="BExGPHGT5KDOCMV2EFS4OVKTWBRD" hidden="1">#REF!</definedName>
    <definedName name="BExGPID72Y4Y619LWASUQZKZHJNC" hidden="1">#REF!</definedName>
    <definedName name="BExGPPENQIANVGLVQJ77DK5JPRTB" hidden="1">#REF!</definedName>
    <definedName name="BExGPSUUG7TL5F5PTYU6G4HPJV1B" hidden="1">#REF!</definedName>
    <definedName name="BExGQ1E950UYXYWQ84EZEQPWHVYY" hidden="1">#REF!</definedName>
    <definedName name="BExGQ1ZU4967P72AHF4V1D0FOL5C" hidden="1">#REF!</definedName>
    <definedName name="BExGQ36ZOMR9GV8T05M605MMOY3Y" hidden="1">#REF!</definedName>
    <definedName name="BExGQ4ZP0PPMLDNVBUG12W9FFVI9" hidden="1">#REF!</definedName>
    <definedName name="BExGQ61DTJ0SBFMDFBAK3XZ9O0ZO" hidden="1">#REF!</definedName>
    <definedName name="BExGQ6SG9XEOD0VMBAR22YPZWSTA" hidden="1">#REF!</definedName>
    <definedName name="BExGQ8FQN3FRAGH5H2V74848P5JX" hidden="1">#REF!</definedName>
    <definedName name="BExGQGJ1A7LNZUS8QSMOG8UNGLMK" hidden="1">#REF!</definedName>
    <definedName name="BExGQLBNZ35IK2VK33HJUAE4ADX2" hidden="1">#REF!</definedName>
    <definedName name="BExGQPO7ENFEQC0NC6MC9OZR2LHY" hidden="1">#REF!</definedName>
    <definedName name="BExGQX0H4EZMXBJTKJJE4ICJWN5O" hidden="1">#REF!</definedName>
    <definedName name="BExGR4CW3WRIID17GGX4MI9ZDHFE" hidden="1">#REF!</definedName>
    <definedName name="BExGR65GJX27MU2OL6NI5PB8XVB4" hidden="1">#REF!</definedName>
    <definedName name="BExGR6LQ97HETGS3CT96L4IK0JSH" hidden="1">#REF!</definedName>
    <definedName name="BExGR9ATP2LVT7B9OCPSLJ11H9SX" hidden="1">#REF!</definedName>
    <definedName name="BExGRILCZ3BMTGDY72B1Q9BUGW0J" hidden="1">#REF!</definedName>
    <definedName name="BExGRNZJ74Y6OYJB9F9Y9T3CAHOS" hidden="1">#REF!</definedName>
    <definedName name="BExGRPC5QJQ7UGQ4P7CFWVGRQGFW" hidden="1">#REF!</definedName>
    <definedName name="BExGRSMULUXOBEN8G0TK90PRKQ9O" hidden="1">#REF!</definedName>
    <definedName name="BExGRUKVVKDL8483WI70VN2QZDGD" hidden="1">#REF!</definedName>
    <definedName name="BExGS2IWR5DUNJ1U9PAKIV8CMBNI" hidden="1">#REF!</definedName>
    <definedName name="BExGS69P9FFTEOPDS0MWFKF45G47" hidden="1">#REF!</definedName>
    <definedName name="BExGS6F1JFHM5MUJ1RFO50WP6D05" hidden="1">#REF!</definedName>
    <definedName name="BExGSA5YB5ZGE4NHDVCZ55TQAJTL" hidden="1">#REF!</definedName>
    <definedName name="BExGSBYPYOBOB218ABCIM2X63GJ8" hidden="1">#REF!</definedName>
    <definedName name="BExGSCEUCQQVDEEKWJ677QTGUVTE" hidden="1">#REF!</definedName>
    <definedName name="BExGSQY65LH1PCKKM5WHDW83F35O" hidden="1">#REF!</definedName>
    <definedName name="BExGSYW1GKISF0PMUAK3XJK9PEW9" hidden="1">#REF!</definedName>
    <definedName name="BExGT0DZJB6LSF6L693UUB9EY1VQ" hidden="1">#REF!</definedName>
    <definedName name="BExGTEMKIEF46KBIDWCAOAN5U718" hidden="1">#REF!</definedName>
    <definedName name="BExGTGVFIF8HOQXR54SK065A8M4K" hidden="1">#REF!</definedName>
    <definedName name="BExGTIYX3OWPIINOGY1E4QQYSKHP" hidden="1">#REF!</definedName>
    <definedName name="BExGTKGUN0KUU3C0RL2LK98D8MEK" hidden="1">#REF!</definedName>
    <definedName name="BExGTV3U5SZUPLTWEMEY3IIN1L4L" hidden="1">#REF!</definedName>
    <definedName name="BExGTZ046J7VMUG4YPKFN2K8TWB7" hidden="1">#REF!</definedName>
    <definedName name="BExGTZ04EFFQ3Z3JMM0G35JYWUK3" hidden="1">#REF!</definedName>
    <definedName name="BExGU2G9OPRZRIU9YGF6NX9FUW0J" hidden="1">#REF!</definedName>
    <definedName name="BExGU6HTKLRZO8UOI3DTAM5RFDBA" hidden="1">#REF!</definedName>
    <definedName name="BExGUDDZXFFQHAF4UZF8ZB1HO7H6" hidden="1">#REF!</definedName>
    <definedName name="BExGUI6NCRHY7EAB6SK6EPPMWFG1" hidden="1">#REF!</definedName>
    <definedName name="BExGUIBXBRHGM97ZX6GBA4ZDQ79C" hidden="1">#REF!</definedName>
    <definedName name="BExGUM8D91UNPCOO4TKP9FGX85TF" hidden="1">#REF!</definedName>
    <definedName name="BExGUMDP0WYFBZL2MCB36WWJIC04" hidden="1">#REF!</definedName>
    <definedName name="BExGUQF9N9FKI7S0H30WUAEB5LPD" hidden="1">#REF!</definedName>
    <definedName name="BExGUR6BA03XPBK60SQUW197GJ5X" hidden="1">#REF!</definedName>
    <definedName name="BExGUVIP60TA4B7X2PFGMBFUSKGX" hidden="1">#REF!</definedName>
    <definedName name="BExGUVTIIWAK5T0F5FD428QDO46W" hidden="1">#REF!</definedName>
    <definedName name="BExGUZKF06F209XL1IZWVJEQ82EE" hidden="1">#REF!</definedName>
    <definedName name="BExGUZPWM950OZ8P1A3N86LXK97U" hidden="1">#REF!</definedName>
    <definedName name="BExGV2EVT380QHD4AP2RL9MR8L5L" hidden="1">#REF!</definedName>
    <definedName name="BExGVBUSKOI7KB24K40PTXJE6MER" hidden="1">#REF!</definedName>
    <definedName name="BExGVGSQSVWTL2MNI6TT8Y92W3KA" hidden="1">#REF!</definedName>
    <definedName name="BExGVHP63K0GSYU17R73XGX6W2U6" hidden="1">#REF!</definedName>
    <definedName name="BExGVN3DDSLKWSP9MVJS9QMNEUIK" hidden="1">#REF!</definedName>
    <definedName name="BExGVUVVMLOCR9DPVUZSQ141EE4J" hidden="1">#REF!</definedName>
    <definedName name="BExGVV6OOLDQ3TXZK51TTF3YX0WN" hidden="1">#REF!</definedName>
    <definedName name="BExGW0KVS7U0C87XFZ78QW991IEV" hidden="1">#REF!</definedName>
    <definedName name="BExGW0Q7QHE29TGNWAWQ6GR0V6TQ" hidden="1">#REF!</definedName>
    <definedName name="BExGW2Z7AMPG6H9EXA9ML6EZVGGA" hidden="1">#REF!</definedName>
    <definedName name="BExGWABG5VT5XO1A196RK61AXA8C" hidden="1">#REF!</definedName>
    <definedName name="BExGWEO0JDG84NYLEAV5NSOAGMJZ" hidden="1">#REF!</definedName>
    <definedName name="BExGWLEOC70Z8QAJTPT2PDHTNM4L" hidden="1">#REF!</definedName>
    <definedName name="BExGWNCXLCRTLBVMTXYJ5PHQI6SS" hidden="1">#REF!</definedName>
    <definedName name="BExGX4L8N6ERT0Q4EVVNA97EGD80" hidden="1">#REF!</definedName>
    <definedName name="BExGX5MWTL78XM0QCP4NT564ML39" hidden="1">#REF!</definedName>
    <definedName name="BExGX6U988MCFIGDA1282F92U9AA" hidden="1">#REF!</definedName>
    <definedName name="BExGX7FTB1CKAT5HUW6H531FIY6I" hidden="1">#REF!</definedName>
    <definedName name="BExGX9DVACJQIZ4GH6YAD2A7F70O" hidden="1">#REF!</definedName>
    <definedName name="BExGXCZBQISQ3IMF6DJH1OXNAQP8" hidden="1">#REF!</definedName>
    <definedName name="BExGXDVP2S2Y8Z8Q43I78RCIK3DD" hidden="1">#REF!</definedName>
    <definedName name="BExGXJ9W5JU7TT9S0BKL5Y6VVB39" hidden="1">#REF!</definedName>
    <definedName name="BExGXWB73RJ4BASBQTQ8EY0EC1EB" hidden="1">#REF!</definedName>
    <definedName name="BExGXZ0ABB43C7SMRKZHWOSU9EQX" hidden="1">#REF!</definedName>
    <definedName name="BExGY6SU3SYVCJ3AG2ITY59SAZ5A" hidden="1">#REF!</definedName>
    <definedName name="BExGY6YA4P5KMY2VHT0DYK3YTFAX" hidden="1">#REF!</definedName>
    <definedName name="BExGY8G88PVVRYHPHRPJZFSX6HSC" hidden="1">#REF!</definedName>
    <definedName name="BExGYC718HTZ80PNKYPVIYGRJVF6" hidden="1">#REF!</definedName>
    <definedName name="BExGYCNATXZY2FID93B17YWIPPRD" hidden="1">#REF!</definedName>
    <definedName name="BExGYGJJJ3BBCQAOA51WHP01HN73" hidden="1">#REF!</definedName>
    <definedName name="BExGYOS6TV2C72PLRFU8RP1I58GY" hidden="1">#REF!</definedName>
    <definedName name="BExGYXBM828PX0KPDVAZBWDL6MJZ" hidden="1">#REF!</definedName>
    <definedName name="BExGZJ78ZWZCVHZ3BKEKFJZ6MAEO" hidden="1">#REF!</definedName>
    <definedName name="BExGZOLH2QV73J3M9IWDDPA62TP4" hidden="1">#REF!</definedName>
    <definedName name="BExGZP1PWGFKVVVN4YDIS22DZPCR" hidden="1">#REF!</definedName>
    <definedName name="BExGZQUHCPM6G5U9OM8JU339JAG6" hidden="1">#REF!</definedName>
    <definedName name="BExH00FQKX09BD5WU4DB5KPXAUYA" hidden="1">#REF!</definedName>
    <definedName name="BExH00L21GZX5YJJGVMOAWBERLP5" hidden="1">#REF!</definedName>
    <definedName name="BExH02ZD6VAY1KQLAQYBBI6WWIZB" hidden="1">#REF!</definedName>
    <definedName name="BExH08Z6LQCGGSGSAILMHX4X7JMD" hidden="1">#REF!</definedName>
    <definedName name="BExH0KT9Z8HEVRRQRGQ8YHXRLIJA" hidden="1">#REF!</definedName>
    <definedName name="BExH0M0FDN12YBOCKL3XL2Z7T7Y8" hidden="1">#REF!</definedName>
    <definedName name="BExH0O9G06YPZ5TN9RYT326I1CP2" hidden="1">#REF!</definedName>
    <definedName name="BExH0PGM6RG0F3AAGULBIGOH91C2" hidden="1">#REF!</definedName>
    <definedName name="BExH0QIB3F0YZLM5XYHBCU5F0OVR" hidden="1">#REF!</definedName>
    <definedName name="BExH0RK5LJAAP7O67ZFB4RG6WPPL" hidden="1">#REF!</definedName>
    <definedName name="BExH0WNJAKTJRCKMTX8O4KNMIIJM" hidden="1">#REF!</definedName>
    <definedName name="BExH12Y4WX542WI3ZEM15AK4UM9J" hidden="1">#REF!</definedName>
    <definedName name="BExH18CCU7B8JWO8AWGEQRLWZG6J" hidden="1">#REF!</definedName>
    <definedName name="BExH1BN2H92IQKKP5IREFSS9FBF2" hidden="1">#REF!</definedName>
    <definedName name="BExH1FDTQXR9QQ31WDB7OPXU7MPT" hidden="1">#REF!</definedName>
    <definedName name="BExH1FOMEUIJNIDJAUY0ZQFBJSY9" hidden="1">#REF!</definedName>
    <definedName name="BExH1GA6TT290OTIZ8C3N610CYZ1" hidden="1">#REF!</definedName>
    <definedName name="BExH1I8E3HJSZLFRZZ1ZKX7TBJEP" hidden="1">#REF!</definedName>
    <definedName name="BExH1JFFHEBFX9BWJMNIA3N66R3Z" hidden="1">#REF!</definedName>
    <definedName name="BExH1XYRKX51T571O1SRBP9J1D98" hidden="1">#REF!</definedName>
    <definedName name="BExH1Z0GIUSVTF2H1G1I3PDGBNK2" hidden="1">#REF!</definedName>
    <definedName name="BExH225UTM6S9FW4MUDZS7F1PQSH" hidden="1">#REF!</definedName>
    <definedName name="BExH23271RF7AYZ542KHQTH68GQ7" hidden="1">#REF!</definedName>
    <definedName name="BExH2DP58R7D1BGUFBM2FHESVRF0" hidden="1">#REF!</definedName>
    <definedName name="BExH2GJQR4JALNB314RY0LDI49VH" hidden="1">#REF!</definedName>
    <definedName name="BExH2JZR49T7644JFVE7B3N7RZM9" hidden="1">#REF!</definedName>
    <definedName name="BExH2QVWL3AXHSB9EK2GQRD0DBRH" hidden="1">#REF!</definedName>
    <definedName name="BExH2WKXV8X5S2GSBBTWGI0NLNAH" hidden="1">#REF!</definedName>
    <definedName name="BExH2XS1UFYFGU0S0EBXX90W2WE8" hidden="1">#REF!</definedName>
    <definedName name="BExH2XS1X04DMUN544K5RU4XPDCI" hidden="1">#REF!</definedName>
    <definedName name="BExH2XS2TND9SB0GC295R4FP6K5Y" hidden="1">#REF!</definedName>
    <definedName name="BExH2ZA0SZ4SSITL50NA8LZ3OEX6" hidden="1">#REF!</definedName>
    <definedName name="BExH31Z3JNVJPESWKXHILGXZHP2M" hidden="1">#REF!</definedName>
    <definedName name="BExH3E9HZ3QJCDZW7WI7YACFQCHE" hidden="1">#REF!</definedName>
    <definedName name="BExH3IRB6764RQ5HBYRLH6XCT29X" hidden="1">#REF!</definedName>
    <definedName name="BExIG2U8V6RSB47SXLCQG3Q68YRO" hidden="1">#REF!</definedName>
    <definedName name="BExIGJBO8R13LV7CZ7C1YCP974NN" hidden="1">#REF!</definedName>
    <definedName name="BExIGWT86FPOEYTI8GXCGU5Y3KGK" hidden="1">#REF!</definedName>
    <definedName name="BExIHBHXA7E7VUTBVHXXXCH3A5CL" hidden="1">#REF!</definedName>
    <definedName name="BExIHBSOGRSH1GKS6GKBRAJ7GXFQ" hidden="1">#REF!</definedName>
    <definedName name="BExIHDFY73YM0AHAR2Z5OJTFKSL2" hidden="1">#REF!</definedName>
    <definedName name="BExIHPQCQTGEW8QOJVIQ4VX0P6DX" hidden="1">#REF!</definedName>
    <definedName name="BExII1KN91Q7DLW0UB7W2TJ5ACT9" hidden="1">#REF!</definedName>
    <definedName name="BExII50LI8I0CDOOZEMIVHVA2V95" hidden="1">#REF!</definedName>
    <definedName name="BExIINQWABWRGYDT02DOJQ5L7BQF" hidden="1">#REF!</definedName>
    <definedName name="BExIIXMY38TQD12CVV4S57L3I809" hidden="1">#REF!</definedName>
    <definedName name="BExIIY37NEVU2LGS1JE4VR9AN6W4" hidden="1">#REF!</definedName>
    <definedName name="BExIIYJAGXR8TPZ1KCYM7EGJ79UW" hidden="1">#REF!</definedName>
    <definedName name="BExIJ3160YCWGAVEU0208ZGXXG3P" hidden="1">#REF!</definedName>
    <definedName name="BExIJFGZJ5ED9D6KAY4PGQYLELAX" hidden="1">#REF!</definedName>
    <definedName name="BExIJQK80ZEKSTV62E59AYJYUNLI" hidden="1">#REF!</definedName>
    <definedName name="BExIJRLX3M0YQLU1D5Y9V7HM5QNM"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KHTXPZR5A8OHB6HDP6QWDHAD" hidden="1">#REF!</definedName>
    <definedName name="BExIKMMJOETSAXJYY1SIKM58LMA2" hidden="1">#REF!</definedName>
    <definedName name="BExIKRF6AQ6VOO9KCIWSM6FY8M7D" hidden="1">#REF!</definedName>
    <definedName name="BExIKTYZESFT3LC0ASFMFKSE0D1X" hidden="1">#REF!</definedName>
    <definedName name="BExIKXVA6M8K0PTRYAGXS666L335" hidden="1">#REF!</definedName>
    <definedName name="BExIL0PMZ2SXK9R6MLP43KBU1J2P" hidden="1">#REF!</definedName>
    <definedName name="BExIL1WSMNNQQK98YHWHV5HVONIZ" hidden="1">#REF!</definedName>
    <definedName name="BExILAAXRTRAD18K74M6MGUEEPUM" hidden="1">#REF!</definedName>
    <definedName name="BExILG5F338C0FFLMVOKMKF8X5ZP" hidden="1">#REF!</definedName>
    <definedName name="BExILGQTQM0HOD0BJI90YO7GOIN3" hidden="1">#REF!</definedName>
    <definedName name="BExILPL7P2BNCD7MYCGTQ9F0R5JX" hidden="1">#REF!</definedName>
    <definedName name="BExILVVS4B1B4G7IO0LPUDWY9K8W" hidden="1">#REF!</definedName>
    <definedName name="BExIM9DBUB7ZGF4B20FVUO9QGOX2" hidden="1">#REF!</definedName>
    <definedName name="BExIMCTBZ4WAESGCDWJ64SB4F0L1" hidden="1">#REF!</definedName>
    <definedName name="BExIMGK9Z94TFPWWZFMD10HV0IF6" hidden="1">#REF!</definedName>
    <definedName name="BExIMPEGKG18TELVC33T4OQTNBWC" hidden="1">#REF!</definedName>
    <definedName name="BExIN4OR435DL1US13JQPOQK8GD5" hidden="1">#REF!</definedName>
    <definedName name="BExINI6A7H3KSFRFA6UBBDPKW37F" hidden="1">#REF!</definedName>
    <definedName name="BExINIMK8XC3JOBT2EXYFHHH52H0" hidden="1">#REF!</definedName>
    <definedName name="BExINLX401ZKEGWU168DS4JUM2J6" hidden="1">#REF!</definedName>
    <definedName name="BExINMYYJO1FTV1CZF6O5XCFAMQX" hidden="1">#REF!</definedName>
    <definedName name="BExINP2H4KI05FRFV5PKZFE00HKO" hidden="1">#REF!</definedName>
    <definedName name="BExINPTCEJ9RPDEBJEJH80NATGUQ" hidden="1">#REF!</definedName>
    <definedName name="BExINWEQMNJ70A6JRXC2LACBX1GX" hidden="1">#REF!</definedName>
    <definedName name="BExINZELVWYGU876QUUZCIMXPBQC" hidden="1">#REF!</definedName>
    <definedName name="BExIO9QZ59ZHRA8SX6QICH2AY8A2" hidden="1">#REF!</definedName>
    <definedName name="BExIOAHV525SMMGFDJFE7456JPBD" hidden="1">#REF!</definedName>
    <definedName name="BExIOCQUQHKUU1KONGSDOLQTQEIC" hidden="1">#REF!</definedName>
    <definedName name="BExIOFAGCDQQKALMX3V0KU94KUQO" hidden="1">#REF!</definedName>
    <definedName name="BExIOFL8Y5O61VLKTB4H20IJNWS1" hidden="1">#REF!</definedName>
    <definedName name="BExIOMBXRW5NS4ZPYX9G5QREZ5J6" hidden="1">#REF!</definedName>
    <definedName name="BExIORA3GK78T7C7SNBJJUONJ0LS" hidden="1">#REF!</definedName>
    <definedName name="BExIORFDXP4AVIEBLSTZ8ETSXMNM" hidden="1">#REF!</definedName>
    <definedName name="BExIOTZ5EFZ2NASVQ05RH15HRSW6" hidden="1">#REF!</definedName>
    <definedName name="BExIP8YNN6UUE1GZ223SWH7DLGKO" hidden="1">#REF!</definedName>
    <definedName name="BExIPAB4AOL592OJCC1CFAXTLF1A" hidden="1">#REF!</definedName>
    <definedName name="BExIPB25DKX4S2ZCKQN7KWSC3JBF" hidden="1">#REF!</definedName>
    <definedName name="BExIPCUX4I4S2N50TLMMLALYLH9S" hidden="1">#REF!</definedName>
    <definedName name="BExIPDLT8JYAMGE5HTN4D1YHZF3V" hidden="1">#REF!</definedName>
    <definedName name="BExIPG040Q08EWIWL6CAVR3GRI43" hidden="1">#REF!</definedName>
    <definedName name="BExIPKNFUDPDKOSH5GHDVNA8D66S" hidden="1">#REF!</definedName>
    <definedName name="BExIQ1VS9A2FHVD9TUHKG9K8EVVP" hidden="1">#REF!</definedName>
    <definedName name="BExIQ3J19L30PSQ2CXNT6IHW0I7V" hidden="1">#REF!</definedName>
    <definedName name="BExIQ3OJ7M04XCY276IO0LJA5XUK" hidden="1">#REF!</definedName>
    <definedName name="BExIQ5S19ITB0NDRUN4XV7B905ED" hidden="1">#REF!</definedName>
    <definedName name="BExIQ810MMN2UN0EQ9CRQAFWA19X" hidden="1">#REF!</definedName>
    <definedName name="BExIQ9TMQT2EIXSVQW7GVSOAW2VJ" hidden="1">#REF!</definedName>
    <definedName name="BExIQBMDE1L6J4H27K1FMSHQKDSE" hidden="1">#REF!</definedName>
    <definedName name="BExIQE65LVXUOF3UZFO7SDHFJH22" hidden="1">#REF!</definedName>
    <definedName name="BExIQG9OO2KKBOWTMD1OXY36TEGA" hidden="1">#REF!</definedName>
    <definedName name="BExIQHWZ65ALA9VAFCJEGIL1145G" hidden="1">#REF!</definedName>
    <definedName name="BExIQX1XBB31HZTYEEVOBSE3C5A6" hidden="1">#REF!</definedName>
    <definedName name="BExIR2ALYRP9FW99DK2084J7IIDC" hidden="1">#REF!</definedName>
    <definedName name="BExIR8FQETPTQYW37DBVDWG3J4JW" hidden="1">#REF!</definedName>
    <definedName name="BExIRHKWQB1PP4ZLB0C3AVUBAFMD" hidden="1">#REF!</definedName>
    <definedName name="BExIRJTRJPQR3OTAGAV7JTA4VMPS" hidden="1">#REF!</definedName>
    <definedName name="BExIROH27RJOG6VI7ZHR0RZGAZZ4" hidden="1">#REF!</definedName>
    <definedName name="BExIRRBGTY01OQOI3U5SW59RFDFI" hidden="1">#REF!</definedName>
    <definedName name="BExIS4T0DRF57HYO7OGG72KBOFOI" hidden="1">#REF!</definedName>
    <definedName name="BExIS77BJDDK18PGI9DSEYZPIL7P" hidden="1">#REF!</definedName>
    <definedName name="BExIS8USL1T3Z97CZ30HJ98E2GXQ" hidden="1">#REF!</definedName>
    <definedName name="BExISC5B700MZUBFTQ9K4IKTF7HR" hidden="1">#REF!</definedName>
    <definedName name="BExISDHXS49S1H56ENBPRF1NLD5C" hidden="1">#REF!</definedName>
    <definedName name="BExISM1JLV54A21A164IURMPGUMU" hidden="1">#REF!</definedName>
    <definedName name="BExISRFKJYUZ4AKW44IJF7RF9Y90" hidden="1">#REF!</definedName>
    <definedName name="BExISSMVV57JAUB6CSGBMBFVNGWK" hidden="1">#REF!</definedName>
    <definedName name="BExIT16AD4HCD0WQCCA72AKLQHK1" hidden="1">#REF!</definedName>
    <definedName name="BExIT1MK8TBAK3SNP36A8FKDQSOK" hidden="1">#REF!</definedName>
    <definedName name="BExIT9PPVL7XGGIZS7G6QI6L7H9U" hidden="1">#REF!</definedName>
    <definedName name="BExITBNYANV2S8KD56GOGCKW393R" hidden="1">#REF!</definedName>
    <definedName name="BExITGB4FVAV0LE88D7JMX7FBYXI" hidden="1">#REF!</definedName>
    <definedName name="BExITI3TQ14K842P38QF0PNWSWNO" hidden="1">#REF!</definedName>
    <definedName name="BExIU9OGER4TPMETACWUEP1UENK0" hidden="1">#REF!</definedName>
    <definedName name="BExIUD4OJGH65NFNQ4VMCE3R4J1X" hidden="1">#REF!</definedName>
    <definedName name="BExIUQM0XWNNW3MJD26EOVIT7FSU"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CXWL6H5LD9DHDIA4F5U9TQL" hidden="1">#REF!</definedName>
    <definedName name="BExIVEVYJ7KL8QNR5ZTOSD11I5A6" hidden="1">#REF!</definedName>
    <definedName name="BExIVJ30S9U8MA1TUBRND8DGF96D" hidden="1">#REF!</definedName>
    <definedName name="BExIVMOIPSEWSIHIDDLOXESQ28A0" hidden="1">#REF!</definedName>
    <definedName name="BExIVNVNJX9BYDLC88NG09YF5XQ6" hidden="1">#REF!</definedName>
    <definedName name="BExIVQVKLMGSRYT1LFZH0KUIA4OR" hidden="1">#REF!</definedName>
    <definedName name="BExIVYTFI35KNR2XSA6N8OJYUTUR" hidden="1">#REF!</definedName>
    <definedName name="BExIVZF05SNB8DE7VLQOFG9S41HS" hidden="1">#REF!</definedName>
    <definedName name="BExIWB3SY3WRIVIOF988DNNODBOA" hidden="1">#REF!</definedName>
    <definedName name="BExIWB99CG0H52LRD6QWPN4L6DV2" hidden="1">#REF!</definedName>
    <definedName name="BExIWG1W7XP9DFYYSZAIOSHM0QLQ" hidden="1">#REF!</definedName>
    <definedName name="BExIWH3KUK94B7833DD4TB0Y6KP9" hidden="1">#REF!</definedName>
    <definedName name="BExIWHZXYAALPLS8CSHZHJ82LBOH" hidden="1">#REF!</definedName>
    <definedName name="BExIWJY6FHR6KOO0P8U4IZ7VD42D" hidden="1">#REF!</definedName>
    <definedName name="BExIWKE9MGIDWORBI43AWTUNYFAN" hidden="1">#REF!</definedName>
    <definedName name="BExIWPHOYLSNGZKVD3RRKOEALEUG" hidden="1">#REF!</definedName>
    <definedName name="BExIWSHLD1QIZPL5ARLXOJ9Y2CAA" hidden="1">#REF!</definedName>
    <definedName name="BExIX34PM5DBTRHRQWP6PL6WIX88" hidden="1">#REF!</definedName>
    <definedName name="BExIX5OAP9KSUE5SIZCW9P39Q4WE" hidden="1">#REF!</definedName>
    <definedName name="BExIXGRJPVJMUDGSG7IHPXPNO69B" hidden="1">#REF!</definedName>
    <definedName name="BExIXGWVQ9WOO0NCJLXAU4PJPOPM" hidden="1">#REF!</definedName>
    <definedName name="BExIXLK6SEOTUWQVNLCH4SAKTVGQ" hidden="1">#REF!</definedName>
    <definedName name="BExIXM5R87ZL3FHALWZXYCPHGX3E" hidden="1">#REF!</definedName>
    <definedName name="BExIXN24YK8MIB3OZ905DHU9CDH1" hidden="1">#REF!</definedName>
    <definedName name="BExIXS036ZCKT2Z8XZKLZ8PFWQGL" hidden="1">#REF!</definedName>
    <definedName name="BExIXY5CF9PFM0P40AZ4U51TMWV0" hidden="1">#REF!</definedName>
    <definedName name="BExIYEXJBK8JDWIRSVV4RJSKZVV1" hidden="1">#REF!</definedName>
    <definedName name="BExIYFJ59KLIPRTGIHX9X07UVGT3" hidden="1">#REF!</definedName>
    <definedName name="BExIYHH7GZO6BU3DC4GRLH3FD3ZS" hidden="1">#REF!</definedName>
    <definedName name="BExIYHMPBTD67ZNUL9O76FZQHYPT" hidden="1">#REF!</definedName>
    <definedName name="BExIYI2RH0K4225XO970K2IQ1E79" hidden="1">#REF!</definedName>
    <definedName name="BExIYMPZ0KS2KOJFQAUQJ77L7701" hidden="1">#REF!</definedName>
    <definedName name="BExIYP9Q6FV9T0R9G3UDKLS4TTYX" hidden="1">#REF!</definedName>
    <definedName name="BExIYZGLDQ1TN7BIIN4RLDP31GIM" hidden="1">#REF!</definedName>
    <definedName name="BExIZ4K0EZJK6PW3L8SVKTJFSWW9" hidden="1">#REF!</definedName>
    <definedName name="BExIZAECOEZGBAO29QMV14E6XDIV" hidden="1">#REF!</definedName>
    <definedName name="BExIZHQR3N1546MQS83ZJ8I6SPZ3" hidden="1">#REF!</definedName>
    <definedName name="BExIZKVXYD5O2JBU81F2UFJZLLSI" hidden="1">#REF!</definedName>
    <definedName name="BExIZPZDHC8HGER83WHCZAHOX7LK" hidden="1">#REF!</definedName>
    <definedName name="BExIZQA5XCS39QKXMYR1MH2ZIGPS" hidden="1">#REF!</definedName>
    <definedName name="BExIZVDLRUNAL32D9KO9X7Y4PB3O" hidden="1">#REF!</definedName>
    <definedName name="BExIZY2PUZ0OF9YKK1B13IW0VS6G" hidden="1">#REF!</definedName>
    <definedName name="BExJ08KBRR2XMWW3VZMPSQKXHZUH" hidden="1">#REF!</definedName>
    <definedName name="BExJ0DYJWXGE7DA39PYL3WM05U9O" hidden="1">#REF!</definedName>
    <definedName name="BExJ0JYDEZPM2303TRBXOZ74M7N6" hidden="1">#REF!</definedName>
    <definedName name="BExJ0MY8SY5J5V50H3UKE78ODTVB" hidden="1">#REF!</definedName>
    <definedName name="BExJ0YC98G37ML4N8FLP8D95EFRF" hidden="1">#REF!</definedName>
    <definedName name="BExKCDYKAEV45AFXHVHZZ62E5BM3" hidden="1">#REF!</definedName>
    <definedName name="BExKCYXU0W2VQVDI3N3N37K2598P" hidden="1">#REF!</definedName>
    <definedName name="BExKDJX3Z1TS0WFDD9EAO42JHL9G" hidden="1">#REF!</definedName>
    <definedName name="BExKDK7WVA5I2WBACAZHAHN35D0I" hidden="1">#REF!</definedName>
    <definedName name="BExKDKO0W4AGQO1V7K6Q4VM750FT" hidden="1">#REF!</definedName>
    <definedName name="BExKDLF10G7W77J87QWH3ZGLUCLW" hidden="1">#REF!</definedName>
    <definedName name="BExKE2NDBQ14HOJH945N4W9ZZFJO" hidden="1">#REF!</definedName>
    <definedName name="BExKEFE0I3MT6ZLC4T1L9465HKTN" hidden="1">#REF!</definedName>
    <definedName name="BExKEK6O5BVJP4VY02FY7JNAZ6BT" hidden="1">#REF!</definedName>
    <definedName name="BExKEKXK6E6QX339ELPXDIRZSJE0" hidden="1">#REF!</definedName>
    <definedName name="BExKEMFI35R0D4WN4A59V9QH7I5S" hidden="1">#REF!</definedName>
    <definedName name="BExKEOOIBMP7N8033EY2CJYCBX6H" hidden="1">#REF!</definedName>
    <definedName name="BExKEW0RR5LA3VC46A2BEOOMQE56" hidden="1">#REF!</definedName>
    <definedName name="BExKF37PTJB4PE1PUQWG20ASBX4E" hidden="1">#REF!</definedName>
    <definedName name="BExKFA3VI1CZK21SM0N3LZWT9LA1" hidden="1">#REF!</definedName>
    <definedName name="BExKFBB29XXT9A2LVUXYSIVKPWGB" hidden="1">#REF!</definedName>
    <definedName name="BExKFINBFV5J2NFRCL4YUO3YF0ZE" hidden="1">#REF!</definedName>
    <definedName name="BExKFISRBFACTAMJSALEYMY66F6X" hidden="1">#REF!</definedName>
    <definedName name="BExKFOSK5DJ151C4E8544UWMYTOC" hidden="1">#REF!</definedName>
    <definedName name="BExKFWL3DE1V1VOVHAFYBE85QUB7" hidden="1">#REF!</definedName>
    <definedName name="BExKFXS9NDEWPZDVGLTMOM3CFO7N" hidden="1">#REF!</definedName>
    <definedName name="BExKFYJC4EVEV54F82K6VKP7Q3OU" hidden="1">#REF!</definedName>
    <definedName name="BExKG4IYHBKQQ8J8FN10GB2IKO33" hidden="1">#REF!</definedName>
    <definedName name="BExKGBVDO2JNJUFOFQMF0RJG03ZK" hidden="1">#REF!</definedName>
    <definedName name="BExKGF0L44S78D33WMQ1A75TRKB9" hidden="1">#REF!</definedName>
    <definedName name="BExKGFRN31B3G20LMQ4LRF879J68" hidden="1">#REF!</definedName>
    <definedName name="BExKGJD3U3ADZILP20U3EURP0UQP" hidden="1">#REF!</definedName>
    <definedName name="BExKGNK5YGKP0YHHTAAOV17Z9EIM" hidden="1">#REF!</definedName>
    <definedName name="BExKGV77YH9YXIQTRKK2331QGYKF" hidden="1">#REF!</definedName>
    <definedName name="BExKH3FTZ5VGTB86W9M4AB39R0G8" hidden="1">#REF!</definedName>
    <definedName name="BExKH3FV5U5O6XZM7STS3NZKQFGJ" hidden="1">#REF!</definedName>
    <definedName name="BExKH3W5435VN8DZ68OCKI93SEO4" hidden="1">#REF!</definedName>
    <definedName name="BExKH9L4L5ZUAA98QAZ7DB7YH4QE" hidden="1">#REF!</definedName>
    <definedName name="BExKHAMUH8NR3HRV0V6FHJE3ROLN" hidden="1">#REF!</definedName>
    <definedName name="BExKHCFKOWFHO2WW0N7Y5XDXEWAO" hidden="1">#REF!</definedName>
    <definedName name="BExKHIVLONZ46HLMR50DEXKEUNEP" hidden="1">#REF!</definedName>
    <definedName name="BExKHPM9XA0ADDK7TUR0N38EXWEP" hidden="1">#REF!</definedName>
    <definedName name="BExKHQYXEM47TMIQRQVHE4T5LT8K" hidden="1">#REF!</definedName>
    <definedName name="BExKI4076KXCDE5KXL79KT36OKLO" hidden="1">#REF!</definedName>
    <definedName name="BExKI7AUWXBP1WBLFRIYSNQZDWCY" hidden="1">#REF!</definedName>
    <definedName name="BExKI7LO70WYISR7Q0Y1ZDWO9M3B" hidden="1">#REF!</definedName>
    <definedName name="BExKIF3EIT434ZQKMDXUBJCRLMK8" hidden="1">#REF!</definedName>
    <definedName name="BExKIGQV6TXIZG039HBOJU62WP2U" hidden="1">#REF!</definedName>
    <definedName name="BExKILE008SF3KTAN8WML3XKI1NZ" hidden="1">#REF!</definedName>
    <definedName name="BExKINSBB6RS7I489QHMCOMU4Z2X" hidden="1">#REF!</definedName>
    <definedName name="BExKINXMPEA03CETGL1VOW1XRJIR" hidden="1">#REF!</definedName>
    <definedName name="BExKITBU5LXLZYDJS3D3BAVWEY3U" hidden="1">#REF!</definedName>
    <definedName name="BExKIU87ZKSOC2DYZWFK6SAK9I8E" hidden="1">#REF!</definedName>
    <definedName name="BExKJ449HLYX2DJ9UF0H9GTPSQ73" hidden="1">#REF!</definedName>
    <definedName name="BExKJ5649R9IC0GKQD6QI2G7C99Q" hidden="1">#REF!</definedName>
    <definedName name="BExKJEB4FXIMV2AAE9S3FCGRK1R0" hidden="1">#REF!</definedName>
    <definedName name="BExKJELX2RUC8UEC56IZPYYZXHA7" hidden="1">#REF!</definedName>
    <definedName name="BExKJI7CV9I6ILFIZ3SVO4DGK64J" hidden="1">#REF!</definedName>
    <definedName name="BExKJINMXS61G2TZEXCJAWVV4F57" hidden="1">#REF!</definedName>
    <definedName name="BExKJK5ME8KB7HA0180L7OUZDDGV" hidden="1">#REF!</definedName>
    <definedName name="BExKJLY652HI5GNEEWQXOB08K2C1" hidden="1">#REF!</definedName>
    <definedName name="BExKJN5IF0VMDILJ5K8ZENF2QYV1" hidden="1">#REF!</definedName>
    <definedName name="BExKJUSJPFUIK20FTVAFJWR2OUYX" hidden="1">#REF!</definedName>
    <definedName name="BExKJXHNZTE5OMRQ1KTVM1DIQE9I" hidden="1">#REF!</definedName>
    <definedName name="BExKK8VP5RS3D0UXZVKA37C4SYBP" hidden="1">#REF!</definedName>
    <definedName name="BExKKIM9NPF6B3SPMPIQB27HQME4" hidden="1">#REF!</definedName>
    <definedName name="BExKKIX1BCBQ4R3K41QD8NTV0OV0" hidden="1">#REF!</definedName>
    <definedName name="BExKKJ2IHMOO66DQ0V2YABR4GV05" hidden="1">#REF!</definedName>
    <definedName name="BExKKQ3ZWADYV03YHMXDOAMU90EB" hidden="1">#REF!</definedName>
    <definedName name="BExKKUGD2HMJWQEYZ8H3X1BMXFS9" hidden="1">#REF!</definedName>
    <definedName name="BExKKX05KCZZZPKOR1NE5A8RGVT4" hidden="1">#REF!</definedName>
    <definedName name="BExKL3QUCLQLECGZM555PRF8EN56" hidden="1">#REF!</definedName>
    <definedName name="BExKL7CGLA62V9UQH9ZDEHIK8W4O" hidden="1">#REF!</definedName>
    <definedName name="BExKLD6S9L66QYREYHBE5J44OK7X" hidden="1">#REF!</definedName>
    <definedName name="BExKLEZK32L28GYJWVO63BZ5E1JD" hidden="1">#REF!</definedName>
    <definedName name="BExKLLKVVHT06LA55JB2FC871DC5" hidden="1">#REF!</definedName>
    <definedName name="BExKMKNALVJRCZS69GFJA4M1J08O" hidden="1">#REF!</definedName>
    <definedName name="BExKMMFZIDRFNSBCWVADJ4S2JE52" hidden="1">#REF!</definedName>
    <definedName name="BExKMRZJS845FERFW6HUXLFAOMYD" hidden="1">#REF!</definedName>
    <definedName name="BExKMS514WWPGUGRYGTH6XU97T8B" hidden="1">#REF!</definedName>
    <definedName name="BExKMUDV8AH8HQAD5HJVUW7GFDWU" hidden="1">#REF!</definedName>
    <definedName name="BExKMWBX4EH3EYJ07UFEM08NB40Z" hidden="1">#REF!</definedName>
    <definedName name="BExKN4Q70IU9OY91QRUSK3044MQD" hidden="1">#REF!</definedName>
    <definedName name="BExKNBGV2IR3S7M0BX4810KZB4V3" hidden="1">#REF!</definedName>
    <definedName name="BExKNCTBZTSY3MO42VU5PLV6YUHZ" hidden="1">#REF!</definedName>
    <definedName name="BExKNGV2YY749C42AQ2T9QNIE5C3" hidden="1">#REF!</definedName>
    <definedName name="BExKNH0F1WPNUEQITIUN5T4NDX9H" hidden="1">#REF!</definedName>
    <definedName name="BExKNV8UOHVWEHDJWI2WMJ9X6QHZ"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438WZ8FKOU00NURGFMOYXWN" hidden="1">#REF!</definedName>
    <definedName name="BExKO551EZ73M80UFHBQE7BQVU4L" hidden="1">#REF!</definedName>
    <definedName name="BExKOBA4VTRV9YG31IM1PDDO3J9M" hidden="1">#REF!</definedName>
    <definedName name="BExKODIZGWW2EQD0FEYW6WK6XLCM" hidden="1">#REF!</definedName>
    <definedName name="BExKOPO2HPWVQGAKW8LOZMPIDEFG" hidden="1">#REF!</definedName>
    <definedName name="BExKP7SRQ3MN5BDYXV2XMBQNUH23" hidden="1">#REF!</definedName>
    <definedName name="BExKPEZP0QTKOTLIMMIFSVTHQEEK" hidden="1">#REF!</definedName>
    <definedName name="BExKPFFSVTL757PNITV8R9RN4452" hidden="1">#REF!</definedName>
    <definedName name="BExKPJHKPVROP9QX9BMBZMU2HEZ1" hidden="1">#REF!</definedName>
    <definedName name="BExKPLQJX0HJ8OTXBXH9IC9J2V0W" hidden="1">#REF!</definedName>
    <definedName name="BExKPN8C7GN36ZJZHLOB74LU6KT0" hidden="1">#REF!</definedName>
    <definedName name="BExKPX9VZ1J5021Q98K60HMPJU58" hidden="1">#REF!</definedName>
    <definedName name="BExKQGGEP203MUWSJVORTY7RFOFT" hidden="1">#REF!</definedName>
    <definedName name="BExKQJGAAWNM3NT19E9I0CQDBTU0" hidden="1">#REF!</definedName>
    <definedName name="BExKQM5GJ1ZN5REKFE7YVBQ0KXWF" hidden="1">#REF!</definedName>
    <definedName name="BExKQQ71278061G7ZFYGPWOMOMY2" hidden="1">#REF!</definedName>
    <definedName name="BExKQTXRG3ECU8NT47UR7643LO5G" hidden="1">#REF!</definedName>
    <definedName name="BExKQVL7HPOIZ4FHANDFMVOJLEPR" hidden="1">#REF!</definedName>
    <definedName name="BExKR3ZAJRYXZB4M7XZPK0I7E55W" hidden="1">#REF!</definedName>
    <definedName name="BExKR8RZSEHW184G0Z56B4EGNU72" hidden="1">#REF!</definedName>
    <definedName name="BExKRHM60KUPM7RGAAFRSKX4TMS5" hidden="1">#REF!</definedName>
    <definedName name="BExKRQB2LX164R610N3VXJPD3C1W" hidden="1">#REF!</definedName>
    <definedName name="BExKRVUSQ6PA7ZYQSTEQL3X7PB9P" hidden="1">#REF!</definedName>
    <definedName name="BExKRY3KZ7F7RB2KH8HXSQ85IEQO" hidden="1">#REF!</definedName>
    <definedName name="BExKS91CCVW1YKNE1EQ4MCE1E9JX" hidden="1">#REF!</definedName>
    <definedName name="BExKSA37DZTCK6H13HPIKR0ZFVL8" hidden="1">#REF!</definedName>
    <definedName name="BExKSB51O073JLM4PEU353GBBSMI" hidden="1">#REF!</definedName>
    <definedName name="BExKSC1EDUXA6RM44LZV6HMMHKLX" hidden="1">#REF!</definedName>
    <definedName name="BExKSFMOMSZYDE0WNC94F40S6636" hidden="1">#REF!</definedName>
    <definedName name="BExKSHQ9K79S8KYUWIV5M5LAHHF1" hidden="1">#REF!</definedName>
    <definedName name="BExKSJTWG9L3FCX8FLK4EMUJMF27" hidden="1">#REF!</definedName>
    <definedName name="BExKSU0MKNAVZYYPKCYTZDWQX4R8" hidden="1">#REF!</definedName>
    <definedName name="BExKSX60G1MUS689FXIGYP2F7C62" hidden="1">#REF!</definedName>
    <definedName name="BExKT2UZ7Y2VWF5NQE18SJRLD2RN" hidden="1">#REF!</definedName>
    <definedName name="BExKT3GJFNGAM09H5F615E36A38C" hidden="1">#REF!</definedName>
    <definedName name="BExKTD1UM9PTLYETG1RM502XDNC0" hidden="1">#REF!</definedName>
    <definedName name="BExKTJN26AY45CE6JUAX3OIL48F7" hidden="1">#REF!</definedName>
    <definedName name="BExKTQZGN8GI3XGSEXMPCCA3S19H" hidden="1">#REF!</definedName>
    <definedName name="BExKTUKYYU0F6TUW1RXV24LRAZFE" hidden="1">#REF!</definedName>
    <definedName name="BExKU3FBLHQBIUTN6XEZW5GC9OG1" hidden="1">#REF!</definedName>
    <definedName name="BExKU82I99FEUIZLODXJDOJC96CQ" hidden="1">#REF!</definedName>
    <definedName name="BExKUDM0DFSCM3D91SH0XLXJSL18" hidden="1">#REF!</definedName>
    <definedName name="BExKUHYKD9TJTMQOOBS4EX04FCEZ" hidden="1">#REF!</definedName>
    <definedName name="BExKULEKJLA77AUQPDUHSM94Y76Z" hidden="1">#REF!</definedName>
    <definedName name="BExKUXE506JSYMR4CV866RHRDYR9" hidden="1">#REF!</definedName>
    <definedName name="BExKV08R85MKI3MAX9E2HERNQUNL" hidden="1">#REF!</definedName>
    <definedName name="BExKV4AAUNNJL5JWD7PX6BFKVS6O"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M9NUG3Q31X01AI9ZJCZIX25CS" hidden="1">#REF!</definedName>
    <definedName name="BExM9OG182RP30MY23PG49LVPZ1C" hidden="1">#REF!</definedName>
    <definedName name="BExMA64MW1S18NH8DCKPCCEI5KCB" hidden="1">#REF!</definedName>
    <definedName name="BExMALEWFUEM8Y686IT03ECURUBR" hidden="1">#REF!</definedName>
    <definedName name="BExMAS0AQY7KMMTBTBPK0SWWDITB" hidden="1">#REF!</definedName>
    <definedName name="BExMAXJS82ZJ8RS22VLE0V0LDUII" hidden="1">#REF!</definedName>
    <definedName name="BExMB4QRS0R3MTB4CMUHFZ84LNZQ" hidden="1">#REF!</definedName>
    <definedName name="BExMB7AICZ233JKSCEUSR9RQXRS0" hidden="1">#REF!</definedName>
    <definedName name="BExMBC35WKQY5CWQJLV4D05O6971" hidden="1">#REF!</definedName>
    <definedName name="BExMBFTZV4Q1A5KG25C1N9PHQNSW" hidden="1">#REF!</definedName>
    <definedName name="BExMBFZFXQDH3H55R89930TFTU36" hidden="1">#REF!</definedName>
    <definedName name="BExMBK6ISK3U7KHZKUJXIDKGF6VW" hidden="1">#REF!</definedName>
    <definedName name="BExMBYPQDG9AYDQ5E8IECVFREPO6" hidden="1">#REF!</definedName>
    <definedName name="BExMC8AZUTX8LG89K2JJR7ZG62XX" hidden="1">#REF!</definedName>
    <definedName name="BExMCA96YR10V72G2R0SCIKPZLIZ" hidden="1">#REF!</definedName>
    <definedName name="BExMCB5JU5I2VQDUBS4O42BTEVKI" hidden="1">#REF!</definedName>
    <definedName name="BExMCFSQFSEMPY5IXDIRKZDASDBR" hidden="1">#REF!</definedName>
    <definedName name="BExMCH58I9XOLK7WEE6VSJGYPJGL" hidden="1">#REF!</definedName>
    <definedName name="BExMCMZOEYWVOOJ98TBHTTCS7XB8" hidden="1">#REF!</definedName>
    <definedName name="BExMCS8EF2W3FS9QADNKREYSI8P0" hidden="1">#REF!</definedName>
    <definedName name="BExMCSU0KZGHALEL7N5DJBVL94K7" hidden="1">#REF!</definedName>
    <definedName name="BExMCUS7GSOM96J0HJ7EH0FFM2AC" hidden="1">#REF!</definedName>
    <definedName name="BExMCYTT6TVDWMJXO1NZANRTVNAN" hidden="1">#REF!</definedName>
    <definedName name="BExMD54CT1VTE5YGBM90H90NF28M" hidden="1">#REF!</definedName>
    <definedName name="BExMD5F6IAV108XYJLXUO9HD0IT6" hidden="1">#REF!</definedName>
    <definedName name="BExMDANV66W9T3XAXID40XFJ0J93" hidden="1">#REF!</definedName>
    <definedName name="BExMDGD1KQP7NNR78X2ZX4FCBQ1S" hidden="1">#REF!</definedName>
    <definedName name="BExMDIRDK0DI8P86HB7WPH8QWLSQ" hidden="1">#REF!</definedName>
    <definedName name="BExMDOWGDLP3BZZB4ZPI31VS10FP" hidden="1">#REF!</definedName>
    <definedName name="BExMDPI2FVMORSWDDCVAJ85WYAYO" hidden="1">#REF!</definedName>
    <definedName name="BExMDUWB7VWHFFR266QXO46BNV2S" hidden="1">#REF!</definedName>
    <definedName name="BExME2U47N8LZG0BPJ49ANY5QVV2" hidden="1">#REF!</definedName>
    <definedName name="BExME88DH5DUKMUFI9FNVECXFD2E" hidden="1">#REF!</definedName>
    <definedName name="BExME9A7MOGAK7YTTQYXP5DL6VYA" hidden="1">#REF!</definedName>
    <definedName name="BExMEOV9YFRY5C3GDLU60GIX10BY" hidden="1">#REF!</definedName>
    <definedName name="BExMEUK2Q5GZGZFZ77Z2IYUKOOYW" hidden="1">#REF!</definedName>
    <definedName name="BExMEWT36INWIP0VNS94NEP3WZ4U" hidden="1">#REF!</definedName>
    <definedName name="BExMEY09ESM4H2YGKEQQRYUD114R" hidden="1">#REF!</definedName>
    <definedName name="BExMF0UU4SBJHOJ4SG09QMF1TC7H" hidden="1">#REF!</definedName>
    <definedName name="BExMF2YDPQWGK3CSN8LJG16MLFQZ" hidden="1">#REF!</definedName>
    <definedName name="BExMF4G4IUPQY1Y5GEY5N3E04CL6" hidden="1">#REF!</definedName>
    <definedName name="BExMF9UIGYMOAQK0ELUWP0S0HZZY" hidden="1">#REF!</definedName>
    <definedName name="BExMFDLBSWFMRDYJ2DZETI3EXKN2" hidden="1">#REF!</definedName>
    <definedName name="BExMFLDTMRTCHKA37LQW67BG8D5C" hidden="1">#REF!</definedName>
    <definedName name="BExMFTH63LTWA2JYJTJYMT5K2OF2" hidden="1">#REF!</definedName>
    <definedName name="BExMFY4AG5T27EVMCCNE00GOAR66" hidden="1">#REF!</definedName>
    <definedName name="BExMGQQNOFER1MEVQ961XARTRIOB" hidden="1">#REF!</definedName>
    <definedName name="BExMH189E60TZBQFN2UWVA1UZA7X" hidden="1">#REF!</definedName>
    <definedName name="BExMH3H9TW5TJCNU5Z1EWXP3BAEP" hidden="1">#REF!</definedName>
    <definedName name="BExMH5A1B01SYXROP70DOKTQ5D6Z" hidden="1">#REF!</definedName>
    <definedName name="BExMHCGUJ8A3L31NU0XU0FGXE4P3" hidden="1">#REF!</definedName>
    <definedName name="BExMHOWPB34KPZ76M2KIX2C9R2VB" hidden="1">#REF!</definedName>
    <definedName name="BExMHSSYC6KVHA3QDTSYPN92TWMI" hidden="1">#REF!</definedName>
    <definedName name="BExMI3AJ9477KDL4T9DHET4LJJTW" hidden="1">#REF!</definedName>
    <definedName name="BExMI6QQ20XHD0NWJUN741B37182" hidden="1">#REF!</definedName>
    <definedName name="BExMI7MYDIMC9K16SBAFUY33RHK6" hidden="1">#REF!</definedName>
    <definedName name="BExMI8JB94SBD9EMNJEK7Y2T6GYU" hidden="1">#REF!</definedName>
    <definedName name="BExMI8OS85YTW3KYVE4YD0R7Z6UV" hidden="1">#REF!</definedName>
    <definedName name="BExMI9QNOMVZ44I3BFMGU1EL1RSY" hidden="1">#REF!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ZT6AN7E6YMW2S87CTCN2UXH" hidden="1">#REF!</definedName>
    <definedName name="BExMJB76UESLVRD81AJBOB78JDTT" hidden="1">#REF!</definedName>
    <definedName name="BExMJI8OLFZQCGOW3F99ETW8A21E" hidden="1">#REF!</definedName>
    <definedName name="BExMJNC8ZFB9DRFOJ961ZAJ8U3A8" hidden="1">#REF!</definedName>
    <definedName name="BExMJTBV8A3D31W2IQHP9RDFPPHQ" hidden="1">#REF!</definedName>
    <definedName name="BExMK2RTXN4QJWEUNX002XK8VQP8" hidden="1">#REF!</definedName>
    <definedName name="BExMKBGQDUZ8AWXYHA3QVMSDVZ3D" hidden="1">#REF!</definedName>
    <definedName name="BExMKBM1467553LDFZRRKVSHN374" hidden="1">#REF!</definedName>
    <definedName name="BExMKGK5FJUC0AU8MABRGDC5ZM70" hidden="1">#REF!</definedName>
    <definedName name="BExMKP92JGBM5BJO174H9A4HQIB9" hidden="1">#REF!</definedName>
    <definedName name="BExMKTW7R5SOV4PHAFGHU3W73DYE" hidden="1">#REF!</definedName>
    <definedName name="BExMKU7051J2W1RQXGZGE62NBRUZ" hidden="1">#REF!</definedName>
    <definedName name="BExMKUN3WPECJR2XRID2R7GZRGNX" hidden="1">#REF!</definedName>
    <definedName name="BExMKZ535P011X4TNV16GCOH4H21" hidden="1">#REF!</definedName>
    <definedName name="BExML3XQNDIMX55ZCHHXKUV3D6E6" hidden="1">#REF!</definedName>
    <definedName name="BExML5QGSWHLI18BGY4CGOTD3UWH" hidden="1">#REF!</definedName>
    <definedName name="BExML6BVFCV80776USR7X70HVRZT" hidden="1">#REF!</definedName>
    <definedName name="BExMLO5Z61RE85X8HHX2G4IU3AZW" hidden="1">#REF!</definedName>
    <definedName name="BExMLVI7UORSHM9FMO8S2EI0TMTS" hidden="1">#REF!</definedName>
    <definedName name="BExMM5UCOT2HSSN0ZIPZW55GSOVO" hidden="1">#REF!</definedName>
    <definedName name="BExMM8ZRS5RQ8H1H55RVPVTDL5NL" hidden="1">#REF!</definedName>
    <definedName name="BExMMH8EAZB09XXQ5X4LR0P4NHG9" hidden="1">#REF!</definedName>
    <definedName name="BExMMIQH5BABNZVCIQ7TBCQ10AY5" hidden="1">#REF!</definedName>
    <definedName name="BExMMNIZ2T7M22WECMUQXEF4NJ71" hidden="1">#REF!</definedName>
    <definedName name="BExMMPMIOU7BURTV0L1K6ACW9X73" hidden="1">#REF!</definedName>
    <definedName name="BExMMQ835AJDHS4B419SS645P67Q" hidden="1">#REF!</definedName>
    <definedName name="BExMMQIUVPCOBISTEJJYNCCLUCPY" hidden="1">#REF!</definedName>
    <definedName name="BExMMTIXETA5VAKBSOFDD5SRU887" hidden="1">#REF!</definedName>
    <definedName name="BExMMV0P6P5YS3C35G0JYYHI7992" hidden="1">#REF!</definedName>
    <definedName name="BExMNJLFWZBRN9PZF1IO9CYWV1B2" hidden="1">#REF!</definedName>
    <definedName name="BExMNKCJ0FA57YEUUAJE43U1QN5P" hidden="1">#REF!</definedName>
    <definedName name="BExMNKN5D1WEF2OOJVP6LZ6DLU3Y" hidden="1">#REF!</definedName>
    <definedName name="BExMNR38HMPLWAJRQ9MMS3ZAZ9IU" hidden="1">#REF!</definedName>
    <definedName name="BExMNRDZULKJMVY2VKIIRM2M5A1M" hidden="1">#REF!</definedName>
    <definedName name="BExMNVFKZIBQSCAH71DIF1CJG89T" hidden="1">#REF!</definedName>
    <definedName name="BExMNVVUQAGQY9SA29FGI7D7R5MN" hidden="1">#REF!</definedName>
    <definedName name="BExMO9IOWKTWHO8LQJJQI5P3INWY" hidden="1">#REF!</definedName>
    <definedName name="BExMOI29DOEK5R1A5QZPUDKF7N6T" hidden="1">#REF!</definedName>
    <definedName name="BExMONRAU0S904NLJHPI47RVQDBH" hidden="1">#REF!</definedName>
    <definedName name="BExMPAJ5AJAXGKGK3F6H3ODS6RF4" hidden="1">#REF!</definedName>
    <definedName name="BExMPD2X55FFBVJ6CBUKNPROIOEU"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Q4I3Q7F0BMPHSFMFW9TZ87UD" hidden="1">#REF!</definedName>
    <definedName name="BExMQ4SWDWI4N16AZ0T5CJ6HH8WC" hidden="1">#REF!</definedName>
    <definedName name="BExMQ71WHW50GVX45JU951AGPLFQ" hidden="1">#REF!</definedName>
    <definedName name="BExMQGXSLPT4A6N47LE6FBVHWBOF" hidden="1">#REF!</definedName>
    <definedName name="BExMQNZGFHW75W9HWRCR0FEF0XF0" hidden="1">#REF!</definedName>
    <definedName name="BExMQRKVQPDFPD0WQUA9QND8OV7P" hidden="1">#REF!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F3SCIUZL945WMMDCT29MTLN" hidden="1">#REF!</definedName>
    <definedName name="BExMRRJNUMGRSDD5GGKKGEIZ6FTS" hidden="1">#REF!</definedName>
    <definedName name="BExMRU3ACIU0RD2BNWO55LH5U2BR" hidden="1">#REF!</definedName>
    <definedName name="BExMRWC9LD1LDAVIUQHQWIYMK129" hidden="1">#REF!</definedName>
    <definedName name="BExMSBH3T898ERC4BT51ZURKDCH1" hidden="1">#REF!</definedName>
    <definedName name="BExMSQRCC40AP8BDUPL2I2DNC210" hidden="1">#REF!</definedName>
    <definedName name="BExO4J9LR712G00TVA82VNTG8O7H" hidden="1">#REF!</definedName>
    <definedName name="BExO55G2KVZ7MIJ30N827CLH0I2A" hidden="1">#REF!</definedName>
    <definedName name="BExO5A8PZD9EUHC5CMPU6N3SQ15L" hidden="1">#REF!</definedName>
    <definedName name="BExO5XMAHL7CY3X0B1OPKZ28DCJ5" hidden="1">#REF!</definedName>
    <definedName name="BExO66LZJKY4PTQVREELI6POS4AY" hidden="1">#REF!</definedName>
    <definedName name="BExO6LLHCYTF7CIVHKAO0NMET14Q" hidden="1">#REF!</definedName>
    <definedName name="BExO6NOZIPWELHV0XX25APL9UNOP" hidden="1">#REF!</definedName>
    <definedName name="BExO71MMHEBC11LG4HXDEQNHOII2" hidden="1">#REF!</definedName>
    <definedName name="BExO71S28H4XYOYYLAXOO93QV4TF" hidden="1">#REF!</definedName>
    <definedName name="BExO7BIP1737MIY7S6K4XYMTIO95" hidden="1">#REF!</definedName>
    <definedName name="BExO7OUQS3XTUQ2LDKGQ8AAQ3OJJ" hidden="1">#REF!</definedName>
    <definedName name="BExO85HMYXZJ7SONWBKKIAXMCI3C" hidden="1">#REF!</definedName>
    <definedName name="BExO863922O4PBGQMUNEQKGN3K96" hidden="1">#REF!</definedName>
    <definedName name="BExO89ZIOXN0HOKHY24F7HDZ87UT" hidden="1">#REF!</definedName>
    <definedName name="BExO8A4SWOKD9WI5E6DITCL3LZZC" hidden="1">#REF!</definedName>
    <definedName name="BExO8CDTBCABLEUD6PE2UM2EZ6C4" hidden="1">#REF!</definedName>
    <definedName name="BExO8UTAGQWDBQZEEF4HUNMLQCVU" hidden="1">#REF!</definedName>
    <definedName name="BExO937E20IHMGQOZMECL3VZC7OX" hidden="1">#REF!</definedName>
    <definedName name="BExO94UTJKQQ7TJTTJRTSR70YVJC" hidden="1">#REF!</definedName>
    <definedName name="BExO9EALFB2R8VULHML1AVRPHME0" hidden="1">#REF!</definedName>
    <definedName name="BExO9J3A438976RXIUX5U9SU5T55" hidden="1">#REF!</definedName>
    <definedName name="BExO9RS5RXFJ1911HL3CCK6M74EP" hidden="1">#REF!</definedName>
    <definedName name="BExO9SDRI1M6KMHXSG3AE5L0F2U3" hidden="1">#REF!</definedName>
    <definedName name="BExO9US253B9UNAYT7DWLMK2BO44" hidden="1">#REF!</definedName>
    <definedName name="BExO9V2U2YXAY904GYYGU6TD8Y7M" hidden="1">#REF!</definedName>
    <definedName name="BExOAAIG18X4V98C7122L5F65P5C" hidden="1">#REF!</definedName>
    <definedName name="BExOAQ3GKCT7YZW1EMVU3EILSZL2" hidden="1">#REF!</definedName>
    <definedName name="BExOATZQ6SF8DASYLBQ0Z6D2WPSC" hidden="1">#REF!</definedName>
    <definedName name="BExOB9KT2THGV4SPLDVFTFXS4B14" hidden="1">#REF!</definedName>
    <definedName name="BExOBEZ0IE2WBEYY3D3CMRI72N1K" hidden="1">#REF!</definedName>
    <definedName name="BExOBF9TFH4NSBTR7JD2Q1165NIU" hidden="1">#REF!</definedName>
    <definedName name="BExOBIPU8760ITY0C8N27XZ3KWEF" hidden="1">#REF!</definedName>
    <definedName name="BExOBM0I5L0MZ1G4H9MGMD87SBMZ" hidden="1">#REF!</definedName>
    <definedName name="BExOBOUXMP88KJY2BX2JLUJH5N0K" hidden="1">#REF!</definedName>
    <definedName name="BExOBP0FKQ4SVR59FB48UNLKCOR6" hidden="1">#REF!</definedName>
    <definedName name="BExOBTNR0XX9V82O76VVWUQABHT8" hidden="1">#REF!</definedName>
    <definedName name="BExOBYAVUCQ0IGM0Y6A75QHP0Q1A" hidden="1">#REF!</definedName>
    <definedName name="BExOC3UEHB1CZNINSQHZANWJYKR8" hidden="1">#REF!</definedName>
    <definedName name="BExOCBSF3XGO9YJ23LX2H78VOUR7" hidden="1">#REF!</definedName>
    <definedName name="BExOCEHJCLIUR23CB4TC9OEFJGFX" hidden="1">#REF!</definedName>
    <definedName name="BExOCKXFMOW6WPFEVX1I7R7FNDSS" hidden="1">#REF!</definedName>
    <definedName name="BExOCM4L30L6FV3N2PR4O6X8WY2M" hidden="1">#REF!</definedName>
    <definedName name="BExOCYEXOB95DH5NOB0M5NOYX398" hidden="1">#REF!</definedName>
    <definedName name="BExOD4ERMDMFD8X1016N4EXOUR0S" hidden="1">#REF!</definedName>
    <definedName name="BExOD55RS7BQUHRQ6H3USVGKR0P7" hidden="1">#REF!</definedName>
    <definedName name="BExODEWDDEABM4ZY3XREJIBZ8IVP" hidden="1">#REF!</definedName>
    <definedName name="BExODICDVVLFKWA22B3L0CKKTAZA" hidden="1">#REF!</definedName>
    <definedName name="BExODZFEIWV26E8RFU7XQYX1J458" hidden="1">#REF!</definedName>
    <definedName name="BExOE0S111KPTELH26PPXE94J3GJ" hidden="1">#REF!</definedName>
    <definedName name="BExOE5KH3JKKPZO401YAB3A11G1U" hidden="1">#REF!</definedName>
    <definedName name="BExOEBKG55EROA2VL360A06LKASE" hidden="1">#REF!</definedName>
    <definedName name="BExOEFWUBETCPIYF89P9SBDOI3X5" hidden="1">#REF!</definedName>
    <definedName name="BExOEL08MN74RQKVY0P43PFHPTVB" hidden="1">#REF!</definedName>
    <definedName name="BExOERG5LWXYYEN1DY1H2FWRJS9T" hidden="1">#REF!</definedName>
    <definedName name="BExOEV1S6JJVO5PP4BZ20SNGZR7D" hidden="1">#REF!</definedName>
    <definedName name="BExOEVNDLRXW33RF3AMMCDLTLROJ" hidden="1">#REF!</definedName>
    <definedName name="BExOEZOXV3VXUB6VGSS85GXATYAC" hidden="1">#REF!</definedName>
    <definedName name="BExOFDBSAZV60157PIDWCSSUN3MJ" hidden="1">#REF!</definedName>
    <definedName name="BExOFEDNCYI2TPTMQ8SJN3AW4YMF" hidden="1">#REF!</definedName>
    <definedName name="BExOFVLXVD6RVHSQO8KZOOACSV24" hidden="1">#REF!</definedName>
    <definedName name="BExOG2SW3XOGP9VAPQ3THV3VWV12" hidden="1">#REF!</definedName>
    <definedName name="BExOG45J81K4OPA40KW5VQU54KY3" hidden="1">#REF!</definedName>
    <definedName name="BExOGFE2SCL8HHT4DFAXKLUTJZOG" hidden="1">#REF!</definedName>
    <definedName name="BExOGH1IMADJCZMFDE6NMBBKO558" hidden="1">#REF!</definedName>
    <definedName name="BExOGT6D0LJ3C22RDW8COECKB1J5" hidden="1">#REF!</definedName>
    <definedName name="BExOGTMI1HT31M1RGWVRAVHAK7DE" hidden="1">#REF!</definedName>
    <definedName name="BExOGXO9JE5XSE9GC3I6O21UEKAO" hidden="1">#REF!</definedName>
    <definedName name="BExOH9ICQA5WPLVJIKJVPWUPKSYO" hidden="1">#REF!</definedName>
    <definedName name="BExOH9ICZ13C1LAW8OTYTR9S7ZP3" hidden="1">#REF!</definedName>
    <definedName name="BExOHGEJ8V8OXT32FSU173XLXBDH" hidden="1">#REF!</definedName>
    <definedName name="BExOHL75H3OT4WAKKPUXIVXWFVDS" hidden="1">#REF!</definedName>
    <definedName name="BExOHLHXXJL6363CC082M9M5VVXQ" hidden="1">#REF!</definedName>
    <definedName name="BExOHNAO5UDXSO73BK2ARHWKS90Y" hidden="1">#REF!</definedName>
    <definedName name="BExOHR1G1I9A9CI1HG94EWBLWNM2" hidden="1">#REF!</definedName>
    <definedName name="BExOHTQPP8LQ98L6PYUI6QW08YID" hidden="1">#REF!</definedName>
    <definedName name="BExOHUHN7UXHYAJFJJFU805UZ0NB" hidden="1">#REF!</definedName>
    <definedName name="BExOHX6Q6NJI793PGX59O5EKTP4G" hidden="1">#REF!</definedName>
    <definedName name="BExOI5VMTHH7Y8MQQ1N635CHYI0P" hidden="1">#REF!</definedName>
    <definedName name="BExOIEVCP4Y6VDS23AK84MCYYHRT" hidden="1">#REF!</definedName>
    <definedName name="BExOIFRP0HEHF5D7JSZ0X8ADJ79U" hidden="1">#REF!</definedName>
    <definedName name="BExOIHPQIXR0NDR5WD01BZKPKEO3" hidden="1">#REF!</definedName>
    <definedName name="BExOIM7L0Z3LSII9P7ZTV4KJ8RMA" hidden="1">#REF!</definedName>
    <definedName name="BExOIWJVMJ6MG6JC4SPD1L00OHU1" hidden="1">#REF!</definedName>
    <definedName name="BExOIYCN8Z4JK3OOG86KYUCV0ME8" hidden="1">#REF!</definedName>
    <definedName name="BExOJ3AKZ9BCBZT3KD8WMSLK6MN2" hidden="1">#REF!</definedName>
    <definedName name="BExOJ7XQK71I4YZDD29AKOOWZ47E" hidden="1">#REF!</definedName>
    <definedName name="BExOJAXS2THXXIJMV2F2LZKMI589" hidden="1">#REF!</definedName>
    <definedName name="BExOJDXKJ43BMD5CFWEMSU5R1BP9" hidden="1">#REF!</definedName>
    <definedName name="BExOJHZ9KOD9LEP7ES426LHOCXEY" hidden="1">#REF!</definedName>
    <definedName name="BExOJM0W6XGSW5MXPTTX0GNF6SFT" hidden="1">#REF!</definedName>
    <definedName name="BExOJQ7XL1X94G2GP88DSU6OTRKY" hidden="1">#REF!</definedName>
    <definedName name="BExOJXEUJJ9SYRJXKYYV2NCCDT2R" hidden="1">#REF!</definedName>
    <definedName name="BExOK0EQYM9JUMAGWOUN7QDH7VMZ" hidden="1">#REF!</definedName>
    <definedName name="BExOK10DBCM0O0CLRF8BB6EEWGB2" hidden="1">#REF!</definedName>
    <definedName name="BExOK45QZPFPJ08Z5BZOFLNGPHCZ" hidden="1">#REF!</definedName>
    <definedName name="BExOK4WM9O7QNG6O57FOASI5QSN1" hidden="1">#REF!</definedName>
    <definedName name="BExOK57E3HXBUDOQB4M87JK9OPNE" hidden="1">#REF!</definedName>
    <definedName name="BExOKJLBFD15HACQ01HQLY1U5SE2" hidden="1">#REF!</definedName>
    <definedName name="BExOKTXMJP351VXKH8VT6SXUNIMF" hidden="1">#REF!</definedName>
    <definedName name="BExOKU8GMLOCNVORDE329819XN67" hidden="1">#REF!</definedName>
    <definedName name="BExOL0Z3Z7IAMHPB91EO2MF49U57" hidden="1">#REF!</definedName>
    <definedName name="BExOL7KH12VAR0LG741SIOJTLWFD" hidden="1">#REF!</definedName>
    <definedName name="BExOLGUYDBS2V3UOK4DVPUW5JZN7" hidden="1">#REF!</definedName>
    <definedName name="BExOLICXFHJLILCJVFMJE5MGGWKR" hidden="1">#REF!</definedName>
    <definedName name="BExOLOI0WJS3QC12I3ISL0D9AWOF" hidden="1">#REF!</definedName>
    <definedName name="BExOLQ5A7IWI0W12J7315E7LBI0O" hidden="1">#REF!</definedName>
    <definedName name="BExOLYZNG5RBD0BTS1OEZJNU92Q5" hidden="1">#REF!</definedName>
    <definedName name="BExOM136CSOYSV2NE3NAU04Z4414" hidden="1">#REF!</definedName>
    <definedName name="BExOM3HIJ3UZPOKJI68KPBJAHPDC" hidden="1">#REF!</definedName>
    <definedName name="BExOM5QC0I90GVJG1G7NFAIINKAQ" hidden="1">#REF!</definedName>
    <definedName name="BExOMKPURE33YQ3K1JG9NVQD4W49" hidden="1">#REF!</definedName>
    <definedName name="BExOMP7NGCLUNFK50QD2LPKRG078" hidden="1">#REF!</definedName>
    <definedName name="BExOMPNX2853XA8AUM0BLA7CS86A" hidden="1">#REF!</definedName>
    <definedName name="BExOMU0A6XMY48SZRYL4WQZD13BI" hidden="1">#REF!</definedName>
    <definedName name="BExOMVT0HSNC59DJP4CLISASGHKL" hidden="1">#REF!</definedName>
    <definedName name="BExON0AX35F2SI0UCVMGWGVIUNI3" hidden="1">#REF!</definedName>
    <definedName name="BExON1I19LN0T10YIIYC5NE9UGMR" hidden="1">#REF!</definedName>
    <definedName name="BExON41U4296DV3DPG6I5EF3OEYF" hidden="1">#REF!</definedName>
    <definedName name="BExONB3A7CO4YD8RB41PHC93BQ9M" hidden="1">#REF!</definedName>
    <definedName name="BExONFQH6UUXF8V0GI4BRIST9RFO" hidden="1">#REF!</definedName>
    <definedName name="BExONIL31DZWU7IFVN3VV0XTXJA1" hidden="1">#REF!</definedName>
    <definedName name="BExONJ1BU17R0F5A2UP1UGJBOGKS" hidden="1">#REF!</definedName>
    <definedName name="BExONKZDHE8SS0P4YRLGEQR9KYHF" hidden="1">#REF!</definedName>
    <definedName name="BExONNZ9VMHVX3J6NLNJY7KZA61O" hidden="1">#REF!</definedName>
    <definedName name="BExONRQ1BAA4F3TXP2MYQ4YCZ09S" hidden="1">#REF!</definedName>
    <definedName name="BExONU4ENMND8RLZX0L5EHPYQQSB" hidden="1">#REF!</definedName>
    <definedName name="BExONXPUEU6ZRSIX4PDJ1DXY679I" hidden="1">#REF!</definedName>
    <definedName name="BExOO0KEG2WL5WKKMHN0S2UTIUNG" hidden="1">#REF!</definedName>
    <definedName name="BExOO1WWIZSGB0YTGKESB45TSVMZ" hidden="1">#REF!</definedName>
    <definedName name="BExOO4B8FPAFYPHCTYTX37P1TQM5" hidden="1">#REF!</definedName>
    <definedName name="BExOOIULUDOJRMYABWV5CCL906X6" hidden="1">#REF!</definedName>
    <definedName name="BExOOJLIWKJW5S7XWJXD8TYV5HQ9" hidden="1">#REF!</definedName>
    <definedName name="BExOOQ1JVWQ9LYXD0V94BRXKTA1I" hidden="1">#REF!</definedName>
    <definedName name="BExOOTN0KTXJCL7E476XBN1CJ553" hidden="1">#REF!</definedName>
    <definedName name="BExOOVVUJIJNAYDICUUQQ9O7O3TW" hidden="1">#REF!</definedName>
    <definedName name="BExOP9DDU5MZJKWGFT0MKL44YKIV" hidden="1">#REF!</definedName>
    <definedName name="BExOP9DEBV5W5P4Q25J3XCJBP5S9" hidden="1">#REF!</definedName>
    <definedName name="BExOPFNYRBL0BFM23LZBJTADNOE4" hidden="1">#REF!</definedName>
    <definedName name="BExOPINVFSIZMCVT9YGT2AODVCX3" hidden="1">#REF!</definedName>
    <definedName name="BExOQ1JN4SAC44RTMZIGHSW023WA" hidden="1">#REF!</definedName>
    <definedName name="BExOQ256YMF115DJL3KBPNKABJ90" hidden="1">#REF!</definedName>
    <definedName name="BExQ19DEUOLC11IW32E2AMVZLFF1" hidden="1">#REF!</definedName>
    <definedName name="BExQ1OCW3L24TN0BYVRE2NE3IK1O" hidden="1">#REF!</definedName>
    <definedName name="BExQ29C73XR33S3668YYSYZAIHTG" hidden="1">#REF!</definedName>
    <definedName name="BExQ2FS228IUDUP2023RA1D4AO4C" hidden="1">#REF!</definedName>
    <definedName name="BExQ2L0XYWLY9VPZWXYYFRIRQRJ1" hidden="1">#REF!</definedName>
    <definedName name="BExQ2M841F5Z1BQYR8DG5FKK0LIU" hidden="1">#REF!</definedName>
    <definedName name="BExQ2STHO7AXYTS1VPPHQMX1WT30" hidden="1">#REF!</definedName>
    <definedName name="BExQ2XWXHMQMQ99FF9293AEQHABB" hidden="1">#REF!</definedName>
    <definedName name="BExQ300G8I8TK45A0MVHV15422EU" hidden="1">#REF!</definedName>
    <definedName name="BExQ305RBEODGNAETZ0EZQLLDZZD" hidden="1">#REF!</definedName>
    <definedName name="BExQ37SZQJSC2C73FY2IJY852LVP" hidden="1">#REF!</definedName>
    <definedName name="BExQ39R28MXSG2SEV956F0KZ20AN" hidden="1">#REF!</definedName>
    <definedName name="BExQ3D1P3M5Z3HLMEZ17E0BLEE4U" hidden="1">#REF!</definedName>
    <definedName name="BExQ3EZX6BA2WHKI84SG78UPRTSE" hidden="1">#REF!</definedName>
    <definedName name="BExQ3KOX6620WUSBG7PGACNC936P" hidden="1">#REF!</definedName>
    <definedName name="BExQ3O4W7QF8BOXTUT4IOGF6YKUD" hidden="1">#REF!</definedName>
    <definedName name="BExQ3PXOWSN8561ZR8IEY8ZASI3B" hidden="1">#REF!</definedName>
    <definedName name="BExQ3TZF04IPY0B0UG9CQQ5736UA" hidden="1">#REF!</definedName>
    <definedName name="BExQ42IU9MNDYLODP41DL6YTZMAR" hidden="1">#REF!</definedName>
    <definedName name="BExQ42O4PHH156IHXSW0JAYAC0NJ" hidden="1">#REF!</definedName>
    <definedName name="BExQ452HF7N1HYPXJXQ8WD6SOWUV" hidden="1">#REF!</definedName>
    <definedName name="BExQ4BTBSHPHVEDRCXC2ROW8PLFC" hidden="1">#REF!</definedName>
    <definedName name="BExQ4DGKF54SRKQUTUT4B1CZSS62" hidden="1">#REF!</definedName>
    <definedName name="BExQ4T74LQ5PYTV1MUQUW75A4BDY" hidden="1">#REF!</definedName>
    <definedName name="BExQ4XJHD7EJCNH7S1MJDZJ2MNWG" hidden="1">#REF!</definedName>
    <definedName name="BExQ5039ZCEWBUJHU682G4S89J03" hidden="1">#REF!</definedName>
    <definedName name="BExQ56Z9W6YHZHRXOFFI8EFA7CDI" hidden="1">#REF!</definedName>
    <definedName name="BExQ58MP5FO5Q5CIXVMMYWWPEFW3" hidden="1">#REF!</definedName>
    <definedName name="BExQ5KX3Z668H1KUCKZ9J24HUQ1F" hidden="1">#REF!</definedName>
    <definedName name="BExQ5SPMSOCJYLAY20NB5A6O32RE" hidden="1">#REF!</definedName>
    <definedName name="BExQ5UICMGTMK790KTLK49MAGXRC" hidden="1">#REF!</definedName>
    <definedName name="BExQ5YUUK9FD0QGTY4WD0W90O7OL" hidden="1">#REF!</definedName>
    <definedName name="BExQ62WGBSDPG7ZU34W0N8X45R3X" hidden="1">#REF!</definedName>
    <definedName name="BExQ63793YQ9BH7JLCNRIATIGTRG" hidden="1">#REF!</definedName>
    <definedName name="BExQ6CN1EF2UPZ57ZYMGK8TUJQSS" hidden="1">#REF!</definedName>
    <definedName name="BExQ6FSF8BMWVLJI7Y7MKPG9SU5O" hidden="1">#REF!</definedName>
    <definedName name="BExQ6M2YXJ8AMRJF3QGHC40ADAHZ" hidden="1">#REF!</definedName>
    <definedName name="BExQ6M8B0X44N9TV56ATUVHGDI00" hidden="1">#REF!</definedName>
    <definedName name="BExQ6POH065GV0I74XXVD0VUPBJW" hidden="1">#REF!</definedName>
    <definedName name="BExQ6WV9KPSMXPPLGZ3KK4WNYTHU" hidden="1">#REF!</definedName>
    <definedName name="BExQ7541G92R52ECOIYO6UXIWJJ4" hidden="1">#REF!</definedName>
    <definedName name="BExQ783XTMM2A9I3UKCFWJH1PP2N" hidden="1">#REF!</definedName>
    <definedName name="BExQ79LX01ZPQB8EGD1ZHR2VK2H3" hidden="1">#REF!</definedName>
    <definedName name="BExQ7B3V9MGDK2OIJ61XXFBFLJFZ" hidden="1">#REF!</definedName>
    <definedName name="BExQ7CB046NVPF9ZXDGA7OXOLSLX" hidden="1">#REF!</definedName>
    <definedName name="BExQ7IWDCGGOO1HTJ97YGO1CK3R9" hidden="1">#REF!</definedName>
    <definedName name="BExQ7JNFIEGS2HKNBALH3Q2N5G7Z" hidden="1">#REF!</definedName>
    <definedName name="BExQ7MY3U2Z1IZ71U5LJUD00VVB4" hidden="1">#REF!</definedName>
    <definedName name="BExQ7XL2Q1GVUFL1F9KK0K0EXMWG" hidden="1">#REF!</definedName>
    <definedName name="BExQ8469L3ZRZ3KYZPYMSJIDL7Y5" hidden="1">#REF!</definedName>
    <definedName name="BExQ84MJB94HL3BWRN50M4NCB6Z0" hidden="1">#REF!</definedName>
    <definedName name="BExQ8583ZE00NW7T9OF11OT9IA14" hidden="1">#REF!</definedName>
    <definedName name="BExQ8A0RPE3IMIFIZLUE7KD2N21W" hidden="1">#REF!</definedName>
    <definedName name="BExQ8ABK6H1ADV2R2OYT8NFFYG2N" hidden="1">#REF!</definedName>
    <definedName name="BExQ8DM90XJ6GCJIK9LC5O82I2TJ" hidden="1">#REF!</definedName>
    <definedName name="BExQ8G0K46ZORA0QVQTDI7Z8LXGF" hidden="1">#REF!</definedName>
    <definedName name="BExQ8O3WEU8HNTTGKTW5T0QSKCLP" hidden="1">#REF!</definedName>
    <definedName name="BExQ8ZCEDBOBJA3D9LDP5TU2WYGR" hidden="1">#REF!</definedName>
    <definedName name="BExQ94LAW6MAQBWY25WTBFV5PPZJ" hidden="1">#REF!</definedName>
    <definedName name="BExQ968K8V66L55PCVI3B4VR4FW6" hidden="1">#REF!</definedName>
    <definedName name="BExQ97QIPOSSRK978N8P234Y1XA4" hidden="1">#REF!</definedName>
    <definedName name="BExQ9DFHXLBKBS9DWH05G83SL12Z" hidden="1">#REF!</definedName>
    <definedName name="BExQ9E6FBAXTHGF3RXANFIA77GXP" hidden="1">#REF!</definedName>
    <definedName name="BExQ9J4ID0TGFFFJSQ9PFAMXOYZ1" hidden="1">#REF!</definedName>
    <definedName name="BExQ9KX9734KIAK7IMRLHCPYDHO2" hidden="1">#REF!</definedName>
    <definedName name="BExQ9L81FF4I7816VTPFBDWVU4CW" hidden="1">#REF!</definedName>
    <definedName name="BExQ9M4E2ACZOWWWP1JJIQO8AHUM" hidden="1">#REF!</definedName>
    <definedName name="BExQ9TBCP5IJKSQLYEBE6FQLF16I" hidden="1">#REF!</definedName>
    <definedName name="BExQ9UTANMJCK7LJ4OQMD6F2Q01L" hidden="1">#REF!</definedName>
    <definedName name="BExQ9ZLYHWABXAA9NJDW8ZS0UQ9P" hidden="1">#REF!</definedName>
    <definedName name="BExQ9ZWQ19KSRZNZNPY6ZNWEST1J" hidden="1">#REF!</definedName>
    <definedName name="BExQA324HSCK40ENJUT9CS9EC71B" hidden="1">#REF!</definedName>
    <definedName name="BExQA55GY0STSNBWQCWN8E31ZXCS" hidden="1">#REF!</definedName>
    <definedName name="BExQA7URC7M82I0T9RUF90GCS15S" hidden="1">#REF!</definedName>
    <definedName name="BExQA9HZIN9XEMHEEVHT99UU9Z82" hidden="1">#REF!</definedName>
    <definedName name="BExQAELFYH92K8CJL155181UDORO" hidden="1">#REF!</definedName>
    <definedName name="BExQAG8PP8R5NJKNQD1U4QOSD6X5" hidden="1">#REF!</definedName>
    <definedName name="BExQAVTR32SDHZQ69KNYF6UXXKS2" hidden="1">#REF!</definedName>
    <definedName name="BExQBBETZJ7LHJ9CLAL3GEKQFEGR" hidden="1">#REF!</definedName>
    <definedName name="BExQBDICMZTSA1X73TMHNO4JSFLN" hidden="1">#REF!</definedName>
    <definedName name="BExQBEER6CRCRPSSL61S0OMH57ZA" hidden="1">#REF!</definedName>
    <definedName name="BExQBFR753FNBMC27WEQJT8UKANJ" hidden="1">#REF!</definedName>
    <definedName name="BExQBIGGY5TXI2FJVVZSLZ0LTZYH" hidden="1">#REF!</definedName>
    <definedName name="BExQBM1RUSIQ85LLMM2159BYDPIP" hidden="1">#REF!</definedName>
    <definedName name="BExQBOWE543K7PGA5S7SVU2QKPM3" hidden="1">#REF!</definedName>
    <definedName name="BExQBPSOZ47V81YAEURP0NQJNTJH" hidden="1">#REF!</definedName>
    <definedName name="BExQC5TWT21CGBKD0IHAXTIN2QB8" hidden="1">#REF!</definedName>
    <definedName name="BExQC94JL9F5GW4S8DQCAF4WB2DA" hidden="1">#REF!</definedName>
    <definedName name="BExQCKTD8AT0824LGWREXM1B5D1X" hidden="1">#REF!</definedName>
    <definedName name="BExQCQ7KF4HVXSD72FF3DJGNNO3M" hidden="1">#REF!</definedName>
    <definedName name="BExQCRPJXI0WNJUFFAC39C0PFUFK" hidden="1">#REF!</definedName>
    <definedName name="BExQD571YWOXKR2SX85K5MKQ0AO2" hidden="1">#REF!</definedName>
    <definedName name="BExQDB6VCHN8PNX8EA6JNIEQ2JC2" hidden="1">#REF!</definedName>
    <definedName name="BExQDE1B6U2Q9B73KBENABP71YM1" hidden="1">#REF!</definedName>
    <definedName name="BExQDGQCN7ZW41QDUHOBJUGQAX40" hidden="1">#REF!</definedName>
    <definedName name="BExQED8ZZUEH0WRNOHXI7V9TVC8K" hidden="1">#REF!</definedName>
    <definedName name="BExQEF1PIJIB9J24OB0M4X1WLBB0" hidden="1">#REF!</definedName>
    <definedName name="BExQEMUA4HEFM4OVO8M8MA8PIAW1" hidden="1">#REF!</definedName>
    <definedName name="BExQEP38QPDKB85WG2WOL17IMB5S" hidden="1">#REF!</definedName>
    <definedName name="BExQEQ4XZQFIKUXNU9H7WE7AMZ1U" hidden="1">#REF!</definedName>
    <definedName name="BExQF1OEB07CRAP6ALNNMJNJ3P2D" hidden="1">#REF!</definedName>
    <definedName name="BExQF8KKL224NYD20XYLLM2RE7EW" hidden="1">#REF!</definedName>
    <definedName name="BExQF9X2AQPFJZTCHTU5PTTR0JAH" hidden="1">#REF!</definedName>
    <definedName name="BExQFAINO9ODQZX6NSM8EBTRD04E" hidden="1">#REF!</definedName>
    <definedName name="BExQFC0M9KKFMQKPLPEO2RQDB7MM" hidden="1">#REF!</definedName>
    <definedName name="BExQFEEV7627R8TYZCM28C6V6WHE" hidden="1">#REF!</definedName>
    <definedName name="BExQFEK8NUD04X2OBRA275ADPSDL" hidden="1">#REF!</definedName>
    <definedName name="BExQFGYIWDR4W0YF7XR6E4EWWJ02" hidden="1">#REF!</definedName>
    <definedName name="BExQFPNFKA36IAPS22LAUMBDI4KE" hidden="1">#REF!</definedName>
    <definedName name="BExQFPSWEMA8WBUZ4WK20LR13VSU" hidden="1">#REF!</definedName>
    <definedName name="BExQFVSPOSCCPF1TLJPIWYWYB8A9" hidden="1">#REF!</definedName>
    <definedName name="BExQFWJQXNQAW6LUMOEDS6KMJMYL" hidden="1">#REF!</definedName>
    <definedName name="BExQG8TYRD2G42UA5ZPCRLNKUDMX" hidden="1">#REF!</definedName>
    <definedName name="BExQGGBQ2CMSPV4NV4RA7NMBQER6" hidden="1">#REF!</definedName>
    <definedName name="BExQGO48J9MPCDQ96RBB9UN9AIGT" hidden="1">#REF!</definedName>
    <definedName name="BExQGSBB6MJWDW7AYWA0MSFTXKRR" hidden="1">#REF!</definedName>
    <definedName name="BExQH0UURAJ13AVO5UI04HSRGVYW" hidden="1">#REF!</definedName>
    <definedName name="BExQH5I0FUT0822E2ITR6M5724UF" hidden="1">#REF!</definedName>
    <definedName name="BExQH6ZZY0NR8SE48PSI9D0CU1TC" hidden="1">#REF!</definedName>
    <definedName name="BExQH9P2MCXAJOVEO4GFQT6MNW22" hidden="1">#REF!</definedName>
    <definedName name="BExQHCZSBYUY8OKKJXFYWKBBM6AH" hidden="1">#REF!</definedName>
    <definedName name="BExQHML1J3V7M9VZ3S2S198637RP" hidden="1">#REF!</definedName>
    <definedName name="BExQHPKXZ1K33V2F90NZIQRZYIAW" hidden="1">#REF!</definedName>
    <definedName name="BExQHRDNW8YFGT2B35K9CYSS1VAI" hidden="1">#REF!</definedName>
    <definedName name="BExQHRZ9FBLUG6G6CC88UZA6V39L" hidden="1">#REF!</definedName>
    <definedName name="BExQHVF9KD06AG2RXUQJ9X4PVGX4" hidden="1">#REF!</definedName>
    <definedName name="BExQHZBHVN2L4HC7ACTR73T5OCV0" hidden="1">#REF!</definedName>
    <definedName name="BExQI3O3BBL6MXZNJD1S3UD8WBUU" hidden="1">#REF!</definedName>
    <definedName name="BExQI7431UOEBYKYPVVMNXBZ2ZP2" hidden="1">#REF!</definedName>
    <definedName name="BExQI85V9TNLDJT5LTRZS10Y26SG" hidden="1">#REF!</definedName>
    <definedName name="BExQI9ICYVAAXE7L1BQSE1VWSQA9" hidden="1">#REF!</definedName>
    <definedName name="BExQIAPKHVEV8CU1L3TTHJW67FJ5" hidden="1">#REF!</definedName>
    <definedName name="BExQIAV02RGEQG6AF0CWXU3MS9BZ" hidden="1">#REF!</definedName>
    <definedName name="BExQIBB4I3Z6AUU0HYV1DHRS13M4" hidden="1">#REF!</definedName>
    <definedName name="BExQIBWPAXU7HJZLKGJZY3EB7MIS" hidden="1">#REF!</definedName>
    <definedName name="BExQIHLP9AT969BKBF22IGW76GLI" hidden="1">#REF!</definedName>
    <definedName name="BExQIS8O6R36CI01XRY9ISM99TW9" hidden="1">#REF!</definedName>
    <definedName name="BExQIVJB9MJ25NDUHTCVMSODJY2C" hidden="1">#REF!</definedName>
    <definedName name="BExQIWAEMVTWAU39DWIXT17K2A9Z" hidden="1">#REF!</definedName>
    <definedName name="BExQJ72T8UR0U461ZLEGOOEPCDIG" hidden="1">#REF!</definedName>
    <definedName name="BExQJAZ2QDORCR0K8PR9VHQZ4Y3P" hidden="1">#REF!</definedName>
    <definedName name="BExQJBF7LAX128WR7VTMJC88ZLPG" hidden="1">#REF!</definedName>
    <definedName name="BExQJEVCKX6KZHNCLYXY7D0MX5KN" hidden="1">#REF!</definedName>
    <definedName name="BExQJJYSDX8B0J1QGF2HL071KKA3" hidden="1">#REF!</definedName>
    <definedName name="BExQK1HV6SQQ7CP8H8IUKI9TYXTD" hidden="1">#REF!</definedName>
    <definedName name="BExQK3LE5CSBW1E4H4KHW548FL2R" hidden="1">#REF!</definedName>
    <definedName name="BExQKG6LD6PLNDGNGO9DJXY865BR" hidden="1">#REF!</definedName>
    <definedName name="BExQKUKG8I4CGS9QYSD0H7NHP4JN" hidden="1">#REF!</definedName>
    <definedName name="BExQL2NSE8OYZFXQH8A23RMVMFW7" hidden="1">#REF!</definedName>
    <definedName name="BExQLE1TOW3A287TQB0AVWENT8O1" hidden="1">#REF!</definedName>
    <definedName name="BExRYOYB4A3E5F6MTROY69LR0PMG" hidden="1">#REF!</definedName>
    <definedName name="BExRYZLA9EW71H4SXQR525S72LLP" hidden="1">#REF!</definedName>
    <definedName name="BExRZ66M8G9FQ0VFP077QSZBSOA5" hidden="1">#REF!</definedName>
    <definedName name="BExRZ8FMQQL46I8AQWU17LRNZD5T" hidden="1">#REF!</definedName>
    <definedName name="BExRZIRRIXRUMZ5GOO95S7460BMP" hidden="1">#REF!</definedName>
    <definedName name="BExRZJTNBKKPK7SB4LA31O3OH6PO" hidden="1">#REF!</definedName>
    <definedName name="BExRZK9RAHMM0ZLTNSK7A4LDC42D" hidden="1">#REF!</definedName>
    <definedName name="BExRZNF461H0WDF36L3U0UQSJGZB" hidden="1">#REF!</definedName>
    <definedName name="BExRZOGSR69INI6GAEPHDWSNK5Q4" hidden="1">#REF!</definedName>
    <definedName name="BExS0ASQBKRTPDWFK0KUDFOS9LE5" hidden="1">#REF!</definedName>
    <definedName name="BExS0GHQUF6YT0RU3TKDEO8CSJYB" hidden="1">#REF!</definedName>
    <definedName name="BExS0K8IHC45I78DMZBOJ1P13KQA" hidden="1">#REF!</definedName>
    <definedName name="BExS0L4WP69XXUFHED98XIEPB593" hidden="1">#REF!</definedName>
    <definedName name="BExS0Z2O2N4AJXFEPN87NU9ZGAHG" hidden="1">#REF!</definedName>
    <definedName name="BExS15IJV0WW662NXQUVT3FGP4ST" hidden="1">#REF!</definedName>
    <definedName name="BExS18T8TBNEPF4AU1VJ268XLF3L" hidden="1">#REF!</definedName>
    <definedName name="BExS194110MR25BYJI3CJ2EGZ8XT" hidden="1">#REF!</definedName>
    <definedName name="BExS1BNVGNSGD4EP90QL8WXYWZ66" hidden="1">#REF!</definedName>
    <definedName name="BExS1UE39N6NCND7MAARSBWXS6HU" hidden="1">#REF!</definedName>
    <definedName name="BExS226HTWL5WVC76MP5A1IBI8WD" hidden="1">#REF!</definedName>
    <definedName name="BExS26OI2QNNAH2WMDD95Z400048" hidden="1">#REF!</definedName>
    <definedName name="BExS2D4EI622QRKZKVDPRE66M4XA" hidden="1">#REF!</definedName>
    <definedName name="BExS2DF6B4ZUF3VZLI4G6LJ3BF38" hidden="1">#REF!</definedName>
    <definedName name="BExS2GKEA6VM3PDWKD7XI0KRUHTW" hidden="1">#REF!</definedName>
    <definedName name="BExS2I2HVU314TXI2DYFRY8XV913" hidden="1">#REF!</definedName>
    <definedName name="BExS2QB5FS5LYTFYO4BROTWG3OV5" hidden="1">#REF!</definedName>
    <definedName name="BExS2TLU1HONYV6S3ZD9T12D7CIG" hidden="1">#REF!</definedName>
    <definedName name="BExS2WLQUVBRZJWQTWUU4CYDY4IN" hidden="1">#REF!</definedName>
    <definedName name="BExS2YJQV4NUX6135T90Z1Y5R26Q" hidden="1">#REF!</definedName>
    <definedName name="BExS318UV9I2FXPQQWUKKX00QLPJ" hidden="1">#REF!</definedName>
    <definedName name="BExS3LBS0SMTHALVM4NRI1BAV1NP" hidden="1">#REF!</definedName>
    <definedName name="BExS3MTQ75VBXDGEBURP6YT8RROE" hidden="1">#REF!</definedName>
    <definedName name="BExS3OMGYO0DFN5186UFKEXZ2RX3" hidden="1">#REF!</definedName>
    <definedName name="BExS3SDERJ27OER67TIGOVZU13A2" hidden="1">#REF!</definedName>
    <definedName name="BExS3STIH9SFG0R6H30P191QZE98" hidden="1">#REF!</definedName>
    <definedName name="BExS46R5WDNU5KL04FKY5LHJUCB8" hidden="1">#REF!</definedName>
    <definedName name="BExS4ASWKM93XA275AXHYP8AG6SU" hidden="1">#REF!</definedName>
    <definedName name="BExS4IANBC4RO7HIK0MZZ2RPQU78" hidden="1">#REF!</definedName>
    <definedName name="BExS4JN3Y6SVBKILQK0R9HS45Y52" hidden="1">#REF!</definedName>
    <definedName name="BExS4P6S41O6Z6BED77U3GD9PNH1" hidden="1">#REF!</definedName>
    <definedName name="BExS4PXPURUHFBOKYFJD5J1J2RXC" hidden="1">#REF!</definedName>
    <definedName name="BExS4T32HD3YGJ91HTJ2IGVX6V4O" hidden="1">#REF!</definedName>
    <definedName name="BExS51H0N51UT0FZOPZRCF1GU063" hidden="1">#REF!</definedName>
    <definedName name="BExS54X72TJFC41FJK72MLRR2OO7" hidden="1">#REF!</definedName>
    <definedName name="BExS59F0PA1V2ZC7S5TN6IT41SXP" hidden="1">#REF!</definedName>
    <definedName name="BExS5L3TGB8JVW9ROYWTKYTUPW27" hidden="1">#REF!</definedName>
    <definedName name="BExS6GKQ96EHVLYWNJDWXZXUZW90" hidden="1">#REF!</definedName>
    <definedName name="BExS6ITKSZFRR01YD5B0F676SYN7" hidden="1">#REF!</definedName>
    <definedName name="BExS6N0LI574IAC89EFW6CLTCQ33" hidden="1">#REF!</definedName>
    <definedName name="BExS6N0NEF7XCTT5R600QZ71A44O" hidden="1">#REF!</definedName>
    <definedName name="BExS6WRDBF3ST86ZOBBUL3GTCR11" hidden="1">#REF!</definedName>
    <definedName name="BExS6XNRKR0C3MTA0LV5B60UB908" hidden="1">#REF!</definedName>
    <definedName name="BExS73NELZEK2MDOLXO2Q7H3EG71" hidden="1">#REF!</definedName>
    <definedName name="BExS7DJF6AXTWAJD7K4ZCD7L6BHV" hidden="1">#REF!</definedName>
    <definedName name="BExS7GOTHHOK287MX2RC853NWQAL" hidden="1">#REF!</definedName>
    <definedName name="BExS7TKQYLRZGM93UY3ZJZJBQNFJ" hidden="1">#REF!</definedName>
    <definedName name="BExS7Y2LNGVHSIBKC7C3R6X4LDR6" hidden="1">#REF!</definedName>
    <definedName name="BExS81TE0EY44Y3W2M4Z4MGNP5OM" hidden="1">#REF!</definedName>
    <definedName name="BExS81YPDZDVJJVS15HV2HDXAC3Y" hidden="1">#REF!</definedName>
    <definedName name="BExS82PRVNUTEKQZS56YT2DVF6C2" hidden="1">#REF!</definedName>
    <definedName name="BExS83BCNFAV6DRCB1VTUF96491J" hidden="1">#REF!</definedName>
    <definedName name="BExS86GKM9ISCSNZD15BQ5E5L6A5" hidden="1">#REF!</definedName>
    <definedName name="BExS89GGRJ55EK546SM31UGE2K8T" hidden="1">#REF!</definedName>
    <definedName name="BExS8BPG5A0GR5AO1U951NDGGR0L" hidden="1">#REF!</definedName>
    <definedName name="BExS8CGI0JXFUBD41VFLI0SZSV8F" hidden="1">#REF!</definedName>
    <definedName name="BExS8D22FXVQKOEJP01LT0CDI3PS" hidden="1">#REF!</definedName>
    <definedName name="BExS8EEJOZFBUWZDOM3O25AJRUVU" hidden="1">#REF!</definedName>
    <definedName name="BExS8GSUS17UY50TEM2AWF36BR9Z" hidden="1">#REF!</definedName>
    <definedName name="BExS8HJRBVG0XI6PWA9KTMJZMQXK" hidden="1">#REF!</definedName>
    <definedName name="BExS8NE9HUZJH13OXLREOV1BX0OZ" hidden="1">#REF!</definedName>
    <definedName name="BExS8R51C8RM2FS6V6IRTYO9GA4A" hidden="1">#REF!</definedName>
    <definedName name="BExS8WDX408F60MH1X9B9UZ2H4R7" hidden="1">#REF!</definedName>
    <definedName name="BExS8X4UTVOFE2YEVLO8LTKMSI3A" hidden="1">#REF!</definedName>
    <definedName name="BExS8Z2W2QEC3MH0BZIYLDFQNUIP" hidden="1">#REF!</definedName>
    <definedName name="BExS92DKGRFFCIA9C0IXDOLO57EP" hidden="1">#REF!</definedName>
    <definedName name="BExS98OB4321YCHLCQ022PXKTT2W" hidden="1">#REF!</definedName>
    <definedName name="BExS9C9N8GFISC6HUERJ0EI06GB2" hidden="1">#REF!</definedName>
    <definedName name="BExS9D6619QNINF06KHZHYUAH0S9" hidden="1">#REF!</definedName>
    <definedName name="BExS9DX13CACP3J8JDREK30JB1SQ" hidden="1">#REF!</definedName>
    <definedName name="BExS9FPRS2KRRCS33SE6WFNF5GYL" hidden="1">#REF!</definedName>
    <definedName name="BExS9M5VN3VE822UH6TLACVY24CJ" hidden="1">#REF!</definedName>
    <definedName name="BExS9WI0A6PSEB8N9GPXF2Z7MWHM" hidden="1">#REF!</definedName>
    <definedName name="BExS9XJPZ07ND34OHX60QD382FV6" hidden="1">#REF!</definedName>
    <definedName name="BExSA4AJLEEN4R7HU4FRSMYR17TR" hidden="1">#REF!</definedName>
    <definedName name="BExSA5HP306TN9XJS0TU619DLRR7" hidden="1">#REF!</definedName>
    <definedName name="BExSAAVWQOOIA6B3JHQVGP08HFEM" hidden="1">#REF!</definedName>
    <definedName name="BExSAFJ3IICU2M7QPVE4ARYMXZKX" hidden="1">#REF!</definedName>
    <definedName name="BExSAH6ID8OHX379UXVNGFO8J6KQ" hidden="1">#REF!</definedName>
    <definedName name="BExSAQBHIXGQRNIRGCJMBXUPCZQA" hidden="1">#REF!</definedName>
    <definedName name="BExSAUTCT4P7JP57NOR9MTX33QJZ" hidden="1">#REF!</definedName>
    <definedName name="BExSAY9CA9TFXQ9M9FBJRGJO9T9E" hidden="1">#REF!</definedName>
    <definedName name="BExSB4JYKQ3MINI7RAYK5M8BLJDC" hidden="1">#REF!</definedName>
    <definedName name="BExSBCY73CG3Q15P5BDLDT994XRL" hidden="1">#REF!</definedName>
    <definedName name="BExSBMOS41ZRLWYLOU29V6Y7YORR" hidden="1">#REF!</definedName>
    <definedName name="BExSBPZG22WAMZYIF7CZ686E8X80" hidden="1">#REF!</definedName>
    <definedName name="BExSBRBXXQMBU1TYDW1BXTEVEPRU" hidden="1">#REF!</definedName>
    <definedName name="BExSC54998WTZ21DSL0R8UN0Y9JH" hidden="1">#REF!</definedName>
    <definedName name="BExSC60N7WR9PJSNC9B7ORCX9NGY" hidden="1">#REF!</definedName>
    <definedName name="BExSCE99EZTILTTCE4NJJF96OYYM" hidden="1">#REF!</definedName>
    <definedName name="BExSCFWOMYELUEPWVJIRGIQZH5BV" hidden="1">#REF!</definedName>
    <definedName name="BExSCHUQZ2HFEWS54X67DIS8OSXZ" hidden="1">#REF!</definedName>
    <definedName name="BExSCOG41SKKG4GYU76WRWW1CTE6" hidden="1">#REF!</definedName>
    <definedName name="BExSCVC9P86YVFMRKKUVRV29MZXZ" hidden="1">#REF!</definedName>
    <definedName name="BExSD233CH4MU9ZMGNRF97ZV7KWU" hidden="1">#REF!</definedName>
    <definedName name="BExSD2U0F3BN6IN9N4R2DTTJG15H" hidden="1">#REF!</definedName>
    <definedName name="BExSD6A6NY15YSMFH51ST6XJY429" hidden="1">#REF!</definedName>
    <definedName name="BExSD9VH6PF6RQ135VOEE08YXPAW" hidden="1">#REF!</definedName>
    <definedName name="BExSDI9QWFD49GEZWZ3KOGM27XRB" hidden="1">#REF!</definedName>
    <definedName name="BExSDP5Y04WWMX2WWRITWOX8R5I9" hidden="1">#REF!</definedName>
    <definedName name="BExSDSGM203BJTNS9MKCBX453HMD" hidden="1">#REF!</definedName>
    <definedName name="BExSDT20XUFXTDM37M148AXAP7HN" hidden="1">#REF!</definedName>
    <definedName name="BExSDYLOWNTKCY92LFEDAV8LO7D3" hidden="1">#REF!</definedName>
    <definedName name="BExSE277VXZ807WBUB6A1UGQ1SF9" hidden="1">#REF!</definedName>
    <definedName name="BExSE3EDSP4UL6G0I3DZ5SBHMUBU" hidden="1">#REF!</definedName>
    <definedName name="BExSEEHK1VLWD7JBV9SVVVIKQZ3I" hidden="1">#REF!</definedName>
    <definedName name="BExSEITYG8XAMWJ1C8VKU1MB4TEO" hidden="1">#REF!</definedName>
    <definedName name="BExSEJKZLX37P3V33TRTFJ30BFRK" hidden="1">#REF!</definedName>
    <definedName name="BExSEKXG1AW54E28IG5EODEM0JJV" hidden="1">#REF!</definedName>
    <definedName name="BExSEO84KVM8R2IV5MFH0XI3IZSN" hidden="1">#REF!</definedName>
    <definedName name="BExSEP9UVOAI6TMXKNK587PQ3328" hidden="1">#REF!</definedName>
    <definedName name="BExSERIU9MUGR4NPZAUJCVXUZ74I" hidden="1">#REF!</definedName>
    <definedName name="BExSF07QFLZCO4P6K6QF05XG7PH1" hidden="1">#REF!</definedName>
    <definedName name="BExSFJ8ZAGQ63A4MVMZRQWLVRGQ5" hidden="1">#REF!</definedName>
    <definedName name="BExSFKQRST2S9KXWWLCXYLKSF4G1" hidden="1">#REF!</definedName>
    <definedName name="BExSFOHO6VZ5Y463KL3XYTZBVE3P" hidden="1">#REF!</definedName>
    <definedName name="BExSFY2ZJOYUEYBX21QZ7AMN2WK1" hidden="1">#REF!</definedName>
    <definedName name="BExSFYDRRTAZVPXRWUF5PDQ97WFF" hidden="1">#REF!</definedName>
    <definedName name="BExSFZVPFTXA3F0IJ2NGH1GXX9R7" hidden="1">#REF!</definedName>
    <definedName name="BExSG2Q34XRC1K28H4XG6PQM3FTW" hidden="1">#REF!</definedName>
    <definedName name="BExSG90Q4ZUU2IPGDYOM169NJV9S" hidden="1">#REF!</definedName>
    <definedName name="BExSG9X3DU845PNXYJGGLBQY2UHG" hidden="1">#REF!</definedName>
    <definedName name="BExSGE45J27MDUUNXW7Z8Q33UAON" hidden="1">#REF!</definedName>
    <definedName name="BExSGE9LY91Q0URHB4YAMX0UAMYI" hidden="1">#REF!</definedName>
    <definedName name="BExSGLB2URTLBCKBB4Y885W925F2" hidden="1">#REF!</definedName>
    <definedName name="BExSGNEL2G0PC04ATVS20W5179EK" hidden="1">#REF!</definedName>
    <definedName name="BExSGOAYG73SFWOPAQV80P710GID" hidden="1">#REF!</definedName>
    <definedName name="BExSGOWJHRW7FWKLO2EHUOOGHNAF" hidden="1">#REF!</definedName>
    <definedName name="BExSGOWJTAP41ZV5Q23H7MI9C76W" hidden="1">#REF!</definedName>
    <definedName name="BExSGR5JQVX2HQ0PKCGZNSSUM1RV" hidden="1">#REF!</definedName>
    <definedName name="BExSGT3MKX7YVLVP6YLL6KVO8UGV" hidden="1">#REF!</definedName>
    <definedName name="BExSGVHX69GJZHD99DKE4RZ042B1" hidden="1">#REF!</definedName>
    <definedName name="BExSGZJO4J4ZO04E2N2ECVYS9DEZ" hidden="1">#REF!</definedName>
    <definedName name="BExSHAHFHS7MMNJR8JPVABRGBVIT" hidden="1">#REF!</definedName>
    <definedName name="BExSHGH88QZWW4RNAX4YKAZ5JEBL" hidden="1">#REF!</definedName>
    <definedName name="BExSHOKK1OO3CX9Z28C58E5J1D9W" hidden="1">#REF!</definedName>
    <definedName name="BExSHQD8KYLTQGDXIRKCHQQ7MKIH" hidden="1">#REF!</definedName>
    <definedName name="BExSHVGPIAHXI97UBLI9G4I4M29F" hidden="1">#REF!</definedName>
    <definedName name="BExSI0K2YL3HTCQAD8A7TR4QCUR6" hidden="1">#REF!</definedName>
    <definedName name="BExSIFUDNRWXWIWNGCCFOOD8WIAZ" hidden="1">#REF!</definedName>
    <definedName name="BExTTZNS2PBCR93C9IUW49UZ4I6T" hidden="1">#REF!</definedName>
    <definedName name="BExTU2YFQ25JQ6MEMRHHN66VLTPJ" hidden="1">#REF!</definedName>
    <definedName name="BExTU75IOII1V5O0C9X2VAYYVJUG" hidden="1">#REF!</definedName>
    <definedName name="BExTUA5F7V4LUIIAM17J3A8XF3JE" hidden="1">#REF!</definedName>
    <definedName name="BExTUBY3AA9B91YRRWFOT21LUL8Q" hidden="1">#REF!</definedName>
    <definedName name="BExTUJ53ANGZ3H1KDK4CR4Q0OD6P" hidden="1">#REF!</definedName>
    <definedName name="BExTUKXSZBM7C57G6NGLWGU4WOHY" hidden="1">#REF!</definedName>
    <definedName name="BExTUNC5INBE8Y5OA5GQUTXX6QJW" hidden="1">#REF!</definedName>
    <definedName name="BExTUSQCFFYZCDNHWHADBC2E1ZP1" hidden="1">#REF!</definedName>
    <definedName name="BExTUV4NQDZVAENZPSZGF7A3DDFN" hidden="1">#REF!</definedName>
    <definedName name="BExTUVFGOJEYS28JURA5KHQFDU5J" hidden="1">#REF!</definedName>
    <definedName name="BExTUW10U40QCYGHM5NJ3YR1O5SP" hidden="1">#REF!</definedName>
    <definedName name="BExTUWXFQHINU66YG82BI20ATMB5" hidden="1">#REF!</definedName>
    <definedName name="BExTUY9WNSJ91GV8CP0SKJTEIV82" hidden="1">#REF!</definedName>
    <definedName name="BExTV67VIM8PV6KO253M4DUBJQLC" hidden="1">#REF!</definedName>
    <definedName name="BExTVELZCF2YA5L6F23BYZZR6WHF" hidden="1">#REF!</definedName>
    <definedName name="BExTVGPIQZ99YFXUC8OONUX5BD42" hidden="1">#REF!</definedName>
    <definedName name="BExTVQG4F5RF0LZXG06AZ6EU1GQ3" hidden="1">#REF!</definedName>
    <definedName name="BExTVZQLP9VFLEYQ9280W13X7E8K" hidden="1">#REF!</definedName>
    <definedName name="BExTWB4LA1PODQOH4LDTHQKBN16K" hidden="1">#REF!</definedName>
    <definedName name="BExTWI0Q8AWXUA3ZN7I5V3QK2KM1" hidden="1">#REF!</definedName>
    <definedName name="BExTWJTIA3WUW1PUWXAOP9O8NKLZ" hidden="1">#REF!</definedName>
    <definedName name="BExTWW95OX07FNA01WF5MSSSFQLX" hidden="1">#REF!</definedName>
    <definedName name="BExTX005F4GLW03J0PLPRPMI1SEG" hidden="1">#REF!</definedName>
    <definedName name="BExTX476KI0RNB71XI5TYMANSGBG" hidden="1">#REF!</definedName>
    <definedName name="BExTXBJFKNSCUO7IOL6CSKERP06D" hidden="1">#REF!</definedName>
    <definedName name="BExTXDMZDQ9U1FD9T7F79J29SYYN" hidden="1">#REF!</definedName>
    <definedName name="BExTXJ6HBAIXMMWKZTJNFDYVZCAY" hidden="1">#REF!</definedName>
    <definedName name="BExTXT812NQT8GAEGH738U29BI0D" hidden="1">#REF!</definedName>
    <definedName name="BExTXWIP2TFPTQ76NHFOB72NICRZ" hidden="1">#REF!</definedName>
    <definedName name="BExTY5T62H651VC86QM4X7E28JVA" hidden="1">#REF!</definedName>
    <definedName name="BExTYB7EHGVTJ4RSYOXWSG87U5WI" hidden="1">#REF!</definedName>
    <definedName name="BExTYC93RS0KNKFOD35WG37LS9LY" hidden="1">#REF!</definedName>
    <definedName name="BExTYKCEFJ83LZM95M1V7CSFQVEA" hidden="1">#REF!</definedName>
    <definedName name="BExTYPLA9N640MFRJJQPKXT7P88M" hidden="1">#REF!</definedName>
    <definedName name="BExTYW1794M1TLJ2QQQCEEUZN18F" hidden="1">#REF!</definedName>
    <definedName name="BExTZ7F71SNTOX4LLZCK5R9VUMIJ" hidden="1">#REF!</definedName>
    <definedName name="BExTZ80SWE36T1QSIIPJU7NJ65JL" hidden="1">#REF!</definedName>
    <definedName name="BExTZ869RSO739T4Q78JLOVO7G0C" hidden="1">#REF!</definedName>
    <definedName name="BExTZ8X5G9S3PA4FPSNK7T69W7QT" hidden="1">#REF!</definedName>
    <definedName name="BExTZ97Y0RMR8V5BI9F2H4MFB77O" hidden="1">#REF!</definedName>
    <definedName name="BExTZK5PMCAXJL4DUIGL6H9Y8U4C" hidden="1">#REF!</definedName>
    <definedName name="BExTZKB6L5SXV5UN71YVTCBEIGWY" hidden="1">#REF!</definedName>
    <definedName name="BExTZLICVKK4NBJFEGL270GJ2VQO" hidden="1">#REF!</definedName>
    <definedName name="BExTZO2596CBZKPI7YNA1QQNPAIJ"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ZUUFYHLUK4M4E8GLGIBBNT0" hidden="1">#REF!</definedName>
    <definedName name="BExU147D6RPG6ZVTSXRKFSVRHSBG" hidden="1">#REF!</definedName>
    <definedName name="BExU16R10W1SOAPNG4CDJ01T7JRE" hidden="1">#REF!</definedName>
    <definedName name="BExU17CKOR3GNIHDNVLH9L1IOJS9" hidden="1">#REF!</definedName>
    <definedName name="BExU1DXYI5DAD9DSFIEAUOB5XFZ9" hidden="1">#REF!</definedName>
    <definedName name="BExU1GXUTLRPJN4MRINLAPHSZQFG" hidden="1">#REF!</definedName>
    <definedName name="BExU1IL9AOHFO85BZB6S60DK3N8H" hidden="1">#REF!</definedName>
    <definedName name="BExU1LAEKWJ0U6NP9G2AC9CTBYH6" hidden="1">#REF!</definedName>
    <definedName name="BExU1NOPS09CLFZL1O31RAF9BQNQ" hidden="1">#REF!</definedName>
    <definedName name="BExU1PH9MOEX1JZVZ3D5M9DXB191" hidden="1">#REF!</definedName>
    <definedName name="BExU1QZEEKJA35IMEOLOJ3ODX0ZA" hidden="1">#REF!</definedName>
    <definedName name="BExU1VRURIWWVJ95O40WA23LMTJD" hidden="1">#REF!</definedName>
    <definedName name="BExU2A0FXVBDX9LO3VWEXB4TLFT0" hidden="1">#REF!</definedName>
    <definedName name="BExU2LEH667H33V81XVEZUP2O0UQ" hidden="1">#REF!</definedName>
    <definedName name="BExU2M5CK6XK55UIHDVYRXJJJRI4" hidden="1">#REF!</definedName>
    <definedName name="BExU2TXVT25ZTOFQAF6CM53Z1RLF" hidden="1">#REF!</definedName>
    <definedName name="BExU2XZLYIU19G7358W5T9E87AFR" hidden="1">#REF!</definedName>
    <definedName name="BExU2ZXMKRBQEX0CT3ZPZ3UFZP1G" hidden="1">#REF!</definedName>
    <definedName name="BExU35XHF1K1XEQUSZ292S5T61YA" hidden="1">#REF!</definedName>
    <definedName name="BExU38S1U5IC1T5A3P2TZU5OV0LN" hidden="1">#REF!</definedName>
    <definedName name="BExU3B66MCKJFSKT3HL8B5EJGVX0" hidden="1">#REF!</definedName>
    <definedName name="BExU3FDFDB2NVPYUR5V7OA3HF474" hidden="1">#REF!</definedName>
    <definedName name="BExU3R7J076KUCCEUGKAYMANTUT5" hidden="1">#REF!</definedName>
    <definedName name="BExU3UNI9NR1RNZR07NSLSZMDOQQ" hidden="1">#REF!</definedName>
    <definedName name="BExU401R18N6XKZKL7CNFOZQCM14" hidden="1">#REF!</definedName>
    <definedName name="BExU42QVGY7TK39W1BIN6CDRG2OE" hidden="1">#REF!</definedName>
    <definedName name="BExU431LXP7LIUNGJB9OSXEANFGX" hidden="1">#REF!</definedName>
    <definedName name="BExU47OZMS6TCWMEHHF0UCSFLLPI" hidden="1">#REF!</definedName>
    <definedName name="BExU4D36E8TXN0M8KSNGEAFYP4DQ" hidden="1">#REF!</definedName>
    <definedName name="BExU4G31RRVLJ3AC6E1FNEFMXM3O" hidden="1">#REF!</definedName>
    <definedName name="BExU4GDVLPUEWBA4MRYRTQAUNO7B" hidden="1">#REF!</definedName>
    <definedName name="BExU4H4RAMAX0XVAWT5WFYQNPAL3" hidden="1">#REF!</definedName>
    <definedName name="BExU4I148DA7PRCCISLWQ6ABXFK6" hidden="1">#REF!</definedName>
    <definedName name="BExU4L101H2KQHVKCKQ4PBAWZV6K" hidden="1">#REF!</definedName>
    <definedName name="BExU4LML14Q7KDTYIKJWXF68W7X1" hidden="1">#REF!</definedName>
    <definedName name="BExU4NA00RRRBGRT6TOB0MXZRCRZ" hidden="1">#REF!</definedName>
    <definedName name="BExU529I6YHVOG83TJHWSILIQU1S" hidden="1">#REF!</definedName>
    <definedName name="BExU57YCIKPRD8QWL6EU0YR3NG3J" hidden="1">#REF!</definedName>
    <definedName name="BExU5DSTBWXLN6E59B757KRWRI6E" hidden="1">#REF!</definedName>
    <definedName name="BExU5JSMO03X9M4WIRPP8JPSMQKJ" hidden="1">#REF!</definedName>
    <definedName name="BExU5TDWM8NNDHYPQ7OQODTQ368A" hidden="1">#REF!</definedName>
    <definedName name="BExU5X4OX1V1XHS6WSSORVQPP6Z3" hidden="1">#REF!</definedName>
    <definedName name="BExU5XVPARTFMRYHNUTBKDIL4UJN" hidden="1">#REF!</definedName>
    <definedName name="BExU66KMFBAP8JCVG9VM1RD1TNFF" hidden="1">#REF!</definedName>
    <definedName name="BExU68IOM3CB3TACNAE9565TW7SH" hidden="1">#REF!</definedName>
    <definedName name="BExU6AM82KN21E82HMWVP3LWP9IL" hidden="1">#REF!</definedName>
    <definedName name="BExU6FEU1MRHU98R9YOJC5OKUJ6L" hidden="1">#REF!</definedName>
    <definedName name="BExU6KIAJ663Y8W8QMU4HCF183DF" hidden="1">#REF!</definedName>
    <definedName name="BExU6KT19B4PG6SHXFBGBPLM66KT" hidden="1">#REF!</definedName>
    <definedName name="BExU6PAVKIOAIMQ9XQIHHF1SUAGO" hidden="1">#REF!</definedName>
    <definedName name="BExU6SLKTWV0YINVLTI6BCG9ANZM" hidden="1">#REF!</definedName>
    <definedName name="BExU6WXXC7SSQDMHSLUN5C2V4IYX" hidden="1">#REF!</definedName>
    <definedName name="BExU73387E74XE8A9UKZLZNJYY65" hidden="1">#REF!</definedName>
    <definedName name="BExU76ZHCJM8I7VSICCMSTC33O6U" hidden="1">#REF!</definedName>
    <definedName name="BExU7BBTUF8BQ42DSGM94X5TG5GF" hidden="1">#REF!</definedName>
    <definedName name="BExU7HH4EAHFQHT4AXKGWAWZP3I0" hidden="1">#REF!</definedName>
    <definedName name="BExU7L7WPQSA0ELXZ0I86V33QCCJ" hidden="1">#REF!</definedName>
    <definedName name="BExU7MF1ZVPDHOSMCAXOSYICHZ4I" hidden="1">#REF!</definedName>
    <definedName name="BExU7O2BJ6D5YCKEL6FD2EFCWYRX" hidden="1">#REF!</definedName>
    <definedName name="BExU7Q0JS9YIUKUPNSSAIDK2KJAV" hidden="1">#REF!</definedName>
    <definedName name="BExU80I6AE5OU7P7F5V7HWIZBJ4P" hidden="1">#REF!</definedName>
    <definedName name="BExU86NB26MCPYIISZ36HADONGT2" hidden="1">#REF!</definedName>
    <definedName name="BExU885EZZNSZV3GP298UJ8LB7OL" hidden="1">#REF!</definedName>
    <definedName name="BExU8FSAUP9TUZ1NO9WXK80QPHWV" hidden="1">#REF!</definedName>
    <definedName name="BExU8KFLAN778MBN93NYZB0FV30G" hidden="1">#REF!</definedName>
    <definedName name="BExU8PZC6845UUDFG9M8FTC3P3DK" hidden="1">#REF!</definedName>
    <definedName name="BExU8UX9JX3XLB47YZ8GFXE0V7R2" hidden="1">#REF!</definedName>
    <definedName name="BExU8WVGMRSFNWCNHODQ9JQCMZB0" hidden="1">#REF!</definedName>
    <definedName name="BExU96M1J7P9DZQ3S9H0C12KGYT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RW36I5Z6JIXUIUB3PJH86LT" hidden="1">#REF!</definedName>
    <definedName name="BExU9WU19DJ2VAGISPFEGDWWOO4V" hidden="1">#REF!</definedName>
    <definedName name="BExUA28AO7OWDG3H23Q0CL4B7BHW" hidden="1">#REF!</definedName>
    <definedName name="BExUA34N2C083NSTAHQGZZ3BCYGK" hidden="1">#REF!</definedName>
    <definedName name="BExUA5O923FFNEBY8BPO1TU3QGBM" hidden="1">#REF!</definedName>
    <definedName name="BExUA6Q4K25VH452AQ3ZIRBCMS61" hidden="1">#REF!</definedName>
    <definedName name="BExUAFV4JMBSM2SKBQL9NHL0NIBS" hidden="1">#REF!</definedName>
    <definedName name="BExUAMWQODKBXMRH1QCMJLJBF8M7" hidden="1">#REF!</definedName>
    <definedName name="BExUARUP0MX710TNZSAA01HUEAVC" hidden="1">#REF!</definedName>
    <definedName name="BExUAX8WS5OPVLCDXRGKTU2QMTFO" hidden="1">#REF!</definedName>
    <definedName name="BExUB1FYAZ433NX9GD7WGACX5IZD" hidden="1">#REF!</definedName>
    <definedName name="BExUB8HLEXSBVPZ5AXNQEK96F1N4" hidden="1">#REF!</definedName>
    <definedName name="BExUBCDVZIEA7YT0LPSMHL5ZSERQ" hidden="1">#REF!</definedName>
    <definedName name="BExUBDA8WU087BUIMXC1U1CKA2RA" hidden="1">#REF!</definedName>
    <definedName name="BExUBKXBUCN760QYU7Q8GESBWOQH" hidden="1">#REF!</definedName>
    <definedName name="BExUBL83ED0P076RN9RJ8P1MZ299" hidden="1">#REF!</definedName>
    <definedName name="BExUC1EPS2CZ5CKFA0AQRIVRSHS8" hidden="1">#REF!</definedName>
    <definedName name="BExUC623BDYEODBN0N4DO6PJQ7NU" hidden="1">#REF!</definedName>
    <definedName name="BExUC8WH8TCKBB5313JGYYQ1WFLT" hidden="1">#REF!</definedName>
    <definedName name="BExUCAP7GOSYPHMQKK6719YLSDIQ" hidden="1">#REF!</definedName>
    <definedName name="BExUCFCDK6SPH86I6STXX8X3WMC4" hidden="1">#REF!</definedName>
    <definedName name="BExUCKL98JB87L3I6T6IFSWJNYAB" hidden="1">#REF!</definedName>
    <definedName name="BExUCLC6AQ5KR6LXSAXV4QQ8ASVG" hidden="1">#REF!</definedName>
    <definedName name="BExUD4IOJ12X3PJG5WXNNGDRCKAP" hidden="1">#REF!</definedName>
    <definedName name="BExUD9WX9BWK72UWVSLYZJLAY5VY" hidden="1">#REF!</definedName>
    <definedName name="BExUDEV0CYVO7Y5IQQBEJ6FUY9S6" hidden="1">#REF!</definedName>
    <definedName name="BExUDWOXQGIZW0EAIIYLQUPXF8YV" hidden="1">#REF!</definedName>
    <definedName name="BExUDXAIC17W1FUU8Z10XUAVB7CS" hidden="1">#REF!</definedName>
    <definedName name="BExUE5OMY7OAJQ9WR8C8HG311ORP" hidden="1">#REF!</definedName>
    <definedName name="BExUEFKOQWXXGRNLAOJV2BJ66UB8" hidden="1">#REF!</definedName>
    <definedName name="BExUEJGX3OQQP5KFRJSRCZ70EI9V" hidden="1">#REF!</definedName>
    <definedName name="BExUEKDB2RWXF3WMTZ6JSBCHNSDT" hidden="1">#REF!</definedName>
    <definedName name="BExUEYR71COFS2X8PDNU21IPMQEU" hidden="1">#REF!</definedName>
    <definedName name="BExVPRLJ9I6RX45EDVFSQGCPJSOK" hidden="1">#REF!</definedName>
    <definedName name="BExVRFU8RWFT8A80ZVAW185SG2G6" hidden="1">#REF!</definedName>
    <definedName name="BExVSJ3NHETBAIZTZQSM8LAVT76V" hidden="1">#REF!</definedName>
    <definedName name="BExVSL787C8E4HFQZ2NVLT35I2XV" hidden="1">#REF!</definedName>
    <definedName name="BExVSTFTVV14SFGHQUOJL5SQ5TX9" hidden="1">#REF!</definedName>
    <definedName name="BExVT017S14M5X928ARKQ2GNUFE0" hidden="1">#REF!</definedName>
    <definedName name="BExVT3MPE8LQ5JFN3HQIFKSQ80U4" hidden="1">#REF!</definedName>
    <definedName name="BExVT7TRK3NZHPME2TFBXOF1WBR9" hidden="1">#REF!</definedName>
    <definedName name="BExVT9H0R0T7WGQAAC0HABMG54YM" hidden="1">#REF!</definedName>
    <definedName name="BExVTAO57POUXSZQJQ6MABMZQA13" hidden="1">#REF!</definedName>
    <definedName name="BExVTCMDDEDGLUIMUU6BSFHEWTOP" hidden="1">#REF!</definedName>
    <definedName name="BExVTCMDQMLKRA2NQR72XU6Y54IK" hidden="1">#REF!</definedName>
    <definedName name="BExVTCRV8FQ5U9OYWWL44N6KFNHU" hidden="1">#REF!</definedName>
    <definedName name="BExVTNESHPVG0A0KZ7BRX26MS0PF" hidden="1">#REF!</definedName>
    <definedName name="BExVTTJVTNRSBHBTUZ78WG2JM5MK" hidden="1">#REF!</definedName>
    <definedName name="BExVTXLMYR87BC04D1ERALPUFVPG" hidden="1">#REF!</definedName>
    <definedName name="BExVUL9V3H8ZF6Y72LQBBN639YAA" hidden="1">#REF!</definedName>
    <definedName name="BExVUZT95UAU8XG5X9XSE25CHQGA" hidden="1">#REF!</definedName>
    <definedName name="BExVV5T14N2HZIK7HQ4P2KG09U0J" hidden="1">#REF!</definedName>
    <definedName name="BExVV7R410VYLADLX9LNG63ID6H1" hidden="1">#REF!</definedName>
    <definedName name="BExVVAAVDXGWAVI6J2W0BCU58MBM" hidden="1">#REF!</definedName>
    <definedName name="BExVVCEED4JEKF59OV0G3T4XFMFO" hidden="1">#REF!</definedName>
    <definedName name="BExVVPFO2J7FMSRPD36909HN4BZJ" hidden="1">#REF!</definedName>
    <definedName name="BExVVQ19AQ3VCARJOC38SF7OYE9Y" hidden="1">#REF!</definedName>
    <definedName name="BExVVQ19TAECID45CS4HXT1RD3AQ" hidden="1">#REF!</definedName>
    <definedName name="BExVVYKOYB7OX8Y0B4UIUF79PVDO" hidden="1">#REF!</definedName>
    <definedName name="BExVW3YV5XGIVJ97UUPDJGJ2P15B" hidden="1">#REF!</definedName>
    <definedName name="BExVW5X571GEYR5SCU1Z2DHKWM79" hidden="1">#REF!</definedName>
    <definedName name="BExVW6YTKA098AF57M4PHNQ54XMH" hidden="1">#REF!</definedName>
    <definedName name="BExVWHRDIJBRFANMKJFY05BHP7RS" hidden="1">#REF!</definedName>
    <definedName name="BExVWINKCH0V0NUWH363SMXAZE62" hidden="1">#REF!</definedName>
    <definedName name="BExVWYU8EK669NP172GEIGCTVPPA" hidden="1">#REF!</definedName>
    <definedName name="BExVX3XN2DRJKL8EDBIG58RYQ36R" hidden="1">#REF!</definedName>
    <definedName name="BExVXBA38Z5WNQUH39HHZ2SAMC1T" hidden="1">#REF!</definedName>
    <definedName name="BExVXDZ63PUART77BBR5SI63TPC6" hidden="1">#REF!</definedName>
    <definedName name="BExVXHKI6LFYMGWISMPACMO247HL" hidden="1">#REF!</definedName>
    <definedName name="BExVXK9SK580O7MYHVNJ3V911ALP" hidden="1">#REF!</definedName>
    <definedName name="BExVXLX2BZ5EF2X6R41BTKRJR1NM" hidden="1">#REF!</definedName>
    <definedName name="BExVXYT01U5IPYA7E44FWS6KCEFC" hidden="1">#REF!</definedName>
    <definedName name="BExVY11V7U1SAY4QKYE0PBSPD7LW" hidden="1">#REF!</definedName>
    <definedName name="BExVY1SV37DL5YU59HS4IG3VBCP4" hidden="1">#REF!</definedName>
    <definedName name="BExVY3WFGJKSQA08UF9NCMST928Y" hidden="1">#REF!</definedName>
    <definedName name="BExVY954UOEVQEIC5OFO4NEWVKAQ" hidden="1">#REF!</definedName>
    <definedName name="BExVYHDYIV5397LC02V4FEP8VD6W" hidden="1">#REF!</definedName>
    <definedName name="BExVYO4NFDGC4ZOGHANQWX5CH4BT" hidden="1">#REF!</definedName>
    <definedName name="BExVYOVIZDA18YIQ0A30Q052PCAK" hidden="1">#REF!</definedName>
    <definedName name="BExVYPS2R6B75R1EFIUJ6G5TE4Q4" hidden="1">#REF!</definedName>
    <definedName name="BExVYQIXPEM6J4JVP78BRHIC05PV" hidden="1">#REF!</definedName>
    <definedName name="BExVYVGWN7SONLVDH9WJ2F1JS264" hidden="1">#REF!</definedName>
    <definedName name="BExVZ40HNAZRM8JHYYNQ7F6A4GU0" hidden="1">#REF!</definedName>
    <definedName name="BExVZ7WRO17PYILJEJGPQCO5IL66" hidden="1">#REF!</definedName>
    <definedName name="BExVZ9EO732IK6MNMG17Y1EFTJQC" hidden="1">#REF!</definedName>
    <definedName name="BExVZB1Y5J4UL2LKK0363EU7GIJ1" hidden="1">#REF!</definedName>
    <definedName name="BExVZGQXYK2ICC9JSNFPRHBD5KNU" hidden="1">#REF!</definedName>
    <definedName name="BExVZJQVO5LQ0BJH5JEN5NOBIAF6" hidden="1">#REF!</definedName>
    <definedName name="BExVZNXWS91RD7NXV5NE2R3C8WW7" hidden="1">#REF!</definedName>
    <definedName name="BExW008AGT1ZRN5DFG4YOH5F7G47" hidden="1">#REF!</definedName>
    <definedName name="BExW0386REQRCQCVT9BCX80UPTRY" hidden="1">#REF!</definedName>
    <definedName name="BExW0FYP4WXY71CYUG40SUBG9UWU" hidden="1">#REF!</definedName>
    <definedName name="BExW0MPJNQOJ7D6U780WU5XBL97X" hidden="1">#REF!</definedName>
    <definedName name="BExW0RI61B4VV0ARXTFVBAWRA1C5" hidden="1">#REF!</definedName>
    <definedName name="BExW0Y8T85LBE0WS6FPX6ILTX9ON" hidden="1">#REF!</definedName>
    <definedName name="BExW1BVUYQTKMOR56MW7RVRX4L1L" hidden="1">#REF!</definedName>
    <definedName name="BExW1F1220628FOMTW5UAATHRJHK" hidden="1">#REF!</definedName>
    <definedName name="BExW1PTHB0NZUF0GTD2J1UUL693E" hidden="1">#REF!</definedName>
    <definedName name="BExW1TKA0Z9OP2DTG50GZR5EG8C7" hidden="1">#REF!</definedName>
    <definedName name="BExW1U0JLKQ094DW5MMOI8UHO09V" hidden="1">#REF!</definedName>
    <definedName name="BExW1WK6J1TDP29S3QDPTYZJBLIW" hidden="1">#REF!</definedName>
    <definedName name="BExW283NP9D366XFPXLGSCI5UB0L" hidden="1">#REF!</definedName>
    <definedName name="BExW2H3C8WJSBW5FGTFKVDVJC4CL" hidden="1">#REF!</definedName>
    <definedName name="BExW2MSCKPGF5K3I7TL4KF5ISUOL" hidden="1">#REF!</definedName>
    <definedName name="BExW2SMO90FU9W8DVVES6Q4E6BZR" hidden="1">#REF!</definedName>
    <definedName name="BExW36V9N91OHCUMGWJQL3I5P4JK" hidden="1">#REF!</definedName>
    <definedName name="BExW39V04HTFFQE7DAW9MAJT0NNF" hidden="1">#REF!</definedName>
    <definedName name="BExW3ECU6QPMV99AITCPHAG0CGYK" hidden="1">#REF!</definedName>
    <definedName name="BExW3EIBA1J9Q9NA9VCGZGRS8WV7" hidden="1">#REF!</definedName>
    <definedName name="BExW3FEO8FI8N6AGQKYEG4SQVJWB" hidden="1">#REF!</definedName>
    <definedName name="BExW3GB28STOMJUSZEIA7YKYNS4Y" hidden="1">#REF!</definedName>
    <definedName name="BExW3T1K638HT5E0Y8MMK108P5JT" hidden="1">#REF!</definedName>
    <definedName name="BExW3U3D6FTAFTK3Q7DSA9FY454Q" hidden="1">#REF!</definedName>
    <definedName name="BExW4217ZHL9VO39POSTJOD090WU" hidden="1">#REF!</definedName>
    <definedName name="BExW4GPW71EBF8XPS2QGVQHBCDX3" hidden="1">#REF!</definedName>
    <definedName name="BExW4JKC5837JBPCOJV337ZVYYY3" hidden="1">#REF!</definedName>
    <definedName name="BExW4O2DBZGV8KGBO9EB4BAXIH4Y" hidden="1">#REF!</definedName>
    <definedName name="BExW4QR9FV9MP5K610THBSM51RYO" hidden="1">#REF!</definedName>
    <definedName name="BExW4Z029R9E19ZENN3WEA3VDAD1" hidden="1">#REF!</definedName>
    <definedName name="BExW53SPLW3K0Y0ZVTM4NYF1B2YH" hidden="1">#REF!</definedName>
    <definedName name="BExW591F7X34FVKJ2OUT09PFUW1B" hidden="1">#REF!</definedName>
    <definedName name="BExW5AZNT6IAZGNF2C879ODHY1B8" hidden="1">#REF!</definedName>
    <definedName name="BExW5F6OUXHEWQU5VYE7W7P8DD78" hidden="1">#REF!</definedName>
    <definedName name="BExW5WPU27WD4NWZOT0ZEJIDLX5J" hidden="1">#REF!</definedName>
    <definedName name="BExW5YD97EMSUYC4KDEFH1FB4FY3" hidden="1">#REF!</definedName>
    <definedName name="BExW5Z469DSRWTA6T0KVLA7SMIPL" hidden="1">#REF!</definedName>
    <definedName name="BExW62ETJAPBX5X53FTGUCHZXI2K" hidden="1">#REF!</definedName>
    <definedName name="BExW660AV1TUV2XNUPD65RZR3QOO" hidden="1">#REF!</definedName>
    <definedName name="BExW66LVVZK656PQY1257QMHP2AY" hidden="1">#REF!</definedName>
    <definedName name="BExW6EJPHAP1TWT380AZLXNHR22P" hidden="1">#REF!</definedName>
    <definedName name="BExW6G1PJ38H10DVLL8WPQ736OEB" hidden="1">#REF!</definedName>
    <definedName name="BExW794A74Z5F2K8LVQLD6VSKXUE" hidden="1">#REF!</definedName>
    <definedName name="BExW7Q1TQ8E6G4WYYNSOMV43S95R" hidden="1">#REF!</definedName>
    <definedName name="BExW7XZTFZV0N9YM9S4PM74A5X2O" hidden="1">#REF!</definedName>
    <definedName name="BExW8K0SSIPSKBVP06IJ71600HJZ" hidden="1">#REF!</definedName>
    <definedName name="BExW8T0GVY3ZYO4ACSBLHS8SH895" hidden="1">#REF!</definedName>
    <definedName name="BExW8YEP73JMMU9HZ08PM4WHJQZ4" hidden="1">#REF!</definedName>
    <definedName name="BExW937AT53OZQRHNWQZ5BVH24IE" hidden="1">#REF!</definedName>
    <definedName name="BExW95LN5N0LYFFVP7GJEGDVDLF0" hidden="1">#REF!</definedName>
    <definedName name="BExW967733Q8RAJOHR2GJ3HO8JIW" hidden="1">#REF!</definedName>
    <definedName name="BExW9POK1KIOI0ALS5MZIKTDIYMA" hidden="1">#REF!</definedName>
    <definedName name="BExXLDE6PN4ESWT3LXJNQCY94NE4" hidden="1">#REF!</definedName>
    <definedName name="BExXLQVPK2H3IF0NDDA5CT612EUK" hidden="1">#REF!</definedName>
    <definedName name="BExXLR6IO70TYTACKQH9M5PGV24J" hidden="1">#REF!</definedName>
    <definedName name="BExXM065WOLYRYHGHOJE0OOFXA4M" hidden="1">#REF!</definedName>
    <definedName name="BExXM3GUNXVDM82KUR17NNUMQCNI" hidden="1">#REF!</definedName>
    <definedName name="BExXMA28M8SH7MKIGETSDA72WUIZ" hidden="1">#REF!</definedName>
    <definedName name="BExXMOLHIAHDLFSA31PUB36SC3I9" hidden="1">#REF!</definedName>
    <definedName name="BExXMT8T5Z3M2JBQN65X2LKH0YQI" hidden="1">#REF!</definedName>
    <definedName name="BExXN1XNO7H60M9X1E7EVWFJDM5N" hidden="1">#REF!</definedName>
    <definedName name="BExXN1XOOOY51EZQ6II0LWEU2OYT" hidden="1">#REF!</definedName>
    <definedName name="BExXN22ZOTIW49GPLWFYKVM90FNZ" hidden="1">#REF!</definedName>
    <definedName name="BExXN6QAP8UJQVN4R4BQKPP4QK35" hidden="1">#REF!</definedName>
    <definedName name="BExXNBOA39T2X6Y5Y5GZ5DDNA1AX" hidden="1">#REF!</definedName>
    <definedName name="BExXNBZ1BRDK73S9XPRR1645KLVB" hidden="1">#REF!</definedName>
    <definedName name="BExXND6872VJ3M2PGT056WQMWBHD" hidden="1">#REF!</definedName>
    <definedName name="BExXNPM24UN2PGVL9D1TUBFRIKR4" hidden="1">#REF!</definedName>
    <definedName name="BExXNWCR6WOY5G3VTC96QCIFQE0E" hidden="1">#REF!</definedName>
    <definedName name="BExXNWYB165VO9MHARCL5WLCHWS0" hidden="1">#REF!</definedName>
    <definedName name="BExXO278QHQN8JDK5425EJ615ECC" hidden="1">#REF!</definedName>
    <definedName name="BExXOBHOP0WGFHI2Y9AO4L440UVQ" hidden="1">#REF!</definedName>
    <definedName name="BExXOHHHX25B8F97636QMXFUDZQK" hidden="1">#REF!</definedName>
    <definedName name="BExXOHSAD2NSHOLLMZ2JWA4I3I1R" hidden="1">#REF!</definedName>
    <definedName name="BExXOJKWIJ6IFTV1RHIWHR91EZMW" hidden="1">#REF!</definedName>
    <definedName name="BExXP80B5FGA00JCM7UXKPI3PB7Y" hidden="1">#REF!</definedName>
    <definedName name="BExXP85M4WXYVN1UVHUTOEKEG5XS" hidden="1">#REF!</definedName>
    <definedName name="BExXPELOTHOAG0OWILLAH94OZV5J" hidden="1">#REF!</definedName>
    <definedName name="BExXPOSJRLJNYPU01QNNQ5URXP2U" hidden="1">#REF!</definedName>
    <definedName name="BExXPS31W1VD2NMIE4E37LHVDF0L" hidden="1">#REF!</definedName>
    <definedName name="BExXPZKYEMVF5JOC14HYOOYQK6JK" hidden="1">#REF!</definedName>
    <definedName name="BExXQ89PA10X79WBWOEP1AJX1OQM" hidden="1">#REF!</definedName>
    <definedName name="BExXQCGQGGYSI0LTRVR73MUO50AW" hidden="1">#REF!</definedName>
    <definedName name="BExXQEEXFHDQ8DSRAJSB5ET6J004" hidden="1">#REF!</definedName>
    <definedName name="BExXQH41O5HZAH8BO6HCFY8YC3TU" hidden="1">#REF!</definedName>
    <definedName name="BExXQJIEF5R3QQ6D8HO3NGPU0IQC" hidden="1">#REF!</definedName>
    <definedName name="BExXQRAVW0KPQXIJ59NG6UGTZB59" hidden="1">#REF!</definedName>
    <definedName name="BExXQU00K9ER4I1WM7T9J0W1E7ZC" hidden="1">#REF!</definedName>
    <definedName name="BExXQU00KOR7XLM8B13DGJ1MIQDY" hidden="1">#REF!</definedName>
    <definedName name="BExXQUG48Q1ISN53FE4MRROM0HSJ" hidden="1">#REF!</definedName>
    <definedName name="BExXQXG18PS8HGBOS03OSTQ0KEYC" hidden="1">#REF!</definedName>
    <definedName name="BExXQXQT4OAFQT5B0YB3USDJOJOB" hidden="1">#REF!</definedName>
    <definedName name="BExXR3FSEXAHSXEQNJORWFCPX86N" hidden="1">#REF!</definedName>
    <definedName name="BExXR3W3FKYQBLR299HO9RZ70C43" hidden="1">#REF!</definedName>
    <definedName name="BExXR46U23CRRBV6IZT982MAEQKI" hidden="1">#REF!</definedName>
    <definedName name="BExXR6A8W3ND3XDZXBMQZ1VCAXHG" hidden="1">#REF!</definedName>
    <definedName name="BExXR7HKNHT37B4OOA9K9191PP22" hidden="1">#REF!</definedName>
    <definedName name="BExXR8OKAVX7O70V5IYG2PRKXSTI" hidden="1">#REF!</definedName>
    <definedName name="BExXRA6N6XCLQM6XDV724ZIH6G93" hidden="1">#REF!</definedName>
    <definedName name="BExXRABZ1CNKCG6K1MR6OUFHF7J9" hidden="1">#REF!</definedName>
    <definedName name="BExXRBOFETC0OTJ6WY3VPMFH03VB" hidden="1">#REF!</definedName>
    <definedName name="BExXRD13K1S9Y3JGR7CXSONT7RJZ" hidden="1">#REF!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OF2MWDZ7IFXX27XOJ79Q86E" hidden="1">#REF!</definedName>
    <definedName name="BExXRV5QP3Z0KAQ1EQT9JYT2FV0L" hidden="1">#REF!</definedName>
    <definedName name="BExXRZ20LZZCW8LVGDK0XETOTSAI" hidden="1">#REF!</definedName>
    <definedName name="BExXS4R1GKUJQX6MHUIUN4S3SCAS" hidden="1">#REF!</definedName>
    <definedName name="BExXS63O4OMWMNXXAODZQFSDG33N" hidden="1">#REF!</definedName>
    <definedName name="BExXSBSP1TOY051HSPEPM0AEIO2M" hidden="1">#REF!</definedName>
    <definedName name="BExXSC8RFK5D68FJD2HI4K66SA6I" hidden="1">#REF!</definedName>
    <definedName name="BExXSCP0AZ5MYCC2UFG2GLBCV1CC" hidden="1">#REF!</definedName>
    <definedName name="BExXSNHC88W4UMXEOIOOATJAIKZO" hidden="1">#REF!</definedName>
    <definedName name="BExXSTBS08WIA9TLALV3UQ2Z3MRG" hidden="1">#REF!</definedName>
    <definedName name="BExXSVQ2WOJJ73YEO8Q2FK60V4G8" hidden="1">#REF!</definedName>
    <definedName name="BExXTER5A2EQ14KN6J0MVATIHVKN" hidden="1">#REF!</definedName>
    <definedName name="BExXTHLRNL82GN7KZY3TOLO508N7" hidden="1">#REF!</definedName>
    <definedName name="BExXTL72MKEQSQH9L2OTFLU8DM2B" hidden="1">#REF!</definedName>
    <definedName name="BExXTM3M4RTCRSX7VGAXGQNPP668" hidden="1">#REF!</definedName>
    <definedName name="BExXTOCF78J7WY6FOVBRY1N2RBBR" hidden="1">#REF!</definedName>
    <definedName name="BExXTP3GYO6Z9RTKKT10XA0UTV3T" hidden="1">#REF!</definedName>
    <definedName name="BExXTRN4AFX9QW6YC4HNGBBD5R08" hidden="1">#REF!</definedName>
    <definedName name="BExXTV8M7YIG5C64O046DN613ZRO" hidden="1">#REF!</definedName>
    <definedName name="BExXTVDXQ7ZX3THNLFJXFAONW0AI" hidden="1">#REF!</definedName>
    <definedName name="BExXTZKZ4CG92ZQLIRKEXXH9BFIR" hidden="1">#REF!</definedName>
    <definedName name="BExXU4J2BM2964GD5UZHM752Q4NS" hidden="1">#REF!</definedName>
    <definedName name="BExXU6XDTT7RM93KILIDEYPA9XKF" hidden="1">#REF!</definedName>
    <definedName name="BExXU8VLZA7WLPZ3RAQZGNERUD26" hidden="1">#REF!</definedName>
    <definedName name="BExXUB9RSLSCNN5ETLXY72DAPZZM" hidden="1">#REF!</definedName>
    <definedName name="BExXUFRM82XQIN2T8KGLDQL1IBQW" hidden="1">#REF!</definedName>
    <definedName name="BExXUQEQBF6FI240ZGIF9YXZSRAU" hidden="1">#REF!</definedName>
    <definedName name="BExXUX02UQ8LJPBZ4YBORILFR0W0" hidden="1">#REF!</definedName>
    <definedName name="BExXUYND6EJO7CJ5KRICV4O1JNWK" hidden="1">#REF!</definedName>
    <definedName name="BExXV6FWG4H3S2QEUJZYIXILNGJ7" hidden="1">#REF!</definedName>
    <definedName name="BExXVK87BMMO6LHKV0CFDNIQVIBS" hidden="1">#REF!</definedName>
    <definedName name="BExXVKZ9WXPGL6IVY6T61IDD771I" hidden="1">#REF!</definedName>
    <definedName name="BExXVLA319WCSEOVHB05KDUSU054" hidden="1">#REF!</definedName>
    <definedName name="BExXVTTG5YRCSTI0UL141BKR36SU" hidden="1">#REF!</definedName>
    <definedName name="BExXVYWX74VKI8BDDSX9U85460MB" hidden="1">#REF!</definedName>
    <definedName name="BExXW27MMXHXUXX78SDTBE1JYTHT" hidden="1">#REF!</definedName>
    <definedName name="BExXW2YIM2MYBSHRIX0RP9D4PRMN" hidden="1">#REF!</definedName>
    <definedName name="BExXWBNE4KTFSXKVSRF6WX039WPB" hidden="1">#REF!</definedName>
    <definedName name="BExXWFP5AYE7EHYTJWBZSQ8PQ0YX" hidden="1">#REF!</definedName>
    <definedName name="BExXWIUCR0LXM58OVKZT2APLVTIA" hidden="1">#REF!</definedName>
    <definedName name="BExXWTXJEA32DLC6QKN10QB955JT" hidden="1">#REF!</definedName>
    <definedName name="BExXWVFIBQT8OY1O41FRFPFGXQHK" hidden="1">#REF!</definedName>
    <definedName name="BExXWWXHBZHA9J3N8K47F84X0M0L" hidden="1">#REF!</definedName>
    <definedName name="BExXXBM521DL8R4ZX7NZ3DBCUOR5" hidden="1">#REF!</definedName>
    <definedName name="BExXXC7OZI33XZ03NRMEP7VRLQK4" hidden="1">#REF!</definedName>
    <definedName name="BExXXH5N3NKBQ7BCJPJTBF8CYM2Q" hidden="1">#REF!</definedName>
    <definedName name="BExXXI7HHXLBLUEW7EQ73TALJF48" hidden="1">#REF!</definedName>
    <definedName name="BExXXKWLM4D541BH6O8GOJMHFHMW" hidden="1">#REF!</definedName>
    <definedName name="BExXXNR17I6P4FQZPQF2ZXDFYB6C" hidden="1">#REF!</definedName>
    <definedName name="BExXXPPA1Q87XPI97X0OXCPBPDON" hidden="1">#REF!</definedName>
    <definedName name="BExXXVUDA98IZTQ6MANKU4MTTDVR" hidden="1">#REF!</definedName>
    <definedName name="BExXXZQNZY6IZI45DJXJK0MQZWA7" hidden="1">#REF!</definedName>
    <definedName name="BExXY5QFG6QP94SFT3935OBM8Y4K" hidden="1">#REF!</definedName>
    <definedName name="BExXY7TYEBFXRYUYIFHTN65RJ8EW" hidden="1">#REF!</definedName>
    <definedName name="BExXYLBHANUXC5FCTDDTGOVD3GQS" hidden="1">#REF!</definedName>
    <definedName name="BExXYMNYAYH3WA2ZCFAYKZID9ZCI" hidden="1">#REF!</definedName>
    <definedName name="BExXYYT12SVN2VDMLVNV4P3ISD8T" hidden="1">#REF!</definedName>
    <definedName name="BExXYZ3SPSRCWM4YHTPZDCOLZPHR" hidden="1">#REF!</definedName>
    <definedName name="BExXZFVV4YB42AZ3H1I40YG3JAPU" hidden="1">#REF!</definedName>
    <definedName name="BExXZG1CQE1M9TDJ99253H6JVGIH" hidden="1">#REF!</definedName>
    <definedName name="BExXZHJ9T2JELF12CHHGD54J1B0C" hidden="1">#REF!</definedName>
    <definedName name="BExXZNJ2X1TK2LRK5ZY3MX49H5T7" hidden="1">#REF!</definedName>
    <definedName name="BExXZOVPCEP495TQSON6PSRQ8XCY" hidden="1">#REF!</definedName>
    <definedName name="BExXZXKH7NBARQQAZM69Z57IH1MM" hidden="1">#REF!</definedName>
    <definedName name="BExY07WSDH5QEVM7BJXJK2ZRAI1O" hidden="1">#REF!</definedName>
    <definedName name="BExY09PJJWYWGWWLX3YT8EVK0YV4" hidden="1">#REF!</definedName>
    <definedName name="BExY0C3UBVC4M59JIRXVQ8OWAJC1" hidden="1">#REF!</definedName>
    <definedName name="BExY0ENH6ZXHW155XIGS0F46T43M" hidden="1">#REF!</definedName>
    <definedName name="BExY0IEEUB9SRGD9I14IDCPO5GV4" hidden="1">#REF!</definedName>
    <definedName name="BExY0LEAAM7MUGBRLXD6KXBOHZ6S" hidden="1">#REF!</definedName>
    <definedName name="BExY0OE8GFHMLLTEAFIOQTOPEVPB" hidden="1">#REF!</definedName>
    <definedName name="BExY0OJHW85S0VKBA8T4HTYPYBOS" hidden="1">#REF!</definedName>
    <definedName name="BExY0T1E034D7XAXNC6F7540LLIE" hidden="1">#REF!</definedName>
    <definedName name="BExY0XTZLHN49J2JH94BYTKBJLT3" hidden="1">#REF!</definedName>
    <definedName name="BExY11FH9TXHERUYGG8FE50U7H7J" hidden="1">#REF!</definedName>
    <definedName name="BExY180UKNW5NIAWD6ZUYTFEH8QS" hidden="1">#REF!</definedName>
    <definedName name="BExY1DPTV4LSY9MEOUGXF8X052NA" hidden="1">#REF!</definedName>
    <definedName name="BExY1GK9ELBEKDD7O6HR6DUO8YGO"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36UB98PA9PNCHMCSZYCHJBD" hidden="1">#REF!</definedName>
    <definedName name="BExY2FS4LFX9OHOTQT7SJ2PXAC25" hidden="1">#REF!</definedName>
    <definedName name="BExY2GDPCZPVU0IQ6IJIB1YQQRQ6" hidden="1">#REF!</definedName>
    <definedName name="BExY2GTSZ3VA9TXLY7KW1LIAKJ61" hidden="1">#REF!</definedName>
    <definedName name="BExY2IXBR1SGYZH08T7QHKEFS8HA" hidden="1">#REF!</definedName>
    <definedName name="BExY2Q4B5FUDA5VU4VRUHX327QN0" hidden="1">#REF!</definedName>
    <definedName name="BExY2S7TM2NG7A1NFYPWIFAIKUCO" hidden="1">#REF!</definedName>
    <definedName name="BExY2Z3ZGRGD12RWANJZ8DFQO776" hidden="1">#REF!</definedName>
    <definedName name="BExY30WPXLJ01P42XKBSUF8KNOOK" hidden="1">#REF!</definedName>
    <definedName name="BExY3297KIB0C8Z1G99OS1MCEGTO" hidden="1">#REF!</definedName>
    <definedName name="BExY3HOSK7YI364K15OX70AVR6F1" hidden="1">#REF!</definedName>
    <definedName name="BExY3I526B4VA8JBTKXWE3FGVT0D" hidden="1">#REF!</definedName>
    <definedName name="BExY3I52TZR3GXQ9HDVDNIYLIGEH" hidden="1">#REF!</definedName>
    <definedName name="BExY3T89AUR83SOAZZ3OMDEJDQ39" hidden="1">#REF!</definedName>
    <definedName name="BExY3WZ7VO2K6TYCHDY754FY24AA" hidden="1">#REF!</definedName>
    <definedName name="BExY4BIG95HDDO6MY6WBUSWJIOLR" hidden="1">#REF!</definedName>
    <definedName name="BExY4MG771JQ84EMIVB6HQGGHZY7" hidden="1">#REF!</definedName>
    <definedName name="BExY4PWCSFB8P3J3TBQB2MD67263" hidden="1">#REF!</definedName>
    <definedName name="BExY4RP3BE6KYZDIKQZO4U4DIT33" hidden="1">#REF!</definedName>
    <definedName name="BExY4RZW3KK11JLYBA4DWZ92M6LQ" hidden="1">#REF!</definedName>
    <definedName name="BExY4XOVTTNVZ577RLIEC7NZQFIX" hidden="1">#REF!</definedName>
    <definedName name="BExY50JAF5CG01GTHAUS7I4ZLUDC" hidden="1">#REF!</definedName>
    <definedName name="BExY53J7EXFEOFTRNAHLK7IH3ACB" hidden="1">#REF!</definedName>
    <definedName name="BExY5515SJTJS3VM80M3YYR0WF37" hidden="1">#REF!</definedName>
    <definedName name="BExY5515WE39FQ3EG5QHG67V9C0O" hidden="1">#REF!</definedName>
    <definedName name="BExY5986WNAD8NFCPXC9TVLBU4FG" hidden="1">#REF!</definedName>
    <definedName name="BExY5DF9MS25IFNWGJ1YAS5MDN8R" hidden="1">#REF!</definedName>
    <definedName name="BExY5ERVGL3UM2MGT8LJ0XPKTZEK" hidden="1">#REF!</definedName>
    <definedName name="BExY5EX6NJFK8W754ZVZDN5DS04K" hidden="1">#REF!</definedName>
    <definedName name="BExY5S3XD1NJT109CV54IFOHVLQ6" hidden="1">#REF!</definedName>
    <definedName name="BExY5W088PPAPLSMR2P7FV2CRDCT" hidden="1">#REF!</definedName>
    <definedName name="BExY6KA6BQ6H4SH5EMJBVF8UR4ZY" hidden="1">#REF!</definedName>
    <definedName name="BExY6KVS1MMZ2R34PGEFR2BMTU9W" hidden="1">#REF!</definedName>
    <definedName name="BExY6Q9YY7LW745GP7CYOGGSPHGE" hidden="1">#REF!</definedName>
    <definedName name="BExY6R6BYIQZ4OR1E7YI0OVOC08W" hidden="1">#REF!</definedName>
    <definedName name="BExZIA3C8LKJTEH3MKQ57KJH5TA2" hidden="1">#REF!</definedName>
    <definedName name="BExZIGDWFIOPMMVCRWX45OIJ5AP3" hidden="1">#REF!</definedName>
    <definedName name="BExZIIHH3QNQE3GFMHEE4UMHY6WQ" hidden="1">#REF!</definedName>
    <definedName name="BExZIYO22G5UXOB42GDLYGVRJ6U7" hidden="1">#REF!</definedName>
    <definedName name="BExZJ7I9T8XU4MZRKJ1VVU76V2LZ" hidden="1">#REF!</definedName>
    <definedName name="BExZJMY170JCUU1RWASNZ1HJPRTA" hidden="1">#REF!</definedName>
    <definedName name="BExZJOQR77H0P4SUKVYACDCFBBXO" hidden="1">#REF!</definedName>
    <definedName name="BExZJS6RG34ODDY9HMZ0O34MEMSB" hidden="1">#REF!</definedName>
    <definedName name="BExZK34NR4BAD7HJAP7SQ926UQP3" hidden="1">#REF!</definedName>
    <definedName name="BExZK3FGPHH5H771U7D5XY7XBS6E" hidden="1">#REF!</definedName>
    <definedName name="BExZK46CVVS9X1BZ6LLL71016ENT" hidden="1">#REF!</definedName>
    <definedName name="BExZK52PZLTP1F04T09MP30BVT7H" hidden="1">#REF!</definedName>
    <definedName name="BExZKHYORG3O8C772XPFHM1N8T80" hidden="1">#REF!</definedName>
    <definedName name="BExZKJRF2IRR57DG9CLC7MSHWNNN" hidden="1">#REF!</definedName>
    <definedName name="BExZKV5GYXO0X760SBD9TWTIQHGI" hidden="1">#REF!</definedName>
    <definedName name="BExZKZCGNEA9IPON37A91L4H4H17" hidden="1">#REF!</definedName>
    <definedName name="BExZL6E4YVXRUN7ZGF2BIGIXFR8K" hidden="1">#REF!</definedName>
    <definedName name="BExZLF2ZTA4EPN0GHO7C5O8DZ1SN" hidden="1">#REF!</definedName>
    <definedName name="BExZLGVLMKTPFXG42QYT0PO81G7F" hidden="1">#REF!</definedName>
    <definedName name="BExZLHRYQQ7BYD3VQWHVTZGYGRCT" hidden="1">#REF!</definedName>
    <definedName name="BExZLKMK7LRK14S09WLMH7MXSQXM" hidden="1">#REF!</definedName>
    <definedName name="BExZM503X0NZBS0FF22LK2RGG6GP" hidden="1">#REF!</definedName>
    <definedName name="BExZM7JVLG0W8EG5RBU915U3SKBY" hidden="1">#REF!</definedName>
    <definedName name="BExZM85FOVUFF110XMQ9O2ODSJUK" hidden="1">#REF!</definedName>
    <definedName name="BExZMF1MMTZ1TA14PZ8ASSU2CBSP" hidden="1">#REF!</definedName>
    <definedName name="BExZMH54ZU6X4KM0375X9K5VJDZN" hidden="1">#REF!</definedName>
    <definedName name="BExZMKL5YQZD7F0FUCSVFGLPFK52" hidden="1">#REF!</definedName>
    <definedName name="BExZMOC3VNZALJM71X2T6FV91GTB" hidden="1">#REF!</definedName>
    <definedName name="BExZMRHA7TTR9QKJOMONHRVY3YOF" hidden="1">#REF!</definedName>
    <definedName name="BExZMXH39OB0I43XEL3K11U3G9PM" hidden="1">#REF!</definedName>
    <definedName name="BExZMZQ3RBKDHT5GLFNLS52OSJA0" hidden="1">#REF!</definedName>
    <definedName name="BExZN2F7Y2J2L2LN5WZRG949MS4A" hidden="1">#REF!</definedName>
    <definedName name="BExZN847WUWKRYTZWG9TCQZJS3OL" hidden="1">#REF!</definedName>
    <definedName name="BExZNA2ALK6RDWFAXZQCL9TWRDCF" hidden="1">#REF!</definedName>
    <definedName name="BExZNH3VISFF4NQI11BZDP5IQ7VG" hidden="1">#REF!</definedName>
    <definedName name="BExZNJYCFYVMAOI62GB2BABK1ELE" hidden="1">#REF!</definedName>
    <definedName name="BExZNLGAA6ATMJW0Y28J4OI5W27I" hidden="1">#REF!</definedName>
    <definedName name="BExZNP7916CH3QP4VCZEULUIKKS5" hidden="1">#REF!</definedName>
    <definedName name="BExZNV707LIU6Z5H6QI6H67LHTI1" hidden="1">#REF!</definedName>
    <definedName name="BExZNVCBKB930QQ9QW7KSGOZ0V1M" hidden="1">#REF!</definedName>
    <definedName name="BExZNW8QJ18X0RSGFDWAE9ZSDX39" hidden="1">#REF!</definedName>
    <definedName name="BExZNZDWRS6Q40L8OCWFEIVI0A1O" hidden="1">#REF!</definedName>
    <definedName name="BExZOBO9NYLGVJQ31LVQ9XS2ZT4N" hidden="1">#REF!</definedName>
    <definedName name="BExZOETNB1CJ3Y2RKLI1ZK0S8Z6H" hidden="1">#REF!</definedName>
    <definedName name="BExZOREMVSK4E5VSWM838KHUB8AI" hidden="1">#REF!</definedName>
    <definedName name="BExZOVR745T5P1KS9NV2PXZPZVRG" hidden="1">#REF!</definedName>
    <definedName name="BExZOZSWGLSY2XYVRIS6VSNJDSGD" hidden="1">#REF!</definedName>
    <definedName name="BExZP7AIJKLM6C6CSUIIFAHFBNX2" hidden="1">#REF!</definedName>
    <definedName name="BExZPALCPOH27L4MUPX2RFT3F8OM" hidden="1">#REF!</definedName>
    <definedName name="BExZPQ0XY507N8FJMVPKCTK8HC9H" hidden="1">#REF!</definedName>
    <definedName name="BExZPXTHEWEN48J9E5ARSA8IGRBI" hidden="1">#REF!</definedName>
    <definedName name="BExZQ37OVBR25U32CO2YYVPZOMR5" hidden="1">#REF!</definedName>
    <definedName name="BExZQ3NT7H06VO0AR48WHZULZB93" hidden="1">#REF!</definedName>
    <definedName name="BExZQ5RCYU1R0DUT1MFN99S1C408" hidden="1">#REF!</definedName>
    <definedName name="BExZQ7PJU07SEJMDX18U9YVDC2GU" hidden="1">#REF!</definedName>
    <definedName name="BExZQAJXQ5IJ5RB71EDSPGTRO5HC" hidden="1">#REF!</definedName>
    <definedName name="BExZQBLTKPF3O4MCH6L4LE544FQB" hidden="1">#REF!</definedName>
    <definedName name="BExZQIHTGHK7OOI2Y2PN3JYBY82I" hidden="1">#REF!</definedName>
    <definedName name="BExZQJJMGU5MHQOILGXGJPAQI5XI" hidden="1">#REF!</definedName>
    <definedName name="BExZQL1M2EX5YEQBMNQKVD747N3I" hidden="1">#REF!</definedName>
    <definedName name="BExZQPDYUBJL0C1OME996KHU23N5" hidden="1">#REF!</definedName>
    <definedName name="BExZQXBYEBN28QUH1KOVW6KKA5UM" hidden="1">#REF!</definedName>
    <definedName name="BExZQZKT146WEN8FTVZ7Y5TSB8L5" hidden="1">#REF!</definedName>
    <definedName name="BExZR485AKBH93YZ08CMUC3WROED" hidden="1">#REF!</definedName>
    <definedName name="BExZR7TL98P2PPUVGIZYR5873DWW" hidden="1">#REF!</definedName>
    <definedName name="BExZRAYSYOXAM1PBW1EF6YAZ9RU3" hidden="1">#REF!</definedName>
    <definedName name="BExZRGD1603X5ACFALUUDKCD7X48" hidden="1">#REF!</definedName>
    <definedName name="BExZRMSYHFOP8FFWKKUSBHU85J81" hidden="1">#REF!</definedName>
    <definedName name="BExZRP1X6UVLN1UOLHH5VF4STP1O" hidden="1">#REF!</definedName>
    <definedName name="BExZRQ930U6OCYNV00CH5I0Q4LPE" hidden="1">#REF!</definedName>
    <definedName name="BExZRQP7JLKS45QOGATXS7MK5GUZ" hidden="1">#REF!</definedName>
    <definedName name="BExZRW8W514W8OZ72YBONYJ64GXF" hidden="1">#REF!</definedName>
    <definedName name="BExZRWJP2BUVFJPO8U8ATQEP0LZU" hidden="1">#REF!</definedName>
    <definedName name="BExZSI9USDLZAN8LI8M4YYQL24GZ" hidden="1">#REF!</definedName>
    <definedName name="BExZSLKO175YAM0RMMZH1FPXL4V2" hidden="1">#REF!</definedName>
    <definedName name="BExZSS0LA2JY4ZLJ1Z5YCMLJJZCH" hidden="1">#REF!</definedName>
    <definedName name="BExZSTNUWCRNCL22SMKXKFSLCJ0O" hidden="1">#REF!</definedName>
    <definedName name="BExZT6JSZ8CBS0SB3T07N3LMAX7M" hidden="1">#REF!</definedName>
    <definedName name="BExZTAQV2QVSZY5Y3VCCWUBSBW9P" hidden="1">#REF!</definedName>
    <definedName name="BExZTHSI2FX56PWRSNX9H5EWTZFO" hidden="1">#REF!</definedName>
    <definedName name="BExZTJL3HVBFY139H6CJHEQCT1EL" hidden="1">#REF!</definedName>
    <definedName name="BExZTLOL8OPABZI453E0KVNA1GJS" hidden="1">#REF!</definedName>
    <definedName name="BExZTOTZ9F2ZI18DZM8GW39VDF1N" hidden="1">#REF!</definedName>
    <definedName name="BExZTT6J3X0TOX0ZY6YPLUVMCW9X" hidden="1">#REF!</definedName>
    <definedName name="BExZTW6ECBRA0BBITWBQ8R93RMCL" hidden="1">#REF!</definedName>
    <definedName name="BExZU2BHYAOKSCBM3C5014ZF6IXS" hidden="1">#REF!</definedName>
    <definedName name="BExZU2RMJTXOCS0ROPMYPE6WTD87" hidden="1">#REF!</definedName>
    <definedName name="BExZUBRAHA9DNEGONEZEB2TDVFC2" hidden="1">#REF!</definedName>
    <definedName name="BExZUF7G8FENTJKH9R1XUWXM6CWD" hidden="1">#REF!</definedName>
    <definedName name="BExZUNARUJBIZ08VCAV3GEVBIR3D" hidden="1">#REF!</definedName>
    <definedName name="BExZUSZT5496UMBP4LFSLTR1GVEW" hidden="1">#REF!</definedName>
    <definedName name="BExZUT54340I38GVCV79EL116WR0" hidden="1">#REF!</definedName>
    <definedName name="BExZUXC66MK2SXPXCLD8ZSU0BMTY" hidden="1">#REF!</definedName>
    <definedName name="BExZUYDULCX65H9OZ9JHPBNKF3MI" hidden="1">#REF!</definedName>
    <definedName name="BExZV2QD5ZDK3AGDRULLA7JB46C3" hidden="1">#REF!</definedName>
    <definedName name="BExZVBQ29OM0V8XAL3HL0JIM0MMU" hidden="1">#REF!</definedName>
    <definedName name="BExZVKV2XCPCINW1KP8Q1FI6KDNG" hidden="1">#REF!</definedName>
    <definedName name="BExZVLM4T9ORS4ZWHME46U4Q103C" hidden="1">#REF!</definedName>
    <definedName name="BExZVM7OZWPPRH5YQW50EYMMIW1A" hidden="1">#REF!</definedName>
    <definedName name="BExZVMYK7BAH6AGIAEXBE1NXDZ5Z" hidden="1">#REF!</definedName>
    <definedName name="BExZVPYGX2C5OSHMZ6F0KBKZ6B1S" hidden="1">#REF!</definedName>
    <definedName name="BExZW3LHTS7PFBNTYM95N8J5AFYQ" hidden="1">#REF!</definedName>
    <definedName name="BExZW472V5ADKCFHIKAJ6D4R8MU4" hidden="1">#REF!</definedName>
    <definedName name="BExZW5UARC8W9AQNLJX2I5WQWS5F" hidden="1">#REF!</definedName>
    <definedName name="BExZW7HRGN6A9YS41KI2B2UUMJ7X" hidden="1">#REF!</definedName>
    <definedName name="BExZW8ZPNV43UXGOT98FDNIBQHZY" hidden="1">#REF!</definedName>
    <definedName name="BExZWKZ5N3RDXU8MZ8HQVYYD8O0F" hidden="1">#REF!</definedName>
    <definedName name="BExZWMBRUCPO6F4QT5FNX8JRFL7V" hidden="1">#REF!</definedName>
    <definedName name="BExZWQO5171HT1OZ6D6JZBHEW4JG" hidden="1">#REF!</definedName>
    <definedName name="BExZWSMC9T48W74GFGQCIUJ8ZPP3" hidden="1">#REF!</definedName>
    <definedName name="BExZWUF2V4HY3HI8JN9ZVPRWK1H3" hidden="1">#REF!</definedName>
    <definedName name="BExZWX45URTK9KYDJHEXL1OTZ833" hidden="1">#REF!</definedName>
    <definedName name="BExZX0EWQEZO86WDAD9A4EAEZ012" hidden="1">#REF!</definedName>
    <definedName name="BExZX2T6ZT2DZLYSDJJBPVIT5OK2" hidden="1">#REF!</definedName>
    <definedName name="BExZXOJDELULNLEH7WG0OYJT0NJ4" hidden="1">#REF!</definedName>
    <definedName name="BExZXOOTRNUK8LGEAZ8ZCFW9KXQ1" hidden="1">#REF!</definedName>
    <definedName name="BExZXT6JOXNKEDU23DKL8XZAJZIH" hidden="1">#REF!</definedName>
    <definedName name="BExZXUTYW1HWEEZ1LIX4OQWC7HL1" hidden="1">#REF!</definedName>
    <definedName name="BExZXY4NKQL9QD76YMQJ15U1C2G8" hidden="1">#REF!</definedName>
    <definedName name="BExZXYQ7U5G08FQGUIGYT14QCBOF" hidden="1">#REF!</definedName>
    <definedName name="BExZY02V77YJBMODJSWZOYCMPS5X" hidden="1">#REF!</definedName>
    <definedName name="BExZY3DEOYNIHRV56IY5LJXZK8RU" hidden="1">#REF!</definedName>
    <definedName name="BExZY49QRZIR6CA41LFA9LM6EULU" hidden="1">#REF!</definedName>
    <definedName name="BExZYTG2G7W27YATTETFDDCZ0C4U" hidden="1">#REF!</definedName>
    <definedName name="BExZYYOZMC36ROQDWLR5Z17WKHCR" hidden="1">#REF!</definedName>
    <definedName name="BExZZ2FQA9A8C7CJKMEFQ9VPSLCE" hidden="1">#REF!</definedName>
    <definedName name="BExZZ7ZGXIMA3OVYAWY3YQSK64LF" hidden="1">#REF!</definedName>
    <definedName name="BExZZ8FKEIFG203MU6SEJ69MINCD" hidden="1">#REF!</definedName>
    <definedName name="BExZZCHAVHW8C2H649KRGVQ0WVRT" hidden="1">#REF!</definedName>
    <definedName name="BExZZTK54OTLF2YB68BHGOS27GEN" hidden="1">#REF!</definedName>
    <definedName name="BExZZXB3JQQG4SIZS4MRU6NNW7HI" hidden="1">#REF!</definedName>
    <definedName name="BExZZZEMIIFKMLLV4DJKX5TB9R5V" hidden="1">#REF!</definedName>
    <definedName name="Button_1">"TradeSummary_Ken_Finicle_List"</definedName>
    <definedName name="CASE_E">'[3]Named Ranges E'!$C$4</definedName>
    <definedName name="CBWorkbookPriority">-2060790043</definedName>
    <definedName name="DELETE01" hidden="1">{#N/A,#N/A,FALSE,"Coversheet";#N/A,#N/A,FALSE,"QA"}</definedName>
    <definedName name="DELETE02" hidden="1">{#N/A,#N/A,FALSE,"Schedule F";#N/A,#N/A,FALSE,"Schedule G"}</definedName>
    <definedName name="Delete06" hidden="1">{#N/A,#N/A,FALSE,"Coversheet";#N/A,#N/A,FALSE,"QA"}</definedName>
    <definedName name="Delete09" hidden="1">{#N/A,#N/A,FALSE,"Coversheet";#N/A,#N/A,FALSE,"QA"}</definedName>
    <definedName name="Delete1" hidden="1">{#N/A,#N/A,FALSE,"Coversheet";#N/A,#N/A,FALSE,"QA"}</definedName>
    <definedName name="Delete10" hidden="1">{#N/A,#N/A,FALSE,"Schedule F";#N/A,#N/A,FALSE,"Schedule G"}</definedName>
    <definedName name="Delete21" hidden="1">{#N/A,#N/A,FALSE,"Coversheet";#N/A,#N/A,FALSE,"QA"}</definedName>
    <definedName name="DFIT" hidden="1">{#N/A,#N/A,FALSE,"Coversheet";#N/A,#N/A,FALSE,"QA"}</definedName>
    <definedName name="ee" hidden="1">{#N/A,#N/A,FALSE,"Month ";#N/A,#N/A,FALSE,"YTD";#N/A,#N/A,FALSE,"12 mo ended"}</definedName>
    <definedName name="Escalator">1.025</definedName>
    <definedName name="Estimate" hidden="1">{#N/A,#N/A,FALSE,"Summ";#N/A,#N/A,FALSE,"General"}</definedName>
    <definedName name="ex" hidden="1">{#N/A,#N/A,FALSE,"Summ";#N/A,#N/A,FALSE,"General"}</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hidden="1">{#N/A,#N/A,FALSE,"Month ";#N/A,#N/A,FALSE,"YTD";#N/A,#N/A,FALSE,"12 mo ended"}</definedName>
    <definedName name="ffff" hidden="1">{#N/A,#N/A,FALSE,"Coversheet";#N/A,#N/A,FALSE,"QA"}</definedName>
    <definedName name="fffgf" hidden="1">{#N/A,#N/A,FALSE,"Coversheet";#N/A,#N/A,FALSE,"QA"}</definedName>
    <definedName name="FIT_E">'[3]Named Ranges E'!$C$3</definedName>
    <definedName name="helllo" hidden="1">{#N/A,#N/A,FALSE,"Pg 6b CustCount_Gas";#N/A,#N/A,FALSE,"QA";#N/A,#N/A,FALSE,"Report";#N/A,#N/A,FALSE,"forecast"}</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hidden="1">{#N/A,#N/A,FALSE,"Coversheet";#N/A,#N/A,FALSE,"QA"}</definedName>
    <definedName name="HTML_CodePage">1252</definedName>
    <definedName name="HTML_Control" localSheetId="1">{"'Sheet1'!$A$1:$J$121"}</definedName>
    <definedName name="HTML_Control">{"'Sheet1'!$A$1:$J$121"}</definedName>
    <definedName name="HTML_Description">""</definedName>
    <definedName name="HTML_Email">""</definedName>
    <definedName name="HTML_Header">"Sheet1"</definedName>
    <definedName name="HTML_LastUpdate">"10/21/99"</definedName>
    <definedName name="HTML_LineAfter">FALSE</definedName>
    <definedName name="HTML_LineBefore">FALSE</definedName>
    <definedName name="HTML_Name">"Paulette Peoples"</definedName>
    <definedName name="HTML_OBDlg2">TRUE</definedName>
    <definedName name="HTML_OBDlg4">TRUE</definedName>
    <definedName name="HTML_OS">0</definedName>
    <definedName name="HTML_PathFile">"\\Bhincres01\groups\Mkt_Dev\EXECMKTR\RIGS\RigBible\Web NA.htm"</definedName>
    <definedName name="HTML_Title">"Total North America"</definedName>
    <definedName name="income_satement_ytd" hidden="1">{#N/A,#N/A,FALSE,"monthly";#N/A,#N/A,FALSE,"year to date";#N/A,#N/A,FALSE,"12_months_IS";#N/A,#N/A,FALSE,"balance sheet";#N/A,#N/A,FALSE,"op_revenues_12m";#N/A,#N/A,FALSE,"op_revenues_ytd";#N/A,#N/A,FALSE,"op_revenues_cm"}</definedName>
    <definedName name="inctaxrate">0.4</definedName>
    <definedName name="ISytd" hidden="1">{#N/A,#N/A,FALSE,"monthly";#N/A,#N/A,FALSE,"year to date";#N/A,#N/A,FALSE,"12_months_IS";#N/A,#N/A,FALSE,"balance sheet";#N/A,#N/A,FALSE,"op_revenues_12m";#N/A,#N/A,FALSE,"op_revenues_ytd";#N/A,#N/A,FALSE,"op_revenues_cm"}</definedName>
    <definedName name="Jane" hidden="1">{#N/A,#N/A,FALSE,"Expenditures";#N/A,#N/A,FALSE,"Property Placed In-Service";#N/A,#N/A,FALSE,"Removals";#N/A,#N/A,FALSE,"Retirements";#N/A,#N/A,FALSE,"CWIP Balances";#N/A,#N/A,FALSE,"CWIP_Expend_Ratios";#N/A,#N/A,FALSE,"CWIP_Yr_End"}</definedName>
    <definedName name="jfkljsdkljiejgr" hidden="1">{#N/A,#N/A,FALSE,"Summ";#N/A,#N/A,FALSE,"General"}</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OLD">1</definedName>
    <definedName name="LOLD_Table">10</definedName>
    <definedName name="LOLD_ZZCOOM_M03_Q001">10</definedName>
    <definedName name="LOLD_ZZCOOM_M03_Q001SKF">13</definedName>
    <definedName name="LOLD_ZZCOOM_M03_Q004">10</definedName>
    <definedName name="LOLD_ZZCOOM_M03_Q004ORDERS">13</definedName>
    <definedName name="LOLD_ZZCOOM_M03_Q004SKF">13</definedName>
    <definedName name="lookup" hidden="1">{#N/A,#N/A,FALSE,"Coversheet";#N/A,#N/A,FALSE,"QA"}</definedName>
    <definedName name="Miller" hidden="1">{#N/A,#N/A,FALSE,"Expenditures";#N/A,#N/A,FALSE,"Property Placed In-Service";#N/A,#N/A,FALSE,"CWIP Balances"}</definedName>
    <definedName name="Months">[4]Lists!$A$1:$A$12</definedName>
    <definedName name="new" hidden="1">{#N/A,#N/A,FALSE,"Summ";#N/A,#N/A,FALSE,"General"}</definedName>
    <definedName name="Number_of_Payments">MATCH(0.01,End_Bal,-1)+1</definedName>
    <definedName name="NvsASD">"V2005-12-31"</definedName>
    <definedName name="NvsAutoDrillOk">"VN"</definedName>
    <definedName name="NvsElapsedTime">0.00881805555400206</definedName>
    <definedName name="NvsEndTime">38831.5955224537</definedName>
    <definedName name="NvsInstSpec">"%"</definedName>
    <definedName name="NvsLayoutType">"M3"</definedName>
    <definedName name="NvsNplSpec">"%,X,RZF..,CZF.."</definedName>
    <definedName name="NvsPanelEffdt">"V2020-12-31"</definedName>
    <definedName name="NvsPanelSetid">"VCPSTD"</definedName>
    <definedName name="NvsReqBU">"VCPSTD"</definedName>
    <definedName name="NvsReqBUOnly">"VN"</definedName>
    <definedName name="NvsTransLed">"VN"</definedName>
    <definedName name="NvsTreeASD">"V2005-12-31"</definedName>
    <definedName name="NvsValTbl.ACCOUNT">"GL_ACCOUNT_TBL"</definedName>
    <definedName name="NvsValTbl.BUSINESS_UNIT">"BUS_UNIT_TBL_GL"</definedName>
    <definedName name="NvsValTbl.DEPTID">"DEPARTMENT_TBL"</definedName>
    <definedName name="NvsValTbl.PPL_ACTIVITY">"PPL_ACT_ALL_VW"</definedName>
    <definedName name="NvsValTbl.PPL_CONS_RES_CTR">"PPL_CRC_ALL_VW"</definedName>
    <definedName name="NvsValTbl.PRODUCT">"PROD_ALL_VW"</definedName>
    <definedName name="NvsValTbl.PROJECT_ID">"PROJECT_TBL_VW"</definedName>
    <definedName name="NvsValTbl.SCENARIO">"BD_SCENARIO_TBL"</definedName>
    <definedName name="NvsValTbl.STATISTICS_CODE">"STAT_TBL"</definedName>
    <definedName name="NvsValTbl.U_GL_RES_GROUP">"U_SUM_LEDGER"</definedName>
    <definedName name="NvsValTbl.U_GL_RESOURCE">"U_GLRESOURCE_VW"</definedName>
    <definedName name="NvsValTbl.U_PROCESS">"U_PROCESS_AL_VW"</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_xlnm.Print_Area" localSheetId="1">Schedule_B!$A$1:$Q$52</definedName>
    <definedName name="_xlnm.Print_Area" localSheetId="0">'Summary- Detailed'!$A$1:$Y$357</definedName>
    <definedName name="Print_Area_Reset">OFFSET(Full_Print,0,0,Last_Row)</definedName>
    <definedName name="q" hidden="1">{#N/A,#N/A,FALSE,"Coversheet";#N/A,#N/A,FALSE,"QA"}</definedName>
    <definedName name="qqq" hidden="1">{#N/A,#N/A,FALSE,"schA"}</definedName>
    <definedName name="SAPBEXhrIndnt">"Wide"</definedName>
    <definedName name="SAPsysID">"708C5W7SBKP804JT78WJ0JNKI"</definedName>
    <definedName name="SAPwbID">"ARS"</definedName>
    <definedName name="sdlfhsdlhfkl" hidden="1">{#N/A,#N/A,FALSE,"Summ";#N/A,#N/A,FALSE,"General"}</definedName>
    <definedName name="seven" hidden="1">{#N/A,#N/A,FALSE,"CRPT";#N/A,#N/A,FALSE,"TREND";#N/A,#N/A,FALSE,"%Curve"}</definedName>
    <definedName name="six" hidden="1">{#N/A,#N/A,FALSE,"Drill Sites";"WP 212",#N/A,FALSE,"MWAG EOR";"WP 213",#N/A,FALSE,"MWAG EOR";#N/A,#N/A,FALSE,"Misc. Facility";#N/A,#N/A,FALSE,"WWTP"}</definedName>
    <definedName name="solver_eval">0</definedName>
    <definedName name="solver_ntri">1000</definedName>
    <definedName name="solver_rsmp">1</definedName>
    <definedName name="solver_seed">0</definedName>
    <definedName name="t" hidden="1">{#N/A,#N/A,FALSE,"CESTSUM";#N/A,#N/A,FALSE,"est sum A";#N/A,#N/A,FALSE,"est detail A"}</definedName>
    <definedName name="TableName">"Dummy"</definedName>
    <definedName name="tem" hidden="1">{#N/A,#N/A,FALSE,"Summ";#N/A,#N/A,FALSE,"General"}</definedName>
    <definedName name="TEMP" hidden="1">{#N/A,#N/A,FALSE,"Summ";#N/A,#N/A,FALSE,"General"}</definedName>
    <definedName name="Temp1" hidden="1">{#N/A,#N/A,FALSE,"CESTSUM";#N/A,#N/A,FALSE,"est sum A";#N/A,#N/A,FALSE,"est detail A"}</definedName>
    <definedName name="temp2" hidden="1">{#N/A,#N/A,FALSE,"CESTSUM";#N/A,#N/A,FALSE,"est sum A";#N/A,#N/A,FALSE,"est detail A"}</definedName>
    <definedName name="TEST">2000</definedName>
    <definedName name="TESTYEAR_E">'[3]Named Ranges E'!$C$5</definedName>
    <definedName name="Total_Payment">Scheduled_Payment+Extra_Payment</definedName>
    <definedName name="tr" hidden="1">{#N/A,#N/A,FALSE,"CESTSUM";#N/A,#N/A,FALSE,"est sum A";#N/A,#N/A,FALSE,"est detail A"}</definedName>
    <definedName name="Transfer" hidden="1">#REF!</definedName>
    <definedName name="Transfers" hidden="1">#REF!</definedName>
    <definedName name="u" hidden="1">{#N/A,#N/A,FALSE,"Summ";#N/A,#N/A,FALSE,"General"}</definedName>
    <definedName name="UNI_FILT_OFFSPEC">2</definedName>
    <definedName name="UNI_FILT_ONSPEC">1</definedName>
    <definedName name="UNI_NOTHING">0</definedName>
    <definedName name="UNI_PRES_FILTER">1</definedName>
    <definedName name="UNI_PRES_HEADINGS">16</definedName>
    <definedName name="UNI_PRES_INVERT">2</definedName>
    <definedName name="UNI_PRES_MATRIX">4</definedName>
    <definedName name="UNI_PRES_MERGED">8</definedName>
    <definedName name="UNI_PRES_OUTLIERS">32</definedName>
    <definedName name="UNI_RET_ATTRIB">64</definedName>
    <definedName name="UNI_RET_CONF">32</definedName>
    <definedName name="UNI_RET_DESC">4</definedName>
    <definedName name="UNI_RET_EQUIP">1</definedName>
    <definedName name="UNI_RET_OFFSPEC">512</definedName>
    <definedName name="UNI_RET_ONSPEC">256</definedName>
    <definedName name="UNI_RET_PROP">32</definedName>
    <definedName name="UNI_RET_PROPDESC">64</definedName>
    <definedName name="UNI_RET_SMPLPNT">4</definedName>
    <definedName name="UNI_RET_SPECMAX">2048</definedName>
    <definedName name="UNI_RET_SPECMIN">1024</definedName>
    <definedName name="UNI_RET_TAG">1</definedName>
    <definedName name="UNI_RET_TESTTIME">128</definedName>
    <definedName name="UNI_RET_TIME">8</definedName>
    <definedName name="UNI_RET_UNIT">2</definedName>
    <definedName name="UNI_RET_VALUE">16</definedName>
    <definedName name="v" hidden="1">{#N/A,#N/A,FALSE,"Coversheet";#N/A,#N/A,FALSE,"QA"}</definedName>
    <definedName name="Value" hidden="1">{#N/A,#N/A,FALSE,"Summ";#N/A,#N/A,FALSE,"General"}</definedName>
    <definedName name="Values_Entered">IF(Loan_Amount*Interest_Rate*Loan_Years*Loan_Start&gt;0,1,0)</definedName>
    <definedName name="w" hidden="1">{#N/A,#N/A,FALSE,"Schedule F";#N/A,#N/A,FALSE,"Schedule G"}</definedName>
    <definedName name="we" hidden="1">{#N/A,#N/A,FALSE,"Pg 6b CustCount_Gas";#N/A,#N/A,FALSE,"QA";#N/A,#N/A,FALSE,"Report";#N/A,#N/A,FALSE,"forecast"}</definedName>
    <definedName name="WH" hidden="1">{#N/A,#N/A,FALSE,"Coversheet";#N/A,#N/A,FALSE,"QA"}</definedName>
    <definedName name="wrn.1._.Bi._.Monthly._.CR." hidden="1">{#N/A,#N/A,FALSE,"Drill Sites";"WP 212",#N/A,FALSE,"MWAG EOR";"WP 213",#N/A,FALSE,"MWAG EOR";#N/A,#N/A,FALSE,"Misc. Facility";#N/A,#N/A,FALSE,"WWTP"}</definedName>
    <definedName name="wrn.10_day._.Package." hidden="1">{#N/A,#N/A,FALSE,"Balance_Sheet";#N/A,#N/A,FALSE,"income_statement_monthly";#N/A,#N/A,FALSE,"income_statement_Quarter";#N/A,#N/A,FALSE,"income_statement_ytd";#N/A,#N/A,FALSE,"income_statement_12Months"}</definedName>
    <definedName name="wrn.AAI." hidden="1">{#N/A,#N/A,FALSE,"CRPT";#N/A,#N/A,FALSE,"TREND";#N/A,#N/A,FALSE,"%Curve"}</definedName>
    <definedName name="wrn.AAI._.Report." hidden="1">{#N/A,#N/A,FALSE,"CRPT";#N/A,#N/A,FALSE,"TREND";#N/A,#N/A,FALSE,"% CURVE"}</definedName>
    <definedName name="wrn.Anvil." hidden="1">{#N/A,#N/A,FALSE,"CRPT";#N/A,#N/A,FALSE,"PCS ";#N/A,#N/A,FALSE,"TREND";#N/A,#N/A,FALSE,"% CURVE";#N/A,#N/A,FALSE,"FWICALC";#N/A,#N/A,FALSE,"CONTINGENCY";#N/A,#N/A,FALSE,"7616 Fab";#N/A,#N/A,FALSE,"7616 NSK"}</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hidden="1">{#N/A,#N/A,FALSE,"Pg 6b CustCount_Gas";#N/A,#N/A,FALSE,"QA";#N/A,#N/A,FALSE,"Report";#N/A,#N/A,FALSE,"forecast"}</definedName>
    <definedName name="wrn.ECR." hidden="1">{#N/A,#N/A,FALSE,"schA"}</definedName>
    <definedName name="wrn.ESTIMATE." hidden="1">{#N/A,#N/A,FALSE,"CESTSUM";#N/A,#N/A,FALSE,"est sum A";#N/A,#N/A,FALSE,"est detail A"}</definedName>
    <definedName name="wrn.Fundamental." hidden="1">{#N/A,#N/A,TRUE,"CoverPage";#N/A,#N/A,TRUE,"Gas";#N/A,#N/A,TRUE,"Power";#N/A,#N/A,TRUE,"Historical DJ Mthly Prices"}</definedName>
    <definedName name="wrn.Fundamental2" hidden="1">{#N/A,#N/A,TRUE,"CoverPage";#N/A,#N/A,TRUE,"Gas";#N/A,#N/A,TRUE,"Power";#N/A,#N/A,TRUE,"Historical DJ Mthly Prices"}</definedName>
    <definedName name="wrn.IEO." hidden="1">{#N/A,#N/A,FALSE,"SUMMARY";#N/A,#N/A,FALSE,"AE7616";#N/A,#N/A,FALSE,"AE7617";#N/A,#N/A,FALSE,"AE7618";#N/A,#N/A,FALSE,"AE7619"}</definedName>
    <definedName name="wrn.Incentive._.Overhead." hidden="1">{#N/A,#N/A,FALSE,"Coversheet";#N/A,#N/A,FALSE,"QA"}</definedName>
    <definedName name="wrn.limit_reports." hidden="1">{#N/A,#N/A,FALSE,"Schedule F";#N/A,#N/A,FALSE,"Schedule G"}</definedName>
    <definedName name="wrn.MARGIN_WO_QTR." hidden="1">{#N/A,#N/A,FALSE,"Month ";#N/A,#N/A,FALSE,"YTD";#N/A,#N/A,FALSE,"12 mo ended"}</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Project._.Services." hidden="1">{#N/A,#N/A,FALSE,"BASE";#N/A,#N/A,FALSE,"LOOPS";#N/A,#N/A,FALSE,"PLC"}</definedName>
    <definedName name="wrn.SCHEDULE." hidden="1">{#N/A,#N/A,FALSE,"7617 Fab";#N/A,#N/A,FALSE,"7617 NSK"}</definedName>
    <definedName name="wrn.SLB." hidden="1">{#N/A,#N/A,FALSE,"SUMMARY";#N/A,#N/A,FALSE,"AE7616";#N/A,#N/A,FALSE,"AE7617";#N/A,#N/A,FALSE,"AE7618";#N/A,#N/A,FALSE,"AE7619";#N/A,#N/A,FALSE,"Target Materials"}</definedName>
    <definedName name="wrn.Small._.Tools._.Overhead." hidden="1">{#N/A,#N/A,FALSE,"2002 Small Tool OH";#N/A,#N/A,FALSE,"QA"}</definedName>
    <definedName name="wrn.Summary." hidden="1">{#N/A,#N/A,FALSE,"Summ";#N/A,#N/A,FALSE,"General"}</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hidden="1">{#N/A,#N/A,FALSE,"Expenditures";#N/A,#N/A,FALSE,"Property Placed In-Service";#N/A,#N/A,FALSE,"Removals";#N/A,#N/A,FALSE,"Retirements";#N/A,#N/A,FALSE,"CWIP Balances";#N/A,#N/A,FALSE,"CWIP_Expend_Ratios";#N/A,#N/A,FALSE,"CWIP_Yr_End"}</definedName>
    <definedName name="wrn.USIM_Data_Abbrev3." hidden="1">{#N/A,#N/A,FALSE,"Expenditures";#N/A,#N/A,FALSE,"Property Placed In-Service";#N/A,#N/A,FALSE,"CWIP Balances"}</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ww" hidden="1">{#N/A,#N/A,FALSE,"schA"}</definedName>
    <definedName name="x" hidden="1">{#N/A,#N/A,FALSE,"Coversheet";#N/A,#N/A,FALSE,"QA"}</definedName>
    <definedName name="xx" hidden="1">{#N/A,#N/A,FALSE,"Balance_Sheet";#N/A,#N/A,FALSE,"income_statement_monthly";#N/A,#N/A,FALSE,"income_statement_Quarter";#N/A,#N/A,FALSE,"income_statement_ytd";#N/A,#N/A,FALSE,"income_statement_12Months"}</definedName>
    <definedName name="y" hidden="1">{#N/A,#N/A,FALSE,"Pg 6a CustCount_Electric";#N/A,#N/A,FALSE,"QA";"monthly",#N/A,FALSE,"Elect_Cust#Avg";"Year To Date",#N/A,FALSE,"Elect_Cust#Avg";"Rollling 12 months ended",#N/A,FALSE,"Elect_Cust#Avg";"Budget Month",#N/A,FALSE,"Electric";"Budget YTD",#N/A,FALSE,"Electric";"Budget 12 months",#N/A,FALSE,"Electric"}</definedName>
    <definedName name="Years">[4]Lists!$C$1:$C$6</definedName>
    <definedName name="yuf" hidden="1">{#N/A,#N/A,FALSE,"Summ";#N/A,#N/A,FALSE,"General"}</definedName>
    <definedName name="z" hidden="1">{#N/A,#N/A,FALSE,"Coversheet";#N/A,#N/A,FALSE,"QA"}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0" i="2" l="1"/>
  <c r="O31" i="2"/>
  <c r="O33" i="2" s="1"/>
  <c r="O34" i="2" s="1"/>
  <c r="O38" i="2"/>
  <c r="J336" i="1" s="1"/>
  <c r="I30" i="2"/>
  <c r="I31" i="2" s="1"/>
  <c r="G30" i="2"/>
  <c r="G31" i="2"/>
  <c r="F328" i="1"/>
  <c r="P27" i="2"/>
  <c r="P30" i="2"/>
  <c r="P31" i="2"/>
  <c r="F337" i="1"/>
  <c r="O27" i="2"/>
  <c r="N27" i="2"/>
  <c r="N30" i="2"/>
  <c r="N31" i="2"/>
  <c r="F335" i="1" s="1"/>
  <c r="M27" i="2"/>
  <c r="M30" i="2"/>
  <c r="M31" i="2"/>
  <c r="F334" i="1" s="1"/>
  <c r="H334" i="1" s="1"/>
  <c r="L27" i="2"/>
  <c r="L30" i="2"/>
  <c r="L31" i="2"/>
  <c r="F333" i="1"/>
  <c r="K27" i="2"/>
  <c r="K30" i="2"/>
  <c r="K31" i="2"/>
  <c r="J27" i="2"/>
  <c r="J30" i="2" s="1"/>
  <c r="J31" i="2"/>
  <c r="F331" i="1" s="1"/>
  <c r="I27" i="2"/>
  <c r="H27" i="2"/>
  <c r="H30" i="2"/>
  <c r="H31" i="2" s="1"/>
  <c r="F329" i="1"/>
  <c r="G27" i="2"/>
  <c r="F26" i="2"/>
  <c r="F30" i="2"/>
  <c r="R30" i="2" s="1"/>
  <c r="F25" i="2"/>
  <c r="R25" i="2" s="1"/>
  <c r="Q24" i="2"/>
  <c r="Q27" i="2" s="1"/>
  <c r="Q30" i="2"/>
  <c r="Q31" i="2"/>
  <c r="F338" i="1" s="1"/>
  <c r="R23" i="2"/>
  <c r="R19" i="2"/>
  <c r="R15" i="2"/>
  <c r="R13" i="2"/>
  <c r="R10" i="2"/>
  <c r="R9" i="2"/>
  <c r="P16" i="2"/>
  <c r="P20" i="2"/>
  <c r="D337" i="1" s="1"/>
  <c r="H337" i="1" s="1"/>
  <c r="M16" i="2"/>
  <c r="M20" i="2" s="1"/>
  <c r="D334" i="1" s="1"/>
  <c r="L16" i="2"/>
  <c r="L20" i="2" s="1"/>
  <c r="L33" i="2" s="1"/>
  <c r="L34" i="2" s="1"/>
  <c r="K16" i="2"/>
  <c r="K20" i="2" s="1"/>
  <c r="K33" i="2" s="1"/>
  <c r="K34" i="2" s="1"/>
  <c r="K38" i="2" s="1"/>
  <c r="I16" i="2"/>
  <c r="I20" i="2" s="1"/>
  <c r="D330" i="1" s="1"/>
  <c r="G16" i="2"/>
  <c r="G20" i="2"/>
  <c r="X338" i="1"/>
  <c r="T338" i="1"/>
  <c r="T337" i="1"/>
  <c r="X337" i="1"/>
  <c r="X336" i="1"/>
  <c r="T336" i="1"/>
  <c r="F336" i="1"/>
  <c r="D336" i="1"/>
  <c r="T335" i="1"/>
  <c r="X335" i="1"/>
  <c r="X334" i="1"/>
  <c r="T334" i="1"/>
  <c r="T333" i="1"/>
  <c r="X333" i="1"/>
  <c r="X332" i="1"/>
  <c r="T332" i="1"/>
  <c r="F332" i="1"/>
  <c r="T331" i="1"/>
  <c r="X331" i="1"/>
  <c r="X330" i="1"/>
  <c r="T330" i="1"/>
  <c r="T329" i="1"/>
  <c r="X329" i="1"/>
  <c r="Y328" i="1"/>
  <c r="Y329" i="1" s="1"/>
  <c r="Y330" i="1" s="1"/>
  <c r="Y331" i="1" s="1"/>
  <c r="Y332" i="1" s="1"/>
  <c r="Y333" i="1" s="1"/>
  <c r="X328" i="1"/>
  <c r="T328" i="1"/>
  <c r="W327" i="1"/>
  <c r="W328" i="1"/>
  <c r="W329" i="1"/>
  <c r="W330" i="1"/>
  <c r="W331" i="1" s="1"/>
  <c r="W332" i="1" s="1"/>
  <c r="W333" i="1"/>
  <c r="W334" i="1" s="1"/>
  <c r="W335" i="1" s="1"/>
  <c r="W336" i="1" s="1"/>
  <c r="W337" i="1" s="1"/>
  <c r="W338" i="1" s="1"/>
  <c r="T327" i="1"/>
  <c r="S327" i="1"/>
  <c r="S328" i="1" s="1"/>
  <c r="S329" i="1" s="1"/>
  <c r="S330" i="1" s="1"/>
  <c r="S331" i="1" s="1"/>
  <c r="X327" i="1"/>
  <c r="Y327" i="1" s="1"/>
  <c r="P327" i="1"/>
  <c r="U327" i="1" s="1"/>
  <c r="P328" i="1"/>
  <c r="Y325" i="1"/>
  <c r="Y324" i="1"/>
  <c r="Y323" i="1"/>
  <c r="T320" i="1"/>
  <c r="L320" i="1"/>
  <c r="H320" i="1"/>
  <c r="X319" i="1"/>
  <c r="T319" i="1"/>
  <c r="H319" i="1"/>
  <c r="L319" i="1" s="1"/>
  <c r="X318" i="1"/>
  <c r="H318" i="1"/>
  <c r="L318" i="1"/>
  <c r="T317" i="1"/>
  <c r="X317" i="1"/>
  <c r="H317" i="1"/>
  <c r="L317" i="1"/>
  <c r="T316" i="1"/>
  <c r="X316" i="1"/>
  <c r="H316" i="1"/>
  <c r="L316" i="1" s="1"/>
  <c r="T315" i="1"/>
  <c r="H315" i="1"/>
  <c r="L315" i="1" s="1"/>
  <c r="X314" i="1"/>
  <c r="T314" i="1"/>
  <c r="H314" i="1"/>
  <c r="L314" i="1" s="1"/>
  <c r="X313" i="1"/>
  <c r="T313" i="1"/>
  <c r="H313" i="1"/>
  <c r="L313" i="1" s="1"/>
  <c r="T312" i="1"/>
  <c r="H312" i="1"/>
  <c r="L312" i="1" s="1"/>
  <c r="H311" i="1"/>
  <c r="L311" i="1"/>
  <c r="T310" i="1"/>
  <c r="X310" i="1"/>
  <c r="P310" i="1"/>
  <c r="H310" i="1"/>
  <c r="L310" i="1"/>
  <c r="G310" i="1"/>
  <c r="G311" i="1" s="1"/>
  <c r="G312" i="1" s="1"/>
  <c r="G313" i="1"/>
  <c r="G314" i="1"/>
  <c r="G315" i="1" s="1"/>
  <c r="G316" i="1" s="1"/>
  <c r="G317" i="1" s="1"/>
  <c r="G318" i="1" s="1"/>
  <c r="G319" i="1" s="1"/>
  <c r="G320" i="1" s="1"/>
  <c r="E310" i="1"/>
  <c r="I310" i="1" s="1"/>
  <c r="W309" i="1"/>
  <c r="W310" i="1"/>
  <c r="W311" i="1" s="1"/>
  <c r="W312" i="1"/>
  <c r="W313" i="1"/>
  <c r="W314" i="1" s="1"/>
  <c r="W315" i="1" s="1"/>
  <c r="W316" i="1" s="1"/>
  <c r="W317" i="1" s="1"/>
  <c r="W318" i="1" s="1"/>
  <c r="W319" i="1" s="1"/>
  <c r="W320" i="1" s="1"/>
  <c r="X309" i="1"/>
  <c r="Y309" i="1" s="1"/>
  <c r="P309" i="1"/>
  <c r="K309" i="1"/>
  <c r="K310" i="1"/>
  <c r="K311" i="1" s="1"/>
  <c r="K312" i="1" s="1"/>
  <c r="K313" i="1" s="1"/>
  <c r="K314" i="1" s="1"/>
  <c r="K315" i="1" s="1"/>
  <c r="K316" i="1" s="1"/>
  <c r="K317" i="1" s="1"/>
  <c r="K318" i="1" s="1"/>
  <c r="K319" i="1" s="1"/>
  <c r="K320" i="1" s="1"/>
  <c r="H309" i="1"/>
  <c r="L309" i="1"/>
  <c r="M309" i="1"/>
  <c r="M310" i="1" s="1"/>
  <c r="M311" i="1" s="1"/>
  <c r="M312" i="1" s="1"/>
  <c r="M313" i="1" s="1"/>
  <c r="M314" i="1" s="1"/>
  <c r="M315" i="1" s="1"/>
  <c r="M316" i="1" s="1"/>
  <c r="M317" i="1" s="1"/>
  <c r="M318" i="1" s="1"/>
  <c r="M319" i="1" s="1"/>
  <c r="M320" i="1" s="1"/>
  <c r="G309" i="1"/>
  <c r="E309" i="1"/>
  <c r="I309" i="1" s="1"/>
  <c r="T307" i="1"/>
  <c r="H307" i="1"/>
  <c r="L307" i="1" s="1"/>
  <c r="X306" i="1"/>
  <c r="H306" i="1"/>
  <c r="L306" i="1" s="1"/>
  <c r="X305" i="1"/>
  <c r="T305" i="1"/>
  <c r="H305" i="1"/>
  <c r="L305" i="1" s="1"/>
  <c r="X304" i="1"/>
  <c r="T304" i="1"/>
  <c r="H304" i="1"/>
  <c r="L304" i="1" s="1"/>
  <c r="T303" i="1"/>
  <c r="H303" i="1"/>
  <c r="L303" i="1" s="1"/>
  <c r="X302" i="1"/>
  <c r="T302" i="1"/>
  <c r="H302" i="1"/>
  <c r="L302" i="1" s="1"/>
  <c r="X301" i="1"/>
  <c r="T301" i="1"/>
  <c r="H301" i="1"/>
  <c r="L301" i="1" s="1"/>
  <c r="H300" i="1"/>
  <c r="L300" i="1" s="1"/>
  <c r="X299" i="1"/>
  <c r="T299" i="1"/>
  <c r="H299" i="1"/>
  <c r="L299" i="1" s="1"/>
  <c r="X298" i="1"/>
  <c r="T298" i="1"/>
  <c r="H298" i="1"/>
  <c r="L298" i="1" s="1"/>
  <c r="X297" i="1"/>
  <c r="T297" i="1"/>
  <c r="H297" i="1"/>
  <c r="L297" i="1" s="1"/>
  <c r="W296" i="1"/>
  <c r="W297" i="1" s="1"/>
  <c r="W298" i="1" s="1"/>
  <c r="W299" i="1" s="1"/>
  <c r="W300" i="1" s="1"/>
  <c r="W301" i="1" s="1"/>
  <c r="W302" i="1" s="1"/>
  <c r="W303" i="1" s="1"/>
  <c r="W304" i="1" s="1"/>
  <c r="W305" i="1" s="1"/>
  <c r="W306" i="1" s="1"/>
  <c r="W307" i="1" s="1"/>
  <c r="P296" i="1"/>
  <c r="K296" i="1"/>
  <c r="K297" i="1" s="1"/>
  <c r="K298" i="1" s="1"/>
  <c r="K299" i="1" s="1"/>
  <c r="K300" i="1" s="1"/>
  <c r="K301" i="1" s="1"/>
  <c r="K302" i="1" s="1"/>
  <c r="K303" i="1" s="1"/>
  <c r="K304" i="1" s="1"/>
  <c r="K305" i="1" s="1"/>
  <c r="K306" i="1" s="1"/>
  <c r="K307" i="1" s="1"/>
  <c r="H296" i="1"/>
  <c r="L296" i="1" s="1"/>
  <c r="M296" i="1" s="1"/>
  <c r="G296" i="1"/>
  <c r="G297" i="1" s="1"/>
  <c r="G298" i="1" s="1"/>
  <c r="G299" i="1" s="1"/>
  <c r="G300" i="1" s="1"/>
  <c r="G301" i="1" s="1"/>
  <c r="G302" i="1" s="1"/>
  <c r="G303" i="1" s="1"/>
  <c r="G304" i="1" s="1"/>
  <c r="G305" i="1" s="1"/>
  <c r="G306" i="1" s="1"/>
  <c r="G307" i="1" s="1"/>
  <c r="E296" i="1"/>
  <c r="Y294" i="1"/>
  <c r="AB292" i="1"/>
  <c r="AA292" i="1"/>
  <c r="Z292" i="1"/>
  <c r="R292" i="1"/>
  <c r="Q292" i="1"/>
  <c r="X290" i="1"/>
  <c r="T290" i="1"/>
  <c r="H290" i="1"/>
  <c r="L290" i="1" s="1"/>
  <c r="X289" i="1"/>
  <c r="T289" i="1"/>
  <c r="H289" i="1"/>
  <c r="L289" i="1" s="1"/>
  <c r="X288" i="1"/>
  <c r="T288" i="1"/>
  <c r="H288" i="1"/>
  <c r="L288" i="1" s="1"/>
  <c r="X287" i="1"/>
  <c r="T287" i="1"/>
  <c r="H287" i="1"/>
  <c r="L287" i="1" s="1"/>
  <c r="X286" i="1"/>
  <c r="T286" i="1"/>
  <c r="H286" i="1"/>
  <c r="L286" i="1" s="1"/>
  <c r="X285" i="1"/>
  <c r="T285" i="1"/>
  <c r="H285" i="1"/>
  <c r="L285" i="1" s="1"/>
  <c r="X284" i="1"/>
  <c r="T284" i="1"/>
  <c r="H284" i="1"/>
  <c r="L284" i="1" s="1"/>
  <c r="X283" i="1"/>
  <c r="T283" i="1"/>
  <c r="H283" i="1"/>
  <c r="L283" i="1" s="1"/>
  <c r="X282" i="1"/>
  <c r="T282" i="1"/>
  <c r="H282" i="1"/>
  <c r="L282" i="1" s="1"/>
  <c r="X281" i="1"/>
  <c r="Y281" i="1" s="1"/>
  <c r="Y282" i="1" s="1"/>
  <c r="Y283" i="1" s="1"/>
  <c r="T281" i="1"/>
  <c r="H281" i="1"/>
  <c r="L281" i="1" s="1"/>
  <c r="X280" i="1"/>
  <c r="T280" i="1"/>
  <c r="H280" i="1"/>
  <c r="L280" i="1" s="1"/>
  <c r="W279" i="1"/>
  <c r="W280" i="1" s="1"/>
  <c r="W281" i="1" s="1"/>
  <c r="W282" i="1" s="1"/>
  <c r="W283" i="1" s="1"/>
  <c r="W284" i="1" s="1"/>
  <c r="W285" i="1" s="1"/>
  <c r="W286" i="1" s="1"/>
  <c r="W287" i="1" s="1"/>
  <c r="W288" i="1" s="1"/>
  <c r="W289" i="1" s="1"/>
  <c r="W290" i="1" s="1"/>
  <c r="X279" i="1"/>
  <c r="Y279" i="1" s="1"/>
  <c r="T279" i="1"/>
  <c r="S279" i="1"/>
  <c r="P279" i="1"/>
  <c r="P280" i="1" s="1"/>
  <c r="P281" i="1" s="1"/>
  <c r="P282" i="1" s="1"/>
  <c r="P283" i="1" s="1"/>
  <c r="P284" i="1" s="1"/>
  <c r="K279" i="1"/>
  <c r="K280" i="1" s="1"/>
  <c r="K281" i="1" s="1"/>
  <c r="K282" i="1" s="1"/>
  <c r="K283" i="1" s="1"/>
  <c r="K284" i="1" s="1"/>
  <c r="K285" i="1" s="1"/>
  <c r="K286" i="1" s="1"/>
  <c r="K287" i="1" s="1"/>
  <c r="K288" i="1" s="1"/>
  <c r="K289" i="1" s="1"/>
  <c r="K290" i="1" s="1"/>
  <c r="H279" i="1"/>
  <c r="L279" i="1" s="1"/>
  <c r="M279" i="1" s="1"/>
  <c r="G279" i="1"/>
  <c r="G280" i="1" s="1"/>
  <c r="E279" i="1"/>
  <c r="E280" i="1" s="1"/>
  <c r="E281" i="1" s="1"/>
  <c r="E282" i="1" s="1"/>
  <c r="Y275" i="1"/>
  <c r="X273" i="1"/>
  <c r="T273" i="1"/>
  <c r="H273" i="1"/>
  <c r="L273" i="1" s="1"/>
  <c r="X272" i="1"/>
  <c r="T272" i="1"/>
  <c r="H272" i="1"/>
  <c r="L272" i="1" s="1"/>
  <c r="X271" i="1"/>
  <c r="H271" i="1"/>
  <c r="L271" i="1" s="1"/>
  <c r="X270" i="1"/>
  <c r="H270" i="1"/>
  <c r="L270" i="1" s="1"/>
  <c r="T269" i="1"/>
  <c r="X269" i="1"/>
  <c r="H269" i="1"/>
  <c r="L269" i="1" s="1"/>
  <c r="T268" i="1"/>
  <c r="X268" i="1"/>
  <c r="H268" i="1"/>
  <c r="L268" i="1" s="1"/>
  <c r="T267" i="1"/>
  <c r="H267" i="1"/>
  <c r="L267" i="1" s="1"/>
  <c r="T266" i="1"/>
  <c r="H266" i="1"/>
  <c r="L266" i="1" s="1"/>
  <c r="X265" i="1"/>
  <c r="T265" i="1"/>
  <c r="H265" i="1"/>
  <c r="L265" i="1" s="1"/>
  <c r="X264" i="1"/>
  <c r="T264" i="1"/>
  <c r="H264" i="1"/>
  <c r="L264" i="1" s="1"/>
  <c r="H263" i="1"/>
  <c r="L263" i="1" s="1"/>
  <c r="X262" i="1"/>
  <c r="Y262" i="1" s="1"/>
  <c r="W262" i="1"/>
  <c r="W263" i="1" s="1"/>
  <c r="W264" i="1" s="1"/>
  <c r="W265" i="1" s="1"/>
  <c r="W266" i="1" s="1"/>
  <c r="W267" i="1" s="1"/>
  <c r="W268" i="1" s="1"/>
  <c r="W269" i="1" s="1"/>
  <c r="W270" i="1" s="1"/>
  <c r="W271" i="1" s="1"/>
  <c r="W272" i="1" s="1"/>
  <c r="W273" i="1" s="1"/>
  <c r="S262" i="1"/>
  <c r="P262" i="1"/>
  <c r="P263" i="1" s="1"/>
  <c r="U263" i="1" s="1"/>
  <c r="K262" i="1"/>
  <c r="K263" i="1" s="1"/>
  <c r="K264" i="1" s="1"/>
  <c r="K265" i="1" s="1"/>
  <c r="K266" i="1" s="1"/>
  <c r="K267" i="1" s="1"/>
  <c r="K268" i="1" s="1"/>
  <c r="K269" i="1" s="1"/>
  <c r="K270" i="1" s="1"/>
  <c r="K271" i="1" s="1"/>
  <c r="K272" i="1" s="1"/>
  <c r="K273" i="1" s="1"/>
  <c r="H262" i="1"/>
  <c r="L262" i="1" s="1"/>
  <c r="M262" i="1" s="1"/>
  <c r="G262" i="1"/>
  <c r="G263" i="1" s="1"/>
  <c r="G264" i="1" s="1"/>
  <c r="E262" i="1"/>
  <c r="E263" i="1" s="1"/>
  <c r="E264" i="1" s="1"/>
  <c r="E265" i="1" s="1"/>
  <c r="E266" i="1" s="1"/>
  <c r="E267" i="1" s="1"/>
  <c r="E268" i="1" s="1"/>
  <c r="T258" i="1"/>
  <c r="X258" i="1"/>
  <c r="H258" i="1"/>
  <c r="L258" i="1" s="1"/>
  <c r="T257" i="1"/>
  <c r="H257" i="1"/>
  <c r="L257" i="1" s="1"/>
  <c r="H256" i="1"/>
  <c r="L256" i="1" s="1"/>
  <c r="X255" i="1"/>
  <c r="T255" i="1"/>
  <c r="H255" i="1"/>
  <c r="L255" i="1" s="1"/>
  <c r="T254" i="1"/>
  <c r="X254" i="1"/>
  <c r="H254" i="1"/>
  <c r="L254" i="1" s="1"/>
  <c r="H253" i="1"/>
  <c r="L253" i="1" s="1"/>
  <c r="T252" i="1"/>
  <c r="H252" i="1"/>
  <c r="L252" i="1" s="1"/>
  <c r="X251" i="1"/>
  <c r="T251" i="1"/>
  <c r="H251" i="1"/>
  <c r="L251" i="1" s="1"/>
  <c r="X250" i="1"/>
  <c r="T250" i="1"/>
  <c r="H250" i="1"/>
  <c r="L250" i="1" s="1"/>
  <c r="T249" i="1"/>
  <c r="H249" i="1"/>
  <c r="L249" i="1" s="1"/>
  <c r="T248" i="1"/>
  <c r="H248" i="1"/>
  <c r="L248" i="1" s="1"/>
  <c r="X247" i="1"/>
  <c r="Y247" i="1" s="1"/>
  <c r="W247" i="1"/>
  <c r="W248" i="1" s="1"/>
  <c r="W249" i="1" s="1"/>
  <c r="W250" i="1" s="1"/>
  <c r="W251" i="1" s="1"/>
  <c r="W252" i="1" s="1"/>
  <c r="W253" i="1" s="1"/>
  <c r="W254" i="1" s="1"/>
  <c r="W255" i="1" s="1"/>
  <c r="W256" i="1" s="1"/>
  <c r="W257" i="1" s="1"/>
  <c r="W258" i="1" s="1"/>
  <c r="S247" i="1"/>
  <c r="K247" i="1"/>
  <c r="K248" i="1" s="1"/>
  <c r="K249" i="1" s="1"/>
  <c r="K250" i="1" s="1"/>
  <c r="K251" i="1" s="1"/>
  <c r="K252" i="1" s="1"/>
  <c r="K253" i="1" s="1"/>
  <c r="K254" i="1" s="1"/>
  <c r="K255" i="1" s="1"/>
  <c r="K256" i="1" s="1"/>
  <c r="K257" i="1" s="1"/>
  <c r="K258" i="1" s="1"/>
  <c r="H247" i="1"/>
  <c r="L247" i="1" s="1"/>
  <c r="M247" i="1" s="1"/>
  <c r="G247" i="1"/>
  <c r="G248" i="1" s="1"/>
  <c r="G249" i="1" s="1"/>
  <c r="G250" i="1" s="1"/>
  <c r="G251" i="1" s="1"/>
  <c r="G252" i="1" s="1"/>
  <c r="G253" i="1" s="1"/>
  <c r="G254" i="1" s="1"/>
  <c r="G255" i="1" s="1"/>
  <c r="G256" i="1" s="1"/>
  <c r="G257" i="1" s="1"/>
  <c r="G258" i="1" s="1"/>
  <c r="E247" i="1"/>
  <c r="I247" i="1" s="1"/>
  <c r="T243" i="1"/>
  <c r="H243" i="1"/>
  <c r="L243" i="1" s="1"/>
  <c r="X242" i="1"/>
  <c r="T242" i="1"/>
  <c r="H242" i="1"/>
  <c r="L242" i="1" s="1"/>
  <c r="X241" i="1"/>
  <c r="T241" i="1"/>
  <c r="H241" i="1"/>
  <c r="L241" i="1" s="1"/>
  <c r="T240" i="1"/>
  <c r="H240" i="1"/>
  <c r="L240" i="1" s="1"/>
  <c r="T239" i="1"/>
  <c r="H239" i="1"/>
  <c r="L239" i="1" s="1"/>
  <c r="X238" i="1"/>
  <c r="T238" i="1"/>
  <c r="H238" i="1"/>
  <c r="L238" i="1" s="1"/>
  <c r="T237" i="1"/>
  <c r="X237" i="1"/>
  <c r="H237" i="1"/>
  <c r="L237" i="1" s="1"/>
  <c r="H236" i="1"/>
  <c r="L236" i="1" s="1"/>
  <c r="T235" i="1"/>
  <c r="X235" i="1"/>
  <c r="H235" i="1"/>
  <c r="L235" i="1" s="1"/>
  <c r="X234" i="1"/>
  <c r="T234" i="1"/>
  <c r="H234" i="1"/>
  <c r="L234" i="1" s="1"/>
  <c r="X233" i="1"/>
  <c r="T233" i="1"/>
  <c r="H233" i="1"/>
  <c r="L233" i="1" s="1"/>
  <c r="W232" i="1"/>
  <c r="W233" i="1" s="1"/>
  <c r="W234" i="1" s="1"/>
  <c r="W235" i="1" s="1"/>
  <c r="W236" i="1" s="1"/>
  <c r="W237" i="1" s="1"/>
  <c r="W238" i="1" s="1"/>
  <c r="W239" i="1" s="1"/>
  <c r="W240" i="1" s="1"/>
  <c r="W241" i="1" s="1"/>
  <c r="W242" i="1" s="1"/>
  <c r="W243" i="1" s="1"/>
  <c r="S232" i="1"/>
  <c r="P232" i="1"/>
  <c r="P233" i="1" s="1"/>
  <c r="T232" i="1"/>
  <c r="K232" i="1"/>
  <c r="K233" i="1" s="1"/>
  <c r="K234" i="1" s="1"/>
  <c r="K235" i="1" s="1"/>
  <c r="K236" i="1" s="1"/>
  <c r="K237" i="1" s="1"/>
  <c r="K238" i="1" s="1"/>
  <c r="K239" i="1" s="1"/>
  <c r="K240" i="1" s="1"/>
  <c r="K241" i="1" s="1"/>
  <c r="K242" i="1" s="1"/>
  <c r="K243" i="1" s="1"/>
  <c r="H232" i="1"/>
  <c r="L232" i="1" s="1"/>
  <c r="M232" i="1" s="1"/>
  <c r="G232" i="1"/>
  <c r="G233" i="1" s="1"/>
  <c r="G234" i="1" s="1"/>
  <c r="E232" i="1"/>
  <c r="I232" i="1" s="1"/>
  <c r="T228" i="1"/>
  <c r="X228" i="1"/>
  <c r="H228" i="1"/>
  <c r="L228" i="1" s="1"/>
  <c r="H227" i="1"/>
  <c r="L227" i="1" s="1"/>
  <c r="T226" i="1"/>
  <c r="H226" i="1"/>
  <c r="L226" i="1" s="1"/>
  <c r="X225" i="1"/>
  <c r="T225" i="1"/>
  <c r="H225" i="1"/>
  <c r="L225" i="1" s="1"/>
  <c r="X224" i="1"/>
  <c r="T224" i="1"/>
  <c r="H224" i="1"/>
  <c r="L224" i="1" s="1"/>
  <c r="T223" i="1"/>
  <c r="H223" i="1"/>
  <c r="L223" i="1" s="1"/>
  <c r="H222" i="1"/>
  <c r="L222" i="1" s="1"/>
  <c r="X221" i="1"/>
  <c r="T221" i="1"/>
  <c r="H221" i="1"/>
  <c r="L221" i="1" s="1"/>
  <c r="T220" i="1"/>
  <c r="H220" i="1"/>
  <c r="L220" i="1" s="1"/>
  <c r="T219" i="1"/>
  <c r="H219" i="1"/>
  <c r="L219" i="1" s="1"/>
  <c r="H218" i="1"/>
  <c r="L218" i="1" s="1"/>
  <c r="X217" i="1"/>
  <c r="Y217" i="1" s="1"/>
  <c r="W217" i="1"/>
  <c r="W218" i="1" s="1"/>
  <c r="W219" i="1" s="1"/>
  <c r="W220" i="1" s="1"/>
  <c r="W221" i="1" s="1"/>
  <c r="W222" i="1" s="1"/>
  <c r="W223" i="1" s="1"/>
  <c r="W224" i="1" s="1"/>
  <c r="W225" i="1" s="1"/>
  <c r="W226" i="1" s="1"/>
  <c r="W227" i="1" s="1"/>
  <c r="W228" i="1" s="1"/>
  <c r="T217" i="1"/>
  <c r="S217" i="1"/>
  <c r="S218" i="1" s="1"/>
  <c r="S219" i="1" s="1"/>
  <c r="P217" i="1"/>
  <c r="P218" i="1" s="1"/>
  <c r="K217" i="1"/>
  <c r="K218" i="1" s="1"/>
  <c r="K219" i="1" s="1"/>
  <c r="K220" i="1" s="1"/>
  <c r="K221" i="1" s="1"/>
  <c r="K222" i="1" s="1"/>
  <c r="K223" i="1" s="1"/>
  <c r="K224" i="1" s="1"/>
  <c r="K225" i="1" s="1"/>
  <c r="K226" i="1" s="1"/>
  <c r="K227" i="1" s="1"/>
  <c r="K228" i="1" s="1"/>
  <c r="H217" i="1"/>
  <c r="L217" i="1" s="1"/>
  <c r="M217" i="1" s="1"/>
  <c r="G217" i="1"/>
  <c r="G218" i="1" s="1"/>
  <c r="G219" i="1" s="1"/>
  <c r="G220" i="1" s="1"/>
  <c r="G221" i="1" s="1"/>
  <c r="G222" i="1" s="1"/>
  <c r="G223" i="1" s="1"/>
  <c r="G224" i="1" s="1"/>
  <c r="G225" i="1" s="1"/>
  <c r="G226" i="1" s="1"/>
  <c r="G227" i="1" s="1"/>
  <c r="G228" i="1" s="1"/>
  <c r="E217" i="1"/>
  <c r="E218" i="1" s="1"/>
  <c r="X213" i="1"/>
  <c r="T213" i="1"/>
  <c r="H213" i="1"/>
  <c r="L213" i="1" s="1"/>
  <c r="X212" i="1"/>
  <c r="T212" i="1"/>
  <c r="H212" i="1"/>
  <c r="L212" i="1" s="1"/>
  <c r="X211" i="1"/>
  <c r="T211" i="1"/>
  <c r="H211" i="1"/>
  <c r="L211" i="1" s="1"/>
  <c r="X210" i="1"/>
  <c r="T210" i="1"/>
  <c r="H210" i="1"/>
  <c r="L210" i="1" s="1"/>
  <c r="X209" i="1"/>
  <c r="T209" i="1"/>
  <c r="H209" i="1"/>
  <c r="L209" i="1" s="1"/>
  <c r="X208" i="1"/>
  <c r="T208" i="1"/>
  <c r="H208" i="1"/>
  <c r="L208" i="1" s="1"/>
  <c r="X207" i="1"/>
  <c r="T207" i="1"/>
  <c r="H207" i="1"/>
  <c r="L207" i="1" s="1"/>
  <c r="X206" i="1"/>
  <c r="T206" i="1"/>
  <c r="H206" i="1"/>
  <c r="L206" i="1" s="1"/>
  <c r="X205" i="1"/>
  <c r="T205" i="1"/>
  <c r="H205" i="1"/>
  <c r="L205" i="1" s="1"/>
  <c r="X204" i="1"/>
  <c r="T204" i="1"/>
  <c r="H204" i="1"/>
  <c r="L204" i="1" s="1"/>
  <c r="X203" i="1"/>
  <c r="T203" i="1"/>
  <c r="H203" i="1"/>
  <c r="L203" i="1" s="1"/>
  <c r="S202" i="1"/>
  <c r="S203" i="1" s="1"/>
  <c r="P202" i="1"/>
  <c r="P203" i="1" s="1"/>
  <c r="P204" i="1" s="1"/>
  <c r="P205" i="1" s="1"/>
  <c r="T202" i="1"/>
  <c r="K202" i="1"/>
  <c r="K203" i="1" s="1"/>
  <c r="K204" i="1" s="1"/>
  <c r="K205" i="1" s="1"/>
  <c r="K206" i="1" s="1"/>
  <c r="K207" i="1" s="1"/>
  <c r="K208" i="1" s="1"/>
  <c r="K209" i="1" s="1"/>
  <c r="K210" i="1" s="1"/>
  <c r="K211" i="1" s="1"/>
  <c r="K212" i="1" s="1"/>
  <c r="K213" i="1" s="1"/>
  <c r="H202" i="1"/>
  <c r="L202" i="1" s="1"/>
  <c r="M202" i="1" s="1"/>
  <c r="G202" i="1"/>
  <c r="G203" i="1" s="1"/>
  <c r="G204" i="1" s="1"/>
  <c r="G205" i="1" s="1"/>
  <c r="G206" i="1" s="1"/>
  <c r="G207" i="1" s="1"/>
  <c r="G208" i="1" s="1"/>
  <c r="G209" i="1" s="1"/>
  <c r="G210" i="1" s="1"/>
  <c r="G211" i="1" s="1"/>
  <c r="G212" i="1" s="1"/>
  <c r="G213" i="1" s="1"/>
  <c r="E202" i="1"/>
  <c r="E203" i="1" s="1"/>
  <c r="E204" i="1" s="1"/>
  <c r="X198" i="1"/>
  <c r="T198" i="1"/>
  <c r="H198" i="1"/>
  <c r="L198" i="1" s="1"/>
  <c r="X197" i="1"/>
  <c r="T197" i="1"/>
  <c r="H197" i="1"/>
  <c r="L197" i="1" s="1"/>
  <c r="X196" i="1"/>
  <c r="T196" i="1"/>
  <c r="H196" i="1"/>
  <c r="L196" i="1" s="1"/>
  <c r="X195" i="1"/>
  <c r="T195" i="1"/>
  <c r="H195" i="1"/>
  <c r="L195" i="1" s="1"/>
  <c r="X194" i="1"/>
  <c r="T194" i="1"/>
  <c r="H194" i="1"/>
  <c r="L194" i="1" s="1"/>
  <c r="X193" i="1"/>
  <c r="T193" i="1"/>
  <c r="H193" i="1"/>
  <c r="L193" i="1" s="1"/>
  <c r="X192" i="1"/>
  <c r="T192" i="1"/>
  <c r="H192" i="1"/>
  <c r="L192" i="1" s="1"/>
  <c r="X191" i="1"/>
  <c r="T191" i="1"/>
  <c r="H191" i="1"/>
  <c r="L191" i="1" s="1"/>
  <c r="X190" i="1"/>
  <c r="T190" i="1"/>
  <c r="H190" i="1"/>
  <c r="L190" i="1" s="1"/>
  <c r="X189" i="1"/>
  <c r="T189" i="1"/>
  <c r="H189" i="1"/>
  <c r="L189" i="1" s="1"/>
  <c r="X188" i="1"/>
  <c r="Y188" i="1" s="1"/>
  <c r="T188" i="1"/>
  <c r="H188" i="1"/>
  <c r="L188" i="1" s="1"/>
  <c r="X187" i="1"/>
  <c r="Y187" i="1" s="1"/>
  <c r="W187" i="1"/>
  <c r="W188" i="1" s="1"/>
  <c r="W189" i="1" s="1"/>
  <c r="W190" i="1" s="1"/>
  <c r="W191" i="1" s="1"/>
  <c r="W192" i="1" s="1"/>
  <c r="W193" i="1" s="1"/>
  <c r="W194" i="1" s="1"/>
  <c r="W195" i="1" s="1"/>
  <c r="W196" i="1" s="1"/>
  <c r="W197" i="1" s="1"/>
  <c r="W198" i="1" s="1"/>
  <c r="T187" i="1"/>
  <c r="S187" i="1"/>
  <c r="S188" i="1" s="1"/>
  <c r="P187" i="1"/>
  <c r="P188" i="1" s="1"/>
  <c r="P189" i="1" s="1"/>
  <c r="P190" i="1" s="1"/>
  <c r="P191" i="1" s="1"/>
  <c r="P192" i="1" s="1"/>
  <c r="P193" i="1" s="1"/>
  <c r="P194" i="1" s="1"/>
  <c r="P195" i="1" s="1"/>
  <c r="P196" i="1" s="1"/>
  <c r="K187" i="1"/>
  <c r="K188" i="1" s="1"/>
  <c r="K189" i="1" s="1"/>
  <c r="K190" i="1" s="1"/>
  <c r="K191" i="1" s="1"/>
  <c r="K192" i="1" s="1"/>
  <c r="K193" i="1" s="1"/>
  <c r="K194" i="1" s="1"/>
  <c r="K195" i="1" s="1"/>
  <c r="K196" i="1" s="1"/>
  <c r="K197" i="1" s="1"/>
  <c r="K198" i="1" s="1"/>
  <c r="H187" i="1"/>
  <c r="L187" i="1" s="1"/>
  <c r="M187" i="1" s="1"/>
  <c r="M188" i="1" s="1"/>
  <c r="M189" i="1" s="1"/>
  <c r="M190" i="1" s="1"/>
  <c r="M191" i="1" s="1"/>
  <c r="G187" i="1"/>
  <c r="E187" i="1"/>
  <c r="E188" i="1" s="1"/>
  <c r="E189" i="1" s="1"/>
  <c r="E190" i="1" s="1"/>
  <c r="X183" i="1"/>
  <c r="T183" i="1"/>
  <c r="H183" i="1"/>
  <c r="L183" i="1" s="1"/>
  <c r="X182" i="1"/>
  <c r="T182" i="1"/>
  <c r="H182" i="1"/>
  <c r="L182" i="1" s="1"/>
  <c r="X181" i="1"/>
  <c r="T181" i="1"/>
  <c r="H181" i="1"/>
  <c r="L181" i="1" s="1"/>
  <c r="X180" i="1"/>
  <c r="T180" i="1"/>
  <c r="H180" i="1"/>
  <c r="L180" i="1" s="1"/>
  <c r="X179" i="1"/>
  <c r="T179" i="1"/>
  <c r="H179" i="1"/>
  <c r="L179" i="1" s="1"/>
  <c r="X178" i="1"/>
  <c r="T178" i="1"/>
  <c r="H178" i="1"/>
  <c r="L178" i="1" s="1"/>
  <c r="X177" i="1"/>
  <c r="T177" i="1"/>
  <c r="H177" i="1"/>
  <c r="L177" i="1" s="1"/>
  <c r="X176" i="1"/>
  <c r="T176" i="1"/>
  <c r="H176" i="1"/>
  <c r="L176" i="1" s="1"/>
  <c r="X175" i="1"/>
  <c r="T175" i="1"/>
  <c r="H175" i="1"/>
  <c r="L175" i="1" s="1"/>
  <c r="X174" i="1"/>
  <c r="T174" i="1"/>
  <c r="H174" i="1"/>
  <c r="L174" i="1" s="1"/>
  <c r="X173" i="1"/>
  <c r="T173" i="1"/>
  <c r="H173" i="1"/>
  <c r="L173" i="1" s="1"/>
  <c r="W172" i="1"/>
  <c r="W173" i="1" s="1"/>
  <c r="W174" i="1" s="1"/>
  <c r="W175" i="1" s="1"/>
  <c r="W176" i="1" s="1"/>
  <c r="W177" i="1" s="1"/>
  <c r="W178" i="1" s="1"/>
  <c r="W179" i="1" s="1"/>
  <c r="W180" i="1" s="1"/>
  <c r="W181" i="1" s="1"/>
  <c r="W182" i="1" s="1"/>
  <c r="W183" i="1" s="1"/>
  <c r="X172" i="1"/>
  <c r="Y172" i="1" s="1"/>
  <c r="T172" i="1"/>
  <c r="S172" i="1"/>
  <c r="S173" i="1" s="1"/>
  <c r="P172" i="1"/>
  <c r="P173" i="1" s="1"/>
  <c r="P174" i="1" s="1"/>
  <c r="P175" i="1" s="1"/>
  <c r="P176" i="1" s="1"/>
  <c r="P177" i="1" s="1"/>
  <c r="K172" i="1"/>
  <c r="K173" i="1" s="1"/>
  <c r="K174" i="1" s="1"/>
  <c r="K175" i="1" s="1"/>
  <c r="K176" i="1" s="1"/>
  <c r="K177" i="1" s="1"/>
  <c r="K178" i="1" s="1"/>
  <c r="K179" i="1" s="1"/>
  <c r="K180" i="1" s="1"/>
  <c r="K181" i="1" s="1"/>
  <c r="K182" i="1" s="1"/>
  <c r="K183" i="1" s="1"/>
  <c r="H172" i="1"/>
  <c r="L172" i="1" s="1"/>
  <c r="M172" i="1" s="1"/>
  <c r="G172" i="1"/>
  <c r="G173" i="1" s="1"/>
  <c r="G174" i="1" s="1"/>
  <c r="G175" i="1" s="1"/>
  <c r="G176" i="1" s="1"/>
  <c r="G177" i="1" s="1"/>
  <c r="G178" i="1" s="1"/>
  <c r="G179" i="1" s="1"/>
  <c r="G180" i="1" s="1"/>
  <c r="G181" i="1" s="1"/>
  <c r="G182" i="1" s="1"/>
  <c r="G183" i="1" s="1"/>
  <c r="E172" i="1"/>
  <c r="E173" i="1" s="1"/>
  <c r="E174" i="1" s="1"/>
  <c r="X168" i="1"/>
  <c r="T168" i="1"/>
  <c r="H168" i="1"/>
  <c r="L168" i="1" s="1"/>
  <c r="X167" i="1"/>
  <c r="T167" i="1"/>
  <c r="H167" i="1"/>
  <c r="L167" i="1" s="1"/>
  <c r="X166" i="1"/>
  <c r="T166" i="1"/>
  <c r="H166" i="1"/>
  <c r="L166" i="1" s="1"/>
  <c r="X165" i="1"/>
  <c r="T165" i="1"/>
  <c r="H165" i="1"/>
  <c r="L165" i="1" s="1"/>
  <c r="X164" i="1"/>
  <c r="T164" i="1"/>
  <c r="H164" i="1"/>
  <c r="L164" i="1" s="1"/>
  <c r="X163" i="1"/>
  <c r="T163" i="1"/>
  <c r="H163" i="1"/>
  <c r="L163" i="1" s="1"/>
  <c r="X162" i="1"/>
  <c r="T162" i="1"/>
  <c r="H162" i="1"/>
  <c r="L162" i="1" s="1"/>
  <c r="X161" i="1"/>
  <c r="T161" i="1"/>
  <c r="H161" i="1"/>
  <c r="L161" i="1" s="1"/>
  <c r="X160" i="1"/>
  <c r="T160" i="1"/>
  <c r="H160" i="1"/>
  <c r="L160" i="1" s="1"/>
  <c r="X159" i="1"/>
  <c r="T159" i="1"/>
  <c r="H159" i="1"/>
  <c r="L159" i="1" s="1"/>
  <c r="X158" i="1"/>
  <c r="T158" i="1"/>
  <c r="H158" i="1"/>
  <c r="L158" i="1" s="1"/>
  <c r="X157" i="1"/>
  <c r="Y157" i="1" s="1"/>
  <c r="W157" i="1"/>
  <c r="W158" i="1" s="1"/>
  <c r="W159" i="1" s="1"/>
  <c r="W160" i="1" s="1"/>
  <c r="W161" i="1" s="1"/>
  <c r="W162" i="1" s="1"/>
  <c r="W163" i="1" s="1"/>
  <c r="W164" i="1" s="1"/>
  <c r="W165" i="1" s="1"/>
  <c r="W166" i="1" s="1"/>
  <c r="W167" i="1" s="1"/>
  <c r="W168" i="1" s="1"/>
  <c r="T157" i="1"/>
  <c r="S157" i="1"/>
  <c r="S158" i="1" s="1"/>
  <c r="S159" i="1" s="1"/>
  <c r="S160" i="1" s="1"/>
  <c r="S161" i="1" s="1"/>
  <c r="S162" i="1" s="1"/>
  <c r="S163" i="1" s="1"/>
  <c r="S164" i="1" s="1"/>
  <c r="S165" i="1" s="1"/>
  <c r="S166" i="1" s="1"/>
  <c r="S167" i="1" s="1"/>
  <c r="S168" i="1" s="1"/>
  <c r="P157" i="1"/>
  <c r="P158" i="1" s="1"/>
  <c r="U157" i="1"/>
  <c r="K157" i="1"/>
  <c r="K158" i="1" s="1"/>
  <c r="K159" i="1" s="1"/>
  <c r="K160" i="1" s="1"/>
  <c r="K161" i="1" s="1"/>
  <c r="K162" i="1" s="1"/>
  <c r="K163" i="1" s="1"/>
  <c r="K164" i="1" s="1"/>
  <c r="K165" i="1" s="1"/>
  <c r="K166" i="1" s="1"/>
  <c r="K167" i="1" s="1"/>
  <c r="K168" i="1" s="1"/>
  <c r="H157" i="1"/>
  <c r="L157" i="1" s="1"/>
  <c r="M157" i="1" s="1"/>
  <c r="G157" i="1"/>
  <c r="G158" i="1" s="1"/>
  <c r="E157" i="1"/>
  <c r="E158" i="1" s="1"/>
  <c r="E159" i="1" s="1"/>
  <c r="E160" i="1" s="1"/>
  <c r="E161" i="1" s="1"/>
  <c r="E162" i="1" s="1"/>
  <c r="E163" i="1" s="1"/>
  <c r="E164" i="1" s="1"/>
  <c r="E165" i="1" s="1"/>
  <c r="T153" i="1"/>
  <c r="H153" i="1"/>
  <c r="L153" i="1" s="1"/>
  <c r="H152" i="1"/>
  <c r="L152" i="1" s="1"/>
  <c r="H151" i="1"/>
  <c r="L151" i="1" s="1"/>
  <c r="T150" i="1"/>
  <c r="X150" i="1"/>
  <c r="H150" i="1"/>
  <c r="L150" i="1" s="1"/>
  <c r="X149" i="1"/>
  <c r="T149" i="1"/>
  <c r="H149" i="1"/>
  <c r="L149" i="1" s="1"/>
  <c r="X148" i="1"/>
  <c r="T148" i="1"/>
  <c r="H148" i="1"/>
  <c r="L148" i="1" s="1"/>
  <c r="X147" i="1"/>
  <c r="T147" i="1"/>
  <c r="H147" i="1"/>
  <c r="L147" i="1" s="1"/>
  <c r="X146" i="1"/>
  <c r="T146" i="1"/>
  <c r="H146" i="1"/>
  <c r="L146" i="1" s="1"/>
  <c r="T145" i="1"/>
  <c r="H145" i="1"/>
  <c r="L145" i="1" s="1"/>
  <c r="H144" i="1"/>
  <c r="L144" i="1" s="1"/>
  <c r="X143" i="1"/>
  <c r="H143" i="1"/>
  <c r="L143" i="1" s="1"/>
  <c r="W142" i="1"/>
  <c r="W143" i="1" s="1"/>
  <c r="W144" i="1" s="1"/>
  <c r="W145" i="1" s="1"/>
  <c r="W146" i="1" s="1"/>
  <c r="W147" i="1" s="1"/>
  <c r="W148" i="1" s="1"/>
  <c r="W149" i="1" s="1"/>
  <c r="W150" i="1" s="1"/>
  <c r="W151" i="1" s="1"/>
  <c r="W152" i="1" s="1"/>
  <c r="W153" i="1" s="1"/>
  <c r="T142" i="1"/>
  <c r="S142" i="1"/>
  <c r="X142" i="1"/>
  <c r="Y142" i="1" s="1"/>
  <c r="Y143" i="1" s="1"/>
  <c r="Y144" i="1" s="1"/>
  <c r="P142" i="1"/>
  <c r="P143" i="1" s="1"/>
  <c r="P144" i="1" s="1"/>
  <c r="P145" i="1" s="1"/>
  <c r="P146" i="1" s="1"/>
  <c r="P147" i="1" s="1"/>
  <c r="K142" i="1"/>
  <c r="K143" i="1" s="1"/>
  <c r="K144" i="1" s="1"/>
  <c r="K145" i="1" s="1"/>
  <c r="K146" i="1" s="1"/>
  <c r="K147" i="1" s="1"/>
  <c r="K148" i="1" s="1"/>
  <c r="K149" i="1" s="1"/>
  <c r="K150" i="1" s="1"/>
  <c r="K151" i="1" s="1"/>
  <c r="K152" i="1" s="1"/>
  <c r="K153" i="1" s="1"/>
  <c r="H142" i="1"/>
  <c r="L142" i="1" s="1"/>
  <c r="M142" i="1" s="1"/>
  <c r="G142" i="1"/>
  <c r="G143" i="1" s="1"/>
  <c r="G144" i="1" s="1"/>
  <c r="G145" i="1" s="1"/>
  <c r="G146" i="1" s="1"/>
  <c r="G147" i="1" s="1"/>
  <c r="G148" i="1" s="1"/>
  <c r="G149" i="1" s="1"/>
  <c r="G150" i="1" s="1"/>
  <c r="G151" i="1" s="1"/>
  <c r="G152" i="1" s="1"/>
  <c r="G153" i="1" s="1"/>
  <c r="E142" i="1"/>
  <c r="X138" i="1"/>
  <c r="T138" i="1"/>
  <c r="H138" i="1"/>
  <c r="L138" i="1" s="1"/>
  <c r="X137" i="1"/>
  <c r="T137" i="1"/>
  <c r="H137" i="1"/>
  <c r="L137" i="1" s="1"/>
  <c r="X136" i="1"/>
  <c r="T136" i="1"/>
  <c r="H136" i="1"/>
  <c r="L136" i="1" s="1"/>
  <c r="H135" i="1"/>
  <c r="L135" i="1" s="1"/>
  <c r="H134" i="1"/>
  <c r="L134" i="1" s="1"/>
  <c r="T133" i="1"/>
  <c r="X133" i="1"/>
  <c r="H133" i="1"/>
  <c r="L133" i="1" s="1"/>
  <c r="X132" i="1"/>
  <c r="T132" i="1"/>
  <c r="H132" i="1"/>
  <c r="L132" i="1" s="1"/>
  <c r="X131" i="1"/>
  <c r="T131" i="1"/>
  <c r="H131" i="1"/>
  <c r="L131" i="1" s="1"/>
  <c r="X130" i="1"/>
  <c r="T130" i="1"/>
  <c r="H130" i="1"/>
  <c r="L130" i="1" s="1"/>
  <c r="X129" i="1"/>
  <c r="T129" i="1"/>
  <c r="H129" i="1"/>
  <c r="L129" i="1" s="1"/>
  <c r="H128" i="1"/>
  <c r="L128" i="1" s="1"/>
  <c r="W127" i="1"/>
  <c r="W128" i="1" s="1"/>
  <c r="W129" i="1" s="1"/>
  <c r="W130" i="1" s="1"/>
  <c r="W131" i="1" s="1"/>
  <c r="W132" i="1" s="1"/>
  <c r="W133" i="1" s="1"/>
  <c r="W134" i="1" s="1"/>
  <c r="W135" i="1" s="1"/>
  <c r="W136" i="1" s="1"/>
  <c r="W137" i="1" s="1"/>
  <c r="W138" i="1" s="1"/>
  <c r="P127" i="1"/>
  <c r="P128" i="1" s="1"/>
  <c r="P129" i="1" s="1"/>
  <c r="K127" i="1"/>
  <c r="K128" i="1" s="1"/>
  <c r="K129" i="1" s="1"/>
  <c r="K130" i="1" s="1"/>
  <c r="K131" i="1" s="1"/>
  <c r="K132" i="1" s="1"/>
  <c r="K133" i="1" s="1"/>
  <c r="K134" i="1" s="1"/>
  <c r="K135" i="1" s="1"/>
  <c r="K136" i="1" s="1"/>
  <c r="K137" i="1" s="1"/>
  <c r="K138" i="1" s="1"/>
  <c r="H127" i="1"/>
  <c r="L127" i="1" s="1"/>
  <c r="M127" i="1" s="1"/>
  <c r="G127" i="1"/>
  <c r="G128" i="1" s="1"/>
  <c r="G129" i="1" s="1"/>
  <c r="G130" i="1" s="1"/>
  <c r="G131" i="1" s="1"/>
  <c r="G132" i="1" s="1"/>
  <c r="G133" i="1" s="1"/>
  <c r="G134" i="1" s="1"/>
  <c r="G135" i="1" s="1"/>
  <c r="G136" i="1" s="1"/>
  <c r="G137" i="1" s="1"/>
  <c r="G138" i="1" s="1"/>
  <c r="E127" i="1"/>
  <c r="E128" i="1" s="1"/>
  <c r="X120" i="1"/>
  <c r="T120" i="1"/>
  <c r="H120" i="1"/>
  <c r="L120" i="1" s="1"/>
  <c r="X119" i="1"/>
  <c r="T119" i="1"/>
  <c r="H119" i="1"/>
  <c r="L119" i="1" s="1"/>
  <c r="T118" i="1"/>
  <c r="H118" i="1"/>
  <c r="L118" i="1" s="1"/>
  <c r="X117" i="1"/>
  <c r="H117" i="1"/>
  <c r="L117" i="1" s="1"/>
  <c r="X116" i="1"/>
  <c r="T116" i="1"/>
  <c r="H116" i="1"/>
  <c r="L116" i="1" s="1"/>
  <c r="T115" i="1"/>
  <c r="X115" i="1"/>
  <c r="H115" i="1"/>
  <c r="L115" i="1" s="1"/>
  <c r="X114" i="1"/>
  <c r="T114" i="1"/>
  <c r="H114" i="1"/>
  <c r="L114" i="1" s="1"/>
  <c r="T113" i="1"/>
  <c r="H113" i="1"/>
  <c r="L113" i="1" s="1"/>
  <c r="T112" i="1"/>
  <c r="X112" i="1"/>
  <c r="H112" i="1"/>
  <c r="L112" i="1" s="1"/>
  <c r="X111" i="1"/>
  <c r="T111" i="1"/>
  <c r="H111" i="1"/>
  <c r="L111" i="1" s="1"/>
  <c r="X110" i="1"/>
  <c r="T110" i="1"/>
  <c r="H110" i="1"/>
  <c r="L110" i="1" s="1"/>
  <c r="X109" i="1"/>
  <c r="Y109" i="1" s="1"/>
  <c r="W109" i="1"/>
  <c r="W110" i="1" s="1"/>
  <c r="W111" i="1" s="1"/>
  <c r="W112" i="1" s="1"/>
  <c r="W113" i="1" s="1"/>
  <c r="W114" i="1" s="1"/>
  <c r="W115" i="1" s="1"/>
  <c r="W116" i="1" s="1"/>
  <c r="W117" i="1" s="1"/>
  <c r="W118" i="1" s="1"/>
  <c r="W119" i="1" s="1"/>
  <c r="W120" i="1" s="1"/>
  <c r="S109" i="1"/>
  <c r="U109" i="1" s="1"/>
  <c r="T109" i="1"/>
  <c r="K109" i="1"/>
  <c r="K110" i="1" s="1"/>
  <c r="K111" i="1" s="1"/>
  <c r="K112" i="1" s="1"/>
  <c r="K113" i="1" s="1"/>
  <c r="K114" i="1" s="1"/>
  <c r="K115" i="1" s="1"/>
  <c r="K116" i="1" s="1"/>
  <c r="K117" i="1" s="1"/>
  <c r="K118" i="1" s="1"/>
  <c r="K119" i="1" s="1"/>
  <c r="K120" i="1" s="1"/>
  <c r="H109" i="1"/>
  <c r="L109" i="1" s="1"/>
  <c r="M109" i="1" s="1"/>
  <c r="G109" i="1"/>
  <c r="G110" i="1" s="1"/>
  <c r="E109" i="1"/>
  <c r="E110" i="1" s="1"/>
  <c r="E111" i="1" s="1"/>
  <c r="H105" i="1"/>
  <c r="L105" i="1" s="1"/>
  <c r="T104" i="1"/>
  <c r="X104" i="1"/>
  <c r="H104" i="1"/>
  <c r="L104" i="1" s="1"/>
  <c r="X103" i="1"/>
  <c r="H103" i="1"/>
  <c r="L103" i="1" s="1"/>
  <c r="X102" i="1"/>
  <c r="T102" i="1"/>
  <c r="H102" i="1"/>
  <c r="L102" i="1" s="1"/>
  <c r="T101" i="1"/>
  <c r="H101" i="1"/>
  <c r="L101" i="1" s="1"/>
  <c r="X100" i="1"/>
  <c r="T100" i="1"/>
  <c r="H100" i="1"/>
  <c r="L100" i="1" s="1"/>
  <c r="X99" i="1"/>
  <c r="T99" i="1"/>
  <c r="H99" i="1"/>
  <c r="L99" i="1" s="1"/>
  <c r="H98" i="1"/>
  <c r="L98" i="1" s="1"/>
  <c r="T97" i="1"/>
  <c r="X97" i="1"/>
  <c r="H97" i="1"/>
  <c r="L97" i="1" s="1"/>
  <c r="T96" i="1"/>
  <c r="X96" i="1"/>
  <c r="H96" i="1"/>
  <c r="L96" i="1" s="1"/>
  <c r="X95" i="1"/>
  <c r="T95" i="1"/>
  <c r="H95" i="1"/>
  <c r="L95" i="1" s="1"/>
  <c r="W94" i="1"/>
  <c r="W95" i="1" s="1"/>
  <c r="W96" i="1" s="1"/>
  <c r="W97" i="1" s="1"/>
  <c r="W98" i="1" s="1"/>
  <c r="W99" i="1" s="1"/>
  <c r="W100" i="1" s="1"/>
  <c r="W101" i="1" s="1"/>
  <c r="W102" i="1" s="1"/>
  <c r="W103" i="1" s="1"/>
  <c r="W104" i="1" s="1"/>
  <c r="W105" i="1" s="1"/>
  <c r="X94" i="1"/>
  <c r="Y94" i="1" s="1"/>
  <c r="S94" i="1"/>
  <c r="S95" i="1" s="1"/>
  <c r="T94" i="1"/>
  <c r="K94" i="1"/>
  <c r="K95" i="1" s="1"/>
  <c r="K96" i="1" s="1"/>
  <c r="K97" i="1" s="1"/>
  <c r="K98" i="1" s="1"/>
  <c r="K99" i="1" s="1"/>
  <c r="K100" i="1" s="1"/>
  <c r="K101" i="1" s="1"/>
  <c r="K102" i="1" s="1"/>
  <c r="K103" i="1" s="1"/>
  <c r="K104" i="1" s="1"/>
  <c r="K105" i="1" s="1"/>
  <c r="H94" i="1"/>
  <c r="L94" i="1" s="1"/>
  <c r="M94" i="1" s="1"/>
  <c r="G94" i="1"/>
  <c r="G95" i="1" s="1"/>
  <c r="G96" i="1" s="1"/>
  <c r="G97" i="1" s="1"/>
  <c r="G98" i="1" s="1"/>
  <c r="G99" i="1" s="1"/>
  <c r="G100" i="1" s="1"/>
  <c r="G101" i="1" s="1"/>
  <c r="G102" i="1" s="1"/>
  <c r="G103" i="1" s="1"/>
  <c r="G104" i="1" s="1"/>
  <c r="G105" i="1" s="1"/>
  <c r="E94" i="1"/>
  <c r="I94" i="1" s="1"/>
  <c r="H90" i="1"/>
  <c r="L90" i="1" s="1"/>
  <c r="H89" i="1"/>
  <c r="L89" i="1" s="1"/>
  <c r="X88" i="1"/>
  <c r="T88" i="1"/>
  <c r="H88" i="1"/>
  <c r="L88" i="1" s="1"/>
  <c r="T87" i="1"/>
  <c r="X87" i="1"/>
  <c r="H87" i="1"/>
  <c r="L87" i="1" s="1"/>
  <c r="X86" i="1"/>
  <c r="T86" i="1"/>
  <c r="H86" i="1"/>
  <c r="L86" i="1" s="1"/>
  <c r="X85" i="1"/>
  <c r="T85" i="1"/>
  <c r="H85" i="1"/>
  <c r="L85" i="1" s="1"/>
  <c r="X84" i="1"/>
  <c r="T84" i="1"/>
  <c r="H84" i="1"/>
  <c r="L84" i="1" s="1"/>
  <c r="H83" i="1"/>
  <c r="L83" i="1" s="1"/>
  <c r="H82" i="1"/>
  <c r="L82" i="1" s="1"/>
  <c r="X81" i="1"/>
  <c r="H81" i="1"/>
  <c r="L81" i="1" s="1"/>
  <c r="X80" i="1"/>
  <c r="T80" i="1"/>
  <c r="H80" i="1"/>
  <c r="L80" i="1" s="1"/>
  <c r="W79" i="1"/>
  <c r="W80" i="1" s="1"/>
  <c r="W81" i="1" s="1"/>
  <c r="W82" i="1" s="1"/>
  <c r="W83" i="1" s="1"/>
  <c r="W84" i="1" s="1"/>
  <c r="W85" i="1" s="1"/>
  <c r="W86" i="1" s="1"/>
  <c r="W87" i="1" s="1"/>
  <c r="W88" i="1" s="1"/>
  <c r="W89" i="1" s="1"/>
  <c r="W90" i="1" s="1"/>
  <c r="T79" i="1"/>
  <c r="S79" i="1"/>
  <c r="S80" i="1" s="1"/>
  <c r="S81" i="1" s="1"/>
  <c r="S82" i="1" s="1"/>
  <c r="S83" i="1" s="1"/>
  <c r="X79" i="1"/>
  <c r="Y79" i="1" s="1"/>
  <c r="Y80" i="1" s="1"/>
  <c r="P79" i="1"/>
  <c r="P80" i="1" s="1"/>
  <c r="P81" i="1" s="1"/>
  <c r="P82" i="1" s="1"/>
  <c r="P83" i="1" s="1"/>
  <c r="P84" i="1" s="1"/>
  <c r="K79" i="1"/>
  <c r="K80" i="1" s="1"/>
  <c r="K81" i="1" s="1"/>
  <c r="K82" i="1" s="1"/>
  <c r="K83" i="1" s="1"/>
  <c r="K84" i="1" s="1"/>
  <c r="K85" i="1" s="1"/>
  <c r="K86" i="1" s="1"/>
  <c r="K87" i="1" s="1"/>
  <c r="K88" i="1" s="1"/>
  <c r="K89" i="1" s="1"/>
  <c r="K90" i="1" s="1"/>
  <c r="H79" i="1"/>
  <c r="L79" i="1" s="1"/>
  <c r="M79" i="1" s="1"/>
  <c r="G79" i="1"/>
  <c r="G80" i="1" s="1"/>
  <c r="G81" i="1" s="1"/>
  <c r="G82" i="1" s="1"/>
  <c r="G83" i="1" s="1"/>
  <c r="G84" i="1" s="1"/>
  <c r="G85" i="1" s="1"/>
  <c r="G86" i="1" s="1"/>
  <c r="G87" i="1" s="1"/>
  <c r="G88" i="1" s="1"/>
  <c r="G89" i="1" s="1"/>
  <c r="G90" i="1" s="1"/>
  <c r="E79" i="1"/>
  <c r="E80" i="1" s="1"/>
  <c r="E81" i="1" s="1"/>
  <c r="H73" i="1"/>
  <c r="L73" i="1" s="1"/>
  <c r="H72" i="1"/>
  <c r="L72" i="1" s="1"/>
  <c r="T71" i="1"/>
  <c r="H71" i="1"/>
  <c r="L71" i="1" s="1"/>
  <c r="X70" i="1"/>
  <c r="T70" i="1"/>
  <c r="H70" i="1"/>
  <c r="L70" i="1" s="1"/>
  <c r="X69" i="1"/>
  <c r="T69" i="1"/>
  <c r="H69" i="1"/>
  <c r="L69" i="1" s="1"/>
  <c r="W68" i="1"/>
  <c r="W69" i="1" s="1"/>
  <c r="W70" i="1" s="1"/>
  <c r="W71" i="1" s="1"/>
  <c r="W72" i="1" s="1"/>
  <c r="W73" i="1" s="1"/>
  <c r="P68" i="1"/>
  <c r="P69" i="1" s="1"/>
  <c r="K68" i="1"/>
  <c r="K69" i="1" s="1"/>
  <c r="K70" i="1" s="1"/>
  <c r="K71" i="1" s="1"/>
  <c r="K72" i="1" s="1"/>
  <c r="K73" i="1" s="1"/>
  <c r="H68" i="1"/>
  <c r="L68" i="1" s="1"/>
  <c r="M68" i="1" s="1"/>
  <c r="G68" i="1"/>
  <c r="G69" i="1" s="1"/>
  <c r="G70" i="1" s="1"/>
  <c r="G71" i="1" s="1"/>
  <c r="G72" i="1" s="1"/>
  <c r="G73" i="1" s="1"/>
  <c r="E68" i="1"/>
  <c r="E69" i="1" s="1"/>
  <c r="X63" i="1"/>
  <c r="T63" i="1"/>
  <c r="H63" i="1"/>
  <c r="L63" i="1" s="1"/>
  <c r="X62" i="1"/>
  <c r="T62" i="1"/>
  <c r="H62" i="1"/>
  <c r="L62" i="1" s="1"/>
  <c r="X61" i="1"/>
  <c r="T61" i="1"/>
  <c r="H61" i="1"/>
  <c r="L61" i="1" s="1"/>
  <c r="H60" i="1"/>
  <c r="L60" i="1" s="1"/>
  <c r="X59" i="1"/>
  <c r="T59" i="1"/>
  <c r="H59" i="1"/>
  <c r="L59" i="1" s="1"/>
  <c r="X58" i="1"/>
  <c r="H58" i="1"/>
  <c r="L58" i="1" s="1"/>
  <c r="X57" i="1"/>
  <c r="T57" i="1"/>
  <c r="H57" i="1"/>
  <c r="L57" i="1" s="1"/>
  <c r="X56" i="1"/>
  <c r="H56" i="1"/>
  <c r="L56" i="1"/>
  <c r="X55" i="1"/>
  <c r="T55" i="1"/>
  <c r="H55" i="1"/>
  <c r="L55" i="1" s="1"/>
  <c r="X54" i="1"/>
  <c r="H54" i="1"/>
  <c r="L54" i="1" s="1"/>
  <c r="H53" i="1"/>
  <c r="L53" i="1" s="1"/>
  <c r="T52" i="1"/>
  <c r="X52" i="1"/>
  <c r="H52" i="1"/>
  <c r="L52" i="1" s="1"/>
  <c r="M52" i="1" s="1"/>
  <c r="X50" i="1"/>
  <c r="T50" i="1"/>
  <c r="H50" i="1"/>
  <c r="L50" i="1" s="1"/>
  <c r="X49" i="1"/>
  <c r="T49" i="1"/>
  <c r="H49" i="1"/>
  <c r="L49" i="1" s="1"/>
  <c r="T48" i="1"/>
  <c r="H48" i="1"/>
  <c r="T47" i="1"/>
  <c r="H47" i="1"/>
  <c r="L47" i="1" s="1"/>
  <c r="X46" i="1"/>
  <c r="T46" i="1"/>
  <c r="H46" i="1"/>
  <c r="L46" i="1" s="1"/>
  <c r="H45" i="1"/>
  <c r="L45" i="1" s="1"/>
  <c r="X44" i="1"/>
  <c r="T44" i="1"/>
  <c r="H44" i="1"/>
  <c r="L44" i="1" s="1"/>
  <c r="H43" i="1"/>
  <c r="L43" i="1" s="1"/>
  <c r="X42" i="1"/>
  <c r="T42" i="1"/>
  <c r="H42" i="1"/>
  <c r="L42" i="1" s="1"/>
  <c r="X41" i="1"/>
  <c r="T41" i="1"/>
  <c r="H41" i="1"/>
  <c r="L41" i="1" s="1"/>
  <c r="T40" i="1"/>
  <c r="H40" i="1"/>
  <c r="L40" i="1" s="1"/>
  <c r="X39" i="1"/>
  <c r="H39" i="1"/>
  <c r="L39" i="1" s="1"/>
  <c r="M39" i="1" s="1"/>
  <c r="T36" i="1"/>
  <c r="H36" i="1"/>
  <c r="X35" i="1"/>
  <c r="T35" i="1"/>
  <c r="H35" i="1"/>
  <c r="J35" i="1" s="1"/>
  <c r="X34" i="1"/>
  <c r="T34" i="1"/>
  <c r="H34" i="1"/>
  <c r="J34" i="1" s="1"/>
  <c r="L34" i="1" s="1"/>
  <c r="H33" i="1"/>
  <c r="S32" i="1"/>
  <c r="S33" i="1" s="1"/>
  <c r="S34" i="1" s="1"/>
  <c r="S35" i="1" s="1"/>
  <c r="S36" i="1" s="1"/>
  <c r="S39" i="1" s="1"/>
  <c r="S40" i="1" s="1"/>
  <c r="S41" i="1" s="1"/>
  <c r="S42" i="1" s="1"/>
  <c r="S43" i="1" s="1"/>
  <c r="S44" i="1" s="1"/>
  <c r="S45" i="1" s="1"/>
  <c r="S46" i="1" s="1"/>
  <c r="S47" i="1" s="1"/>
  <c r="S48" i="1" s="1"/>
  <c r="S49" i="1" s="1"/>
  <c r="S50" i="1" s="1"/>
  <c r="S52" i="1" s="1"/>
  <c r="S53" i="1" s="1"/>
  <c r="S54" i="1" s="1"/>
  <c r="S55" i="1" s="1"/>
  <c r="S56" i="1" s="1"/>
  <c r="S57" i="1" s="1"/>
  <c r="S58" i="1" s="1"/>
  <c r="S59" i="1" s="1"/>
  <c r="S60" i="1" s="1"/>
  <c r="S61" i="1" s="1"/>
  <c r="S62" i="1" s="1"/>
  <c r="S63" i="1" s="1"/>
  <c r="S64" i="1" s="1"/>
  <c r="T32" i="1"/>
  <c r="H32" i="1"/>
  <c r="J32" i="1" s="1"/>
  <c r="L32" i="1" s="1"/>
  <c r="H31" i="1"/>
  <c r="J31" i="1" s="1"/>
  <c r="L31" i="1" s="1"/>
  <c r="T30" i="1"/>
  <c r="H30" i="1"/>
  <c r="J30" i="1" s="1"/>
  <c r="H29" i="1"/>
  <c r="T28" i="1"/>
  <c r="H28" i="1"/>
  <c r="J28" i="1" s="1"/>
  <c r="H27" i="1"/>
  <c r="J27" i="1" s="1"/>
  <c r="L27" i="1" s="1"/>
  <c r="T26" i="1"/>
  <c r="H26" i="1"/>
  <c r="J26" i="1" s="1"/>
  <c r="L26" i="1" s="1"/>
  <c r="W25" i="1"/>
  <c r="W26" i="1" s="1"/>
  <c r="W27" i="1" s="1"/>
  <c r="W28" i="1" s="1"/>
  <c r="W29" i="1" s="1"/>
  <c r="W30" i="1" s="1"/>
  <c r="W31" i="1" s="1"/>
  <c r="W32" i="1" s="1"/>
  <c r="W33" i="1" s="1"/>
  <c r="W34" i="1" s="1"/>
  <c r="W35" i="1" s="1"/>
  <c r="W36" i="1" s="1"/>
  <c r="W39" i="1" s="1"/>
  <c r="W40" i="1" s="1"/>
  <c r="W41" i="1" s="1"/>
  <c r="W42" i="1" s="1"/>
  <c r="W43" i="1" s="1"/>
  <c r="W44" i="1" s="1"/>
  <c r="W45" i="1" s="1"/>
  <c r="W46" i="1" s="1"/>
  <c r="W47" i="1" s="1"/>
  <c r="W48" i="1" s="1"/>
  <c r="W49" i="1" s="1"/>
  <c r="W50" i="1" s="1"/>
  <c r="W52" i="1" s="1"/>
  <c r="W53" i="1" s="1"/>
  <c r="W54" i="1" s="1"/>
  <c r="W55" i="1" s="1"/>
  <c r="W56" i="1" s="1"/>
  <c r="W57" i="1" s="1"/>
  <c r="W58" i="1" s="1"/>
  <c r="W59" i="1" s="1"/>
  <c r="W60" i="1" s="1"/>
  <c r="W61" i="1" s="1"/>
  <c r="W62" i="1" s="1"/>
  <c r="W63" i="1" s="1"/>
  <c r="W64" i="1" s="1"/>
  <c r="T25" i="1"/>
  <c r="H25" i="1"/>
  <c r="J25" i="1" s="1"/>
  <c r="T21" i="1"/>
  <c r="H21" i="1"/>
  <c r="L21" i="1" s="1"/>
  <c r="T20" i="1"/>
  <c r="H20" i="1"/>
  <c r="L20" i="1" s="1"/>
  <c r="T19" i="1"/>
  <c r="H19" i="1"/>
  <c r="L19" i="1" s="1"/>
  <c r="H18" i="1"/>
  <c r="L18" i="1" s="1"/>
  <c r="H17" i="1"/>
  <c r="L17" i="1" s="1"/>
  <c r="T16" i="1"/>
  <c r="H16" i="1"/>
  <c r="L16" i="1" s="1"/>
  <c r="T15" i="1"/>
  <c r="H15" i="1"/>
  <c r="L15" i="1" s="1"/>
  <c r="T14" i="1"/>
  <c r="H14" i="1"/>
  <c r="L14" i="1" s="1"/>
  <c r="T13" i="1"/>
  <c r="H13" i="1"/>
  <c r="L13" i="1" s="1"/>
  <c r="T12" i="1"/>
  <c r="H12" i="1"/>
  <c r="L12" i="1" s="1"/>
  <c r="H11" i="1"/>
  <c r="L11" i="1" s="1"/>
  <c r="T10" i="1"/>
  <c r="U10" i="1" s="1"/>
  <c r="P10" i="1"/>
  <c r="P11" i="1" s="1"/>
  <c r="P12" i="1" s="1"/>
  <c r="P13" i="1" s="1"/>
  <c r="P14" i="1" s="1"/>
  <c r="P15" i="1" s="1"/>
  <c r="P16" i="1" s="1"/>
  <c r="P17" i="1" s="1"/>
  <c r="P18" i="1" s="1"/>
  <c r="P19" i="1" s="1"/>
  <c r="P20" i="1" s="1"/>
  <c r="P21" i="1" s="1"/>
  <c r="P25" i="1" s="1"/>
  <c r="P26" i="1" s="1"/>
  <c r="P27" i="1" s="1"/>
  <c r="P28" i="1" s="1"/>
  <c r="P29" i="1" s="1"/>
  <c r="P30" i="1" s="1"/>
  <c r="P31" i="1" s="1"/>
  <c r="P32" i="1" s="1"/>
  <c r="P33" i="1" s="1"/>
  <c r="P34" i="1" s="1"/>
  <c r="P35" i="1" s="1"/>
  <c r="P36" i="1" s="1"/>
  <c r="P39" i="1" s="1"/>
  <c r="K10" i="1"/>
  <c r="K11" i="1" s="1"/>
  <c r="K12" i="1" s="1"/>
  <c r="K13" i="1" s="1"/>
  <c r="K14" i="1" s="1"/>
  <c r="K15" i="1" s="1"/>
  <c r="K16" i="1" s="1"/>
  <c r="K17" i="1" s="1"/>
  <c r="K18" i="1" s="1"/>
  <c r="K19" i="1" s="1"/>
  <c r="K20" i="1" s="1"/>
  <c r="K21" i="1" s="1"/>
  <c r="H10" i="1"/>
  <c r="L10" i="1" s="1"/>
  <c r="M10" i="1" s="1"/>
  <c r="G10" i="1"/>
  <c r="G11" i="1" s="1"/>
  <c r="G12" i="1" s="1"/>
  <c r="G13" i="1" s="1"/>
  <c r="G14" i="1" s="1"/>
  <c r="G15" i="1" s="1"/>
  <c r="G16" i="1" s="1"/>
  <c r="G17" i="1" s="1"/>
  <c r="G18" i="1" s="1"/>
  <c r="G19" i="1" s="1"/>
  <c r="G20" i="1" s="1"/>
  <c r="G21" i="1" s="1"/>
  <c r="G25" i="1" s="1"/>
  <c r="G26" i="1" s="1"/>
  <c r="G27" i="1" s="1"/>
  <c r="G28" i="1" s="1"/>
  <c r="G29" i="1" s="1"/>
  <c r="G30" i="1" s="1"/>
  <c r="G31" i="1" s="1"/>
  <c r="G32" i="1" s="1"/>
  <c r="G33" i="1" s="1"/>
  <c r="G34" i="1" s="1"/>
  <c r="G35" i="1" s="1"/>
  <c r="G36" i="1" s="1"/>
  <c r="G39" i="1" s="1"/>
  <c r="G40" i="1" s="1"/>
  <c r="G41" i="1" s="1"/>
  <c r="G42" i="1" s="1"/>
  <c r="G43" i="1" s="1"/>
  <c r="G44" i="1" s="1"/>
  <c r="G45" i="1" s="1"/>
  <c r="G46" i="1" s="1"/>
  <c r="G47" i="1" s="1"/>
  <c r="G48" i="1" s="1"/>
  <c r="G49" i="1" s="1"/>
  <c r="G50" i="1" s="1"/>
  <c r="G52" i="1" s="1"/>
  <c r="G53" i="1" s="1"/>
  <c r="G54" i="1" s="1"/>
  <c r="G55" i="1" s="1"/>
  <c r="G56" i="1" s="1"/>
  <c r="G57" i="1" s="1"/>
  <c r="G58" i="1" s="1"/>
  <c r="G59" i="1" s="1"/>
  <c r="G60" i="1" s="1"/>
  <c r="G61" i="1" s="1"/>
  <c r="G62" i="1" s="1"/>
  <c r="G63" i="1" s="1"/>
  <c r="G64" i="1" s="1"/>
  <c r="E10" i="1"/>
  <c r="E11" i="1" s="1"/>
  <c r="X45" i="1"/>
  <c r="T18" i="1"/>
  <c r="T29" i="1"/>
  <c r="X33" i="1"/>
  <c r="T56" i="1"/>
  <c r="X71" i="1"/>
  <c r="X134" i="1"/>
  <c r="T134" i="1"/>
  <c r="X36" i="1"/>
  <c r="X40" i="1"/>
  <c r="T45" i="1"/>
  <c r="T53" i="1"/>
  <c r="X72" i="1"/>
  <c r="T72" i="1"/>
  <c r="X73" i="1"/>
  <c r="T73" i="1"/>
  <c r="T33" i="1"/>
  <c r="X90" i="1"/>
  <c r="T90" i="1"/>
  <c r="S68" i="1"/>
  <c r="S69" i="1"/>
  <c r="S70" i="1" s="1"/>
  <c r="S71" i="1" s="1"/>
  <c r="S72" i="1" s="1"/>
  <c r="S73" i="1" s="1"/>
  <c r="X68" i="1"/>
  <c r="Y68" i="1" s="1"/>
  <c r="X89" i="1"/>
  <c r="T89" i="1"/>
  <c r="X43" i="1"/>
  <c r="T11" i="1"/>
  <c r="T17" i="1"/>
  <c r="T27" i="1"/>
  <c r="T31" i="1"/>
  <c r="X32" i="1"/>
  <c r="Y32" i="1" s="1"/>
  <c r="T39" i="1"/>
  <c r="X47" i="1"/>
  <c r="X48" i="1"/>
  <c r="T54" i="1"/>
  <c r="T60" i="1"/>
  <c r="X60" i="1"/>
  <c r="T68" i="1"/>
  <c r="X82" i="1"/>
  <c r="T82" i="1"/>
  <c r="L25" i="1"/>
  <c r="T43" i="1"/>
  <c r="L48" i="1"/>
  <c r="X53" i="1"/>
  <c r="T58" i="1"/>
  <c r="U68" i="1"/>
  <c r="T83" i="1"/>
  <c r="T81" i="1"/>
  <c r="X98" i="1"/>
  <c r="T98" i="1"/>
  <c r="X105" i="1"/>
  <c r="T105" i="1"/>
  <c r="X128" i="1"/>
  <c r="T128" i="1"/>
  <c r="X83" i="1"/>
  <c r="X151" i="1"/>
  <c r="T151" i="1"/>
  <c r="X135" i="1"/>
  <c r="T135" i="1"/>
  <c r="X152" i="1"/>
  <c r="T152" i="1"/>
  <c r="G188" i="1"/>
  <c r="G189" i="1" s="1"/>
  <c r="P94" i="1"/>
  <c r="P95" i="1" s="1"/>
  <c r="P96" i="1" s="1"/>
  <c r="P97" i="1" s="1"/>
  <c r="S143" i="1"/>
  <c r="S144" i="1" s="1"/>
  <c r="X144" i="1"/>
  <c r="T144" i="1"/>
  <c r="P109" i="1"/>
  <c r="P110" i="1" s="1"/>
  <c r="P111" i="1" s="1"/>
  <c r="P112" i="1" s="1"/>
  <c r="P113" i="1" s="1"/>
  <c r="S110" i="1"/>
  <c r="S111" i="1" s="1"/>
  <c r="T117" i="1"/>
  <c r="T143" i="1"/>
  <c r="X113" i="1"/>
  <c r="X127" i="1"/>
  <c r="Y127" i="1" s="1"/>
  <c r="T127" i="1"/>
  <c r="X153" i="1"/>
  <c r="X101" i="1"/>
  <c r="T103" i="1"/>
  <c r="X118" i="1"/>
  <c r="S127" i="1"/>
  <c r="X145" i="1"/>
  <c r="U232" i="1"/>
  <c r="T256" i="1"/>
  <c r="X218" i="1"/>
  <c r="T218" i="1"/>
  <c r="X236" i="1"/>
  <c r="T236" i="1"/>
  <c r="X256" i="1"/>
  <c r="X202" i="1"/>
  <c r="Y202" i="1" s="1"/>
  <c r="Y203" i="1" s="1"/>
  <c r="Y204" i="1" s="1"/>
  <c r="Y205" i="1" s="1"/>
  <c r="W202" i="1"/>
  <c r="W203" i="1" s="1"/>
  <c r="W204" i="1" s="1"/>
  <c r="W205" i="1" s="1"/>
  <c r="W206" i="1" s="1"/>
  <c r="W207" i="1" s="1"/>
  <c r="W208" i="1" s="1"/>
  <c r="W209" i="1" s="1"/>
  <c r="W210" i="1" s="1"/>
  <c r="W211" i="1" s="1"/>
  <c r="W212" i="1" s="1"/>
  <c r="W213" i="1" s="1"/>
  <c r="X243" i="1"/>
  <c r="T247" i="1"/>
  <c r="P247" i="1"/>
  <c r="S233" i="1"/>
  <c r="S234" i="1" s="1"/>
  <c r="S235" i="1" s="1"/>
  <c r="S236" i="1" s="1"/>
  <c r="S237" i="1" s="1"/>
  <c r="S238" i="1" s="1"/>
  <c r="S239" i="1" s="1"/>
  <c r="S240" i="1" s="1"/>
  <c r="S241" i="1" s="1"/>
  <c r="S242" i="1" s="1"/>
  <c r="S243" i="1" s="1"/>
  <c r="X220" i="1"/>
  <c r="T222" i="1"/>
  <c r="X239" i="1"/>
  <c r="L38" i="2"/>
  <c r="J333" i="1" s="1"/>
  <c r="E311" i="1"/>
  <c r="E312" i="1" s="1"/>
  <c r="I312" i="1" s="1"/>
  <c r="X222" i="1"/>
  <c r="X219" i="1"/>
  <c r="X248" i="1"/>
  <c r="X252" i="1"/>
  <c r="X253" i="1"/>
  <c r="T253" i="1"/>
  <c r="X226" i="1"/>
  <c r="X227" i="1"/>
  <c r="T227" i="1"/>
  <c r="I262" i="1"/>
  <c r="S263" i="1"/>
  <c r="S264" i="1" s="1"/>
  <c r="S265" i="1" s="1"/>
  <c r="S266" i="1" s="1"/>
  <c r="S267" i="1" s="1"/>
  <c r="S268" i="1" s="1"/>
  <c r="S269" i="1" s="1"/>
  <c r="S270" i="1" s="1"/>
  <c r="S271" i="1" s="1"/>
  <c r="S272" i="1" s="1"/>
  <c r="S273" i="1" s="1"/>
  <c r="X263" i="1"/>
  <c r="X300" i="1"/>
  <c r="T300" i="1"/>
  <c r="X311" i="1"/>
  <c r="T263" i="1"/>
  <c r="Y280" i="1"/>
  <c r="X223" i="1"/>
  <c r="X232" i="1"/>
  <c r="Y232" i="1" s="1"/>
  <c r="X240" i="1"/>
  <c r="E248" i="1"/>
  <c r="E249" i="1" s="1"/>
  <c r="E250" i="1" s="1"/>
  <c r="X249" i="1"/>
  <c r="X257" i="1"/>
  <c r="T270" i="1"/>
  <c r="P329" i="1"/>
  <c r="T262" i="1"/>
  <c r="X267" i="1"/>
  <c r="T271" i="1"/>
  <c r="P297" i="1"/>
  <c r="P298" i="1" s="1"/>
  <c r="X296" i="1"/>
  <c r="Y296" i="1" s="1"/>
  <c r="T296" i="1"/>
  <c r="S296" i="1"/>
  <c r="S297" i="1" s="1"/>
  <c r="Y322" i="1"/>
  <c r="R8" i="2"/>
  <c r="N16" i="2"/>
  <c r="N20" i="2" s="1"/>
  <c r="D335" i="1" s="1"/>
  <c r="H335" i="1" s="1"/>
  <c r="F16" i="2"/>
  <c r="F20" i="2" s="1"/>
  <c r="D327" i="1" s="1"/>
  <c r="X266" i="1"/>
  <c r="S309" i="1"/>
  <c r="T318" i="1"/>
  <c r="T306" i="1"/>
  <c r="T309" i="1"/>
  <c r="X312" i="1"/>
  <c r="H16" i="2"/>
  <c r="H20" i="2"/>
  <c r="H33" i="2" s="1"/>
  <c r="Q16" i="2"/>
  <c r="Q20" i="2" s="1"/>
  <c r="R14" i="2"/>
  <c r="M33" i="2"/>
  <c r="M34" i="2" s="1"/>
  <c r="M38" i="2" s="1"/>
  <c r="X303" i="1"/>
  <c r="T311" i="1"/>
  <c r="R11" i="2"/>
  <c r="X307" i="1"/>
  <c r="P311" i="1"/>
  <c r="X315" i="1"/>
  <c r="X320" i="1"/>
  <c r="J16" i="2"/>
  <c r="J20" i="2"/>
  <c r="R12" i="2"/>
  <c r="M25" i="1"/>
  <c r="P330" i="1"/>
  <c r="P331" i="1" s="1"/>
  <c r="P332" i="1" s="1"/>
  <c r="P333" i="1" s="1"/>
  <c r="D338" i="1"/>
  <c r="L40" i="2"/>
  <c r="L41" i="2"/>
  <c r="E112" i="1"/>
  <c r="E113" i="1" s="1"/>
  <c r="E114" i="1" s="1"/>
  <c r="E115" i="1" s="1"/>
  <c r="E116" i="1" s="1"/>
  <c r="E117" i="1" s="1"/>
  <c r="D331" i="1"/>
  <c r="H34" i="2"/>
  <c r="H38" i="2" s="1"/>
  <c r="J329" i="1" s="1"/>
  <c r="P312" i="1"/>
  <c r="P248" i="1"/>
  <c r="P249" i="1" s="1"/>
  <c r="P130" i="1"/>
  <c r="P131" i="1" s="1"/>
  <c r="P132" i="1" s="1"/>
  <c r="P133" i="1" s="1"/>
  <c r="P134" i="1" s="1"/>
  <c r="P135" i="1" s="1"/>
  <c r="E327" i="1"/>
  <c r="P313" i="1"/>
  <c r="P314" i="1" s="1"/>
  <c r="H40" i="2"/>
  <c r="H41" i="2" s="1"/>
  <c r="P334" i="1" l="1"/>
  <c r="M40" i="2"/>
  <c r="M41" i="2" s="1"/>
  <c r="J334" i="1"/>
  <c r="F330" i="1"/>
  <c r="H330" i="1" s="1"/>
  <c r="I33" i="2"/>
  <c r="I34" i="2" s="1"/>
  <c r="I38" i="2" s="1"/>
  <c r="P315" i="1"/>
  <c r="P234" i="1"/>
  <c r="P235" i="1" s="1"/>
  <c r="P236" i="1" s="1"/>
  <c r="U233" i="1"/>
  <c r="L334" i="1"/>
  <c r="S332" i="1"/>
  <c r="U331" i="1"/>
  <c r="K40" i="2"/>
  <c r="K41" i="2" s="1"/>
  <c r="J332" i="1"/>
  <c r="U330" i="1"/>
  <c r="P219" i="1"/>
  <c r="P220" i="1" s="1"/>
  <c r="P221" i="1" s="1"/>
  <c r="P222" i="1" s="1"/>
  <c r="U218" i="1"/>
  <c r="Y334" i="1"/>
  <c r="Y335" i="1" s="1"/>
  <c r="Y336" i="1" s="1"/>
  <c r="Y337" i="1" s="1"/>
  <c r="Y338" i="1" s="1"/>
  <c r="G33" i="2"/>
  <c r="G34" i="2" s="1"/>
  <c r="G38" i="2" s="1"/>
  <c r="D328" i="1"/>
  <c r="E313" i="1"/>
  <c r="I311" i="1"/>
  <c r="U309" i="1"/>
  <c r="S310" i="1"/>
  <c r="O40" i="2"/>
  <c r="O41" i="2" s="1"/>
  <c r="E233" i="1"/>
  <c r="I233" i="1" s="1"/>
  <c r="Y81" i="1"/>
  <c r="Y82" i="1" s="1"/>
  <c r="Y83" i="1" s="1"/>
  <c r="Y84" i="1" s="1"/>
  <c r="Y85" i="1" s="1"/>
  <c r="Y86" i="1" s="1"/>
  <c r="Y87" i="1" s="1"/>
  <c r="Y88" i="1" s="1"/>
  <c r="Y89" i="1" s="1"/>
  <c r="Y90" i="1" s="1"/>
  <c r="U329" i="1"/>
  <c r="U328" i="1"/>
  <c r="H338" i="1"/>
  <c r="N33" i="2"/>
  <c r="N34" i="2" s="1"/>
  <c r="N38" i="2" s="1"/>
  <c r="Y310" i="1"/>
  <c r="Y311" i="1" s="1"/>
  <c r="Y312" i="1" s="1"/>
  <c r="Y313" i="1" s="1"/>
  <c r="Y314" i="1" s="1"/>
  <c r="Y315" i="1" s="1"/>
  <c r="Y316" i="1" s="1"/>
  <c r="Y317" i="1" s="1"/>
  <c r="Y318" i="1" s="1"/>
  <c r="Y319" i="1" s="1"/>
  <c r="Y320" i="1" s="1"/>
  <c r="D329" i="1"/>
  <c r="H329" i="1" s="1"/>
  <c r="L329" i="1" s="1"/>
  <c r="Q33" i="2"/>
  <c r="Q34" i="2" s="1"/>
  <c r="Q38" i="2" s="1"/>
  <c r="D332" i="1"/>
  <c r="H332" i="1" s="1"/>
  <c r="L332" i="1" s="1"/>
  <c r="Y248" i="1"/>
  <c r="Y249" i="1" s="1"/>
  <c r="Y250" i="1" s="1"/>
  <c r="Y251" i="1" s="1"/>
  <c r="Y252" i="1" s="1"/>
  <c r="Y253" i="1" s="1"/>
  <c r="Y254" i="1" s="1"/>
  <c r="Y255" i="1" s="1"/>
  <c r="Y256" i="1" s="1"/>
  <c r="Y257" i="1" s="1"/>
  <c r="Y258" i="1" s="1"/>
  <c r="P33" i="2"/>
  <c r="P34" i="2" s="1"/>
  <c r="P38" i="2" s="1"/>
  <c r="D333" i="1"/>
  <c r="H333" i="1" s="1"/>
  <c r="L333" i="1" s="1"/>
  <c r="U80" i="1"/>
  <c r="R16" i="2"/>
  <c r="R20" i="2" s="1"/>
  <c r="F29" i="2"/>
  <c r="F27" i="2"/>
  <c r="R27" i="2" s="1"/>
  <c r="H331" i="1"/>
  <c r="J33" i="2"/>
  <c r="J34" i="2" s="1"/>
  <c r="J38" i="2" s="1"/>
  <c r="Y297" i="1"/>
  <c r="Y298" i="1" s="1"/>
  <c r="Y299" i="1" s="1"/>
  <c r="Y263" i="1"/>
  <c r="Y264" i="1" s="1"/>
  <c r="Y265" i="1" s="1"/>
  <c r="Y218" i="1"/>
  <c r="M80" i="1"/>
  <c r="M81" i="1" s="1"/>
  <c r="M82" i="1" s="1"/>
  <c r="M83" i="1" s="1"/>
  <c r="M84" i="1" s="1"/>
  <c r="M85" i="1" s="1"/>
  <c r="M86" i="1" s="1"/>
  <c r="M87" i="1" s="1"/>
  <c r="M88" i="1" s="1"/>
  <c r="M89" i="1" s="1"/>
  <c r="M90" i="1" s="1"/>
  <c r="M110" i="1"/>
  <c r="H336" i="1"/>
  <c r="L336" i="1" s="1"/>
  <c r="U127" i="1"/>
  <c r="Y110" i="1"/>
  <c r="Y111" i="1" s="1"/>
  <c r="Y112" i="1" s="1"/>
  <c r="M218" i="1"/>
  <c r="M219" i="1" s="1"/>
  <c r="M220" i="1" s="1"/>
  <c r="M221" i="1" s="1"/>
  <c r="M222" i="1" s="1"/>
  <c r="M223" i="1" s="1"/>
  <c r="M224" i="1" s="1"/>
  <c r="M225" i="1" s="1"/>
  <c r="M226" i="1" s="1"/>
  <c r="M233" i="1"/>
  <c r="M234" i="1" s="1"/>
  <c r="M235" i="1" s="1"/>
  <c r="M236" i="1" s="1"/>
  <c r="M237" i="1" s="1"/>
  <c r="M238" i="1" s="1"/>
  <c r="M239" i="1" s="1"/>
  <c r="M240" i="1" s="1"/>
  <c r="M241" i="1" s="1"/>
  <c r="M242" i="1" s="1"/>
  <c r="M243" i="1" s="1"/>
  <c r="U279" i="1"/>
  <c r="U94" i="1"/>
  <c r="U110" i="1"/>
  <c r="L35" i="1"/>
  <c r="U247" i="1"/>
  <c r="Y145" i="1"/>
  <c r="Y146" i="1" s="1"/>
  <c r="Y147" i="1" s="1"/>
  <c r="Y148" i="1" s="1"/>
  <c r="Y149" i="1" s="1"/>
  <c r="Y150" i="1" s="1"/>
  <c r="Y151" i="1" s="1"/>
  <c r="Y152" i="1" s="1"/>
  <c r="Y153" i="1" s="1"/>
  <c r="I188" i="1"/>
  <c r="E234" i="1"/>
  <c r="E235" i="1" s="1"/>
  <c r="E236" i="1" s="1"/>
  <c r="E237" i="1" s="1"/>
  <c r="E238" i="1" s="1"/>
  <c r="Y206" i="1"/>
  <c r="Y207" i="1" s="1"/>
  <c r="Y208" i="1" s="1"/>
  <c r="Y209" i="1" s="1"/>
  <c r="Y210" i="1" s="1"/>
  <c r="Y211" i="1" s="1"/>
  <c r="Y212" i="1" s="1"/>
  <c r="Y213" i="1" s="1"/>
  <c r="M280" i="1"/>
  <c r="M281" i="1" s="1"/>
  <c r="M282" i="1" s="1"/>
  <c r="M69" i="1"/>
  <c r="M70" i="1" s="1"/>
  <c r="M71" i="1" s="1"/>
  <c r="M72" i="1" s="1"/>
  <c r="M73" i="1" s="1"/>
  <c r="Y284" i="1"/>
  <c r="Y285" i="1" s="1"/>
  <c r="Y286" i="1" s="1"/>
  <c r="Y287" i="1" s="1"/>
  <c r="Y288" i="1" s="1"/>
  <c r="Y289" i="1" s="1"/>
  <c r="Y290" i="1" s="1"/>
  <c r="I248" i="1"/>
  <c r="U262" i="1"/>
  <c r="U143" i="1"/>
  <c r="U296" i="1"/>
  <c r="E95" i="1"/>
  <c r="I95" i="1" s="1"/>
  <c r="L28" i="1"/>
  <c r="I68" i="1"/>
  <c r="M128" i="1"/>
  <c r="M129" i="1" s="1"/>
  <c r="M130" i="1" s="1"/>
  <c r="M131" i="1" s="1"/>
  <c r="M132" i="1" s="1"/>
  <c r="M133" i="1" s="1"/>
  <c r="M134" i="1" s="1"/>
  <c r="M135" i="1" s="1"/>
  <c r="M136" i="1" s="1"/>
  <c r="M137" i="1" s="1"/>
  <c r="M138" i="1" s="1"/>
  <c r="M192" i="1"/>
  <c r="M193" i="1" s="1"/>
  <c r="U235" i="1"/>
  <c r="E175" i="1"/>
  <c r="I174" i="1"/>
  <c r="P206" i="1"/>
  <c r="I250" i="1"/>
  <c r="E251" i="1"/>
  <c r="I189" i="1"/>
  <c r="G190" i="1"/>
  <c r="G191" i="1" s="1"/>
  <c r="G192" i="1" s="1"/>
  <c r="G193" i="1" s="1"/>
  <c r="G194" i="1" s="1"/>
  <c r="G195" i="1" s="1"/>
  <c r="G196" i="1" s="1"/>
  <c r="G197" i="1" s="1"/>
  <c r="G198" i="1" s="1"/>
  <c r="E191" i="1"/>
  <c r="S204" i="1"/>
  <c r="S205" i="1" s="1"/>
  <c r="S206" i="1" s="1"/>
  <c r="S207" i="1" s="1"/>
  <c r="S208" i="1" s="1"/>
  <c r="S209" i="1" s="1"/>
  <c r="S210" i="1" s="1"/>
  <c r="S211" i="1" s="1"/>
  <c r="S212" i="1" s="1"/>
  <c r="S213" i="1" s="1"/>
  <c r="U203" i="1"/>
  <c r="U83" i="1"/>
  <c r="S84" i="1"/>
  <c r="S85" i="1" s="1"/>
  <c r="S86" i="1" s="1"/>
  <c r="S87" i="1" s="1"/>
  <c r="S88" i="1" s="1"/>
  <c r="S89" i="1" s="1"/>
  <c r="S90" i="1" s="1"/>
  <c r="S92" i="1" s="1"/>
  <c r="U202" i="1"/>
  <c r="M143" i="1"/>
  <c r="M144" i="1" s="1"/>
  <c r="M145" i="1" s="1"/>
  <c r="M146" i="1" s="1"/>
  <c r="M147" i="1" s="1"/>
  <c r="M148" i="1" s="1"/>
  <c r="M149" i="1" s="1"/>
  <c r="M150" i="1" s="1"/>
  <c r="M151" i="1" s="1"/>
  <c r="M152" i="1" s="1"/>
  <c r="M153" i="1" s="1"/>
  <c r="S128" i="1"/>
  <c r="U144" i="1"/>
  <c r="S248" i="1"/>
  <c r="S249" i="1" s="1"/>
  <c r="S250" i="1" s="1"/>
  <c r="S251" i="1" s="1"/>
  <c r="S252" i="1" s="1"/>
  <c r="S253" i="1" s="1"/>
  <c r="S254" i="1" s="1"/>
  <c r="S255" i="1" s="1"/>
  <c r="S256" i="1" s="1"/>
  <c r="S257" i="1" s="1"/>
  <c r="S258" i="1" s="1"/>
  <c r="I249" i="1"/>
  <c r="Y219" i="1"/>
  <c r="Y220" i="1" s="1"/>
  <c r="Y221" i="1" s="1"/>
  <c r="Y222" i="1" s="1"/>
  <c r="Y223" i="1" s="1"/>
  <c r="Y224" i="1" s="1"/>
  <c r="Y225" i="1" s="1"/>
  <c r="Y226" i="1" s="1"/>
  <c r="Y227" i="1" s="1"/>
  <c r="Y228" i="1" s="1"/>
  <c r="Y33" i="1"/>
  <c r="Y34" i="1" s="1"/>
  <c r="Y35" i="1" s="1"/>
  <c r="Y36" i="1" s="1"/>
  <c r="Y39" i="1" s="1"/>
  <c r="Y40" i="1" s="1"/>
  <c r="Y41" i="1" s="1"/>
  <c r="Y42" i="1" s="1"/>
  <c r="Y43" i="1" s="1"/>
  <c r="Y44" i="1" s="1"/>
  <c r="Y45" i="1" s="1"/>
  <c r="Y46" i="1" s="1"/>
  <c r="Y47" i="1" s="1"/>
  <c r="Y48" i="1" s="1"/>
  <c r="Y49" i="1" s="1"/>
  <c r="Y50" i="1" s="1"/>
  <c r="Y52" i="1" s="1"/>
  <c r="Y53" i="1" s="1"/>
  <c r="Y54" i="1" s="1"/>
  <c r="Y55" i="1" s="1"/>
  <c r="Y56" i="1" s="1"/>
  <c r="Y57" i="1" s="1"/>
  <c r="Y58" i="1" s="1"/>
  <c r="Y59" i="1" s="1"/>
  <c r="Y60" i="1" s="1"/>
  <c r="Y61" i="1" s="1"/>
  <c r="Y62" i="1" s="1"/>
  <c r="Y63" i="1" s="1"/>
  <c r="Y64" i="1" s="1"/>
  <c r="M173" i="1"/>
  <c r="M174" i="1" s="1"/>
  <c r="M175" i="1" s="1"/>
  <c r="M176" i="1" s="1"/>
  <c r="M177" i="1" s="1"/>
  <c r="M178" i="1" s="1"/>
  <c r="M179" i="1" s="1"/>
  <c r="M180" i="1" s="1"/>
  <c r="M181" i="1" s="1"/>
  <c r="M182" i="1" s="1"/>
  <c r="M183" i="1" s="1"/>
  <c r="P264" i="1"/>
  <c r="E96" i="1"/>
  <c r="E97" i="1" s="1"/>
  <c r="Y300" i="1"/>
  <c r="Y301" i="1" s="1"/>
  <c r="Y302" i="1" s="1"/>
  <c r="Y303" i="1" s="1"/>
  <c r="Y304" i="1" s="1"/>
  <c r="Y305" i="1" s="1"/>
  <c r="Y306" i="1" s="1"/>
  <c r="Y307" i="1" s="1"/>
  <c r="U172" i="1"/>
  <c r="I80" i="1"/>
  <c r="M26" i="1"/>
  <c r="M27" i="1" s="1"/>
  <c r="U79" i="1"/>
  <c r="I218" i="1"/>
  <c r="P250" i="1"/>
  <c r="M53" i="1"/>
  <c r="M54" i="1" s="1"/>
  <c r="M55" i="1" s="1"/>
  <c r="M56" i="1" s="1"/>
  <c r="M57" i="1" s="1"/>
  <c r="M58" i="1" s="1"/>
  <c r="M59" i="1" s="1"/>
  <c r="M60" i="1" s="1"/>
  <c r="M61" i="1" s="1"/>
  <c r="M62" i="1" s="1"/>
  <c r="M63" i="1" s="1"/>
  <c r="U84" i="1"/>
  <c r="I173" i="1"/>
  <c r="U81" i="1"/>
  <c r="U142" i="1"/>
  <c r="I217" i="1"/>
  <c r="Y113" i="1"/>
  <c r="Y114" i="1" s="1"/>
  <c r="Y115" i="1" s="1"/>
  <c r="Y116" i="1" s="1"/>
  <c r="Y117" i="1" s="1"/>
  <c r="Y118" i="1" s="1"/>
  <c r="Y119" i="1" s="1"/>
  <c r="Y120" i="1" s="1"/>
  <c r="Y233" i="1"/>
  <c r="Y234" i="1" s="1"/>
  <c r="Y235" i="1" s="1"/>
  <c r="Y236" i="1" s="1"/>
  <c r="Y237" i="1" s="1"/>
  <c r="Y238" i="1" s="1"/>
  <c r="Y239" i="1" s="1"/>
  <c r="Y240" i="1" s="1"/>
  <c r="Y241" i="1" s="1"/>
  <c r="Y242" i="1" s="1"/>
  <c r="Y243" i="1" s="1"/>
  <c r="P85" i="1"/>
  <c r="P86" i="1" s="1"/>
  <c r="P87" i="1" s="1"/>
  <c r="I109" i="1"/>
  <c r="I187" i="1"/>
  <c r="I142" i="1"/>
  <c r="G111" i="1"/>
  <c r="I110" i="1"/>
  <c r="E129" i="1"/>
  <c r="I128" i="1"/>
  <c r="S174" i="1"/>
  <c r="U173" i="1"/>
  <c r="S96" i="1"/>
  <c r="U95" i="1"/>
  <c r="M111" i="1"/>
  <c r="M112" i="1" s="1"/>
  <c r="M113" i="1" s="1"/>
  <c r="M114" i="1" s="1"/>
  <c r="M115" i="1" s="1"/>
  <c r="M116" i="1" s="1"/>
  <c r="M117" i="1" s="1"/>
  <c r="M118" i="1" s="1"/>
  <c r="M119" i="1" s="1"/>
  <c r="M120" i="1" s="1"/>
  <c r="U158" i="1"/>
  <c r="P159" i="1"/>
  <c r="P70" i="1"/>
  <c r="U69" i="1"/>
  <c r="G235" i="1"/>
  <c r="G265" i="1"/>
  <c r="I264" i="1"/>
  <c r="U219" i="1"/>
  <c r="S220" i="1"/>
  <c r="S221" i="1" s="1"/>
  <c r="S222" i="1" s="1"/>
  <c r="S223" i="1" s="1"/>
  <c r="S224" i="1" s="1"/>
  <c r="S225" i="1" s="1"/>
  <c r="S226" i="1" s="1"/>
  <c r="S227" i="1" s="1"/>
  <c r="S228" i="1" s="1"/>
  <c r="I204" i="1"/>
  <c r="E205" i="1"/>
  <c r="G159" i="1"/>
  <c r="G160" i="1" s="1"/>
  <c r="G161" i="1" s="1"/>
  <c r="G162" i="1" s="1"/>
  <c r="G163" i="1" s="1"/>
  <c r="I158" i="1"/>
  <c r="M227" i="1"/>
  <c r="M228" i="1" s="1"/>
  <c r="S112" i="1"/>
  <c r="U111" i="1"/>
  <c r="I69" i="1"/>
  <c r="E70" i="1"/>
  <c r="S189" i="1"/>
  <c r="U188" i="1"/>
  <c r="G281" i="1"/>
  <c r="G282" i="1" s="1"/>
  <c r="G283" i="1" s="1"/>
  <c r="G284" i="1" s="1"/>
  <c r="G285" i="1" s="1"/>
  <c r="G286" i="1" s="1"/>
  <c r="G287" i="1" s="1"/>
  <c r="G288" i="1" s="1"/>
  <c r="G289" i="1" s="1"/>
  <c r="G290" i="1" s="1"/>
  <c r="I280" i="1"/>
  <c r="Y128" i="1"/>
  <c r="Y129" i="1" s="1"/>
  <c r="Y130" i="1" s="1"/>
  <c r="Y131" i="1" s="1"/>
  <c r="Y132" i="1" s="1"/>
  <c r="Y133" i="1" s="1"/>
  <c r="Y134" i="1" s="1"/>
  <c r="Y135" i="1" s="1"/>
  <c r="Y136" i="1" s="1"/>
  <c r="Y137" i="1" s="1"/>
  <c r="Y138" i="1" s="1"/>
  <c r="M194" i="1"/>
  <c r="M195" i="1" s="1"/>
  <c r="M196" i="1" s="1"/>
  <c r="M197" i="1" s="1"/>
  <c r="M198" i="1" s="1"/>
  <c r="M263" i="1"/>
  <c r="M264" i="1" s="1"/>
  <c r="M265" i="1" s="1"/>
  <c r="M266" i="1" s="1"/>
  <c r="M267" i="1" s="1"/>
  <c r="M268" i="1" s="1"/>
  <c r="M269" i="1" s="1"/>
  <c r="M270" i="1" s="1"/>
  <c r="M271" i="1" s="1"/>
  <c r="M272" i="1" s="1"/>
  <c r="M273" i="1" s="1"/>
  <c r="S74" i="1"/>
  <c r="I11" i="1"/>
  <c r="I157" i="1"/>
  <c r="U187" i="1"/>
  <c r="U217" i="1"/>
  <c r="Y266" i="1"/>
  <c r="Y267" i="1" s="1"/>
  <c r="Y268" i="1" s="1"/>
  <c r="Y269" i="1" s="1"/>
  <c r="Y270" i="1" s="1"/>
  <c r="Y271" i="1" s="1"/>
  <c r="Y272" i="1" s="1"/>
  <c r="Y273" i="1" s="1"/>
  <c r="I279" i="1"/>
  <c r="I296" i="1"/>
  <c r="I263" i="1"/>
  <c r="Y95" i="1"/>
  <c r="Y96" i="1" s="1"/>
  <c r="Y97" i="1" s="1"/>
  <c r="Y98" i="1" s="1"/>
  <c r="Y99" i="1" s="1"/>
  <c r="Y100" i="1" s="1"/>
  <c r="Y101" i="1" s="1"/>
  <c r="Y102" i="1" s="1"/>
  <c r="Y103" i="1" s="1"/>
  <c r="Y104" i="1" s="1"/>
  <c r="Y105" i="1" s="1"/>
  <c r="E143" i="1"/>
  <c r="M158" i="1"/>
  <c r="M159" i="1" s="1"/>
  <c r="M160" i="1" s="1"/>
  <c r="M161" i="1" s="1"/>
  <c r="M162" i="1" s="1"/>
  <c r="M163" i="1" s="1"/>
  <c r="M164" i="1" s="1"/>
  <c r="M165" i="1" s="1"/>
  <c r="M166" i="1" s="1"/>
  <c r="M167" i="1" s="1"/>
  <c r="M168" i="1" s="1"/>
  <c r="M203" i="1"/>
  <c r="U11" i="1"/>
  <c r="U12" i="1" s="1"/>
  <c r="U13" i="1" s="1"/>
  <c r="U14" i="1" s="1"/>
  <c r="U15" i="1" s="1"/>
  <c r="U16" i="1" s="1"/>
  <c r="U17" i="1" s="1"/>
  <c r="U18" i="1" s="1"/>
  <c r="U19" i="1" s="1"/>
  <c r="U20" i="1" s="1"/>
  <c r="U21" i="1" s="1"/>
  <c r="U25" i="1" s="1"/>
  <c r="U26" i="1" s="1"/>
  <c r="U27" i="1" s="1"/>
  <c r="U28" i="1" s="1"/>
  <c r="U29" i="1" s="1"/>
  <c r="U30" i="1" s="1"/>
  <c r="U31" i="1" s="1"/>
  <c r="U32" i="1" s="1"/>
  <c r="U33" i="1" s="1"/>
  <c r="U34" i="1" s="1"/>
  <c r="U35" i="1" s="1"/>
  <c r="U36" i="1" s="1"/>
  <c r="M40" i="1"/>
  <c r="M41" i="1" s="1"/>
  <c r="M42" i="1" s="1"/>
  <c r="M43" i="1" s="1"/>
  <c r="M44" i="1" s="1"/>
  <c r="M45" i="1" s="1"/>
  <c r="M46" i="1" s="1"/>
  <c r="M47" i="1" s="1"/>
  <c r="M48" i="1" s="1"/>
  <c r="M49" i="1" s="1"/>
  <c r="M50" i="1" s="1"/>
  <c r="M283" i="1"/>
  <c r="M284" i="1" s="1"/>
  <c r="M285" i="1" s="1"/>
  <c r="M286" i="1" s="1"/>
  <c r="M287" i="1" s="1"/>
  <c r="M288" i="1" s="1"/>
  <c r="M289" i="1" s="1"/>
  <c r="M290" i="1" s="1"/>
  <c r="M297" i="1"/>
  <c r="M298" i="1" s="1"/>
  <c r="M299" i="1" s="1"/>
  <c r="M300" i="1" s="1"/>
  <c r="M301" i="1" s="1"/>
  <c r="M302" i="1" s="1"/>
  <c r="M303" i="1" s="1"/>
  <c r="M304" i="1" s="1"/>
  <c r="M305" i="1" s="1"/>
  <c r="M306" i="1" s="1"/>
  <c r="M307" i="1" s="1"/>
  <c r="E166" i="1"/>
  <c r="E283" i="1"/>
  <c r="E98" i="1"/>
  <c r="I97" i="1"/>
  <c r="P197" i="1"/>
  <c r="P98" i="1"/>
  <c r="P136" i="1"/>
  <c r="E118" i="1"/>
  <c r="E269" i="1"/>
  <c r="P114" i="1"/>
  <c r="U221" i="1"/>
  <c r="P178" i="1"/>
  <c r="P148" i="1"/>
  <c r="I96" i="1"/>
  <c r="U39" i="1"/>
  <c r="P40" i="1"/>
  <c r="P299" i="1"/>
  <c r="S298" i="1"/>
  <c r="S299" i="1" s="1"/>
  <c r="S300" i="1" s="1"/>
  <c r="S301" i="1" s="1"/>
  <c r="S302" i="1" s="1"/>
  <c r="S303" i="1" s="1"/>
  <c r="S304" i="1" s="1"/>
  <c r="S305" i="1" s="1"/>
  <c r="S306" i="1" s="1"/>
  <c r="S307" i="1" s="1"/>
  <c r="U297" i="1"/>
  <c r="W92" i="1"/>
  <c r="W74" i="1"/>
  <c r="W107" i="1" s="1"/>
  <c r="W122" i="1" s="1"/>
  <c r="W140" i="1" s="1"/>
  <c r="W155" i="1" s="1"/>
  <c r="W170" i="1" s="1"/>
  <c r="W185" i="1" s="1"/>
  <c r="W200" i="1" s="1"/>
  <c r="W215" i="1" s="1"/>
  <c r="W230" i="1" s="1"/>
  <c r="W245" i="1" s="1"/>
  <c r="W260" i="1" s="1"/>
  <c r="W277" i="1" s="1"/>
  <c r="G92" i="1"/>
  <c r="G74" i="1"/>
  <c r="G107" i="1" s="1"/>
  <c r="P285" i="1"/>
  <c r="N10" i="1"/>
  <c r="N11" i="1" s="1"/>
  <c r="N12" i="1" s="1"/>
  <c r="N13" i="1" s="1"/>
  <c r="N14" i="1" s="1"/>
  <c r="N15" i="1" s="1"/>
  <c r="N16" i="1" s="1"/>
  <c r="N17" i="1" s="1"/>
  <c r="N18" i="1" s="1"/>
  <c r="N19" i="1" s="1"/>
  <c r="N20" i="1" s="1"/>
  <c r="N21" i="1" s="1"/>
  <c r="N25" i="1" s="1"/>
  <c r="N26" i="1" s="1"/>
  <c r="N27" i="1" s="1"/>
  <c r="M11" i="1"/>
  <c r="M12" i="1" s="1"/>
  <c r="M13" i="1" s="1"/>
  <c r="M14" i="1" s="1"/>
  <c r="M15" i="1" s="1"/>
  <c r="M16" i="1" s="1"/>
  <c r="M17" i="1" s="1"/>
  <c r="M18" i="1" s="1"/>
  <c r="M19" i="1" s="1"/>
  <c r="M20" i="1" s="1"/>
  <c r="M21" i="1" s="1"/>
  <c r="J29" i="1"/>
  <c r="L30" i="1"/>
  <c r="J36" i="1"/>
  <c r="L36" i="1" s="1"/>
  <c r="I10" i="1"/>
  <c r="E12" i="1"/>
  <c r="S145" i="1"/>
  <c r="Y69" i="1"/>
  <c r="Y70" i="1" s="1"/>
  <c r="Y71" i="1" s="1"/>
  <c r="Y72" i="1" s="1"/>
  <c r="Y73" i="1" s="1"/>
  <c r="K25" i="1"/>
  <c r="K26" i="1" s="1"/>
  <c r="K27" i="1" s="1"/>
  <c r="K28" i="1" s="1"/>
  <c r="E82" i="1"/>
  <c r="I81" i="1"/>
  <c r="U82" i="1"/>
  <c r="M95" i="1"/>
  <c r="M96" i="1" s="1"/>
  <c r="M97" i="1" s="1"/>
  <c r="M98" i="1" s="1"/>
  <c r="M99" i="1" s="1"/>
  <c r="M100" i="1" s="1"/>
  <c r="M101" i="1" s="1"/>
  <c r="M102" i="1" s="1"/>
  <c r="M103" i="1" s="1"/>
  <c r="M104" i="1" s="1"/>
  <c r="M105" i="1" s="1"/>
  <c r="Y173" i="1"/>
  <c r="Y174" i="1" s="1"/>
  <c r="Y175" i="1" s="1"/>
  <c r="Y176" i="1" s="1"/>
  <c r="Y177" i="1" s="1"/>
  <c r="Y178" i="1" s="1"/>
  <c r="Y179" i="1" s="1"/>
  <c r="Y180" i="1" s="1"/>
  <c r="Y181" i="1" s="1"/>
  <c r="Y182" i="1" s="1"/>
  <c r="Y183" i="1" s="1"/>
  <c r="Y189" i="1"/>
  <c r="Y190" i="1" s="1"/>
  <c r="Y191" i="1" s="1"/>
  <c r="Y192" i="1" s="1"/>
  <c r="Y193" i="1" s="1"/>
  <c r="Y194" i="1" s="1"/>
  <c r="Y195" i="1" s="1"/>
  <c r="Y196" i="1" s="1"/>
  <c r="Y197" i="1" s="1"/>
  <c r="Y198" i="1" s="1"/>
  <c r="I127" i="1"/>
  <c r="I202" i="1"/>
  <c r="M248" i="1"/>
  <c r="M249" i="1" s="1"/>
  <c r="M250" i="1" s="1"/>
  <c r="M251" i="1" s="1"/>
  <c r="M252" i="1" s="1"/>
  <c r="M253" i="1" s="1"/>
  <c r="M254" i="1" s="1"/>
  <c r="M255" i="1" s="1"/>
  <c r="M256" i="1" s="1"/>
  <c r="M257" i="1" s="1"/>
  <c r="M258" i="1" s="1"/>
  <c r="J33" i="1"/>
  <c r="L33" i="1" s="1"/>
  <c r="I79" i="1"/>
  <c r="M204" i="1"/>
  <c r="M205" i="1" s="1"/>
  <c r="M206" i="1" s="1"/>
  <c r="M207" i="1" s="1"/>
  <c r="M208" i="1" s="1"/>
  <c r="M209" i="1" s="1"/>
  <c r="M210" i="1" s="1"/>
  <c r="M211" i="1" s="1"/>
  <c r="M212" i="1" s="1"/>
  <c r="M213" i="1" s="1"/>
  <c r="I203" i="1"/>
  <c r="Y158" i="1"/>
  <c r="Y159" i="1" s="1"/>
  <c r="Y160" i="1" s="1"/>
  <c r="Y161" i="1" s="1"/>
  <c r="Y162" i="1" s="1"/>
  <c r="Y163" i="1" s="1"/>
  <c r="Y164" i="1" s="1"/>
  <c r="Y165" i="1" s="1"/>
  <c r="Y166" i="1" s="1"/>
  <c r="Y167" i="1" s="1"/>
  <c r="Y168" i="1" s="1"/>
  <c r="E219" i="1"/>
  <c r="E297" i="1"/>
  <c r="I172" i="1"/>
  <c r="S280" i="1"/>
  <c r="Y92" i="1" l="1"/>
  <c r="F31" i="2"/>
  <c r="R29" i="2"/>
  <c r="R31" i="2" s="1"/>
  <c r="J337" i="1"/>
  <c r="L337" i="1" s="1"/>
  <c r="P40" i="2"/>
  <c r="P41" i="2" s="1"/>
  <c r="J328" i="1"/>
  <c r="G40" i="2"/>
  <c r="G41" i="2" s="1"/>
  <c r="P316" i="1"/>
  <c r="U248" i="1"/>
  <c r="R33" i="2"/>
  <c r="R34" i="2" s="1"/>
  <c r="I40" i="2"/>
  <c r="I41" i="2" s="1"/>
  <c r="J330" i="1"/>
  <c r="L330" i="1" s="1"/>
  <c r="Y74" i="1"/>
  <c r="Y107" i="1" s="1"/>
  <c r="Y122" i="1" s="1"/>
  <c r="Y140" i="1" s="1"/>
  <c r="Y155" i="1" s="1"/>
  <c r="Y170" i="1" s="1"/>
  <c r="Y185" i="1" s="1"/>
  <c r="Y200" i="1" s="1"/>
  <c r="Y215" i="1" s="1"/>
  <c r="Y230" i="1" s="1"/>
  <c r="Y245" i="1" s="1"/>
  <c r="Y260" i="1" s="1"/>
  <c r="Y277" i="1" s="1"/>
  <c r="U249" i="1"/>
  <c r="J40" i="2"/>
  <c r="J41" i="2" s="1"/>
  <c r="J331" i="1"/>
  <c r="U86" i="1"/>
  <c r="L331" i="1"/>
  <c r="E314" i="1"/>
  <c r="I313" i="1"/>
  <c r="S333" i="1"/>
  <c r="U332" i="1"/>
  <c r="P335" i="1"/>
  <c r="U234" i="1"/>
  <c r="Q40" i="2"/>
  <c r="Q41" i="2" s="1"/>
  <c r="J338" i="1"/>
  <c r="L338" i="1" s="1"/>
  <c r="J335" i="1"/>
  <c r="L335" i="1" s="1"/>
  <c r="N40" i="2"/>
  <c r="N41" i="2" s="1"/>
  <c r="U310" i="1"/>
  <c r="S311" i="1"/>
  <c r="H328" i="1"/>
  <c r="L328" i="1" s="1"/>
  <c r="E328" i="1"/>
  <c r="I161" i="1"/>
  <c r="I234" i="1"/>
  <c r="M28" i="1"/>
  <c r="I160" i="1"/>
  <c r="U220" i="1"/>
  <c r="U205" i="1"/>
  <c r="N28" i="1"/>
  <c r="N29" i="1" s="1"/>
  <c r="N30" i="1" s="1"/>
  <c r="N31" i="1" s="1"/>
  <c r="N32" i="1" s="1"/>
  <c r="N33" i="1" s="1"/>
  <c r="N34" i="1" s="1"/>
  <c r="N35" i="1" s="1"/>
  <c r="N36" i="1" s="1"/>
  <c r="N39" i="1" s="1"/>
  <c r="N40" i="1" s="1"/>
  <c r="N41" i="1" s="1"/>
  <c r="N42" i="1" s="1"/>
  <c r="N43" i="1" s="1"/>
  <c r="N44" i="1" s="1"/>
  <c r="N45" i="1" s="1"/>
  <c r="N46" i="1" s="1"/>
  <c r="N47" i="1" s="1"/>
  <c r="N48" i="1" s="1"/>
  <c r="N49" i="1" s="1"/>
  <c r="N50" i="1" s="1"/>
  <c r="N52" i="1" s="1"/>
  <c r="N53" i="1" s="1"/>
  <c r="N54" i="1" s="1"/>
  <c r="N55" i="1" s="1"/>
  <c r="N56" i="1" s="1"/>
  <c r="N57" i="1" s="1"/>
  <c r="N58" i="1" s="1"/>
  <c r="N59" i="1" s="1"/>
  <c r="N60" i="1" s="1"/>
  <c r="N61" i="1" s="1"/>
  <c r="N62" i="1" s="1"/>
  <c r="N63" i="1" s="1"/>
  <c r="N64" i="1" s="1"/>
  <c r="E252" i="1"/>
  <c r="I251" i="1"/>
  <c r="P251" i="1"/>
  <c r="U250" i="1"/>
  <c r="U264" i="1"/>
  <c r="P265" i="1"/>
  <c r="P207" i="1"/>
  <c r="U206" i="1"/>
  <c r="U128" i="1"/>
  <c r="S129" i="1"/>
  <c r="E192" i="1"/>
  <c r="I191" i="1"/>
  <c r="U85" i="1"/>
  <c r="I190" i="1"/>
  <c r="E176" i="1"/>
  <c r="I175" i="1"/>
  <c r="U204" i="1"/>
  <c r="U236" i="1"/>
  <c r="P237" i="1"/>
  <c r="G164" i="1"/>
  <c r="I163" i="1"/>
  <c r="I281" i="1"/>
  <c r="I205" i="1"/>
  <c r="E206" i="1"/>
  <c r="S175" i="1"/>
  <c r="U174" i="1"/>
  <c r="S97" i="1"/>
  <c r="U96" i="1"/>
  <c r="E71" i="1"/>
  <c r="I70" i="1"/>
  <c r="I162" i="1"/>
  <c r="G236" i="1"/>
  <c r="I235" i="1"/>
  <c r="I282" i="1"/>
  <c r="E144" i="1"/>
  <c r="I143" i="1"/>
  <c r="P71" i="1"/>
  <c r="U70" i="1"/>
  <c r="S190" i="1"/>
  <c r="U189" i="1"/>
  <c r="I159" i="1"/>
  <c r="U112" i="1"/>
  <c r="S113" i="1"/>
  <c r="U159" i="1"/>
  <c r="P160" i="1"/>
  <c r="I129" i="1"/>
  <c r="E130" i="1"/>
  <c r="G112" i="1"/>
  <c r="I111" i="1"/>
  <c r="G266" i="1"/>
  <c r="I265" i="1"/>
  <c r="I297" i="1"/>
  <c r="E298" i="1"/>
  <c r="P88" i="1"/>
  <c r="U87" i="1"/>
  <c r="E239" i="1"/>
  <c r="P300" i="1"/>
  <c r="U299" i="1"/>
  <c r="P149" i="1"/>
  <c r="E270" i="1"/>
  <c r="P198" i="1"/>
  <c r="U298" i="1"/>
  <c r="P179" i="1"/>
  <c r="U222" i="1"/>
  <c r="P223" i="1"/>
  <c r="I219" i="1"/>
  <c r="E220" i="1"/>
  <c r="U40" i="1"/>
  <c r="P41" i="1"/>
  <c r="E119" i="1"/>
  <c r="K29" i="1"/>
  <c r="K30" i="1" s="1"/>
  <c r="K31" i="1" s="1"/>
  <c r="K32" i="1" s="1"/>
  <c r="K33" i="1" s="1"/>
  <c r="K34" i="1" s="1"/>
  <c r="K35" i="1" s="1"/>
  <c r="K36" i="1" s="1"/>
  <c r="K39" i="1" s="1"/>
  <c r="K40" i="1" s="1"/>
  <c r="K41" i="1" s="1"/>
  <c r="K42" i="1" s="1"/>
  <c r="K43" i="1" s="1"/>
  <c r="K44" i="1" s="1"/>
  <c r="K45" i="1" s="1"/>
  <c r="K46" i="1" s="1"/>
  <c r="K47" i="1" s="1"/>
  <c r="K48" i="1" s="1"/>
  <c r="K49" i="1" s="1"/>
  <c r="K50" i="1" s="1"/>
  <c r="K52" i="1" s="1"/>
  <c r="K53" i="1" s="1"/>
  <c r="K54" i="1" s="1"/>
  <c r="K55" i="1" s="1"/>
  <c r="K56" i="1" s="1"/>
  <c r="K57" i="1" s="1"/>
  <c r="K58" i="1" s="1"/>
  <c r="K59" i="1" s="1"/>
  <c r="K60" i="1" s="1"/>
  <c r="K61" i="1" s="1"/>
  <c r="K62" i="1" s="1"/>
  <c r="K63" i="1" s="1"/>
  <c r="K64" i="1" s="1"/>
  <c r="E83" i="1"/>
  <c r="I82" i="1"/>
  <c r="P115" i="1"/>
  <c r="P137" i="1"/>
  <c r="E99" i="1"/>
  <c r="I98" i="1"/>
  <c r="L29" i="1"/>
  <c r="S281" i="1"/>
  <c r="U280" i="1"/>
  <c r="W345" i="1"/>
  <c r="W348" i="1" s="1"/>
  <c r="W292" i="1"/>
  <c r="E167" i="1"/>
  <c r="S146" i="1"/>
  <c r="U145" i="1"/>
  <c r="E13" i="1"/>
  <c r="I12" i="1"/>
  <c r="P286" i="1"/>
  <c r="P99" i="1"/>
  <c r="E284" i="1"/>
  <c r="I283" i="1"/>
  <c r="E329" i="1" l="1"/>
  <c r="M29" i="1"/>
  <c r="M30" i="1" s="1"/>
  <c r="M31" i="1" s="1"/>
  <c r="M32" i="1" s="1"/>
  <c r="M33" i="1" s="1"/>
  <c r="M34" i="1" s="1"/>
  <c r="M35" i="1" s="1"/>
  <c r="M36" i="1" s="1"/>
  <c r="S312" i="1"/>
  <c r="U311" i="1"/>
  <c r="F327" i="1"/>
  <c r="F33" i="2"/>
  <c r="F34" i="2" s="1"/>
  <c r="P336" i="1"/>
  <c r="S334" i="1"/>
  <c r="U333" i="1"/>
  <c r="E315" i="1"/>
  <c r="I314" i="1"/>
  <c r="P317" i="1"/>
  <c r="P208" i="1"/>
  <c r="U207" i="1"/>
  <c r="I176" i="1"/>
  <c r="E177" i="1"/>
  <c r="P266" i="1"/>
  <c r="U265" i="1"/>
  <c r="P238" i="1"/>
  <c r="U237" i="1"/>
  <c r="E193" i="1"/>
  <c r="I192" i="1"/>
  <c r="P252" i="1"/>
  <c r="U251" i="1"/>
  <c r="S130" i="1"/>
  <c r="U129" i="1"/>
  <c r="E253" i="1"/>
  <c r="I252" i="1"/>
  <c r="P161" i="1"/>
  <c r="U160" i="1"/>
  <c r="G267" i="1"/>
  <c r="I266" i="1"/>
  <c r="E145" i="1"/>
  <c r="I144" i="1"/>
  <c r="S98" i="1"/>
  <c r="U97" i="1"/>
  <c r="G113" i="1"/>
  <c r="I112" i="1"/>
  <c r="S176" i="1"/>
  <c r="U175" i="1"/>
  <c r="S114" i="1"/>
  <c r="U113" i="1"/>
  <c r="G165" i="1"/>
  <c r="I164" i="1"/>
  <c r="E131" i="1"/>
  <c r="I130" i="1"/>
  <c r="G237" i="1"/>
  <c r="I236" i="1"/>
  <c r="I206" i="1"/>
  <c r="E207" i="1"/>
  <c r="S191" i="1"/>
  <c r="U190" i="1"/>
  <c r="P72" i="1"/>
  <c r="U71" i="1"/>
  <c r="E72" i="1"/>
  <c r="I71" i="1"/>
  <c r="K92" i="1"/>
  <c r="K74" i="1"/>
  <c r="K107" i="1" s="1"/>
  <c r="K122" i="1" s="1"/>
  <c r="K140" i="1" s="1"/>
  <c r="K155" i="1" s="1"/>
  <c r="K170" i="1" s="1"/>
  <c r="K185" i="1" s="1"/>
  <c r="K200" i="1" s="1"/>
  <c r="K215" i="1" s="1"/>
  <c r="K230" i="1" s="1"/>
  <c r="K245" i="1" s="1"/>
  <c r="K260" i="1" s="1"/>
  <c r="K277" i="1" s="1"/>
  <c r="K292" i="1" s="1"/>
  <c r="P116" i="1"/>
  <c r="E120" i="1"/>
  <c r="U88" i="1"/>
  <c r="P89" i="1"/>
  <c r="Y292" i="1"/>
  <c r="Y345" i="1"/>
  <c r="Y348" i="1" s="1"/>
  <c r="P301" i="1"/>
  <c r="U300" i="1"/>
  <c r="I298" i="1"/>
  <c r="E299" i="1"/>
  <c r="N92" i="1"/>
  <c r="N107" i="1"/>
  <c r="N122" i="1" s="1"/>
  <c r="N140" i="1" s="1"/>
  <c r="N155" i="1" s="1"/>
  <c r="N170" i="1" s="1"/>
  <c r="N185" i="1" s="1"/>
  <c r="N200" i="1" s="1"/>
  <c r="N215" i="1" s="1"/>
  <c r="N230" i="1" s="1"/>
  <c r="N245" i="1" s="1"/>
  <c r="N260" i="1" s="1"/>
  <c r="N277" i="1" s="1"/>
  <c r="N292" i="1" s="1"/>
  <c r="N74" i="1"/>
  <c r="I83" i="1"/>
  <c r="E84" i="1"/>
  <c r="E240" i="1"/>
  <c r="S147" i="1"/>
  <c r="U146" i="1"/>
  <c r="E271" i="1"/>
  <c r="S282" i="1"/>
  <c r="U281" i="1"/>
  <c r="P180" i="1"/>
  <c r="E168" i="1"/>
  <c r="E100" i="1"/>
  <c r="I99" i="1"/>
  <c r="P138" i="1"/>
  <c r="I220" i="1"/>
  <c r="E221" i="1"/>
  <c r="U41" i="1"/>
  <c r="P42" i="1"/>
  <c r="P287" i="1"/>
  <c r="E285" i="1"/>
  <c r="I284" i="1"/>
  <c r="P100" i="1"/>
  <c r="E14" i="1"/>
  <c r="I13" i="1"/>
  <c r="U223" i="1"/>
  <c r="P224" i="1"/>
  <c r="P150" i="1"/>
  <c r="I315" i="1" l="1"/>
  <c r="E316" i="1"/>
  <c r="F38" i="2"/>
  <c r="F37" i="2"/>
  <c r="P318" i="1"/>
  <c r="S335" i="1"/>
  <c r="U334" i="1"/>
  <c r="G327" i="1"/>
  <c r="H327" i="1"/>
  <c r="E330" i="1"/>
  <c r="S313" i="1"/>
  <c r="U312" i="1"/>
  <c r="P337" i="1"/>
  <c r="P209" i="1"/>
  <c r="U208" i="1"/>
  <c r="S131" i="1"/>
  <c r="U130" i="1"/>
  <c r="P267" i="1"/>
  <c r="U266" i="1"/>
  <c r="U238" i="1"/>
  <c r="P239" i="1"/>
  <c r="I177" i="1"/>
  <c r="E178" i="1"/>
  <c r="E194" i="1"/>
  <c r="I193" i="1"/>
  <c r="I253" i="1"/>
  <c r="E254" i="1"/>
  <c r="U252" i="1"/>
  <c r="P253" i="1"/>
  <c r="S115" i="1"/>
  <c r="U114" i="1"/>
  <c r="I145" i="1"/>
  <c r="E146" i="1"/>
  <c r="S99" i="1"/>
  <c r="U98" i="1"/>
  <c r="I72" i="1"/>
  <c r="E73" i="1"/>
  <c r="I73" i="1" s="1"/>
  <c r="G238" i="1"/>
  <c r="I237" i="1"/>
  <c r="S177" i="1"/>
  <c r="U176" i="1"/>
  <c r="G268" i="1"/>
  <c r="I267" i="1"/>
  <c r="S192" i="1"/>
  <c r="U191" i="1"/>
  <c r="P73" i="1"/>
  <c r="U73" i="1" s="1"/>
  <c r="U72" i="1"/>
  <c r="G166" i="1"/>
  <c r="I165" i="1"/>
  <c r="I207" i="1"/>
  <c r="E208" i="1"/>
  <c r="I131" i="1"/>
  <c r="E132" i="1"/>
  <c r="G114" i="1"/>
  <c r="I113" i="1"/>
  <c r="U161" i="1"/>
  <c r="P162" i="1"/>
  <c r="U89" i="1"/>
  <c r="P90" i="1"/>
  <c r="U90" i="1" s="1"/>
  <c r="P225" i="1"/>
  <c r="U224" i="1"/>
  <c r="E241" i="1"/>
  <c r="S283" i="1"/>
  <c r="U282" i="1"/>
  <c r="I299" i="1"/>
  <c r="E300" i="1"/>
  <c r="E272" i="1"/>
  <c r="P151" i="1"/>
  <c r="S148" i="1"/>
  <c r="U147" i="1"/>
  <c r="P43" i="1"/>
  <c r="U42" i="1"/>
  <c r="E15" i="1"/>
  <c r="I14" i="1"/>
  <c r="E286" i="1"/>
  <c r="I285" i="1"/>
  <c r="I100" i="1"/>
  <c r="E101" i="1"/>
  <c r="E222" i="1"/>
  <c r="I221" i="1"/>
  <c r="P181" i="1"/>
  <c r="E85" i="1"/>
  <c r="I84" i="1"/>
  <c r="U301" i="1"/>
  <c r="P302" i="1"/>
  <c r="P117" i="1"/>
  <c r="P288" i="1"/>
  <c r="P101" i="1"/>
  <c r="R37" i="2" l="1"/>
  <c r="F40" i="2"/>
  <c r="S336" i="1"/>
  <c r="U335" i="1"/>
  <c r="P319" i="1"/>
  <c r="E317" i="1"/>
  <c r="I316" i="1"/>
  <c r="P338" i="1"/>
  <c r="E331" i="1"/>
  <c r="R38" i="2"/>
  <c r="J327" i="1"/>
  <c r="K327" i="1" s="1"/>
  <c r="K328" i="1" s="1"/>
  <c r="K329" i="1" s="1"/>
  <c r="K330" i="1" s="1"/>
  <c r="K331" i="1" s="1"/>
  <c r="K332" i="1" s="1"/>
  <c r="K333" i="1" s="1"/>
  <c r="K334" i="1" s="1"/>
  <c r="K335" i="1" s="1"/>
  <c r="K336" i="1" s="1"/>
  <c r="K337" i="1" s="1"/>
  <c r="K338" i="1" s="1"/>
  <c r="S314" i="1"/>
  <c r="U313" i="1"/>
  <c r="G328" i="1"/>
  <c r="I327" i="1"/>
  <c r="P210" i="1"/>
  <c r="U209" i="1"/>
  <c r="I254" i="1"/>
  <c r="E255" i="1"/>
  <c r="U253" i="1"/>
  <c r="P254" i="1"/>
  <c r="U267" i="1"/>
  <c r="P268" i="1"/>
  <c r="E179" i="1"/>
  <c r="I178" i="1"/>
  <c r="P240" i="1"/>
  <c r="U239" i="1"/>
  <c r="E195" i="1"/>
  <c r="I194" i="1"/>
  <c r="S132" i="1"/>
  <c r="U131" i="1"/>
  <c r="S100" i="1"/>
  <c r="U99" i="1"/>
  <c r="G269" i="1"/>
  <c r="I268" i="1"/>
  <c r="G167" i="1"/>
  <c r="I166" i="1"/>
  <c r="S178" i="1"/>
  <c r="U177" i="1"/>
  <c r="I146" i="1"/>
  <c r="E147" i="1"/>
  <c r="S193" i="1"/>
  <c r="U192" i="1"/>
  <c r="U162" i="1"/>
  <c r="P163" i="1"/>
  <c r="G115" i="1"/>
  <c r="I114" i="1"/>
  <c r="E133" i="1"/>
  <c r="I132" i="1"/>
  <c r="G239" i="1"/>
  <c r="I238" i="1"/>
  <c r="I208" i="1"/>
  <c r="E209" i="1"/>
  <c r="S116" i="1"/>
  <c r="U115" i="1"/>
  <c r="S284" i="1"/>
  <c r="U283" i="1"/>
  <c r="P182" i="1"/>
  <c r="U302" i="1"/>
  <c r="P303" i="1"/>
  <c r="E16" i="1"/>
  <c r="I15" i="1"/>
  <c r="E301" i="1"/>
  <c r="I300" i="1"/>
  <c r="E242" i="1"/>
  <c r="P152" i="1"/>
  <c r="E273" i="1"/>
  <c r="I286" i="1"/>
  <c r="E287" i="1"/>
  <c r="U43" i="1"/>
  <c r="P44" i="1"/>
  <c r="I101" i="1"/>
  <c r="E102" i="1"/>
  <c r="U225" i="1"/>
  <c r="P226" i="1"/>
  <c r="I222" i="1"/>
  <c r="E223" i="1"/>
  <c r="P102" i="1"/>
  <c r="P289" i="1"/>
  <c r="I85" i="1"/>
  <c r="E86" i="1"/>
  <c r="S149" i="1"/>
  <c r="U148" i="1"/>
  <c r="P118" i="1"/>
  <c r="E318" i="1" l="1"/>
  <c r="I317" i="1"/>
  <c r="S337" i="1"/>
  <c r="U336" i="1"/>
  <c r="G329" i="1"/>
  <c r="I328" i="1"/>
  <c r="P320" i="1"/>
  <c r="F41" i="2"/>
  <c r="F44" i="2" s="1"/>
  <c r="G44" i="2" s="1"/>
  <c r="H44" i="2" s="1"/>
  <c r="I44" i="2" s="1"/>
  <c r="J44" i="2" s="1"/>
  <c r="K44" i="2" s="1"/>
  <c r="L44" i="2" s="1"/>
  <c r="M44" i="2" s="1"/>
  <c r="N44" i="2" s="1"/>
  <c r="O44" i="2" s="1"/>
  <c r="P44" i="2" s="1"/>
  <c r="Q44" i="2" s="1"/>
  <c r="F43" i="2"/>
  <c r="G43" i="2" s="1"/>
  <c r="H43" i="2" s="1"/>
  <c r="I43" i="2" s="1"/>
  <c r="J43" i="2" s="1"/>
  <c r="K43" i="2" s="1"/>
  <c r="L43" i="2" s="1"/>
  <c r="M43" i="2" s="1"/>
  <c r="N43" i="2" s="1"/>
  <c r="O43" i="2" s="1"/>
  <c r="P43" i="2" s="1"/>
  <c r="Q43" i="2" s="1"/>
  <c r="S315" i="1"/>
  <c r="U314" i="1"/>
  <c r="E332" i="1"/>
  <c r="L327" i="1"/>
  <c r="M327" i="1" s="1"/>
  <c r="M328" i="1" s="1"/>
  <c r="M329" i="1" s="1"/>
  <c r="M330" i="1" s="1"/>
  <c r="M331" i="1" s="1"/>
  <c r="M332" i="1" s="1"/>
  <c r="M333" i="1" s="1"/>
  <c r="M334" i="1" s="1"/>
  <c r="M335" i="1" s="1"/>
  <c r="M336" i="1" s="1"/>
  <c r="M337" i="1" s="1"/>
  <c r="M338" i="1" s="1"/>
  <c r="R40" i="2"/>
  <c r="P269" i="1"/>
  <c r="U268" i="1"/>
  <c r="U210" i="1"/>
  <c r="P211" i="1"/>
  <c r="S133" i="1"/>
  <c r="U132" i="1"/>
  <c r="U254" i="1"/>
  <c r="P255" i="1"/>
  <c r="I179" i="1"/>
  <c r="E180" i="1"/>
  <c r="U240" i="1"/>
  <c r="P241" i="1"/>
  <c r="E196" i="1"/>
  <c r="I195" i="1"/>
  <c r="I255" i="1"/>
  <c r="E256" i="1"/>
  <c r="S117" i="1"/>
  <c r="U116" i="1"/>
  <c r="G168" i="1"/>
  <c r="I168" i="1" s="1"/>
  <c r="I167" i="1"/>
  <c r="P164" i="1"/>
  <c r="U163" i="1"/>
  <c r="G240" i="1"/>
  <c r="I239" i="1"/>
  <c r="S194" i="1"/>
  <c r="U193" i="1"/>
  <c r="G270" i="1"/>
  <c r="I269" i="1"/>
  <c r="G116" i="1"/>
  <c r="I115" i="1"/>
  <c r="I209" i="1"/>
  <c r="E210" i="1"/>
  <c r="I147" i="1"/>
  <c r="E148" i="1"/>
  <c r="S179" i="1"/>
  <c r="U178" i="1"/>
  <c r="E134" i="1"/>
  <c r="I133" i="1"/>
  <c r="S101" i="1"/>
  <c r="U100" i="1"/>
  <c r="U44" i="1"/>
  <c r="P45" i="1"/>
  <c r="P153" i="1"/>
  <c r="U303" i="1"/>
  <c r="P304" i="1"/>
  <c r="I223" i="1"/>
  <c r="E224" i="1"/>
  <c r="I102" i="1"/>
  <c r="E103" i="1"/>
  <c r="E288" i="1"/>
  <c r="I287" i="1"/>
  <c r="P290" i="1"/>
  <c r="E243" i="1"/>
  <c r="P183" i="1"/>
  <c r="I16" i="1"/>
  <c r="E17" i="1"/>
  <c r="P103" i="1"/>
  <c r="I86" i="1"/>
  <c r="E87" i="1"/>
  <c r="P227" i="1"/>
  <c r="U226" i="1"/>
  <c r="S150" i="1"/>
  <c r="U149" i="1"/>
  <c r="P119" i="1"/>
  <c r="I301" i="1"/>
  <c r="E302" i="1"/>
  <c r="S285" i="1"/>
  <c r="U284" i="1"/>
  <c r="S316" i="1" l="1"/>
  <c r="U315" i="1"/>
  <c r="S338" i="1"/>
  <c r="U338" i="1" s="1"/>
  <c r="U337" i="1"/>
  <c r="E333" i="1"/>
  <c r="R43" i="2"/>
  <c r="R41" i="2"/>
  <c r="R44" i="2" s="1"/>
  <c r="G330" i="1"/>
  <c r="I329" i="1"/>
  <c r="I318" i="1"/>
  <c r="E319" i="1"/>
  <c r="E197" i="1"/>
  <c r="I196" i="1"/>
  <c r="S134" i="1"/>
  <c r="U133" i="1"/>
  <c r="E257" i="1"/>
  <c r="I256" i="1"/>
  <c r="U211" i="1"/>
  <c r="P212" i="1"/>
  <c r="P242" i="1"/>
  <c r="U241" i="1"/>
  <c r="I180" i="1"/>
  <c r="E181" i="1"/>
  <c r="U255" i="1"/>
  <c r="P256" i="1"/>
  <c r="U269" i="1"/>
  <c r="P270" i="1"/>
  <c r="S102" i="1"/>
  <c r="U101" i="1"/>
  <c r="I210" i="1"/>
  <c r="E211" i="1"/>
  <c r="G117" i="1"/>
  <c r="I116" i="1"/>
  <c r="P165" i="1"/>
  <c r="U164" i="1"/>
  <c r="S180" i="1"/>
  <c r="U179" i="1"/>
  <c r="G271" i="1"/>
  <c r="I270" i="1"/>
  <c r="I134" i="1"/>
  <c r="E135" i="1"/>
  <c r="E149" i="1"/>
  <c r="I148" i="1"/>
  <c r="G241" i="1"/>
  <c r="I240" i="1"/>
  <c r="S195" i="1"/>
  <c r="U194" i="1"/>
  <c r="S118" i="1"/>
  <c r="U117" i="1"/>
  <c r="U45" i="1"/>
  <c r="P46" i="1"/>
  <c r="I224" i="1"/>
  <c r="E225" i="1"/>
  <c r="P104" i="1"/>
  <c r="I302" i="1"/>
  <c r="E303" i="1"/>
  <c r="I17" i="1"/>
  <c r="E18" i="1"/>
  <c r="S151" i="1"/>
  <c r="U150" i="1"/>
  <c r="I288" i="1"/>
  <c r="E289" i="1"/>
  <c r="E88" i="1"/>
  <c r="I87" i="1"/>
  <c r="E104" i="1"/>
  <c r="I103" i="1"/>
  <c r="P305" i="1"/>
  <c r="U304" i="1"/>
  <c r="P120" i="1"/>
  <c r="S286" i="1"/>
  <c r="U285" i="1"/>
  <c r="P228" i="1"/>
  <c r="U228" i="1" s="1"/>
  <c r="U227" i="1"/>
  <c r="G331" i="1" l="1"/>
  <c r="I330" i="1"/>
  <c r="E334" i="1"/>
  <c r="I319" i="1"/>
  <c r="E320" i="1"/>
  <c r="I320" i="1" s="1"/>
  <c r="S317" i="1"/>
  <c r="U316" i="1"/>
  <c r="P271" i="1"/>
  <c r="U270" i="1"/>
  <c r="P257" i="1"/>
  <c r="U256" i="1"/>
  <c r="P213" i="1"/>
  <c r="U213" i="1" s="1"/>
  <c r="U212" i="1"/>
  <c r="U134" i="1"/>
  <c r="S135" i="1"/>
  <c r="I257" i="1"/>
  <c r="E258" i="1"/>
  <c r="I258" i="1" s="1"/>
  <c r="I181" i="1"/>
  <c r="E182" i="1"/>
  <c r="P243" i="1"/>
  <c r="U243" i="1" s="1"/>
  <c r="U242" i="1"/>
  <c r="E198" i="1"/>
  <c r="I198" i="1" s="1"/>
  <c r="I197" i="1"/>
  <c r="E150" i="1"/>
  <c r="I149" i="1"/>
  <c r="I211" i="1"/>
  <c r="E212" i="1"/>
  <c r="U165" i="1"/>
  <c r="P166" i="1"/>
  <c r="S196" i="1"/>
  <c r="U195" i="1"/>
  <c r="G272" i="1"/>
  <c r="I271" i="1"/>
  <c r="S119" i="1"/>
  <c r="U118" i="1"/>
  <c r="G118" i="1"/>
  <c r="I117" i="1"/>
  <c r="G242" i="1"/>
  <c r="I241" i="1"/>
  <c r="I135" i="1"/>
  <c r="E136" i="1"/>
  <c r="S181" i="1"/>
  <c r="U180" i="1"/>
  <c r="S103" i="1"/>
  <c r="U102" i="1"/>
  <c r="P105" i="1"/>
  <c r="I225" i="1"/>
  <c r="E226" i="1"/>
  <c r="E19" i="1"/>
  <c r="I18" i="1"/>
  <c r="I289" i="1"/>
  <c r="E290" i="1"/>
  <c r="I290" i="1" s="1"/>
  <c r="S152" i="1"/>
  <c r="U151" i="1"/>
  <c r="I88" i="1"/>
  <c r="E89" i="1"/>
  <c r="P47" i="1"/>
  <c r="U46" i="1"/>
  <c r="I303" i="1"/>
  <c r="E304" i="1"/>
  <c r="U305" i="1"/>
  <c r="P306" i="1"/>
  <c r="I104" i="1"/>
  <c r="E105" i="1"/>
  <c r="I105" i="1" s="1"/>
  <c r="S287" i="1"/>
  <c r="U286" i="1"/>
  <c r="E335" i="1" l="1"/>
  <c r="S318" i="1"/>
  <c r="U317" i="1"/>
  <c r="G332" i="1"/>
  <c r="I331" i="1"/>
  <c r="S136" i="1"/>
  <c r="U135" i="1"/>
  <c r="U271" i="1"/>
  <c r="P272" i="1"/>
  <c r="I182" i="1"/>
  <c r="E183" i="1"/>
  <c r="I183" i="1" s="1"/>
  <c r="U257" i="1"/>
  <c r="P258" i="1"/>
  <c r="U258" i="1" s="1"/>
  <c r="G243" i="1"/>
  <c r="I243" i="1" s="1"/>
  <c r="I242" i="1"/>
  <c r="S197" i="1"/>
  <c r="U196" i="1"/>
  <c r="G119" i="1"/>
  <c r="I118" i="1"/>
  <c r="S182" i="1"/>
  <c r="U181" i="1"/>
  <c r="I212" i="1"/>
  <c r="E213" i="1"/>
  <c r="I213" i="1" s="1"/>
  <c r="U166" i="1"/>
  <c r="P167" i="1"/>
  <c r="E137" i="1"/>
  <c r="I136" i="1"/>
  <c r="S104" i="1"/>
  <c r="U103" i="1"/>
  <c r="S120" i="1"/>
  <c r="U120" i="1" s="1"/>
  <c r="U119" i="1"/>
  <c r="G273" i="1"/>
  <c r="I273" i="1" s="1"/>
  <c r="I272" i="1"/>
  <c r="I150" i="1"/>
  <c r="E151" i="1"/>
  <c r="E305" i="1"/>
  <c r="I304" i="1"/>
  <c r="S288" i="1"/>
  <c r="U287" i="1"/>
  <c r="I226" i="1"/>
  <c r="E227" i="1"/>
  <c r="E20" i="1"/>
  <c r="I19" i="1"/>
  <c r="I89" i="1"/>
  <c r="E90" i="1"/>
  <c r="I90" i="1" s="1"/>
  <c r="P48" i="1"/>
  <c r="U47" i="1"/>
  <c r="U306" i="1"/>
  <c r="P307" i="1"/>
  <c r="U307" i="1" s="1"/>
  <c r="S153" i="1"/>
  <c r="U153" i="1" s="1"/>
  <c r="U152" i="1"/>
  <c r="S319" i="1" l="1"/>
  <c r="U318" i="1"/>
  <c r="G333" i="1"/>
  <c r="I332" i="1"/>
  <c r="E336" i="1"/>
  <c r="U272" i="1"/>
  <c r="P273" i="1"/>
  <c r="U273" i="1" s="1"/>
  <c r="U136" i="1"/>
  <c r="S137" i="1"/>
  <c r="E138" i="1"/>
  <c r="I138" i="1" s="1"/>
  <c r="I137" i="1"/>
  <c r="G120" i="1"/>
  <c r="I119" i="1"/>
  <c r="S105" i="1"/>
  <c r="U104" i="1"/>
  <c r="P168" i="1"/>
  <c r="U168" i="1" s="1"/>
  <c r="U167" i="1"/>
  <c r="S198" i="1"/>
  <c r="U198" i="1" s="1"/>
  <c r="U197" i="1"/>
  <c r="I151" i="1"/>
  <c r="E152" i="1"/>
  <c r="S183" i="1"/>
  <c r="U183" i="1" s="1"/>
  <c r="U182" i="1"/>
  <c r="S289" i="1"/>
  <c r="U288" i="1"/>
  <c r="I227" i="1"/>
  <c r="E228" i="1"/>
  <c r="I228" i="1" s="1"/>
  <c r="E21" i="1"/>
  <c r="I20" i="1"/>
  <c r="P49" i="1"/>
  <c r="U48" i="1"/>
  <c r="E306" i="1"/>
  <c r="I305" i="1"/>
  <c r="G334" i="1" l="1"/>
  <c r="I333" i="1"/>
  <c r="E337" i="1"/>
  <c r="S320" i="1"/>
  <c r="U320" i="1" s="1"/>
  <c r="U319" i="1"/>
  <c r="S138" i="1"/>
  <c r="U138" i="1" s="1"/>
  <c r="U137" i="1"/>
  <c r="S107" i="1"/>
  <c r="S122" i="1" s="1"/>
  <c r="U105" i="1"/>
  <c r="E153" i="1"/>
  <c r="I153" i="1" s="1"/>
  <c r="I152" i="1"/>
  <c r="G122" i="1"/>
  <c r="G140" i="1" s="1"/>
  <c r="G155" i="1" s="1"/>
  <c r="G170" i="1" s="1"/>
  <c r="G185" i="1" s="1"/>
  <c r="G200" i="1" s="1"/>
  <c r="G215" i="1" s="1"/>
  <c r="G230" i="1" s="1"/>
  <c r="G245" i="1" s="1"/>
  <c r="G260" i="1" s="1"/>
  <c r="G277" i="1" s="1"/>
  <c r="G292" i="1" s="1"/>
  <c r="I120" i="1"/>
  <c r="I21" i="1"/>
  <c r="E25" i="1"/>
  <c r="I306" i="1"/>
  <c r="E307" i="1"/>
  <c r="I307" i="1" s="1"/>
  <c r="S290" i="1"/>
  <c r="U289" i="1"/>
  <c r="U49" i="1"/>
  <c r="P50" i="1"/>
  <c r="E338" i="1" l="1"/>
  <c r="G335" i="1"/>
  <c r="I334" i="1"/>
  <c r="S140" i="1"/>
  <c r="S155" i="1" s="1"/>
  <c r="S170" i="1" s="1"/>
  <c r="S185" i="1" s="1"/>
  <c r="S200" i="1" s="1"/>
  <c r="S215" i="1" s="1"/>
  <c r="S230" i="1" s="1"/>
  <c r="S245" i="1" s="1"/>
  <c r="S260" i="1" s="1"/>
  <c r="S277" i="1" s="1"/>
  <c r="S292" i="1" s="1"/>
  <c r="U50" i="1"/>
  <c r="P52" i="1"/>
  <c r="U290" i="1"/>
  <c r="I25" i="1"/>
  <c r="E26" i="1"/>
  <c r="G336" i="1" l="1"/>
  <c r="I335" i="1"/>
  <c r="S345" i="1"/>
  <c r="E27" i="1"/>
  <c r="I26" i="1"/>
  <c r="P53" i="1"/>
  <c r="U52" i="1"/>
  <c r="G337" i="1" l="1"/>
  <c r="I336" i="1"/>
  <c r="P54" i="1"/>
  <c r="U53" i="1"/>
  <c r="I27" i="1"/>
  <c r="E28" i="1"/>
  <c r="G338" i="1" l="1"/>
  <c r="I338" i="1" s="1"/>
  <c r="I337" i="1"/>
  <c r="I28" i="1"/>
  <c r="E29" i="1"/>
  <c r="P55" i="1"/>
  <c r="U54" i="1"/>
  <c r="P56" i="1" l="1"/>
  <c r="U55" i="1"/>
  <c r="E30" i="1"/>
  <c r="I29" i="1"/>
  <c r="I30" i="1" l="1"/>
  <c r="E31" i="1"/>
  <c r="P57" i="1"/>
  <c r="U56" i="1"/>
  <c r="P58" i="1" l="1"/>
  <c r="U57" i="1"/>
  <c r="E32" i="1"/>
  <c r="I31" i="1"/>
  <c r="E33" i="1" l="1"/>
  <c r="I32" i="1"/>
  <c r="P59" i="1"/>
  <c r="U58" i="1"/>
  <c r="U59" i="1" l="1"/>
  <c r="P60" i="1"/>
  <c r="I33" i="1"/>
  <c r="E34" i="1"/>
  <c r="E35" i="1" l="1"/>
  <c r="I34" i="1"/>
  <c r="P61" i="1"/>
  <c r="U60" i="1"/>
  <c r="U61" i="1" l="1"/>
  <c r="P62" i="1"/>
  <c r="I35" i="1"/>
  <c r="E36" i="1"/>
  <c r="I36" i="1" l="1"/>
  <c r="E39" i="1"/>
  <c r="U62" i="1"/>
  <c r="P63" i="1"/>
  <c r="E40" i="1" l="1"/>
  <c r="I39" i="1"/>
  <c r="U63" i="1"/>
  <c r="U64" i="1" s="1"/>
  <c r="P64" i="1"/>
  <c r="P74" i="1" l="1"/>
  <c r="P107" i="1" s="1"/>
  <c r="P122" i="1" s="1"/>
  <c r="P140" i="1" s="1"/>
  <c r="P155" i="1" s="1"/>
  <c r="P170" i="1" s="1"/>
  <c r="P185" i="1" s="1"/>
  <c r="P200" i="1" s="1"/>
  <c r="P215" i="1" s="1"/>
  <c r="P230" i="1" s="1"/>
  <c r="P245" i="1" s="1"/>
  <c r="P92" i="1"/>
  <c r="U74" i="1"/>
  <c r="U107" i="1" s="1"/>
  <c r="U122" i="1" s="1"/>
  <c r="U140" i="1" s="1"/>
  <c r="U155" i="1" s="1"/>
  <c r="U170" i="1" s="1"/>
  <c r="U185" i="1" s="1"/>
  <c r="U200" i="1" s="1"/>
  <c r="U215" i="1" s="1"/>
  <c r="U230" i="1" s="1"/>
  <c r="U92" i="1"/>
  <c r="E41" i="1"/>
  <c r="I40" i="1"/>
  <c r="I41" i="1" l="1"/>
  <c r="E42" i="1"/>
  <c r="P260" i="1"/>
  <c r="P277" i="1" s="1"/>
  <c r="U245" i="1"/>
  <c r="U260" i="1" s="1"/>
  <c r="U277" i="1" s="1"/>
  <c r="U292" i="1" s="1"/>
  <c r="P292" i="1" l="1"/>
  <c r="P345" i="1"/>
  <c r="P348" i="1" s="1"/>
  <c r="I42" i="1"/>
  <c r="E43" i="1"/>
  <c r="I43" i="1" l="1"/>
  <c r="E44" i="1"/>
  <c r="I44" i="1" l="1"/>
  <c r="E45" i="1"/>
  <c r="I45" i="1" l="1"/>
  <c r="I46" i="1" s="1"/>
  <c r="I47" i="1" s="1"/>
  <c r="I48" i="1" s="1"/>
  <c r="I49" i="1" s="1"/>
  <c r="I50" i="1" s="1"/>
  <c r="E46" i="1"/>
  <c r="E47" i="1" s="1"/>
  <c r="E48" i="1" s="1"/>
  <c r="E49" i="1" s="1"/>
  <c r="E50" i="1" s="1"/>
  <c r="E52" i="1" s="1"/>
  <c r="E53" i="1" l="1"/>
  <c r="I52" i="1"/>
  <c r="I53" i="1" l="1"/>
  <c r="E54" i="1"/>
  <c r="E55" i="1" l="1"/>
  <c r="I54" i="1"/>
  <c r="I55" i="1" l="1"/>
  <c r="E56" i="1"/>
  <c r="I56" i="1" l="1"/>
  <c r="E57" i="1"/>
  <c r="E58" i="1" l="1"/>
  <c r="I57" i="1"/>
  <c r="I58" i="1" l="1"/>
  <c r="I59" i="1" s="1"/>
  <c r="I60" i="1" s="1"/>
  <c r="I61" i="1" s="1"/>
  <c r="I62" i="1" s="1"/>
  <c r="I63" i="1" s="1"/>
  <c r="I64" i="1" s="1"/>
  <c r="E59" i="1"/>
  <c r="E60" i="1" s="1"/>
  <c r="E61" i="1" s="1"/>
  <c r="E62" i="1" s="1"/>
  <c r="E63" i="1" s="1"/>
  <c r="E64" i="1" s="1"/>
  <c r="E92" i="1" l="1"/>
  <c r="E74" i="1"/>
  <c r="E107" i="1" s="1"/>
  <c r="E122" i="1" s="1"/>
  <c r="E140" i="1" s="1"/>
  <c r="E155" i="1" s="1"/>
  <c r="E170" i="1" s="1"/>
  <c r="E185" i="1" s="1"/>
  <c r="E200" i="1" s="1"/>
  <c r="E215" i="1" s="1"/>
  <c r="E230" i="1" s="1"/>
  <c r="E245" i="1" s="1"/>
  <c r="E260" i="1" s="1"/>
  <c r="E277" i="1" s="1"/>
  <c r="E292" i="1" s="1"/>
  <c r="I92" i="1"/>
  <c r="I74" i="1"/>
  <c r="I107" i="1" s="1"/>
  <c r="I122" i="1" s="1"/>
  <c r="I140" i="1" s="1"/>
  <c r="I155" i="1" s="1"/>
  <c r="I170" i="1" s="1"/>
  <c r="I185" i="1" s="1"/>
  <c r="I200" i="1" s="1"/>
  <c r="I215" i="1" s="1"/>
  <c r="I230" i="1" s="1"/>
  <c r="I245" i="1" s="1"/>
  <c r="I260" i="1" s="1"/>
  <c r="I277" i="1" s="1"/>
  <c r="I29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amoore</author>
    <author>Moore, Annette</author>
  </authors>
  <commentList>
    <comment ref="Z35" authorId="0" shapeId="0" xr:uid="{00000000-0006-0000-0000-000001000000}">
      <text>
        <r>
          <rPr>
            <b/>
            <sz val="8"/>
            <color indexed="81"/>
            <rFont val="Tahoma"/>
            <family val="2"/>
          </rPr>
          <t>amoore:</t>
        </r>
        <r>
          <rPr>
            <sz val="8"/>
            <color indexed="81"/>
            <rFont val="Tahoma"/>
            <family val="2"/>
          </rPr>
          <t xml:space="preserve">
B used to be note D.  Re-lettered when revised summary.</t>
        </r>
      </text>
    </comment>
    <comment ref="Y277" authorId="1" shapeId="0" xr:uid="{00000000-0006-0000-0000-000002000000}">
      <text>
        <r>
          <rPr>
            <b/>
            <sz val="9"/>
            <color indexed="81"/>
            <rFont val="Tahoma"/>
            <family val="2"/>
          </rPr>
          <t>Moore, Annette:</t>
        </r>
        <r>
          <rPr>
            <sz val="9"/>
            <color indexed="81"/>
            <rFont val="Tahoma"/>
            <family val="2"/>
          </rPr>
          <t xml:space="preserve">
-1  for rounding</t>
        </r>
      </text>
    </comment>
    <comment ref="P348" authorId="1" shapeId="0" xr:uid="{00000000-0006-0000-0000-000003000000}">
      <text>
        <r>
          <rPr>
            <b/>
            <sz val="9"/>
            <color indexed="81"/>
            <rFont val="Tahoma"/>
            <family val="2"/>
          </rPr>
          <t>Moore, Annette:</t>
        </r>
        <r>
          <rPr>
            <sz val="9"/>
            <color indexed="81"/>
            <rFont val="Tahoma"/>
            <family val="2"/>
          </rPr>
          <t xml:space="preserve">
PCA #17 was revised for disallowed costs</t>
        </r>
      </text>
    </comment>
  </commentList>
</comments>
</file>

<file path=xl/sharedStrings.xml><?xml version="1.0" encoding="utf-8"?>
<sst xmlns="http://schemas.openxmlformats.org/spreadsheetml/2006/main" count="239" uniqueCount="109">
  <si>
    <t>Puget Sound Energy</t>
  </si>
  <si>
    <t>Power Cost Adjustment Summary</t>
  </si>
  <si>
    <t>Actual Costs and Disallowance as recorded through the PCA Mechanism</t>
  </si>
  <si>
    <t>Actuals</t>
  </si>
  <si>
    <t>Baseline</t>
  </si>
  <si>
    <t>Difference (A)</t>
  </si>
  <si>
    <t>Wholesale Customer</t>
  </si>
  <si>
    <t>Imbalance for Sharing</t>
  </si>
  <si>
    <t>Company per PCA</t>
  </si>
  <si>
    <t>Customer per PCA</t>
  </si>
  <si>
    <t>Total</t>
  </si>
  <si>
    <t>Interest on Customer</t>
  </si>
  <si>
    <t>Total Customer per PCA</t>
  </si>
  <si>
    <t>Tenaska Disallowance Reserve</t>
  </si>
  <si>
    <t>PCA Year  (B)</t>
  </si>
  <si>
    <t>Monthly</t>
  </si>
  <si>
    <t>Cumulative</t>
  </si>
  <si>
    <t xml:space="preserve">Cumulative </t>
  </si>
  <si>
    <t>PCA Period</t>
  </si>
  <si>
    <t>Monthly (A)</t>
  </si>
  <si>
    <t>Cumulative (A)</t>
  </si>
  <si>
    <t>Monthly Monthly Difference (A)</t>
  </si>
  <si>
    <t>Cumulative Difference (A)</t>
  </si>
  <si>
    <t>(B1)</t>
  </si>
  <si>
    <t>(F)</t>
  </si>
  <si>
    <t>(C1)</t>
  </si>
  <si>
    <t>(B)</t>
  </si>
  <si>
    <t>(B) (C)</t>
  </si>
  <si>
    <t>(B) (D)</t>
  </si>
  <si>
    <t>1-4 - Cumulative Amounts</t>
  </si>
  <si>
    <t>Monthly Difference</t>
  </si>
  <si>
    <t>1-5 - Cumulative Amounts</t>
  </si>
  <si>
    <t>PCA Period (A)</t>
  </si>
  <si>
    <t>Monthly Difference (A)</t>
  </si>
  <si>
    <t>1-6 - Cumulative Amounts</t>
  </si>
  <si>
    <t>1-7 - Cumulative Amounts</t>
  </si>
  <si>
    <t>1-8 - Cumulative Amounts</t>
  </si>
  <si>
    <t xml:space="preserve">Monthly </t>
  </si>
  <si>
    <t>(C)</t>
  </si>
  <si>
    <t>1-9 - Cumulative Amounts</t>
  </si>
  <si>
    <t>1-10- Cumulative Amounts</t>
  </si>
  <si>
    <t>1-11- Cumulative Amounts</t>
  </si>
  <si>
    <t>1-12- Cumulative Amounts</t>
  </si>
  <si>
    <t>1-13- Cumulative Amounts</t>
  </si>
  <si>
    <t>1-14 - Cumulative Amounts</t>
  </si>
  <si>
    <t>1-15 - Cumulative Amounts</t>
  </si>
  <si>
    <t>(D)</t>
  </si>
  <si>
    <t>1-16 - Cumulative Amounts</t>
  </si>
  <si>
    <t>1-17 - Cumulative Amounts</t>
  </si>
  <si>
    <t>1-18</t>
  </si>
  <si>
    <t>PCA Transfer</t>
  </si>
  <si>
    <t>1-18 - Cumulative Amounts</t>
  </si>
  <si>
    <t>1-19 - Cumulative Amounts</t>
  </si>
  <si>
    <t>Residual Transfer</t>
  </si>
  <si>
    <t>Residual Transfer Return</t>
  </si>
  <si>
    <t xml:space="preserve">Notes: </t>
  </si>
  <si>
    <t>Note: Following ongoing discussion with UTC Staff around Green Direct, it was determined that the Green Direct load should be removed in the tracking of the PCA mechanism.  Additionally, for the period between the program inception in November 2020 through the 2021 PCORC rate effective date, the load should be removed priced at the monthly prices used in the incremental cost analysis provided in the 2019 GRC.  PCA Yr #19 was revised and the cumulative revision was recorded in May 2021.  The cumulative revision to PCA Yr #20 was included in the May 2021 PCA.  As of July 2021, the Green Direct load is removed at the baseline rate per the 2020 PCORC.</t>
  </si>
  <si>
    <t xml:space="preserve">Note: A revision to the Schedule 95 Tarriff under Docket UE-200893 was filed to collect the customer share of the cumulative 2019 imbalance in the PCA mechanism beginning in December 2020. The surcharge is structured as a supplemental rate under the schedule in order to be tracked separately. The customer cumulative 2019 imbalance was transferred to a separate regulatory asset account and removed from the imbalance totals in December 2020.  The customer 2020 imbalance was transferred in December 2021 for collection per UE-210300.  </t>
  </si>
  <si>
    <t>(A)  A credit balance represents an overrecovery of power costs (baseline rate was greater than actual rate) and is a credit to the deferral account.  A debit balance represents an underrecovery of power costs (actual rate was greater than baseline rate) and is a debit to the deferral account.  The difference excludes any adjustment for Firm Wholesale Customers.</t>
  </si>
  <si>
    <t>(B) The PCA mechanism was a July through June fiscal period from July 2002 through June 2006 with a cumulative cap on excess power costs of $40 million.  The Washington Commission changed the PCA mechanism period to a calendar year basis without a cumulative cap starting January 2007.</t>
  </si>
  <si>
    <t xml:space="preserve">(C) A revised PCA mechanism went into effect January 1, 2017 per the Washington Commission's order 11 of docket number UE-130617.  Changes to the PCA mechanism include removal of the fixed production costs, the return on production regulatory assets, the Colstrip availability adjustment and the hedging facilities fees.  The variable costs were revised to include broker fees and Montana tax and exclude transmission revenue and amortization of regulatory assets that do not go to power costs.  The sharing bands were also modified.     </t>
  </si>
  <si>
    <t>(D) A new PCA rate went into effect on December 19, 2017 with the implementation of the 2017 GRC. Also included in the GRC is the addition of an Energy Imbalance Market fixed cost adjustment to the PCA allowable costs.</t>
  </si>
  <si>
    <t xml:space="preserve"> </t>
  </si>
  <si>
    <t>NOTE:   In March 2010 PSE and its partners at Colstrip 3&amp;4 reached a settlement of a dispute with Western Energy regarding reclamation costs built into the price of coal in 2007.  PSE will receive $1.625 million which was recorded as a credit to a 501 ord</t>
  </si>
  <si>
    <t>Schedule B:  Monthly Power Costs -- PCA PERIOD 22</t>
  </si>
  <si>
    <t>Revised PCA Exhibit B</t>
  </si>
  <si>
    <t>Subject to PCA Sharing</t>
  </si>
  <si>
    <t>Current</t>
  </si>
  <si>
    <t>UE-130617</t>
  </si>
  <si>
    <t>Period</t>
  </si>
  <si>
    <t>Row</t>
  </si>
  <si>
    <r>
      <t>Row</t>
    </r>
    <r>
      <rPr>
        <vertAlign val="superscript"/>
        <sz val="10"/>
        <rFont val="Arial"/>
        <family val="2"/>
      </rPr>
      <t>1</t>
    </r>
  </si>
  <si>
    <t>to Date</t>
  </si>
  <si>
    <t>Total Variable Component Actual</t>
  </si>
  <si>
    <t>FERC Acct.</t>
  </si>
  <si>
    <t>Steam Operating Fuel</t>
  </si>
  <si>
    <t>Other Power Generation Fuel</t>
  </si>
  <si>
    <t>Purchased &amp; Interchanged</t>
  </si>
  <si>
    <t>Purchases/Sales of Non-Core Gas</t>
  </si>
  <si>
    <t>45600080, 81</t>
  </si>
  <si>
    <t>Brokerage Fees</t>
  </si>
  <si>
    <t>Sales to Others</t>
  </si>
  <si>
    <t>Wheeling</t>
  </si>
  <si>
    <t>Montana Electric Energy Tax</t>
  </si>
  <si>
    <t>Subtotal Variable Components</t>
  </si>
  <si>
    <t>Adjustments</t>
  </si>
  <si>
    <t xml:space="preserve">  Centralia PPA ROR Equity Adjustment</t>
  </si>
  <si>
    <t>Total allowable costs</t>
  </si>
  <si>
    <t>PCA period delivered load (Kwh) Jan 1- Jan 10, 2023</t>
  </si>
  <si>
    <r>
      <t xml:space="preserve">PCA period delivered load (Kwh) </t>
    </r>
    <r>
      <rPr>
        <sz val="9"/>
        <rFont val="Arial"/>
        <family val="2"/>
      </rPr>
      <t xml:space="preserve">Jan 11, 2023 - </t>
    </r>
  </si>
  <si>
    <t>13a</t>
  </si>
  <si>
    <t>Green Direct - load Jan 1 - Jan 10,2023</t>
  </si>
  <si>
    <t xml:space="preserve">Green Direct - load Jan 11,2023 - </t>
  </si>
  <si>
    <t>13b</t>
  </si>
  <si>
    <t xml:space="preserve">PCA period net delivered load (Kwh)   </t>
  </si>
  <si>
    <t>Variable Baseline Rate</t>
  </si>
  <si>
    <t>Jul 1, 2021 -   Jan 10, 2023</t>
  </si>
  <si>
    <t xml:space="preserve">Jan 11, 2023 - </t>
  </si>
  <si>
    <t>Baseline Power Costs</t>
  </si>
  <si>
    <t xml:space="preserve"> Surcharge or underrecovery/(refund or overrecovery)</t>
  </si>
  <si>
    <t>Less Firm Wholesale</t>
  </si>
  <si>
    <t>Gross PCA</t>
  </si>
  <si>
    <t>Gross PCA Contra</t>
  </si>
  <si>
    <t>Cumulative Gross PCA</t>
  </si>
  <si>
    <t>Cumulative Gross PCA Contra</t>
  </si>
  <si>
    <t>1:  This schedule was derived from the PCA collaborative Exhibit B which was approved in Exhibit B to Attachment A to the Settlement Stipulation approved in Order 11 of Docket UE-130617 which is also included as Exhibit A in this petition. The row numbers presented correspond to that approved exhibit.</t>
  </si>
  <si>
    <t xml:space="preserve">Note:  Removal of the Green Direct load for Jan'21 - Jun'21 is priced at the monthly embedded market $/kWh used in the incremental cost analysis provided by PSE in the 2019 GRC.  Per the 2020 PCORC, as of July 2021 the Green Direct load is removed from the PCA period delivered load and the net delivered load is multiplied by the baseline rate.  </t>
  </si>
  <si>
    <t>Note: Removing Montana Energy Tax in PCA per 22GRC accounting instruction as the tax will be included in the Colstrip Tracker starting the 22GGRC effective rate date Jan 11 2023. This is the Acct 18239811 bal as of 06-2023 booked by GA with support from Tax that already has January prorated.</t>
  </si>
  <si>
    <t>*Note 2: Adjusting out the Demand Response in load by increased 86,780 KWh to increase revenue by $4,036. This adjustment is to comply with the Commision's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</si>
</sst>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00000"/>
    <numFmt numFmtId="165" formatCode="[$-409]mmm\-yy;@"/>
    <numFmt numFmtId="166" formatCode="_(&quot;$&quot;* #,##0_);_(&quot;$&quot;* \(#,##0\);_(&quot;$&quot;* &quot;-&quot;??_);_(@_)"/>
    <numFmt numFmtId="167" formatCode="_(* #,##0_);_(* \(#,##0\);_(* &quot;-&quot;??_);_(@_)"/>
    <numFmt numFmtId="168" formatCode="_(* #,##0.00000_);_(* \(#,##0.00000\);_(* &quot;-&quot;??_);_(@_)"/>
    <numFmt numFmtId="169" formatCode="_(* #,##0.0_);_(* \(#,##0.0\);_(* &quot;-&quot;?_);_(@_)"/>
    <numFmt numFmtId="170" formatCode="0_);\(0\)"/>
    <numFmt numFmtId="171" formatCode="&quot;$&quot;#,##0.000_);\(&quot;$&quot;#,##0.000\)"/>
    <numFmt numFmtId="172" formatCode="&quot;$&quot;#,##0.000000_);\(&quot;$&quot;#,##0.000000\)"/>
    <numFmt numFmtId="173" formatCode="0.00000%"/>
  </numFmts>
  <fonts count="27" x14ac:knownFonts="1">
    <font>
      <sz val="10"/>
      <name val="Arial"/>
      <family val="2"/>
    </font>
    <font>
      <sz val="10"/>
      <name val="Arial"/>
      <family val="2"/>
    </font>
    <font>
      <b/>
      <sz val="18"/>
      <name val="Arial"/>
      <family val="2"/>
    </font>
    <font>
      <b/>
      <sz val="10"/>
      <color indexed="10"/>
      <name val="Arial"/>
      <family val="2"/>
    </font>
    <font>
      <b/>
      <sz val="11"/>
      <name val="Arial"/>
      <family val="2"/>
    </font>
    <font>
      <b/>
      <sz val="12"/>
      <name val="Arial"/>
      <family val="2"/>
    </font>
    <font>
      <b/>
      <sz val="10"/>
      <name val="Arial"/>
      <family val="2"/>
    </font>
    <font>
      <sz val="11"/>
      <name val="Arial"/>
      <family val="2"/>
    </font>
    <font>
      <b/>
      <sz val="8"/>
      <color indexed="81"/>
      <name val="Tahoma"/>
      <family val="2"/>
    </font>
    <font>
      <sz val="8"/>
      <color indexed="81"/>
      <name val="Tahoma"/>
      <family val="2"/>
    </font>
    <font>
      <b/>
      <sz val="9"/>
      <color indexed="81"/>
      <name val="Tahoma"/>
      <family val="2"/>
    </font>
    <font>
      <sz val="9"/>
      <color indexed="81"/>
      <name val="Tahoma"/>
      <family val="2"/>
    </font>
    <font>
      <b/>
      <sz val="14"/>
      <name val="Arial"/>
      <family val="2"/>
    </font>
    <font>
      <b/>
      <sz val="14"/>
      <color indexed="10"/>
      <name val="Arial"/>
      <family val="2"/>
    </font>
    <font>
      <vertAlign val="superscript"/>
      <sz val="10"/>
      <name val="Arial"/>
      <family val="2"/>
    </font>
    <font>
      <u val="singleAccounting"/>
      <sz val="10"/>
      <name val="Arial"/>
      <family val="2"/>
    </font>
    <font>
      <sz val="10"/>
      <color indexed="12"/>
      <name val="Arial"/>
      <family val="2"/>
    </font>
    <font>
      <b/>
      <u/>
      <sz val="10"/>
      <name val="Arial"/>
      <family val="2"/>
    </font>
    <font>
      <sz val="9"/>
      <name val="Arial"/>
      <family val="2"/>
    </font>
    <font>
      <sz val="20"/>
      <name val="Arial"/>
      <family val="2"/>
    </font>
    <font>
      <b/>
      <sz val="18"/>
      <color rgb="FFFF0000"/>
      <name val="Arial"/>
      <family val="2"/>
    </font>
    <font>
      <sz val="10"/>
      <color rgb="FFFF0000"/>
      <name val="Arial"/>
      <family val="2"/>
    </font>
    <font>
      <b/>
      <sz val="12"/>
      <color rgb="FFFF0000"/>
      <name val="Arial"/>
      <family val="2"/>
    </font>
    <font>
      <b/>
      <sz val="11"/>
      <color rgb="FFFF0000"/>
      <name val="Arial"/>
      <family val="2"/>
    </font>
    <font>
      <b/>
      <sz val="10"/>
      <color rgb="FFFF0000"/>
      <name val="Arial"/>
      <family val="2"/>
    </font>
    <font>
      <b/>
      <sz val="9"/>
      <color rgb="FFFF0000"/>
      <name val="Arial"/>
      <family val="2"/>
    </font>
    <font>
      <b/>
      <sz val="9"/>
      <name val="Arial"/>
      <family val="2"/>
    </font>
  </fonts>
  <fills count="2">
    <fill>
      <patternFill patternType="none"/>
    </fill>
    <fill>
      <patternFill patternType="gray125"/>
    </fill>
  </fills>
  <borders count="26">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top style="thin">
        <color indexed="64"/>
      </top>
      <bottom style="thin">
        <color indexed="64"/>
      </bottom>
      <diagonal/>
    </border>
  </borders>
  <cellStyleXfs count="2">
    <xf numFmtId="164" fontId="0" fillId="0" borderId="0">
      <alignment horizontal="left" wrapText="1"/>
    </xf>
    <xf numFmtId="43" fontId="1" fillId="0" borderId="0" applyFont="0" applyFill="0" applyBorder="0" applyAlignment="0" applyProtection="0"/>
  </cellStyleXfs>
  <cellXfs count="182">
    <xf numFmtId="164" fontId="0" fillId="0" borderId="0" xfId="0">
      <alignment horizontal="left" wrapText="1"/>
    </xf>
    <xf numFmtId="0" fontId="1" fillId="0" borderId="0" xfId="0" applyNumberFormat="1" applyFont="1" applyAlignment="1"/>
    <xf numFmtId="0" fontId="2" fillId="0" borderId="0" xfId="0" applyNumberFormat="1" applyFont="1" applyAlignment="1">
      <alignment horizontal="center"/>
    </xf>
    <xf numFmtId="0" fontId="3" fillId="0" borderId="0" xfId="0" applyNumberFormat="1" applyFont="1" applyAlignment="1"/>
    <xf numFmtId="0" fontId="4" fillId="0" borderId="3" xfId="0" applyNumberFormat="1" applyFont="1" applyBorder="1" applyAlignment="1">
      <alignment horizontal="center"/>
    </xf>
    <xf numFmtId="0" fontId="1" fillId="0" borderId="4" xfId="0" applyNumberFormat="1" applyFont="1" applyBorder="1" applyAlignment="1"/>
    <xf numFmtId="0" fontId="1" fillId="0" borderId="0" xfId="0" applyNumberFormat="1" applyFont="1" applyAlignment="1">
      <alignment wrapText="1"/>
    </xf>
    <xf numFmtId="0" fontId="1" fillId="0" borderId="5" xfId="0" applyNumberFormat="1" applyFont="1" applyBorder="1" applyAlignment="1">
      <alignment horizontal="center"/>
    </xf>
    <xf numFmtId="0" fontId="1" fillId="0" borderId="6" xfId="0" applyNumberFormat="1" applyFont="1" applyBorder="1" applyAlignment="1">
      <alignment horizontal="center" wrapText="1"/>
    </xf>
    <xf numFmtId="0" fontId="1" fillId="0" borderId="5" xfId="0" applyNumberFormat="1" applyFont="1" applyBorder="1" applyAlignment="1">
      <alignment horizontal="center" wrapText="1"/>
    </xf>
    <xf numFmtId="0" fontId="1" fillId="0" borderId="7" xfId="0" applyNumberFormat="1" applyFont="1" applyBorder="1" applyAlignment="1">
      <alignment horizontal="center" wrapText="1"/>
    </xf>
    <xf numFmtId="0" fontId="1" fillId="0" borderId="8" xfId="0" applyNumberFormat="1" applyFont="1" applyBorder="1" applyAlignment="1">
      <alignment horizontal="center" wrapText="1"/>
    </xf>
    <xf numFmtId="0" fontId="1" fillId="0" borderId="0" xfId="0" applyNumberFormat="1" applyFont="1" applyAlignment="1">
      <alignment horizontal="center" wrapText="1"/>
    </xf>
    <xf numFmtId="0" fontId="1" fillId="0" borderId="9" xfId="0" applyNumberFormat="1" applyFont="1" applyBorder="1" applyAlignment="1"/>
    <xf numFmtId="0" fontId="1" fillId="0" borderId="10" xfId="0" applyNumberFormat="1" applyFont="1" applyBorder="1" applyAlignment="1">
      <alignment horizontal="center"/>
    </xf>
    <xf numFmtId="0" fontId="1" fillId="0" borderId="7" xfId="0" applyNumberFormat="1" applyFont="1" applyBorder="1" applyAlignment="1">
      <alignment horizontal="center"/>
    </xf>
    <xf numFmtId="0" fontId="1" fillId="0" borderId="0" xfId="0" applyNumberFormat="1" applyFont="1" applyAlignment="1">
      <alignment horizontal="center"/>
    </xf>
    <xf numFmtId="0" fontId="1" fillId="0" borderId="11" xfId="0" applyNumberFormat="1" applyFont="1" applyBorder="1" applyAlignment="1"/>
    <xf numFmtId="0" fontId="1" fillId="0" borderId="3" xfId="0" applyNumberFormat="1" applyFont="1" applyBorder="1" applyAlignment="1"/>
    <xf numFmtId="0" fontId="1" fillId="0" borderId="12" xfId="0" applyNumberFormat="1" applyFont="1" applyBorder="1" applyAlignment="1"/>
    <xf numFmtId="0" fontId="1" fillId="0" borderId="13" xfId="0" applyNumberFormat="1" applyFont="1" applyBorder="1" applyAlignment="1"/>
    <xf numFmtId="165" fontId="1" fillId="0" borderId="0" xfId="0" applyNumberFormat="1" applyFont="1" applyAlignment="1"/>
    <xf numFmtId="166" fontId="1" fillId="0" borderId="14" xfId="0" applyNumberFormat="1" applyFont="1" applyBorder="1" applyAlignment="1"/>
    <xf numFmtId="166" fontId="1" fillId="0" borderId="15" xfId="0" applyNumberFormat="1" applyFont="1" applyBorder="1" applyAlignment="1"/>
    <xf numFmtId="166" fontId="1" fillId="0" borderId="0" xfId="0" applyNumberFormat="1" applyFont="1" applyAlignment="1"/>
    <xf numFmtId="44" fontId="1" fillId="0" borderId="14" xfId="0" applyNumberFormat="1" applyFont="1" applyBorder="1" applyAlignment="1"/>
    <xf numFmtId="167" fontId="1" fillId="0" borderId="14" xfId="0" applyNumberFormat="1" applyFont="1" applyBorder="1" applyAlignment="1"/>
    <xf numFmtId="167" fontId="1" fillId="0" borderId="15" xfId="0" applyNumberFormat="1" applyFont="1" applyBorder="1" applyAlignment="1"/>
    <xf numFmtId="167" fontId="1" fillId="0" borderId="0" xfId="0" applyNumberFormat="1" applyFont="1" applyAlignment="1"/>
    <xf numFmtId="43" fontId="1" fillId="0" borderId="0" xfId="0" applyNumberFormat="1" applyFont="1" applyAlignment="1"/>
    <xf numFmtId="43" fontId="1" fillId="0" borderId="14" xfId="0" applyNumberFormat="1" applyFont="1" applyBorder="1" applyAlignment="1"/>
    <xf numFmtId="43" fontId="1" fillId="0" borderId="15" xfId="0" applyNumberFormat="1" applyFont="1" applyBorder="1" applyAlignment="1"/>
    <xf numFmtId="167" fontId="1" fillId="0" borderId="16" xfId="0" applyNumberFormat="1" applyFont="1" applyBorder="1" applyAlignment="1"/>
    <xf numFmtId="167" fontId="1" fillId="0" borderId="17" xfId="0" applyNumberFormat="1" applyFont="1" applyBorder="1" applyAlignment="1"/>
    <xf numFmtId="167" fontId="1" fillId="0" borderId="11" xfId="0" applyNumberFormat="1" applyFont="1" applyBorder="1" applyAlignment="1"/>
    <xf numFmtId="43" fontId="1" fillId="0" borderId="11" xfId="0" applyNumberFormat="1" applyFont="1" applyBorder="1" applyAlignment="1"/>
    <xf numFmtId="43" fontId="1" fillId="0" borderId="16" xfId="0" applyNumberFormat="1" applyFont="1" applyBorder="1" applyAlignment="1"/>
    <xf numFmtId="43" fontId="1" fillId="0" borderId="17" xfId="0" applyNumberFormat="1" applyFont="1" applyBorder="1" applyAlignment="1"/>
    <xf numFmtId="0" fontId="6" fillId="0" borderId="11" xfId="0" applyNumberFormat="1" applyFont="1" applyBorder="1" applyAlignment="1">
      <alignment horizontal="center"/>
    </xf>
    <xf numFmtId="167" fontId="1" fillId="0" borderId="17" xfId="0" applyNumberFormat="1" applyFont="1" applyBorder="1" applyAlignment="1">
      <alignment horizontal="right"/>
    </xf>
    <xf numFmtId="165" fontId="1" fillId="0" borderId="0" xfId="0" applyNumberFormat="1" applyFont="1" applyAlignment="1">
      <alignment horizontal="right"/>
    </xf>
    <xf numFmtId="0" fontId="1" fillId="0" borderId="17" xfId="0" applyNumberFormat="1" applyFont="1" applyBorder="1" applyAlignment="1"/>
    <xf numFmtId="0" fontId="1" fillId="0" borderId="15" xfId="0" applyNumberFormat="1" applyFont="1" applyBorder="1" applyAlignment="1"/>
    <xf numFmtId="167" fontId="1" fillId="0" borderId="18" xfId="0" applyNumberFormat="1" applyFont="1" applyBorder="1" applyAlignment="1"/>
    <xf numFmtId="43" fontId="1" fillId="0" borderId="18" xfId="0" applyNumberFormat="1" applyFont="1" applyBorder="1" applyAlignment="1"/>
    <xf numFmtId="0" fontId="1" fillId="0" borderId="18" xfId="0" applyNumberFormat="1" applyFont="1" applyBorder="1" applyAlignment="1"/>
    <xf numFmtId="0" fontId="6" fillId="0" borderId="0" xfId="0" applyNumberFormat="1" applyFont="1" applyAlignment="1">
      <alignment horizontal="center"/>
    </xf>
    <xf numFmtId="0" fontId="6" fillId="0" borderId="17" xfId="0" applyNumberFormat="1" applyFont="1" applyBorder="1" applyAlignment="1">
      <alignment horizontal="center"/>
    </xf>
    <xf numFmtId="0" fontId="6" fillId="0" borderId="15" xfId="0" applyNumberFormat="1" applyFont="1" applyBorder="1" applyAlignment="1"/>
    <xf numFmtId="0" fontId="6" fillId="0" borderId="19" xfId="0" applyNumberFormat="1" applyFont="1" applyBorder="1" applyAlignment="1"/>
    <xf numFmtId="166" fontId="6" fillId="0" borderId="19" xfId="0" applyNumberFormat="1" applyFont="1" applyBorder="1" applyAlignment="1"/>
    <xf numFmtId="0" fontId="6" fillId="0" borderId="20" xfId="0" applyNumberFormat="1" applyFont="1" applyBorder="1" applyAlignment="1">
      <alignment horizontal="center"/>
    </xf>
    <xf numFmtId="9" fontId="1" fillId="0" borderId="11" xfId="0" applyNumberFormat="1" applyFont="1" applyBorder="1" applyAlignment="1"/>
    <xf numFmtId="43" fontId="1" fillId="0" borderId="11" xfId="0" quotePrefix="1" applyNumberFormat="1" applyFont="1" applyBorder="1" applyAlignment="1"/>
    <xf numFmtId="9" fontId="1" fillId="0" borderId="11" xfId="0" quotePrefix="1" applyNumberFormat="1" applyFont="1" applyBorder="1" applyAlignment="1"/>
    <xf numFmtId="167" fontId="1" fillId="0" borderId="21" xfId="0" applyNumberFormat="1" applyFont="1" applyBorder="1" applyAlignment="1"/>
    <xf numFmtId="167" fontId="1" fillId="0" borderId="22" xfId="0" applyNumberFormat="1" applyFont="1" applyBorder="1" applyAlignment="1"/>
    <xf numFmtId="43" fontId="1" fillId="0" borderId="23" xfId="0" applyNumberFormat="1" applyFont="1" applyBorder="1" applyAlignment="1"/>
    <xf numFmtId="0" fontId="6" fillId="0" borderId="0" xfId="0" applyNumberFormat="1" applyFont="1" applyAlignment="1"/>
    <xf numFmtId="16" fontId="1" fillId="0" borderId="0" xfId="0" quotePrefix="1" applyNumberFormat="1" applyFont="1" applyAlignment="1"/>
    <xf numFmtId="0" fontId="6" fillId="0" borderId="3" xfId="0" applyNumberFormat="1" applyFont="1" applyBorder="1" applyAlignment="1">
      <alignment horizontal="center"/>
    </xf>
    <xf numFmtId="0" fontId="1" fillId="0" borderId="10" xfId="0" applyNumberFormat="1" applyFont="1" applyBorder="1" applyAlignment="1">
      <alignment horizontal="center" wrapText="1"/>
    </xf>
    <xf numFmtId="0" fontId="1" fillId="0" borderId="7" xfId="0" applyNumberFormat="1" applyFont="1" applyBorder="1" applyAlignment="1">
      <alignment wrapText="1"/>
    </xf>
    <xf numFmtId="167" fontId="1" fillId="0" borderId="18" xfId="0" applyNumberFormat="1" applyFont="1" applyBorder="1" applyAlignment="1">
      <alignment horizontal="center"/>
    </xf>
    <xf numFmtId="167" fontId="1" fillId="0" borderId="13" xfId="0" applyNumberFormat="1" applyFont="1" applyBorder="1" applyAlignment="1"/>
    <xf numFmtId="165" fontId="1" fillId="0" borderId="0" xfId="0" applyNumberFormat="1" applyFont="1" applyAlignment="1">
      <alignment horizontal="left"/>
    </xf>
    <xf numFmtId="167" fontId="1" fillId="0" borderId="15" xfId="0" applyNumberFormat="1" applyFont="1" applyBorder="1" applyAlignment="1">
      <alignment horizontal="center"/>
    </xf>
    <xf numFmtId="167" fontId="1" fillId="0" borderId="0" xfId="0" applyNumberFormat="1" applyFont="1" applyAlignment="1">
      <alignment horizontal="center"/>
    </xf>
    <xf numFmtId="167" fontId="1" fillId="0" borderId="17" xfId="0" applyNumberFormat="1" applyFont="1" applyBorder="1" applyAlignment="1">
      <alignment horizontal="center"/>
    </xf>
    <xf numFmtId="0" fontId="1" fillId="0" borderId="0" xfId="0" applyNumberFormat="1" applyFont="1" applyAlignment="1">
      <alignment horizontal="left"/>
    </xf>
    <xf numFmtId="168" fontId="1" fillId="0" borderId="0" xfId="0" applyNumberFormat="1" applyFont="1" applyAlignment="1"/>
    <xf numFmtId="16" fontId="1" fillId="0" borderId="0" xfId="0" quotePrefix="1" applyNumberFormat="1" applyFont="1" applyAlignment="1">
      <alignment horizontal="left"/>
    </xf>
    <xf numFmtId="167" fontId="1" fillId="0" borderId="11" xfId="0" applyNumberFormat="1" applyFont="1" applyBorder="1" applyAlignment="1">
      <alignment horizontal="center"/>
    </xf>
    <xf numFmtId="43" fontId="1" fillId="0" borderId="22" xfId="0" applyNumberFormat="1" applyFont="1" applyBorder="1" applyAlignment="1"/>
    <xf numFmtId="167" fontId="1" fillId="0" borderId="22" xfId="0" applyNumberFormat="1" applyFont="1" applyBorder="1" applyAlignment="1">
      <alignment horizontal="center"/>
    </xf>
    <xf numFmtId="167" fontId="21" fillId="0" borderId="22" xfId="0" applyNumberFormat="1" applyFont="1" applyBorder="1" applyAlignment="1"/>
    <xf numFmtId="43" fontId="21" fillId="0" borderId="22" xfId="0" applyNumberFormat="1" applyFont="1" applyBorder="1" applyAlignment="1"/>
    <xf numFmtId="167" fontId="21" fillId="0" borderId="22" xfId="0" applyNumberFormat="1" applyFont="1" applyBorder="1" applyAlignment="1">
      <alignment horizontal="center"/>
    </xf>
    <xf numFmtId="167" fontId="21" fillId="0" borderId="0" xfId="0" applyNumberFormat="1" applyFont="1" applyAlignment="1"/>
    <xf numFmtId="43" fontId="21" fillId="0" borderId="0" xfId="0" applyNumberFormat="1" applyFont="1" applyAlignment="1"/>
    <xf numFmtId="167" fontId="21" fillId="0" borderId="0" xfId="0" applyNumberFormat="1" applyFont="1" applyAlignment="1">
      <alignment horizontal="center"/>
    </xf>
    <xf numFmtId="17" fontId="1" fillId="0" borderId="0" xfId="0" applyNumberFormat="1" applyFont="1" applyAlignment="1">
      <alignment horizontal="center"/>
    </xf>
    <xf numFmtId="167" fontId="6" fillId="0" borderId="22" xfId="0" applyNumberFormat="1" applyFont="1" applyBorder="1" applyAlignment="1"/>
    <xf numFmtId="167" fontId="6" fillId="0" borderId="0" xfId="0" applyNumberFormat="1" applyFont="1" applyAlignment="1"/>
    <xf numFmtId="0" fontId="22" fillId="0" borderId="0" xfId="0" applyNumberFormat="1" applyFont="1" applyAlignment="1"/>
    <xf numFmtId="16" fontId="1" fillId="0" borderId="0" xfId="0" quotePrefix="1" applyNumberFormat="1" applyFont="1" applyAlignment="1">
      <alignment horizontal="center"/>
    </xf>
    <xf numFmtId="165" fontId="6" fillId="0" borderId="0" xfId="0" applyNumberFormat="1" applyFont="1" applyAlignment="1"/>
    <xf numFmtId="17" fontId="7" fillId="0" borderId="0" xfId="0" applyNumberFormat="1" applyFont="1" applyAlignment="1">
      <alignment horizontal="center"/>
    </xf>
    <xf numFmtId="165" fontId="7" fillId="0" borderId="0" xfId="0" applyNumberFormat="1" applyFont="1" applyAlignment="1"/>
    <xf numFmtId="0" fontId="4" fillId="0" borderId="0" xfId="0" applyNumberFormat="1" applyFont="1" applyAlignment="1"/>
    <xf numFmtId="167" fontId="23" fillId="0" borderId="22" xfId="0" applyNumberFormat="1" applyFont="1" applyBorder="1" applyAlignment="1">
      <alignment horizontal="center"/>
    </xf>
    <xf numFmtId="167" fontId="7" fillId="0" borderId="22" xfId="0" applyNumberFormat="1" applyFont="1" applyBorder="1" applyAlignment="1"/>
    <xf numFmtId="167" fontId="4" fillId="0" borderId="22" xfId="0" applyNumberFormat="1" applyFont="1" applyBorder="1" applyAlignment="1">
      <alignment horizontal="center"/>
    </xf>
    <xf numFmtId="43" fontId="7" fillId="0" borderId="22" xfId="0" applyNumberFormat="1" applyFont="1" applyBorder="1" applyAlignment="1"/>
    <xf numFmtId="167" fontId="7" fillId="0" borderId="22" xfId="0" applyNumberFormat="1" applyFont="1" applyBorder="1" applyAlignment="1">
      <alignment horizontal="center"/>
    </xf>
    <xf numFmtId="0" fontId="4" fillId="0" borderId="0" xfId="0" applyNumberFormat="1" applyFont="1" applyAlignment="1">
      <alignment horizontal="center"/>
    </xf>
    <xf numFmtId="167" fontId="7" fillId="0" borderId="0" xfId="0" applyNumberFormat="1" applyFont="1" applyAlignment="1"/>
    <xf numFmtId="0" fontId="7" fillId="0" borderId="0" xfId="0" applyNumberFormat="1" applyFont="1" applyAlignment="1"/>
    <xf numFmtId="167" fontId="23" fillId="0" borderId="0" xfId="0" applyNumberFormat="1" applyFont="1" applyAlignment="1">
      <alignment horizontal="center"/>
    </xf>
    <xf numFmtId="167" fontId="4" fillId="0" borderId="0" xfId="0" applyNumberFormat="1" applyFont="1" applyAlignment="1">
      <alignment horizontal="center"/>
    </xf>
    <xf numFmtId="43" fontId="7" fillId="0" borderId="0" xfId="0" applyNumberFormat="1" applyFont="1" applyAlignment="1"/>
    <xf numFmtId="167" fontId="7" fillId="0" borderId="0" xfId="0" applyNumberFormat="1" applyFont="1" applyAlignment="1">
      <alignment horizontal="center"/>
    </xf>
    <xf numFmtId="167" fontId="1" fillId="0" borderId="14" xfId="1" applyNumberFormat="1" applyFont="1" applyFill="1" applyBorder="1" applyAlignment="1"/>
    <xf numFmtId="49" fontId="23" fillId="0" borderId="0" xfId="0" applyNumberFormat="1" applyFont="1" applyAlignment="1">
      <alignment horizontal="center"/>
    </xf>
    <xf numFmtId="167" fontId="6" fillId="0" borderId="0" xfId="0" applyNumberFormat="1" applyFont="1" applyAlignment="1">
      <alignment horizontal="center"/>
    </xf>
    <xf numFmtId="49" fontId="6" fillId="0" borderId="0" xfId="0" applyNumberFormat="1" applyFont="1" applyAlignment="1">
      <alignment horizontal="center" vertical="top"/>
    </xf>
    <xf numFmtId="167" fontId="5" fillId="0" borderId="0" xfId="0" applyNumberFormat="1" applyFont="1" applyAlignment="1"/>
    <xf numFmtId="0" fontId="24" fillId="0" borderId="0" xfId="0" applyNumberFormat="1" applyFont="1" applyAlignment="1">
      <alignment horizontal="center"/>
    </xf>
    <xf numFmtId="17" fontId="1" fillId="0" borderId="0" xfId="0" applyNumberFormat="1" applyFont="1" applyAlignment="1">
      <alignment horizontal="left"/>
    </xf>
    <xf numFmtId="166" fontId="1" fillId="0" borderId="11" xfId="0" applyNumberFormat="1" applyFont="1" applyBorder="1" applyAlignment="1"/>
    <xf numFmtId="167" fontId="1" fillId="0" borderId="0" xfId="1" applyNumberFormat="1" applyFont="1" applyAlignment="1"/>
    <xf numFmtId="0" fontId="0" fillId="0" borderId="0" xfId="0" applyNumberFormat="1" applyAlignment="1"/>
    <xf numFmtId="169" fontId="1" fillId="0" borderId="0" xfId="0" applyNumberFormat="1" applyFont="1" applyAlignment="1"/>
    <xf numFmtId="9" fontId="7" fillId="0" borderId="0" xfId="0" applyNumberFormat="1" applyFont="1" applyAlignment="1"/>
    <xf numFmtId="9" fontId="1" fillId="0" borderId="0" xfId="0" applyNumberFormat="1" applyFont="1" applyAlignment="1"/>
    <xf numFmtId="0" fontId="0" fillId="0" borderId="0" xfId="0" applyNumberFormat="1" applyAlignment="1">
      <alignment horizontal="center"/>
    </xf>
    <xf numFmtId="0" fontId="12" fillId="0" borderId="0" xfId="0" applyNumberFormat="1" applyFont="1" applyAlignment="1">
      <alignment horizontal="left"/>
    </xf>
    <xf numFmtId="164" fontId="3" fillId="0" borderId="0" xfId="0" applyFont="1" applyAlignment="1">
      <alignment horizontal="left"/>
    </xf>
    <xf numFmtId="0" fontId="24" fillId="0" borderId="0" xfId="0" applyNumberFormat="1" applyFont="1" applyAlignment="1"/>
    <xf numFmtId="0" fontId="5" fillId="0" borderId="0" xfId="0" applyNumberFormat="1" applyFont="1" applyAlignment="1">
      <alignment horizontal="left"/>
    </xf>
    <xf numFmtId="167" fontId="13" fillId="0" borderId="0" xfId="0" applyNumberFormat="1" applyFont="1" applyAlignment="1"/>
    <xf numFmtId="0" fontId="0" fillId="0" borderId="0" xfId="0" applyNumberFormat="1" applyAlignment="1">
      <alignment horizontal="left"/>
    </xf>
    <xf numFmtId="0" fontId="6" fillId="0" borderId="0" xfId="0" applyNumberFormat="1" applyFont="1" applyAlignment="1">
      <alignment horizontal="centerContinuous"/>
    </xf>
    <xf numFmtId="17" fontId="6" fillId="0" borderId="0" xfId="0" applyNumberFormat="1" applyFont="1" applyAlignment="1">
      <alignment horizontal="center"/>
    </xf>
    <xf numFmtId="43" fontId="15" fillId="0" borderId="0" xfId="0" applyNumberFormat="1" applyFont="1" applyAlignment="1">
      <alignment horizontal="center"/>
    </xf>
    <xf numFmtId="166" fontId="16" fillId="0" borderId="0" xfId="0" applyNumberFormat="1" applyFont="1" applyAlignment="1"/>
    <xf numFmtId="0" fontId="0" fillId="0" borderId="0" xfId="0" applyNumberFormat="1" applyAlignment="1">
      <alignment horizontal="left" indent="1"/>
    </xf>
    <xf numFmtId="170" fontId="1" fillId="0" borderId="0" xfId="0" applyNumberFormat="1" applyFont="1" applyAlignment="1">
      <alignment horizontal="center"/>
    </xf>
    <xf numFmtId="0" fontId="1" fillId="0" borderId="0" xfId="0" applyNumberFormat="1" applyFont="1" applyAlignment="1">
      <alignment horizontal="left" indent="1"/>
    </xf>
    <xf numFmtId="166" fontId="1" fillId="0" borderId="22" xfId="0" applyNumberFormat="1" applyFont="1" applyBorder="1" applyAlignment="1"/>
    <xf numFmtId="0" fontId="17" fillId="0" borderId="0" xfId="0" applyNumberFormat="1" applyFont="1" applyAlignment="1"/>
    <xf numFmtId="37" fontId="1" fillId="0" borderId="0" xfId="0" applyNumberFormat="1" applyFont="1" applyAlignment="1"/>
    <xf numFmtId="171" fontId="1" fillId="0" borderId="0" xfId="0" applyNumberFormat="1" applyFont="1" applyAlignment="1"/>
    <xf numFmtId="166" fontId="1" fillId="0" borderId="24" xfId="0" applyNumberFormat="1" applyFont="1" applyBorder="1" applyAlignment="1"/>
    <xf numFmtId="0" fontId="25" fillId="0" borderId="0" xfId="0" applyNumberFormat="1" applyFont="1" applyAlignment="1">
      <alignment horizontal="right" vertical="top"/>
    </xf>
    <xf numFmtId="0" fontId="24" fillId="0" borderId="0" xfId="0" applyNumberFormat="1" applyFont="1" applyAlignment="1">
      <alignment horizontal="right" vertical="top"/>
    </xf>
    <xf numFmtId="49" fontId="23" fillId="0" borderId="0" xfId="0" applyNumberFormat="1" applyFont="1" applyAlignment="1">
      <alignment horizontal="right" vertical="top"/>
    </xf>
    <xf numFmtId="0" fontId="24" fillId="0" borderId="0" xfId="0" applyNumberFormat="1" applyFont="1" applyAlignment="1">
      <alignment horizontal="center" vertical="top"/>
    </xf>
    <xf numFmtId="0" fontId="1" fillId="0" borderId="0" xfId="0" applyNumberFormat="1" applyFont="1" applyAlignment="1" applyProtection="1">
      <alignment horizontal="left"/>
      <protection locked="0"/>
    </xf>
    <xf numFmtId="43" fontId="6" fillId="0" borderId="0" xfId="0" applyNumberFormat="1" applyFont="1" applyAlignment="1"/>
    <xf numFmtId="172" fontId="18" fillId="0" borderId="0" xfId="0" applyNumberFormat="1" applyFont="1" applyAlignment="1"/>
    <xf numFmtId="0" fontId="1" fillId="0" borderId="0" xfId="0" applyNumberFormat="1" applyFont="1" applyAlignment="1">
      <alignment horizontal="right"/>
    </xf>
    <xf numFmtId="0" fontId="17" fillId="0" borderId="0" xfId="0" applyNumberFormat="1" applyFont="1" applyAlignment="1">
      <alignment horizontal="left"/>
    </xf>
    <xf numFmtId="49" fontId="23" fillId="0" borderId="0" xfId="0" applyNumberFormat="1" applyFont="1" applyAlignment="1">
      <alignment horizontal="center" vertical="top"/>
    </xf>
    <xf numFmtId="166" fontId="1" fillId="0" borderId="25" xfId="0" applyNumberFormat="1" applyFont="1" applyBorder="1" applyAlignment="1"/>
    <xf numFmtId="0" fontId="0" fillId="0" borderId="0" xfId="0" applyNumberFormat="1" applyAlignment="1">
      <alignment horizontal="right"/>
    </xf>
    <xf numFmtId="167" fontId="16" fillId="0" borderId="0" xfId="0" applyNumberFormat="1" applyFont="1" applyAlignment="1"/>
    <xf numFmtId="0" fontId="6" fillId="0" borderId="0" xfId="0" quotePrefix="1" applyNumberFormat="1" applyFont="1" applyAlignment="1" applyProtection="1">
      <alignment horizontal="left"/>
      <protection locked="0"/>
    </xf>
    <xf numFmtId="0" fontId="18" fillId="0" borderId="0" xfId="0" applyNumberFormat="1" applyFont="1" applyAlignment="1"/>
    <xf numFmtId="166" fontId="0" fillId="0" borderId="0" xfId="0" applyNumberFormat="1" applyAlignment="1"/>
    <xf numFmtId="0" fontId="18" fillId="0" borderId="0" xfId="0" quotePrefix="1" applyNumberFormat="1" applyFont="1" applyAlignment="1">
      <alignment horizontal="center"/>
    </xf>
    <xf numFmtId="173" fontId="18" fillId="0" borderId="0" xfId="0" applyNumberFormat="1" applyFont="1" applyAlignment="1"/>
    <xf numFmtId="164" fontId="6" fillId="0" borderId="0" xfId="0" applyFont="1" applyAlignment="1">
      <alignment wrapText="1"/>
    </xf>
    <xf numFmtId="44" fontId="1" fillId="0" borderId="0" xfId="0" applyNumberFormat="1" applyFont="1" applyAlignment="1"/>
    <xf numFmtId="167" fontId="0" fillId="0" borderId="0" xfId="0" applyNumberFormat="1" applyAlignment="1"/>
    <xf numFmtId="0" fontId="19" fillId="0" borderId="0" xfId="0" applyNumberFormat="1" applyFont="1" applyAlignment="1"/>
    <xf numFmtId="43" fontId="0" fillId="0" borderId="0" xfId="0" applyNumberFormat="1" applyAlignment="1"/>
    <xf numFmtId="44" fontId="0" fillId="0" borderId="0" xfId="0" applyNumberFormat="1" applyAlignment="1"/>
    <xf numFmtId="0" fontId="0" fillId="0" borderId="0" xfId="0" applyNumberFormat="1" applyAlignment="1" applyProtection="1">
      <alignment horizontal="center"/>
      <protection locked="0"/>
    </xf>
    <xf numFmtId="166" fontId="0" fillId="0" borderId="24" xfId="0" applyNumberFormat="1" applyBorder="1" applyAlignment="1"/>
    <xf numFmtId="0" fontId="26" fillId="0" borderId="0" xfId="0" applyNumberFormat="1" applyFont="1" applyAlignment="1">
      <alignment horizontal="right" vertical="top"/>
    </xf>
    <xf numFmtId="0" fontId="6" fillId="0" borderId="0" xfId="0" applyNumberFormat="1" applyFont="1" applyAlignment="1">
      <alignment horizontal="right"/>
    </xf>
    <xf numFmtId="0" fontId="6" fillId="0" borderId="0" xfId="0" applyNumberFormat="1" applyFont="1" applyAlignment="1">
      <alignment horizontal="right" vertical="top"/>
    </xf>
    <xf numFmtId="49" fontId="4" fillId="0" borderId="0" xfId="0" applyNumberFormat="1" applyFont="1" applyAlignment="1">
      <alignment horizontal="right" vertical="top"/>
    </xf>
    <xf numFmtId="0" fontId="6" fillId="0" borderId="0" xfId="0" applyNumberFormat="1" applyFont="1" applyAlignment="1">
      <alignment horizontal="center" vertical="top"/>
    </xf>
    <xf numFmtId="37" fontId="0" fillId="0" borderId="0" xfId="0" applyNumberFormat="1" applyAlignment="1"/>
    <xf numFmtId="37" fontId="6" fillId="0" borderId="0" xfId="0" applyNumberFormat="1" applyFont="1" applyAlignment="1"/>
    <xf numFmtId="167" fontId="0" fillId="0" borderId="22" xfId="1" applyNumberFormat="1" applyFont="1" applyBorder="1" applyAlignment="1"/>
    <xf numFmtId="166" fontId="6" fillId="0" borderId="0" xfId="0" applyNumberFormat="1" applyFont="1" applyAlignment="1"/>
    <xf numFmtId="166" fontId="0" fillId="0" borderId="25" xfId="0" applyNumberFormat="1" applyBorder="1" applyAlignment="1"/>
    <xf numFmtId="166" fontId="6" fillId="0" borderId="0" xfId="0" applyNumberFormat="1" applyFont="1" applyAlignment="1">
      <alignment horizontal="center" vertical="top"/>
    </xf>
    <xf numFmtId="0" fontId="1" fillId="0" borderId="0" xfId="0" applyNumberFormat="1" applyFont="1" applyAlignment="1">
      <alignment wrapText="1"/>
    </xf>
    <xf numFmtId="164" fontId="4" fillId="0" borderId="0" xfId="0" applyFont="1" applyAlignment="1">
      <alignment wrapText="1"/>
    </xf>
    <xf numFmtId="0" fontId="1" fillId="0" borderId="0" xfId="0" applyNumberFormat="1" applyFont="1">
      <alignment horizontal="left" wrapText="1"/>
    </xf>
    <xf numFmtId="0" fontId="5" fillId="0" borderId="1" xfId="0" applyNumberFormat="1" applyFont="1" applyBorder="1" applyAlignment="1">
      <alignment horizontal="center"/>
    </xf>
    <xf numFmtId="0" fontId="5" fillId="0" borderId="2" xfId="0" applyNumberFormat="1" applyFont="1" applyBorder="1" applyAlignment="1">
      <alignment horizontal="center"/>
    </xf>
    <xf numFmtId="0" fontId="5" fillId="0" borderId="3" xfId="0" applyNumberFormat="1" applyFont="1" applyBorder="1" applyAlignment="1">
      <alignment horizontal="center"/>
    </xf>
    <xf numFmtId="0" fontId="2" fillId="0" borderId="0" xfId="0" applyNumberFormat="1" applyFont="1" applyAlignment="1">
      <alignment horizontal="center"/>
    </xf>
    <xf numFmtId="0" fontId="20" fillId="0" borderId="0" xfId="0" applyNumberFormat="1" applyFont="1" applyAlignment="1">
      <alignment horizontal="center"/>
    </xf>
    <xf numFmtId="0" fontId="4" fillId="0" borderId="0" xfId="0" applyNumberFormat="1" applyFont="1" applyAlignment="1">
      <alignment horizontal="center"/>
    </xf>
    <xf numFmtId="0" fontId="4" fillId="0" borderId="1" xfId="0" applyNumberFormat="1" applyFont="1" applyBorder="1" applyAlignment="1">
      <alignment horizontal="center"/>
    </xf>
    <xf numFmtId="0" fontId="4" fillId="0" borderId="2" xfId="0" applyNumberFormat="1" applyFont="1" applyBorder="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1.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ustomXml" Target="../customXml/item1.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absolute">
    <xdr:from>
      <xdr:col>6</xdr:col>
      <xdr:colOff>590550</xdr:colOff>
      <xdr:row>27</xdr:row>
      <xdr:rowOff>209550</xdr:rowOff>
    </xdr:from>
    <xdr:to>
      <xdr:col>9</xdr:col>
      <xdr:colOff>123825</xdr:colOff>
      <xdr:row>32</xdr:row>
      <xdr:rowOff>186018</xdr:rowOff>
    </xdr:to>
    <xdr:sp macro="" textlink="">
      <xdr:nvSpPr>
        <xdr:cNvPr id="2051" name="Text Box 1" hidden="1">
          <a:extLst>
            <a:ext uri="{FF2B5EF4-FFF2-40B4-BE49-F238E27FC236}">
              <a16:creationId xmlns:a16="http://schemas.microsoft.com/office/drawing/2014/main" id="{00000000-0008-0000-0100-000003080000}"/>
            </a:ext>
          </a:extLst>
        </xdr:cNvPr>
        <xdr:cNvSpPr txBox="1">
          <a:spLocks noChangeArrowheads="1"/>
        </xdr:cNvSpPr>
      </xdr:nvSpPr>
      <xdr:spPr bwMode="auto">
        <a:xfrm>
          <a:off x="6515100" y="5010150"/>
          <a:ext cx="2657475" cy="107632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twoCellAnchor editAs="absolute">
    <xdr:from>
      <xdr:col>7</xdr:col>
      <xdr:colOff>419100</xdr:colOff>
      <xdr:row>24</xdr:row>
      <xdr:rowOff>85725</xdr:rowOff>
    </xdr:from>
    <xdr:to>
      <xdr:col>7</xdr:col>
      <xdr:colOff>447675</xdr:colOff>
      <xdr:row>27</xdr:row>
      <xdr:rowOff>66675</xdr:rowOff>
    </xdr:to>
    <xdr:sp macro="" textlink="">
      <xdr:nvSpPr>
        <xdr:cNvPr id="2052" name="Text Box 2" hidden="1">
          <a:extLst>
            <a:ext uri="{FF2B5EF4-FFF2-40B4-BE49-F238E27FC236}">
              <a16:creationId xmlns:a16="http://schemas.microsoft.com/office/drawing/2014/main" id="{00000000-0008-0000-0100-000004080000}"/>
            </a:ext>
          </a:extLst>
        </xdr:cNvPr>
        <xdr:cNvSpPr txBox="1">
          <a:spLocks noChangeArrowheads="1"/>
        </xdr:cNvSpPr>
      </xdr:nvSpPr>
      <xdr:spPr bwMode="auto">
        <a:xfrm>
          <a:off x="7429500" y="4343400"/>
          <a:ext cx="28575" cy="523875"/>
        </a:xfrm>
        <a:prstGeom prst="rect">
          <a:avLst/>
        </a:prstGeom>
        <a:solidFill>
          <a:srgbClr xmlns:mc="http://schemas.openxmlformats.org/markup-compatibility/2006" xmlns:a14="http://schemas.microsoft.com/office/drawing/2010/main" val="FFFFE1" mc:Ignorable="a14" a14:legacySpreadsheetColorIndex="80"/>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coa\Data\shared\2000%20CAPITAL%20BUDGET\COAL%20HAULERS\2000%20coal%20price%20reduction%20analysis%20LEASE%20OPTIO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rpRevnu/PUBLIC/# 2019 GRC/Compliance Filing/190529-30-PSE-WP-Cmpl-RevReq-COS-(9-23-20)(C)/190529-30-PSE-WP-SEF-18.00E-ELECTRIC-MODEL-REBUTTAL-19GRC-01-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akello\AppData\Local\Microsoft\Windows\INetCache\Content.Outlook\N1AGKZ7E\PCA_12.DEC_2023%20v3%20-%202nd%20Clo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Summary"/>
      <sheetName val="Graphs"/>
      <sheetName val="Inputs"/>
      <sheetName val="Operating Data"/>
      <sheetName val="Option Comparison"/>
      <sheetName val="Option A Analysis"/>
      <sheetName val="Option A Depr"/>
      <sheetName val="Option B Analysis"/>
      <sheetName val="Option B Depr"/>
      <sheetName val="Quant"/>
      <sheetName val="Hauler Quant. &amp; Rates"/>
      <sheetName val="SUMMARY_PRES"/>
      <sheetName val="200_KRESS"/>
      <sheetName val="Exstg_Drt_145"/>
      <sheetName val="HAULER"/>
      <sheetName val="hd_junk.rsu_tabl"/>
      <sheetName val="Sheet1"/>
    </sheetNames>
    <sheetDataSet>
      <sheetData sheetId="0"/>
      <sheetData sheetId="1"/>
      <sheetData sheetId="2"/>
      <sheetData sheetId="3"/>
      <sheetData sheetId="4"/>
      <sheetData sheetId="5"/>
      <sheetData sheetId="6"/>
      <sheetData sheetId="7"/>
      <sheetData sheetId="8"/>
      <sheetData sheetId="9"/>
      <sheetData sheetId="10">
        <row r="5">
          <cell r="D5" t="str">
            <v>JAN</v>
          </cell>
          <cell r="E5" t="str">
            <v>FEB</v>
          </cell>
          <cell r="F5" t="str">
            <v>MAR</v>
          </cell>
          <cell r="G5" t="str">
            <v>APR</v>
          </cell>
          <cell r="H5" t="str">
            <v>MAY</v>
          </cell>
          <cell r="I5" t="str">
            <v>JUN</v>
          </cell>
          <cell r="J5" t="str">
            <v>JUL</v>
          </cell>
          <cell r="K5" t="str">
            <v>AUG</v>
          </cell>
          <cell r="L5" t="str">
            <v>SEP</v>
          </cell>
          <cell r="M5" t="str">
            <v>OCT</v>
          </cell>
          <cell r="N5" t="str">
            <v>NOV</v>
          </cell>
          <cell r="O5" t="str">
            <v>DEC</v>
          </cell>
        </row>
        <row r="9">
          <cell r="D9">
            <v>730168.91075395152</v>
          </cell>
          <cell r="E9">
            <v>679008.12546645221</v>
          </cell>
          <cell r="F9">
            <v>730210.35422799038</v>
          </cell>
          <cell r="G9">
            <v>711900</v>
          </cell>
          <cell r="H9">
            <v>439100</v>
          </cell>
          <cell r="I9">
            <v>565300</v>
          </cell>
          <cell r="J9">
            <v>742700</v>
          </cell>
          <cell r="K9">
            <v>743600</v>
          </cell>
          <cell r="L9">
            <v>727500</v>
          </cell>
          <cell r="M9">
            <v>733700</v>
          </cell>
          <cell r="N9">
            <v>670200</v>
          </cell>
          <cell r="O9">
            <v>659900</v>
          </cell>
        </row>
        <row r="71">
          <cell r="D71">
            <v>0</v>
          </cell>
          <cell r="E71">
            <v>0</v>
          </cell>
          <cell r="F71">
            <v>170000</v>
          </cell>
          <cell r="G71">
            <v>340000</v>
          </cell>
          <cell r="H71">
            <v>320000</v>
          </cell>
          <cell r="I71">
            <v>40000</v>
          </cell>
          <cell r="J71">
            <v>140000</v>
          </cell>
          <cell r="K71">
            <v>55000</v>
          </cell>
          <cell r="L71">
            <v>105000</v>
          </cell>
          <cell r="M71">
            <v>120000</v>
          </cell>
          <cell r="N71">
            <v>110000</v>
          </cell>
          <cell r="O71">
            <v>100000</v>
          </cell>
        </row>
        <row r="72">
          <cell r="D72">
            <v>57600</v>
          </cell>
          <cell r="E72">
            <v>43200</v>
          </cell>
          <cell r="F72">
            <v>4800</v>
          </cell>
          <cell r="G72">
            <v>0</v>
          </cell>
          <cell r="H72">
            <v>0</v>
          </cell>
          <cell r="I72">
            <v>0</v>
          </cell>
          <cell r="J72">
            <v>0</v>
          </cell>
          <cell r="K72">
            <v>0</v>
          </cell>
          <cell r="L72">
            <v>0</v>
          </cell>
          <cell r="M72">
            <v>2400</v>
          </cell>
          <cell r="N72">
            <v>0</v>
          </cell>
          <cell r="O72">
            <v>0</v>
          </cell>
        </row>
      </sheetData>
      <sheetData sheetId="11"/>
      <sheetData sheetId="12"/>
      <sheetData sheetId="13"/>
      <sheetData sheetId="14"/>
      <sheetData sheetId="15"/>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 val="Rock Island 1"/>
      <sheetName val="NIM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llfwd"/>
      <sheetName val="COC, Def, ConvF"/>
      <sheetName val="Appendix"/>
      <sheetName val="141X&amp;141Z"/>
      <sheetName val="Summary"/>
      <sheetName val="Detailed Summary"/>
      <sheetName val="COC-Restating"/>
      <sheetName val="Common Adj"/>
      <sheetName val="Electric Adj"/>
      <sheetName val="Power Cost Bridge to A-1"/>
      <sheetName val="Named Ranges E"/>
      <sheetName val="Impacts"/>
      <sheetName val="admin n tracking==&gt;"/>
      <sheetName val="Track diff for Impacts"/>
    </sheetNames>
    <sheetDataSet>
      <sheetData sheetId="0"/>
      <sheetData sheetId="1"/>
      <sheetData sheetId="2"/>
      <sheetData sheetId="3"/>
      <sheetData sheetId="4"/>
      <sheetData sheetId="5"/>
      <sheetData sheetId="6"/>
      <sheetData sheetId="7"/>
      <sheetData sheetId="8"/>
      <sheetData sheetId="9"/>
      <sheetData sheetId="10">
        <row r="3">
          <cell r="C3">
            <v>0.21</v>
          </cell>
        </row>
        <row r="4">
          <cell r="C4" t="str">
            <v>2019 GENERAL RATE CASE</v>
          </cell>
        </row>
        <row r="5">
          <cell r="C5" t="str">
            <v>12 MONTHS ENDED DECEMBER 31, 2018</v>
          </cell>
        </row>
      </sheetData>
      <sheetData sheetId="11"/>
      <sheetData sheetId="12"/>
      <sheetData sheetId="1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A chklst"/>
      <sheetName val="Summary- Cumulative"/>
      <sheetName val="Summary- Reporting"/>
      <sheetName val="Summary- Detailed"/>
      <sheetName val="Schedule_B"/>
      <sheetName val="Actuals"/>
      <sheetName val="Lists"/>
      <sheetName val="Schedule_C"/>
      <sheetName val="Schedule_C1"/>
      <sheetName val="GRC GD rplcmt pc (C)"/>
      <sheetName val="Sheet1"/>
      <sheetName val="Schedule_C2 "/>
    </sheetNames>
    <sheetDataSet>
      <sheetData sheetId="0" refreshError="1"/>
      <sheetData sheetId="1" refreshError="1"/>
      <sheetData sheetId="2" refreshError="1"/>
      <sheetData sheetId="3" refreshError="1"/>
      <sheetData sheetId="4" refreshError="1"/>
      <sheetData sheetId="5" refreshError="1"/>
      <sheetData sheetId="6">
        <row r="1">
          <cell r="A1">
            <v>1</v>
          </cell>
          <cell r="C1">
            <v>2020</v>
          </cell>
        </row>
        <row r="2">
          <cell r="A2">
            <v>2</v>
          </cell>
          <cell r="C2">
            <v>2021</v>
          </cell>
        </row>
        <row r="3">
          <cell r="A3">
            <v>3</v>
          </cell>
          <cell r="C3">
            <v>2022</v>
          </cell>
        </row>
        <row r="4">
          <cell r="A4">
            <v>4</v>
          </cell>
          <cell r="C4">
            <v>2023</v>
          </cell>
        </row>
        <row r="5">
          <cell r="A5">
            <v>5</v>
          </cell>
          <cell r="C5">
            <v>2024</v>
          </cell>
        </row>
        <row r="6">
          <cell r="A6">
            <v>6</v>
          </cell>
          <cell r="C6">
            <v>2025</v>
          </cell>
        </row>
        <row r="7">
          <cell r="A7">
            <v>7</v>
          </cell>
        </row>
        <row r="8">
          <cell r="A8">
            <v>8</v>
          </cell>
        </row>
        <row r="9">
          <cell r="A9">
            <v>9</v>
          </cell>
        </row>
        <row r="10">
          <cell r="A10">
            <v>10</v>
          </cell>
        </row>
        <row r="11">
          <cell r="A11">
            <v>11</v>
          </cell>
        </row>
        <row r="12">
          <cell r="A12">
            <v>12</v>
          </cell>
        </row>
      </sheetData>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V380"/>
  <sheetViews>
    <sheetView tabSelected="1" zoomScale="85" zoomScaleNormal="85" workbookViewId="0">
      <pane xSplit="3" ySplit="8" topLeftCell="D323" activePane="bottomRight" state="frozen"/>
      <selection pane="topRight" activeCell="D1" sqref="D1"/>
      <selection pane="bottomLeft" activeCell="A9" sqref="A9"/>
      <selection pane="bottomRight" activeCell="J339" sqref="J339"/>
    </sheetView>
  </sheetViews>
  <sheetFormatPr defaultRowHeight="12.75" outlineLevelRow="1" x14ac:dyDescent="0.2"/>
  <cols>
    <col min="1" max="1" width="6.42578125" style="1" customWidth="1"/>
    <col min="2" max="2" width="7.42578125" style="1" customWidth="1"/>
    <col min="3" max="3" width="2" style="1" customWidth="1"/>
    <col min="4" max="4" width="13.7109375" style="1" customWidth="1"/>
    <col min="5" max="5" width="17.140625" style="1" customWidth="1"/>
    <col min="6" max="6" width="16.85546875" style="1" customWidth="1"/>
    <col min="7" max="7" width="17.85546875" style="1" customWidth="1"/>
    <col min="8" max="8" width="13.28515625" style="1" customWidth="1"/>
    <col min="9" max="9" width="13.42578125" style="1" customWidth="1"/>
    <col min="10" max="10" width="12.7109375" style="1" customWidth="1"/>
    <col min="11" max="11" width="12.7109375" style="1" bestFit="1" customWidth="1"/>
    <col min="12" max="12" width="13.7109375" style="1" customWidth="1"/>
    <col min="13" max="13" width="14" style="1" customWidth="1"/>
    <col min="14" max="14" width="12.7109375" style="1" customWidth="1"/>
    <col min="15" max="15" width="15.28515625" style="1" customWidth="1"/>
    <col min="16" max="16" width="18.140625" style="1" bestFit="1" customWidth="1"/>
    <col min="17" max="17" width="5.7109375" style="1" hidden="1" customWidth="1"/>
    <col min="18" max="18" width="15.42578125" style="1" customWidth="1"/>
    <col min="19" max="19" width="14.28515625" style="1" customWidth="1"/>
    <col min="20" max="20" width="13.42578125" style="1" customWidth="1"/>
    <col min="21" max="21" width="14.28515625" style="1" customWidth="1"/>
    <col min="22" max="22" width="12.85546875" style="1" customWidth="1"/>
    <col min="23" max="23" width="14.7109375" style="1" customWidth="1"/>
    <col min="24" max="24" width="14.5703125" style="1" customWidth="1"/>
    <col min="25" max="25" width="14.28515625" style="1" customWidth="1"/>
    <col min="26" max="26" width="1.42578125" style="1" hidden="1" customWidth="1"/>
    <col min="27" max="27" width="17" style="1" hidden="1" customWidth="1"/>
    <col min="28" max="28" width="16" style="1" hidden="1" customWidth="1"/>
    <col min="29" max="30" width="11.85546875" style="1" bestFit="1" customWidth="1"/>
    <col min="31" max="31" width="19.28515625" style="1" customWidth="1"/>
    <col min="32" max="16384" width="9.140625" style="1"/>
  </cols>
  <sheetData>
    <row r="2" spans="1:28" ht="21.75" customHeight="1" x14ac:dyDescent="0.35">
      <c r="A2" s="177" t="s">
        <v>0</v>
      </c>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row>
    <row r="3" spans="1:28" ht="21.4" customHeight="1" x14ac:dyDescent="0.35">
      <c r="A3" s="177" t="s">
        <v>1</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row>
    <row r="4" spans="1:28" ht="21.4" customHeight="1" x14ac:dyDescent="0.35">
      <c r="A4" s="178"/>
      <c r="B4" s="178"/>
      <c r="C4" s="178"/>
      <c r="D4" s="178"/>
      <c r="E4" s="178"/>
      <c r="F4" s="178"/>
      <c r="G4" s="178"/>
      <c r="H4" s="178"/>
      <c r="I4" s="178"/>
      <c r="J4" s="178"/>
      <c r="K4" s="178"/>
      <c r="L4" s="178"/>
      <c r="M4" s="178"/>
      <c r="N4" s="178"/>
      <c r="O4" s="178"/>
      <c r="P4" s="178"/>
      <c r="Q4" s="178"/>
      <c r="R4" s="178"/>
      <c r="S4" s="178"/>
      <c r="T4" s="178"/>
      <c r="U4" s="178"/>
      <c r="V4" s="178"/>
      <c r="W4" s="178"/>
      <c r="X4" s="178"/>
      <c r="Y4" s="178"/>
      <c r="Z4" s="2"/>
      <c r="AA4" s="2"/>
      <c r="AB4" s="2"/>
    </row>
    <row r="5" spans="1:28" ht="18" customHeight="1" x14ac:dyDescent="0.2">
      <c r="J5" s="3"/>
    </row>
    <row r="6" spans="1:28" ht="18" customHeight="1" thickBot="1" x14ac:dyDescent="0.3">
      <c r="A6" s="179" t="s">
        <v>2</v>
      </c>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row>
    <row r="7" spans="1:28" ht="15.75" x14ac:dyDescent="0.25">
      <c r="D7" s="174" t="s">
        <v>3</v>
      </c>
      <c r="E7" s="175"/>
      <c r="F7" s="174" t="s">
        <v>4</v>
      </c>
      <c r="G7" s="175"/>
      <c r="H7" s="174" t="s">
        <v>5</v>
      </c>
      <c r="I7" s="175"/>
      <c r="J7" s="174" t="s">
        <v>6</v>
      </c>
      <c r="K7" s="175"/>
      <c r="L7" s="174" t="s">
        <v>7</v>
      </c>
      <c r="M7" s="176"/>
      <c r="N7" s="175"/>
      <c r="O7" s="174" t="s">
        <v>8</v>
      </c>
      <c r="P7" s="175"/>
      <c r="Q7" s="4"/>
      <c r="R7" s="174" t="s">
        <v>9</v>
      </c>
      <c r="S7" s="175"/>
      <c r="T7" s="174" t="s">
        <v>10</v>
      </c>
      <c r="U7" s="175"/>
      <c r="V7" s="174" t="s">
        <v>11</v>
      </c>
      <c r="W7" s="175"/>
      <c r="X7" s="174" t="s">
        <v>12</v>
      </c>
      <c r="Y7" s="175"/>
      <c r="Z7" s="5"/>
      <c r="AA7" s="180" t="s">
        <v>13</v>
      </c>
      <c r="AB7" s="181"/>
    </row>
    <row r="8" spans="1:28" ht="27.75" customHeight="1" thickBot="1" x14ac:dyDescent="0.25">
      <c r="A8" s="1" t="s">
        <v>14</v>
      </c>
      <c r="B8" s="6"/>
      <c r="C8" s="6"/>
      <c r="D8" s="7" t="s">
        <v>15</v>
      </c>
      <c r="E8" s="8" t="s">
        <v>16</v>
      </c>
      <c r="F8" s="9" t="s">
        <v>4</v>
      </c>
      <c r="G8" s="8" t="s">
        <v>16</v>
      </c>
      <c r="H8" s="9" t="s">
        <v>15</v>
      </c>
      <c r="I8" s="8" t="s">
        <v>17</v>
      </c>
      <c r="J8" s="9" t="s">
        <v>15</v>
      </c>
      <c r="K8" s="10" t="s">
        <v>16</v>
      </c>
      <c r="L8" s="9" t="s">
        <v>15</v>
      </c>
      <c r="M8" s="11" t="s">
        <v>18</v>
      </c>
      <c r="N8" s="10" t="s">
        <v>16</v>
      </c>
      <c r="O8" s="9" t="s">
        <v>19</v>
      </c>
      <c r="P8" s="10" t="s">
        <v>20</v>
      </c>
      <c r="Q8" s="12"/>
      <c r="R8" s="9" t="s">
        <v>19</v>
      </c>
      <c r="S8" s="8" t="s">
        <v>20</v>
      </c>
      <c r="T8" s="9" t="s">
        <v>21</v>
      </c>
      <c r="U8" s="8" t="s">
        <v>22</v>
      </c>
      <c r="V8" s="9" t="s">
        <v>19</v>
      </c>
      <c r="W8" s="8" t="s">
        <v>20</v>
      </c>
      <c r="X8" s="9" t="s">
        <v>19</v>
      </c>
      <c r="Y8" s="8" t="s">
        <v>20</v>
      </c>
      <c r="Z8" s="13"/>
      <c r="AA8" s="14" t="s">
        <v>15</v>
      </c>
      <c r="AB8" s="15" t="s">
        <v>16</v>
      </c>
    </row>
    <row r="9" spans="1:28" x14ac:dyDescent="0.2">
      <c r="A9" s="16"/>
      <c r="D9" s="17"/>
      <c r="E9" s="17"/>
      <c r="F9" s="17"/>
      <c r="G9" s="17"/>
      <c r="H9" s="17"/>
      <c r="I9" s="17"/>
      <c r="J9" s="17"/>
      <c r="K9" s="18"/>
      <c r="L9" s="17"/>
      <c r="M9" s="17"/>
      <c r="N9" s="17"/>
      <c r="O9" s="17"/>
      <c r="P9" s="17"/>
      <c r="Q9" s="17"/>
      <c r="R9" s="17"/>
      <c r="S9" s="17"/>
      <c r="T9" s="17"/>
      <c r="U9" s="17"/>
      <c r="V9" s="17"/>
      <c r="W9" s="17"/>
      <c r="X9" s="17"/>
      <c r="Y9" s="17"/>
      <c r="AA9" s="19"/>
      <c r="AB9" s="20"/>
    </row>
    <row r="10" spans="1:28" hidden="1" outlineLevel="1" x14ac:dyDescent="0.2">
      <c r="A10" s="16">
        <v>1</v>
      </c>
      <c r="B10" s="21">
        <v>37438</v>
      </c>
      <c r="D10" s="22">
        <v>58042049</v>
      </c>
      <c r="E10" s="23">
        <f>D10</f>
        <v>58042049</v>
      </c>
      <c r="F10" s="22">
        <v>61616393</v>
      </c>
      <c r="G10" s="23">
        <f>F10</f>
        <v>61616393</v>
      </c>
      <c r="H10" s="22">
        <f t="shared" ref="H10:I21" si="0">D10-F10</f>
        <v>-3574344</v>
      </c>
      <c r="I10" s="23">
        <f t="shared" si="0"/>
        <v>-3574344</v>
      </c>
      <c r="J10" s="22">
        <v>1445.449648</v>
      </c>
      <c r="K10" s="23">
        <f>J10</f>
        <v>1445.449648</v>
      </c>
      <c r="L10" s="23">
        <f t="shared" ref="L10:L21" si="1">H10+J10</f>
        <v>-3572898.5503520002</v>
      </c>
      <c r="M10" s="23">
        <f>L10</f>
        <v>-3572898.5503520002</v>
      </c>
      <c r="N10" s="23">
        <f>M10</f>
        <v>-3572898.5503520002</v>
      </c>
      <c r="O10" s="22">
        <v>-3572898.5503520002</v>
      </c>
      <c r="P10" s="24">
        <f>O10</f>
        <v>-3572898.5503520002</v>
      </c>
      <c r="Q10" s="24"/>
      <c r="R10" s="22">
        <v>0</v>
      </c>
      <c r="S10" s="24">
        <v>0</v>
      </c>
      <c r="T10" s="22">
        <f t="shared" ref="T10:T21" si="2">O10+R10</f>
        <v>-3572898.5503520002</v>
      </c>
      <c r="U10" s="23">
        <f>T10</f>
        <v>-3572898.5503520002</v>
      </c>
      <c r="V10" s="22">
        <v>0</v>
      </c>
      <c r="W10" s="23">
        <v>0</v>
      </c>
      <c r="X10" s="24">
        <v>0</v>
      </c>
      <c r="Y10" s="23">
        <v>0</v>
      </c>
      <c r="AA10" s="25">
        <v>0</v>
      </c>
      <c r="AB10" s="23">
        <v>0</v>
      </c>
    </row>
    <row r="11" spans="1:28" hidden="1" outlineLevel="1" x14ac:dyDescent="0.2">
      <c r="A11" s="16">
        <v>1</v>
      </c>
      <c r="B11" s="21">
        <v>37469</v>
      </c>
      <c r="D11" s="26">
        <v>61026340</v>
      </c>
      <c r="E11" s="27">
        <f t="shared" ref="E11:E21" si="3">D11+E10</f>
        <v>119068389</v>
      </c>
      <c r="F11" s="26">
        <v>62377208</v>
      </c>
      <c r="G11" s="27">
        <f t="shared" ref="G11:G21" si="4">F11+G10</f>
        <v>123993601</v>
      </c>
      <c r="H11" s="26">
        <f t="shared" si="0"/>
        <v>-1350868</v>
      </c>
      <c r="I11" s="27">
        <f t="shared" si="0"/>
        <v>-4925212</v>
      </c>
      <c r="J11" s="26">
        <v>546.71153200000003</v>
      </c>
      <c r="K11" s="27">
        <f t="shared" ref="K11:K21" si="5">J11+K10</f>
        <v>1992.1611800000001</v>
      </c>
      <c r="L11" s="28">
        <f t="shared" si="1"/>
        <v>-1350321.288468</v>
      </c>
      <c r="M11" s="28">
        <f t="shared" ref="M11:M21" si="6">M10+L11</f>
        <v>-4923219.8388200002</v>
      </c>
      <c r="N11" s="28">
        <f t="shared" ref="N11:N21" si="7">N10+L11</f>
        <v>-4923219.8388200002</v>
      </c>
      <c r="O11" s="26">
        <v>-1350321.288468</v>
      </c>
      <c r="P11" s="28">
        <f t="shared" ref="P11:P21" si="8">O11+P10</f>
        <v>-4923219.8388200002</v>
      </c>
      <c r="Q11" s="29"/>
      <c r="R11" s="26">
        <v>0</v>
      </c>
      <c r="S11" s="28">
        <v>0</v>
      </c>
      <c r="T11" s="26">
        <f t="shared" si="2"/>
        <v>-1350321.288468</v>
      </c>
      <c r="U11" s="27">
        <f t="shared" ref="U11:U21" si="9">T11+U10</f>
        <v>-4923219.8388200002</v>
      </c>
      <c r="V11" s="30">
        <v>0</v>
      </c>
      <c r="W11" s="31">
        <v>0</v>
      </c>
      <c r="X11" s="29">
        <v>0</v>
      </c>
      <c r="Y11" s="31">
        <v>0</v>
      </c>
      <c r="AA11" s="30">
        <v>0</v>
      </c>
      <c r="AB11" s="31">
        <v>0</v>
      </c>
    </row>
    <row r="12" spans="1:28" hidden="1" outlineLevel="1" x14ac:dyDescent="0.2">
      <c r="A12" s="16">
        <v>1</v>
      </c>
      <c r="B12" s="21">
        <v>37500</v>
      </c>
      <c r="D12" s="26">
        <v>66901856</v>
      </c>
      <c r="E12" s="27">
        <f t="shared" si="3"/>
        <v>185970245</v>
      </c>
      <c r="F12" s="26">
        <v>60040410</v>
      </c>
      <c r="G12" s="27">
        <f t="shared" si="4"/>
        <v>184034011</v>
      </c>
      <c r="H12" s="26">
        <f t="shared" si="0"/>
        <v>6861446</v>
      </c>
      <c r="I12" s="27">
        <f t="shared" si="0"/>
        <v>1936234</v>
      </c>
      <c r="J12" s="26">
        <v>-2775.1309160000001</v>
      </c>
      <c r="K12" s="27">
        <f t="shared" si="5"/>
        <v>-782.96973600000001</v>
      </c>
      <c r="L12" s="28">
        <f t="shared" si="1"/>
        <v>6858670.8690839997</v>
      </c>
      <c r="M12" s="28">
        <f t="shared" si="6"/>
        <v>1935451.0302639995</v>
      </c>
      <c r="N12" s="28">
        <f t="shared" si="7"/>
        <v>1935451.0302639995</v>
      </c>
      <c r="O12" s="26">
        <v>6858670.8690839997</v>
      </c>
      <c r="P12" s="28">
        <f t="shared" si="8"/>
        <v>1935451.0302639995</v>
      </c>
      <c r="Q12" s="29"/>
      <c r="R12" s="26">
        <v>0</v>
      </c>
      <c r="S12" s="28">
        <v>0</v>
      </c>
      <c r="T12" s="26">
        <f t="shared" si="2"/>
        <v>6858670.8690839997</v>
      </c>
      <c r="U12" s="27">
        <f t="shared" si="9"/>
        <v>1935451.0302639995</v>
      </c>
      <c r="V12" s="30">
        <v>0</v>
      </c>
      <c r="W12" s="31">
        <v>0</v>
      </c>
      <c r="X12" s="29">
        <v>0</v>
      </c>
      <c r="Y12" s="31">
        <v>0</v>
      </c>
      <c r="AA12" s="30">
        <v>0</v>
      </c>
      <c r="AB12" s="31">
        <v>0</v>
      </c>
    </row>
    <row r="13" spans="1:28" hidden="1" outlineLevel="1" x14ac:dyDescent="0.2">
      <c r="A13" s="16">
        <v>1</v>
      </c>
      <c r="B13" s="21">
        <v>37530</v>
      </c>
      <c r="D13" s="26">
        <v>72973687</v>
      </c>
      <c r="E13" s="27">
        <f t="shared" si="3"/>
        <v>258943932</v>
      </c>
      <c r="F13" s="26">
        <v>69523163</v>
      </c>
      <c r="G13" s="27">
        <f t="shared" si="4"/>
        <v>253557174</v>
      </c>
      <c r="H13" s="26">
        <f t="shared" si="0"/>
        <v>3450524</v>
      </c>
      <c r="I13" s="27">
        <f t="shared" si="0"/>
        <v>5386758</v>
      </c>
      <c r="J13" s="26">
        <v>-1395.284596</v>
      </c>
      <c r="K13" s="27">
        <f t="shared" si="5"/>
        <v>-2178.254332</v>
      </c>
      <c r="L13" s="28">
        <f t="shared" si="1"/>
        <v>3449128.7154040001</v>
      </c>
      <c r="M13" s="28">
        <f t="shared" si="6"/>
        <v>5384579.7456679996</v>
      </c>
      <c r="N13" s="28">
        <f t="shared" si="7"/>
        <v>5384579.7456679996</v>
      </c>
      <c r="O13" s="26">
        <v>3449128.7154040001</v>
      </c>
      <c r="P13" s="28">
        <f t="shared" si="8"/>
        <v>5384579.7456679996</v>
      </c>
      <c r="Q13" s="29"/>
      <c r="R13" s="26">
        <v>0</v>
      </c>
      <c r="S13" s="28">
        <v>0</v>
      </c>
      <c r="T13" s="26">
        <f t="shared" si="2"/>
        <v>3449128.7154040001</v>
      </c>
      <c r="U13" s="27">
        <f t="shared" si="9"/>
        <v>5384579.7456679996</v>
      </c>
      <c r="V13" s="30">
        <v>0</v>
      </c>
      <c r="W13" s="31">
        <v>0</v>
      </c>
      <c r="X13" s="29">
        <v>0</v>
      </c>
      <c r="Y13" s="31">
        <v>0</v>
      </c>
      <c r="AA13" s="30">
        <v>0</v>
      </c>
      <c r="AB13" s="31">
        <v>0</v>
      </c>
    </row>
    <row r="14" spans="1:28" hidden="1" outlineLevel="1" x14ac:dyDescent="0.2">
      <c r="A14" s="16">
        <v>1</v>
      </c>
      <c r="B14" s="21">
        <v>37561</v>
      </c>
      <c r="D14" s="26">
        <v>71935749</v>
      </c>
      <c r="E14" s="27">
        <f t="shared" si="3"/>
        <v>330879681</v>
      </c>
      <c r="F14" s="26">
        <v>74375539</v>
      </c>
      <c r="G14" s="27">
        <f t="shared" si="4"/>
        <v>327932713</v>
      </c>
      <c r="H14" s="26">
        <f t="shared" si="0"/>
        <v>-2439790</v>
      </c>
      <c r="I14" s="27">
        <f t="shared" si="0"/>
        <v>2946968</v>
      </c>
      <c r="J14" s="26">
        <v>986.17315199999996</v>
      </c>
      <c r="K14" s="27">
        <f t="shared" si="5"/>
        <v>-1192.0811800000001</v>
      </c>
      <c r="L14" s="28">
        <f t="shared" si="1"/>
        <v>-2438803.8268479998</v>
      </c>
      <c r="M14" s="28">
        <f t="shared" si="6"/>
        <v>2945775.9188199998</v>
      </c>
      <c r="N14" s="28">
        <f t="shared" si="7"/>
        <v>2945775.9188199998</v>
      </c>
      <c r="O14" s="26">
        <v>-2438803.8268479998</v>
      </c>
      <c r="P14" s="28">
        <f t="shared" si="8"/>
        <v>2945775.9188199998</v>
      </c>
      <c r="Q14" s="29"/>
      <c r="R14" s="26">
        <v>0</v>
      </c>
      <c r="S14" s="28">
        <v>0</v>
      </c>
      <c r="T14" s="26">
        <f t="shared" si="2"/>
        <v>-2438803.8268479998</v>
      </c>
      <c r="U14" s="27">
        <f t="shared" si="9"/>
        <v>2945775.9188199998</v>
      </c>
      <c r="V14" s="30">
        <v>0</v>
      </c>
      <c r="W14" s="31">
        <v>0</v>
      </c>
      <c r="X14" s="29">
        <v>0</v>
      </c>
      <c r="Y14" s="31">
        <v>0</v>
      </c>
      <c r="AA14" s="30">
        <v>0</v>
      </c>
      <c r="AB14" s="31">
        <v>0</v>
      </c>
    </row>
    <row r="15" spans="1:28" hidden="1" outlineLevel="1" x14ac:dyDescent="0.2">
      <c r="A15" s="16">
        <v>1</v>
      </c>
      <c r="B15" s="21">
        <v>37591</v>
      </c>
      <c r="D15" s="26">
        <v>86777286</v>
      </c>
      <c r="E15" s="27">
        <f t="shared" si="3"/>
        <v>417656967</v>
      </c>
      <c r="F15" s="26">
        <v>84599358</v>
      </c>
      <c r="G15" s="27">
        <f t="shared" si="4"/>
        <v>412532071</v>
      </c>
      <c r="H15" s="26">
        <f t="shared" si="0"/>
        <v>2177928</v>
      </c>
      <c r="I15" s="27">
        <f t="shared" si="0"/>
        <v>5124896</v>
      </c>
      <c r="J15" s="26">
        <v>-881.21156399999995</v>
      </c>
      <c r="K15" s="27">
        <f t="shared" si="5"/>
        <v>-2073.2927440000003</v>
      </c>
      <c r="L15" s="28">
        <f t="shared" si="1"/>
        <v>2177046.7884359998</v>
      </c>
      <c r="M15" s="28">
        <f t="shared" si="6"/>
        <v>5122822.7072559996</v>
      </c>
      <c r="N15" s="28">
        <f t="shared" si="7"/>
        <v>5122822.7072559996</v>
      </c>
      <c r="O15" s="26">
        <v>2177046.7884359998</v>
      </c>
      <c r="P15" s="28">
        <f t="shared" si="8"/>
        <v>5122822.7072559996</v>
      </c>
      <c r="Q15" s="29"/>
      <c r="R15" s="26">
        <v>0</v>
      </c>
      <c r="S15" s="28">
        <v>0</v>
      </c>
      <c r="T15" s="26">
        <f t="shared" si="2"/>
        <v>2177046.7884359998</v>
      </c>
      <c r="U15" s="27">
        <f t="shared" si="9"/>
        <v>5122822.7072559996</v>
      </c>
      <c r="V15" s="30">
        <v>0</v>
      </c>
      <c r="W15" s="31">
        <v>0</v>
      </c>
      <c r="X15" s="29">
        <v>0</v>
      </c>
      <c r="Y15" s="31">
        <v>0</v>
      </c>
      <c r="AA15" s="30">
        <v>0</v>
      </c>
      <c r="AB15" s="31">
        <v>0</v>
      </c>
    </row>
    <row r="16" spans="1:28" hidden="1" outlineLevel="1" x14ac:dyDescent="0.2">
      <c r="A16" s="16">
        <v>1</v>
      </c>
      <c r="B16" s="21">
        <v>37622</v>
      </c>
      <c r="D16" s="26">
        <v>80343724</v>
      </c>
      <c r="E16" s="27">
        <f t="shared" si="3"/>
        <v>498000691</v>
      </c>
      <c r="F16" s="26">
        <v>81723969</v>
      </c>
      <c r="G16" s="27">
        <f t="shared" si="4"/>
        <v>494256040</v>
      </c>
      <c r="H16" s="26">
        <f t="shared" si="0"/>
        <v>-1380245</v>
      </c>
      <c r="I16" s="27">
        <f t="shared" si="0"/>
        <v>3744651</v>
      </c>
      <c r="J16" s="26">
        <v>557.97720400000003</v>
      </c>
      <c r="K16" s="27">
        <f t="shared" si="5"/>
        <v>-1515.3155400000003</v>
      </c>
      <c r="L16" s="28">
        <f t="shared" si="1"/>
        <v>-1379687.0227959999</v>
      </c>
      <c r="M16" s="28">
        <f t="shared" si="6"/>
        <v>3743135.6844599997</v>
      </c>
      <c r="N16" s="28">
        <f t="shared" si="7"/>
        <v>3743135.6844599997</v>
      </c>
      <c r="O16" s="26">
        <v>-1379687.0227959999</v>
      </c>
      <c r="P16" s="28">
        <f t="shared" si="8"/>
        <v>3743135.6844599997</v>
      </c>
      <c r="Q16" s="29"/>
      <c r="R16" s="26">
        <v>0</v>
      </c>
      <c r="S16" s="28">
        <v>0</v>
      </c>
      <c r="T16" s="26">
        <f t="shared" si="2"/>
        <v>-1379687.0227959999</v>
      </c>
      <c r="U16" s="27">
        <f t="shared" si="9"/>
        <v>3743135.6844599997</v>
      </c>
      <c r="V16" s="30">
        <v>0</v>
      </c>
      <c r="W16" s="31">
        <v>0</v>
      </c>
      <c r="X16" s="29">
        <v>0</v>
      </c>
      <c r="Y16" s="31">
        <v>0</v>
      </c>
      <c r="AA16" s="30">
        <v>0</v>
      </c>
      <c r="AB16" s="31">
        <v>0</v>
      </c>
    </row>
    <row r="17" spans="1:28" hidden="1" outlineLevel="1" x14ac:dyDescent="0.2">
      <c r="A17" s="16">
        <v>1</v>
      </c>
      <c r="B17" s="21">
        <v>37653</v>
      </c>
      <c r="D17" s="26">
        <v>80828615</v>
      </c>
      <c r="E17" s="27">
        <f t="shared" si="3"/>
        <v>578829306</v>
      </c>
      <c r="F17" s="26">
        <v>75416275</v>
      </c>
      <c r="G17" s="27">
        <f t="shared" si="4"/>
        <v>569672315</v>
      </c>
      <c r="H17" s="26">
        <f t="shared" si="0"/>
        <v>5412340</v>
      </c>
      <c r="I17" s="27">
        <f t="shared" si="0"/>
        <v>9156991</v>
      </c>
      <c r="J17" s="26">
        <v>-2189.1313639999998</v>
      </c>
      <c r="K17" s="27">
        <f t="shared" si="5"/>
        <v>-3704.4469040000004</v>
      </c>
      <c r="L17" s="28">
        <f t="shared" si="1"/>
        <v>5410150.868636</v>
      </c>
      <c r="M17" s="28">
        <f t="shared" si="6"/>
        <v>9153286.5530960001</v>
      </c>
      <c r="N17" s="28">
        <f t="shared" si="7"/>
        <v>9153286.5530960001</v>
      </c>
      <c r="O17" s="26">
        <v>5410150.8686360009</v>
      </c>
      <c r="P17" s="28">
        <f t="shared" si="8"/>
        <v>9153286.5530960001</v>
      </c>
      <c r="Q17" s="29"/>
      <c r="R17" s="26">
        <v>0</v>
      </c>
      <c r="S17" s="28">
        <v>0</v>
      </c>
      <c r="T17" s="26">
        <f t="shared" si="2"/>
        <v>5410150.8686360009</v>
      </c>
      <c r="U17" s="27">
        <f t="shared" si="9"/>
        <v>9153286.5530960001</v>
      </c>
      <c r="V17" s="30">
        <v>0</v>
      </c>
      <c r="W17" s="31">
        <v>0</v>
      </c>
      <c r="X17" s="29">
        <v>0</v>
      </c>
      <c r="Y17" s="31">
        <v>0</v>
      </c>
      <c r="AA17" s="30">
        <v>0</v>
      </c>
      <c r="AB17" s="31">
        <v>0</v>
      </c>
    </row>
    <row r="18" spans="1:28" hidden="1" outlineLevel="1" x14ac:dyDescent="0.2">
      <c r="A18" s="16">
        <v>1</v>
      </c>
      <c r="B18" s="21">
        <v>37681</v>
      </c>
      <c r="D18" s="26">
        <v>84928004</v>
      </c>
      <c r="E18" s="27">
        <f t="shared" si="3"/>
        <v>663757310</v>
      </c>
      <c r="F18" s="26">
        <v>77553819</v>
      </c>
      <c r="G18" s="27">
        <f t="shared" si="4"/>
        <v>647226134</v>
      </c>
      <c r="H18" s="26">
        <f t="shared" si="0"/>
        <v>7374185</v>
      </c>
      <c r="I18" s="27">
        <f t="shared" si="0"/>
        <v>16531176</v>
      </c>
      <c r="J18" s="26">
        <v>-2982.8051479999999</v>
      </c>
      <c r="K18" s="27">
        <f t="shared" si="5"/>
        <v>-6687.2520519999998</v>
      </c>
      <c r="L18" s="28">
        <f t="shared" si="1"/>
        <v>7371202.1948520001</v>
      </c>
      <c r="M18" s="28">
        <f t="shared" si="6"/>
        <v>16524488.747948</v>
      </c>
      <c r="N18" s="28">
        <f t="shared" si="7"/>
        <v>16524488.747948</v>
      </c>
      <c r="O18" s="26">
        <v>7371202.1948520001</v>
      </c>
      <c r="P18" s="28">
        <f t="shared" si="8"/>
        <v>16524488.747948</v>
      </c>
      <c r="Q18" s="29"/>
      <c r="R18" s="26">
        <v>0</v>
      </c>
      <c r="S18" s="28">
        <v>0</v>
      </c>
      <c r="T18" s="26">
        <f t="shared" si="2"/>
        <v>7371202.1948520001</v>
      </c>
      <c r="U18" s="27">
        <f t="shared" si="9"/>
        <v>16524488.747948</v>
      </c>
      <c r="V18" s="30">
        <v>0</v>
      </c>
      <c r="W18" s="31">
        <v>0</v>
      </c>
      <c r="X18" s="29">
        <v>0</v>
      </c>
      <c r="Y18" s="31">
        <v>0</v>
      </c>
      <c r="AA18" s="30">
        <v>0</v>
      </c>
      <c r="AB18" s="31">
        <v>0</v>
      </c>
    </row>
    <row r="19" spans="1:28" hidden="1" outlineLevel="1" x14ac:dyDescent="0.2">
      <c r="A19" s="16">
        <v>1</v>
      </c>
      <c r="B19" s="21">
        <v>37712</v>
      </c>
      <c r="D19" s="26">
        <v>67843290</v>
      </c>
      <c r="E19" s="27">
        <f t="shared" si="3"/>
        <v>731600600</v>
      </c>
      <c r="F19" s="26">
        <v>69473916</v>
      </c>
      <c r="G19" s="27">
        <f t="shared" si="4"/>
        <v>716700050</v>
      </c>
      <c r="H19" s="26">
        <f t="shared" si="0"/>
        <v>-1630626</v>
      </c>
      <c r="I19" s="27">
        <f t="shared" si="0"/>
        <v>14900550</v>
      </c>
      <c r="J19" s="26">
        <v>659.69369200000006</v>
      </c>
      <c r="K19" s="27">
        <f t="shared" si="5"/>
        <v>-6027.55836</v>
      </c>
      <c r="L19" s="28">
        <f t="shared" si="1"/>
        <v>-1629966.3063080001</v>
      </c>
      <c r="M19" s="28">
        <f t="shared" si="6"/>
        <v>14894522.441640001</v>
      </c>
      <c r="N19" s="28">
        <f t="shared" si="7"/>
        <v>14894522.441640001</v>
      </c>
      <c r="O19" s="26">
        <v>-1629966.3063079994</v>
      </c>
      <c r="P19" s="28">
        <f t="shared" si="8"/>
        <v>14894522.441640001</v>
      </c>
      <c r="Q19" s="29"/>
      <c r="R19" s="26">
        <v>0</v>
      </c>
      <c r="S19" s="28">
        <v>0</v>
      </c>
      <c r="T19" s="26">
        <f t="shared" si="2"/>
        <v>-1629966.3063079994</v>
      </c>
      <c r="U19" s="27">
        <f t="shared" si="9"/>
        <v>14894522.441640001</v>
      </c>
      <c r="V19" s="30">
        <v>0</v>
      </c>
      <c r="W19" s="31">
        <v>0</v>
      </c>
      <c r="X19" s="29">
        <v>0</v>
      </c>
      <c r="Y19" s="31">
        <v>0</v>
      </c>
      <c r="AA19" s="30">
        <v>0</v>
      </c>
      <c r="AB19" s="31">
        <v>0</v>
      </c>
    </row>
    <row r="20" spans="1:28" hidden="1" outlineLevel="1" x14ac:dyDescent="0.2">
      <c r="A20" s="16">
        <v>1</v>
      </c>
      <c r="B20" s="21">
        <v>37742</v>
      </c>
      <c r="D20" s="26">
        <v>63318113</v>
      </c>
      <c r="E20" s="27">
        <f t="shared" si="3"/>
        <v>794918713</v>
      </c>
      <c r="F20" s="26">
        <v>65590803</v>
      </c>
      <c r="G20" s="27">
        <f t="shared" si="4"/>
        <v>782290853</v>
      </c>
      <c r="H20" s="26">
        <f t="shared" si="0"/>
        <v>-2272690</v>
      </c>
      <c r="I20" s="27">
        <f t="shared" si="0"/>
        <v>12627860</v>
      </c>
      <c r="J20" s="26">
        <v>919.350684</v>
      </c>
      <c r="K20" s="27">
        <f t="shared" si="5"/>
        <v>-5108.207676</v>
      </c>
      <c r="L20" s="28">
        <f t="shared" si="1"/>
        <v>-2271770.6493159998</v>
      </c>
      <c r="M20" s="28">
        <f t="shared" si="6"/>
        <v>12622751.792324001</v>
      </c>
      <c r="N20" s="28">
        <f t="shared" si="7"/>
        <v>12622751.792324001</v>
      </c>
      <c r="O20" s="26">
        <v>-2271770.6493159998</v>
      </c>
      <c r="P20" s="28">
        <f t="shared" si="8"/>
        <v>12622751.792324001</v>
      </c>
      <c r="Q20" s="29"/>
      <c r="R20" s="26">
        <v>283872</v>
      </c>
      <c r="S20" s="28">
        <v>0</v>
      </c>
      <c r="T20" s="26">
        <f t="shared" si="2"/>
        <v>-1987898.6493159998</v>
      </c>
      <c r="U20" s="27">
        <f t="shared" si="9"/>
        <v>12906623.792324001</v>
      </c>
      <c r="V20" s="30">
        <v>0</v>
      </c>
      <c r="W20" s="31">
        <v>0</v>
      </c>
      <c r="X20" s="29">
        <v>0</v>
      </c>
      <c r="Y20" s="31">
        <v>0</v>
      </c>
      <c r="AA20" s="30">
        <v>0</v>
      </c>
      <c r="AB20" s="31">
        <v>0</v>
      </c>
    </row>
    <row r="21" spans="1:28" hidden="1" outlineLevel="1" x14ac:dyDescent="0.2">
      <c r="A21" s="16">
        <v>1</v>
      </c>
      <c r="B21" s="21">
        <v>37773</v>
      </c>
      <c r="C21" s="1" t="s">
        <v>23</v>
      </c>
      <c r="D21" s="32">
        <v>50046037</v>
      </c>
      <c r="E21" s="33">
        <f t="shared" si="3"/>
        <v>844964750</v>
      </c>
      <c r="F21" s="32">
        <v>60835557</v>
      </c>
      <c r="G21" s="33">
        <f t="shared" si="4"/>
        <v>843126410</v>
      </c>
      <c r="H21" s="32">
        <f t="shared" si="0"/>
        <v>-10789520</v>
      </c>
      <c r="I21" s="33">
        <f t="shared" si="0"/>
        <v>1838340</v>
      </c>
      <c r="J21" s="32">
        <v>-4933.6501399999997</v>
      </c>
      <c r="K21" s="33">
        <f t="shared" si="5"/>
        <v>-10041.857816</v>
      </c>
      <c r="L21" s="34">
        <f t="shared" si="1"/>
        <v>-10794453.650140001</v>
      </c>
      <c r="M21" s="34">
        <f t="shared" si="6"/>
        <v>1828298.1421840005</v>
      </c>
      <c r="N21" s="34">
        <f t="shared" si="7"/>
        <v>1828298.1421840005</v>
      </c>
      <c r="O21" s="32">
        <v>-10794453.650140001</v>
      </c>
      <c r="P21" s="34">
        <f t="shared" si="8"/>
        <v>1828298.1421840005</v>
      </c>
      <c r="Q21" s="35"/>
      <c r="R21" s="32">
        <v>0</v>
      </c>
      <c r="S21" s="34">
        <v>0</v>
      </c>
      <c r="T21" s="32">
        <f t="shared" si="2"/>
        <v>-10794453.650140001</v>
      </c>
      <c r="U21" s="33">
        <f t="shared" si="9"/>
        <v>2112170.1421840005</v>
      </c>
      <c r="V21" s="36">
        <v>0</v>
      </c>
      <c r="W21" s="37">
        <v>0</v>
      </c>
      <c r="X21" s="32">
        <v>0</v>
      </c>
      <c r="Y21" s="33">
        <v>0</v>
      </c>
      <c r="Z21" s="38"/>
      <c r="AA21" s="32">
        <v>-22984656.66</v>
      </c>
      <c r="AB21" s="39">
        <v>-22984656.66</v>
      </c>
    </row>
    <row r="22" spans="1:28" hidden="1" outlineLevel="1" x14ac:dyDescent="0.2">
      <c r="A22" s="16"/>
      <c r="B22" s="40"/>
      <c r="D22" s="26"/>
      <c r="E22" s="27"/>
      <c r="F22" s="26"/>
      <c r="G22" s="28"/>
      <c r="H22" s="22"/>
      <c r="I22" s="27"/>
      <c r="J22" s="26"/>
      <c r="K22" s="27"/>
      <c r="L22" s="28"/>
      <c r="M22" s="28"/>
      <c r="N22" s="28"/>
      <c r="O22" s="26"/>
      <c r="P22" s="27"/>
      <c r="Q22" s="29"/>
      <c r="R22" s="26"/>
      <c r="S22" s="28"/>
      <c r="T22" s="26"/>
      <c r="U22" s="27"/>
      <c r="V22" s="30"/>
      <c r="W22" s="29"/>
      <c r="X22" s="26"/>
      <c r="Y22" s="27"/>
      <c r="AA22" s="26"/>
      <c r="AB22" s="27"/>
    </row>
    <row r="23" spans="1:28" ht="9.75" hidden="1" customHeight="1" outlineLevel="1" x14ac:dyDescent="0.2">
      <c r="A23" s="16"/>
      <c r="B23" s="40"/>
      <c r="D23" s="32"/>
      <c r="E23" s="33"/>
      <c r="F23" s="32"/>
      <c r="G23" s="34"/>
      <c r="H23" s="32"/>
      <c r="I23" s="34"/>
      <c r="J23" s="32"/>
      <c r="K23" s="33"/>
      <c r="L23" s="34"/>
      <c r="M23" s="34"/>
      <c r="N23" s="34"/>
      <c r="O23" s="32"/>
      <c r="P23" s="33"/>
      <c r="Q23" s="29"/>
      <c r="R23" s="34"/>
      <c r="S23" s="34"/>
      <c r="T23" s="32"/>
      <c r="U23" s="33"/>
      <c r="V23" s="36"/>
      <c r="W23" s="37"/>
      <c r="X23" s="34"/>
      <c r="Y23" s="33"/>
      <c r="Z23" s="41"/>
      <c r="AA23" s="32"/>
      <c r="AB23" s="33"/>
    </row>
    <row r="24" spans="1:28" hidden="1" outlineLevel="1" x14ac:dyDescent="0.2">
      <c r="A24" s="16"/>
      <c r="B24" s="40"/>
      <c r="C24" s="42"/>
      <c r="D24" s="28"/>
      <c r="E24" s="43"/>
      <c r="F24" s="28"/>
      <c r="G24" s="43"/>
      <c r="H24" s="28"/>
      <c r="I24" s="28"/>
      <c r="J24" s="26"/>
      <c r="K24" s="27"/>
      <c r="L24" s="28"/>
      <c r="M24" s="28"/>
      <c r="N24" s="43"/>
      <c r="O24" s="28"/>
      <c r="P24" s="27"/>
      <c r="Q24" s="29"/>
      <c r="R24" s="28"/>
      <c r="S24" s="43"/>
      <c r="T24" s="28"/>
      <c r="U24" s="43"/>
      <c r="V24" s="29"/>
      <c r="W24" s="44"/>
      <c r="X24" s="28"/>
      <c r="Y24" s="43"/>
      <c r="Z24" s="45"/>
      <c r="AA24" s="28"/>
      <c r="AB24" s="43"/>
    </row>
    <row r="25" spans="1:28" hidden="1" outlineLevel="1" x14ac:dyDescent="0.2">
      <c r="A25" s="16">
        <v>2</v>
      </c>
      <c r="B25" s="21">
        <v>37803</v>
      </c>
      <c r="C25" s="42" t="s">
        <v>24</v>
      </c>
      <c r="D25" s="28">
        <v>65184355.353712201</v>
      </c>
      <c r="E25" s="27">
        <f>D25+E21</f>
        <v>910149105.3537122</v>
      </c>
      <c r="F25" s="26">
        <v>64630576.330320001</v>
      </c>
      <c r="G25" s="27">
        <f>F25+G21</f>
        <v>907756986.33032</v>
      </c>
      <c r="H25" s="26">
        <f t="shared" ref="H25:I36" si="10">D25-F25</f>
        <v>553779.02339220047</v>
      </c>
      <c r="I25" s="27">
        <f t="shared" si="10"/>
        <v>2392119.0233922005</v>
      </c>
      <c r="J25" s="26">
        <f t="shared" ref="J25:J31" si="11">H25*-0.000404</f>
        <v>-223.72672545044898</v>
      </c>
      <c r="K25" s="27">
        <f>J25+K21</f>
        <v>-10265.584541450449</v>
      </c>
      <c r="L25" s="28">
        <f t="shared" ref="L25:L36" si="12">H25+J25</f>
        <v>553555.29666674999</v>
      </c>
      <c r="M25" s="28">
        <f>L25</f>
        <v>553555.29666674999</v>
      </c>
      <c r="N25" s="28">
        <f>L25+N21</f>
        <v>2381853.4388507502</v>
      </c>
      <c r="O25" s="26">
        <v>553555.29666674975</v>
      </c>
      <c r="P25" s="27">
        <f>O25+P21</f>
        <v>2381853.4388507502</v>
      </c>
      <c r="Q25" s="29"/>
      <c r="R25" s="26"/>
      <c r="S25" s="27">
        <v>0</v>
      </c>
      <c r="T25" s="26">
        <f t="shared" ref="T25:T36" si="13">O25+R25</f>
        <v>553555.29666674975</v>
      </c>
      <c r="U25" s="28">
        <f>T25+U21</f>
        <v>2665725.4388507502</v>
      </c>
      <c r="V25" s="26">
        <v>0</v>
      </c>
      <c r="W25" s="28">
        <f>V25+W21</f>
        <v>0</v>
      </c>
      <c r="X25" s="26">
        <v>0</v>
      </c>
      <c r="Y25" s="27">
        <v>0</v>
      </c>
      <c r="Z25" s="42"/>
      <c r="AA25" s="28">
        <v>9795.7099999999991</v>
      </c>
      <c r="AB25" s="27">
        <v>-22974860.949999999</v>
      </c>
    </row>
    <row r="26" spans="1:28" hidden="1" outlineLevel="1" x14ac:dyDescent="0.2">
      <c r="A26" s="16">
        <v>2</v>
      </c>
      <c r="B26" s="21">
        <v>37834</v>
      </c>
      <c r="C26" s="42" t="s">
        <v>24</v>
      </c>
      <c r="D26" s="28">
        <v>64674166.473712102</v>
      </c>
      <c r="E26" s="27">
        <f t="shared" ref="E26:E36" si="14">D26+E25</f>
        <v>974823271.82742429</v>
      </c>
      <c r="F26" s="26">
        <v>63110327.900528997</v>
      </c>
      <c r="G26" s="27">
        <f t="shared" ref="G26:G36" si="15">F26+G25</f>
        <v>970867314.23084903</v>
      </c>
      <c r="H26" s="26">
        <f t="shared" si="10"/>
        <v>1563838.5731831044</v>
      </c>
      <c r="I26" s="27">
        <f t="shared" si="10"/>
        <v>3955957.5965752602</v>
      </c>
      <c r="J26" s="26">
        <f t="shared" si="11"/>
        <v>-631.79078356597415</v>
      </c>
      <c r="K26" s="27">
        <f t="shared" ref="K26:K36" si="16">J26+K25</f>
        <v>-10897.375325016423</v>
      </c>
      <c r="L26" s="28">
        <f t="shared" si="12"/>
        <v>1563206.7823995384</v>
      </c>
      <c r="M26" s="28">
        <f t="shared" ref="M26:M36" si="17">M25+L26</f>
        <v>2116762.0790662887</v>
      </c>
      <c r="N26" s="28">
        <f t="shared" ref="N26:N36" si="18">N25+L26</f>
        <v>3945060.2212502887</v>
      </c>
      <c r="O26" s="26">
        <v>1563206.7823995389</v>
      </c>
      <c r="P26" s="27">
        <f t="shared" ref="P26:P36" si="19">O26+P25</f>
        <v>3945060.2212502891</v>
      </c>
      <c r="Q26" s="29"/>
      <c r="R26" s="26">
        <v>0</v>
      </c>
      <c r="S26" s="27">
        <v>0</v>
      </c>
      <c r="T26" s="26">
        <f t="shared" si="13"/>
        <v>1563206.7823995389</v>
      </c>
      <c r="U26" s="28">
        <f t="shared" ref="U26:U36" si="20">T26+U25</f>
        <v>4228932.2212502891</v>
      </c>
      <c r="V26" s="26">
        <v>0</v>
      </c>
      <c r="W26" s="28">
        <f t="shared" ref="W26:W36" si="21">V26+W25</f>
        <v>0</v>
      </c>
      <c r="X26" s="26">
        <v>0</v>
      </c>
      <c r="Y26" s="27">
        <v>0</v>
      </c>
      <c r="AA26" s="26">
        <v>9489.59</v>
      </c>
      <c r="AB26" s="27">
        <v>-22965371.359999999</v>
      </c>
    </row>
    <row r="27" spans="1:28" hidden="1" outlineLevel="1" x14ac:dyDescent="0.2">
      <c r="A27" s="16">
        <v>2</v>
      </c>
      <c r="B27" s="21">
        <v>37865</v>
      </c>
      <c r="C27" s="42" t="s">
        <v>24</v>
      </c>
      <c r="D27" s="28">
        <v>66766678.353712201</v>
      </c>
      <c r="E27" s="27">
        <f t="shared" si="14"/>
        <v>1041589950.1811365</v>
      </c>
      <c r="F27" s="26">
        <v>62478495.438176997</v>
      </c>
      <c r="G27" s="27">
        <f t="shared" si="15"/>
        <v>1033345809.669026</v>
      </c>
      <c r="H27" s="26">
        <f t="shared" si="10"/>
        <v>4288182.9155352041</v>
      </c>
      <c r="I27" s="27">
        <f t="shared" si="10"/>
        <v>8244140.5121104717</v>
      </c>
      <c r="J27" s="26">
        <f t="shared" si="11"/>
        <v>-1732.4258978762225</v>
      </c>
      <c r="K27" s="27">
        <f t="shared" si="16"/>
        <v>-12629.801222892645</v>
      </c>
      <c r="L27" s="28">
        <f t="shared" si="12"/>
        <v>4286450.4896373283</v>
      </c>
      <c r="M27" s="28">
        <f t="shared" si="17"/>
        <v>6403212.568703617</v>
      </c>
      <c r="N27" s="28">
        <f t="shared" si="18"/>
        <v>8231510.7108876165</v>
      </c>
      <c r="O27" s="26">
        <v>4286450.4896373283</v>
      </c>
      <c r="P27" s="27">
        <f t="shared" si="19"/>
        <v>8231510.7108876174</v>
      </c>
      <c r="Q27" s="29"/>
      <c r="R27" s="26">
        <v>0</v>
      </c>
      <c r="S27" s="27">
        <v>0</v>
      </c>
      <c r="T27" s="26">
        <f t="shared" si="13"/>
        <v>4286450.4896373283</v>
      </c>
      <c r="U27" s="27">
        <f t="shared" si="20"/>
        <v>8515382.7108876184</v>
      </c>
      <c r="V27" s="26">
        <v>0</v>
      </c>
      <c r="W27" s="28">
        <f t="shared" si="21"/>
        <v>0</v>
      </c>
      <c r="X27" s="26">
        <v>0</v>
      </c>
      <c r="Y27" s="27">
        <v>0</v>
      </c>
      <c r="AA27" s="26">
        <v>9183.4699999999993</v>
      </c>
      <c r="AB27" s="27">
        <v>-22956187.890000001</v>
      </c>
    </row>
    <row r="28" spans="1:28" hidden="1" outlineLevel="1" x14ac:dyDescent="0.2">
      <c r="A28" s="16">
        <v>2</v>
      </c>
      <c r="B28" s="21">
        <v>37895</v>
      </c>
      <c r="C28" s="42" t="s">
        <v>24</v>
      </c>
      <c r="D28" s="28">
        <v>74949819.353712201</v>
      </c>
      <c r="E28" s="27">
        <f t="shared" si="14"/>
        <v>1116539769.5348487</v>
      </c>
      <c r="F28" s="26">
        <v>68971840.775838003</v>
      </c>
      <c r="G28" s="27">
        <f t="shared" si="15"/>
        <v>1102317650.444864</v>
      </c>
      <c r="H28" s="26">
        <f t="shared" si="10"/>
        <v>5977978.5778741986</v>
      </c>
      <c r="I28" s="27">
        <f t="shared" si="10"/>
        <v>14222119.089984655</v>
      </c>
      <c r="J28" s="26">
        <f t="shared" si="11"/>
        <v>-2415.1033454611761</v>
      </c>
      <c r="K28" s="27">
        <f t="shared" si="16"/>
        <v>-15044.904568353821</v>
      </c>
      <c r="L28" s="28">
        <f t="shared" si="12"/>
        <v>5975563.4745287374</v>
      </c>
      <c r="M28" s="28">
        <f t="shared" si="17"/>
        <v>12378776.043232355</v>
      </c>
      <c r="N28" s="28">
        <f t="shared" si="18"/>
        <v>14207074.185416354</v>
      </c>
      <c r="O28" s="26">
        <v>5975563.4745287383</v>
      </c>
      <c r="P28" s="27">
        <f t="shared" si="19"/>
        <v>14207074.185416356</v>
      </c>
      <c r="Q28" s="29"/>
      <c r="R28" s="26">
        <v>0</v>
      </c>
      <c r="S28" s="27">
        <v>0</v>
      </c>
      <c r="T28" s="26">
        <f t="shared" si="13"/>
        <v>5975563.4745287383</v>
      </c>
      <c r="U28" s="27">
        <f t="shared" si="20"/>
        <v>14490946.185416356</v>
      </c>
      <c r="V28" s="26">
        <v>0</v>
      </c>
      <c r="W28" s="28">
        <f t="shared" si="21"/>
        <v>0</v>
      </c>
      <c r="X28" s="26">
        <v>0</v>
      </c>
      <c r="Y28" s="27">
        <v>0</v>
      </c>
      <c r="AA28" s="26">
        <v>9087.67</v>
      </c>
      <c r="AB28" s="27">
        <v>-22947100.219999999</v>
      </c>
    </row>
    <row r="29" spans="1:28" hidden="1" outlineLevel="1" x14ac:dyDescent="0.2">
      <c r="A29" s="16">
        <v>2</v>
      </c>
      <c r="B29" s="21">
        <v>37926</v>
      </c>
      <c r="C29" s="42" t="s">
        <v>24</v>
      </c>
      <c r="D29" s="28">
        <v>85103091.353712201</v>
      </c>
      <c r="E29" s="27">
        <f t="shared" si="14"/>
        <v>1201642860.8885608</v>
      </c>
      <c r="F29" s="26">
        <v>82180750.522962004</v>
      </c>
      <c r="G29" s="27">
        <f t="shared" si="15"/>
        <v>1184498400.9678261</v>
      </c>
      <c r="H29" s="26">
        <f t="shared" si="10"/>
        <v>2922340.8307501972</v>
      </c>
      <c r="I29" s="27">
        <f t="shared" si="10"/>
        <v>17144459.920734644</v>
      </c>
      <c r="J29" s="26">
        <f t="shared" si="11"/>
        <v>-1180.6256956230798</v>
      </c>
      <c r="K29" s="27">
        <f t="shared" si="16"/>
        <v>-16225.5302639769</v>
      </c>
      <c r="L29" s="28">
        <f t="shared" si="12"/>
        <v>2921160.2050545742</v>
      </c>
      <c r="M29" s="28">
        <f t="shared" si="17"/>
        <v>15299936.248286929</v>
      </c>
      <c r="N29" s="28">
        <f t="shared" si="18"/>
        <v>17128234.390470929</v>
      </c>
      <c r="O29" s="26">
        <v>2921160.2050545737</v>
      </c>
      <c r="P29" s="27">
        <f t="shared" si="19"/>
        <v>17128234.390470929</v>
      </c>
      <c r="Q29" s="29"/>
      <c r="R29" s="26">
        <v>0</v>
      </c>
      <c r="S29" s="27">
        <v>0</v>
      </c>
      <c r="T29" s="26">
        <f t="shared" si="13"/>
        <v>2921160.2050545737</v>
      </c>
      <c r="U29" s="27">
        <f t="shared" si="20"/>
        <v>17412106.390470929</v>
      </c>
      <c r="V29" s="26">
        <v>0</v>
      </c>
      <c r="W29" s="28">
        <f t="shared" si="21"/>
        <v>0</v>
      </c>
      <c r="X29" s="26">
        <v>0</v>
      </c>
      <c r="Y29" s="27">
        <v>0</v>
      </c>
      <c r="AA29" s="26">
        <v>8794.52</v>
      </c>
      <c r="AB29" s="27">
        <v>-22938305.699999999</v>
      </c>
    </row>
    <row r="30" spans="1:28" hidden="1" outlineLevel="1" x14ac:dyDescent="0.2">
      <c r="A30" s="16">
        <v>2</v>
      </c>
      <c r="B30" s="21">
        <v>37956</v>
      </c>
      <c r="C30" s="42" t="s">
        <v>24</v>
      </c>
      <c r="D30" s="28">
        <v>92860817.353712201</v>
      </c>
      <c r="E30" s="27">
        <f t="shared" si="14"/>
        <v>1294503678.2422729</v>
      </c>
      <c r="F30" s="26">
        <v>89484104.071362004</v>
      </c>
      <c r="G30" s="27">
        <f t="shared" si="15"/>
        <v>1273982505.0391881</v>
      </c>
      <c r="H30" s="26">
        <f t="shared" si="10"/>
        <v>3376713.2823501974</v>
      </c>
      <c r="I30" s="27">
        <f t="shared" si="10"/>
        <v>20521173.203084707</v>
      </c>
      <c r="J30" s="26">
        <f t="shared" si="11"/>
        <v>-1364.1921660694798</v>
      </c>
      <c r="K30" s="27">
        <f t="shared" si="16"/>
        <v>-17589.722430046379</v>
      </c>
      <c r="L30" s="28">
        <f t="shared" si="12"/>
        <v>3375349.0901841279</v>
      </c>
      <c r="M30" s="28">
        <f t="shared" si="17"/>
        <v>18675285.338471055</v>
      </c>
      <c r="N30" s="28">
        <f t="shared" si="18"/>
        <v>20503583.480655059</v>
      </c>
      <c r="O30" s="26">
        <v>3375349.090184126</v>
      </c>
      <c r="P30" s="27">
        <f t="shared" si="19"/>
        <v>20503583.480655055</v>
      </c>
      <c r="Q30" s="29"/>
      <c r="R30" s="26">
        <v>0</v>
      </c>
      <c r="S30" s="27">
        <v>0</v>
      </c>
      <c r="T30" s="26">
        <f t="shared" si="13"/>
        <v>3375349.090184126</v>
      </c>
      <c r="U30" s="27">
        <f t="shared" si="20"/>
        <v>20787455.480655055</v>
      </c>
      <c r="V30" s="26">
        <v>0</v>
      </c>
      <c r="W30" s="28">
        <f t="shared" si="21"/>
        <v>0</v>
      </c>
      <c r="X30" s="26">
        <v>0</v>
      </c>
      <c r="Y30" s="27">
        <v>0</v>
      </c>
      <c r="AA30" s="26">
        <v>881777.83603121259</v>
      </c>
      <c r="AB30" s="27">
        <v>-22056527.863968786</v>
      </c>
    </row>
    <row r="31" spans="1:28" hidden="1" outlineLevel="1" x14ac:dyDescent="0.2">
      <c r="A31" s="16">
        <v>2</v>
      </c>
      <c r="B31" s="21">
        <v>37987</v>
      </c>
      <c r="C31" s="42" t="s">
        <v>25</v>
      </c>
      <c r="D31" s="28">
        <v>91025416.826670602</v>
      </c>
      <c r="E31" s="27">
        <f t="shared" si="14"/>
        <v>1385529095.0689435</v>
      </c>
      <c r="F31" s="26">
        <v>90476339.793839991</v>
      </c>
      <c r="G31" s="27">
        <f t="shared" si="15"/>
        <v>1364458844.8330281</v>
      </c>
      <c r="H31" s="26">
        <f t="shared" si="10"/>
        <v>549077.03283061087</v>
      </c>
      <c r="I31" s="27">
        <f t="shared" si="10"/>
        <v>21070250.235915422</v>
      </c>
      <c r="J31" s="26">
        <f t="shared" si="11"/>
        <v>-221.8271212635668</v>
      </c>
      <c r="K31" s="27">
        <f t="shared" si="16"/>
        <v>-17811.549551309945</v>
      </c>
      <c r="L31" s="28">
        <f t="shared" si="12"/>
        <v>548855.20570934727</v>
      </c>
      <c r="M31" s="28">
        <f t="shared" si="17"/>
        <v>19224140.544180401</v>
      </c>
      <c r="N31" s="28">
        <f t="shared" si="18"/>
        <v>21052438.686364405</v>
      </c>
      <c r="O31" s="26">
        <v>548855.20570934564</v>
      </c>
      <c r="P31" s="27">
        <f t="shared" si="19"/>
        <v>21052438.686364401</v>
      </c>
      <c r="Q31" s="29"/>
      <c r="R31" s="26">
        <v>0</v>
      </c>
      <c r="S31" s="27">
        <v>0</v>
      </c>
      <c r="T31" s="26">
        <f t="shared" si="13"/>
        <v>548855.20570934564</v>
      </c>
      <c r="U31" s="27">
        <f t="shared" si="20"/>
        <v>21336310.686364401</v>
      </c>
      <c r="V31" s="26">
        <v>0</v>
      </c>
      <c r="W31" s="28">
        <f t="shared" si="21"/>
        <v>0</v>
      </c>
      <c r="X31" s="26">
        <v>0</v>
      </c>
      <c r="Y31" s="27">
        <v>0</v>
      </c>
      <c r="AA31" s="26">
        <v>1514353.4107343347</v>
      </c>
      <c r="AB31" s="27">
        <v>-20542174.453234453</v>
      </c>
    </row>
    <row r="32" spans="1:28" hidden="1" outlineLevel="1" x14ac:dyDescent="0.2">
      <c r="A32" s="16">
        <v>2</v>
      </c>
      <c r="B32" s="21">
        <v>38018</v>
      </c>
      <c r="C32" s="42" t="s">
        <v>25</v>
      </c>
      <c r="D32" s="28">
        <v>85168466.368182793</v>
      </c>
      <c r="E32" s="27">
        <f t="shared" si="14"/>
        <v>1470697561.4371264</v>
      </c>
      <c r="F32" s="26">
        <v>78597503.295402005</v>
      </c>
      <c r="G32" s="27">
        <f t="shared" si="15"/>
        <v>1443056348.1284301</v>
      </c>
      <c r="H32" s="26">
        <f t="shared" si="10"/>
        <v>6570963.0727807879</v>
      </c>
      <c r="I32" s="27">
        <f t="shared" si="10"/>
        <v>27641213.30869627</v>
      </c>
      <c r="J32" s="26">
        <f>(H32*-0.000404)-12</f>
        <v>-2666.6690814034382</v>
      </c>
      <c r="K32" s="27">
        <f t="shared" si="16"/>
        <v>-20478.218632713382</v>
      </c>
      <c r="L32" s="28">
        <f t="shared" si="12"/>
        <v>6568296.4036993841</v>
      </c>
      <c r="M32" s="28">
        <f t="shared" si="17"/>
        <v>25792436.947879784</v>
      </c>
      <c r="N32" s="28">
        <f t="shared" si="18"/>
        <v>27620735.090063788</v>
      </c>
      <c r="O32" s="26">
        <v>3672077.9297594912</v>
      </c>
      <c r="P32" s="27">
        <f t="shared" si="19"/>
        <v>24724516.616123892</v>
      </c>
      <c r="Q32" s="29"/>
      <c r="R32" s="26">
        <v>2896218.4739398919</v>
      </c>
      <c r="S32" s="27">
        <f>R32</f>
        <v>2896218.4739398919</v>
      </c>
      <c r="T32" s="26">
        <f t="shared" si="13"/>
        <v>6568296.4036993831</v>
      </c>
      <c r="U32" s="27">
        <f t="shared" si="20"/>
        <v>27904607.090063784</v>
      </c>
      <c r="V32" s="26">
        <v>317.39</v>
      </c>
      <c r="W32" s="28">
        <f t="shared" si="21"/>
        <v>317.39</v>
      </c>
      <c r="X32" s="26">
        <f>+R32+V32</f>
        <v>2896535.863939892</v>
      </c>
      <c r="Y32" s="27">
        <f>X32</f>
        <v>2896535.863939892</v>
      </c>
      <c r="AA32" s="26">
        <v>7456337.432761441</v>
      </c>
      <c r="AB32" s="27">
        <v>-13085837.020473011</v>
      </c>
    </row>
    <row r="33" spans="1:28" hidden="1" outlineLevel="1" x14ac:dyDescent="0.2">
      <c r="A33" s="16">
        <v>2</v>
      </c>
      <c r="B33" s="21">
        <v>38047</v>
      </c>
      <c r="C33" s="42" t="s">
        <v>25</v>
      </c>
      <c r="D33" s="28">
        <v>81261266.520378903</v>
      </c>
      <c r="E33" s="27">
        <f t="shared" si="14"/>
        <v>1551958827.9575052</v>
      </c>
      <c r="F33" s="26">
        <v>77150685.999933004</v>
      </c>
      <c r="G33" s="27">
        <f t="shared" si="15"/>
        <v>1520207034.1283631</v>
      </c>
      <c r="H33" s="26">
        <f t="shared" si="10"/>
        <v>4110580.5204458982</v>
      </c>
      <c r="I33" s="27">
        <f t="shared" si="10"/>
        <v>31751793.829142094</v>
      </c>
      <c r="J33" s="26">
        <f>H33*-0.000404</f>
        <v>-1660.674530260143</v>
      </c>
      <c r="K33" s="27">
        <f t="shared" si="16"/>
        <v>-22138.893162973523</v>
      </c>
      <c r="L33" s="28">
        <f t="shared" si="12"/>
        <v>4108919.8459156379</v>
      </c>
      <c r="M33" s="28">
        <f t="shared" si="17"/>
        <v>29901356.793795422</v>
      </c>
      <c r="N33" s="28">
        <f t="shared" si="18"/>
        <v>31729654.935979426</v>
      </c>
      <c r="O33" s="26">
        <v>2054459.922957819</v>
      </c>
      <c r="P33" s="27">
        <f t="shared" si="19"/>
        <v>26778976.539081711</v>
      </c>
      <c r="Q33" s="29"/>
      <c r="R33" s="26">
        <v>2054459.922957819</v>
      </c>
      <c r="S33" s="27">
        <f>R33+S32</f>
        <v>4950678.3968977109</v>
      </c>
      <c r="T33" s="26">
        <f t="shared" si="13"/>
        <v>4108919.8459156379</v>
      </c>
      <c r="U33" s="27">
        <f t="shared" si="20"/>
        <v>32013526.935979422</v>
      </c>
      <c r="V33" s="26">
        <v>10064.349999999999</v>
      </c>
      <c r="W33" s="28">
        <f t="shared" si="21"/>
        <v>10381.739999999998</v>
      </c>
      <c r="X33" s="26">
        <f>V33+R33</f>
        <v>2064524.272957819</v>
      </c>
      <c r="Y33" s="27">
        <f>X33+Y32</f>
        <v>4961060.1368977111</v>
      </c>
      <c r="AA33" s="26">
        <v>5073459.7954890151</v>
      </c>
      <c r="AB33" s="27">
        <v>-8012377.2249839958</v>
      </c>
    </row>
    <row r="34" spans="1:28" hidden="1" outlineLevel="1" x14ac:dyDescent="0.2">
      <c r="A34" s="16">
        <v>2</v>
      </c>
      <c r="B34" s="21">
        <v>38078</v>
      </c>
      <c r="C34" s="42" t="s">
        <v>25</v>
      </c>
      <c r="D34" s="28">
        <v>68754789.720378906</v>
      </c>
      <c r="E34" s="27">
        <f t="shared" si="14"/>
        <v>1620713617.6778841</v>
      </c>
      <c r="F34" s="26">
        <v>65985593.741613001</v>
      </c>
      <c r="G34" s="27">
        <f t="shared" si="15"/>
        <v>1586192627.869976</v>
      </c>
      <c r="H34" s="26">
        <f t="shared" si="10"/>
        <v>2769195.9787659049</v>
      </c>
      <c r="I34" s="27">
        <f t="shared" si="10"/>
        <v>34520989.807908058</v>
      </c>
      <c r="J34" s="26">
        <f>H34*-0.000404</f>
        <v>-1118.7551754214255</v>
      </c>
      <c r="K34" s="27">
        <f t="shared" si="16"/>
        <v>-23257.648338394949</v>
      </c>
      <c r="L34" s="28">
        <f t="shared" si="12"/>
        <v>2768077.2235904834</v>
      </c>
      <c r="M34" s="28">
        <f t="shared" si="17"/>
        <v>32669434.017385904</v>
      </c>
      <c r="N34" s="28">
        <f t="shared" si="18"/>
        <v>34497732.159569912</v>
      </c>
      <c r="O34" s="26">
        <v>1384038.6117952392</v>
      </c>
      <c r="P34" s="27">
        <f t="shared" si="19"/>
        <v>28163015.15087695</v>
      </c>
      <c r="Q34" s="29"/>
      <c r="R34" s="26">
        <v>1384038.611795241</v>
      </c>
      <c r="S34" s="27">
        <f>R34+S33</f>
        <v>6334717.0086929519</v>
      </c>
      <c r="T34" s="26">
        <f t="shared" si="13"/>
        <v>2768077.2235904802</v>
      </c>
      <c r="U34" s="27">
        <f t="shared" si="20"/>
        <v>34781604.159569904</v>
      </c>
      <c r="V34" s="26">
        <v>16970.420000000002</v>
      </c>
      <c r="W34" s="28">
        <f t="shared" si="21"/>
        <v>27352.16</v>
      </c>
      <c r="X34" s="26">
        <f>V34+R34</f>
        <v>1401009.0317952409</v>
      </c>
      <c r="Y34" s="27">
        <f>X34+Y33</f>
        <v>6362069.168692952</v>
      </c>
      <c r="AA34" s="26">
        <v>3629625.7061034581</v>
      </c>
      <c r="AB34" s="27">
        <v>-4382751.5188805377</v>
      </c>
    </row>
    <row r="35" spans="1:28" hidden="1" outlineLevel="1" x14ac:dyDescent="0.2">
      <c r="A35" s="16">
        <v>2</v>
      </c>
      <c r="B35" s="21">
        <v>38108</v>
      </c>
      <c r="C35" s="42" t="s">
        <v>25</v>
      </c>
      <c r="D35" s="28">
        <v>59043755.678364597</v>
      </c>
      <c r="E35" s="27">
        <f t="shared" si="14"/>
        <v>1679757373.3562486</v>
      </c>
      <c r="F35" s="26">
        <v>65152397.161110654</v>
      </c>
      <c r="G35" s="27">
        <f t="shared" si="15"/>
        <v>1651345025.0310867</v>
      </c>
      <c r="H35" s="26">
        <f t="shared" si="10"/>
        <v>-6108641.4827460572</v>
      </c>
      <c r="I35" s="27">
        <f t="shared" si="10"/>
        <v>28412348.325161934</v>
      </c>
      <c r="J35" s="26">
        <f>H35*-0.000404</f>
        <v>2467.8911590294069</v>
      </c>
      <c r="K35" s="27">
        <f t="shared" si="16"/>
        <v>-20789.757179365541</v>
      </c>
      <c r="L35" s="28">
        <f t="shared" si="12"/>
        <v>-6106173.5915870275</v>
      </c>
      <c r="M35" s="28">
        <f t="shared" si="17"/>
        <v>26563260.425798878</v>
      </c>
      <c r="N35" s="28">
        <f t="shared" si="18"/>
        <v>28391558.567982882</v>
      </c>
      <c r="O35" s="26">
        <v>-3053086.795793511</v>
      </c>
      <c r="P35" s="27">
        <f t="shared" si="19"/>
        <v>25109928.355083439</v>
      </c>
      <c r="Q35" s="29"/>
      <c r="R35" s="26">
        <v>-3053086.7957935128</v>
      </c>
      <c r="S35" s="27">
        <f>R35+S34</f>
        <v>3281630.212899439</v>
      </c>
      <c r="T35" s="26">
        <f t="shared" si="13"/>
        <v>-6106173.5915870238</v>
      </c>
      <c r="U35" s="27">
        <f t="shared" si="20"/>
        <v>28675430.567982882</v>
      </c>
      <c r="V35" s="26">
        <v>21186.100000000002</v>
      </c>
      <c r="W35" s="28">
        <f t="shared" si="21"/>
        <v>48538.26</v>
      </c>
      <c r="X35" s="26">
        <f>V35+R35</f>
        <v>-3031900.6957935127</v>
      </c>
      <c r="Y35" s="27">
        <f>X35+Y34</f>
        <v>3330168.4728994393</v>
      </c>
      <c r="Z35" s="46" t="s">
        <v>26</v>
      </c>
      <c r="AA35" s="26">
        <v>-11061062</v>
      </c>
      <c r="AB35" s="27">
        <v>-15443813.518880539</v>
      </c>
    </row>
    <row r="36" spans="1:28" hidden="1" outlineLevel="1" x14ac:dyDescent="0.2">
      <c r="A36" s="16">
        <v>2</v>
      </c>
      <c r="B36" s="21">
        <v>38139</v>
      </c>
      <c r="C36" s="42" t="s">
        <v>25</v>
      </c>
      <c r="D36" s="34">
        <v>67556640.613998204</v>
      </c>
      <c r="E36" s="33">
        <f t="shared" si="14"/>
        <v>1747314013.9702468</v>
      </c>
      <c r="F36" s="32">
        <v>64567369.562437855</v>
      </c>
      <c r="G36" s="33">
        <f t="shared" si="15"/>
        <v>1715912394.5935245</v>
      </c>
      <c r="H36" s="32">
        <f t="shared" si="10"/>
        <v>2989271.0515603498</v>
      </c>
      <c r="I36" s="33">
        <f t="shared" si="10"/>
        <v>31401619.376722336</v>
      </c>
      <c r="J36" s="32">
        <f>H36*-0.000404</f>
        <v>-1207.6655048303812</v>
      </c>
      <c r="K36" s="33">
        <f t="shared" si="16"/>
        <v>-21997.422684195921</v>
      </c>
      <c r="L36" s="32">
        <f t="shared" si="12"/>
        <v>2988063.3860555193</v>
      </c>
      <c r="M36" s="34">
        <f t="shared" si="17"/>
        <v>29551323.811854396</v>
      </c>
      <c r="N36" s="33">
        <f t="shared" si="18"/>
        <v>31379621.9540384</v>
      </c>
      <c r="O36" s="32">
        <v>1494031.6930277571</v>
      </c>
      <c r="P36" s="33">
        <f t="shared" si="19"/>
        <v>26603960.048111197</v>
      </c>
      <c r="Q36" s="35"/>
      <c r="R36" s="32">
        <v>1494031.693027759</v>
      </c>
      <c r="S36" s="33">
        <f>R36+S35</f>
        <v>4775661.905927198</v>
      </c>
      <c r="T36" s="32">
        <f t="shared" si="13"/>
        <v>2988063.3860555161</v>
      </c>
      <c r="U36" s="33">
        <f t="shared" si="20"/>
        <v>31663493.954038396</v>
      </c>
      <c r="V36" s="32">
        <v>11312.28</v>
      </c>
      <c r="W36" s="28">
        <f t="shared" si="21"/>
        <v>59850.54</v>
      </c>
      <c r="X36" s="32">
        <f>V36+R36</f>
        <v>1505343.973027759</v>
      </c>
      <c r="Y36" s="27">
        <f>X36+Y35</f>
        <v>4835512.445927198</v>
      </c>
      <c r="Z36" s="47" t="s">
        <v>26</v>
      </c>
      <c r="AA36" s="32">
        <v>-336099.77346820012</v>
      </c>
      <c r="AB36" s="33">
        <v>-15779913.292348739</v>
      </c>
    </row>
    <row r="37" spans="1:28" hidden="1" outlineLevel="1" x14ac:dyDescent="0.2">
      <c r="A37" s="16"/>
      <c r="B37" s="40"/>
      <c r="C37" s="42"/>
      <c r="D37" s="28"/>
      <c r="E37" s="43"/>
      <c r="F37" s="28"/>
      <c r="G37" s="43"/>
      <c r="H37" s="28"/>
      <c r="I37" s="28"/>
      <c r="J37" s="26"/>
      <c r="K37" s="27"/>
      <c r="L37" s="28"/>
      <c r="M37" s="28"/>
      <c r="N37" s="43"/>
      <c r="O37" s="28"/>
      <c r="P37" s="43"/>
      <c r="Q37" s="29"/>
      <c r="R37" s="28"/>
      <c r="S37" s="43"/>
      <c r="T37" s="28"/>
      <c r="U37" s="43"/>
      <c r="V37" s="29"/>
      <c r="W37" s="44"/>
      <c r="X37" s="28"/>
      <c r="Y37" s="43"/>
      <c r="Z37" s="45"/>
      <c r="AA37" s="28"/>
      <c r="AB37" s="43"/>
    </row>
    <row r="38" spans="1:28" ht="7.5" hidden="1" customHeight="1" outlineLevel="1" x14ac:dyDescent="0.2">
      <c r="A38" s="16"/>
      <c r="B38" s="21"/>
      <c r="C38" s="42"/>
      <c r="D38" s="17"/>
      <c r="E38" s="41"/>
      <c r="F38" s="17"/>
      <c r="G38" s="41"/>
      <c r="H38" s="34"/>
      <c r="I38" s="17"/>
      <c r="J38" s="32"/>
      <c r="K38" s="33"/>
      <c r="L38" s="34"/>
      <c r="M38" s="34"/>
      <c r="N38" s="33"/>
      <c r="O38" s="17"/>
      <c r="P38" s="41"/>
      <c r="Q38" s="17"/>
      <c r="R38" s="17"/>
      <c r="S38" s="41"/>
      <c r="T38" s="17"/>
      <c r="U38" s="41"/>
      <c r="V38" s="17"/>
      <c r="W38" s="41"/>
      <c r="X38" s="17"/>
      <c r="Y38" s="41"/>
      <c r="Z38" s="41"/>
      <c r="AA38" s="17"/>
      <c r="AB38" s="41"/>
    </row>
    <row r="39" spans="1:28" hidden="1" outlineLevel="1" x14ac:dyDescent="0.2">
      <c r="A39" s="16">
        <v>3</v>
      </c>
      <c r="B39" s="21">
        <v>38169</v>
      </c>
      <c r="C39" s="1" t="s">
        <v>26</v>
      </c>
      <c r="D39" s="26">
        <v>72426753.299780294</v>
      </c>
      <c r="E39" s="27">
        <f>D39+E36</f>
        <v>1819740767.2700272</v>
      </c>
      <c r="F39" s="26">
        <v>69717173.446274996</v>
      </c>
      <c r="G39" s="27">
        <f>F39+G36</f>
        <v>1785629568.0397995</v>
      </c>
      <c r="H39" s="26">
        <f t="shared" ref="H39:I45" si="22">D39-F39</f>
        <v>2709579.8535052985</v>
      </c>
      <c r="I39" s="27">
        <f t="shared" si="22"/>
        <v>34111199.230227709</v>
      </c>
      <c r="J39" s="26">
        <v>-1095.6702608161406</v>
      </c>
      <c r="K39" s="27">
        <f>K36+J39</f>
        <v>-23093.09294501206</v>
      </c>
      <c r="L39" s="28">
        <f t="shared" ref="L39:L50" si="23">H39+J39</f>
        <v>2708484.1832444821</v>
      </c>
      <c r="M39" s="28">
        <f>L39</f>
        <v>2708484.1832444821</v>
      </c>
      <c r="N39" s="28">
        <f>L39+N36</f>
        <v>34088106.137282886</v>
      </c>
      <c r="O39" s="26">
        <v>2708484.1832444817</v>
      </c>
      <c r="P39" s="27">
        <f>O39+P36</f>
        <v>29312444.231355678</v>
      </c>
      <c r="Q39" s="28"/>
      <c r="R39" s="26">
        <v>0</v>
      </c>
      <c r="S39" s="27">
        <f>+R39+S36</f>
        <v>4775661.905927198</v>
      </c>
      <c r="T39" s="26">
        <f t="shared" ref="T39:U50" si="24">O39+R39</f>
        <v>2708484.1832444817</v>
      </c>
      <c r="U39" s="43">
        <f t="shared" si="24"/>
        <v>34088106.137282878</v>
      </c>
      <c r="V39" s="26">
        <v>17238.18</v>
      </c>
      <c r="W39" s="43">
        <f>+W36+V39</f>
        <v>77088.72</v>
      </c>
      <c r="X39" s="28">
        <f t="shared" ref="X39:X50" si="25">+R39+V39</f>
        <v>17238.18</v>
      </c>
      <c r="Y39" s="27">
        <f>+X39+Y36</f>
        <v>4852750.6259271977</v>
      </c>
      <c r="Z39" s="23"/>
      <c r="AA39" s="24">
        <v>2969709</v>
      </c>
      <c r="AB39" s="23">
        <v>-12810204.292348739</v>
      </c>
    </row>
    <row r="40" spans="1:28" hidden="1" outlineLevel="1" x14ac:dyDescent="0.2">
      <c r="A40" s="16">
        <v>3</v>
      </c>
      <c r="B40" s="21">
        <v>38200</v>
      </c>
      <c r="C40" s="42" t="s">
        <v>26</v>
      </c>
      <c r="D40" s="26">
        <v>69270006.133113593</v>
      </c>
      <c r="E40" s="27">
        <f t="shared" ref="E40:E50" si="26">+E39+D40</f>
        <v>1889010773.4031408</v>
      </c>
      <c r="F40" s="26">
        <v>70298182.156748593</v>
      </c>
      <c r="G40" s="27">
        <f t="shared" ref="G40:G50" si="27">+G39+F40</f>
        <v>1855927750.196548</v>
      </c>
      <c r="H40" s="26">
        <f t="shared" si="22"/>
        <v>-1028176.023635</v>
      </c>
      <c r="I40" s="27">
        <f t="shared" si="22"/>
        <v>33083023.206592798</v>
      </c>
      <c r="J40" s="26">
        <v>416.38311354854</v>
      </c>
      <c r="K40" s="27">
        <f t="shared" ref="K40:K50" si="28">+K39+J40</f>
        <v>-22676.709831463519</v>
      </c>
      <c r="L40" s="28">
        <f t="shared" si="23"/>
        <v>-1027759.6405214515</v>
      </c>
      <c r="M40" s="28">
        <f t="shared" ref="M40:M50" si="29">M39+L40</f>
        <v>1680724.5427230308</v>
      </c>
      <c r="N40" s="28">
        <f t="shared" ref="N40:N45" si="30">N39+L40</f>
        <v>33060346.496761434</v>
      </c>
      <c r="O40" s="26">
        <v>-1027759.6405214518</v>
      </c>
      <c r="P40" s="27">
        <f t="shared" ref="P40:P50" si="31">+P39+O40</f>
        <v>28284684.590834226</v>
      </c>
      <c r="Q40" s="28"/>
      <c r="R40" s="26">
        <v>0</v>
      </c>
      <c r="S40" s="27">
        <f t="shared" ref="S40:S50" si="32">R40+S39</f>
        <v>4775661.905927198</v>
      </c>
      <c r="T40" s="26">
        <f t="shared" si="24"/>
        <v>-1027759.6405214518</v>
      </c>
      <c r="U40" s="28">
        <f t="shared" si="24"/>
        <v>33060346.496761426</v>
      </c>
      <c r="V40" s="26">
        <v>15772.039999999999</v>
      </c>
      <c r="W40" s="28">
        <f t="shared" ref="W40:W50" si="33">+W39+V40</f>
        <v>92860.76</v>
      </c>
      <c r="X40" s="26">
        <f t="shared" si="25"/>
        <v>15772.039999999999</v>
      </c>
      <c r="Y40" s="27">
        <f t="shared" ref="Y40:Y50" si="34">+X40+Y39</f>
        <v>4868522.6659271978</v>
      </c>
      <c r="Z40" s="48"/>
      <c r="AA40" s="28">
        <v>-905000</v>
      </c>
      <c r="AB40" s="27">
        <v>-13715204.292348739</v>
      </c>
    </row>
    <row r="41" spans="1:28" hidden="1" outlineLevel="1" x14ac:dyDescent="0.2">
      <c r="A41" s="16">
        <v>3</v>
      </c>
      <c r="B41" s="21">
        <v>38231</v>
      </c>
      <c r="C41" s="42" t="s">
        <v>26</v>
      </c>
      <c r="D41" s="26">
        <v>66899700.516446903</v>
      </c>
      <c r="E41" s="27">
        <f t="shared" si="26"/>
        <v>1955910473.9195876</v>
      </c>
      <c r="F41" s="26">
        <v>66608144.805586994</v>
      </c>
      <c r="G41" s="27">
        <f t="shared" si="27"/>
        <v>1922535895.002135</v>
      </c>
      <c r="H41" s="26">
        <f t="shared" si="22"/>
        <v>291555.71085990965</v>
      </c>
      <c r="I41" s="27">
        <f t="shared" si="22"/>
        <v>33374578.917452574</v>
      </c>
      <c r="J41" s="26">
        <v>-118.7885071874035</v>
      </c>
      <c r="K41" s="27">
        <f t="shared" si="28"/>
        <v>-22795.498338650923</v>
      </c>
      <c r="L41" s="28">
        <f t="shared" si="23"/>
        <v>291436.92235272226</v>
      </c>
      <c r="M41" s="28">
        <f t="shared" si="29"/>
        <v>1972161.4650757532</v>
      </c>
      <c r="N41" s="28">
        <f t="shared" si="30"/>
        <v>33351783.419114158</v>
      </c>
      <c r="O41" s="26">
        <v>291436.92235272378</v>
      </c>
      <c r="P41" s="27">
        <f t="shared" si="31"/>
        <v>28576121.51318695</v>
      </c>
      <c r="Q41" s="28"/>
      <c r="R41" s="26">
        <v>0</v>
      </c>
      <c r="S41" s="27">
        <f t="shared" si="32"/>
        <v>4775661.905927198</v>
      </c>
      <c r="T41" s="26">
        <f t="shared" si="24"/>
        <v>291436.92235272378</v>
      </c>
      <c r="U41" s="27">
        <f t="shared" si="24"/>
        <v>33351783.41911415</v>
      </c>
      <c r="V41" s="26">
        <v>15700.810000000001</v>
      </c>
      <c r="W41" s="28">
        <f t="shared" si="33"/>
        <v>108561.56999999999</v>
      </c>
      <c r="X41" s="26">
        <f t="shared" si="25"/>
        <v>15700.810000000001</v>
      </c>
      <c r="Y41" s="27">
        <f t="shared" si="34"/>
        <v>4884223.4759271974</v>
      </c>
      <c r="Z41" s="42"/>
      <c r="AA41" s="28">
        <v>343993.43661769107</v>
      </c>
      <c r="AB41" s="27">
        <v>-13371210.855731048</v>
      </c>
    </row>
    <row r="42" spans="1:28" hidden="1" outlineLevel="1" x14ac:dyDescent="0.2">
      <c r="A42" s="16">
        <v>3</v>
      </c>
      <c r="B42" s="21">
        <v>38261</v>
      </c>
      <c r="C42" s="42" t="s">
        <v>26</v>
      </c>
      <c r="D42" s="26">
        <v>79322393.216446996</v>
      </c>
      <c r="E42" s="27">
        <f t="shared" si="26"/>
        <v>2035232867.1360345</v>
      </c>
      <c r="F42" s="26">
        <v>74713966.506787002</v>
      </c>
      <c r="G42" s="27">
        <f t="shared" si="27"/>
        <v>1997249861.5089221</v>
      </c>
      <c r="H42" s="26">
        <f t="shared" si="22"/>
        <v>4608426.7096599936</v>
      </c>
      <c r="I42" s="27">
        <f t="shared" si="22"/>
        <v>37983005.627112389</v>
      </c>
      <c r="J42" s="26">
        <v>-1863.8043907026374</v>
      </c>
      <c r="K42" s="27">
        <f t="shared" si="28"/>
        <v>-24659.30272935356</v>
      </c>
      <c r="L42" s="28">
        <f t="shared" si="23"/>
        <v>4606562.9052692913</v>
      </c>
      <c r="M42" s="28">
        <f t="shared" si="29"/>
        <v>6578724.3703450449</v>
      </c>
      <c r="N42" s="28">
        <f t="shared" si="30"/>
        <v>37958346.324383453</v>
      </c>
      <c r="O42" s="26">
        <v>4606562.9052692913</v>
      </c>
      <c r="P42" s="27">
        <f t="shared" si="31"/>
        <v>33182684.418456241</v>
      </c>
      <c r="Q42" s="28"/>
      <c r="R42" s="26">
        <v>0</v>
      </c>
      <c r="S42" s="27">
        <f t="shared" si="32"/>
        <v>4775661.905927198</v>
      </c>
      <c r="T42" s="26">
        <f t="shared" si="24"/>
        <v>4606562.9052692913</v>
      </c>
      <c r="U42" s="27">
        <f t="shared" si="24"/>
        <v>37958346.324383438</v>
      </c>
      <c r="V42" s="26">
        <v>17116.5</v>
      </c>
      <c r="W42" s="28">
        <f t="shared" si="33"/>
        <v>125678.06999999999</v>
      </c>
      <c r="X42" s="26">
        <f t="shared" si="25"/>
        <v>17116.5</v>
      </c>
      <c r="Y42" s="27">
        <f t="shared" si="34"/>
        <v>4901339.9759271974</v>
      </c>
      <c r="Z42" s="49"/>
      <c r="AA42" s="26">
        <v>4515551.6605098583</v>
      </c>
      <c r="AB42" s="27">
        <v>-8855659.1952211894</v>
      </c>
    </row>
    <row r="43" spans="1:28" hidden="1" outlineLevel="1" x14ac:dyDescent="0.2">
      <c r="A43" s="16">
        <v>3</v>
      </c>
      <c r="B43" s="21">
        <v>38292</v>
      </c>
      <c r="C43" s="42" t="s">
        <v>26</v>
      </c>
      <c r="D43" s="26">
        <v>86147413.511398703</v>
      </c>
      <c r="E43" s="27">
        <f t="shared" si="26"/>
        <v>2121380280.6474333</v>
      </c>
      <c r="F43" s="26">
        <v>84210823.535925999</v>
      </c>
      <c r="G43" s="27">
        <f t="shared" si="27"/>
        <v>2081460685.0448482</v>
      </c>
      <c r="H43" s="26">
        <f t="shared" si="22"/>
        <v>1936589.9754727036</v>
      </c>
      <c r="I43" s="27">
        <f t="shared" si="22"/>
        <v>39919595.602585077</v>
      </c>
      <c r="J43" s="26">
        <v>-782.3823500909723</v>
      </c>
      <c r="K43" s="27">
        <f t="shared" si="28"/>
        <v>-25441.685079444531</v>
      </c>
      <c r="L43" s="28">
        <f t="shared" si="23"/>
        <v>1935807.5931226127</v>
      </c>
      <c r="M43" s="28">
        <f t="shared" si="29"/>
        <v>8514531.9634676576</v>
      </c>
      <c r="N43" s="28">
        <f t="shared" si="30"/>
        <v>39894153.917506069</v>
      </c>
      <c r="O43" s="26">
        <v>1935807.5931226164</v>
      </c>
      <c r="P43" s="27">
        <f t="shared" si="31"/>
        <v>35118492.011578858</v>
      </c>
      <c r="Q43" s="28"/>
      <c r="R43" s="26">
        <v>0</v>
      </c>
      <c r="S43" s="27">
        <f t="shared" si="32"/>
        <v>4775661.905927198</v>
      </c>
      <c r="T43" s="26">
        <f t="shared" si="24"/>
        <v>1935807.5931226164</v>
      </c>
      <c r="U43" s="27">
        <f t="shared" si="24"/>
        <v>39894153.917506054</v>
      </c>
      <c r="V43" s="26">
        <v>16564.36</v>
      </c>
      <c r="W43" s="28">
        <f t="shared" si="33"/>
        <v>142242.43</v>
      </c>
      <c r="X43" s="26">
        <f t="shared" si="25"/>
        <v>16564.36</v>
      </c>
      <c r="Y43" s="27">
        <f t="shared" si="34"/>
        <v>4917904.3359271977</v>
      </c>
      <c r="AA43" s="26">
        <v>1741963.6219601855</v>
      </c>
      <c r="AB43" s="27">
        <v>-7113695.5732610039</v>
      </c>
    </row>
    <row r="44" spans="1:28" hidden="1" outlineLevel="1" x14ac:dyDescent="0.2">
      <c r="A44" s="16">
        <v>3</v>
      </c>
      <c r="B44" s="21">
        <v>38322</v>
      </c>
      <c r="C44" s="42" t="s">
        <v>26</v>
      </c>
      <c r="D44" s="26">
        <v>95992386.394731998</v>
      </c>
      <c r="E44" s="27">
        <f t="shared" si="26"/>
        <v>2217372667.0421653</v>
      </c>
      <c r="F44" s="26">
        <v>93976935.936486989</v>
      </c>
      <c r="G44" s="27">
        <f t="shared" si="27"/>
        <v>2175437620.9813352</v>
      </c>
      <c r="H44" s="26">
        <f t="shared" si="22"/>
        <v>2015450.4582450092</v>
      </c>
      <c r="I44" s="27">
        <f t="shared" si="22"/>
        <v>41935046.060830116</v>
      </c>
      <c r="J44" s="26">
        <v>-815.24198513098372</v>
      </c>
      <c r="K44" s="27">
        <f t="shared" si="28"/>
        <v>-26256.927064575513</v>
      </c>
      <c r="L44" s="28">
        <f t="shared" si="23"/>
        <v>2014635.2162598781</v>
      </c>
      <c r="M44" s="28">
        <f t="shared" si="29"/>
        <v>10529167.179727536</v>
      </c>
      <c r="N44" s="28">
        <f t="shared" si="30"/>
        <v>41908789.133765951</v>
      </c>
      <c r="O44" s="26">
        <v>2014635.2162598744</v>
      </c>
      <c r="P44" s="27">
        <f t="shared" si="31"/>
        <v>37133127.227838732</v>
      </c>
      <c r="Q44" s="28"/>
      <c r="R44" s="26">
        <v>0</v>
      </c>
      <c r="S44" s="27">
        <f t="shared" si="32"/>
        <v>4775661.905927198</v>
      </c>
      <c r="T44" s="26">
        <f t="shared" si="24"/>
        <v>2014635.2162598744</v>
      </c>
      <c r="U44" s="27">
        <f t="shared" si="24"/>
        <v>41908789.133765928</v>
      </c>
      <c r="V44" s="26">
        <v>17116.5</v>
      </c>
      <c r="W44" s="28">
        <f t="shared" si="33"/>
        <v>159358.93</v>
      </c>
      <c r="X44" s="26">
        <f t="shared" si="25"/>
        <v>17116.5</v>
      </c>
      <c r="Y44" s="27">
        <f t="shared" si="34"/>
        <v>4935020.8359271977</v>
      </c>
      <c r="Z44" s="49"/>
      <c r="AA44" s="26">
        <v>1756483.5407235734</v>
      </c>
      <c r="AB44" s="27">
        <v>-5357212.0325374305</v>
      </c>
    </row>
    <row r="45" spans="1:28" hidden="1" outlineLevel="1" x14ac:dyDescent="0.2">
      <c r="A45" s="16">
        <v>3</v>
      </c>
      <c r="B45" s="21">
        <v>38353</v>
      </c>
      <c r="C45" s="42" t="s">
        <v>27</v>
      </c>
      <c r="D45" s="26">
        <v>98603104.394731998</v>
      </c>
      <c r="E45" s="27">
        <f t="shared" si="26"/>
        <v>2315975771.4368973</v>
      </c>
      <c r="F45" s="26">
        <v>95513123.020098001</v>
      </c>
      <c r="G45" s="27">
        <f t="shared" si="27"/>
        <v>2270950744.0014334</v>
      </c>
      <c r="H45" s="26">
        <f t="shared" si="22"/>
        <v>3089981.3746339977</v>
      </c>
      <c r="I45" s="27">
        <f t="shared" si="22"/>
        <v>45025027.435463905</v>
      </c>
      <c r="J45" s="26">
        <v>-1249.3524753521351</v>
      </c>
      <c r="K45" s="27">
        <f t="shared" si="28"/>
        <v>-27506.279539927647</v>
      </c>
      <c r="L45" s="28">
        <f t="shared" si="23"/>
        <v>3088732.0221586456</v>
      </c>
      <c r="M45" s="28">
        <f t="shared" si="29"/>
        <v>13617899.201886181</v>
      </c>
      <c r="N45" s="28">
        <f t="shared" si="30"/>
        <v>44997521.155924596</v>
      </c>
      <c r="O45" s="26">
        <v>2869091.3646612391</v>
      </c>
      <c r="P45" s="27">
        <f t="shared" si="31"/>
        <v>40002218.592499971</v>
      </c>
      <c r="Q45" s="28"/>
      <c r="R45" s="26">
        <v>219640.65749740321</v>
      </c>
      <c r="S45" s="27">
        <f t="shared" si="32"/>
        <v>4995302.5634246012</v>
      </c>
      <c r="T45" s="26">
        <f t="shared" si="24"/>
        <v>3088732.0221586423</v>
      </c>
      <c r="U45" s="27">
        <f t="shared" si="24"/>
        <v>44997521.155924574</v>
      </c>
      <c r="V45" s="26">
        <v>19294.78</v>
      </c>
      <c r="W45" s="28">
        <f t="shared" si="33"/>
        <v>178653.71</v>
      </c>
      <c r="X45" s="26">
        <f t="shared" si="25"/>
        <v>238935.43749740321</v>
      </c>
      <c r="Y45" s="27">
        <f t="shared" si="34"/>
        <v>5173956.2734246012</v>
      </c>
      <c r="Z45" s="50"/>
      <c r="AA45" s="22">
        <v>3183731.5781713054</v>
      </c>
      <c r="AB45" s="23">
        <v>-2173480.4543661252</v>
      </c>
    </row>
    <row r="46" spans="1:28" hidden="1" outlineLevel="1" x14ac:dyDescent="0.2">
      <c r="A46" s="16">
        <v>3</v>
      </c>
      <c r="B46" s="21">
        <v>38384</v>
      </c>
      <c r="C46" s="42" t="s">
        <v>26</v>
      </c>
      <c r="D46" s="26">
        <v>88725927.394731998</v>
      </c>
      <c r="E46" s="27">
        <f t="shared" si="26"/>
        <v>2404701698.8316293</v>
      </c>
      <c r="F46" s="26">
        <v>83599520.495023996</v>
      </c>
      <c r="G46" s="27">
        <f t="shared" si="27"/>
        <v>2354550264.4964576</v>
      </c>
      <c r="H46" s="26">
        <f>D46-F46</f>
        <v>5126406.8997080028</v>
      </c>
      <c r="I46" s="27">
        <f>H46+I45</f>
        <v>50151434.335171908</v>
      </c>
      <c r="J46" s="26">
        <v>-2073.0683874820334</v>
      </c>
      <c r="K46" s="27">
        <f t="shared" si="28"/>
        <v>-29579.347927409683</v>
      </c>
      <c r="L46" s="28">
        <f t="shared" si="23"/>
        <v>5124333.8313205205</v>
      </c>
      <c r="M46" s="28">
        <f t="shared" si="29"/>
        <v>18742233.033206701</v>
      </c>
      <c r="N46" s="28">
        <f>L46+N45</f>
        <v>50121854.987245113</v>
      </c>
      <c r="O46" s="26">
        <v>51243.33831320703</v>
      </c>
      <c r="P46" s="27">
        <f t="shared" si="31"/>
        <v>40053461.930813178</v>
      </c>
      <c r="Q46" s="28"/>
      <c r="R46" s="26">
        <v>5073090.4930073181</v>
      </c>
      <c r="S46" s="27">
        <f t="shared" si="32"/>
        <v>10068393.056431919</v>
      </c>
      <c r="T46" s="26">
        <f t="shared" si="24"/>
        <v>5124333.8313205251</v>
      </c>
      <c r="U46" s="27">
        <f t="shared" si="24"/>
        <v>50121854.987245098</v>
      </c>
      <c r="V46" s="26">
        <v>18862.260000000002</v>
      </c>
      <c r="W46" s="28">
        <f t="shared" si="33"/>
        <v>197515.97</v>
      </c>
      <c r="X46" s="26">
        <f t="shared" si="25"/>
        <v>5091952.7530073179</v>
      </c>
      <c r="Y46" s="27">
        <f t="shared" si="34"/>
        <v>10265909.026431918</v>
      </c>
      <c r="Z46" s="49"/>
      <c r="AA46" s="26">
        <v>2173480.3593661189</v>
      </c>
      <c r="AB46" s="27">
        <v>0</v>
      </c>
    </row>
    <row r="47" spans="1:28" hidden="1" outlineLevel="1" x14ac:dyDescent="0.2">
      <c r="A47" s="16">
        <v>3</v>
      </c>
      <c r="B47" s="21">
        <v>38412</v>
      </c>
      <c r="C47" s="42" t="s">
        <v>28</v>
      </c>
      <c r="D47" s="26">
        <v>89131538.734929502</v>
      </c>
      <c r="E47" s="27">
        <f t="shared" si="26"/>
        <v>2493833237.5665588</v>
      </c>
      <c r="F47" s="26">
        <v>86090863.631000489</v>
      </c>
      <c r="G47" s="27">
        <f t="shared" si="27"/>
        <v>2440641128.1274581</v>
      </c>
      <c r="H47" s="26">
        <f>D47-F47</f>
        <v>3040675.103929013</v>
      </c>
      <c r="I47" s="27">
        <f>H47+I46</f>
        <v>53192109.439100921</v>
      </c>
      <c r="J47" s="26">
        <v>-1212.4327419873214</v>
      </c>
      <c r="K47" s="27">
        <f t="shared" si="28"/>
        <v>-30791.780669397005</v>
      </c>
      <c r="L47" s="28">
        <f t="shared" si="23"/>
        <v>3039462.6711870255</v>
      </c>
      <c r="M47" s="28">
        <f t="shared" si="29"/>
        <v>21781695.704393726</v>
      </c>
      <c r="N47" s="28">
        <f>L47+N46</f>
        <v>53161317.658432141</v>
      </c>
      <c r="O47" s="26">
        <v>21486.148189902306</v>
      </c>
      <c r="P47" s="27">
        <f t="shared" si="31"/>
        <v>40074948.079003081</v>
      </c>
      <c r="Q47" s="29"/>
      <c r="R47" s="26">
        <v>3017976.5229971185</v>
      </c>
      <c r="S47" s="27">
        <f t="shared" si="32"/>
        <v>13086369.579429038</v>
      </c>
      <c r="T47" s="26">
        <f t="shared" si="24"/>
        <v>3039462.6711870208</v>
      </c>
      <c r="U47" s="27">
        <f t="shared" si="24"/>
        <v>53161317.658432119</v>
      </c>
      <c r="V47" s="26">
        <v>41011.129999999997</v>
      </c>
      <c r="W47" s="28">
        <f t="shared" si="33"/>
        <v>238527.1</v>
      </c>
      <c r="X47" s="26">
        <f t="shared" si="25"/>
        <v>3058987.6529971184</v>
      </c>
      <c r="Y47" s="27">
        <f t="shared" si="34"/>
        <v>13324896.679429036</v>
      </c>
      <c r="AA47" s="26">
        <v>0</v>
      </c>
      <c r="AB47" s="27">
        <v>0</v>
      </c>
    </row>
    <row r="48" spans="1:28" ht="13.15" hidden="1" customHeight="1" outlineLevel="1" x14ac:dyDescent="0.2">
      <c r="A48" s="16">
        <v>3</v>
      </c>
      <c r="B48" s="21">
        <v>38443</v>
      </c>
      <c r="C48" s="42" t="s">
        <v>26</v>
      </c>
      <c r="D48" s="26">
        <v>79808213.499852404</v>
      </c>
      <c r="E48" s="27">
        <f t="shared" si="26"/>
        <v>2573641451.066411</v>
      </c>
      <c r="F48" s="26">
        <v>79275583.785099998</v>
      </c>
      <c r="G48" s="27">
        <f t="shared" si="27"/>
        <v>2519916711.9125581</v>
      </c>
      <c r="H48" s="26">
        <f>D48-F48</f>
        <v>532629.71475240588</v>
      </c>
      <c r="I48" s="27">
        <f>H48+I47</f>
        <v>53724739.153853327</v>
      </c>
      <c r="J48" s="26">
        <v>-211.18240475997197</v>
      </c>
      <c r="K48" s="27">
        <f t="shared" si="28"/>
        <v>-31002.963074156978</v>
      </c>
      <c r="L48" s="28">
        <f t="shared" si="23"/>
        <v>532418.53234764596</v>
      </c>
      <c r="M48" s="28">
        <f t="shared" si="29"/>
        <v>22314114.236741371</v>
      </c>
      <c r="N48" s="28">
        <f>L48+N47</f>
        <v>53693736.19077979</v>
      </c>
      <c r="O48" s="26">
        <v>2662.0926617383957</v>
      </c>
      <c r="P48" s="27">
        <f t="shared" si="31"/>
        <v>40077610.171664819</v>
      </c>
      <c r="Q48" s="29"/>
      <c r="R48" s="26">
        <v>529756.43968590908</v>
      </c>
      <c r="S48" s="27">
        <f t="shared" si="32"/>
        <v>13616126.019114947</v>
      </c>
      <c r="T48" s="26">
        <f t="shared" si="24"/>
        <v>532418.53234764747</v>
      </c>
      <c r="U48" s="27">
        <f t="shared" si="24"/>
        <v>53693736.190779768</v>
      </c>
      <c r="V48" s="26">
        <v>58983.519999999997</v>
      </c>
      <c r="W48" s="28">
        <f t="shared" si="33"/>
        <v>297510.62</v>
      </c>
      <c r="X48" s="26">
        <f t="shared" si="25"/>
        <v>588739.9596859091</v>
      </c>
      <c r="Y48" s="27">
        <f t="shared" si="34"/>
        <v>13913636.639114944</v>
      </c>
      <c r="AA48" s="26">
        <v>0</v>
      </c>
      <c r="AB48" s="27">
        <v>0</v>
      </c>
    </row>
    <row r="49" spans="1:28" ht="13.15" hidden="1" customHeight="1" outlineLevel="1" x14ac:dyDescent="0.2">
      <c r="A49" s="16">
        <v>3</v>
      </c>
      <c r="B49" s="21">
        <v>38473</v>
      </c>
      <c r="C49" s="42" t="s">
        <v>26</v>
      </c>
      <c r="D49" s="26">
        <v>61013758.499852501</v>
      </c>
      <c r="E49" s="27">
        <f t="shared" si="26"/>
        <v>2634655209.5662637</v>
      </c>
      <c r="F49" s="26">
        <v>74193398.594715998</v>
      </c>
      <c r="G49" s="27">
        <f t="shared" si="27"/>
        <v>2594110110.5072742</v>
      </c>
      <c r="H49" s="26">
        <f>D49-F49</f>
        <v>-13179640.094863497</v>
      </c>
      <c r="I49" s="27">
        <f>H49+I48</f>
        <v>40545099.05898983</v>
      </c>
      <c r="J49" s="26">
        <v>5245.5745983248526</v>
      </c>
      <c r="K49" s="27">
        <f t="shared" si="28"/>
        <v>-25757.388475832126</v>
      </c>
      <c r="L49" s="28">
        <f t="shared" si="23"/>
        <v>-13174394.520265171</v>
      </c>
      <c r="M49" s="28">
        <f t="shared" si="29"/>
        <v>9139719.7164762001</v>
      </c>
      <c r="N49" s="28">
        <f>L49+N48</f>
        <v>40519341.670514621</v>
      </c>
      <c r="O49" s="26">
        <v>-4333930.4070774242</v>
      </c>
      <c r="P49" s="27">
        <f t="shared" si="31"/>
        <v>35743679.764587395</v>
      </c>
      <c r="Q49" s="29"/>
      <c r="R49" s="26">
        <v>-8840464.1131877489</v>
      </c>
      <c r="S49" s="27">
        <f t="shared" si="32"/>
        <v>4775661.905927198</v>
      </c>
      <c r="T49" s="26">
        <f t="shared" si="24"/>
        <v>-13174394.520265173</v>
      </c>
      <c r="U49" s="27">
        <f t="shared" si="24"/>
        <v>40519341.670514591</v>
      </c>
      <c r="V49" s="26">
        <v>60007.53</v>
      </c>
      <c r="W49" s="28">
        <f t="shared" si="33"/>
        <v>357518.15</v>
      </c>
      <c r="X49" s="26">
        <f t="shared" si="25"/>
        <v>-8780456.5831877496</v>
      </c>
      <c r="Y49" s="27">
        <f t="shared" si="34"/>
        <v>5133180.0559271947</v>
      </c>
      <c r="Z49" s="46"/>
      <c r="AA49" s="26">
        <v>0</v>
      </c>
      <c r="AB49" s="27">
        <v>0</v>
      </c>
    </row>
    <row r="50" spans="1:28" ht="13.15" hidden="1" customHeight="1" outlineLevel="1" x14ac:dyDescent="0.2">
      <c r="A50" s="16">
        <v>3</v>
      </c>
      <c r="B50" s="21">
        <v>38504</v>
      </c>
      <c r="C50" s="42" t="s">
        <v>26</v>
      </c>
      <c r="D50" s="32">
        <v>72032908.435373396</v>
      </c>
      <c r="E50" s="33">
        <f t="shared" si="26"/>
        <v>2706688118.001637</v>
      </c>
      <c r="F50" s="32">
        <v>71214743</v>
      </c>
      <c r="G50" s="33">
        <f t="shared" si="27"/>
        <v>2665324853.5072742</v>
      </c>
      <c r="H50" s="32">
        <f>D50-F50</f>
        <v>818165.43537339568</v>
      </c>
      <c r="I50" s="33">
        <f>H50+I49</f>
        <v>41363264.494363226</v>
      </c>
      <c r="J50" s="32">
        <v>-324.53883589085189</v>
      </c>
      <c r="K50" s="33">
        <f t="shared" si="28"/>
        <v>-26081.927311722979</v>
      </c>
      <c r="L50" s="32">
        <f t="shared" si="23"/>
        <v>817840.89653750486</v>
      </c>
      <c r="M50" s="34">
        <f t="shared" si="29"/>
        <v>9957560.6130137052</v>
      </c>
      <c r="N50" s="33">
        <f>L50+N49</f>
        <v>41337182.567052126</v>
      </c>
      <c r="O50" s="32">
        <v>817840.39653750509</v>
      </c>
      <c r="P50" s="33">
        <f t="shared" si="31"/>
        <v>36561520.1611249</v>
      </c>
      <c r="Q50" s="35"/>
      <c r="R50" s="32">
        <v>0</v>
      </c>
      <c r="S50" s="33">
        <f t="shared" si="32"/>
        <v>4775661.905927198</v>
      </c>
      <c r="T50" s="32">
        <f t="shared" si="24"/>
        <v>817840.39653750509</v>
      </c>
      <c r="U50" s="33">
        <f t="shared" si="24"/>
        <v>41337182.067052096</v>
      </c>
      <c r="V50" s="32">
        <v>20803.57</v>
      </c>
      <c r="W50" s="34">
        <f t="shared" si="33"/>
        <v>378321.72000000003</v>
      </c>
      <c r="X50" s="32">
        <f t="shared" si="25"/>
        <v>20803.57</v>
      </c>
      <c r="Y50" s="33">
        <f t="shared" si="34"/>
        <v>5153983.625927195</v>
      </c>
      <c r="Z50" s="51"/>
      <c r="AA50" s="32">
        <v>0</v>
      </c>
      <c r="AB50" s="33">
        <v>0</v>
      </c>
    </row>
    <row r="51" spans="1:28" ht="6.75" hidden="1" customHeight="1" outlineLevel="1" x14ac:dyDescent="0.2">
      <c r="B51" s="21"/>
      <c r="D51" s="17"/>
      <c r="E51" s="17"/>
      <c r="F51" s="17"/>
      <c r="G51" s="17"/>
      <c r="H51" s="17"/>
      <c r="I51" s="34"/>
      <c r="J51" s="52"/>
      <c r="K51" s="52"/>
      <c r="L51" s="52"/>
      <c r="M51" s="52"/>
      <c r="N51" s="52"/>
      <c r="O51" s="34"/>
      <c r="P51" s="53"/>
      <c r="Q51" s="52"/>
      <c r="R51" s="52"/>
      <c r="S51" s="54"/>
      <c r="T51" s="35"/>
      <c r="U51" s="53"/>
      <c r="V51" s="17"/>
      <c r="W51" s="17"/>
      <c r="X51" s="17"/>
      <c r="Y51" s="17"/>
    </row>
    <row r="52" spans="1:28" hidden="1" outlineLevel="1" x14ac:dyDescent="0.2">
      <c r="A52" s="16">
        <v>4</v>
      </c>
      <c r="B52" s="21">
        <v>38534</v>
      </c>
      <c r="D52" s="55">
        <v>68411941.758498028</v>
      </c>
      <c r="E52" s="43">
        <f>D52+E50</f>
        <v>2775100059.7601352</v>
      </c>
      <c r="F52" s="56">
        <v>74070384.349716008</v>
      </c>
      <c r="G52" s="43">
        <f>F52+G50</f>
        <v>2739395237.8569903</v>
      </c>
      <c r="H52" s="56">
        <f t="shared" ref="H52:I58" si="35">D52-F52</f>
        <v>-5658442.5912179798</v>
      </c>
      <c r="I52" s="43">
        <f t="shared" si="35"/>
        <v>35704821.903144836</v>
      </c>
      <c r="J52" s="56">
        <v>2252.0601513050497</v>
      </c>
      <c r="K52" s="43">
        <f>J52+K50</f>
        <v>-23829.867160417929</v>
      </c>
      <c r="L52" s="56">
        <f t="shared" ref="L52:L63" si="36">H52+J52</f>
        <v>-5656190.5310666747</v>
      </c>
      <c r="M52" s="56">
        <f>L52</f>
        <v>-5656190.5310666747</v>
      </c>
      <c r="N52" s="43">
        <f>L52+N50</f>
        <v>35680992.035985455</v>
      </c>
      <c r="O52" s="26">
        <v>-5656190.5310666747</v>
      </c>
      <c r="P52" s="43">
        <f>O52+P50</f>
        <v>30905329.630058225</v>
      </c>
      <c r="Q52" s="57"/>
      <c r="R52" s="26">
        <v>0</v>
      </c>
      <c r="S52" s="43">
        <f>+R52+S50</f>
        <v>4775661.905927198</v>
      </c>
      <c r="T52" s="56">
        <f t="shared" ref="T52:U63" si="37">O52+R52</f>
        <v>-5656190.5310666747</v>
      </c>
      <c r="U52" s="43">
        <f t="shared" si="37"/>
        <v>35680991.535985425</v>
      </c>
      <c r="V52" s="26">
        <v>23403.360000000001</v>
      </c>
      <c r="W52" s="43">
        <f>+W50+V52</f>
        <v>401725.08</v>
      </c>
      <c r="X52" s="56">
        <f t="shared" ref="X52:X63" si="38">+R52+V52</f>
        <v>23403.360000000001</v>
      </c>
      <c r="Y52" s="43">
        <f>+X52+Y50</f>
        <v>5177386.9859271953</v>
      </c>
      <c r="AA52" s="28"/>
      <c r="AB52" s="28"/>
    </row>
    <row r="53" spans="1:28" hidden="1" outlineLevel="1" x14ac:dyDescent="0.2">
      <c r="A53" s="16">
        <v>4</v>
      </c>
      <c r="B53" s="21">
        <v>38565</v>
      </c>
      <c r="C53" s="58"/>
      <c r="D53" s="26">
        <v>75099856.758498028</v>
      </c>
      <c r="E53" s="27">
        <f t="shared" ref="E53:E63" si="39">+E52+D53</f>
        <v>2850199916.5186334</v>
      </c>
      <c r="F53" s="26">
        <v>75878971.789204001</v>
      </c>
      <c r="G53" s="27">
        <f t="shared" ref="G53:G63" si="40">+G52+F53</f>
        <v>2815274209.6461945</v>
      </c>
      <c r="H53" s="26">
        <f t="shared" si="35"/>
        <v>-779115.03070597351</v>
      </c>
      <c r="I53" s="27">
        <f t="shared" si="35"/>
        <v>34925706.872438908</v>
      </c>
      <c r="J53" s="26">
        <v>310.08778222103138</v>
      </c>
      <c r="K53" s="27">
        <f t="shared" ref="K53:K63" si="41">+K52+J53</f>
        <v>-23519.779378196898</v>
      </c>
      <c r="L53" s="26">
        <f t="shared" si="36"/>
        <v>-778804.94292375247</v>
      </c>
      <c r="M53" s="28">
        <f t="shared" ref="M53:M63" si="42">M52+L53</f>
        <v>-6434995.4739904273</v>
      </c>
      <c r="N53" s="27">
        <f t="shared" ref="N53:N58" si="43">N52+L53</f>
        <v>34902187.0930617</v>
      </c>
      <c r="O53" s="26">
        <v>-778804.94292375073</v>
      </c>
      <c r="P53" s="27">
        <f t="shared" ref="P53:P63" si="44">+P52+O53</f>
        <v>30126524.687134475</v>
      </c>
      <c r="Q53" s="29"/>
      <c r="R53" s="26">
        <v>0</v>
      </c>
      <c r="S53" s="27">
        <f t="shared" ref="S53:S63" si="45">R53+S52</f>
        <v>4775661.905927198</v>
      </c>
      <c r="T53" s="26">
        <f t="shared" si="37"/>
        <v>-778804.94292375073</v>
      </c>
      <c r="U53" s="27">
        <f t="shared" si="37"/>
        <v>34902186.593061671</v>
      </c>
      <c r="V53" s="26">
        <v>22951.23</v>
      </c>
      <c r="W53" s="27">
        <f t="shared" ref="W53:W63" si="46">+W52+V53</f>
        <v>424676.31</v>
      </c>
      <c r="X53" s="26">
        <f t="shared" si="38"/>
        <v>22951.23</v>
      </c>
      <c r="Y53" s="27">
        <f t="shared" ref="Y53:Y63" si="47">+X53+Y52</f>
        <v>5200338.2159271957</v>
      </c>
      <c r="AA53" s="28"/>
      <c r="AB53" s="28"/>
    </row>
    <row r="54" spans="1:28" hidden="1" outlineLevel="1" x14ac:dyDescent="0.2">
      <c r="A54" s="16">
        <v>4</v>
      </c>
      <c r="B54" s="21">
        <v>38596</v>
      </c>
      <c r="C54" s="58"/>
      <c r="D54" s="26">
        <v>77992438.758498028</v>
      </c>
      <c r="E54" s="27">
        <f t="shared" si="39"/>
        <v>2928192355.2771316</v>
      </c>
      <c r="F54" s="26">
        <v>72653042.690820009</v>
      </c>
      <c r="G54" s="27">
        <f t="shared" si="40"/>
        <v>2887927252.3370147</v>
      </c>
      <c r="H54" s="26">
        <f t="shared" si="35"/>
        <v>5339396.0676780194</v>
      </c>
      <c r="I54" s="27">
        <f t="shared" si="35"/>
        <v>40265102.940116882</v>
      </c>
      <c r="J54" s="26">
        <v>-2125.0796349355951</v>
      </c>
      <c r="K54" s="27">
        <f t="shared" si="41"/>
        <v>-25644.859013132493</v>
      </c>
      <c r="L54" s="26">
        <f t="shared" si="36"/>
        <v>5337270.9880430838</v>
      </c>
      <c r="M54" s="28">
        <f t="shared" si="42"/>
        <v>-1097724.4859473435</v>
      </c>
      <c r="N54" s="27">
        <f t="shared" si="43"/>
        <v>40239458.081104785</v>
      </c>
      <c r="O54" s="26">
        <v>5337270.9880430847</v>
      </c>
      <c r="P54" s="27">
        <f t="shared" si="44"/>
        <v>35463795.675177559</v>
      </c>
      <c r="Q54" s="29"/>
      <c r="R54" s="26">
        <v>0</v>
      </c>
      <c r="S54" s="27">
        <f t="shared" si="45"/>
        <v>4775661.905927198</v>
      </c>
      <c r="T54" s="26">
        <f t="shared" si="37"/>
        <v>5337270.9880430847</v>
      </c>
      <c r="U54" s="27">
        <f t="shared" si="37"/>
        <v>40239457.581104755</v>
      </c>
      <c r="V54" s="26">
        <v>22648.420000000002</v>
      </c>
      <c r="W54" s="27">
        <f t="shared" si="46"/>
        <v>447324.73</v>
      </c>
      <c r="X54" s="26">
        <f t="shared" si="38"/>
        <v>22648.420000000002</v>
      </c>
      <c r="Y54" s="27">
        <f t="shared" si="47"/>
        <v>5222986.6359271957</v>
      </c>
      <c r="AA54" s="28"/>
      <c r="AB54" s="28"/>
    </row>
    <row r="55" spans="1:28" hidden="1" outlineLevel="1" x14ac:dyDescent="0.2">
      <c r="A55" s="16">
        <v>4</v>
      </c>
      <c r="B55" s="21">
        <v>38626</v>
      </c>
      <c r="C55" s="58"/>
      <c r="D55" s="26">
        <v>85827622.758498028</v>
      </c>
      <c r="E55" s="27">
        <f t="shared" si="39"/>
        <v>3014019978.0356297</v>
      </c>
      <c r="F55" s="28">
        <v>80243629.763216004</v>
      </c>
      <c r="G55" s="27">
        <f t="shared" si="40"/>
        <v>2968170882.1002307</v>
      </c>
      <c r="H55" s="28">
        <f t="shared" si="35"/>
        <v>5583992.9952820241</v>
      </c>
      <c r="I55" s="27">
        <f t="shared" si="35"/>
        <v>45849095.935399055</v>
      </c>
      <c r="J55" s="28">
        <v>-2222.4292121222243</v>
      </c>
      <c r="K55" s="27">
        <f t="shared" si="41"/>
        <v>-27867.288225254717</v>
      </c>
      <c r="L55" s="28">
        <f t="shared" si="36"/>
        <v>5581770.5660699019</v>
      </c>
      <c r="M55" s="28">
        <f t="shared" si="42"/>
        <v>4484046.0801225584</v>
      </c>
      <c r="N55" s="27">
        <f t="shared" si="43"/>
        <v>45821228.647174686</v>
      </c>
      <c r="O55" s="26">
        <v>4546659.4922349155</v>
      </c>
      <c r="P55" s="27">
        <f t="shared" si="44"/>
        <v>40010455.167412475</v>
      </c>
      <c r="Q55" s="29"/>
      <c r="R55" s="26">
        <v>1035111.0738349855</v>
      </c>
      <c r="S55" s="27">
        <f t="shared" si="45"/>
        <v>5810772.9797621835</v>
      </c>
      <c r="T55" s="28">
        <f t="shared" si="37"/>
        <v>5581770.566069901</v>
      </c>
      <c r="U55" s="27">
        <f t="shared" si="37"/>
        <v>45821228.147174656</v>
      </c>
      <c r="V55" s="26">
        <v>25445.82</v>
      </c>
      <c r="W55" s="27">
        <f t="shared" si="46"/>
        <v>472770.55</v>
      </c>
      <c r="X55" s="28">
        <f t="shared" si="38"/>
        <v>1060556.8938349856</v>
      </c>
      <c r="Y55" s="27">
        <f t="shared" si="47"/>
        <v>6283543.5297621815</v>
      </c>
      <c r="Z55" s="46"/>
      <c r="AA55" s="28"/>
      <c r="AB55" s="28"/>
    </row>
    <row r="56" spans="1:28" hidden="1" outlineLevel="1" x14ac:dyDescent="0.2">
      <c r="A56" s="16">
        <v>4</v>
      </c>
      <c r="B56" s="21">
        <v>38657</v>
      </c>
      <c r="C56" s="58"/>
      <c r="D56" s="26">
        <v>100834275.37383108</v>
      </c>
      <c r="E56" s="27">
        <f t="shared" si="39"/>
        <v>3114854253.409461</v>
      </c>
      <c r="F56" s="28">
        <v>101324973.1038107</v>
      </c>
      <c r="G56" s="27">
        <f t="shared" si="40"/>
        <v>3069495855.2040415</v>
      </c>
      <c r="H56" s="28">
        <f t="shared" si="35"/>
        <v>-490697.72997961938</v>
      </c>
      <c r="I56" s="27">
        <f t="shared" si="35"/>
        <v>45358398.20541954</v>
      </c>
      <c r="J56" s="28">
        <v>195.29769653186668</v>
      </c>
      <c r="K56" s="27">
        <f t="shared" si="41"/>
        <v>-27671.99052872285</v>
      </c>
      <c r="L56" s="28">
        <f t="shared" si="36"/>
        <v>-490502.43228308752</v>
      </c>
      <c r="M56" s="28">
        <f t="shared" si="42"/>
        <v>3993543.6478394708</v>
      </c>
      <c r="N56" s="27">
        <f t="shared" si="43"/>
        <v>45330726.214891598</v>
      </c>
      <c r="O56" s="26">
        <v>-4905.0243228301406</v>
      </c>
      <c r="P56" s="27">
        <f t="shared" si="44"/>
        <v>40005550.143089645</v>
      </c>
      <c r="Q56" s="29"/>
      <c r="R56" s="26">
        <v>-485597.40796025749</v>
      </c>
      <c r="S56" s="27">
        <f t="shared" si="45"/>
        <v>5325175.571801926</v>
      </c>
      <c r="T56" s="28">
        <f t="shared" si="37"/>
        <v>-490502.43228308763</v>
      </c>
      <c r="U56" s="27">
        <f t="shared" si="37"/>
        <v>45330725.714891568</v>
      </c>
      <c r="V56" s="26">
        <v>29671.46</v>
      </c>
      <c r="W56" s="27">
        <f t="shared" si="46"/>
        <v>502442.01</v>
      </c>
      <c r="X56" s="28">
        <f t="shared" si="38"/>
        <v>-455925.94796025747</v>
      </c>
      <c r="Y56" s="27">
        <f t="shared" si="47"/>
        <v>5827617.5818019239</v>
      </c>
      <c r="AA56" s="28"/>
      <c r="AB56" s="28"/>
    </row>
    <row r="57" spans="1:28" hidden="1" outlineLevel="1" x14ac:dyDescent="0.2">
      <c r="A57" s="16">
        <v>4</v>
      </c>
      <c r="B57" s="21">
        <v>38687</v>
      </c>
      <c r="C57" s="58"/>
      <c r="D57" s="26">
        <v>124659147.09624203</v>
      </c>
      <c r="E57" s="27">
        <f t="shared" si="39"/>
        <v>3239513400.505703</v>
      </c>
      <c r="F57" s="28">
        <v>114228748.79118812</v>
      </c>
      <c r="G57" s="27">
        <f t="shared" si="40"/>
        <v>3183724603.9952297</v>
      </c>
      <c r="H57" s="28">
        <f t="shared" si="35"/>
        <v>10430398.305053905</v>
      </c>
      <c r="I57" s="27">
        <f t="shared" si="35"/>
        <v>55788796.510473251</v>
      </c>
      <c r="J57" s="28">
        <v>-4151.2985254116356</v>
      </c>
      <c r="K57" s="27">
        <f t="shared" si="41"/>
        <v>-31823.289054134486</v>
      </c>
      <c r="L57" s="28">
        <f t="shared" si="36"/>
        <v>10426247.006528493</v>
      </c>
      <c r="M57" s="28">
        <f t="shared" si="42"/>
        <v>14419790.654367965</v>
      </c>
      <c r="N57" s="27">
        <f t="shared" si="43"/>
        <v>55756973.221420094</v>
      </c>
      <c r="O57" s="26">
        <v>104262.4700652808</v>
      </c>
      <c r="P57" s="27">
        <f t="shared" si="44"/>
        <v>40109812.613154925</v>
      </c>
      <c r="Q57" s="29"/>
      <c r="R57" s="26">
        <v>10321984.536463212</v>
      </c>
      <c r="S57" s="27">
        <f t="shared" si="45"/>
        <v>15647160.108265139</v>
      </c>
      <c r="T57" s="28">
        <f t="shared" si="37"/>
        <v>10426247.006528493</v>
      </c>
      <c r="U57" s="27">
        <f t="shared" si="37"/>
        <v>55756972.721420065</v>
      </c>
      <c r="V57" s="26">
        <v>29938.55</v>
      </c>
      <c r="W57" s="27">
        <f t="shared" si="46"/>
        <v>532380.56000000006</v>
      </c>
      <c r="X57" s="28">
        <f t="shared" si="38"/>
        <v>10351923.086463213</v>
      </c>
      <c r="Y57" s="27">
        <f t="shared" si="47"/>
        <v>16179540.668265138</v>
      </c>
      <c r="Z57" s="58"/>
      <c r="AA57" s="28"/>
      <c r="AB57" s="28"/>
    </row>
    <row r="58" spans="1:28" hidden="1" outlineLevel="1" x14ac:dyDescent="0.2">
      <c r="A58" s="16">
        <v>4</v>
      </c>
      <c r="B58" s="21">
        <v>38718</v>
      </c>
      <c r="C58" s="58"/>
      <c r="D58" s="26">
        <v>104630999.23447217</v>
      </c>
      <c r="E58" s="27">
        <f t="shared" si="39"/>
        <v>3344144399.7401752</v>
      </c>
      <c r="F58" s="28">
        <v>107291961.32717976</v>
      </c>
      <c r="G58" s="27">
        <f t="shared" si="40"/>
        <v>3291016565.3224096</v>
      </c>
      <c r="H58" s="28">
        <f t="shared" si="35"/>
        <v>-2660962.0927075893</v>
      </c>
      <c r="I58" s="27">
        <f t="shared" si="35"/>
        <v>53127834.417765617</v>
      </c>
      <c r="J58" s="28">
        <v>1059.0629128976725</v>
      </c>
      <c r="K58" s="27">
        <f t="shared" si="41"/>
        <v>-30764.226141236813</v>
      </c>
      <c r="L58" s="28">
        <f t="shared" si="36"/>
        <v>-2659903.0297946916</v>
      </c>
      <c r="M58" s="28">
        <f t="shared" si="42"/>
        <v>11759887.624573274</v>
      </c>
      <c r="N58" s="27">
        <f t="shared" si="43"/>
        <v>53097070.191625401</v>
      </c>
      <c r="O58" s="26">
        <v>-26599.03029794246</v>
      </c>
      <c r="P58" s="27">
        <f t="shared" si="44"/>
        <v>40083213.582856983</v>
      </c>
      <c r="Q58" s="29"/>
      <c r="R58" s="26">
        <v>-2633303.9994967449</v>
      </c>
      <c r="S58" s="27">
        <f t="shared" si="45"/>
        <v>13013856.108768394</v>
      </c>
      <c r="T58" s="28">
        <f t="shared" si="37"/>
        <v>-2659903.0297946874</v>
      </c>
      <c r="U58" s="27">
        <f t="shared" si="37"/>
        <v>53097069.691625379</v>
      </c>
      <c r="V58" s="26">
        <v>89612.78</v>
      </c>
      <c r="W58" s="27">
        <f t="shared" si="46"/>
        <v>621993.34000000008</v>
      </c>
      <c r="X58" s="28">
        <f t="shared" si="38"/>
        <v>-2543691.2194967452</v>
      </c>
      <c r="Y58" s="27">
        <f t="shared" si="47"/>
        <v>13635849.448768392</v>
      </c>
      <c r="Z58" s="58"/>
      <c r="AA58" s="28"/>
      <c r="AB58" s="28"/>
    </row>
    <row r="59" spans="1:28" hidden="1" outlineLevel="1" x14ac:dyDescent="0.2">
      <c r="A59" s="16">
        <v>4</v>
      </c>
      <c r="B59" s="21">
        <v>38749</v>
      </c>
      <c r="C59" s="58"/>
      <c r="D59" s="26">
        <v>102024029.55788586</v>
      </c>
      <c r="E59" s="27">
        <f t="shared" si="39"/>
        <v>3446168429.2980609</v>
      </c>
      <c r="F59" s="28">
        <v>99805663.690891728</v>
      </c>
      <c r="G59" s="27">
        <f t="shared" si="40"/>
        <v>3390822229.0133014</v>
      </c>
      <c r="H59" s="28">
        <f>D59-F59</f>
        <v>2218365.8669941276</v>
      </c>
      <c r="I59" s="27">
        <f>H59+I58</f>
        <v>55346200.284759745</v>
      </c>
      <c r="J59" s="28">
        <v>-633.90961506357417</v>
      </c>
      <c r="K59" s="27">
        <f t="shared" si="41"/>
        <v>-31398.135756300388</v>
      </c>
      <c r="L59" s="28">
        <f t="shared" si="36"/>
        <v>2217731.9573790641</v>
      </c>
      <c r="M59" s="28">
        <f t="shared" si="42"/>
        <v>13977619.581952337</v>
      </c>
      <c r="N59" s="27">
        <f>L59+N58</f>
        <v>55314802.149004467</v>
      </c>
      <c r="O59" s="26">
        <v>22177.319573789835</v>
      </c>
      <c r="P59" s="27">
        <f t="shared" si="44"/>
        <v>40105390.902430773</v>
      </c>
      <c r="Q59" s="29"/>
      <c r="R59" s="26">
        <v>2195554.6378052663</v>
      </c>
      <c r="S59" s="27">
        <f t="shared" si="45"/>
        <v>15209410.746573661</v>
      </c>
      <c r="T59" s="28">
        <f t="shared" si="37"/>
        <v>2217731.9573790561</v>
      </c>
      <c r="U59" s="27">
        <f t="shared" si="37"/>
        <v>55314801.64900443</v>
      </c>
      <c r="V59" s="26">
        <v>68094.149999999994</v>
      </c>
      <c r="W59" s="27">
        <f t="shared" si="46"/>
        <v>690087.49000000011</v>
      </c>
      <c r="X59" s="28">
        <f t="shared" si="38"/>
        <v>2263648.7878052662</v>
      </c>
      <c r="Y59" s="27">
        <f t="shared" si="47"/>
        <v>15899498.236573659</v>
      </c>
      <c r="Z59" s="58"/>
      <c r="AA59" s="28"/>
      <c r="AB59" s="28"/>
    </row>
    <row r="60" spans="1:28" hidden="1" outlineLevel="1" x14ac:dyDescent="0.2">
      <c r="A60" s="16">
        <v>4</v>
      </c>
      <c r="B60" s="21">
        <v>38777</v>
      </c>
      <c r="C60" s="58"/>
      <c r="D60" s="26">
        <v>108508429.20494995</v>
      </c>
      <c r="E60" s="27">
        <f t="shared" si="39"/>
        <v>3554676858.5030107</v>
      </c>
      <c r="F60" s="26">
        <v>101462776.98743582</v>
      </c>
      <c r="G60" s="27">
        <f t="shared" si="40"/>
        <v>3492285006.0007372</v>
      </c>
      <c r="H60" s="26">
        <f>D60-F60</f>
        <v>7045652.2175141275</v>
      </c>
      <c r="I60" s="27">
        <f>H60+I59</f>
        <v>62391852.502273872</v>
      </c>
      <c r="J60" s="26">
        <v>-2804.169582570903</v>
      </c>
      <c r="K60" s="27">
        <f t="shared" si="41"/>
        <v>-34202.305338871287</v>
      </c>
      <c r="L60" s="26">
        <f t="shared" si="36"/>
        <v>7042848.0479315566</v>
      </c>
      <c r="M60" s="28">
        <f t="shared" si="42"/>
        <v>21020467.629883893</v>
      </c>
      <c r="N60" s="27">
        <f>L60+N59</f>
        <v>62357650.196936026</v>
      </c>
      <c r="O60" s="26">
        <v>65326.142329894006</v>
      </c>
      <c r="P60" s="27">
        <f t="shared" si="44"/>
        <v>40170717.044760667</v>
      </c>
      <c r="Q60" s="29"/>
      <c r="R60" s="26">
        <v>6977521.9056016635</v>
      </c>
      <c r="S60" s="27">
        <f t="shared" si="45"/>
        <v>22186932.652175322</v>
      </c>
      <c r="T60" s="26">
        <f t="shared" si="37"/>
        <v>7042848.0479315575</v>
      </c>
      <c r="U60" s="27">
        <f t="shared" si="37"/>
        <v>62357649.696935989</v>
      </c>
      <c r="V60" s="26">
        <v>88877.3</v>
      </c>
      <c r="W60" s="27">
        <f t="shared" si="46"/>
        <v>778964.79000000015</v>
      </c>
      <c r="X60" s="26">
        <f t="shared" si="38"/>
        <v>7066399.2056016633</v>
      </c>
      <c r="Y60" s="27">
        <f t="shared" si="47"/>
        <v>22965897.442175321</v>
      </c>
      <c r="AA60" s="28"/>
      <c r="AB60" s="28"/>
    </row>
    <row r="61" spans="1:28" ht="12.75" hidden="1" customHeight="1" outlineLevel="1" x14ac:dyDescent="0.2">
      <c r="A61" s="16">
        <v>4</v>
      </c>
      <c r="B61" s="21">
        <v>38808</v>
      </c>
      <c r="C61" s="58"/>
      <c r="D61" s="26">
        <v>77069135.0794705</v>
      </c>
      <c r="E61" s="27">
        <f t="shared" si="39"/>
        <v>3631745993.5824814</v>
      </c>
      <c r="F61" s="26">
        <v>86590213.145753711</v>
      </c>
      <c r="G61" s="27">
        <f t="shared" si="40"/>
        <v>3578875219.1464911</v>
      </c>
      <c r="H61" s="26">
        <f>D61-F61</f>
        <v>-9521078.0662832111</v>
      </c>
      <c r="I61" s="27">
        <f>H61+I60</f>
        <v>52870774.435990661</v>
      </c>
      <c r="J61" s="26">
        <v>3789.3890703804791</v>
      </c>
      <c r="K61" s="27">
        <f t="shared" si="41"/>
        <v>-30412.916268490808</v>
      </c>
      <c r="L61" s="26">
        <f t="shared" si="36"/>
        <v>-9517288.6772128306</v>
      </c>
      <c r="M61" s="28">
        <f t="shared" si="42"/>
        <v>11503178.952671062</v>
      </c>
      <c r="N61" s="27">
        <f>L61+N60</f>
        <v>52840361.519723192</v>
      </c>
      <c r="O61" s="26">
        <v>-90070.548622705042</v>
      </c>
      <c r="P61" s="27">
        <f t="shared" si="44"/>
        <v>40080646.496137962</v>
      </c>
      <c r="Q61" s="29"/>
      <c r="R61" s="26">
        <v>-9427218.1285901181</v>
      </c>
      <c r="S61" s="27">
        <f t="shared" si="45"/>
        <v>12759714.523585204</v>
      </c>
      <c r="T61" s="26">
        <f t="shared" si="37"/>
        <v>-9517288.6772128232</v>
      </c>
      <c r="U61" s="27">
        <f t="shared" si="37"/>
        <v>52840361.019723162</v>
      </c>
      <c r="V61" s="26">
        <v>135673.54</v>
      </c>
      <c r="W61" s="27">
        <f t="shared" si="46"/>
        <v>914638.33000000019</v>
      </c>
      <c r="X61" s="26">
        <f t="shared" si="38"/>
        <v>-9291544.588590119</v>
      </c>
      <c r="Y61" s="27">
        <f t="shared" si="47"/>
        <v>13674352.853585202</v>
      </c>
      <c r="AA61" s="28"/>
      <c r="AB61" s="28"/>
    </row>
    <row r="62" spans="1:28" ht="12.75" hidden="1" customHeight="1" outlineLevel="1" x14ac:dyDescent="0.2">
      <c r="A62" s="16">
        <v>4</v>
      </c>
      <c r="B62" s="21">
        <v>38838</v>
      </c>
      <c r="C62" s="58"/>
      <c r="D62" s="26">
        <v>64132971.830849953</v>
      </c>
      <c r="E62" s="27">
        <f t="shared" si="39"/>
        <v>3695878965.4133315</v>
      </c>
      <c r="F62" s="26">
        <v>82958419.818329141</v>
      </c>
      <c r="G62" s="27">
        <f t="shared" si="40"/>
        <v>3661833638.9648204</v>
      </c>
      <c r="H62" s="26">
        <f>D62-F62</f>
        <v>-18825447.987479188</v>
      </c>
      <c r="I62" s="27">
        <f>H62+I61</f>
        <v>34045326.448511474</v>
      </c>
      <c r="J62" s="26">
        <v>7492.5282990187407</v>
      </c>
      <c r="K62" s="27">
        <f t="shared" si="41"/>
        <v>-22920.387969472067</v>
      </c>
      <c r="L62" s="26">
        <f t="shared" si="36"/>
        <v>-18817955.459180169</v>
      </c>
      <c r="M62" s="28">
        <f t="shared" si="42"/>
        <v>-7314776.5065091066</v>
      </c>
      <c r="N62" s="27">
        <f>L62+N61</f>
        <v>34022406.060543023</v>
      </c>
      <c r="O62" s="26">
        <v>-10833902.841522168</v>
      </c>
      <c r="P62" s="27">
        <f t="shared" si="44"/>
        <v>29246743.654615793</v>
      </c>
      <c r="Q62" s="29"/>
      <c r="R62" s="26">
        <v>-7984052.617658006</v>
      </c>
      <c r="S62" s="27">
        <f t="shared" si="45"/>
        <v>4775661.905927198</v>
      </c>
      <c r="T62" s="26">
        <f t="shared" si="37"/>
        <v>-18817955.459180176</v>
      </c>
      <c r="U62" s="27">
        <f t="shared" si="37"/>
        <v>34022405.560542993</v>
      </c>
      <c r="V62" s="26">
        <v>69514.41</v>
      </c>
      <c r="W62" s="27">
        <f t="shared" si="46"/>
        <v>984152.74000000022</v>
      </c>
      <c r="X62" s="26">
        <f t="shared" si="38"/>
        <v>-7914538.2076580059</v>
      </c>
      <c r="Y62" s="27">
        <f t="shared" si="47"/>
        <v>5759814.6459271964</v>
      </c>
      <c r="Z62" s="46"/>
      <c r="AA62" s="28"/>
      <c r="AB62" s="28"/>
    </row>
    <row r="63" spans="1:28" ht="13.15" hidden="1" customHeight="1" outlineLevel="1" x14ac:dyDescent="0.2">
      <c r="A63" s="16">
        <v>4</v>
      </c>
      <c r="B63" s="21">
        <v>38869</v>
      </c>
      <c r="C63" s="58"/>
      <c r="D63" s="32">
        <v>73656972.342851937</v>
      </c>
      <c r="E63" s="33">
        <f t="shared" si="39"/>
        <v>3769535937.7561836</v>
      </c>
      <c r="F63" s="32">
        <v>78718897.422895804</v>
      </c>
      <c r="G63" s="33">
        <f t="shared" si="40"/>
        <v>3740552536.3877163</v>
      </c>
      <c r="H63" s="32">
        <f>D63-F63</f>
        <v>-5061925.0800438672</v>
      </c>
      <c r="I63" s="33">
        <f>H63+I62</f>
        <v>28983401.368467607</v>
      </c>
      <c r="J63" s="32">
        <v>1213.7265043761581</v>
      </c>
      <c r="K63" s="33">
        <f t="shared" si="41"/>
        <v>-21706.661465095909</v>
      </c>
      <c r="L63" s="32">
        <f t="shared" si="36"/>
        <v>-5060711.3535394911</v>
      </c>
      <c r="M63" s="34">
        <f t="shared" si="42"/>
        <v>-12375487.860048598</v>
      </c>
      <c r="N63" s="33">
        <f>L63+N62</f>
        <v>28961694.707003534</v>
      </c>
      <c r="O63" s="32">
        <v>-5060711.3535394929</v>
      </c>
      <c r="P63" s="33">
        <f t="shared" si="44"/>
        <v>24186032.3010763</v>
      </c>
      <c r="Q63" s="35"/>
      <c r="R63" s="32">
        <v>0</v>
      </c>
      <c r="S63" s="33">
        <f t="shared" si="45"/>
        <v>4775661.905927198</v>
      </c>
      <c r="T63" s="32">
        <f t="shared" si="37"/>
        <v>-5060711.3535394929</v>
      </c>
      <c r="U63" s="33">
        <f t="shared" si="37"/>
        <v>28961694.207003497</v>
      </c>
      <c r="V63" s="32">
        <v>27181.97</v>
      </c>
      <c r="W63" s="33">
        <f t="shared" si="46"/>
        <v>1011334.7100000002</v>
      </c>
      <c r="X63" s="32">
        <f t="shared" si="38"/>
        <v>27181.97</v>
      </c>
      <c r="Y63" s="33">
        <f t="shared" si="47"/>
        <v>5786996.6159271961</v>
      </c>
      <c r="Z63" s="46"/>
      <c r="AA63" s="28"/>
      <c r="AB63" s="28"/>
    </row>
    <row r="64" spans="1:28" ht="15.75" hidden="1" customHeight="1" outlineLevel="1" x14ac:dyDescent="0.2">
      <c r="A64" s="59" t="s">
        <v>29</v>
      </c>
      <c r="B64" s="21"/>
      <c r="C64" s="58"/>
      <c r="D64" s="28"/>
      <c r="E64" s="28">
        <f>E63</f>
        <v>3769535937.7561836</v>
      </c>
      <c r="F64" s="28"/>
      <c r="G64" s="28">
        <f>G63</f>
        <v>3740552536.3877163</v>
      </c>
      <c r="H64" s="28"/>
      <c r="I64" s="28">
        <f>I63</f>
        <v>28983401.368467607</v>
      </c>
      <c r="J64" s="28"/>
      <c r="K64" s="28">
        <f>K63</f>
        <v>-21706.661465095909</v>
      </c>
      <c r="L64" s="28"/>
      <c r="M64" s="28"/>
      <c r="N64" s="28">
        <f>N63</f>
        <v>28961694.707003534</v>
      </c>
      <c r="O64" s="28"/>
      <c r="P64" s="28">
        <f>P63</f>
        <v>24186032.3010763</v>
      </c>
      <c r="Q64" s="29"/>
      <c r="R64" s="28"/>
      <c r="S64" s="28">
        <f>S63</f>
        <v>4775661.905927198</v>
      </c>
      <c r="T64" s="28"/>
      <c r="U64" s="28">
        <f>U63</f>
        <v>28961694.207003497</v>
      </c>
      <c r="V64" s="28"/>
      <c r="W64" s="28">
        <f>W63</f>
        <v>1011334.7100000002</v>
      </c>
      <c r="X64" s="28"/>
      <c r="Y64" s="28">
        <f>Y63</f>
        <v>5786996.6159271961</v>
      </c>
      <c r="Z64" s="46"/>
      <c r="AA64" s="28"/>
      <c r="AB64" s="28"/>
    </row>
    <row r="65" spans="1:28" ht="13.15" hidden="1" customHeight="1" outlineLevel="1" thickBot="1" x14ac:dyDescent="0.25">
      <c r="A65" s="16"/>
      <c r="B65" s="21"/>
      <c r="C65" s="58"/>
      <c r="D65" s="28"/>
      <c r="E65" s="28"/>
      <c r="F65" s="28"/>
      <c r="G65" s="28"/>
      <c r="H65" s="28"/>
      <c r="I65" s="28"/>
      <c r="J65" s="28"/>
      <c r="K65" s="28"/>
      <c r="L65" s="28"/>
      <c r="M65" s="28"/>
      <c r="N65" s="28"/>
      <c r="O65" s="28"/>
      <c r="P65" s="28"/>
      <c r="Q65" s="29"/>
      <c r="R65" s="28"/>
      <c r="S65" s="28"/>
      <c r="T65" s="28"/>
      <c r="U65" s="28"/>
      <c r="V65" s="28"/>
      <c r="W65" s="28"/>
      <c r="X65" s="28"/>
      <c r="Y65" s="28"/>
      <c r="Z65" s="46"/>
      <c r="AA65" s="28"/>
      <c r="AB65" s="28"/>
    </row>
    <row r="66" spans="1:28" ht="15.75" hidden="1" outlineLevel="1" x14ac:dyDescent="0.25">
      <c r="A66" s="16"/>
      <c r="B66" s="21"/>
      <c r="C66" s="58"/>
      <c r="D66" s="174" t="s">
        <v>3</v>
      </c>
      <c r="E66" s="175"/>
      <c r="F66" s="174" t="s">
        <v>4</v>
      </c>
      <c r="G66" s="175"/>
      <c r="H66" s="174" t="s">
        <v>5</v>
      </c>
      <c r="I66" s="175"/>
      <c r="J66" s="174" t="s">
        <v>6</v>
      </c>
      <c r="K66" s="175"/>
      <c r="L66" s="174" t="s">
        <v>7</v>
      </c>
      <c r="M66" s="176"/>
      <c r="N66" s="175"/>
      <c r="O66" s="174" t="s">
        <v>8</v>
      </c>
      <c r="P66" s="175"/>
      <c r="Q66" s="60"/>
      <c r="R66" s="174" t="s">
        <v>9</v>
      </c>
      <c r="S66" s="175"/>
      <c r="T66" s="174" t="s">
        <v>10</v>
      </c>
      <c r="U66" s="175"/>
      <c r="V66" s="174" t="s">
        <v>11</v>
      </c>
      <c r="W66" s="175"/>
      <c r="X66" s="174" t="s">
        <v>12</v>
      </c>
      <c r="Y66" s="175"/>
      <c r="Z66" s="46"/>
      <c r="AA66" s="28"/>
      <c r="AB66" s="28"/>
    </row>
    <row r="67" spans="1:28" ht="13.15" hidden="1" customHeight="1" outlineLevel="1" thickBot="1" x14ac:dyDescent="0.25">
      <c r="A67" s="16"/>
      <c r="B67" s="21"/>
      <c r="C67" s="58"/>
      <c r="D67" s="14" t="s">
        <v>3</v>
      </c>
      <c r="E67" s="10" t="s">
        <v>18</v>
      </c>
      <c r="F67" s="61" t="s">
        <v>4</v>
      </c>
      <c r="G67" s="10" t="s">
        <v>18</v>
      </c>
      <c r="H67" s="61" t="s">
        <v>30</v>
      </c>
      <c r="I67" s="10" t="s">
        <v>18</v>
      </c>
      <c r="J67" s="61" t="s">
        <v>15</v>
      </c>
      <c r="K67" s="10" t="s">
        <v>18</v>
      </c>
      <c r="L67" s="61" t="s">
        <v>15</v>
      </c>
      <c r="M67" s="11" t="s">
        <v>18</v>
      </c>
      <c r="N67" s="62"/>
      <c r="O67" s="61" t="s">
        <v>15</v>
      </c>
      <c r="P67" s="11" t="s">
        <v>18</v>
      </c>
      <c r="Q67" s="6"/>
      <c r="R67" s="61" t="s">
        <v>15</v>
      </c>
      <c r="S67" s="11" t="s">
        <v>18</v>
      </c>
      <c r="T67" s="61" t="s">
        <v>30</v>
      </c>
      <c r="U67" s="11" t="s">
        <v>18</v>
      </c>
      <c r="V67" s="61" t="s">
        <v>15</v>
      </c>
      <c r="W67" s="11" t="s">
        <v>18</v>
      </c>
      <c r="X67" s="61" t="s">
        <v>15</v>
      </c>
      <c r="Y67" s="10" t="s">
        <v>18</v>
      </c>
      <c r="Z67" s="46"/>
      <c r="AA67" s="28"/>
      <c r="AB67" s="28"/>
    </row>
    <row r="68" spans="1:28" ht="13.7" hidden="1" customHeight="1" outlineLevel="1" x14ac:dyDescent="0.2">
      <c r="A68" s="16">
        <v>5</v>
      </c>
      <c r="B68" s="21">
        <v>38899</v>
      </c>
      <c r="C68" s="58"/>
      <c r="D68" s="55">
        <v>73767454.873121977</v>
      </c>
      <c r="E68" s="43">
        <f>D68</f>
        <v>73767454.873121977</v>
      </c>
      <c r="F68" s="56">
        <v>89533013.274700835</v>
      </c>
      <c r="G68" s="43">
        <f>F68</f>
        <v>89533013.274700835</v>
      </c>
      <c r="H68" s="56">
        <f t="shared" ref="H68:I73" si="48">D68-F68</f>
        <v>-15765558.401578858</v>
      </c>
      <c r="I68" s="43">
        <f t="shared" si="48"/>
        <v>-15765558.401578858</v>
      </c>
      <c r="J68" s="56">
        <v>4661.8756193462759</v>
      </c>
      <c r="K68" s="43">
        <f>J68</f>
        <v>4661.8756193462759</v>
      </c>
      <c r="L68" s="55">
        <f t="shared" ref="L68:L73" si="49">H68+J68</f>
        <v>-15760896.525959512</v>
      </c>
      <c r="M68" s="56">
        <f>L68</f>
        <v>-15760896.525959512</v>
      </c>
      <c r="N68" s="63"/>
      <c r="O68" s="26">
        <v>-12880448.262979757</v>
      </c>
      <c r="P68" s="43">
        <f>O68</f>
        <v>-12880448.262979757</v>
      </c>
      <c r="Q68" s="57"/>
      <c r="R68" s="26">
        <v>-2880448.2629797561</v>
      </c>
      <c r="S68" s="43">
        <f>+R68</f>
        <v>-2880448.2629797561</v>
      </c>
      <c r="T68" s="56">
        <f t="shared" ref="T68:T73" si="50">O68+R68</f>
        <v>-15760896.525959514</v>
      </c>
      <c r="U68" s="63">
        <f>+P68+S68</f>
        <v>-15760896.525959514</v>
      </c>
      <c r="V68" s="26">
        <v>30782.95</v>
      </c>
      <c r="W68" s="43">
        <f>+V68</f>
        <v>30782.95</v>
      </c>
      <c r="X68" s="56">
        <f t="shared" ref="X68:X73" si="51">+R68+V68</f>
        <v>-2849665.3129797559</v>
      </c>
      <c r="Y68" s="64">
        <f>+X68</f>
        <v>-2849665.3129797559</v>
      </c>
      <c r="AA68" s="28"/>
      <c r="AB68" s="28"/>
    </row>
    <row r="69" spans="1:28" ht="13.15" hidden="1" customHeight="1" outlineLevel="1" x14ac:dyDescent="0.2">
      <c r="A69" s="16">
        <v>5</v>
      </c>
      <c r="B69" s="65">
        <v>38930</v>
      </c>
      <c r="C69" s="58"/>
      <c r="D69" s="26">
        <v>82157751.873121977</v>
      </c>
      <c r="E69" s="27">
        <f>+E68+D69</f>
        <v>155925206.74624395</v>
      </c>
      <c r="F69" s="26">
        <v>89240945.167962</v>
      </c>
      <c r="G69" s="27">
        <f>+G68+F69</f>
        <v>178773958.44266284</v>
      </c>
      <c r="H69" s="26">
        <f t="shared" si="48"/>
        <v>-7083193.2948400229</v>
      </c>
      <c r="I69" s="27">
        <f t="shared" si="48"/>
        <v>-22848751.696418881</v>
      </c>
      <c r="J69" s="26">
        <v>2094.5002572843805</v>
      </c>
      <c r="K69" s="27">
        <f>+K68+J69</f>
        <v>6756.3758766306564</v>
      </c>
      <c r="L69" s="26">
        <f t="shared" si="49"/>
        <v>-7081098.7945827385</v>
      </c>
      <c r="M69" s="28">
        <f>M68+L69</f>
        <v>-22841995.32054225</v>
      </c>
      <c r="N69" s="66"/>
      <c r="O69" s="26">
        <v>-2403751.2690744679</v>
      </c>
      <c r="P69" s="27">
        <f>+P68+O69</f>
        <v>-15284199.532054225</v>
      </c>
      <c r="Q69" s="29"/>
      <c r="R69" s="26">
        <v>-4677347.5255082687</v>
      </c>
      <c r="S69" s="27">
        <f>R69+S68</f>
        <v>-7557795.7884880248</v>
      </c>
      <c r="T69" s="26">
        <f t="shared" si="50"/>
        <v>-7081098.7945827367</v>
      </c>
      <c r="U69" s="66">
        <f>P69+S69</f>
        <v>-22841995.32054225</v>
      </c>
      <c r="V69" s="26">
        <v>11466.71</v>
      </c>
      <c r="W69" s="27">
        <f>+W68+V69</f>
        <v>42249.66</v>
      </c>
      <c r="X69" s="26">
        <f t="shared" si="51"/>
        <v>-4665880.8155082688</v>
      </c>
      <c r="Y69" s="27">
        <f>+X69+Y68</f>
        <v>-7515546.1284880247</v>
      </c>
      <c r="AA69" s="28"/>
      <c r="AB69" s="28"/>
    </row>
    <row r="70" spans="1:28" ht="13.15" hidden="1" customHeight="1" outlineLevel="1" x14ac:dyDescent="0.2">
      <c r="A70" s="16">
        <v>5</v>
      </c>
      <c r="B70" s="21">
        <v>38961</v>
      </c>
      <c r="C70" s="58"/>
      <c r="D70" s="26">
        <v>92776030.873121977</v>
      </c>
      <c r="E70" s="27">
        <f>+E69+D70</f>
        <v>248701237.61936593</v>
      </c>
      <c r="F70" s="26">
        <v>87713288.327574</v>
      </c>
      <c r="G70" s="27">
        <f>+G69+F70</f>
        <v>266487246.77023685</v>
      </c>
      <c r="H70" s="26">
        <f t="shared" si="48"/>
        <v>5062742.5455479771</v>
      </c>
      <c r="I70" s="27">
        <f t="shared" si="48"/>
        <v>-17786009.150870919</v>
      </c>
      <c r="J70" s="26">
        <v>-1497.0529707185924</v>
      </c>
      <c r="K70" s="27">
        <f>+K69+J70</f>
        <v>5259.322905912064</v>
      </c>
      <c r="L70" s="26">
        <f t="shared" si="49"/>
        <v>5061245.4925772585</v>
      </c>
      <c r="M70" s="28">
        <f>M69+L70</f>
        <v>-17780749.827964991</v>
      </c>
      <c r="N70" s="66"/>
      <c r="O70" s="26">
        <v>1393824.6180717293</v>
      </c>
      <c r="P70" s="27">
        <f>+P69+O70</f>
        <v>-13890374.913982496</v>
      </c>
      <c r="Q70" s="29"/>
      <c r="R70" s="26">
        <v>3667420.8745055292</v>
      </c>
      <c r="S70" s="27">
        <f>R70+S69</f>
        <v>-3890374.9139824957</v>
      </c>
      <c r="T70" s="26">
        <f t="shared" si="50"/>
        <v>5061245.4925772585</v>
      </c>
      <c r="U70" s="66">
        <f>P70+S70</f>
        <v>-17780749.827964991</v>
      </c>
      <c r="V70" s="26">
        <v>-16921.25</v>
      </c>
      <c r="W70" s="27">
        <f>+W69+V70</f>
        <v>25328.410000000003</v>
      </c>
      <c r="X70" s="26">
        <f t="shared" si="51"/>
        <v>3650499.6245055292</v>
      </c>
      <c r="Y70" s="27">
        <f>+X70+Y69</f>
        <v>-3865046.5039824955</v>
      </c>
      <c r="AA70" s="28"/>
      <c r="AB70" s="28"/>
    </row>
    <row r="71" spans="1:28" ht="13.15" hidden="1" customHeight="1" outlineLevel="1" x14ac:dyDescent="0.2">
      <c r="A71" s="16">
        <v>5</v>
      </c>
      <c r="B71" s="21">
        <v>38991</v>
      </c>
      <c r="C71" s="58"/>
      <c r="D71" s="26">
        <v>109259892.87312198</v>
      </c>
      <c r="E71" s="27">
        <f>+E70+D71</f>
        <v>357961130.49248791</v>
      </c>
      <c r="F71" s="28">
        <v>97980392.843307003</v>
      </c>
      <c r="G71" s="27">
        <f>+G70+F71</f>
        <v>364467639.61354387</v>
      </c>
      <c r="H71" s="28">
        <f t="shared" si="48"/>
        <v>11279500.029814973</v>
      </c>
      <c r="I71" s="27">
        <f t="shared" si="48"/>
        <v>-6506509.1210559607</v>
      </c>
      <c r="J71" s="28">
        <v>-3335.3481588158756</v>
      </c>
      <c r="K71" s="27">
        <f>+K70+J71</f>
        <v>1923.9747470961884</v>
      </c>
      <c r="L71" s="26">
        <f t="shared" si="49"/>
        <v>11276164.681656158</v>
      </c>
      <c r="M71" s="28">
        <f>M70+L71</f>
        <v>-6504585.1463088337</v>
      </c>
      <c r="N71" s="66"/>
      <c r="O71" s="26">
        <v>7385789.7676736638</v>
      </c>
      <c r="P71" s="27">
        <f>+P70+O71</f>
        <v>-6504585.1463088319</v>
      </c>
      <c r="Q71" s="29"/>
      <c r="R71" s="26">
        <v>3890374.9139824957</v>
      </c>
      <c r="S71" s="27">
        <f>R71+S70</f>
        <v>0</v>
      </c>
      <c r="T71" s="28">
        <f t="shared" si="50"/>
        <v>11276164.681656159</v>
      </c>
      <c r="U71" s="66">
        <f>P71+S71</f>
        <v>-6504585.1463088319</v>
      </c>
      <c r="V71" s="26">
        <v>7013.72</v>
      </c>
      <c r="W71" s="27">
        <f>+W70+V71</f>
        <v>32342.130000000005</v>
      </c>
      <c r="X71" s="28">
        <f t="shared" si="51"/>
        <v>3897388.6339824959</v>
      </c>
      <c r="Y71" s="27">
        <f>+X71+Y70</f>
        <v>32342.130000000354</v>
      </c>
      <c r="Z71" s="46"/>
      <c r="AA71" s="28"/>
      <c r="AB71" s="28"/>
    </row>
    <row r="72" spans="1:28" ht="13.15" hidden="1" customHeight="1" outlineLevel="1" x14ac:dyDescent="0.2">
      <c r="A72" s="16">
        <v>5</v>
      </c>
      <c r="B72" s="21">
        <v>39022</v>
      </c>
      <c r="C72" s="58"/>
      <c r="D72" s="26">
        <v>111200870.78312197</v>
      </c>
      <c r="E72" s="27">
        <f>+E71+D72</f>
        <v>469162001.27560985</v>
      </c>
      <c r="F72" s="28">
        <v>112283251.710435</v>
      </c>
      <c r="G72" s="27">
        <f>+G71+F72</f>
        <v>476750891.3239789</v>
      </c>
      <c r="H72" s="28">
        <f t="shared" si="48"/>
        <v>-1082380.9273130298</v>
      </c>
      <c r="I72" s="27">
        <f t="shared" si="48"/>
        <v>-7588890.04836905</v>
      </c>
      <c r="J72" s="28">
        <v>320.06004020641558</v>
      </c>
      <c r="K72" s="28">
        <f>+K71+J72</f>
        <v>2244.0347873026039</v>
      </c>
      <c r="L72" s="26">
        <f t="shared" si="49"/>
        <v>-1082060.8672728234</v>
      </c>
      <c r="M72" s="28">
        <f>M71+L72</f>
        <v>-7586646.0135816569</v>
      </c>
      <c r="N72" s="67"/>
      <c r="O72" s="26">
        <v>-1082060.867272824</v>
      </c>
      <c r="P72" s="27">
        <f>+P71+O72</f>
        <v>-7586646.0135816559</v>
      </c>
      <c r="Q72" s="29"/>
      <c r="R72" s="26">
        <v>0</v>
      </c>
      <c r="S72" s="27">
        <f>R72+S71</f>
        <v>0</v>
      </c>
      <c r="T72" s="28">
        <f t="shared" si="50"/>
        <v>-1082060.867272824</v>
      </c>
      <c r="U72" s="66">
        <f>P72+S72</f>
        <v>-7586646.0135816559</v>
      </c>
      <c r="V72" s="26">
        <v>32068.89</v>
      </c>
      <c r="W72" s="27">
        <f>+W71+V72</f>
        <v>64411.020000000004</v>
      </c>
      <c r="X72" s="28">
        <f t="shared" si="51"/>
        <v>32068.89</v>
      </c>
      <c r="Y72" s="27">
        <f>+X72+Y71</f>
        <v>64411.020000000353</v>
      </c>
      <c r="AA72" s="28"/>
      <c r="AB72" s="28"/>
    </row>
    <row r="73" spans="1:28" ht="13.15" hidden="1" customHeight="1" outlineLevel="1" x14ac:dyDescent="0.2">
      <c r="A73" s="16">
        <v>5</v>
      </c>
      <c r="B73" s="21">
        <v>39052</v>
      </c>
      <c r="C73" s="58"/>
      <c r="D73" s="32">
        <v>127256333.91849095</v>
      </c>
      <c r="E73" s="33">
        <f>+E72+D73</f>
        <v>596418335.19410086</v>
      </c>
      <c r="F73" s="34">
        <v>120338675.52474301</v>
      </c>
      <c r="G73" s="33">
        <f>+G72+F73</f>
        <v>597089566.84872186</v>
      </c>
      <c r="H73" s="34">
        <f t="shared" si="48"/>
        <v>6917658.3937479407</v>
      </c>
      <c r="I73" s="33">
        <f t="shared" si="48"/>
        <v>-671231.65462100506</v>
      </c>
      <c r="J73" s="34">
        <v>-2045.5515870312229</v>
      </c>
      <c r="K73" s="33">
        <f>+K72+J73</f>
        <v>198.48320027138107</v>
      </c>
      <c r="L73" s="34">
        <f t="shared" si="49"/>
        <v>6915612.8421609094</v>
      </c>
      <c r="M73" s="34">
        <f>M72+L73</f>
        <v>-671033.17142074741</v>
      </c>
      <c r="N73" s="33"/>
      <c r="O73" s="32">
        <v>6915612.8421609104</v>
      </c>
      <c r="P73" s="33">
        <f>+P72+O73</f>
        <v>-671033.17142074555</v>
      </c>
      <c r="Q73" s="35"/>
      <c r="R73" s="32">
        <v>0</v>
      </c>
      <c r="S73" s="33">
        <f>R73+S72</f>
        <v>0</v>
      </c>
      <c r="T73" s="34">
        <f t="shared" si="50"/>
        <v>6915612.8421609104</v>
      </c>
      <c r="U73" s="68">
        <f>P73+S73</f>
        <v>-671033.17142074555</v>
      </c>
      <c r="V73" s="32">
        <v>33137.86</v>
      </c>
      <c r="W73" s="33">
        <f>+W72+V73</f>
        <v>97548.88</v>
      </c>
      <c r="X73" s="34">
        <f t="shared" si="51"/>
        <v>33137.86</v>
      </c>
      <c r="Y73" s="33">
        <f>+X73+Y72</f>
        <v>97548.880000000354</v>
      </c>
      <c r="Z73" s="58"/>
      <c r="AA73" s="28"/>
      <c r="AB73" s="28"/>
    </row>
    <row r="74" spans="1:28" ht="13.15" hidden="1" customHeight="1" outlineLevel="1" x14ac:dyDescent="0.2">
      <c r="A74" s="59" t="s">
        <v>31</v>
      </c>
      <c r="B74" s="21"/>
      <c r="C74" s="58"/>
      <c r="D74" s="28"/>
      <c r="E74" s="28">
        <f>ROUND(E64+E73,0)</f>
        <v>4365954273</v>
      </c>
      <c r="F74" s="28"/>
      <c r="G74" s="28">
        <f>ROUND(G64+G73,0)</f>
        <v>4337642103</v>
      </c>
      <c r="H74" s="28"/>
      <c r="I74" s="28">
        <f>ROUND(I64+I73,0)</f>
        <v>28312170</v>
      </c>
      <c r="J74" s="28"/>
      <c r="K74" s="28">
        <f>ROUND(K64+K73,0)</f>
        <v>-21508</v>
      </c>
      <c r="L74" s="28"/>
      <c r="M74" s="28"/>
      <c r="N74" s="28">
        <f>ROUND(N64+M73,0)</f>
        <v>28290662</v>
      </c>
      <c r="O74" s="28"/>
      <c r="P74" s="28">
        <f>ROUND(P64+P73,0)</f>
        <v>23514999</v>
      </c>
      <c r="Q74" s="29"/>
      <c r="R74" s="28"/>
      <c r="S74" s="28">
        <f>ROUND(S64+S73,0)</f>
        <v>4775662</v>
      </c>
      <c r="T74" s="28"/>
      <c r="U74" s="28">
        <f>ROUND(U64+U73,0)</f>
        <v>28290661</v>
      </c>
      <c r="V74" s="28"/>
      <c r="W74" s="28">
        <f>ROUND(W64+W73,0)</f>
        <v>1108884</v>
      </c>
      <c r="X74" s="28"/>
      <c r="Y74" s="28">
        <f>ROUND(Y64+Y73,0)</f>
        <v>5884545</v>
      </c>
      <c r="Z74" s="58"/>
      <c r="AA74" s="28"/>
      <c r="AB74" s="28"/>
    </row>
    <row r="75" spans="1:28" ht="13.15" hidden="1" customHeight="1" outlineLevel="1" x14ac:dyDescent="0.2">
      <c r="A75" s="16"/>
      <c r="B75" s="65"/>
      <c r="C75" s="58"/>
      <c r="D75" s="28"/>
      <c r="E75" s="28"/>
      <c r="F75" s="28"/>
      <c r="G75" s="28"/>
      <c r="H75" s="28"/>
      <c r="I75" s="28"/>
      <c r="J75" s="28"/>
      <c r="K75" s="28"/>
      <c r="L75" s="28"/>
      <c r="M75" s="28"/>
      <c r="N75" s="28"/>
      <c r="O75" s="28"/>
      <c r="P75" s="28"/>
      <c r="Q75" s="29"/>
      <c r="R75" s="28"/>
      <c r="S75" s="28"/>
      <c r="T75" s="28"/>
      <c r="U75" s="67"/>
      <c r="V75" s="28"/>
      <c r="W75" s="28"/>
      <c r="X75" s="28"/>
      <c r="Y75" s="28"/>
      <c r="Z75" s="58"/>
      <c r="AA75" s="28"/>
      <c r="AB75" s="28"/>
    </row>
    <row r="76" spans="1:28" ht="13.15" hidden="1" customHeight="1" outlineLevel="1" thickBot="1" x14ac:dyDescent="0.25">
      <c r="A76" s="16"/>
      <c r="B76" s="65"/>
      <c r="C76" s="58"/>
      <c r="D76" s="28"/>
      <c r="E76" s="28"/>
      <c r="F76" s="28"/>
      <c r="G76" s="28"/>
      <c r="H76" s="28"/>
      <c r="I76" s="28"/>
      <c r="J76" s="28"/>
      <c r="K76" s="28"/>
      <c r="L76" s="28"/>
      <c r="M76" s="28"/>
      <c r="N76" s="28"/>
      <c r="O76" s="28"/>
      <c r="P76" s="28"/>
      <c r="Q76" s="29"/>
      <c r="R76" s="28"/>
      <c r="S76" s="28"/>
      <c r="T76" s="28"/>
      <c r="U76" s="67"/>
      <c r="V76" s="28"/>
      <c r="W76" s="28"/>
      <c r="X76" s="28"/>
      <c r="Y76" s="28"/>
      <c r="Z76" s="58"/>
      <c r="AA76" s="28"/>
      <c r="AB76" s="28"/>
    </row>
    <row r="77" spans="1:28" ht="15.75" hidden="1" customHeight="1" outlineLevel="1" x14ac:dyDescent="0.25">
      <c r="A77" s="16"/>
      <c r="B77" s="65"/>
      <c r="C77" s="58"/>
      <c r="D77" s="174" t="s">
        <v>3</v>
      </c>
      <c r="E77" s="175"/>
      <c r="F77" s="174" t="s">
        <v>4</v>
      </c>
      <c r="G77" s="175"/>
      <c r="H77" s="174" t="s">
        <v>5</v>
      </c>
      <c r="I77" s="175"/>
      <c r="J77" s="174" t="s">
        <v>6</v>
      </c>
      <c r="K77" s="175"/>
      <c r="L77" s="174" t="s">
        <v>7</v>
      </c>
      <c r="M77" s="176"/>
      <c r="N77" s="175"/>
      <c r="O77" s="174" t="s">
        <v>8</v>
      </c>
      <c r="P77" s="175"/>
      <c r="Q77" s="60"/>
      <c r="R77" s="174" t="s">
        <v>9</v>
      </c>
      <c r="S77" s="175"/>
      <c r="T77" s="174" t="s">
        <v>10</v>
      </c>
      <c r="U77" s="175"/>
      <c r="V77" s="174" t="s">
        <v>11</v>
      </c>
      <c r="W77" s="175"/>
      <c r="X77" s="174" t="s">
        <v>12</v>
      </c>
      <c r="Y77" s="175"/>
      <c r="Z77" s="58"/>
      <c r="AA77" s="28"/>
      <c r="AB77" s="28"/>
    </row>
    <row r="78" spans="1:28" ht="27" hidden="1" customHeight="1" outlineLevel="1" thickBot="1" x14ac:dyDescent="0.25">
      <c r="A78" s="69"/>
      <c r="B78" s="40"/>
      <c r="C78" s="58"/>
      <c r="D78" s="14" t="s">
        <v>3</v>
      </c>
      <c r="E78" s="10" t="s">
        <v>18</v>
      </c>
      <c r="F78" s="61" t="s">
        <v>4</v>
      </c>
      <c r="G78" s="10" t="s">
        <v>18</v>
      </c>
      <c r="H78" s="61" t="s">
        <v>30</v>
      </c>
      <c r="I78" s="10" t="s">
        <v>18</v>
      </c>
      <c r="J78" s="61" t="s">
        <v>15</v>
      </c>
      <c r="K78" s="10" t="s">
        <v>18</v>
      </c>
      <c r="L78" s="61" t="s">
        <v>15</v>
      </c>
      <c r="M78" s="11" t="s">
        <v>18</v>
      </c>
      <c r="N78" s="62"/>
      <c r="O78" s="9" t="s">
        <v>19</v>
      </c>
      <c r="P78" s="11" t="s">
        <v>32</v>
      </c>
      <c r="Q78" s="6"/>
      <c r="R78" s="61" t="s">
        <v>19</v>
      </c>
      <c r="S78" s="11" t="s">
        <v>32</v>
      </c>
      <c r="T78" s="61" t="s">
        <v>33</v>
      </c>
      <c r="U78" s="11" t="s">
        <v>32</v>
      </c>
      <c r="V78" s="61" t="s">
        <v>19</v>
      </c>
      <c r="W78" s="11" t="s">
        <v>32</v>
      </c>
      <c r="X78" s="61" t="s">
        <v>19</v>
      </c>
      <c r="Y78" s="10" t="s">
        <v>32</v>
      </c>
      <c r="Z78" s="46"/>
      <c r="AA78" s="28"/>
      <c r="AB78" s="28"/>
    </row>
    <row r="79" spans="1:28" ht="12.75" hidden="1" customHeight="1" outlineLevel="1" x14ac:dyDescent="0.2">
      <c r="A79" s="16">
        <v>6</v>
      </c>
      <c r="B79" s="21">
        <v>39083</v>
      </c>
      <c r="C79" s="58"/>
      <c r="D79" s="55">
        <v>130313494.42938054</v>
      </c>
      <c r="E79" s="43">
        <f>D79</f>
        <v>130313494.42938054</v>
      </c>
      <c r="F79" s="55">
        <v>130173815.35710528</v>
      </c>
      <c r="G79" s="43">
        <f>F79</f>
        <v>130173815.35710528</v>
      </c>
      <c r="H79" s="55">
        <f t="shared" ref="H79:I82" si="52">D79-F79</f>
        <v>139679.07227525115</v>
      </c>
      <c r="I79" s="43">
        <f t="shared" si="52"/>
        <v>139679.07227525115</v>
      </c>
      <c r="J79" s="55">
        <v>-47.235857622261392</v>
      </c>
      <c r="K79" s="43">
        <f>J79</f>
        <v>-47.235857622261392</v>
      </c>
      <c r="L79" s="55">
        <f>H79+J79</f>
        <v>139631.83641762889</v>
      </c>
      <c r="M79" s="56">
        <f>L79</f>
        <v>139631.83641762889</v>
      </c>
      <c r="N79" s="43"/>
      <c r="O79" s="26">
        <v>139631.83641763031</v>
      </c>
      <c r="P79" s="43">
        <f>O79</f>
        <v>139631.83641763031</v>
      </c>
      <c r="Q79" s="29"/>
      <c r="R79" s="26">
        <v>0</v>
      </c>
      <c r="S79" s="43">
        <f>R79</f>
        <v>0</v>
      </c>
      <c r="T79" s="55">
        <f t="shared" ref="T79:U83" si="53">O79+R79</f>
        <v>139631.83641763031</v>
      </c>
      <c r="U79" s="63">
        <f t="shared" si="53"/>
        <v>139631.83641763031</v>
      </c>
      <c r="V79" s="26">
        <v>33462.339999999997</v>
      </c>
      <c r="W79" s="43">
        <f>V79</f>
        <v>33462.339999999997</v>
      </c>
      <c r="X79" s="55">
        <f>R79+V79</f>
        <v>33462.339999999997</v>
      </c>
      <c r="Y79" s="43">
        <f>X79</f>
        <v>33462.339999999997</v>
      </c>
      <c r="Z79" s="46"/>
      <c r="AA79" s="28"/>
      <c r="AB79" s="28"/>
    </row>
    <row r="80" spans="1:28" ht="12.75" hidden="1" customHeight="1" outlineLevel="1" x14ac:dyDescent="0.2">
      <c r="A80" s="16">
        <v>6</v>
      </c>
      <c r="B80" s="21">
        <v>39114</v>
      </c>
      <c r="C80" s="58"/>
      <c r="D80" s="26">
        <v>117609944.15898828</v>
      </c>
      <c r="E80" s="27">
        <f>E79+D80</f>
        <v>247923438.58836883</v>
      </c>
      <c r="F80" s="26">
        <v>105725084.986692</v>
      </c>
      <c r="G80" s="27">
        <f t="shared" ref="G80:G90" si="54">G79+F80</f>
        <v>235898900.34379727</v>
      </c>
      <c r="H80" s="26">
        <f t="shared" si="52"/>
        <v>11884859.172296286</v>
      </c>
      <c r="I80" s="27">
        <f t="shared" si="52"/>
        <v>12024538.244571567</v>
      </c>
      <c r="J80" s="26">
        <v>-4337.9735978879035</v>
      </c>
      <c r="K80" s="27">
        <f t="shared" ref="K80:K90" si="55">K79+J80</f>
        <v>-4385.2094555101648</v>
      </c>
      <c r="L80" s="26">
        <f>H80+J80</f>
        <v>11880521.198698398</v>
      </c>
      <c r="M80" s="28">
        <f>M79+L80</f>
        <v>12020153.035116026</v>
      </c>
      <c r="N80" s="27"/>
      <c r="O80" s="26">
        <v>11880521.198698394</v>
      </c>
      <c r="P80" s="27">
        <f>P79+O80</f>
        <v>12020153.035116024</v>
      </c>
      <c r="Q80" s="29"/>
      <c r="R80" s="26">
        <v>0</v>
      </c>
      <c r="S80" s="27">
        <f t="shared" ref="S80:S90" si="56">R80+S79</f>
        <v>0</v>
      </c>
      <c r="T80" s="26">
        <f t="shared" si="53"/>
        <v>11880521.198698394</v>
      </c>
      <c r="U80" s="66">
        <f t="shared" si="53"/>
        <v>12020153.035116024</v>
      </c>
      <c r="V80" s="26">
        <v>30224.05</v>
      </c>
      <c r="W80" s="27">
        <f t="shared" ref="W80:W90" si="57">W79+V80</f>
        <v>63686.39</v>
      </c>
      <c r="X80" s="26">
        <f>R80+V80</f>
        <v>30224.05</v>
      </c>
      <c r="Y80" s="27">
        <f t="shared" ref="Y80:Y90" si="58">X80+Y79</f>
        <v>63686.39</v>
      </c>
      <c r="Z80" s="46"/>
      <c r="AA80" s="28"/>
      <c r="AB80" s="28"/>
    </row>
    <row r="81" spans="1:28" ht="13.15" hidden="1" customHeight="1" outlineLevel="1" x14ac:dyDescent="0.2">
      <c r="A81" s="16">
        <v>6</v>
      </c>
      <c r="B81" s="21">
        <v>39142</v>
      </c>
      <c r="C81" s="58"/>
      <c r="D81" s="26">
        <v>108842911.15898828</v>
      </c>
      <c r="E81" s="27">
        <f>E80+D81</f>
        <v>356766349.74735713</v>
      </c>
      <c r="F81" s="26">
        <v>108271541.58091399</v>
      </c>
      <c r="G81" s="27">
        <f t="shared" si="54"/>
        <v>344170441.92471123</v>
      </c>
      <c r="H81" s="26">
        <f t="shared" si="52"/>
        <v>571369.57807429135</v>
      </c>
      <c r="I81" s="27">
        <f t="shared" si="52"/>
        <v>12595907.822645903</v>
      </c>
      <c r="J81" s="26">
        <v>-208.54989599704277</v>
      </c>
      <c r="K81" s="27">
        <f t="shared" si="55"/>
        <v>-4593.7593515072076</v>
      </c>
      <c r="L81" s="26">
        <f>H81+J81</f>
        <v>571161.02817829431</v>
      </c>
      <c r="M81" s="28">
        <f>M80+L81</f>
        <v>12591314.063294321</v>
      </c>
      <c r="N81" s="27"/>
      <c r="O81" s="26">
        <v>571161.02817829698</v>
      </c>
      <c r="P81" s="27">
        <f>P80+O81</f>
        <v>12591314.063294321</v>
      </c>
      <c r="Q81" s="29"/>
      <c r="R81" s="26">
        <v>0</v>
      </c>
      <c r="S81" s="27">
        <f t="shared" si="56"/>
        <v>0</v>
      </c>
      <c r="T81" s="26">
        <f t="shared" si="53"/>
        <v>571161.02817829698</v>
      </c>
      <c r="U81" s="66">
        <f t="shared" si="53"/>
        <v>12591314.063294321</v>
      </c>
      <c r="V81" s="26">
        <v>33462.339999999997</v>
      </c>
      <c r="W81" s="27">
        <f t="shared" si="57"/>
        <v>97148.73</v>
      </c>
      <c r="X81" s="26">
        <f>R81+V81</f>
        <v>33462.339999999997</v>
      </c>
      <c r="Y81" s="27">
        <f t="shared" si="58"/>
        <v>97148.73</v>
      </c>
      <c r="Z81" s="46"/>
      <c r="AA81" s="28"/>
      <c r="AB81" s="28"/>
    </row>
    <row r="82" spans="1:28" ht="13.15" hidden="1" customHeight="1" outlineLevel="1" x14ac:dyDescent="0.2">
      <c r="A82" s="16">
        <v>6</v>
      </c>
      <c r="B82" s="21">
        <v>39173</v>
      </c>
      <c r="C82" s="58"/>
      <c r="D82" s="26">
        <v>80844751.448988289</v>
      </c>
      <c r="E82" s="27">
        <f>E81+D82</f>
        <v>437611101.19634545</v>
      </c>
      <c r="F82" s="26">
        <v>96523696.999697998</v>
      </c>
      <c r="G82" s="27">
        <f t="shared" si="54"/>
        <v>440694138.92440921</v>
      </c>
      <c r="H82" s="26">
        <f t="shared" si="52"/>
        <v>-15678945.55070971</v>
      </c>
      <c r="I82" s="27">
        <f t="shared" si="52"/>
        <v>-3083037.7280637622</v>
      </c>
      <c r="J82" s="26">
        <v>5722.8151260074228</v>
      </c>
      <c r="K82" s="27">
        <f t="shared" si="55"/>
        <v>1129.0557745002152</v>
      </c>
      <c r="L82" s="26">
        <f>H82+J82</f>
        <v>-15673222.735583702</v>
      </c>
      <c r="M82" s="28">
        <f>M81+L82</f>
        <v>-3081908.6722893808</v>
      </c>
      <c r="N82" s="27"/>
      <c r="O82" s="26">
        <v>-15673222.7355837</v>
      </c>
      <c r="P82" s="27">
        <f>P81+O82</f>
        <v>-3081908.6722893789</v>
      </c>
      <c r="Q82" s="29"/>
      <c r="R82" s="26">
        <v>0</v>
      </c>
      <c r="S82" s="27">
        <f t="shared" si="56"/>
        <v>0</v>
      </c>
      <c r="T82" s="26">
        <f t="shared" si="53"/>
        <v>-15673222.7355837</v>
      </c>
      <c r="U82" s="66">
        <f t="shared" si="53"/>
        <v>-3081908.6722893789</v>
      </c>
      <c r="V82" s="26">
        <v>32382.91</v>
      </c>
      <c r="W82" s="27">
        <f t="shared" si="57"/>
        <v>129531.64</v>
      </c>
      <c r="X82" s="26">
        <f>R82+V82</f>
        <v>32382.91</v>
      </c>
      <c r="Y82" s="27">
        <f t="shared" si="58"/>
        <v>129531.64</v>
      </c>
      <c r="Z82" s="46"/>
      <c r="AA82" s="28"/>
      <c r="AB82" s="28"/>
    </row>
    <row r="83" spans="1:28" ht="13.15" hidden="1" customHeight="1" outlineLevel="1" x14ac:dyDescent="0.2">
      <c r="A83" s="16">
        <v>6</v>
      </c>
      <c r="B83" s="21">
        <v>39203</v>
      </c>
      <c r="C83" s="58"/>
      <c r="D83" s="26">
        <v>73163799.158988282</v>
      </c>
      <c r="E83" s="27">
        <f>E82+D83</f>
        <v>510774900.35533375</v>
      </c>
      <c r="F83" s="26">
        <v>91051297.410127997</v>
      </c>
      <c r="G83" s="27">
        <f t="shared" si="54"/>
        <v>531745436.33453721</v>
      </c>
      <c r="H83" s="26">
        <f>D83-F83-1</f>
        <v>-17887499.251139715</v>
      </c>
      <c r="I83" s="27">
        <f>E83-G83</f>
        <v>-20970535.979203463</v>
      </c>
      <c r="J83" s="26">
        <v>6528.9372266642749</v>
      </c>
      <c r="K83" s="27">
        <f t="shared" si="55"/>
        <v>7657.9930011644901</v>
      </c>
      <c r="L83" s="26">
        <f>H83+J83+1</f>
        <v>-17880969.313913051</v>
      </c>
      <c r="M83" s="28">
        <f>M82+L83-1</f>
        <v>-20962878.986202434</v>
      </c>
      <c r="N83" s="27"/>
      <c r="O83" s="26">
        <v>-17399530.320811838</v>
      </c>
      <c r="P83" s="27">
        <f>P82+O83-0.5</f>
        <v>-20481439.493101217</v>
      </c>
      <c r="Q83" s="29"/>
      <c r="R83" s="26">
        <v>-481438.99310121685</v>
      </c>
      <c r="S83" s="27">
        <f t="shared" si="56"/>
        <v>-481438.99310121685</v>
      </c>
      <c r="T83" s="26">
        <f t="shared" si="53"/>
        <v>-17880969.313913055</v>
      </c>
      <c r="U83" s="66">
        <f t="shared" si="53"/>
        <v>-20962878.486202434</v>
      </c>
      <c r="V83" s="26">
        <v>33353.519999999997</v>
      </c>
      <c r="W83" s="27">
        <f t="shared" si="57"/>
        <v>162885.16</v>
      </c>
      <c r="X83" s="26">
        <f>R83+V83</f>
        <v>-448085.47310121683</v>
      </c>
      <c r="Y83" s="27">
        <f t="shared" si="58"/>
        <v>-318553.83310121682</v>
      </c>
      <c r="Z83" s="46"/>
      <c r="AA83" s="28"/>
      <c r="AB83" s="28"/>
    </row>
    <row r="84" spans="1:28" ht="13.15" hidden="1" customHeight="1" outlineLevel="1" x14ac:dyDescent="0.2">
      <c r="A84" s="16">
        <v>6</v>
      </c>
      <c r="B84" s="21">
        <v>39234</v>
      </c>
      <c r="C84" s="58"/>
      <c r="D84" s="26">
        <v>79290450.158988282</v>
      </c>
      <c r="E84" s="27">
        <f>E83+D84-1</f>
        <v>590065349.51432204</v>
      </c>
      <c r="F84" s="26">
        <v>86418506.235539004</v>
      </c>
      <c r="G84" s="27">
        <f t="shared" si="54"/>
        <v>618163942.57007623</v>
      </c>
      <c r="H84" s="26">
        <f t="shared" ref="H84:H90" si="59">D84-F84</f>
        <v>-7128056.0765507221</v>
      </c>
      <c r="I84" s="27">
        <f>E84-G84</f>
        <v>-28098593.055754185</v>
      </c>
      <c r="J84" s="26">
        <v>2601.7404679404572</v>
      </c>
      <c r="K84" s="27">
        <f t="shared" si="55"/>
        <v>10259.733469104947</v>
      </c>
      <c r="L84" s="26">
        <f t="shared" ref="L84:L90" si="60">H84+J84</f>
        <v>-7125454.3360827817</v>
      </c>
      <c r="M84" s="28">
        <f>M83+L84+1</f>
        <v>-28088332.322285216</v>
      </c>
      <c r="N84" s="27"/>
      <c r="O84" s="26">
        <v>-3562727.1680413932</v>
      </c>
      <c r="P84" s="27">
        <f t="shared" ref="P84:P90" si="61">P83+O84</f>
        <v>-24044166.66114261</v>
      </c>
      <c r="Q84" s="29"/>
      <c r="R84" s="26">
        <v>-3562728.1680413913</v>
      </c>
      <c r="S84" s="27">
        <f t="shared" si="56"/>
        <v>-4044167.1611426082</v>
      </c>
      <c r="T84" s="26">
        <f>O84+R84+1</f>
        <v>-7125454.3360827845</v>
      </c>
      <c r="U84" s="66">
        <f>P84+S84+1</f>
        <v>-28088332.82228522</v>
      </c>
      <c r="V84" s="26">
        <v>28313.09</v>
      </c>
      <c r="W84" s="27">
        <f t="shared" si="57"/>
        <v>191198.25</v>
      </c>
      <c r="X84" s="26">
        <f>R84+V84+1</f>
        <v>-3534414.0780413914</v>
      </c>
      <c r="Y84" s="27">
        <f t="shared" si="58"/>
        <v>-3852967.9111426082</v>
      </c>
      <c r="Z84" s="46"/>
      <c r="AA84" s="28"/>
      <c r="AB84" s="28"/>
    </row>
    <row r="85" spans="1:28" ht="13.15" hidden="1" customHeight="1" outlineLevel="1" x14ac:dyDescent="0.2">
      <c r="A85" s="16">
        <v>6</v>
      </c>
      <c r="B85" s="21">
        <v>39264</v>
      </c>
      <c r="C85" s="58"/>
      <c r="D85" s="26">
        <v>76518472.858988285</v>
      </c>
      <c r="E85" s="27">
        <f>E84+D85+1</f>
        <v>666583823.37331033</v>
      </c>
      <c r="F85" s="26">
        <v>91349133.063465998</v>
      </c>
      <c r="G85" s="27">
        <f t="shared" si="54"/>
        <v>709513075.63354218</v>
      </c>
      <c r="H85" s="26">
        <f t="shared" si="59"/>
        <v>-14830660.204477713</v>
      </c>
      <c r="I85" s="27">
        <f>E85-G85-1</f>
        <v>-42929253.260231853</v>
      </c>
      <c r="J85" s="26">
        <v>5413.1909746341407</v>
      </c>
      <c r="K85" s="27">
        <f t="shared" si="55"/>
        <v>15672.924443739088</v>
      </c>
      <c r="L85" s="26">
        <f t="shared" si="60"/>
        <v>-14825247.013503078</v>
      </c>
      <c r="M85" s="28">
        <f>M84+L85-1</f>
        <v>-42913580.335788295</v>
      </c>
      <c r="N85" s="27"/>
      <c r="O85" s="26">
        <v>-6247190.7724362202</v>
      </c>
      <c r="P85" s="27">
        <f t="shared" si="61"/>
        <v>-30291357.43357883</v>
      </c>
      <c r="Q85" s="29"/>
      <c r="R85" s="26">
        <v>-8578055.2410668563</v>
      </c>
      <c r="S85" s="27">
        <f t="shared" si="56"/>
        <v>-12622222.402209464</v>
      </c>
      <c r="T85" s="26">
        <f>O85+R85-1</f>
        <v>-14825247.013503077</v>
      </c>
      <c r="U85" s="66">
        <f t="shared" ref="U85:U90" si="62">P85+S85</f>
        <v>-42913579.835788295</v>
      </c>
      <c r="V85" s="26">
        <v>3186.6000000000004</v>
      </c>
      <c r="W85" s="27">
        <f t="shared" si="57"/>
        <v>194384.85</v>
      </c>
      <c r="X85" s="26">
        <f t="shared" ref="X85:X90" si="63">R85+V85</f>
        <v>-8574868.6410668567</v>
      </c>
      <c r="Y85" s="27">
        <f t="shared" si="58"/>
        <v>-12427836.552209465</v>
      </c>
      <c r="Z85" s="46"/>
      <c r="AA85" s="28"/>
      <c r="AB85" s="28"/>
    </row>
    <row r="86" spans="1:28" ht="13.15" hidden="1" customHeight="1" outlineLevel="1" x14ac:dyDescent="0.2">
      <c r="A86" s="16">
        <v>6</v>
      </c>
      <c r="B86" s="21">
        <v>39295</v>
      </c>
      <c r="C86" s="58"/>
      <c r="D86" s="26">
        <v>86187490.158988282</v>
      </c>
      <c r="E86" s="27">
        <f>E85+D86</f>
        <v>752771313.53229856</v>
      </c>
      <c r="F86" s="26">
        <v>89646970.004784003</v>
      </c>
      <c r="G86" s="27">
        <f t="shared" si="54"/>
        <v>799160045.63832617</v>
      </c>
      <c r="H86" s="26">
        <f t="shared" si="59"/>
        <v>-3459479.8457957208</v>
      </c>
      <c r="I86" s="27">
        <f>E86-G86</f>
        <v>-46388732.106027603</v>
      </c>
      <c r="J86" s="26">
        <v>1262.7101437151432</v>
      </c>
      <c r="K86" s="27">
        <f t="shared" si="55"/>
        <v>16935.634587454231</v>
      </c>
      <c r="L86" s="26">
        <f t="shared" si="60"/>
        <v>-3458217.1356520057</v>
      </c>
      <c r="M86" s="28">
        <f>M85+L86</f>
        <v>-46371797.4714403</v>
      </c>
      <c r="N86" s="27"/>
      <c r="O86" s="26">
        <v>-345821.71356520057</v>
      </c>
      <c r="P86" s="27">
        <f t="shared" si="61"/>
        <v>-30637179.147144031</v>
      </c>
      <c r="Q86" s="29"/>
      <c r="R86" s="26">
        <v>-3112395.4220868051</v>
      </c>
      <c r="S86" s="27">
        <f t="shared" si="56"/>
        <v>-15734617.82429627</v>
      </c>
      <c r="T86" s="26">
        <f>O86+R86</f>
        <v>-3458217.1356520057</v>
      </c>
      <c r="U86" s="66">
        <f t="shared" si="62"/>
        <v>-46371796.9714403</v>
      </c>
      <c r="V86" s="26">
        <v>-55683.149999999994</v>
      </c>
      <c r="W86" s="27">
        <f t="shared" si="57"/>
        <v>138701.70000000001</v>
      </c>
      <c r="X86" s="26">
        <f t="shared" si="63"/>
        <v>-3168078.572086805</v>
      </c>
      <c r="Y86" s="27">
        <f t="shared" si="58"/>
        <v>-15595915.12429627</v>
      </c>
      <c r="Z86" s="46"/>
      <c r="AA86" s="28"/>
      <c r="AB86" s="28"/>
    </row>
    <row r="87" spans="1:28" ht="13.15" hidden="1" customHeight="1" outlineLevel="1" x14ac:dyDescent="0.2">
      <c r="A87" s="16">
        <v>6</v>
      </c>
      <c r="B87" s="21">
        <v>39326</v>
      </c>
      <c r="C87" s="58"/>
      <c r="D87" s="26">
        <v>95038223.271449581</v>
      </c>
      <c r="E87" s="27">
        <f>E86+D87</f>
        <v>847809536.80374813</v>
      </c>
      <c r="F87" s="26">
        <v>93144340.043624997</v>
      </c>
      <c r="G87" s="27">
        <f t="shared" si="54"/>
        <v>892304385.68195117</v>
      </c>
      <c r="H87" s="26">
        <f t="shared" si="59"/>
        <v>1893883.2278245836</v>
      </c>
      <c r="I87" s="27">
        <f>E87-G87</f>
        <v>-44494848.878203034</v>
      </c>
      <c r="J87" s="26">
        <v>-672.32854587770998</v>
      </c>
      <c r="K87" s="27">
        <f t="shared" si="55"/>
        <v>16263.306041576521</v>
      </c>
      <c r="L87" s="26">
        <f t="shared" si="60"/>
        <v>1893210.8992787059</v>
      </c>
      <c r="M87" s="28">
        <f>M86+L87</f>
        <v>-44478586.572161593</v>
      </c>
      <c r="N87" s="27"/>
      <c r="O87" s="26">
        <v>189321.08992787078</v>
      </c>
      <c r="P87" s="27">
        <f t="shared" si="61"/>
        <v>-30447858.05721616</v>
      </c>
      <c r="Q87" s="29"/>
      <c r="R87" s="26">
        <v>1703889.809350837</v>
      </c>
      <c r="S87" s="27">
        <f t="shared" si="56"/>
        <v>-14030728.014945433</v>
      </c>
      <c r="T87" s="26">
        <f>O87+R87</f>
        <v>1893210.8992787078</v>
      </c>
      <c r="U87" s="66">
        <f t="shared" si="62"/>
        <v>-44478586.072161593</v>
      </c>
      <c r="V87" s="26">
        <v>-73925.599999999991</v>
      </c>
      <c r="W87" s="27">
        <f t="shared" si="57"/>
        <v>64776.10000000002</v>
      </c>
      <c r="X87" s="26">
        <f t="shared" si="63"/>
        <v>1629964.2093508369</v>
      </c>
      <c r="Y87" s="27">
        <f t="shared" si="58"/>
        <v>-13965950.914945433</v>
      </c>
      <c r="Z87" s="46"/>
      <c r="AA87" s="28"/>
      <c r="AB87" s="28"/>
    </row>
    <row r="88" spans="1:28" ht="13.15" hidden="1" customHeight="1" outlineLevel="1" x14ac:dyDescent="0.2">
      <c r="A88" s="16">
        <v>6</v>
      </c>
      <c r="B88" s="21">
        <v>39356</v>
      </c>
      <c r="C88" s="58"/>
      <c r="D88" s="26">
        <v>111900399.27144958</v>
      </c>
      <c r="E88" s="27">
        <f>E87+D88</f>
        <v>959709936.0751977</v>
      </c>
      <c r="F88" s="26">
        <v>107522297.84328499</v>
      </c>
      <c r="G88" s="27">
        <f t="shared" si="54"/>
        <v>999826683.52523613</v>
      </c>
      <c r="H88" s="26">
        <f t="shared" si="59"/>
        <v>4378101.4281645864</v>
      </c>
      <c r="I88" s="27">
        <f>E88-G88</f>
        <v>-40116747.450038433</v>
      </c>
      <c r="J88" s="26">
        <v>-1554.2260069986805</v>
      </c>
      <c r="K88" s="27">
        <f t="shared" si="55"/>
        <v>14709.080034577841</v>
      </c>
      <c r="L88" s="26">
        <f t="shared" si="60"/>
        <v>4376547.2021575877</v>
      </c>
      <c r="M88" s="28">
        <f>M87+L88</f>
        <v>-40102039.370004006</v>
      </c>
      <c r="N88" s="27"/>
      <c r="O88" s="26">
        <v>437654.72021576017</v>
      </c>
      <c r="P88" s="27">
        <f t="shared" si="61"/>
        <v>-30010203.3370004</v>
      </c>
      <c r="Q88" s="29"/>
      <c r="R88" s="26">
        <v>3938892.4819418266</v>
      </c>
      <c r="S88" s="27">
        <f t="shared" si="56"/>
        <v>-10091835.533003606</v>
      </c>
      <c r="T88" s="26">
        <f>O88+R88</f>
        <v>4376547.2021575868</v>
      </c>
      <c r="U88" s="66">
        <f t="shared" si="62"/>
        <v>-40102038.870004006</v>
      </c>
      <c r="V88" s="26">
        <v>-63958.559999999998</v>
      </c>
      <c r="W88" s="27">
        <f t="shared" si="57"/>
        <v>817.5400000000227</v>
      </c>
      <c r="X88" s="26">
        <f t="shared" si="63"/>
        <v>3874933.9219418266</v>
      </c>
      <c r="Y88" s="27">
        <f t="shared" si="58"/>
        <v>-10091016.993003607</v>
      </c>
      <c r="Z88" s="46"/>
      <c r="AA88" s="28"/>
      <c r="AB88" s="28"/>
    </row>
    <row r="89" spans="1:28" ht="13.15" hidden="1" customHeight="1" outlineLevel="1" x14ac:dyDescent="0.2">
      <c r="A89" s="16">
        <v>6</v>
      </c>
      <c r="B89" s="21">
        <v>39387</v>
      </c>
      <c r="C89" s="58"/>
      <c r="D89" s="26">
        <v>121527866.27144958</v>
      </c>
      <c r="E89" s="27">
        <f>E88+D89</f>
        <v>1081237802.3466473</v>
      </c>
      <c r="F89" s="26">
        <v>117673983.186149</v>
      </c>
      <c r="G89" s="27">
        <f t="shared" si="54"/>
        <v>1117500666.7113853</v>
      </c>
      <c r="H89" s="26">
        <f t="shared" si="59"/>
        <v>3853883.0853005797</v>
      </c>
      <c r="I89" s="27">
        <f>E89-G89</f>
        <v>-36262864.364737988</v>
      </c>
      <c r="J89" s="26">
        <v>-1368.1284952815622</v>
      </c>
      <c r="K89" s="27">
        <f t="shared" si="55"/>
        <v>13340.951539296278</v>
      </c>
      <c r="L89" s="26">
        <f t="shared" si="60"/>
        <v>3852514.9568052981</v>
      </c>
      <c r="M89" s="28">
        <f>M88+L89</f>
        <v>-36249524.413198709</v>
      </c>
      <c r="N89" s="27"/>
      <c r="O89" s="26">
        <v>1885442.1304010451</v>
      </c>
      <c r="P89" s="27">
        <f t="shared" si="61"/>
        <v>-28124761.206599355</v>
      </c>
      <c r="Q89" s="29"/>
      <c r="R89" s="26">
        <v>1967072.8264042512</v>
      </c>
      <c r="S89" s="27">
        <f t="shared" si="56"/>
        <v>-8124762.7065993547</v>
      </c>
      <c r="T89" s="26">
        <f>O89+R89</f>
        <v>3852514.9568052962</v>
      </c>
      <c r="U89" s="66">
        <f t="shared" si="62"/>
        <v>-36249523.913198709</v>
      </c>
      <c r="V89" s="26">
        <v>-35603.42</v>
      </c>
      <c r="W89" s="27">
        <f t="shared" si="57"/>
        <v>-34785.879999999976</v>
      </c>
      <c r="X89" s="26">
        <f t="shared" si="63"/>
        <v>1931469.4064042512</v>
      </c>
      <c r="Y89" s="27">
        <f t="shared" si="58"/>
        <v>-8159547.5865993556</v>
      </c>
      <c r="Z89" s="46"/>
      <c r="AA89" s="28"/>
      <c r="AB89" s="28"/>
    </row>
    <row r="90" spans="1:28" ht="13.15" hidden="1" customHeight="1" outlineLevel="1" x14ac:dyDescent="0.2">
      <c r="A90" s="16">
        <v>6</v>
      </c>
      <c r="B90" s="21">
        <v>39417</v>
      </c>
      <c r="C90" s="58"/>
      <c r="D90" s="32">
        <v>141627517.2714496</v>
      </c>
      <c r="E90" s="33">
        <f>E89+D90</f>
        <v>1222865319.6180968</v>
      </c>
      <c r="F90" s="32">
        <v>135588520.505945</v>
      </c>
      <c r="G90" s="33">
        <f t="shared" si="54"/>
        <v>1253089187.2173302</v>
      </c>
      <c r="H90" s="32">
        <f t="shared" si="59"/>
        <v>6038996.7655045986</v>
      </c>
      <c r="I90" s="33">
        <f>E90-G90</f>
        <v>-30223867.599233389</v>
      </c>
      <c r="J90" s="32">
        <v>-2143.8438517544419</v>
      </c>
      <c r="K90" s="33">
        <f t="shared" si="55"/>
        <v>11197.107687541837</v>
      </c>
      <c r="L90" s="32">
        <f t="shared" si="60"/>
        <v>6036852.9216528442</v>
      </c>
      <c r="M90" s="34">
        <f>M89+L90</f>
        <v>-30212671.491545863</v>
      </c>
      <c r="N90" s="33"/>
      <c r="O90" s="32">
        <v>3018426.460826423</v>
      </c>
      <c r="P90" s="33">
        <f t="shared" si="61"/>
        <v>-25106334.745772932</v>
      </c>
      <c r="Q90" s="35"/>
      <c r="R90" s="32">
        <v>3018426.460826423</v>
      </c>
      <c r="S90" s="33">
        <f t="shared" si="56"/>
        <v>-5106336.2457729317</v>
      </c>
      <c r="T90" s="32">
        <f>O90+R90</f>
        <v>6036852.921652846</v>
      </c>
      <c r="U90" s="68">
        <f t="shared" si="62"/>
        <v>-30212670.991545863</v>
      </c>
      <c r="V90" s="32">
        <v>-22784.400000000001</v>
      </c>
      <c r="W90" s="33">
        <f t="shared" si="57"/>
        <v>-57570.279999999977</v>
      </c>
      <c r="X90" s="32">
        <f t="shared" si="63"/>
        <v>2995642.0608264231</v>
      </c>
      <c r="Y90" s="33">
        <f t="shared" si="58"/>
        <v>-5163905.5257729329</v>
      </c>
      <c r="Z90" s="46"/>
      <c r="AA90" s="28"/>
      <c r="AB90" s="28"/>
    </row>
    <row r="91" spans="1:28" ht="13.15" hidden="1" customHeight="1" outlineLevel="1" x14ac:dyDescent="0.2">
      <c r="A91" s="16"/>
      <c r="B91" s="21"/>
      <c r="C91" s="58"/>
      <c r="D91" s="28"/>
      <c r="E91" s="28"/>
      <c r="F91" s="28"/>
      <c r="G91" s="28"/>
      <c r="H91" s="28"/>
      <c r="I91" s="28"/>
      <c r="J91" s="28"/>
      <c r="K91" s="28"/>
      <c r="L91" s="28"/>
      <c r="M91" s="28"/>
      <c r="N91" s="28"/>
      <c r="O91" s="28"/>
      <c r="P91" s="70">
        <v>-25106334.745772932</v>
      </c>
      <c r="Q91" s="29"/>
      <c r="R91" s="28"/>
      <c r="S91" s="28"/>
      <c r="T91" s="28"/>
      <c r="U91" s="67"/>
      <c r="V91" s="28"/>
      <c r="W91" s="28"/>
      <c r="X91" s="28"/>
      <c r="Y91" s="28"/>
      <c r="Z91" s="46"/>
      <c r="AA91" s="28"/>
      <c r="AB91" s="28"/>
    </row>
    <row r="92" spans="1:28" ht="15.75" hidden="1" customHeight="1" outlineLevel="1" x14ac:dyDescent="0.2">
      <c r="A92" s="71" t="s">
        <v>34</v>
      </c>
      <c r="B92" s="65"/>
      <c r="C92" s="58"/>
      <c r="D92" s="28"/>
      <c r="E92" s="28">
        <f>E64+E73+E90</f>
        <v>5588819592.5683823</v>
      </c>
      <c r="F92" s="28"/>
      <c r="G92" s="28">
        <f>G64+G73+G90</f>
        <v>5590731290.4537678</v>
      </c>
      <c r="H92" s="28"/>
      <c r="I92" s="28">
        <f>I64+I73+I90</f>
        <v>-1911697.8853867874</v>
      </c>
      <c r="J92" s="28"/>
      <c r="K92" s="28">
        <f>K64+K73+K90</f>
        <v>-10311.070577282691</v>
      </c>
      <c r="L92" s="28"/>
      <c r="M92" s="28"/>
      <c r="N92" s="28">
        <f>N64+M73+M90</f>
        <v>-1922009.9559630752</v>
      </c>
      <c r="O92" s="28"/>
      <c r="P92" s="28">
        <f>P64+P73+P90</f>
        <v>-1591335.6161173768</v>
      </c>
      <c r="Q92" s="29"/>
      <c r="R92" s="28"/>
      <c r="S92" s="28">
        <f>S64+S73+S90</f>
        <v>-330674.33984573372</v>
      </c>
      <c r="T92" s="28"/>
      <c r="U92" s="28">
        <f>U64+U73+U90</f>
        <v>-1922009.9559631124</v>
      </c>
      <c r="V92" s="28"/>
      <c r="W92" s="28">
        <f>W64+W73+W90</f>
        <v>1051313.3100000003</v>
      </c>
      <c r="X92" s="28"/>
      <c r="Y92" s="28">
        <f>Y64+Y73+Y90</f>
        <v>720639.97015426308</v>
      </c>
      <c r="Z92" s="46"/>
      <c r="AA92" s="28"/>
      <c r="AB92" s="28"/>
    </row>
    <row r="93" spans="1:28" ht="13.15" hidden="1" customHeight="1" outlineLevel="1" x14ac:dyDescent="0.2">
      <c r="A93" s="16"/>
      <c r="B93" s="65"/>
      <c r="C93" s="58"/>
      <c r="D93" s="34"/>
      <c r="E93" s="34"/>
      <c r="F93" s="34"/>
      <c r="G93" s="34"/>
      <c r="H93" s="34"/>
      <c r="I93" s="34"/>
      <c r="J93" s="34"/>
      <c r="K93" s="34"/>
      <c r="L93" s="34"/>
      <c r="M93" s="34"/>
      <c r="N93" s="34"/>
      <c r="O93" s="34"/>
      <c r="P93" s="34"/>
      <c r="Q93" s="35"/>
      <c r="R93" s="34"/>
      <c r="S93" s="34"/>
      <c r="T93" s="34"/>
      <c r="U93" s="72"/>
      <c r="V93" s="34"/>
      <c r="W93" s="34"/>
      <c r="X93" s="34"/>
      <c r="Y93" s="34"/>
      <c r="Z93" s="46"/>
      <c r="AA93" s="28"/>
      <c r="AB93" s="28"/>
    </row>
    <row r="94" spans="1:28" ht="13.15" hidden="1" customHeight="1" outlineLevel="1" x14ac:dyDescent="0.2">
      <c r="A94" s="16">
        <v>7</v>
      </c>
      <c r="B94" s="65">
        <v>39448</v>
      </c>
      <c r="C94" s="58"/>
      <c r="D94" s="26">
        <v>135571915.43811625</v>
      </c>
      <c r="E94" s="27">
        <f>D94</f>
        <v>135571915.43811625</v>
      </c>
      <c r="F94" s="26">
        <v>137848115.50408599</v>
      </c>
      <c r="G94" s="27">
        <f>F94</f>
        <v>137848115.50408599</v>
      </c>
      <c r="H94" s="26">
        <f t="shared" ref="H94:I105" si="64">D94-F94</f>
        <v>-2276200.0659697354</v>
      </c>
      <c r="I94" s="27">
        <f t="shared" si="64"/>
        <v>-2276200.0659697354</v>
      </c>
      <c r="J94" s="26">
        <v>808.05102341901511</v>
      </c>
      <c r="K94" s="27">
        <f>J94</f>
        <v>808.05102341901511</v>
      </c>
      <c r="L94" s="26">
        <f t="shared" ref="L94:L105" si="65">H94+J94</f>
        <v>-2275392.0149463164</v>
      </c>
      <c r="M94" s="28">
        <f>L94</f>
        <v>-2275392.0149463164</v>
      </c>
      <c r="N94" s="28"/>
      <c r="O94" s="26">
        <v>-2275392.0149463164</v>
      </c>
      <c r="P94" s="27">
        <f>O94</f>
        <v>-2275392.0149463164</v>
      </c>
      <c r="Q94" s="29"/>
      <c r="R94" s="26">
        <v>0</v>
      </c>
      <c r="S94" s="27">
        <f>R94</f>
        <v>0</v>
      </c>
      <c r="T94" s="26">
        <f t="shared" ref="T94:U105" si="66">O94+R94</f>
        <v>-2275392.0149463164</v>
      </c>
      <c r="U94" s="66">
        <f t="shared" si="66"/>
        <v>-2275392.0149463164</v>
      </c>
      <c r="V94" s="26">
        <v>-2179.3700000000003</v>
      </c>
      <c r="W94" s="27">
        <f>V94</f>
        <v>-2179.3700000000003</v>
      </c>
      <c r="X94" s="26">
        <f t="shared" ref="X94:X105" si="67">R94+V94</f>
        <v>-2179.3700000000003</v>
      </c>
      <c r="Y94" s="27">
        <f>X94</f>
        <v>-2179.3700000000003</v>
      </c>
      <c r="Z94" s="46"/>
      <c r="AA94" s="28"/>
      <c r="AB94" s="28"/>
    </row>
    <row r="95" spans="1:28" ht="13.15" hidden="1" customHeight="1" outlineLevel="1" x14ac:dyDescent="0.2">
      <c r="A95" s="16">
        <v>7</v>
      </c>
      <c r="B95" s="65">
        <v>39479</v>
      </c>
      <c r="C95" s="58"/>
      <c r="D95" s="26">
        <v>120260949.43811625</v>
      </c>
      <c r="E95" s="27">
        <f t="shared" ref="E95:E105" si="68">E94+D95</f>
        <v>255832864.8762325</v>
      </c>
      <c r="F95" s="26">
        <v>117800650.31269599</v>
      </c>
      <c r="G95" s="27">
        <f t="shared" ref="G95:G105" si="69">G94+F95</f>
        <v>255648765.816782</v>
      </c>
      <c r="H95" s="26">
        <f t="shared" si="64"/>
        <v>2460299.1254202574</v>
      </c>
      <c r="I95" s="27">
        <f t="shared" si="64"/>
        <v>184099.05945050716</v>
      </c>
      <c r="J95" s="26">
        <v>-873.40618952410296</v>
      </c>
      <c r="K95" s="27">
        <f t="shared" ref="K95:K105" si="70">K94+J95</f>
        <v>-65.355166105087847</v>
      </c>
      <c r="L95" s="26">
        <f t="shared" si="65"/>
        <v>2459425.7192307333</v>
      </c>
      <c r="M95" s="28">
        <f t="shared" ref="M95:M105" si="71">M94+L95</f>
        <v>184033.70428441698</v>
      </c>
      <c r="N95" s="28"/>
      <c r="O95" s="26">
        <v>2459425.7192307333</v>
      </c>
      <c r="P95" s="27">
        <f t="shared" ref="P95:P105" si="72">P94+O95</f>
        <v>184033.70428441698</v>
      </c>
      <c r="Q95" s="29"/>
      <c r="R95" s="26">
        <v>0</v>
      </c>
      <c r="S95" s="27">
        <f t="shared" ref="S95:S105" si="73">R95+S94</f>
        <v>0</v>
      </c>
      <c r="T95" s="26">
        <f t="shared" si="66"/>
        <v>2459425.7192307333</v>
      </c>
      <c r="U95" s="66">
        <f t="shared" si="66"/>
        <v>184033.70428441698</v>
      </c>
      <c r="V95" s="26">
        <v>-2038.76</v>
      </c>
      <c r="W95" s="27">
        <f t="shared" ref="W95:W105" si="74">W94+V95</f>
        <v>-4218.13</v>
      </c>
      <c r="X95" s="26">
        <f t="shared" si="67"/>
        <v>-2038.76</v>
      </c>
      <c r="Y95" s="27">
        <f t="shared" ref="Y95:Y105" si="75">X95+Y94</f>
        <v>-4218.13</v>
      </c>
      <c r="Z95" s="46"/>
      <c r="AA95" s="28"/>
      <c r="AB95" s="28"/>
    </row>
    <row r="96" spans="1:28" ht="13.15" hidden="1" customHeight="1" outlineLevel="1" x14ac:dyDescent="0.2">
      <c r="A96" s="16">
        <v>7</v>
      </c>
      <c r="B96" s="65">
        <v>39508</v>
      </c>
      <c r="C96" s="58"/>
      <c r="D96" s="26">
        <v>122262804.43811625</v>
      </c>
      <c r="E96" s="27">
        <f t="shared" si="68"/>
        <v>378095669.31434876</v>
      </c>
      <c r="F96" s="26">
        <v>120889465.707361</v>
      </c>
      <c r="G96" s="27">
        <f t="shared" si="69"/>
        <v>376538231.52414298</v>
      </c>
      <c r="H96" s="26">
        <f t="shared" si="64"/>
        <v>1373338.7307552546</v>
      </c>
      <c r="I96" s="27">
        <f t="shared" si="64"/>
        <v>1557437.7902057767</v>
      </c>
      <c r="J96" s="26">
        <v>-487.53524941811338</v>
      </c>
      <c r="K96" s="27">
        <f t="shared" si="70"/>
        <v>-552.89041552320123</v>
      </c>
      <c r="L96" s="26">
        <f t="shared" si="65"/>
        <v>1372851.1955058365</v>
      </c>
      <c r="M96" s="28">
        <f t="shared" si="71"/>
        <v>1556884.8997902535</v>
      </c>
      <c r="N96" s="28"/>
      <c r="O96" s="26">
        <v>1372851.1955058365</v>
      </c>
      <c r="P96" s="27">
        <f t="shared" si="72"/>
        <v>1556884.8997902535</v>
      </c>
      <c r="Q96" s="29"/>
      <c r="R96" s="26">
        <v>0</v>
      </c>
      <c r="S96" s="27">
        <f t="shared" si="73"/>
        <v>0</v>
      </c>
      <c r="T96" s="26">
        <f t="shared" si="66"/>
        <v>1372851.1955058365</v>
      </c>
      <c r="U96" s="66">
        <f t="shared" si="66"/>
        <v>1556884.8997902535</v>
      </c>
      <c r="V96" s="26">
        <v>-2179.3700000000003</v>
      </c>
      <c r="W96" s="27">
        <f t="shared" si="74"/>
        <v>-6397.5</v>
      </c>
      <c r="X96" s="26">
        <f t="shared" si="67"/>
        <v>-2179.3700000000003</v>
      </c>
      <c r="Y96" s="27">
        <f t="shared" si="75"/>
        <v>-6397.5</v>
      </c>
      <c r="Z96" s="46"/>
      <c r="AA96" s="28"/>
      <c r="AB96" s="28"/>
    </row>
    <row r="97" spans="1:28" ht="13.15" hidden="1" customHeight="1" outlineLevel="1" x14ac:dyDescent="0.2">
      <c r="A97" s="16">
        <v>7</v>
      </c>
      <c r="B97" s="65">
        <v>39539</v>
      </c>
      <c r="C97" s="58"/>
      <c r="D97" s="26">
        <v>106748926.43811625</v>
      </c>
      <c r="E97" s="27">
        <f t="shared" si="68"/>
        <v>484844595.75246501</v>
      </c>
      <c r="F97" s="26">
        <v>109488535.736203</v>
      </c>
      <c r="G97" s="27">
        <f t="shared" si="69"/>
        <v>486026767.260346</v>
      </c>
      <c r="H97" s="26">
        <f t="shared" si="64"/>
        <v>-2739609.2980867475</v>
      </c>
      <c r="I97" s="27">
        <f t="shared" si="64"/>
        <v>-1182171.5078809857</v>
      </c>
      <c r="J97" s="26">
        <v>972.56130082067102</v>
      </c>
      <c r="K97" s="27">
        <f t="shared" si="70"/>
        <v>419.67088529746979</v>
      </c>
      <c r="L97" s="26">
        <f t="shared" si="65"/>
        <v>-2738636.7367859269</v>
      </c>
      <c r="M97" s="28">
        <f t="shared" si="71"/>
        <v>-1181751.8369956734</v>
      </c>
      <c r="N97" s="28"/>
      <c r="O97" s="26">
        <v>-2738636.7367859269</v>
      </c>
      <c r="P97" s="27">
        <f t="shared" si="72"/>
        <v>-1181751.8369956734</v>
      </c>
      <c r="Q97" s="29"/>
      <c r="R97" s="26">
        <v>0</v>
      </c>
      <c r="S97" s="27">
        <f t="shared" si="73"/>
        <v>0</v>
      </c>
      <c r="T97" s="26">
        <f t="shared" si="66"/>
        <v>-2738636.7367859269</v>
      </c>
      <c r="U97" s="66">
        <f t="shared" si="66"/>
        <v>-1181751.8369956734</v>
      </c>
      <c r="V97" s="26">
        <v>-1840</v>
      </c>
      <c r="W97" s="27">
        <f t="shared" si="74"/>
        <v>-8237.5</v>
      </c>
      <c r="X97" s="26">
        <f t="shared" si="67"/>
        <v>-1840</v>
      </c>
      <c r="Y97" s="27">
        <f t="shared" si="75"/>
        <v>-8237.5</v>
      </c>
      <c r="Z97" s="46"/>
      <c r="AA97" s="28"/>
      <c r="AB97" s="28"/>
    </row>
    <row r="98" spans="1:28" ht="13.15" hidden="1" customHeight="1" outlineLevel="1" x14ac:dyDescent="0.2">
      <c r="A98" s="16">
        <v>7</v>
      </c>
      <c r="B98" s="65">
        <v>39569</v>
      </c>
      <c r="C98" s="58"/>
      <c r="D98" s="26">
        <v>78026834.438116252</v>
      </c>
      <c r="E98" s="27">
        <f t="shared" si="68"/>
        <v>562871430.19058132</v>
      </c>
      <c r="F98" s="26">
        <v>99047042.830788001</v>
      </c>
      <c r="G98" s="27">
        <f t="shared" si="69"/>
        <v>585073810.09113395</v>
      </c>
      <c r="H98" s="26">
        <f t="shared" si="64"/>
        <v>-21020208.392671749</v>
      </c>
      <c r="I98" s="27">
        <f t="shared" si="64"/>
        <v>-22202379.90055263</v>
      </c>
      <c r="J98" s="26">
        <v>7462.1739793978631</v>
      </c>
      <c r="K98" s="27">
        <f t="shared" si="70"/>
        <v>7881.8448646953329</v>
      </c>
      <c r="L98" s="26">
        <f t="shared" si="65"/>
        <v>-21012746.218692351</v>
      </c>
      <c r="M98" s="28">
        <f t="shared" si="71"/>
        <v>-22194498.055688024</v>
      </c>
      <c r="N98" s="28"/>
      <c r="O98" s="26">
        <v>-19915497.190848339</v>
      </c>
      <c r="P98" s="27">
        <f t="shared" si="72"/>
        <v>-21097249.027844012</v>
      </c>
      <c r="Q98" s="29"/>
      <c r="R98" s="26">
        <v>-1097249.0278440118</v>
      </c>
      <c r="S98" s="27">
        <f t="shared" si="73"/>
        <v>-1097249.0278440118</v>
      </c>
      <c r="T98" s="26">
        <f t="shared" si="66"/>
        <v>-21012746.218692351</v>
      </c>
      <c r="U98" s="66">
        <f t="shared" si="66"/>
        <v>-22194498.055688024</v>
      </c>
      <c r="V98" s="26">
        <v>-2104.85</v>
      </c>
      <c r="W98" s="27">
        <f t="shared" si="74"/>
        <v>-10342.35</v>
      </c>
      <c r="X98" s="26">
        <f t="shared" si="67"/>
        <v>-1099353.8778440119</v>
      </c>
      <c r="Y98" s="27">
        <f t="shared" si="75"/>
        <v>-1107591.3778440119</v>
      </c>
      <c r="Z98" s="46"/>
      <c r="AA98" s="28"/>
      <c r="AB98" s="28"/>
    </row>
    <row r="99" spans="1:28" ht="13.15" hidden="1" customHeight="1" outlineLevel="1" x14ac:dyDescent="0.2">
      <c r="A99" s="16">
        <v>7</v>
      </c>
      <c r="B99" s="65">
        <v>39600</v>
      </c>
      <c r="C99" s="58"/>
      <c r="D99" s="26">
        <v>85268061.438116252</v>
      </c>
      <c r="E99" s="27">
        <f t="shared" si="68"/>
        <v>648139491.62869763</v>
      </c>
      <c r="F99" s="26">
        <v>93626853.907144994</v>
      </c>
      <c r="G99" s="27">
        <f t="shared" si="69"/>
        <v>678700663.99827898</v>
      </c>
      <c r="H99" s="26">
        <f t="shared" si="64"/>
        <v>-8358792.4690287411</v>
      </c>
      <c r="I99" s="27">
        <f t="shared" si="64"/>
        <v>-30561172.369581342</v>
      </c>
      <c r="J99" s="26">
        <v>2967.3713265052065</v>
      </c>
      <c r="K99" s="27">
        <f t="shared" si="70"/>
        <v>10849.216191200539</v>
      </c>
      <c r="L99" s="26">
        <f t="shared" si="65"/>
        <v>-8355825.0977022359</v>
      </c>
      <c r="M99" s="28">
        <f t="shared" si="71"/>
        <v>-30550323.153390259</v>
      </c>
      <c r="N99" s="28"/>
      <c r="O99" s="26">
        <v>-4177912.5488511175</v>
      </c>
      <c r="P99" s="27">
        <f t="shared" si="72"/>
        <v>-25275161.576695129</v>
      </c>
      <c r="Q99" s="29"/>
      <c r="R99" s="26">
        <v>-4177912.5488511175</v>
      </c>
      <c r="S99" s="27">
        <f t="shared" si="73"/>
        <v>-5275161.5766951293</v>
      </c>
      <c r="T99" s="26">
        <f t="shared" si="66"/>
        <v>-8355825.097702235</v>
      </c>
      <c r="U99" s="66">
        <f t="shared" si="66"/>
        <v>-30550323.153390259</v>
      </c>
      <c r="V99" s="26">
        <v>-8720.43</v>
      </c>
      <c r="W99" s="27">
        <f t="shared" si="74"/>
        <v>-19062.78</v>
      </c>
      <c r="X99" s="26">
        <f t="shared" si="67"/>
        <v>-4186632.9788511177</v>
      </c>
      <c r="Y99" s="27">
        <f t="shared" si="75"/>
        <v>-5294224.3566951295</v>
      </c>
      <c r="Z99" s="46"/>
      <c r="AA99" s="28"/>
      <c r="AB99" s="28"/>
    </row>
    <row r="100" spans="1:28" ht="13.15" hidden="1" customHeight="1" outlineLevel="1" x14ac:dyDescent="0.2">
      <c r="A100" s="16">
        <v>7</v>
      </c>
      <c r="B100" s="65">
        <v>39630</v>
      </c>
      <c r="C100" s="58"/>
      <c r="D100" s="26">
        <v>84378310.438116252</v>
      </c>
      <c r="E100" s="27">
        <f t="shared" si="68"/>
        <v>732517802.06681395</v>
      </c>
      <c r="F100" s="26">
        <v>93609618.492129996</v>
      </c>
      <c r="G100" s="27">
        <f t="shared" si="69"/>
        <v>772310282.49040902</v>
      </c>
      <c r="H100" s="26">
        <f t="shared" si="64"/>
        <v>-9231308.054013744</v>
      </c>
      <c r="I100" s="27">
        <f t="shared" si="64"/>
        <v>-39792480.423595071</v>
      </c>
      <c r="J100" s="26">
        <v>3277.1143591739237</v>
      </c>
      <c r="K100" s="27">
        <f t="shared" si="70"/>
        <v>14126.330550374463</v>
      </c>
      <c r="L100" s="26">
        <f t="shared" si="65"/>
        <v>-9228030.9396545701</v>
      </c>
      <c r="M100" s="28">
        <f t="shared" si="71"/>
        <v>-39778354.093044832</v>
      </c>
      <c r="N100" s="28"/>
      <c r="O100" s="26">
        <v>-4614015.4698272869</v>
      </c>
      <c r="P100" s="27">
        <f t="shared" si="72"/>
        <v>-29889177.046522416</v>
      </c>
      <c r="Q100" s="29"/>
      <c r="R100" s="26">
        <v>-4614015.4698272869</v>
      </c>
      <c r="S100" s="27">
        <f t="shared" si="73"/>
        <v>-9889177.0465224162</v>
      </c>
      <c r="T100" s="26">
        <f t="shared" si="66"/>
        <v>-9228030.9396545738</v>
      </c>
      <c r="U100" s="66">
        <f t="shared" si="66"/>
        <v>-39778354.093044832</v>
      </c>
      <c r="V100" s="26">
        <v>-25903.919999999998</v>
      </c>
      <c r="W100" s="27">
        <f t="shared" si="74"/>
        <v>-44966.7</v>
      </c>
      <c r="X100" s="26">
        <f t="shared" si="67"/>
        <v>-4639919.3898272868</v>
      </c>
      <c r="Y100" s="27">
        <f t="shared" si="75"/>
        <v>-9934143.7465224154</v>
      </c>
      <c r="Z100" s="46"/>
      <c r="AA100" s="28"/>
      <c r="AB100" s="28"/>
    </row>
    <row r="101" spans="1:28" ht="13.15" hidden="1" customHeight="1" outlineLevel="1" x14ac:dyDescent="0.2">
      <c r="A101" s="16">
        <v>7</v>
      </c>
      <c r="B101" s="65">
        <v>39661</v>
      </c>
      <c r="C101" s="58"/>
      <c r="D101" s="26">
        <v>97932557.438116252</v>
      </c>
      <c r="E101" s="27">
        <f t="shared" si="68"/>
        <v>830450359.50493026</v>
      </c>
      <c r="F101" s="26">
        <v>95078751.259803995</v>
      </c>
      <c r="G101" s="27">
        <f t="shared" si="69"/>
        <v>867389033.75021303</v>
      </c>
      <c r="H101" s="26">
        <f t="shared" si="64"/>
        <v>2853806.1783122569</v>
      </c>
      <c r="I101" s="27">
        <f t="shared" si="64"/>
        <v>-36938674.245282769</v>
      </c>
      <c r="J101" s="26">
        <v>-1013.101193300914</v>
      </c>
      <c r="K101" s="27">
        <f t="shared" si="70"/>
        <v>13113.229357073549</v>
      </c>
      <c r="L101" s="26">
        <f t="shared" si="65"/>
        <v>2852793.077118956</v>
      </c>
      <c r="M101" s="28">
        <f t="shared" si="71"/>
        <v>-36925561.015925877</v>
      </c>
      <c r="N101" s="28"/>
      <c r="O101" s="26">
        <v>1426396.5385594778</v>
      </c>
      <c r="P101" s="27">
        <f t="shared" si="72"/>
        <v>-28462780.507962938</v>
      </c>
      <c r="Q101" s="29"/>
      <c r="R101" s="26">
        <v>1426396.5385594778</v>
      </c>
      <c r="S101" s="27">
        <f t="shared" si="73"/>
        <v>-8462780.5079629384</v>
      </c>
      <c r="T101" s="26">
        <f t="shared" si="66"/>
        <v>2852793.0771189556</v>
      </c>
      <c r="U101" s="66">
        <f t="shared" si="66"/>
        <v>-36925561.015925877</v>
      </c>
      <c r="V101" s="26">
        <v>-45796.21</v>
      </c>
      <c r="W101" s="27">
        <f t="shared" si="74"/>
        <v>-90762.91</v>
      </c>
      <c r="X101" s="26">
        <f t="shared" si="67"/>
        <v>1380600.3285594778</v>
      </c>
      <c r="Y101" s="27">
        <f t="shared" si="75"/>
        <v>-8553543.4179629385</v>
      </c>
      <c r="Z101" s="46"/>
      <c r="AA101" s="28"/>
      <c r="AB101" s="28"/>
    </row>
    <row r="102" spans="1:28" ht="13.15" hidden="1" customHeight="1" outlineLevel="1" x14ac:dyDescent="0.2">
      <c r="A102" s="16">
        <v>7</v>
      </c>
      <c r="B102" s="65">
        <v>39692</v>
      </c>
      <c r="C102" s="58"/>
      <c r="D102" s="26">
        <v>104739444.43811625</v>
      </c>
      <c r="E102" s="27">
        <f t="shared" si="68"/>
        <v>935189803.94304657</v>
      </c>
      <c r="F102" s="26">
        <v>91978344.344990999</v>
      </c>
      <c r="G102" s="27">
        <f t="shared" si="69"/>
        <v>959367378.095204</v>
      </c>
      <c r="H102" s="26">
        <f t="shared" si="64"/>
        <v>12761100.093125254</v>
      </c>
      <c r="I102" s="27">
        <f t="shared" si="64"/>
        <v>-24177574.152157426</v>
      </c>
      <c r="J102" s="26">
        <v>-4530.1905330587178</v>
      </c>
      <c r="K102" s="27">
        <f t="shared" si="70"/>
        <v>8583.0388240148313</v>
      </c>
      <c r="L102" s="26">
        <f t="shared" si="65"/>
        <v>12756569.902592195</v>
      </c>
      <c r="M102" s="28">
        <f t="shared" si="71"/>
        <v>-24168991.11333368</v>
      </c>
      <c r="N102" s="28"/>
      <c r="O102" s="26">
        <v>6378284.9512960985</v>
      </c>
      <c r="P102" s="27">
        <f t="shared" si="72"/>
        <v>-22084495.55666684</v>
      </c>
      <c r="Q102" s="29"/>
      <c r="R102" s="26">
        <v>6378284.9512960985</v>
      </c>
      <c r="S102" s="27">
        <f t="shared" si="73"/>
        <v>-2084495.5566668399</v>
      </c>
      <c r="T102" s="26">
        <f t="shared" si="66"/>
        <v>12756569.902592197</v>
      </c>
      <c r="U102" s="66">
        <f t="shared" si="66"/>
        <v>-24168991.11333368</v>
      </c>
      <c r="V102" s="26">
        <v>-37379.579999999994</v>
      </c>
      <c r="W102" s="27">
        <f t="shared" si="74"/>
        <v>-128142.48999999999</v>
      </c>
      <c r="X102" s="26">
        <f t="shared" si="67"/>
        <v>6340905.3712960985</v>
      </c>
      <c r="Y102" s="27">
        <f t="shared" si="75"/>
        <v>-2212638.0466668401</v>
      </c>
      <c r="Z102" s="46"/>
      <c r="AA102" s="28"/>
      <c r="AB102" s="28"/>
    </row>
    <row r="103" spans="1:28" ht="13.15" hidden="1" customHeight="1" outlineLevel="1" x14ac:dyDescent="0.2">
      <c r="A103" s="16">
        <v>7</v>
      </c>
      <c r="B103" s="65">
        <v>39722</v>
      </c>
      <c r="C103" s="58"/>
      <c r="D103" s="26">
        <v>115174515.43811625</v>
      </c>
      <c r="E103" s="27">
        <f t="shared" si="68"/>
        <v>1050364319.3811629</v>
      </c>
      <c r="F103" s="26">
        <v>108124950.304215</v>
      </c>
      <c r="G103" s="27">
        <f t="shared" si="69"/>
        <v>1067492328.399419</v>
      </c>
      <c r="H103" s="26">
        <f t="shared" si="64"/>
        <v>7049565.1339012533</v>
      </c>
      <c r="I103" s="27">
        <f t="shared" si="64"/>
        <v>-17128009.018256068</v>
      </c>
      <c r="J103" s="26">
        <v>-2502.5956225348637</v>
      </c>
      <c r="K103" s="27">
        <f t="shared" si="70"/>
        <v>6080.4432014799677</v>
      </c>
      <c r="L103" s="26">
        <f t="shared" si="65"/>
        <v>7047062.5382787185</v>
      </c>
      <c r="M103" s="28">
        <f t="shared" si="71"/>
        <v>-17121928.575054962</v>
      </c>
      <c r="N103" s="28"/>
      <c r="O103" s="26">
        <v>4962566.9816118777</v>
      </c>
      <c r="P103" s="27">
        <f t="shared" si="72"/>
        <v>-17121928.575054962</v>
      </c>
      <c r="Q103" s="29"/>
      <c r="R103" s="26">
        <v>2084495.5566668399</v>
      </c>
      <c r="S103" s="27">
        <f t="shared" si="73"/>
        <v>0</v>
      </c>
      <c r="T103" s="26">
        <f t="shared" si="66"/>
        <v>7047062.5382787175</v>
      </c>
      <c r="U103" s="66">
        <f t="shared" si="66"/>
        <v>-17121928.575054962</v>
      </c>
      <c r="V103" s="26">
        <v>-9970.66</v>
      </c>
      <c r="W103" s="27">
        <f t="shared" si="74"/>
        <v>-138113.15</v>
      </c>
      <c r="X103" s="26">
        <f t="shared" si="67"/>
        <v>2074524.89666684</v>
      </c>
      <c r="Y103" s="27">
        <f t="shared" si="75"/>
        <v>-138113.15000000014</v>
      </c>
      <c r="Z103" s="46"/>
      <c r="AA103" s="28"/>
      <c r="AB103" s="28"/>
    </row>
    <row r="104" spans="1:28" ht="13.15" hidden="1" customHeight="1" outlineLevel="1" x14ac:dyDescent="0.2">
      <c r="A104" s="16">
        <v>7</v>
      </c>
      <c r="B104" s="65">
        <v>39753</v>
      </c>
      <c r="C104" s="58"/>
      <c r="D104" s="26">
        <v>117564742.31798133</v>
      </c>
      <c r="E104" s="27">
        <f t="shared" si="68"/>
        <v>1167929061.6991441</v>
      </c>
      <c r="F104" s="26">
        <v>114664738.56560099</v>
      </c>
      <c r="G104" s="27">
        <f t="shared" si="69"/>
        <v>1182157066.9650199</v>
      </c>
      <c r="H104" s="26">
        <f t="shared" si="64"/>
        <v>2900003.7523803413</v>
      </c>
      <c r="I104" s="27">
        <f t="shared" si="64"/>
        <v>-14228005.265875816</v>
      </c>
      <c r="J104" s="26">
        <v>-1042.8703493932262</v>
      </c>
      <c r="K104" s="27">
        <f t="shared" si="70"/>
        <v>5037.5728520867415</v>
      </c>
      <c r="L104" s="26">
        <f t="shared" si="65"/>
        <v>2898960.8820309481</v>
      </c>
      <c r="M104" s="28">
        <f t="shared" si="71"/>
        <v>-14222967.693024013</v>
      </c>
      <c r="N104" s="28"/>
      <c r="O104" s="26">
        <v>2898960.882030949</v>
      </c>
      <c r="P104" s="27">
        <f t="shared" si="72"/>
        <v>-14222967.693024013</v>
      </c>
      <c r="Q104" s="29"/>
      <c r="R104" s="26">
        <v>0</v>
      </c>
      <c r="S104" s="27">
        <f t="shared" si="73"/>
        <v>0</v>
      </c>
      <c r="T104" s="26">
        <f t="shared" si="66"/>
        <v>2898960.882030949</v>
      </c>
      <c r="U104" s="66">
        <f t="shared" si="66"/>
        <v>-14222967.693024013</v>
      </c>
      <c r="V104" s="26">
        <v>-1358.94</v>
      </c>
      <c r="W104" s="27">
        <f t="shared" si="74"/>
        <v>-139472.09</v>
      </c>
      <c r="X104" s="26">
        <f t="shared" si="67"/>
        <v>-1358.94</v>
      </c>
      <c r="Y104" s="27">
        <f t="shared" si="75"/>
        <v>-139472.09000000014</v>
      </c>
      <c r="Z104" s="46"/>
      <c r="AA104" s="28"/>
      <c r="AB104" s="28"/>
    </row>
    <row r="105" spans="1:28" ht="13.15" hidden="1" customHeight="1" outlineLevel="1" x14ac:dyDescent="0.2">
      <c r="A105" s="16">
        <v>7</v>
      </c>
      <c r="B105" s="65">
        <v>39783</v>
      </c>
      <c r="C105" s="58"/>
      <c r="D105" s="32">
        <v>160186129.31798133</v>
      </c>
      <c r="E105" s="33">
        <f t="shared" si="68"/>
        <v>1328115191.0171254</v>
      </c>
      <c r="F105" s="32">
        <v>147723604.35824698</v>
      </c>
      <c r="G105" s="33">
        <f t="shared" si="69"/>
        <v>1329880671.323267</v>
      </c>
      <c r="H105" s="32">
        <f t="shared" si="64"/>
        <v>12462524.95973435</v>
      </c>
      <c r="I105" s="33">
        <f t="shared" si="64"/>
        <v>-1765480.3061416149</v>
      </c>
      <c r="J105" s="32">
        <v>-4481.6486007701606</v>
      </c>
      <c r="K105" s="33">
        <f t="shared" si="70"/>
        <v>555.92425131658092</v>
      </c>
      <c r="L105" s="32">
        <f t="shared" si="65"/>
        <v>12458043.31113358</v>
      </c>
      <c r="M105" s="34">
        <f t="shared" si="71"/>
        <v>-1764924.3818904329</v>
      </c>
      <c r="N105" s="34"/>
      <c r="O105" s="32">
        <v>12458043.31113358</v>
      </c>
      <c r="P105" s="33">
        <f t="shared" si="72"/>
        <v>-1764924.3818904329</v>
      </c>
      <c r="Q105" s="35"/>
      <c r="R105" s="32">
        <v>0</v>
      </c>
      <c r="S105" s="33">
        <f t="shared" si="73"/>
        <v>0</v>
      </c>
      <c r="T105" s="32">
        <f t="shared" si="66"/>
        <v>12458043.31113358</v>
      </c>
      <c r="U105" s="68">
        <f t="shared" si="66"/>
        <v>-1764924.3818904329</v>
      </c>
      <c r="V105" s="32">
        <v>-1404.24</v>
      </c>
      <c r="W105" s="33">
        <f t="shared" si="74"/>
        <v>-140876.32999999999</v>
      </c>
      <c r="X105" s="32">
        <f t="shared" si="67"/>
        <v>-1404.24</v>
      </c>
      <c r="Y105" s="33">
        <f t="shared" si="75"/>
        <v>-140876.33000000013</v>
      </c>
      <c r="Z105" s="46"/>
      <c r="AA105" s="28"/>
      <c r="AB105" s="28"/>
    </row>
    <row r="106" spans="1:28" ht="12.4" hidden="1" customHeight="1" outlineLevel="1" x14ac:dyDescent="0.2">
      <c r="A106" s="16"/>
      <c r="B106" s="65"/>
      <c r="C106" s="58"/>
      <c r="D106" s="28"/>
      <c r="E106" s="28"/>
      <c r="F106" s="28"/>
      <c r="G106" s="28"/>
      <c r="H106" s="28"/>
      <c r="I106" s="28"/>
      <c r="J106" s="28"/>
      <c r="K106" s="28"/>
      <c r="L106" s="28"/>
      <c r="M106" s="28"/>
      <c r="N106" s="28"/>
      <c r="O106" s="28"/>
      <c r="P106" s="28"/>
      <c r="Q106" s="29"/>
      <c r="R106" s="28"/>
      <c r="S106" s="28"/>
      <c r="T106" s="28"/>
      <c r="U106" s="67"/>
      <c r="V106" s="28"/>
      <c r="W106" s="28"/>
      <c r="X106" s="28"/>
      <c r="Y106" s="28"/>
      <c r="Z106" s="46"/>
      <c r="AA106" s="28"/>
      <c r="AB106" s="28"/>
    </row>
    <row r="107" spans="1:28" ht="15.75" hidden="1" customHeight="1" outlineLevel="1" x14ac:dyDescent="0.2">
      <c r="A107" s="71" t="s">
        <v>35</v>
      </c>
      <c r="B107" s="65"/>
      <c r="C107" s="58"/>
      <c r="D107" s="28"/>
      <c r="E107" s="28">
        <f>E74+E90+E105</f>
        <v>6916934783.6352224</v>
      </c>
      <c r="F107" s="28"/>
      <c r="G107" s="28">
        <f>G74+G90+G105</f>
        <v>6920611961.540597</v>
      </c>
      <c r="H107" s="28"/>
      <c r="I107" s="28">
        <f>I74+I90+I105</f>
        <v>-3677177.9053750038</v>
      </c>
      <c r="J107" s="28"/>
      <c r="K107" s="28">
        <f>K74+K90+K105</f>
        <v>-9754.9680611415824</v>
      </c>
      <c r="L107" s="28"/>
      <c r="M107" s="28"/>
      <c r="N107" s="28">
        <f>N64+M73+M90+M105</f>
        <v>-3686934.3378535081</v>
      </c>
      <c r="O107" s="28"/>
      <c r="P107" s="28">
        <f>P74+P90+P105</f>
        <v>-3356260.1276633646</v>
      </c>
      <c r="Q107" s="29"/>
      <c r="R107" s="28"/>
      <c r="S107" s="28">
        <f>S74+S90+S105</f>
        <v>-330674.24577293172</v>
      </c>
      <c r="T107" s="28"/>
      <c r="U107" s="28">
        <f>U74+U90+U105</f>
        <v>-3686934.3734362964</v>
      </c>
      <c r="V107" s="28"/>
      <c r="W107" s="28">
        <f>W74+W90+W105</f>
        <v>910437.39</v>
      </c>
      <c r="X107" s="28"/>
      <c r="Y107" s="28">
        <f>Y74+Y90+Y105+1</f>
        <v>579764.14422706701</v>
      </c>
      <c r="Z107" s="46"/>
      <c r="AA107" s="28"/>
      <c r="AB107" s="28"/>
    </row>
    <row r="108" spans="1:28" ht="12.75" hidden="1" customHeight="1" outlineLevel="1" x14ac:dyDescent="0.2">
      <c r="A108" s="16"/>
      <c r="B108" s="65"/>
      <c r="C108" s="58"/>
      <c r="D108" s="28"/>
      <c r="E108" s="28"/>
      <c r="F108" s="28"/>
      <c r="G108" s="28"/>
      <c r="H108" s="28"/>
      <c r="I108" s="28"/>
      <c r="J108" s="28"/>
      <c r="K108" s="28"/>
      <c r="L108" s="28"/>
      <c r="M108" s="28"/>
      <c r="N108" s="28"/>
      <c r="O108" s="34"/>
      <c r="P108" s="28"/>
      <c r="Q108" s="29"/>
      <c r="R108" s="34"/>
      <c r="S108" s="28"/>
      <c r="T108" s="28"/>
      <c r="U108" s="67"/>
      <c r="V108" s="34"/>
      <c r="W108" s="28"/>
      <c r="X108" s="28"/>
      <c r="Y108" s="28"/>
      <c r="Z108" s="46"/>
      <c r="AA108" s="28"/>
      <c r="AB108" s="28"/>
    </row>
    <row r="109" spans="1:28" ht="13.15" hidden="1" customHeight="1" outlineLevel="1" x14ac:dyDescent="0.2">
      <c r="A109" s="16">
        <v>8</v>
      </c>
      <c r="B109" s="65">
        <v>39814</v>
      </c>
      <c r="C109" s="58"/>
      <c r="D109" s="55">
        <v>132102143.31798133</v>
      </c>
      <c r="E109" s="43">
        <f>D109</f>
        <v>132102143.31798133</v>
      </c>
      <c r="F109" s="55">
        <v>142357342.28308499</v>
      </c>
      <c r="G109" s="43">
        <f>F109</f>
        <v>142357342.28308499</v>
      </c>
      <c r="H109" s="55">
        <f t="shared" ref="H109:I120" si="76">D109-F109</f>
        <v>-10255198.965103656</v>
      </c>
      <c r="I109" s="43">
        <f t="shared" si="76"/>
        <v>-10255198.965103656</v>
      </c>
      <c r="J109" s="55">
        <v>3687.8720998410136</v>
      </c>
      <c r="K109" s="43">
        <f>J109</f>
        <v>3687.8720998410136</v>
      </c>
      <c r="L109" s="55">
        <f t="shared" ref="L109:L120" si="77">H109+J109</f>
        <v>-10251511.093003815</v>
      </c>
      <c r="M109" s="56">
        <f>L109</f>
        <v>-10251511.093003815</v>
      </c>
      <c r="N109" s="43"/>
      <c r="O109" s="55">
        <v>-10251511.093003815</v>
      </c>
      <c r="P109" s="43">
        <f>O109</f>
        <v>-10251511.093003815</v>
      </c>
      <c r="Q109" s="29"/>
      <c r="R109" s="55">
        <v>0</v>
      </c>
      <c r="S109" s="43">
        <f>R109</f>
        <v>0</v>
      </c>
      <c r="T109" s="55">
        <f t="shared" ref="T109:U120" si="78">O109+R109</f>
        <v>-10251511.093003815</v>
      </c>
      <c r="U109" s="63">
        <f t="shared" si="78"/>
        <v>-10251511.093003815</v>
      </c>
      <c r="V109" s="55">
        <v>-1269.43</v>
      </c>
      <c r="W109" s="43">
        <f>V109</f>
        <v>-1269.43</v>
      </c>
      <c r="X109" s="55">
        <f t="shared" ref="X109:X120" si="79">R109+V109</f>
        <v>-1269.43</v>
      </c>
      <c r="Y109" s="43">
        <f>X109</f>
        <v>-1269.43</v>
      </c>
      <c r="Z109" s="46"/>
      <c r="AA109" s="28"/>
      <c r="AB109" s="28"/>
    </row>
    <row r="110" spans="1:28" ht="13.15" hidden="1" customHeight="1" outlineLevel="1" x14ac:dyDescent="0.2">
      <c r="A110" s="16">
        <v>8</v>
      </c>
      <c r="B110" s="65">
        <v>39845</v>
      </c>
      <c r="C110" s="58"/>
      <c r="D110" s="26">
        <v>126942999.31798133</v>
      </c>
      <c r="E110" s="27">
        <f t="shared" ref="E110:E120" si="80">E109+D110</f>
        <v>259045142.63596267</v>
      </c>
      <c r="F110" s="26">
        <v>121748942.62011899</v>
      </c>
      <c r="G110" s="27">
        <f t="shared" ref="G110:G120" si="81">G109+F110</f>
        <v>264106284.90320396</v>
      </c>
      <c r="H110" s="26">
        <f t="shared" si="76"/>
        <v>5194056.697862342</v>
      </c>
      <c r="I110" s="27">
        <f t="shared" si="76"/>
        <v>-5061142.2672412992</v>
      </c>
      <c r="J110" s="26">
        <v>-1867.8347291182727</v>
      </c>
      <c r="K110" s="27">
        <f t="shared" ref="K110:K120" si="82">K109+J110</f>
        <v>1820.0373707227409</v>
      </c>
      <c r="L110" s="26">
        <f t="shared" si="77"/>
        <v>5192188.8631332237</v>
      </c>
      <c r="M110" s="28">
        <f t="shared" ref="M110:M120" si="83">M109+L110</f>
        <v>-5059322.2298705913</v>
      </c>
      <c r="N110" s="27"/>
      <c r="O110" s="26">
        <v>5192188.8631332237</v>
      </c>
      <c r="P110" s="27">
        <f t="shared" ref="P110:P120" si="84">P109+O110</f>
        <v>-5059322.2298705913</v>
      </c>
      <c r="Q110" s="29"/>
      <c r="R110" s="26">
        <v>0</v>
      </c>
      <c r="S110" s="27">
        <f t="shared" ref="S110:S120" si="85">R110+S109</f>
        <v>0</v>
      </c>
      <c r="T110" s="26">
        <f t="shared" si="78"/>
        <v>5192188.8631332237</v>
      </c>
      <c r="U110" s="66">
        <f t="shared" si="78"/>
        <v>-5059322.2298705913</v>
      </c>
      <c r="V110" s="26">
        <v>-1146.5800000000002</v>
      </c>
      <c r="W110" s="27">
        <f t="shared" ref="W110:W120" si="86">W109+V110</f>
        <v>-2416.0100000000002</v>
      </c>
      <c r="X110" s="26">
        <f t="shared" si="79"/>
        <v>-1146.5800000000002</v>
      </c>
      <c r="Y110" s="27">
        <f t="shared" ref="Y110:Y120" si="87">X110+Y109</f>
        <v>-2416.0100000000002</v>
      </c>
      <c r="Z110" s="46"/>
      <c r="AA110" s="28"/>
      <c r="AB110" s="28"/>
    </row>
    <row r="111" spans="1:28" ht="13.15" hidden="1" customHeight="1" outlineLevel="1" x14ac:dyDescent="0.2">
      <c r="A111" s="16">
        <v>8</v>
      </c>
      <c r="B111" s="65">
        <v>39873</v>
      </c>
      <c r="C111" s="58"/>
      <c r="D111" s="26">
        <v>129596033.31798133</v>
      </c>
      <c r="E111" s="27">
        <f t="shared" si="80"/>
        <v>388641175.95394397</v>
      </c>
      <c r="F111" s="28">
        <v>129587004.96895799</v>
      </c>
      <c r="G111" s="27">
        <f t="shared" si="81"/>
        <v>393693289.87216198</v>
      </c>
      <c r="H111" s="28">
        <f t="shared" si="76"/>
        <v>9028.3490233421326</v>
      </c>
      <c r="I111" s="27">
        <f t="shared" si="76"/>
        <v>-5052113.9182180166</v>
      </c>
      <c r="J111" s="26">
        <v>-3.2466845922845096</v>
      </c>
      <c r="K111" s="27">
        <f t="shared" si="82"/>
        <v>1816.7906861304564</v>
      </c>
      <c r="L111" s="28">
        <f t="shared" si="77"/>
        <v>9025.1023387498481</v>
      </c>
      <c r="M111" s="28">
        <f t="shared" si="83"/>
        <v>-5050297.1275318414</v>
      </c>
      <c r="N111" s="27"/>
      <c r="O111" s="26">
        <v>9025.1023387499154</v>
      </c>
      <c r="P111" s="28">
        <f t="shared" si="84"/>
        <v>-5050297.1275318414</v>
      </c>
      <c r="Q111" s="29"/>
      <c r="R111" s="26">
        <v>0</v>
      </c>
      <c r="S111" s="27">
        <f t="shared" si="85"/>
        <v>0</v>
      </c>
      <c r="T111" s="26">
        <f t="shared" si="78"/>
        <v>9025.1023387499154</v>
      </c>
      <c r="U111" s="66">
        <f t="shared" si="78"/>
        <v>-5050297.1275318414</v>
      </c>
      <c r="V111" s="26">
        <v>-1269.43</v>
      </c>
      <c r="W111" s="27">
        <f t="shared" si="86"/>
        <v>-3685.4400000000005</v>
      </c>
      <c r="X111" s="28">
        <f t="shared" si="79"/>
        <v>-1269.43</v>
      </c>
      <c r="Y111" s="27">
        <f t="shared" si="87"/>
        <v>-3685.4400000000005</v>
      </c>
      <c r="Z111" s="46"/>
      <c r="AA111" s="28"/>
      <c r="AB111" s="28"/>
    </row>
    <row r="112" spans="1:28" ht="13.15" hidden="1" customHeight="1" outlineLevel="1" x14ac:dyDescent="0.2">
      <c r="A112" s="16">
        <v>8</v>
      </c>
      <c r="B112" s="65">
        <v>39904</v>
      </c>
      <c r="C112" s="58"/>
      <c r="D112" s="26">
        <v>103945338.31798133</v>
      </c>
      <c r="E112" s="27">
        <f t="shared" si="80"/>
        <v>492586514.27192533</v>
      </c>
      <c r="F112" s="26">
        <v>107439486.44123998</v>
      </c>
      <c r="G112" s="27">
        <f t="shared" si="81"/>
        <v>501132776.31340194</v>
      </c>
      <c r="H112" s="26">
        <f t="shared" si="76"/>
        <v>-3494148.1232586503</v>
      </c>
      <c r="I112" s="27">
        <f t="shared" si="76"/>
        <v>-8546262.0414766073</v>
      </c>
      <c r="J112" s="26">
        <v>1256.5306066051126</v>
      </c>
      <c r="K112" s="27">
        <f t="shared" si="82"/>
        <v>3073.3212927355689</v>
      </c>
      <c r="L112" s="26">
        <f t="shared" si="77"/>
        <v>-3492891.5926520452</v>
      </c>
      <c r="M112" s="28">
        <f t="shared" si="83"/>
        <v>-8543188.7201838866</v>
      </c>
      <c r="N112" s="28"/>
      <c r="O112" s="26">
        <v>-3492891.5926520452</v>
      </c>
      <c r="P112" s="27">
        <f t="shared" si="84"/>
        <v>-8543188.7201838866</v>
      </c>
      <c r="Q112" s="29"/>
      <c r="R112" s="26">
        <v>0</v>
      </c>
      <c r="S112" s="27">
        <f t="shared" si="85"/>
        <v>0</v>
      </c>
      <c r="T112" s="26">
        <f t="shared" si="78"/>
        <v>-3492891.5926520452</v>
      </c>
      <c r="U112" s="66">
        <f t="shared" si="78"/>
        <v>-8543188.7201838866</v>
      </c>
      <c r="V112" s="26">
        <v>-915.92</v>
      </c>
      <c r="W112" s="27">
        <f t="shared" si="86"/>
        <v>-4601.3600000000006</v>
      </c>
      <c r="X112" s="26">
        <f t="shared" si="79"/>
        <v>-915.92</v>
      </c>
      <c r="Y112" s="27">
        <f t="shared" si="87"/>
        <v>-4601.3600000000006</v>
      </c>
      <c r="Z112" s="46"/>
      <c r="AA112" s="28"/>
      <c r="AB112" s="28"/>
    </row>
    <row r="113" spans="1:28" ht="13.15" hidden="1" customHeight="1" outlineLevel="1" x14ac:dyDescent="0.2">
      <c r="A113" s="16">
        <v>8</v>
      </c>
      <c r="B113" s="65">
        <v>39934</v>
      </c>
      <c r="C113" s="58"/>
      <c r="D113" s="26">
        <v>87289510.317981333</v>
      </c>
      <c r="E113" s="27">
        <f t="shared" si="80"/>
        <v>579876024.58990669</v>
      </c>
      <c r="F113" s="26">
        <v>100022768.78705399</v>
      </c>
      <c r="G113" s="27">
        <f t="shared" si="81"/>
        <v>601155545.10045588</v>
      </c>
      <c r="H113" s="26">
        <f t="shared" si="76"/>
        <v>-12733258.469072655</v>
      </c>
      <c r="I113" s="27">
        <f t="shared" si="76"/>
        <v>-21279520.510549188</v>
      </c>
      <c r="J113" s="26">
        <v>4579.0070780627429</v>
      </c>
      <c r="K113" s="27">
        <f t="shared" si="82"/>
        <v>7652.3283707983119</v>
      </c>
      <c r="L113" s="26">
        <f t="shared" si="77"/>
        <v>-12728679.461994592</v>
      </c>
      <c r="M113" s="28">
        <f t="shared" si="83"/>
        <v>-21271868.182178479</v>
      </c>
      <c r="N113" s="28"/>
      <c r="O113" s="26">
        <v>-12092745.370905356</v>
      </c>
      <c r="P113" s="27">
        <f t="shared" si="84"/>
        <v>-20635934.091089241</v>
      </c>
      <c r="Q113" s="29"/>
      <c r="R113" s="26">
        <v>-635934.09108923934</v>
      </c>
      <c r="S113" s="27">
        <f t="shared" si="85"/>
        <v>-635934.09108923934</v>
      </c>
      <c r="T113" s="26">
        <f t="shared" si="78"/>
        <v>-12728679.461994596</v>
      </c>
      <c r="U113" s="66">
        <f t="shared" si="78"/>
        <v>-21271868.182178482</v>
      </c>
      <c r="V113" s="26">
        <v>-1005.17</v>
      </c>
      <c r="W113" s="27">
        <f t="shared" si="86"/>
        <v>-5606.5300000000007</v>
      </c>
      <c r="X113" s="26">
        <f t="shared" si="79"/>
        <v>-636939.26108923939</v>
      </c>
      <c r="Y113" s="27">
        <f t="shared" si="87"/>
        <v>-641540.62108923937</v>
      </c>
      <c r="Z113" s="46"/>
      <c r="AA113" s="28"/>
      <c r="AB113" s="28"/>
    </row>
    <row r="114" spans="1:28" ht="13.15" hidden="1" customHeight="1" outlineLevel="1" x14ac:dyDescent="0.2">
      <c r="A114" s="16">
        <v>8</v>
      </c>
      <c r="B114" s="65">
        <v>39965</v>
      </c>
      <c r="C114" s="58"/>
      <c r="D114" s="26">
        <v>93572695.317981333</v>
      </c>
      <c r="E114" s="27">
        <f t="shared" si="80"/>
        <v>673448719.90788805</v>
      </c>
      <c r="F114" s="26">
        <v>94670137.364678994</v>
      </c>
      <c r="G114" s="27">
        <f t="shared" si="81"/>
        <v>695825682.46513486</v>
      </c>
      <c r="H114" s="26">
        <f t="shared" si="76"/>
        <v>-1097442.0466976613</v>
      </c>
      <c r="I114" s="27">
        <f t="shared" si="76"/>
        <v>-22376962.557246804</v>
      </c>
      <c r="J114" s="26">
        <v>394.65113441296853</v>
      </c>
      <c r="K114" s="27">
        <f t="shared" si="82"/>
        <v>8046.9795052112804</v>
      </c>
      <c r="L114" s="26">
        <f t="shared" si="77"/>
        <v>-1097047.3955632483</v>
      </c>
      <c r="M114" s="28">
        <f t="shared" si="83"/>
        <v>-22368915.577741727</v>
      </c>
      <c r="N114" s="28"/>
      <c r="O114" s="26">
        <v>-548523.69778162241</v>
      </c>
      <c r="P114" s="27">
        <f t="shared" si="84"/>
        <v>-21184457.788870864</v>
      </c>
      <c r="Q114" s="29"/>
      <c r="R114" s="26">
        <v>-548523.69778162427</v>
      </c>
      <c r="S114" s="27">
        <f t="shared" si="85"/>
        <v>-1184457.7888708636</v>
      </c>
      <c r="T114" s="26">
        <f t="shared" si="78"/>
        <v>-1097047.3955632467</v>
      </c>
      <c r="U114" s="66">
        <f t="shared" si="78"/>
        <v>-22368915.577741727</v>
      </c>
      <c r="V114" s="26">
        <v>-2728.02</v>
      </c>
      <c r="W114" s="27">
        <f t="shared" si="86"/>
        <v>-8334.5500000000011</v>
      </c>
      <c r="X114" s="26">
        <f t="shared" si="79"/>
        <v>-551251.71778162429</v>
      </c>
      <c r="Y114" s="27">
        <f t="shared" si="87"/>
        <v>-1192792.3388708637</v>
      </c>
      <c r="Z114" s="46"/>
      <c r="AA114" s="28"/>
      <c r="AB114" s="28"/>
    </row>
    <row r="115" spans="1:28" ht="13.15" hidden="1" customHeight="1" outlineLevel="1" x14ac:dyDescent="0.2">
      <c r="A115" s="16">
        <v>8</v>
      </c>
      <c r="B115" s="65">
        <v>39995</v>
      </c>
      <c r="C115" s="58"/>
      <c r="D115" s="26">
        <v>101039840.31798133</v>
      </c>
      <c r="E115" s="27">
        <f t="shared" si="80"/>
        <v>774488560.22586942</v>
      </c>
      <c r="F115" s="26">
        <v>103847341.92624599</v>
      </c>
      <c r="G115" s="27">
        <f t="shared" si="81"/>
        <v>799673024.39138079</v>
      </c>
      <c r="H115" s="26">
        <f t="shared" si="76"/>
        <v>-2807501.6082646549</v>
      </c>
      <c r="I115" s="27">
        <f t="shared" si="76"/>
        <v>-25184464.16551137</v>
      </c>
      <c r="J115" s="26">
        <v>1009.6056533479132</v>
      </c>
      <c r="K115" s="27">
        <f t="shared" si="82"/>
        <v>9056.5851585591936</v>
      </c>
      <c r="L115" s="26">
        <f t="shared" si="77"/>
        <v>-2806492.002611307</v>
      </c>
      <c r="M115" s="28">
        <f t="shared" si="83"/>
        <v>-25175407.580353033</v>
      </c>
      <c r="N115" s="28"/>
      <c r="O115" s="26">
        <v>-1403246.0013056546</v>
      </c>
      <c r="P115" s="27">
        <f t="shared" si="84"/>
        <v>-22587703.790176518</v>
      </c>
      <c r="Q115" s="29"/>
      <c r="R115" s="26">
        <v>-1403246.0013056528</v>
      </c>
      <c r="S115" s="27">
        <f t="shared" si="85"/>
        <v>-2587703.7901765164</v>
      </c>
      <c r="T115" s="26">
        <f t="shared" si="78"/>
        <v>-2806492.0026113074</v>
      </c>
      <c r="U115" s="66">
        <f t="shared" si="78"/>
        <v>-25175407.580353037</v>
      </c>
      <c r="V115" s="26">
        <v>-4307.13</v>
      </c>
      <c r="W115" s="27">
        <f t="shared" si="86"/>
        <v>-12641.68</v>
      </c>
      <c r="X115" s="26">
        <f t="shared" si="79"/>
        <v>-1407553.1313056527</v>
      </c>
      <c r="Y115" s="27">
        <f t="shared" si="87"/>
        <v>-2600345.4701765161</v>
      </c>
      <c r="Z115" s="46"/>
      <c r="AA115" s="28"/>
      <c r="AB115" s="28"/>
    </row>
    <row r="116" spans="1:28" ht="13.15" hidden="1" customHeight="1" outlineLevel="1" x14ac:dyDescent="0.2">
      <c r="A116" s="16">
        <v>8</v>
      </c>
      <c r="B116" s="65">
        <v>40026</v>
      </c>
      <c r="C116" s="58"/>
      <c r="D116" s="26">
        <v>100784418.31798133</v>
      </c>
      <c r="E116" s="27">
        <f t="shared" si="80"/>
        <v>875272978.54385078</v>
      </c>
      <c r="F116" s="26">
        <v>99566731.398689985</v>
      </c>
      <c r="G116" s="27">
        <f t="shared" si="81"/>
        <v>899239755.79007077</v>
      </c>
      <c r="H116" s="26">
        <f t="shared" si="76"/>
        <v>1217686.9192913473</v>
      </c>
      <c r="I116" s="27">
        <f t="shared" si="76"/>
        <v>-23966777.246219993</v>
      </c>
      <c r="J116" s="26">
        <v>-437.89239304629155</v>
      </c>
      <c r="K116" s="27">
        <f t="shared" si="82"/>
        <v>8618.692765512902</v>
      </c>
      <c r="L116" s="26">
        <f t="shared" si="77"/>
        <v>1217249.026898301</v>
      </c>
      <c r="M116" s="28">
        <f t="shared" si="83"/>
        <v>-23958158.553454731</v>
      </c>
      <c r="N116" s="28"/>
      <c r="O116" s="26">
        <v>608624.51344915479</v>
      </c>
      <c r="P116" s="27">
        <f t="shared" si="84"/>
        <v>-21979079.276727363</v>
      </c>
      <c r="Q116" s="29"/>
      <c r="R116" s="26">
        <v>608624.51344915107</v>
      </c>
      <c r="S116" s="27">
        <f t="shared" si="85"/>
        <v>-1979079.2767273653</v>
      </c>
      <c r="T116" s="26">
        <f t="shared" si="78"/>
        <v>1217249.0268983059</v>
      </c>
      <c r="U116" s="66">
        <f t="shared" si="78"/>
        <v>-23958158.553454727</v>
      </c>
      <c r="V116" s="26">
        <v>-8001.33</v>
      </c>
      <c r="W116" s="27">
        <f t="shared" si="86"/>
        <v>-20643.010000000002</v>
      </c>
      <c r="X116" s="26">
        <f t="shared" si="79"/>
        <v>600623.18344915111</v>
      </c>
      <c r="Y116" s="27">
        <f t="shared" si="87"/>
        <v>-1999722.2867273651</v>
      </c>
      <c r="Z116" s="46"/>
      <c r="AA116" s="28"/>
      <c r="AB116" s="28"/>
    </row>
    <row r="117" spans="1:28" ht="13.15" hidden="1" customHeight="1" outlineLevel="1" x14ac:dyDescent="0.2">
      <c r="A117" s="16">
        <v>8</v>
      </c>
      <c r="B117" s="65">
        <v>40057</v>
      </c>
      <c r="C117" s="58"/>
      <c r="D117" s="26">
        <v>109406019.31798133</v>
      </c>
      <c r="E117" s="27">
        <f t="shared" si="80"/>
        <v>984678997.86183214</v>
      </c>
      <c r="F117" s="26">
        <v>96914436.125603989</v>
      </c>
      <c r="G117" s="27">
        <f t="shared" si="81"/>
        <v>996154191.91567481</v>
      </c>
      <c r="H117" s="26">
        <f t="shared" si="76"/>
        <v>12491583.192377344</v>
      </c>
      <c r="I117" s="27">
        <f t="shared" si="76"/>
        <v>-11475194.053842664</v>
      </c>
      <c r="J117" s="26">
        <v>-4492.0982318110764</v>
      </c>
      <c r="K117" s="27">
        <f t="shared" si="82"/>
        <v>4126.5945337018256</v>
      </c>
      <c r="L117" s="26">
        <f t="shared" si="77"/>
        <v>12487091.094145533</v>
      </c>
      <c r="M117" s="28">
        <f t="shared" si="83"/>
        <v>-11471067.459309198</v>
      </c>
      <c r="N117" s="28"/>
      <c r="O117" s="26">
        <v>10508011.817418167</v>
      </c>
      <c r="P117" s="27">
        <f t="shared" si="84"/>
        <v>-11471067.459309196</v>
      </c>
      <c r="Q117" s="29"/>
      <c r="R117" s="26">
        <v>1979079.2767273653</v>
      </c>
      <c r="S117" s="27">
        <f t="shared" si="85"/>
        <v>0</v>
      </c>
      <c r="T117" s="26">
        <f t="shared" si="78"/>
        <v>12487091.094145533</v>
      </c>
      <c r="U117" s="66">
        <f t="shared" si="78"/>
        <v>-11471067.459309196</v>
      </c>
      <c r="V117" s="26">
        <v>-5993.6699999999992</v>
      </c>
      <c r="W117" s="27">
        <f t="shared" si="86"/>
        <v>-26636.68</v>
      </c>
      <c r="X117" s="26">
        <f t="shared" si="79"/>
        <v>1973085.6067273654</v>
      </c>
      <c r="Y117" s="27">
        <f t="shared" si="87"/>
        <v>-26636.679999999702</v>
      </c>
      <c r="Z117" s="46"/>
      <c r="AA117" s="28"/>
      <c r="AB117" s="28"/>
    </row>
    <row r="118" spans="1:28" ht="13.15" hidden="1" customHeight="1" outlineLevel="1" x14ac:dyDescent="0.2">
      <c r="A118" s="16">
        <v>8</v>
      </c>
      <c r="B118" s="65">
        <v>40087</v>
      </c>
      <c r="C118" s="58"/>
      <c r="D118" s="26">
        <v>128413053.31798133</v>
      </c>
      <c r="E118" s="27">
        <f t="shared" si="80"/>
        <v>1113092051.1798134</v>
      </c>
      <c r="F118" s="26">
        <v>109843919.71757399</v>
      </c>
      <c r="G118" s="27">
        <f t="shared" si="81"/>
        <v>1105998111.6332488</v>
      </c>
      <c r="H118" s="26">
        <f t="shared" si="76"/>
        <v>18569133.600407347</v>
      </c>
      <c r="I118" s="27">
        <f t="shared" si="76"/>
        <v>7093939.546564579</v>
      </c>
      <c r="J118" s="26">
        <v>-6677.6461340412498</v>
      </c>
      <c r="K118" s="27">
        <f t="shared" si="82"/>
        <v>-2551.0516003394241</v>
      </c>
      <c r="L118" s="26">
        <f t="shared" si="77"/>
        <v>18562455.954273306</v>
      </c>
      <c r="M118" s="28">
        <f t="shared" si="83"/>
        <v>7091388.4949641079</v>
      </c>
      <c r="N118" s="28"/>
      <c r="O118" s="26">
        <v>18562455.954273306</v>
      </c>
      <c r="P118" s="27">
        <f t="shared" si="84"/>
        <v>7091388.4949641097</v>
      </c>
      <c r="Q118" s="29"/>
      <c r="R118" s="26">
        <v>0</v>
      </c>
      <c r="S118" s="27">
        <f t="shared" si="85"/>
        <v>0</v>
      </c>
      <c r="T118" s="26">
        <f t="shared" si="78"/>
        <v>18562455.954273306</v>
      </c>
      <c r="U118" s="66">
        <f t="shared" si="78"/>
        <v>7091388.4949641097</v>
      </c>
      <c r="V118" s="26">
        <v>-912.75</v>
      </c>
      <c r="W118" s="27">
        <f t="shared" si="86"/>
        <v>-27549.43</v>
      </c>
      <c r="X118" s="26">
        <f t="shared" si="79"/>
        <v>-912.75</v>
      </c>
      <c r="Y118" s="27">
        <f t="shared" si="87"/>
        <v>-27549.429999999702</v>
      </c>
      <c r="Z118" s="46"/>
      <c r="AA118" s="28"/>
      <c r="AB118" s="28"/>
    </row>
    <row r="119" spans="1:28" ht="13.15" hidden="1" customHeight="1" outlineLevel="1" x14ac:dyDescent="0.2">
      <c r="A119" s="16">
        <v>8</v>
      </c>
      <c r="B119" s="65">
        <v>40118</v>
      </c>
      <c r="C119" s="58"/>
      <c r="D119" s="26">
        <v>127377633.31798133</v>
      </c>
      <c r="E119" s="27">
        <f t="shared" si="80"/>
        <v>1240469684.4977946</v>
      </c>
      <c r="F119" s="26">
        <v>119041969.20440999</v>
      </c>
      <c r="G119" s="27">
        <f t="shared" si="81"/>
        <v>1225040080.8376589</v>
      </c>
      <c r="H119" s="26">
        <f t="shared" si="76"/>
        <v>8335664.1135713458</v>
      </c>
      <c r="I119" s="27">
        <f t="shared" si="76"/>
        <v>15429603.660135746</v>
      </c>
      <c r="J119" s="26">
        <v>-2997.5881718806922</v>
      </c>
      <c r="K119" s="27">
        <f t="shared" si="82"/>
        <v>-5548.6397722201164</v>
      </c>
      <c r="L119" s="26">
        <f t="shared" si="77"/>
        <v>8332666.5253994651</v>
      </c>
      <c r="M119" s="28">
        <f t="shared" si="83"/>
        <v>15424055.020363573</v>
      </c>
      <c r="N119" s="28"/>
      <c r="O119" s="26">
        <v>8332666.5253994651</v>
      </c>
      <c r="P119" s="27">
        <f t="shared" si="84"/>
        <v>15424055.020363575</v>
      </c>
      <c r="Q119" s="29"/>
      <c r="R119" s="26">
        <v>0</v>
      </c>
      <c r="S119" s="27">
        <f t="shared" si="85"/>
        <v>0</v>
      </c>
      <c r="T119" s="26">
        <f t="shared" si="78"/>
        <v>8332666.5253994651</v>
      </c>
      <c r="U119" s="66">
        <f t="shared" si="78"/>
        <v>15424055.020363575</v>
      </c>
      <c r="V119" s="26">
        <v>-883.30000000000007</v>
      </c>
      <c r="W119" s="27">
        <f t="shared" si="86"/>
        <v>-28432.73</v>
      </c>
      <c r="X119" s="26">
        <f t="shared" si="79"/>
        <v>-883.30000000000007</v>
      </c>
      <c r="Y119" s="27">
        <f t="shared" si="87"/>
        <v>-28432.729999999701</v>
      </c>
      <c r="Z119" s="46"/>
      <c r="AA119" s="28"/>
      <c r="AB119" s="28"/>
    </row>
    <row r="120" spans="1:28" ht="12.75" hidden="1" customHeight="1" outlineLevel="1" x14ac:dyDescent="0.2">
      <c r="A120" s="16">
        <v>8</v>
      </c>
      <c r="B120" s="65">
        <v>40148</v>
      </c>
      <c r="C120" s="58"/>
      <c r="D120" s="32">
        <v>164400268.31798133</v>
      </c>
      <c r="E120" s="33">
        <f t="shared" si="80"/>
        <v>1404869952.8157759</v>
      </c>
      <c r="F120" s="32">
        <v>149548885.175385</v>
      </c>
      <c r="G120" s="33">
        <f t="shared" si="81"/>
        <v>1374588966.0130439</v>
      </c>
      <c r="H120" s="32">
        <f t="shared" si="76"/>
        <v>14851383.142596334</v>
      </c>
      <c r="I120" s="33">
        <f t="shared" si="76"/>
        <v>30280986.802731991</v>
      </c>
      <c r="J120" s="32">
        <v>-5340.7058919090778</v>
      </c>
      <c r="K120" s="33">
        <f t="shared" si="82"/>
        <v>-10889.345664129194</v>
      </c>
      <c r="L120" s="32">
        <f t="shared" si="77"/>
        <v>14846042.436704425</v>
      </c>
      <c r="M120" s="34">
        <f t="shared" si="83"/>
        <v>30270097.457067996</v>
      </c>
      <c r="N120" s="34"/>
      <c r="O120" s="26">
        <v>9710993.7081704233</v>
      </c>
      <c r="P120" s="33">
        <f t="shared" si="84"/>
        <v>25135048.728533998</v>
      </c>
      <c r="Q120" s="35"/>
      <c r="R120" s="26">
        <v>5135048.7285339981</v>
      </c>
      <c r="S120" s="33">
        <f t="shared" si="85"/>
        <v>5135048.7285339981</v>
      </c>
      <c r="T120" s="32">
        <f t="shared" si="78"/>
        <v>14846042.436704421</v>
      </c>
      <c r="U120" s="68">
        <f t="shared" si="78"/>
        <v>30270097.457067996</v>
      </c>
      <c r="V120" s="32">
        <v>-455.51999999999992</v>
      </c>
      <c r="W120" s="33">
        <f t="shared" si="86"/>
        <v>-28888.25</v>
      </c>
      <c r="X120" s="32">
        <f t="shared" si="79"/>
        <v>5134593.2085339986</v>
      </c>
      <c r="Y120" s="33">
        <f t="shared" si="87"/>
        <v>5106160.4785339991</v>
      </c>
      <c r="Z120" s="46"/>
      <c r="AA120" s="28"/>
      <c r="AB120" s="28"/>
    </row>
    <row r="121" spans="1:28" ht="12.75" hidden="1" customHeight="1" outlineLevel="1" x14ac:dyDescent="0.2">
      <c r="A121" s="16"/>
      <c r="B121" s="65"/>
      <c r="C121" s="58"/>
      <c r="D121" s="56"/>
      <c r="E121" s="56"/>
      <c r="F121" s="56"/>
      <c r="G121" s="56"/>
      <c r="H121" s="56"/>
      <c r="I121" s="56"/>
      <c r="J121" s="56"/>
      <c r="K121" s="56"/>
      <c r="L121" s="56"/>
      <c r="M121" s="56"/>
      <c r="N121" s="56"/>
      <c r="O121" s="56"/>
      <c r="P121" s="56"/>
      <c r="Q121" s="73"/>
      <c r="R121" s="56"/>
      <c r="S121" s="56"/>
      <c r="T121" s="56"/>
      <c r="U121" s="74"/>
      <c r="V121" s="56"/>
      <c r="W121" s="56"/>
      <c r="X121" s="56"/>
      <c r="Y121" s="56"/>
      <c r="Z121" s="46"/>
      <c r="AA121" s="28"/>
      <c r="AB121" s="28"/>
    </row>
    <row r="122" spans="1:28" ht="12.75" hidden="1" customHeight="1" outlineLevel="1" x14ac:dyDescent="0.2">
      <c r="A122" s="59" t="s">
        <v>36</v>
      </c>
      <c r="B122" s="21"/>
      <c r="C122" s="58"/>
      <c r="D122" s="28"/>
      <c r="E122" s="28">
        <f>E107+E120</f>
        <v>8321804736.4509983</v>
      </c>
      <c r="F122" s="28"/>
      <c r="G122" s="28">
        <f>G107+G120</f>
        <v>8295200927.5536404</v>
      </c>
      <c r="H122" s="28"/>
      <c r="I122" s="28">
        <f>I107+I120</f>
        <v>26603808.897356987</v>
      </c>
      <c r="J122" s="28"/>
      <c r="K122" s="28">
        <f>K107+K120</f>
        <v>-20644.313725270775</v>
      </c>
      <c r="L122" s="28"/>
      <c r="M122" s="28"/>
      <c r="N122" s="28">
        <f>N107+M120</f>
        <v>26583163.11921449</v>
      </c>
      <c r="O122" s="28"/>
      <c r="P122" s="28">
        <f>P107+P120</f>
        <v>21778788.600870632</v>
      </c>
      <c r="Q122" s="29"/>
      <c r="R122" s="28"/>
      <c r="S122" s="28">
        <f>S107+S120</f>
        <v>4804374.4827610664</v>
      </c>
      <c r="T122" s="28"/>
      <c r="U122" s="67">
        <f>U107+U120</f>
        <v>26583163.083631702</v>
      </c>
      <c r="V122" s="28"/>
      <c r="W122" s="28">
        <f>W107+W120</f>
        <v>881549.14</v>
      </c>
      <c r="X122" s="28"/>
      <c r="Y122" s="28">
        <f>Y107+Y120</f>
        <v>5685924.6227610661</v>
      </c>
      <c r="Z122" s="46"/>
      <c r="AA122" s="28"/>
      <c r="AB122" s="28"/>
    </row>
    <row r="123" spans="1:28" ht="12.75" hidden="1" customHeight="1" outlineLevel="1" thickBot="1" x14ac:dyDescent="0.25">
      <c r="A123" s="71"/>
      <c r="B123" s="21"/>
      <c r="C123" s="58"/>
      <c r="D123" s="28"/>
      <c r="E123" s="28"/>
      <c r="F123" s="28"/>
      <c r="G123" s="28"/>
      <c r="H123" s="28"/>
      <c r="I123" s="28"/>
      <c r="J123" s="28"/>
      <c r="K123" s="28"/>
      <c r="L123" s="28"/>
      <c r="M123" s="28"/>
      <c r="N123" s="28"/>
      <c r="O123" s="28"/>
      <c r="P123" s="28"/>
      <c r="Q123" s="29"/>
      <c r="R123" s="28"/>
      <c r="S123" s="28"/>
      <c r="T123" s="28"/>
      <c r="U123" s="67"/>
      <c r="V123" s="28"/>
      <c r="W123" s="28"/>
      <c r="X123" s="28"/>
      <c r="Y123" s="28"/>
      <c r="Z123" s="46"/>
      <c r="AA123" s="28"/>
      <c r="AB123" s="28"/>
    </row>
    <row r="124" spans="1:28" ht="15.75" hidden="1" customHeight="1" outlineLevel="1" x14ac:dyDescent="0.25">
      <c r="A124" s="16"/>
      <c r="B124" s="21"/>
      <c r="C124" s="58"/>
      <c r="D124" s="174" t="s">
        <v>3</v>
      </c>
      <c r="E124" s="175"/>
      <c r="F124" s="174" t="s">
        <v>4</v>
      </c>
      <c r="G124" s="175"/>
      <c r="H124" s="174" t="s">
        <v>5</v>
      </c>
      <c r="I124" s="175"/>
      <c r="J124" s="174" t="s">
        <v>6</v>
      </c>
      <c r="K124" s="175"/>
      <c r="L124" s="174" t="s">
        <v>7</v>
      </c>
      <c r="M124" s="176"/>
      <c r="N124" s="175"/>
      <c r="O124" s="174" t="s">
        <v>8</v>
      </c>
      <c r="P124" s="175"/>
      <c r="Q124" s="60"/>
      <c r="R124" s="174" t="s">
        <v>9</v>
      </c>
      <c r="S124" s="175"/>
      <c r="T124" s="174" t="s">
        <v>10</v>
      </c>
      <c r="U124" s="175"/>
      <c r="V124" s="174" t="s">
        <v>11</v>
      </c>
      <c r="W124" s="175"/>
      <c r="X124" s="174" t="s">
        <v>12</v>
      </c>
      <c r="Y124" s="175"/>
      <c r="Z124" s="58"/>
      <c r="AA124" s="28"/>
      <c r="AB124" s="28"/>
    </row>
    <row r="125" spans="1:28" ht="33" hidden="1" customHeight="1" outlineLevel="1" thickBot="1" x14ac:dyDescent="0.25">
      <c r="A125" s="69"/>
      <c r="B125" s="21"/>
      <c r="C125" s="58"/>
      <c r="D125" s="14" t="s">
        <v>37</v>
      </c>
      <c r="E125" s="11" t="s">
        <v>18</v>
      </c>
      <c r="F125" s="14" t="s">
        <v>4</v>
      </c>
      <c r="G125" s="11" t="s">
        <v>18</v>
      </c>
      <c r="H125" s="9" t="s">
        <v>30</v>
      </c>
      <c r="I125" s="8" t="s">
        <v>18</v>
      </c>
      <c r="J125" s="61" t="s">
        <v>15</v>
      </c>
      <c r="K125" s="11" t="s">
        <v>18</v>
      </c>
      <c r="L125" s="9" t="s">
        <v>15</v>
      </c>
      <c r="M125" s="11" t="s">
        <v>18</v>
      </c>
      <c r="N125" s="10"/>
      <c r="O125" s="9" t="s">
        <v>15</v>
      </c>
      <c r="P125" s="10" t="s">
        <v>18</v>
      </c>
      <c r="Q125" s="6"/>
      <c r="R125" s="9" t="s">
        <v>15</v>
      </c>
      <c r="S125" s="8" t="s">
        <v>18</v>
      </c>
      <c r="T125" s="9" t="s">
        <v>30</v>
      </c>
      <c r="U125" s="8" t="s">
        <v>18</v>
      </c>
      <c r="V125" s="9" t="s">
        <v>15</v>
      </c>
      <c r="W125" s="8" t="s">
        <v>18</v>
      </c>
      <c r="X125" s="9" t="s">
        <v>15</v>
      </c>
      <c r="Y125" s="8" t="s">
        <v>18</v>
      </c>
      <c r="Z125" s="46"/>
      <c r="AA125" s="28"/>
      <c r="AB125" s="28"/>
    </row>
    <row r="126" spans="1:28" ht="12.75" hidden="1" customHeight="1" outlineLevel="1" x14ac:dyDescent="0.2">
      <c r="A126" s="16"/>
      <c r="B126" s="21"/>
      <c r="C126" s="58"/>
      <c r="D126" s="28"/>
      <c r="E126" s="28"/>
      <c r="F126" s="28"/>
      <c r="G126" s="28"/>
      <c r="H126" s="28"/>
      <c r="I126" s="28"/>
      <c r="J126" s="28"/>
      <c r="K126" s="28"/>
      <c r="L126" s="28"/>
      <c r="M126" s="28"/>
      <c r="N126" s="28"/>
      <c r="O126" s="28"/>
      <c r="P126" s="28"/>
      <c r="Q126" s="29"/>
      <c r="R126" s="28"/>
      <c r="S126" s="28"/>
      <c r="T126" s="28"/>
      <c r="U126" s="67"/>
      <c r="V126" s="28"/>
      <c r="W126" s="28"/>
      <c r="X126" s="28"/>
      <c r="Y126" s="28"/>
      <c r="Z126" s="46"/>
      <c r="AA126" s="28"/>
      <c r="AB126" s="28"/>
    </row>
    <row r="127" spans="1:28" ht="12.75" hidden="1" customHeight="1" outlineLevel="1" x14ac:dyDescent="0.2">
      <c r="A127" s="16">
        <v>9</v>
      </c>
      <c r="B127" s="21">
        <v>40179</v>
      </c>
      <c r="C127" s="58"/>
      <c r="D127" s="55">
        <v>134953506.31798133</v>
      </c>
      <c r="E127" s="43">
        <f>D127</f>
        <v>134953506.31798133</v>
      </c>
      <c r="F127" s="55">
        <v>126298040.12619598</v>
      </c>
      <c r="G127" s="43">
        <f>F127</f>
        <v>126298040.12619598</v>
      </c>
      <c r="H127" s="55">
        <f t="shared" ref="H127:I138" si="88">D127-F127</f>
        <v>8655466.1917853504</v>
      </c>
      <c r="I127" s="43">
        <f t="shared" si="88"/>
        <v>8655466.1917853504</v>
      </c>
      <c r="J127" s="55">
        <v>-3112.5921972282231</v>
      </c>
      <c r="K127" s="43">
        <f>J127</f>
        <v>-3112.5921972282231</v>
      </c>
      <c r="L127" s="55">
        <f t="shared" ref="L127:L138" si="89">H127+J127</f>
        <v>8652353.5995881222</v>
      </c>
      <c r="M127" s="56">
        <f>L127</f>
        <v>8652353.5995881222</v>
      </c>
      <c r="N127" s="43"/>
      <c r="O127" s="55">
        <v>8652353.5995881222</v>
      </c>
      <c r="P127" s="43">
        <f>O127</f>
        <v>8652353.5995881222</v>
      </c>
      <c r="Q127" s="29"/>
      <c r="R127" s="55">
        <v>0</v>
      </c>
      <c r="S127" s="43">
        <f>R127</f>
        <v>0</v>
      </c>
      <c r="T127" s="55">
        <f t="shared" ref="T127:U138" si="90">O127+R127</f>
        <v>8652353.5995881222</v>
      </c>
      <c r="U127" s="63">
        <f t="shared" si="90"/>
        <v>8652353.5995881222</v>
      </c>
      <c r="V127" s="55">
        <v>13261.390000000001</v>
      </c>
      <c r="W127" s="43">
        <f>V127</f>
        <v>13261.390000000001</v>
      </c>
      <c r="X127" s="55">
        <f t="shared" ref="X127:X138" si="91">R127+V127</f>
        <v>13261.390000000001</v>
      </c>
      <c r="Y127" s="43">
        <f>X127</f>
        <v>13261.390000000001</v>
      </c>
      <c r="Z127" s="46"/>
      <c r="AA127" s="28"/>
      <c r="AB127" s="28"/>
    </row>
    <row r="128" spans="1:28" ht="13.15" hidden="1" customHeight="1" outlineLevel="1" x14ac:dyDescent="0.2">
      <c r="A128" s="16">
        <v>9</v>
      </c>
      <c r="B128" s="21">
        <v>40210</v>
      </c>
      <c r="C128" s="58"/>
      <c r="D128" s="26">
        <v>127311731.31798133</v>
      </c>
      <c r="E128" s="27">
        <f t="shared" ref="E128:E138" si="92">E127+D128</f>
        <v>262265237.63596267</v>
      </c>
      <c r="F128" s="26">
        <v>111110995.368774</v>
      </c>
      <c r="G128" s="27">
        <f t="shared" ref="G128:G138" si="93">G127+F128</f>
        <v>237409035.49496996</v>
      </c>
      <c r="H128" s="26">
        <f t="shared" si="88"/>
        <v>16200735.949207336</v>
      </c>
      <c r="I128" s="27">
        <f t="shared" si="88"/>
        <v>24856202.140992701</v>
      </c>
      <c r="J128" s="26">
        <v>-5825.9466546941549</v>
      </c>
      <c r="K128" s="27">
        <f t="shared" ref="K128:K138" si="94">K127+J128</f>
        <v>-8938.5388519223779</v>
      </c>
      <c r="L128" s="26">
        <f t="shared" si="89"/>
        <v>16194910.002552642</v>
      </c>
      <c r="M128" s="28">
        <f t="shared" ref="M128:M138" si="95">M127+L128</f>
        <v>24847263.602140762</v>
      </c>
      <c r="N128" s="27"/>
      <c r="O128" s="26">
        <v>13771278.201482262</v>
      </c>
      <c r="P128" s="27">
        <f t="shared" ref="P128:P138" si="96">P127+O128</f>
        <v>22423631.801070385</v>
      </c>
      <c r="Q128" s="29"/>
      <c r="R128" s="26">
        <v>2423631.801070381</v>
      </c>
      <c r="S128" s="27">
        <f t="shared" ref="S128:S138" si="97">R128+S127</f>
        <v>2423631.801070381</v>
      </c>
      <c r="T128" s="26">
        <f t="shared" si="90"/>
        <v>16194910.002552643</v>
      </c>
      <c r="U128" s="66">
        <f t="shared" si="90"/>
        <v>24847263.602140766</v>
      </c>
      <c r="V128" s="26">
        <v>12193.83</v>
      </c>
      <c r="W128" s="27">
        <f>W127+V128</f>
        <v>25455.22</v>
      </c>
      <c r="X128" s="26">
        <f t="shared" si="91"/>
        <v>2435825.631070381</v>
      </c>
      <c r="Y128" s="27">
        <f t="shared" ref="Y128:Y138" si="98">X128+Y127</f>
        <v>2449087.0210703812</v>
      </c>
      <c r="Z128" s="46"/>
      <c r="AA128" s="28"/>
      <c r="AB128" s="28"/>
    </row>
    <row r="129" spans="1:28" ht="13.15" hidden="1" customHeight="1" outlineLevel="1" x14ac:dyDescent="0.2">
      <c r="A129" s="16">
        <v>9</v>
      </c>
      <c r="B129" s="21">
        <v>40238</v>
      </c>
      <c r="C129" s="58"/>
      <c r="D129" s="26">
        <v>129436684.31798133</v>
      </c>
      <c r="E129" s="27">
        <f t="shared" si="92"/>
        <v>391701921.95394397</v>
      </c>
      <c r="F129" s="28">
        <v>118436669.29636499</v>
      </c>
      <c r="G129" s="27">
        <f t="shared" si="93"/>
        <v>355845704.79133499</v>
      </c>
      <c r="H129" s="28">
        <f t="shared" si="88"/>
        <v>11000015.02161634</v>
      </c>
      <c r="I129" s="28">
        <f t="shared" si="88"/>
        <v>35856217.162608981</v>
      </c>
      <c r="J129" s="26">
        <v>-3955.7154019232839</v>
      </c>
      <c r="K129" s="28">
        <f t="shared" si="94"/>
        <v>-12894.254253845662</v>
      </c>
      <c r="L129" s="26">
        <f t="shared" si="89"/>
        <v>10996059.306214416</v>
      </c>
      <c r="M129" s="28">
        <f t="shared" si="95"/>
        <v>35843322.908355176</v>
      </c>
      <c r="N129" s="28"/>
      <c r="O129" s="26">
        <v>5498029.6531072035</v>
      </c>
      <c r="P129" s="28">
        <f t="shared" si="96"/>
        <v>27921661.454177588</v>
      </c>
      <c r="Q129" s="29"/>
      <c r="R129" s="26">
        <v>5498029.6531072073</v>
      </c>
      <c r="S129" s="28">
        <f t="shared" si="97"/>
        <v>7921661.4541775882</v>
      </c>
      <c r="T129" s="26">
        <f t="shared" si="90"/>
        <v>10996059.306214411</v>
      </c>
      <c r="U129" s="67">
        <f t="shared" si="90"/>
        <v>35843322.908355176</v>
      </c>
      <c r="V129" s="26">
        <v>20440.829999999998</v>
      </c>
      <c r="W129" s="28">
        <f t="shared" ref="W129:W138" si="99">W128+V129</f>
        <v>45896.05</v>
      </c>
      <c r="X129" s="26">
        <f t="shared" si="91"/>
        <v>5518470.4831072073</v>
      </c>
      <c r="Y129" s="27">
        <f t="shared" si="98"/>
        <v>7967557.504177589</v>
      </c>
      <c r="Z129" s="46"/>
      <c r="AA129" s="28"/>
      <c r="AB129" s="28"/>
    </row>
    <row r="130" spans="1:28" ht="13.15" hidden="1" customHeight="1" outlineLevel="1" x14ac:dyDescent="0.2">
      <c r="A130" s="16">
        <v>9</v>
      </c>
      <c r="B130" s="21">
        <v>40269</v>
      </c>
      <c r="C130" s="58"/>
      <c r="D130" s="26">
        <v>104419583.30431288</v>
      </c>
      <c r="E130" s="27">
        <f t="shared" si="92"/>
        <v>496121505.25825685</v>
      </c>
      <c r="F130" s="28">
        <v>110235654.19706452</v>
      </c>
      <c r="G130" s="27">
        <f t="shared" si="93"/>
        <v>466081358.98839951</v>
      </c>
      <c r="H130" s="26">
        <f t="shared" si="88"/>
        <v>-5816070.8927516341</v>
      </c>
      <c r="I130" s="27">
        <f t="shared" si="88"/>
        <v>30040146.269857347</v>
      </c>
      <c r="J130" s="26">
        <v>2044.6532931793481</v>
      </c>
      <c r="K130" s="27">
        <f t="shared" si="94"/>
        <v>-10849.600960666314</v>
      </c>
      <c r="L130" s="26">
        <f t="shared" si="89"/>
        <v>-5814026.2394584548</v>
      </c>
      <c r="M130" s="28">
        <f t="shared" si="95"/>
        <v>30029296.66889672</v>
      </c>
      <c r="N130" s="28"/>
      <c r="O130" s="26">
        <v>-2907013.1197292283</v>
      </c>
      <c r="P130" s="27">
        <f t="shared" si="96"/>
        <v>25014648.33444836</v>
      </c>
      <c r="Q130" s="29"/>
      <c r="R130" s="26">
        <v>-2907013.1197292283</v>
      </c>
      <c r="S130" s="27">
        <f t="shared" si="97"/>
        <v>5014648.3344483599</v>
      </c>
      <c r="T130" s="26">
        <f t="shared" si="90"/>
        <v>-5814026.2394584566</v>
      </c>
      <c r="U130" s="66">
        <f t="shared" si="90"/>
        <v>30029296.66889672</v>
      </c>
      <c r="V130" s="26">
        <v>33735.370000000003</v>
      </c>
      <c r="W130" s="27">
        <f t="shared" si="99"/>
        <v>79631.420000000013</v>
      </c>
      <c r="X130" s="26">
        <f t="shared" si="91"/>
        <v>-2873277.7497292282</v>
      </c>
      <c r="Y130" s="27">
        <f t="shared" si="98"/>
        <v>5094279.7544483608</v>
      </c>
      <c r="Z130" s="46"/>
      <c r="AA130" s="28"/>
      <c r="AB130" s="28"/>
    </row>
    <row r="131" spans="1:28" ht="13.15" hidden="1" customHeight="1" outlineLevel="1" x14ac:dyDescent="0.2">
      <c r="A131" s="16">
        <v>9</v>
      </c>
      <c r="B131" s="21">
        <v>40299</v>
      </c>
      <c r="C131" s="58"/>
      <c r="D131" s="26">
        <v>90656776.734935537</v>
      </c>
      <c r="E131" s="27">
        <f t="shared" si="92"/>
        <v>586778281.99319243</v>
      </c>
      <c r="F131" s="26">
        <v>104215280.79157101</v>
      </c>
      <c r="G131" s="27">
        <f t="shared" si="93"/>
        <v>570296639.77997053</v>
      </c>
      <c r="H131" s="26">
        <f t="shared" si="88"/>
        <v>-13558504.056635469</v>
      </c>
      <c r="I131" s="27">
        <f t="shared" si="88"/>
        <v>16481642.213221908</v>
      </c>
      <c r="J131" s="26">
        <v>4733.2737661711872</v>
      </c>
      <c r="K131" s="27">
        <f t="shared" si="94"/>
        <v>-6116.3271944951266</v>
      </c>
      <c r="L131" s="26">
        <f t="shared" si="89"/>
        <v>-13553770.782869298</v>
      </c>
      <c r="M131" s="28">
        <f t="shared" si="95"/>
        <v>16475525.886027422</v>
      </c>
      <c r="N131" s="28"/>
      <c r="O131" s="26">
        <v>-8539122.4484209418</v>
      </c>
      <c r="P131" s="27">
        <f t="shared" si="96"/>
        <v>16475525.886027418</v>
      </c>
      <c r="Q131" s="29"/>
      <c r="R131" s="26">
        <v>-5014648.3344483599</v>
      </c>
      <c r="S131" s="27">
        <f t="shared" si="97"/>
        <v>0</v>
      </c>
      <c r="T131" s="26">
        <f t="shared" si="90"/>
        <v>-13553770.782869302</v>
      </c>
      <c r="U131" s="66">
        <f t="shared" si="90"/>
        <v>16475525.886027418</v>
      </c>
      <c r="V131" s="26">
        <v>26656.690000000002</v>
      </c>
      <c r="W131" s="27">
        <f t="shared" si="99"/>
        <v>106288.11000000002</v>
      </c>
      <c r="X131" s="26">
        <f t="shared" si="91"/>
        <v>-4987991.6444483595</v>
      </c>
      <c r="Y131" s="27">
        <f t="shared" si="98"/>
        <v>106288.11000000127</v>
      </c>
      <c r="Z131" s="46"/>
      <c r="AA131" s="28"/>
      <c r="AB131" s="28"/>
    </row>
    <row r="132" spans="1:28" ht="13.15" hidden="1" customHeight="1" outlineLevel="1" x14ac:dyDescent="0.2">
      <c r="A132" s="16">
        <v>9</v>
      </c>
      <c r="B132" s="21">
        <v>40330</v>
      </c>
      <c r="C132" s="1" t="s">
        <v>38</v>
      </c>
      <c r="D132" s="26">
        <v>99678045.734935537</v>
      </c>
      <c r="E132" s="27">
        <f t="shared" si="92"/>
        <v>686456327.72812796</v>
      </c>
      <c r="F132" s="26">
        <v>90335556.644136995</v>
      </c>
      <c r="G132" s="27">
        <f t="shared" si="93"/>
        <v>660632196.42410755</v>
      </c>
      <c r="H132" s="26">
        <f t="shared" si="88"/>
        <v>9342489.0907985419</v>
      </c>
      <c r="I132" s="27">
        <f t="shared" si="88"/>
        <v>25824131.304020405</v>
      </c>
      <c r="J132" s="26">
        <v>-3261.4629415981472</v>
      </c>
      <c r="K132" s="27">
        <f t="shared" si="94"/>
        <v>-9377.7901360932738</v>
      </c>
      <c r="L132" s="26">
        <f t="shared" si="89"/>
        <v>9339227.6278569438</v>
      </c>
      <c r="M132" s="28">
        <f t="shared" si="95"/>
        <v>25814753.513884366</v>
      </c>
      <c r="N132" s="28"/>
      <c r="O132" s="26">
        <v>6431850.8709147647</v>
      </c>
      <c r="P132" s="27">
        <f t="shared" si="96"/>
        <v>22907376.756942183</v>
      </c>
      <c r="Q132" s="29"/>
      <c r="R132" s="26">
        <v>2907376.7569421828</v>
      </c>
      <c r="S132" s="27">
        <f t="shared" si="97"/>
        <v>2907376.7569421828</v>
      </c>
      <c r="T132" s="26">
        <f t="shared" si="90"/>
        <v>9339227.6278569475</v>
      </c>
      <c r="U132" s="66">
        <f t="shared" si="90"/>
        <v>25814753.513884366</v>
      </c>
      <c r="V132" s="26">
        <v>13092.48</v>
      </c>
      <c r="W132" s="27">
        <f t="shared" si="99"/>
        <v>119380.59000000001</v>
      </c>
      <c r="X132" s="26">
        <f t="shared" si="91"/>
        <v>2920469.2369421828</v>
      </c>
      <c r="Y132" s="27">
        <f t="shared" si="98"/>
        <v>3026757.346942184</v>
      </c>
      <c r="Z132" s="46"/>
      <c r="AA132" s="28"/>
      <c r="AB132" s="28"/>
    </row>
    <row r="133" spans="1:28" ht="12.75" hidden="1" customHeight="1" outlineLevel="1" x14ac:dyDescent="0.2">
      <c r="A133" s="16">
        <v>9</v>
      </c>
      <c r="B133" s="21">
        <v>40360</v>
      </c>
      <c r="C133" s="58"/>
      <c r="D133" s="26">
        <v>93519760.734935537</v>
      </c>
      <c r="E133" s="27">
        <f t="shared" si="92"/>
        <v>779976088.46306348</v>
      </c>
      <c r="F133" s="26">
        <v>101296002.28430299</v>
      </c>
      <c r="G133" s="27">
        <f t="shared" si="93"/>
        <v>761928198.7084105</v>
      </c>
      <c r="H133" s="26">
        <f t="shared" si="88"/>
        <v>-7776241.5493674576</v>
      </c>
      <c r="I133" s="27">
        <f t="shared" si="88"/>
        <v>18047889.754652977</v>
      </c>
      <c r="J133" s="26">
        <v>2714.6859248839319</v>
      </c>
      <c r="K133" s="27">
        <f t="shared" si="94"/>
        <v>-6663.1042112093419</v>
      </c>
      <c r="L133" s="26">
        <f t="shared" si="89"/>
        <v>-7773526.8634425737</v>
      </c>
      <c r="M133" s="28">
        <f t="shared" si="95"/>
        <v>18041226.650441792</v>
      </c>
      <c r="N133" s="28"/>
      <c r="O133" s="26">
        <v>-4866150.1065003946</v>
      </c>
      <c r="P133" s="27">
        <f t="shared" si="96"/>
        <v>18041226.650441788</v>
      </c>
      <c r="Q133" s="29"/>
      <c r="R133" s="26">
        <v>-2907376.7569421828</v>
      </c>
      <c r="S133" s="27">
        <f t="shared" si="97"/>
        <v>0</v>
      </c>
      <c r="T133" s="26">
        <f t="shared" si="90"/>
        <v>-7773526.8634425774</v>
      </c>
      <c r="U133" s="66">
        <f t="shared" si="90"/>
        <v>18041226.650441788</v>
      </c>
      <c r="V133" s="26">
        <v>21027.670000000002</v>
      </c>
      <c r="W133" s="27">
        <f t="shared" si="99"/>
        <v>140408.26</v>
      </c>
      <c r="X133" s="26">
        <f t="shared" si="91"/>
        <v>-2886349.0869421829</v>
      </c>
      <c r="Y133" s="27">
        <f t="shared" si="98"/>
        <v>140408.26000000117</v>
      </c>
      <c r="Z133" s="46"/>
      <c r="AA133" s="28"/>
      <c r="AB133" s="28"/>
    </row>
    <row r="134" spans="1:28" ht="12.75" hidden="1" customHeight="1" outlineLevel="1" x14ac:dyDescent="0.2">
      <c r="A134" s="16">
        <v>9</v>
      </c>
      <c r="B134" s="21">
        <v>40391</v>
      </c>
      <c r="C134" s="58"/>
      <c r="D134" s="26">
        <v>97662227.734935537</v>
      </c>
      <c r="E134" s="27">
        <f t="shared" si="92"/>
        <v>877638316.197999</v>
      </c>
      <c r="F134" s="26">
        <v>101910767.75062799</v>
      </c>
      <c r="G134" s="27">
        <f t="shared" si="93"/>
        <v>863838966.4590385</v>
      </c>
      <c r="H134" s="26">
        <f t="shared" si="88"/>
        <v>-4248540.0156924576</v>
      </c>
      <c r="I134" s="27">
        <f t="shared" si="88"/>
        <v>13799349.738960505</v>
      </c>
      <c r="J134" s="26">
        <v>1483.1653194781393</v>
      </c>
      <c r="K134" s="27">
        <f t="shared" si="94"/>
        <v>-5179.9388917312026</v>
      </c>
      <c r="L134" s="26">
        <f t="shared" si="89"/>
        <v>-4247056.8503729794</v>
      </c>
      <c r="M134" s="28">
        <f t="shared" si="95"/>
        <v>13794169.800068812</v>
      </c>
      <c r="N134" s="28"/>
      <c r="O134" s="26">
        <v>-4247056.8503729776</v>
      </c>
      <c r="P134" s="27">
        <f t="shared" si="96"/>
        <v>13794169.800068811</v>
      </c>
      <c r="Q134" s="29"/>
      <c r="R134" s="26">
        <v>0</v>
      </c>
      <c r="S134" s="27">
        <f t="shared" si="97"/>
        <v>0</v>
      </c>
      <c r="T134" s="26">
        <f t="shared" si="90"/>
        <v>-4247056.8503729776</v>
      </c>
      <c r="U134" s="66">
        <f t="shared" si="90"/>
        <v>13794169.800068811</v>
      </c>
      <c r="V134" s="26">
        <v>13261.390000000001</v>
      </c>
      <c r="W134" s="27">
        <f t="shared" si="99"/>
        <v>153669.65000000002</v>
      </c>
      <c r="X134" s="26">
        <f t="shared" si="91"/>
        <v>13261.390000000001</v>
      </c>
      <c r="Y134" s="27">
        <f t="shared" si="98"/>
        <v>153669.65000000119</v>
      </c>
      <c r="Z134" s="46"/>
      <c r="AA134" s="28"/>
      <c r="AB134" s="28"/>
    </row>
    <row r="135" spans="1:28" ht="12.75" hidden="1" customHeight="1" outlineLevel="1" x14ac:dyDescent="0.2">
      <c r="A135" s="16">
        <v>9</v>
      </c>
      <c r="B135" s="21">
        <v>40422</v>
      </c>
      <c r="C135" s="58"/>
      <c r="D135" s="26">
        <v>105254060.73493554</v>
      </c>
      <c r="E135" s="27">
        <f t="shared" si="92"/>
        <v>982892376.93293452</v>
      </c>
      <c r="F135" s="26">
        <v>97163878.735434994</v>
      </c>
      <c r="G135" s="27">
        <f t="shared" si="93"/>
        <v>961002845.19447351</v>
      </c>
      <c r="H135" s="26">
        <f t="shared" si="88"/>
        <v>8090181.9995005429</v>
      </c>
      <c r="I135" s="27">
        <f t="shared" si="88"/>
        <v>21889531.738461018</v>
      </c>
      <c r="J135" s="26">
        <v>-2824.2825360251591</v>
      </c>
      <c r="K135" s="27">
        <f t="shared" si="94"/>
        <v>-8004.2214277563617</v>
      </c>
      <c r="L135" s="26">
        <f t="shared" si="89"/>
        <v>8087357.7169645177</v>
      </c>
      <c r="M135" s="28">
        <f t="shared" si="95"/>
        <v>21881527.517033331</v>
      </c>
      <c r="N135" s="28"/>
      <c r="O135" s="26">
        <v>7146593.9584478512</v>
      </c>
      <c r="P135" s="27">
        <f t="shared" si="96"/>
        <v>20940763.758516662</v>
      </c>
      <c r="Q135" s="29"/>
      <c r="R135" s="26">
        <v>940763.75851666555</v>
      </c>
      <c r="S135" s="27">
        <f t="shared" si="97"/>
        <v>940763.75851666555</v>
      </c>
      <c r="T135" s="26">
        <f t="shared" si="90"/>
        <v>8087357.7169645168</v>
      </c>
      <c r="U135" s="66">
        <f t="shared" si="90"/>
        <v>21881527.517033327</v>
      </c>
      <c r="V135" s="26">
        <v>12917.369999999999</v>
      </c>
      <c r="W135" s="27">
        <f t="shared" si="99"/>
        <v>166587.02000000002</v>
      </c>
      <c r="X135" s="26">
        <f t="shared" si="91"/>
        <v>953681.12851666554</v>
      </c>
      <c r="Y135" s="27">
        <f t="shared" si="98"/>
        <v>1107350.7785166667</v>
      </c>
      <c r="Z135" s="46"/>
      <c r="AA135" s="28"/>
      <c r="AB135" s="28"/>
    </row>
    <row r="136" spans="1:28" ht="13.15" hidden="1" customHeight="1" outlineLevel="1" x14ac:dyDescent="0.2">
      <c r="A136" s="16">
        <v>9</v>
      </c>
      <c r="B136" s="21">
        <v>40452</v>
      </c>
      <c r="C136" s="58"/>
      <c r="D136" s="26">
        <v>113891198.73493554</v>
      </c>
      <c r="E136" s="27">
        <f t="shared" si="92"/>
        <v>1096783575.66787</v>
      </c>
      <c r="F136" s="26">
        <v>108947212.12718099</v>
      </c>
      <c r="G136" s="27">
        <f t="shared" si="93"/>
        <v>1069950057.3216546</v>
      </c>
      <c r="H136" s="26">
        <f t="shared" si="88"/>
        <v>4943986.6077545434</v>
      </c>
      <c r="I136" s="27">
        <f t="shared" si="88"/>
        <v>26833518.346215487</v>
      </c>
      <c r="J136" s="26">
        <v>-1725.9457247667015</v>
      </c>
      <c r="K136" s="27">
        <f t="shared" si="94"/>
        <v>-9730.1671525230631</v>
      </c>
      <c r="L136" s="26">
        <f t="shared" si="89"/>
        <v>4942260.6620297767</v>
      </c>
      <c r="M136" s="28">
        <f t="shared" si="95"/>
        <v>26823788.179063108</v>
      </c>
      <c r="N136" s="28"/>
      <c r="O136" s="26">
        <v>2471130.3310148939</v>
      </c>
      <c r="P136" s="27">
        <f t="shared" si="96"/>
        <v>23411894.089531556</v>
      </c>
      <c r="Q136" s="29"/>
      <c r="R136" s="26">
        <v>2471130.3310148884</v>
      </c>
      <c r="S136" s="27">
        <f t="shared" si="97"/>
        <v>3411894.0895315539</v>
      </c>
      <c r="T136" s="26">
        <f t="shared" si="90"/>
        <v>4942260.6620297823</v>
      </c>
      <c r="U136" s="66">
        <f t="shared" si="90"/>
        <v>26823788.179063112</v>
      </c>
      <c r="V136" s="26">
        <v>16078.19</v>
      </c>
      <c r="W136" s="27">
        <f t="shared" si="99"/>
        <v>182665.21000000002</v>
      </c>
      <c r="X136" s="26">
        <f t="shared" si="91"/>
        <v>2487208.5210148883</v>
      </c>
      <c r="Y136" s="27">
        <f t="shared" si="98"/>
        <v>3594559.2995315548</v>
      </c>
      <c r="Z136" s="46"/>
      <c r="AA136" s="28"/>
      <c r="AB136" s="28"/>
    </row>
    <row r="137" spans="1:28" ht="12.75" hidden="1" customHeight="1" outlineLevel="1" x14ac:dyDescent="0.2">
      <c r="A137" s="16">
        <v>9</v>
      </c>
      <c r="B137" s="21">
        <v>40483</v>
      </c>
      <c r="C137" s="58"/>
      <c r="D137" s="26">
        <v>127729035.37493554</v>
      </c>
      <c r="E137" s="27">
        <f t="shared" si="92"/>
        <v>1224512611.0428057</v>
      </c>
      <c r="F137" s="26">
        <v>127209680.876862</v>
      </c>
      <c r="G137" s="27">
        <f t="shared" si="93"/>
        <v>1197159738.1985166</v>
      </c>
      <c r="H137" s="26">
        <f t="shared" si="88"/>
        <v>519354.49807353318</v>
      </c>
      <c r="I137" s="27">
        <f t="shared" si="88"/>
        <v>27352872.844289064</v>
      </c>
      <c r="J137" s="26">
        <v>-181.30665527743986</v>
      </c>
      <c r="K137" s="27">
        <f t="shared" si="94"/>
        <v>-9911.473807800503</v>
      </c>
      <c r="L137" s="26">
        <f t="shared" si="89"/>
        <v>519173.19141825574</v>
      </c>
      <c r="M137" s="28">
        <f t="shared" si="95"/>
        <v>27342961.370481364</v>
      </c>
      <c r="N137" s="28"/>
      <c r="O137" s="26">
        <v>259586.59570912272</v>
      </c>
      <c r="P137" s="27">
        <f t="shared" si="96"/>
        <v>23671480.685240678</v>
      </c>
      <c r="Q137" s="29"/>
      <c r="R137" s="26">
        <v>259586.59570912831</v>
      </c>
      <c r="S137" s="27">
        <f t="shared" si="97"/>
        <v>3671480.6852406822</v>
      </c>
      <c r="T137" s="26">
        <f t="shared" si="90"/>
        <v>519173.19141825102</v>
      </c>
      <c r="U137" s="66">
        <f t="shared" si="90"/>
        <v>27342961.370481361</v>
      </c>
      <c r="V137" s="26">
        <v>21970.68</v>
      </c>
      <c r="W137" s="27">
        <f t="shared" si="99"/>
        <v>204635.89</v>
      </c>
      <c r="X137" s="26">
        <f t="shared" si="91"/>
        <v>281557.2757091283</v>
      </c>
      <c r="Y137" s="27">
        <f t="shared" si="98"/>
        <v>3876116.5752406833</v>
      </c>
      <c r="Z137" s="46"/>
      <c r="AA137" s="28"/>
      <c r="AB137" s="28"/>
    </row>
    <row r="138" spans="1:28" ht="13.15" hidden="1" customHeight="1" outlineLevel="1" x14ac:dyDescent="0.2">
      <c r="A138" s="16">
        <v>9</v>
      </c>
      <c r="B138" s="21">
        <v>40513</v>
      </c>
      <c r="C138" s="58"/>
      <c r="D138" s="32">
        <v>148516484.73493555</v>
      </c>
      <c r="E138" s="33">
        <f t="shared" si="92"/>
        <v>1373029095.7777412</v>
      </c>
      <c r="F138" s="32">
        <v>139692837.537413</v>
      </c>
      <c r="G138" s="33">
        <f t="shared" si="93"/>
        <v>1336852575.7359295</v>
      </c>
      <c r="H138" s="32">
        <f t="shared" si="88"/>
        <v>8823647.1975225508</v>
      </c>
      <c r="I138" s="33">
        <f t="shared" si="88"/>
        <v>36176520.041811705</v>
      </c>
      <c r="J138" s="32">
        <v>-3080.3352366555482</v>
      </c>
      <c r="K138" s="33">
        <f t="shared" si="94"/>
        <v>-12991.809044456051</v>
      </c>
      <c r="L138" s="32">
        <f t="shared" si="89"/>
        <v>8820566.8622858953</v>
      </c>
      <c r="M138" s="34">
        <f t="shared" si="95"/>
        <v>36163528.232767262</v>
      </c>
      <c r="N138" s="34"/>
      <c r="O138" s="32">
        <v>4410283.431142956</v>
      </c>
      <c r="P138" s="33">
        <f t="shared" si="96"/>
        <v>28081764.116383635</v>
      </c>
      <c r="Q138" s="35"/>
      <c r="R138" s="32">
        <v>4410283.4311429486</v>
      </c>
      <c r="S138" s="33">
        <f t="shared" si="97"/>
        <v>8081764.1163836308</v>
      </c>
      <c r="T138" s="32">
        <f t="shared" si="90"/>
        <v>8820566.8622859046</v>
      </c>
      <c r="U138" s="68">
        <f t="shared" si="90"/>
        <v>36163528.232767269</v>
      </c>
      <c r="V138" s="32">
        <v>23788.38</v>
      </c>
      <c r="W138" s="33">
        <f t="shared" si="99"/>
        <v>228424.27000000002</v>
      </c>
      <c r="X138" s="32">
        <f t="shared" si="91"/>
        <v>4434071.8111429485</v>
      </c>
      <c r="Y138" s="33">
        <f t="shared" si="98"/>
        <v>8310188.3863836322</v>
      </c>
      <c r="Z138" s="46"/>
      <c r="AA138" s="28"/>
      <c r="AB138" s="28"/>
    </row>
    <row r="139" spans="1:28" ht="13.15" hidden="1" customHeight="1" outlineLevel="1" x14ac:dyDescent="0.2">
      <c r="A139" s="16"/>
      <c r="B139" s="21"/>
      <c r="C139" s="58"/>
      <c r="D139" s="28"/>
      <c r="E139" s="28"/>
      <c r="F139" s="28"/>
      <c r="G139" s="28"/>
      <c r="H139" s="28"/>
      <c r="I139" s="28"/>
      <c r="J139" s="28"/>
      <c r="K139" s="28"/>
      <c r="L139" s="28"/>
      <c r="M139" s="28"/>
      <c r="N139" s="28"/>
      <c r="O139" s="28"/>
      <c r="P139" s="28"/>
      <c r="Q139" s="29"/>
      <c r="R139" s="28"/>
      <c r="S139" s="28"/>
      <c r="T139" s="28"/>
      <c r="U139" s="67"/>
      <c r="V139" s="28"/>
      <c r="W139" s="28"/>
      <c r="X139" s="28"/>
      <c r="Y139" s="28"/>
      <c r="Z139" s="46"/>
      <c r="AA139" s="28"/>
      <c r="AB139" s="28"/>
    </row>
    <row r="140" spans="1:28" ht="13.15" hidden="1" customHeight="1" outlineLevel="1" x14ac:dyDescent="0.2">
      <c r="A140" s="59" t="s">
        <v>39</v>
      </c>
      <c r="B140" s="21"/>
      <c r="C140" s="58"/>
      <c r="D140" s="28"/>
      <c r="E140" s="28">
        <f>E122+E138</f>
        <v>9694833832.2287388</v>
      </c>
      <c r="F140" s="28"/>
      <c r="G140" s="28">
        <f>G122+G138</f>
        <v>9632053503.2895699</v>
      </c>
      <c r="H140" s="28"/>
      <c r="I140" s="28">
        <f>I122+I138</f>
        <v>62780328.939168692</v>
      </c>
      <c r="J140" s="28"/>
      <c r="K140" s="28">
        <f>K122+K138</f>
        <v>-33636.122769726826</v>
      </c>
      <c r="L140" s="28"/>
      <c r="M140" s="28"/>
      <c r="N140" s="28">
        <f>N122+M138</f>
        <v>62746691.351981752</v>
      </c>
      <c r="O140" s="28"/>
      <c r="P140" s="28">
        <f>P122+P138</f>
        <v>49860552.717254266</v>
      </c>
      <c r="Q140" s="29"/>
      <c r="R140" s="28"/>
      <c r="S140" s="28">
        <f>S122+S138</f>
        <v>12886138.599144697</v>
      </c>
      <c r="T140" s="28"/>
      <c r="U140" s="67">
        <f>U122+U138</f>
        <v>62746691.316398971</v>
      </c>
      <c r="V140" s="28"/>
      <c r="W140" s="28">
        <f>W122+W138</f>
        <v>1109973.4100000001</v>
      </c>
      <c r="X140" s="28"/>
      <c r="Y140" s="28">
        <f>Y122+Y138</f>
        <v>13996113.009144697</v>
      </c>
      <c r="Z140" s="46"/>
      <c r="AA140" s="28"/>
      <c r="AB140" s="28"/>
    </row>
    <row r="141" spans="1:28" ht="15" hidden="1" customHeight="1" outlineLevel="1" x14ac:dyDescent="0.2">
      <c r="A141" s="16"/>
      <c r="B141" s="21"/>
      <c r="C141" s="58"/>
      <c r="D141" s="28"/>
      <c r="E141" s="28"/>
      <c r="F141" s="28"/>
      <c r="G141" s="28"/>
      <c r="H141" s="28"/>
      <c r="I141" s="28"/>
      <c r="J141" s="28"/>
      <c r="K141" s="28"/>
      <c r="L141" s="28"/>
      <c r="M141" s="28"/>
      <c r="N141" s="28"/>
      <c r="O141" s="28"/>
      <c r="P141" s="28"/>
      <c r="Q141" s="29"/>
      <c r="R141" s="28"/>
      <c r="S141" s="28"/>
      <c r="T141" s="28"/>
      <c r="U141" s="67"/>
      <c r="V141" s="28"/>
      <c r="W141" s="28"/>
      <c r="X141" s="28"/>
      <c r="Y141" s="28"/>
      <c r="Z141" s="46"/>
      <c r="AA141" s="28"/>
      <c r="AB141" s="28"/>
    </row>
    <row r="142" spans="1:28" ht="12.75" hidden="1" customHeight="1" outlineLevel="1" x14ac:dyDescent="0.2">
      <c r="A142" s="16">
        <v>10</v>
      </c>
      <c r="B142" s="21">
        <v>40544</v>
      </c>
      <c r="C142" s="58"/>
      <c r="D142" s="55">
        <v>136860616.73493555</v>
      </c>
      <c r="E142" s="43">
        <f>D142</f>
        <v>136860616.73493555</v>
      </c>
      <c r="F142" s="55">
        <v>140508765.95571101</v>
      </c>
      <c r="G142" s="43">
        <f>F142</f>
        <v>140508765.95571101</v>
      </c>
      <c r="H142" s="55">
        <f t="shared" ref="H142:I153" si="100">D142-F142</f>
        <v>-3648149.2207754552</v>
      </c>
      <c r="I142" s="43">
        <f t="shared" si="100"/>
        <v>-3648149.2207754552</v>
      </c>
      <c r="J142" s="55">
        <v>1273.5688929725438</v>
      </c>
      <c r="K142" s="43">
        <f>J142</f>
        <v>1273.5688929725438</v>
      </c>
      <c r="L142" s="55">
        <f t="shared" ref="L142:L153" si="101">H142+J142</f>
        <v>-3646875.6518824827</v>
      </c>
      <c r="M142" s="56">
        <f>L142</f>
        <v>-3646875.6518824827</v>
      </c>
      <c r="N142" s="43"/>
      <c r="O142" s="55">
        <v>-3646875.6518824846</v>
      </c>
      <c r="P142" s="43">
        <f>O142</f>
        <v>-3646875.6518824846</v>
      </c>
      <c r="Q142" s="29"/>
      <c r="R142" s="55">
        <v>0</v>
      </c>
      <c r="S142" s="43">
        <f>R142</f>
        <v>0</v>
      </c>
      <c r="T142" s="55">
        <f t="shared" ref="T142:U153" si="102">O142+R142</f>
        <v>-3646875.6518824846</v>
      </c>
      <c r="U142" s="63">
        <f t="shared" si="102"/>
        <v>-3646875.6518824846</v>
      </c>
      <c r="V142" s="55">
        <v>35569.279999999999</v>
      </c>
      <c r="W142" s="43">
        <f>V142</f>
        <v>35569.279999999999</v>
      </c>
      <c r="X142" s="55">
        <f t="shared" ref="X142:X153" si="103">R142+V142</f>
        <v>35569.279999999999</v>
      </c>
      <c r="Y142" s="43">
        <f>X142</f>
        <v>35569.279999999999</v>
      </c>
      <c r="Z142" s="46"/>
      <c r="AA142" s="28"/>
      <c r="AB142" s="28"/>
    </row>
    <row r="143" spans="1:28" ht="13.15" hidden="1" customHeight="1" outlineLevel="1" x14ac:dyDescent="0.2">
      <c r="A143" s="16">
        <v>10</v>
      </c>
      <c r="B143" s="21">
        <v>40575</v>
      </c>
      <c r="C143" s="58"/>
      <c r="D143" s="26">
        <v>130443863.73493554</v>
      </c>
      <c r="E143" s="27">
        <f t="shared" ref="E143:E153" si="104">E142+D143</f>
        <v>267304480.4698711</v>
      </c>
      <c r="F143" s="26">
        <v>127314917.37198099</v>
      </c>
      <c r="G143" s="27">
        <f t="shared" ref="G143:G153" si="105">G142+F143</f>
        <v>267823683.327692</v>
      </c>
      <c r="H143" s="26">
        <f t="shared" si="100"/>
        <v>3128946.362954542</v>
      </c>
      <c r="I143" s="27">
        <f t="shared" si="100"/>
        <v>-519202.85782089829</v>
      </c>
      <c r="J143" s="26">
        <v>-1092.315175307449</v>
      </c>
      <c r="K143" s="27">
        <f t="shared" ref="K143:K153" si="106">K142+J143</f>
        <v>181.25371766509488</v>
      </c>
      <c r="L143" s="26">
        <f t="shared" si="101"/>
        <v>3127854.0477792346</v>
      </c>
      <c r="M143" s="28">
        <f t="shared" ref="M143:M153" si="107">M142+L143</f>
        <v>-519021.6041032481</v>
      </c>
      <c r="N143" s="27"/>
      <c r="O143" s="26">
        <v>3127854.0477792397</v>
      </c>
      <c r="P143" s="27">
        <f t="shared" ref="P143:P153" si="108">P142+O143</f>
        <v>-519021.60410324484</v>
      </c>
      <c r="Q143" s="29"/>
      <c r="R143" s="26">
        <v>0</v>
      </c>
      <c r="S143" s="27">
        <f t="shared" ref="S143:S153" si="109">R143+S142</f>
        <v>0</v>
      </c>
      <c r="T143" s="26">
        <f t="shared" si="102"/>
        <v>3127854.0477792397</v>
      </c>
      <c r="U143" s="66">
        <f t="shared" si="102"/>
        <v>-519021.60410324484</v>
      </c>
      <c r="V143" s="26">
        <v>32127.09</v>
      </c>
      <c r="W143" s="27">
        <f t="shared" ref="W143:W153" si="110">W142+V143</f>
        <v>67696.37</v>
      </c>
      <c r="X143" s="26">
        <f t="shared" si="103"/>
        <v>32127.09</v>
      </c>
      <c r="Y143" s="27">
        <f t="shared" ref="Y143:Y153" si="111">X143+Y142</f>
        <v>67696.37</v>
      </c>
      <c r="Z143" s="46"/>
      <c r="AA143" s="28"/>
      <c r="AB143" s="28"/>
    </row>
    <row r="144" spans="1:28" ht="12.75" hidden="1" customHeight="1" outlineLevel="1" x14ac:dyDescent="0.2">
      <c r="A144" s="16">
        <v>10</v>
      </c>
      <c r="B144" s="21">
        <v>40603</v>
      </c>
      <c r="C144" s="58"/>
      <c r="D144" s="26">
        <v>122241271.73493554</v>
      </c>
      <c r="E144" s="27">
        <f t="shared" si="104"/>
        <v>389545752.20480663</v>
      </c>
      <c r="F144" s="28">
        <v>126505123.36072101</v>
      </c>
      <c r="G144" s="27">
        <f t="shared" si="105"/>
        <v>394328806.68841302</v>
      </c>
      <c r="H144" s="28">
        <f t="shared" si="100"/>
        <v>-4263851.62578547</v>
      </c>
      <c r="I144" s="28">
        <f t="shared" si="100"/>
        <v>-4783054.4836063981</v>
      </c>
      <c r="J144" s="26">
        <v>1488.510602561757</v>
      </c>
      <c r="K144" s="28">
        <f t="shared" si="106"/>
        <v>1669.7643202268519</v>
      </c>
      <c r="L144" s="26">
        <f t="shared" si="101"/>
        <v>-4262363.1151829083</v>
      </c>
      <c r="M144" s="28">
        <f t="shared" si="107"/>
        <v>-4781384.7192861568</v>
      </c>
      <c r="N144" s="28"/>
      <c r="O144" s="26">
        <v>-4262363.1151829138</v>
      </c>
      <c r="P144" s="28">
        <f t="shared" si="108"/>
        <v>-4781384.7192861587</v>
      </c>
      <c r="Q144" s="29"/>
      <c r="R144" s="26">
        <v>0</v>
      </c>
      <c r="S144" s="28">
        <f t="shared" si="109"/>
        <v>0</v>
      </c>
      <c r="T144" s="26">
        <f t="shared" si="102"/>
        <v>-4262363.1151829138</v>
      </c>
      <c r="U144" s="67">
        <f t="shared" si="102"/>
        <v>-4781384.7192861587</v>
      </c>
      <c r="V144" s="26">
        <v>35569.279999999999</v>
      </c>
      <c r="W144" s="28">
        <f t="shared" si="110"/>
        <v>103265.65</v>
      </c>
      <c r="X144" s="26">
        <f t="shared" si="103"/>
        <v>35569.279999999999</v>
      </c>
      <c r="Y144" s="27">
        <f t="shared" si="111"/>
        <v>103265.65</v>
      </c>
      <c r="Z144" s="46"/>
      <c r="AA144" s="28"/>
      <c r="AB144" s="28"/>
    </row>
    <row r="145" spans="1:28" ht="13.15" hidden="1" customHeight="1" outlineLevel="1" x14ac:dyDescent="0.2">
      <c r="A145" s="16">
        <v>10</v>
      </c>
      <c r="B145" s="21">
        <v>40634</v>
      </c>
      <c r="C145" s="58"/>
      <c r="D145" s="26">
        <v>104683647.73493554</v>
      </c>
      <c r="E145" s="27">
        <f t="shared" si="104"/>
        <v>494229399.93974215</v>
      </c>
      <c r="F145" s="28">
        <v>116015164.410971</v>
      </c>
      <c r="G145" s="27">
        <f t="shared" si="105"/>
        <v>510343971.09938401</v>
      </c>
      <c r="H145" s="26">
        <f t="shared" si="100"/>
        <v>-11331516.676035464</v>
      </c>
      <c r="I145" s="27">
        <f t="shared" si="100"/>
        <v>-16114571.159641862</v>
      </c>
      <c r="J145" s="26">
        <v>3955.8324716035277</v>
      </c>
      <c r="K145" s="27">
        <f t="shared" si="106"/>
        <v>5625.5967918303795</v>
      </c>
      <c r="L145" s="26">
        <f t="shared" si="101"/>
        <v>-11327560.84356386</v>
      </c>
      <c r="M145" s="28">
        <f t="shared" si="107"/>
        <v>-16108945.562850017</v>
      </c>
      <c r="N145" s="28"/>
      <c r="O145" s="26">
        <v>-11327560.843563855</v>
      </c>
      <c r="P145" s="27">
        <f t="shared" si="108"/>
        <v>-16108945.562850013</v>
      </c>
      <c r="Q145" s="29"/>
      <c r="R145" s="26">
        <v>0</v>
      </c>
      <c r="S145" s="27">
        <f t="shared" si="109"/>
        <v>0</v>
      </c>
      <c r="T145" s="26">
        <f t="shared" si="102"/>
        <v>-11327560.843563855</v>
      </c>
      <c r="U145" s="66">
        <f t="shared" si="102"/>
        <v>-16108945.562850013</v>
      </c>
      <c r="V145" s="26">
        <v>34421.880000000005</v>
      </c>
      <c r="W145" s="27">
        <f t="shared" si="110"/>
        <v>137687.53</v>
      </c>
      <c r="X145" s="26">
        <f t="shared" si="103"/>
        <v>34421.880000000005</v>
      </c>
      <c r="Y145" s="27">
        <f t="shared" si="111"/>
        <v>137687.53</v>
      </c>
      <c r="Z145" s="46"/>
      <c r="AA145" s="28"/>
      <c r="AB145" s="28"/>
    </row>
    <row r="146" spans="1:28" ht="13.15" hidden="1" customHeight="1" outlineLevel="1" x14ac:dyDescent="0.2">
      <c r="A146" s="16">
        <v>10</v>
      </c>
      <c r="B146" s="21">
        <v>40664</v>
      </c>
      <c r="C146" s="58"/>
      <c r="D146" s="26">
        <v>89900086.734935537</v>
      </c>
      <c r="E146" s="27">
        <f t="shared" si="104"/>
        <v>584129486.67467773</v>
      </c>
      <c r="F146" s="26">
        <v>105909373.017239</v>
      </c>
      <c r="G146" s="27">
        <f t="shared" si="105"/>
        <v>616253344.11662304</v>
      </c>
      <c r="H146" s="26">
        <f t="shared" si="100"/>
        <v>-16009286.282303467</v>
      </c>
      <c r="I146" s="27">
        <f t="shared" si="100"/>
        <v>-32123857.441945314</v>
      </c>
      <c r="J146" s="26">
        <v>5588.8418411519378</v>
      </c>
      <c r="K146" s="27">
        <f t="shared" si="106"/>
        <v>11214.438632982317</v>
      </c>
      <c r="L146" s="26">
        <f t="shared" si="101"/>
        <v>-16003697.440462315</v>
      </c>
      <c r="M146" s="28">
        <f t="shared" si="107"/>
        <v>-32112643.003312334</v>
      </c>
      <c r="N146" s="28"/>
      <c r="O146" s="26">
        <v>-9947375.9388061538</v>
      </c>
      <c r="P146" s="27">
        <f t="shared" si="108"/>
        <v>-26056321.501656167</v>
      </c>
      <c r="Q146" s="29"/>
      <c r="R146" s="26">
        <v>-6056321.5016561672</v>
      </c>
      <c r="S146" s="27">
        <f t="shared" si="109"/>
        <v>-6056321.5016561672</v>
      </c>
      <c r="T146" s="26">
        <f t="shared" si="102"/>
        <v>-16003697.440462321</v>
      </c>
      <c r="U146" s="66">
        <f t="shared" si="102"/>
        <v>-32112643.003312334</v>
      </c>
      <c r="V146" s="26">
        <v>35030.009999999995</v>
      </c>
      <c r="W146" s="27">
        <f t="shared" si="110"/>
        <v>172717.53999999998</v>
      </c>
      <c r="X146" s="26">
        <f t="shared" si="103"/>
        <v>-6021291.4916561674</v>
      </c>
      <c r="Y146" s="27">
        <f t="shared" si="111"/>
        <v>-5883603.9616561672</v>
      </c>
      <c r="Z146" s="46"/>
      <c r="AA146" s="28"/>
      <c r="AB146" s="28"/>
    </row>
    <row r="147" spans="1:28" ht="12.75" hidden="1" customHeight="1" outlineLevel="1" x14ac:dyDescent="0.2">
      <c r="A147" s="16">
        <v>10</v>
      </c>
      <c r="B147" s="21">
        <v>40695</v>
      </c>
      <c r="D147" s="26">
        <v>99731062.734935537</v>
      </c>
      <c r="E147" s="27">
        <f t="shared" si="104"/>
        <v>683860549.40961325</v>
      </c>
      <c r="F147" s="26">
        <v>96350816.242631003</v>
      </c>
      <c r="G147" s="27">
        <f t="shared" si="105"/>
        <v>712604160.359254</v>
      </c>
      <c r="H147" s="26">
        <f t="shared" si="100"/>
        <v>3380246.4923045337</v>
      </c>
      <c r="I147" s="27">
        <f t="shared" si="100"/>
        <v>-28743610.949640751</v>
      </c>
      <c r="J147" s="26">
        <v>-1180.0440504634753</v>
      </c>
      <c r="K147" s="27">
        <f t="shared" si="106"/>
        <v>10034.394582518842</v>
      </c>
      <c r="L147" s="26">
        <f t="shared" si="101"/>
        <v>3379066.4482540702</v>
      </c>
      <c r="M147" s="28">
        <f t="shared" si="107"/>
        <v>-28733576.555058263</v>
      </c>
      <c r="N147" s="28"/>
      <c r="O147" s="26">
        <v>1689533.2241270356</v>
      </c>
      <c r="P147" s="27">
        <f t="shared" si="108"/>
        <v>-24366788.277529132</v>
      </c>
      <c r="Q147" s="29"/>
      <c r="R147" s="26">
        <v>1689533.2241270356</v>
      </c>
      <c r="S147" s="27">
        <f t="shared" si="109"/>
        <v>-4366788.2775291316</v>
      </c>
      <c r="T147" s="26">
        <f t="shared" si="102"/>
        <v>3379066.4482540712</v>
      </c>
      <c r="U147" s="66">
        <f t="shared" si="102"/>
        <v>-28733576.555058263</v>
      </c>
      <c r="V147" s="26">
        <v>18394.47</v>
      </c>
      <c r="W147" s="27">
        <f t="shared" si="110"/>
        <v>191112.00999999998</v>
      </c>
      <c r="X147" s="26">
        <f t="shared" si="103"/>
        <v>1707927.6941270356</v>
      </c>
      <c r="Y147" s="27">
        <f t="shared" si="111"/>
        <v>-4175676.2675291318</v>
      </c>
      <c r="Z147" s="46"/>
      <c r="AA147" s="28"/>
      <c r="AB147" s="28"/>
    </row>
    <row r="148" spans="1:28" ht="12.75" hidden="1" customHeight="1" outlineLevel="1" x14ac:dyDescent="0.2">
      <c r="A148" s="16">
        <v>10</v>
      </c>
      <c r="B148" s="21">
        <v>40725</v>
      </c>
      <c r="C148" s="58"/>
      <c r="D148" s="26">
        <v>88229727.734935537</v>
      </c>
      <c r="E148" s="27">
        <f t="shared" si="104"/>
        <v>772090277.14454877</v>
      </c>
      <c r="F148" s="26">
        <v>98167272.011221007</v>
      </c>
      <c r="G148" s="27">
        <f t="shared" si="105"/>
        <v>810771432.37047505</v>
      </c>
      <c r="H148" s="26">
        <f t="shared" si="100"/>
        <v>-9937544.2762854695</v>
      </c>
      <c r="I148" s="27">
        <f t="shared" si="100"/>
        <v>-38681155.22592628</v>
      </c>
      <c r="J148" s="26">
        <v>3469.1967068519443</v>
      </c>
      <c r="K148" s="27">
        <f t="shared" si="106"/>
        <v>13503.591289370786</v>
      </c>
      <c r="L148" s="26">
        <f t="shared" si="101"/>
        <v>-9934075.0795786176</v>
      </c>
      <c r="M148" s="28">
        <f t="shared" si="107"/>
        <v>-38667651.634636879</v>
      </c>
      <c r="N148" s="28"/>
      <c r="O148" s="26">
        <v>-4967037.5397893079</v>
      </c>
      <c r="P148" s="27">
        <f t="shared" si="108"/>
        <v>-29333825.817318439</v>
      </c>
      <c r="Q148" s="29"/>
      <c r="R148" s="26">
        <v>-4967037.5397893079</v>
      </c>
      <c r="S148" s="27">
        <f t="shared" si="109"/>
        <v>-9333825.8173184395</v>
      </c>
      <c r="T148" s="26">
        <f t="shared" si="102"/>
        <v>-9934075.0795786157</v>
      </c>
      <c r="U148" s="66">
        <f t="shared" si="102"/>
        <v>-38667651.634636879</v>
      </c>
      <c r="V148" s="26">
        <v>23073.469999999998</v>
      </c>
      <c r="W148" s="27">
        <f t="shared" si="110"/>
        <v>214185.47999999998</v>
      </c>
      <c r="X148" s="26">
        <f t="shared" si="103"/>
        <v>-4943964.0697893081</v>
      </c>
      <c r="Y148" s="27">
        <f t="shared" si="111"/>
        <v>-9119640.337318439</v>
      </c>
      <c r="Z148" s="46"/>
      <c r="AA148" s="28"/>
      <c r="AB148" s="28"/>
    </row>
    <row r="149" spans="1:28" ht="12.75" hidden="1" customHeight="1" outlineLevel="1" x14ac:dyDescent="0.2">
      <c r="A149" s="16">
        <v>10</v>
      </c>
      <c r="B149" s="21">
        <v>40756</v>
      </c>
      <c r="C149" s="58"/>
      <c r="D149" s="26">
        <v>89101046.734935537</v>
      </c>
      <c r="E149" s="27">
        <f t="shared" si="104"/>
        <v>861191323.8794843</v>
      </c>
      <c r="F149" s="26">
        <v>96828232.377148002</v>
      </c>
      <c r="G149" s="27">
        <f t="shared" si="105"/>
        <v>907599664.74762309</v>
      </c>
      <c r="H149" s="26">
        <f t="shared" si="100"/>
        <v>-7727185.6422124654</v>
      </c>
      <c r="I149" s="27">
        <f t="shared" si="100"/>
        <v>-46408340.86813879</v>
      </c>
      <c r="J149" s="26">
        <v>2697.5605076961219</v>
      </c>
      <c r="K149" s="27">
        <f t="shared" si="106"/>
        <v>16201.151797066908</v>
      </c>
      <c r="L149" s="26">
        <f t="shared" si="101"/>
        <v>-7724488.0817047693</v>
      </c>
      <c r="M149" s="28">
        <f t="shared" si="107"/>
        <v>-46392139.716341645</v>
      </c>
      <c r="N149" s="28"/>
      <c r="O149" s="26">
        <v>-1305388.154315725</v>
      </c>
      <c r="P149" s="27">
        <f t="shared" si="108"/>
        <v>-30639213.971634164</v>
      </c>
      <c r="Q149" s="29"/>
      <c r="R149" s="26">
        <v>-6419099.9273890406</v>
      </c>
      <c r="S149" s="27">
        <f t="shared" si="109"/>
        <v>-15752925.74470748</v>
      </c>
      <c r="T149" s="26">
        <f t="shared" si="102"/>
        <v>-7724488.0817047656</v>
      </c>
      <c r="U149" s="66">
        <f t="shared" si="102"/>
        <v>-46392139.716341645</v>
      </c>
      <c r="V149" s="26">
        <v>9233.7899999999991</v>
      </c>
      <c r="W149" s="27">
        <f t="shared" si="110"/>
        <v>223419.27</v>
      </c>
      <c r="X149" s="26">
        <f t="shared" si="103"/>
        <v>-6409866.1373890406</v>
      </c>
      <c r="Y149" s="27">
        <f t="shared" si="111"/>
        <v>-15529506.474707481</v>
      </c>
      <c r="Z149" s="46"/>
      <c r="AA149" s="28"/>
      <c r="AB149" s="28"/>
    </row>
    <row r="150" spans="1:28" ht="12.75" hidden="1" customHeight="1" outlineLevel="1" x14ac:dyDescent="0.2">
      <c r="A150" s="16">
        <v>10</v>
      </c>
      <c r="B150" s="21">
        <v>40787</v>
      </c>
      <c r="C150" s="58"/>
      <c r="D150" s="26">
        <v>101359869.73493554</v>
      </c>
      <c r="E150" s="27">
        <f t="shared" si="104"/>
        <v>962551193.61441982</v>
      </c>
      <c r="F150" s="26">
        <v>98417999.463253006</v>
      </c>
      <c r="G150" s="27">
        <f t="shared" si="105"/>
        <v>1006017664.2108761</v>
      </c>
      <c r="H150" s="26">
        <f t="shared" si="100"/>
        <v>2941870.2716825306</v>
      </c>
      <c r="I150" s="27">
        <f t="shared" si="100"/>
        <v>-43466470.596456289</v>
      </c>
      <c r="J150" s="26">
        <v>-1027.0069118444808</v>
      </c>
      <c r="K150" s="27">
        <f t="shared" si="106"/>
        <v>15174.144885222428</v>
      </c>
      <c r="L150" s="26">
        <f t="shared" si="101"/>
        <v>2940843.2647706862</v>
      </c>
      <c r="M150" s="28">
        <f t="shared" si="107"/>
        <v>-43451296.451570958</v>
      </c>
      <c r="N150" s="28"/>
      <c r="O150" s="26">
        <v>294084.32647706941</v>
      </c>
      <c r="P150" s="27">
        <f t="shared" si="108"/>
        <v>-30345129.645157095</v>
      </c>
      <c r="Q150" s="29"/>
      <c r="R150" s="26">
        <v>2646758.9382936172</v>
      </c>
      <c r="S150" s="27">
        <f t="shared" si="109"/>
        <v>-13106166.806413863</v>
      </c>
      <c r="T150" s="26">
        <f t="shared" si="102"/>
        <v>2940843.2647706866</v>
      </c>
      <c r="U150" s="66">
        <f t="shared" si="102"/>
        <v>-43451296.451570958</v>
      </c>
      <c r="V150" s="26">
        <v>-7422.18</v>
      </c>
      <c r="W150" s="27">
        <f t="shared" si="110"/>
        <v>215997.09</v>
      </c>
      <c r="X150" s="26">
        <f t="shared" si="103"/>
        <v>2639336.7582936171</v>
      </c>
      <c r="Y150" s="27">
        <f t="shared" si="111"/>
        <v>-12890169.716413863</v>
      </c>
      <c r="Z150" s="46"/>
      <c r="AA150" s="28"/>
      <c r="AB150" s="28"/>
    </row>
    <row r="151" spans="1:28" ht="12.75" hidden="1" customHeight="1" outlineLevel="1" x14ac:dyDescent="0.2">
      <c r="A151" s="16">
        <v>10</v>
      </c>
      <c r="B151" s="21">
        <v>40817</v>
      </c>
      <c r="C151" s="58"/>
      <c r="D151" s="26">
        <v>112528515.73493554</v>
      </c>
      <c r="E151" s="27">
        <f t="shared" si="104"/>
        <v>1075079709.3493555</v>
      </c>
      <c r="F151" s="26">
        <v>108689088.710618</v>
      </c>
      <c r="G151" s="27">
        <f t="shared" si="105"/>
        <v>1114706752.921494</v>
      </c>
      <c r="H151" s="26">
        <f t="shared" si="100"/>
        <v>3839427.0243175328</v>
      </c>
      <c r="I151" s="27">
        <f t="shared" si="100"/>
        <v>-39627043.572138548</v>
      </c>
      <c r="J151" s="26">
        <v>-1340.3439741893671</v>
      </c>
      <c r="K151" s="27">
        <f t="shared" si="106"/>
        <v>13833.80091103306</v>
      </c>
      <c r="L151" s="26">
        <f t="shared" si="101"/>
        <v>3838086.6803433434</v>
      </c>
      <c r="M151" s="28">
        <f t="shared" si="107"/>
        <v>-39613209.771227613</v>
      </c>
      <c r="N151" s="28"/>
      <c r="O151" s="26">
        <v>538524.7595432885</v>
      </c>
      <c r="P151" s="27">
        <f t="shared" si="108"/>
        <v>-29806604.885613807</v>
      </c>
      <c r="Q151" s="29"/>
      <c r="R151" s="26">
        <v>3299561.9208000563</v>
      </c>
      <c r="S151" s="27">
        <f t="shared" si="109"/>
        <v>-9806604.8856138065</v>
      </c>
      <c r="T151" s="26">
        <f t="shared" si="102"/>
        <v>3838086.6803433448</v>
      </c>
      <c r="U151" s="66">
        <f t="shared" si="102"/>
        <v>-39613209.771227613</v>
      </c>
      <c r="V151" s="26">
        <v>-313.54000000000002</v>
      </c>
      <c r="W151" s="27">
        <f t="shared" si="110"/>
        <v>215683.55</v>
      </c>
      <c r="X151" s="26">
        <f t="shared" si="103"/>
        <v>3299248.3808000563</v>
      </c>
      <c r="Y151" s="27">
        <f t="shared" si="111"/>
        <v>-9590921.3356138058</v>
      </c>
      <c r="Z151" s="46"/>
      <c r="AA151" s="28"/>
      <c r="AB151" s="28"/>
    </row>
    <row r="152" spans="1:28" ht="12.75" hidden="1" customHeight="1" outlineLevel="1" x14ac:dyDescent="0.2">
      <c r="A152" s="16">
        <v>10</v>
      </c>
      <c r="B152" s="21">
        <v>40848</v>
      </c>
      <c r="C152" s="58"/>
      <c r="D152" s="26">
        <v>130621832.73493554</v>
      </c>
      <c r="E152" s="27">
        <f t="shared" si="104"/>
        <v>1205701542.084291</v>
      </c>
      <c r="F152" s="26">
        <v>128294165.56020801</v>
      </c>
      <c r="G152" s="27">
        <f t="shared" si="105"/>
        <v>1243000918.4817021</v>
      </c>
      <c r="H152" s="26">
        <f t="shared" si="100"/>
        <v>2327667.1747275293</v>
      </c>
      <c r="I152" s="27">
        <f t="shared" si="100"/>
        <v>-37299376.397411108</v>
      </c>
      <c r="J152" s="26">
        <v>-812.58861069753766</v>
      </c>
      <c r="K152" s="27">
        <f t="shared" si="106"/>
        <v>13021.212300335523</v>
      </c>
      <c r="L152" s="26">
        <f t="shared" si="101"/>
        <v>2326854.5861168317</v>
      </c>
      <c r="M152" s="28">
        <f t="shared" si="107"/>
        <v>-37286355.185110778</v>
      </c>
      <c r="N152" s="28"/>
      <c r="O152" s="26">
        <v>1163427.2930584177</v>
      </c>
      <c r="P152" s="27">
        <f t="shared" si="108"/>
        <v>-28643177.592555389</v>
      </c>
      <c r="Q152" s="29"/>
      <c r="R152" s="26">
        <v>1163427.2930584177</v>
      </c>
      <c r="S152" s="27">
        <f t="shared" si="109"/>
        <v>-8643177.5925553888</v>
      </c>
      <c r="T152" s="26">
        <f t="shared" si="102"/>
        <v>2326854.5861168355</v>
      </c>
      <c r="U152" s="66">
        <f t="shared" si="102"/>
        <v>-37286355.185110778</v>
      </c>
      <c r="V152" s="26">
        <v>8329.75</v>
      </c>
      <c r="W152" s="27">
        <f t="shared" si="110"/>
        <v>224013.3</v>
      </c>
      <c r="X152" s="26">
        <f t="shared" si="103"/>
        <v>1171757.0430584177</v>
      </c>
      <c r="Y152" s="27">
        <f t="shared" si="111"/>
        <v>-8419164.2925553881</v>
      </c>
      <c r="Z152" s="46"/>
      <c r="AA152" s="28"/>
      <c r="AB152" s="28"/>
    </row>
    <row r="153" spans="1:28" ht="13.15" hidden="1" customHeight="1" outlineLevel="1" x14ac:dyDescent="0.2">
      <c r="A153" s="16">
        <v>10</v>
      </c>
      <c r="B153" s="21">
        <v>40878</v>
      </c>
      <c r="C153" s="58"/>
      <c r="D153" s="32">
        <v>145965984.73493555</v>
      </c>
      <c r="E153" s="33">
        <f t="shared" si="104"/>
        <v>1351667526.8192265</v>
      </c>
      <c r="F153" s="32">
        <v>143506588.496104</v>
      </c>
      <c r="G153" s="33">
        <f t="shared" si="105"/>
        <v>1386507506.9778061</v>
      </c>
      <c r="H153" s="32">
        <f t="shared" si="100"/>
        <v>2459396.2388315499</v>
      </c>
      <c r="I153" s="33">
        <f t="shared" si="100"/>
        <v>-34839980.158579588</v>
      </c>
      <c r="J153" s="32">
        <v>-858.57522697607055</v>
      </c>
      <c r="K153" s="33">
        <f t="shared" si="106"/>
        <v>12162.637073359452</v>
      </c>
      <c r="L153" s="32">
        <f t="shared" si="101"/>
        <v>2458537.6636045738</v>
      </c>
      <c r="M153" s="34">
        <f t="shared" si="107"/>
        <v>-34827817.521506205</v>
      </c>
      <c r="N153" s="34"/>
      <c r="O153" s="32">
        <v>1229268.8318022862</v>
      </c>
      <c r="P153" s="33">
        <f t="shared" si="108"/>
        <v>-27413908.760753103</v>
      </c>
      <c r="Q153" s="35"/>
      <c r="R153" s="32">
        <v>1229268.8318022862</v>
      </c>
      <c r="S153" s="33">
        <f t="shared" si="109"/>
        <v>-7413908.7607531026</v>
      </c>
      <c r="T153" s="32">
        <f t="shared" si="102"/>
        <v>2458537.6636045724</v>
      </c>
      <c r="U153" s="68">
        <f t="shared" si="102"/>
        <v>-34827817.521506205</v>
      </c>
      <c r="V153" s="32">
        <v>11821.19</v>
      </c>
      <c r="W153" s="33">
        <f t="shared" si="110"/>
        <v>235834.49</v>
      </c>
      <c r="X153" s="32">
        <f t="shared" si="103"/>
        <v>1241090.0218022862</v>
      </c>
      <c r="Y153" s="33">
        <f t="shared" si="111"/>
        <v>-7178074.2707531024</v>
      </c>
      <c r="Z153" s="46"/>
      <c r="AA153" s="28"/>
      <c r="AB153" s="28"/>
    </row>
    <row r="154" spans="1:28" ht="13.15" hidden="1" customHeight="1" outlineLevel="1" x14ac:dyDescent="0.2">
      <c r="A154" s="16"/>
      <c r="B154" s="21"/>
      <c r="C154" s="58"/>
      <c r="D154" s="28"/>
      <c r="E154" s="28"/>
      <c r="F154" s="28"/>
      <c r="G154" s="28"/>
      <c r="H154" s="28"/>
      <c r="I154" s="28"/>
      <c r="J154" s="28"/>
      <c r="K154" s="28"/>
      <c r="L154" s="28"/>
      <c r="M154" s="28"/>
      <c r="N154" s="28"/>
      <c r="O154" s="28"/>
      <c r="P154" s="28"/>
      <c r="Q154" s="29"/>
      <c r="R154" s="28"/>
      <c r="S154" s="28"/>
      <c r="T154" s="28"/>
      <c r="U154" s="67"/>
      <c r="V154" s="28"/>
      <c r="W154" s="28"/>
      <c r="X154" s="28"/>
      <c r="Y154" s="28"/>
      <c r="Z154" s="46"/>
      <c r="AA154" s="28"/>
      <c r="AB154" s="28"/>
    </row>
    <row r="155" spans="1:28" ht="13.15" hidden="1" customHeight="1" outlineLevel="1" x14ac:dyDescent="0.2">
      <c r="A155" s="59" t="s">
        <v>40</v>
      </c>
      <c r="B155" s="21"/>
      <c r="C155" s="58"/>
      <c r="D155" s="28"/>
      <c r="E155" s="28">
        <f>E140+E153</f>
        <v>11046501359.047966</v>
      </c>
      <c r="F155" s="28"/>
      <c r="G155" s="28">
        <f>G140+G153</f>
        <v>11018561010.267376</v>
      </c>
      <c r="H155" s="28"/>
      <c r="I155" s="28">
        <f>I140+I153</f>
        <v>27940348.780589104</v>
      </c>
      <c r="J155" s="28"/>
      <c r="K155" s="28">
        <f>K140+K153</f>
        <v>-21473.485696367374</v>
      </c>
      <c r="L155" s="28"/>
      <c r="M155" s="28"/>
      <c r="N155" s="28">
        <f>N140+M153</f>
        <v>27918873.830475546</v>
      </c>
      <c r="O155" s="28"/>
      <c r="P155" s="28">
        <f>P140+P153</f>
        <v>22446643.956501164</v>
      </c>
      <c r="Q155" s="29"/>
      <c r="R155" s="28"/>
      <c r="S155" s="28">
        <f>S140+S153</f>
        <v>5472229.8383915946</v>
      </c>
      <c r="T155" s="28"/>
      <c r="U155" s="28">
        <f>U140+U153</f>
        <v>27918873.794892766</v>
      </c>
      <c r="V155" s="28"/>
      <c r="W155" s="28">
        <f>W140+W153</f>
        <v>1345807.9000000001</v>
      </c>
      <c r="X155" s="28"/>
      <c r="Y155" s="28">
        <f>Y140+Y153</f>
        <v>6818038.738391595</v>
      </c>
      <c r="Z155" s="46"/>
      <c r="AA155" s="28"/>
      <c r="AB155" s="28"/>
    </row>
    <row r="156" spans="1:28" ht="13.15" hidden="1" customHeight="1" outlineLevel="1" x14ac:dyDescent="0.2">
      <c r="A156" s="16"/>
      <c r="B156" s="21"/>
      <c r="C156" s="58"/>
      <c r="D156" s="28"/>
      <c r="E156" s="28"/>
      <c r="F156" s="28"/>
      <c r="G156" s="28"/>
      <c r="H156" s="28"/>
      <c r="I156" s="28"/>
      <c r="J156" s="28"/>
      <c r="K156" s="28"/>
      <c r="L156" s="28"/>
      <c r="M156" s="28"/>
      <c r="N156" s="28"/>
      <c r="O156" s="28"/>
      <c r="P156" s="28"/>
      <c r="Q156" s="29"/>
      <c r="R156" s="28"/>
      <c r="S156" s="28"/>
      <c r="T156" s="28"/>
      <c r="U156" s="67"/>
      <c r="V156" s="28"/>
      <c r="W156" s="28"/>
      <c r="X156" s="28"/>
      <c r="Y156" s="28"/>
      <c r="Z156" s="46"/>
      <c r="AA156" s="28"/>
      <c r="AB156" s="28"/>
    </row>
    <row r="157" spans="1:28" ht="12.75" hidden="1" customHeight="1" outlineLevel="1" x14ac:dyDescent="0.2">
      <c r="A157" s="16">
        <v>11</v>
      </c>
      <c r="B157" s="21">
        <v>40909</v>
      </c>
      <c r="C157" s="58"/>
      <c r="D157" s="55">
        <v>123262720.53493553</v>
      </c>
      <c r="E157" s="43">
        <f>D157</f>
        <v>123262720.53493553</v>
      </c>
      <c r="F157" s="55">
        <v>135790972.17931199</v>
      </c>
      <c r="G157" s="43">
        <f>F157</f>
        <v>135790972.17931199</v>
      </c>
      <c r="H157" s="55">
        <f t="shared" ref="H157:I168" si="112">D157-F157</f>
        <v>-12528251.644376457</v>
      </c>
      <c r="I157" s="43">
        <f t="shared" si="112"/>
        <v>-12528251.644376457</v>
      </c>
      <c r="J157" s="55">
        <v>4373.6126490514725</v>
      </c>
      <c r="K157" s="43">
        <f>J157</f>
        <v>4373.6126490514725</v>
      </c>
      <c r="L157" s="55">
        <f t="shared" ref="L157:L168" si="113">H157+J157</f>
        <v>-12523878.031727405</v>
      </c>
      <c r="M157" s="56">
        <f>L157</f>
        <v>-12523878.031727405</v>
      </c>
      <c r="N157" s="43"/>
      <c r="O157" s="55">
        <v>-12523878.031727405</v>
      </c>
      <c r="P157" s="43">
        <f>O157</f>
        <v>-12523878.031727405</v>
      </c>
      <c r="Q157" s="29"/>
      <c r="R157" s="55">
        <v>0</v>
      </c>
      <c r="S157" s="43">
        <f>R157</f>
        <v>0</v>
      </c>
      <c r="T157" s="55">
        <f t="shared" ref="T157:U168" si="114">O157+R157</f>
        <v>-12523878.031727405</v>
      </c>
      <c r="U157" s="63">
        <f t="shared" si="114"/>
        <v>-12523878.031727405</v>
      </c>
      <c r="V157" s="55">
        <v>15104.85</v>
      </c>
      <c r="W157" s="43">
        <f>V157</f>
        <v>15104.85</v>
      </c>
      <c r="X157" s="55">
        <f t="shared" ref="X157:X168" si="115">R157+V157</f>
        <v>15104.85</v>
      </c>
      <c r="Y157" s="43">
        <f>X157</f>
        <v>15104.85</v>
      </c>
      <c r="Z157" s="46"/>
      <c r="AA157" s="28"/>
      <c r="AB157" s="28"/>
    </row>
    <row r="158" spans="1:28" ht="12.75" hidden="1" customHeight="1" outlineLevel="1" x14ac:dyDescent="0.2">
      <c r="A158" s="16">
        <v>11</v>
      </c>
      <c r="B158" s="21">
        <v>40940</v>
      </c>
      <c r="C158" s="58"/>
      <c r="D158" s="26">
        <v>118235954.73493554</v>
      </c>
      <c r="E158" s="27">
        <f t="shared" ref="E158:E168" si="116">E157+D158</f>
        <v>241498675.26987106</v>
      </c>
      <c r="F158" s="26">
        <v>120665672.35500899</v>
      </c>
      <c r="G158" s="27">
        <f t="shared" ref="G158:G168" si="117">G157+F158</f>
        <v>256456644.53432098</v>
      </c>
      <c r="H158" s="26">
        <f t="shared" si="112"/>
        <v>-2429717.6200734526</v>
      </c>
      <c r="I158" s="27">
        <f t="shared" si="112"/>
        <v>-14957969.264449924</v>
      </c>
      <c r="J158" s="26">
        <v>848.21442116750404</v>
      </c>
      <c r="K158" s="27">
        <f t="shared" ref="K158:K168" si="118">K157+J158</f>
        <v>5221.8270702189766</v>
      </c>
      <c r="L158" s="26">
        <f t="shared" si="113"/>
        <v>-2428869.4056522851</v>
      </c>
      <c r="M158" s="28">
        <f t="shared" ref="M158:M168" si="119">M157+L158</f>
        <v>-14952747.43737969</v>
      </c>
      <c r="N158" s="27"/>
      <c r="O158" s="26">
        <v>-2428869.4056522846</v>
      </c>
      <c r="P158" s="27">
        <f t="shared" ref="P158:P168" si="120">P157+O158</f>
        <v>-14952747.43737969</v>
      </c>
      <c r="Q158" s="29"/>
      <c r="R158" s="26">
        <v>0</v>
      </c>
      <c r="S158" s="27">
        <f t="shared" ref="S158:S168" si="121">R158+S157</f>
        <v>0</v>
      </c>
      <c r="T158" s="26">
        <f t="shared" si="114"/>
        <v>-2428869.4056522846</v>
      </c>
      <c r="U158" s="66">
        <f t="shared" si="114"/>
        <v>-14952747.43737969</v>
      </c>
      <c r="V158" s="28">
        <v>14130.34</v>
      </c>
      <c r="W158" s="27">
        <f t="shared" ref="W158:W168" si="122">W157+V158</f>
        <v>29235.190000000002</v>
      </c>
      <c r="X158" s="26">
        <f t="shared" si="115"/>
        <v>14130.34</v>
      </c>
      <c r="Y158" s="27">
        <f t="shared" ref="Y158:Y168" si="123">X158+Y157</f>
        <v>29235.190000000002</v>
      </c>
      <c r="Z158" s="46"/>
      <c r="AA158" s="28"/>
      <c r="AB158" s="28"/>
    </row>
    <row r="159" spans="1:28" ht="12.75" hidden="1" customHeight="1" outlineLevel="1" x14ac:dyDescent="0.2">
      <c r="A159" s="16">
        <v>11</v>
      </c>
      <c r="B159" s="21">
        <v>40969</v>
      </c>
      <c r="C159" s="58"/>
      <c r="D159" s="26">
        <v>111205982.73493554</v>
      </c>
      <c r="E159" s="27">
        <f t="shared" si="116"/>
        <v>352704658.00480658</v>
      </c>
      <c r="F159" s="28">
        <v>127836729.50910899</v>
      </c>
      <c r="G159" s="27">
        <f t="shared" si="117"/>
        <v>384293374.04342997</v>
      </c>
      <c r="H159" s="28">
        <f t="shared" si="112"/>
        <v>-16630746.774173453</v>
      </c>
      <c r="I159" s="28">
        <f t="shared" si="112"/>
        <v>-31588716.038623393</v>
      </c>
      <c r="J159" s="26">
        <v>5805.7936988640577</v>
      </c>
      <c r="K159" s="28">
        <f t="shared" si="118"/>
        <v>11027.620769083034</v>
      </c>
      <c r="L159" s="26">
        <f t="shared" si="113"/>
        <v>-16624940.980474589</v>
      </c>
      <c r="M159" s="28">
        <f t="shared" si="119"/>
        <v>-31577688.417854279</v>
      </c>
      <c r="N159" s="28"/>
      <c r="O159" s="26">
        <v>-10836096.77154745</v>
      </c>
      <c r="P159" s="28">
        <f t="shared" si="120"/>
        <v>-25788844.20892714</v>
      </c>
      <c r="Q159" s="29"/>
      <c r="R159" s="26">
        <v>-5788844.2089271396</v>
      </c>
      <c r="S159" s="28">
        <f t="shared" si="121"/>
        <v>-5788844.2089271396</v>
      </c>
      <c r="T159" s="26">
        <f t="shared" si="114"/>
        <v>-16624940.980474589</v>
      </c>
      <c r="U159" s="67">
        <f t="shared" si="114"/>
        <v>-31577688.417854279</v>
      </c>
      <c r="V159" s="26">
        <v>14589.41</v>
      </c>
      <c r="W159" s="28">
        <f t="shared" si="122"/>
        <v>43824.600000000006</v>
      </c>
      <c r="X159" s="26">
        <f t="shared" si="115"/>
        <v>-5774254.7989271395</v>
      </c>
      <c r="Y159" s="27">
        <f t="shared" si="123"/>
        <v>-5745019.6089271391</v>
      </c>
      <c r="Z159" s="46"/>
      <c r="AA159" s="28"/>
      <c r="AB159" s="28"/>
    </row>
    <row r="160" spans="1:28" ht="13.15" hidden="1" customHeight="1" outlineLevel="1" x14ac:dyDescent="0.2">
      <c r="A160" s="16">
        <v>11</v>
      </c>
      <c r="B160" s="21">
        <v>41000</v>
      </c>
      <c r="C160" s="58"/>
      <c r="D160" s="26">
        <v>85619305.734935537</v>
      </c>
      <c r="E160" s="27">
        <f t="shared" si="116"/>
        <v>438323963.7397421</v>
      </c>
      <c r="F160" s="28">
        <v>104780583.90085199</v>
      </c>
      <c r="G160" s="27">
        <f t="shared" si="117"/>
        <v>489073957.94428194</v>
      </c>
      <c r="H160" s="26">
        <f t="shared" si="112"/>
        <v>-19161278.165916458</v>
      </c>
      <c r="I160" s="27">
        <f t="shared" si="112"/>
        <v>-50749994.204539835</v>
      </c>
      <c r="J160" s="26">
        <v>6689.2022077217698</v>
      </c>
      <c r="K160" s="27">
        <f t="shared" si="118"/>
        <v>17716.822976804804</v>
      </c>
      <c r="L160" s="26">
        <f t="shared" si="113"/>
        <v>-19154588.963708736</v>
      </c>
      <c r="M160" s="28">
        <f t="shared" si="119"/>
        <v>-50732277.381563015</v>
      </c>
      <c r="N160" s="28"/>
      <c r="O160" s="26">
        <v>-5284383.5292291641</v>
      </c>
      <c r="P160" s="27">
        <f t="shared" si="120"/>
        <v>-31073227.738156304</v>
      </c>
      <c r="Q160" s="29"/>
      <c r="R160" s="26">
        <v>-13870205.434479572</v>
      </c>
      <c r="S160" s="27">
        <f t="shared" si="121"/>
        <v>-19659049.643406712</v>
      </c>
      <c r="T160" s="26">
        <f t="shared" si="114"/>
        <v>-19154588.963708736</v>
      </c>
      <c r="U160" s="66">
        <f t="shared" si="114"/>
        <v>-50732277.381563015</v>
      </c>
      <c r="V160" s="28">
        <v>-2080.77</v>
      </c>
      <c r="W160" s="27">
        <f t="shared" si="122"/>
        <v>41743.830000000009</v>
      </c>
      <c r="X160" s="26">
        <f t="shared" si="115"/>
        <v>-13872286.204479571</v>
      </c>
      <c r="Y160" s="27">
        <f t="shared" si="123"/>
        <v>-19617305.81340671</v>
      </c>
      <c r="Z160" s="46"/>
      <c r="AA160" s="28"/>
      <c r="AB160" s="28"/>
    </row>
    <row r="161" spans="1:28" ht="15" hidden="1" customHeight="1" outlineLevel="1" x14ac:dyDescent="0.2">
      <c r="A161" s="16">
        <v>11</v>
      </c>
      <c r="B161" s="21">
        <v>41030</v>
      </c>
      <c r="C161" s="58"/>
      <c r="D161" s="26">
        <v>88333769.565757453</v>
      </c>
      <c r="E161" s="27">
        <f t="shared" si="116"/>
        <v>526657733.30549955</v>
      </c>
      <c r="F161" s="26">
        <v>97916638.550060034</v>
      </c>
      <c r="G161" s="27">
        <f t="shared" si="117"/>
        <v>586990596.49434197</v>
      </c>
      <c r="H161" s="26">
        <f t="shared" si="112"/>
        <v>-9582868.9843025804</v>
      </c>
      <c r="I161" s="27">
        <f t="shared" si="112"/>
        <v>-60332863.188842416</v>
      </c>
      <c r="J161" s="26">
        <v>3332.5817954540253</v>
      </c>
      <c r="K161" s="27">
        <f t="shared" si="118"/>
        <v>21049.404772258829</v>
      </c>
      <c r="L161" s="26">
        <f t="shared" si="113"/>
        <v>-9579536.4025071263</v>
      </c>
      <c r="M161" s="28">
        <f t="shared" si="119"/>
        <v>-60311813.784070142</v>
      </c>
      <c r="N161" s="28"/>
      <c r="O161" s="26">
        <v>-957953.64025070891</v>
      </c>
      <c r="P161" s="27">
        <f t="shared" si="120"/>
        <v>-32031181.378407013</v>
      </c>
      <c r="Q161" s="29"/>
      <c r="R161" s="26">
        <v>-8621582.7622564156</v>
      </c>
      <c r="S161" s="27">
        <f t="shared" si="121"/>
        <v>-28280632.405663125</v>
      </c>
      <c r="T161" s="26">
        <f t="shared" si="114"/>
        <v>-9579536.4025071245</v>
      </c>
      <c r="U161" s="66">
        <f t="shared" si="114"/>
        <v>-60311813.784070134</v>
      </c>
      <c r="V161" s="28">
        <v>-39927.19</v>
      </c>
      <c r="W161" s="27">
        <f t="shared" si="122"/>
        <v>1816.6400000000067</v>
      </c>
      <c r="X161" s="26">
        <f t="shared" si="115"/>
        <v>-8661509.952256415</v>
      </c>
      <c r="Y161" s="27">
        <f t="shared" si="123"/>
        <v>-28278815.765663125</v>
      </c>
      <c r="Z161" s="46"/>
      <c r="AA161" s="28"/>
      <c r="AB161" s="28"/>
    </row>
    <row r="162" spans="1:28" ht="12.75" hidden="1" customHeight="1" outlineLevel="1" x14ac:dyDescent="0.2">
      <c r="A162" s="16">
        <v>11</v>
      </c>
      <c r="B162" s="21">
        <v>41061</v>
      </c>
      <c r="D162" s="26">
        <v>93099490.721351057</v>
      </c>
      <c r="E162" s="27">
        <f t="shared" si="116"/>
        <v>619757224.02685058</v>
      </c>
      <c r="F162" s="26">
        <v>90778201.359846011</v>
      </c>
      <c r="G162" s="27">
        <f t="shared" si="117"/>
        <v>677768797.85418797</v>
      </c>
      <c r="H162" s="26">
        <f t="shared" si="112"/>
        <v>2321289.3615050465</v>
      </c>
      <c r="I162" s="27">
        <f t="shared" si="112"/>
        <v>-58011573.827337384</v>
      </c>
      <c r="J162" s="26">
        <v>-805.02315056975931</v>
      </c>
      <c r="K162" s="27">
        <f t="shared" si="118"/>
        <v>20244.38162168907</v>
      </c>
      <c r="L162" s="26">
        <f t="shared" si="113"/>
        <v>2320484.3383544767</v>
      </c>
      <c r="M162" s="28">
        <f t="shared" si="119"/>
        <v>-57991329.445715666</v>
      </c>
      <c r="N162" s="28"/>
      <c r="O162" s="26">
        <v>232048.43383544683</v>
      </c>
      <c r="P162" s="27">
        <f t="shared" si="120"/>
        <v>-31799132.944571566</v>
      </c>
      <c r="Q162" s="29"/>
      <c r="R162" s="26">
        <v>2088435.904519029</v>
      </c>
      <c r="S162" s="27">
        <f t="shared" si="121"/>
        <v>-26192196.501144096</v>
      </c>
      <c r="T162" s="26">
        <f t="shared" si="114"/>
        <v>2320484.3383544758</v>
      </c>
      <c r="U162" s="66">
        <f t="shared" si="114"/>
        <v>-57991329.445715666</v>
      </c>
      <c r="V162" s="28">
        <v>-60740.6</v>
      </c>
      <c r="W162" s="27">
        <f t="shared" si="122"/>
        <v>-58923.959999999992</v>
      </c>
      <c r="X162" s="26">
        <f t="shared" si="115"/>
        <v>2027695.3045190289</v>
      </c>
      <c r="Y162" s="27">
        <f t="shared" si="123"/>
        <v>-26251120.461144097</v>
      </c>
      <c r="Z162" s="46"/>
      <c r="AA162" s="28"/>
      <c r="AB162" s="28"/>
    </row>
    <row r="163" spans="1:28" ht="12.75" hidden="1" customHeight="1" outlineLevel="1" x14ac:dyDescent="0.2">
      <c r="A163" s="16">
        <v>11</v>
      </c>
      <c r="B163" s="21">
        <v>41091</v>
      </c>
      <c r="C163" s="58"/>
      <c r="D163" s="26">
        <v>98008706.721351057</v>
      </c>
      <c r="E163" s="27">
        <f t="shared" si="116"/>
        <v>717765930.74820161</v>
      </c>
      <c r="F163" s="26">
        <v>95873017.639555007</v>
      </c>
      <c r="G163" s="27">
        <f t="shared" si="117"/>
        <v>773641815.49374294</v>
      </c>
      <c r="H163" s="26">
        <f t="shared" si="112"/>
        <v>2135689.0817960501</v>
      </c>
      <c r="I163" s="27">
        <f t="shared" si="112"/>
        <v>-55875884.745541334</v>
      </c>
      <c r="J163" s="26">
        <v>-740.65697356685996</v>
      </c>
      <c r="K163" s="27">
        <f t="shared" si="118"/>
        <v>19503.72464812221</v>
      </c>
      <c r="L163" s="26">
        <f t="shared" si="113"/>
        <v>2134948.4248224832</v>
      </c>
      <c r="M163" s="28">
        <f t="shared" si="119"/>
        <v>-55856381.020893186</v>
      </c>
      <c r="N163" s="28"/>
      <c r="O163" s="26">
        <v>213494.84248225018</v>
      </c>
      <c r="P163" s="27">
        <f t="shared" si="120"/>
        <v>-31585638.102089316</v>
      </c>
      <c r="Q163" s="29"/>
      <c r="R163" s="26">
        <v>1921453.5823402256</v>
      </c>
      <c r="S163" s="27">
        <f t="shared" si="121"/>
        <v>-24270742.918803871</v>
      </c>
      <c r="T163" s="26">
        <f t="shared" si="114"/>
        <v>2134948.4248224758</v>
      </c>
      <c r="U163" s="66">
        <f t="shared" si="114"/>
        <v>-55856381.020893186</v>
      </c>
      <c r="V163" s="28">
        <v>-57021.7</v>
      </c>
      <c r="W163" s="27">
        <f t="shared" si="122"/>
        <v>-115945.65999999999</v>
      </c>
      <c r="X163" s="26">
        <f t="shared" si="115"/>
        <v>1864431.8823402256</v>
      </c>
      <c r="Y163" s="27">
        <f t="shared" si="123"/>
        <v>-24386688.578803871</v>
      </c>
      <c r="Z163" s="46"/>
      <c r="AA163" s="28"/>
      <c r="AB163" s="28"/>
    </row>
    <row r="164" spans="1:28" ht="12.75" hidden="1" customHeight="1" outlineLevel="1" x14ac:dyDescent="0.2">
      <c r="A164" s="16">
        <v>11</v>
      </c>
      <c r="B164" s="21">
        <v>41122</v>
      </c>
      <c r="C164" s="58"/>
      <c r="D164" s="26">
        <v>100026521.72135106</v>
      </c>
      <c r="E164" s="27">
        <f t="shared" si="116"/>
        <v>817792452.46955264</v>
      </c>
      <c r="F164" s="26">
        <v>97925915.485358998</v>
      </c>
      <c r="G164" s="27">
        <f t="shared" si="117"/>
        <v>871567730.9791019</v>
      </c>
      <c r="H164" s="26">
        <f t="shared" si="112"/>
        <v>2100606.2359920591</v>
      </c>
      <c r="I164" s="27">
        <f t="shared" si="112"/>
        <v>-53775278.50954926</v>
      </c>
      <c r="J164" s="26">
        <v>-728.49024264188483</v>
      </c>
      <c r="K164" s="27">
        <f t="shared" si="118"/>
        <v>18775.234405480325</v>
      </c>
      <c r="L164" s="26">
        <f t="shared" si="113"/>
        <v>2099877.7457494172</v>
      </c>
      <c r="M164" s="28">
        <f t="shared" si="119"/>
        <v>-53756503.275143772</v>
      </c>
      <c r="N164" s="28"/>
      <c r="O164" s="26">
        <v>209987.77457493916</v>
      </c>
      <c r="P164" s="27">
        <f t="shared" si="120"/>
        <v>-31375650.327514376</v>
      </c>
      <c r="Q164" s="29"/>
      <c r="R164" s="26">
        <v>1889889.9711744785</v>
      </c>
      <c r="S164" s="27">
        <f t="shared" si="121"/>
        <v>-22380852.947629392</v>
      </c>
      <c r="T164" s="26">
        <f t="shared" si="114"/>
        <v>2099877.7457494177</v>
      </c>
      <c r="U164" s="66">
        <f t="shared" si="114"/>
        <v>-53756503.275143772</v>
      </c>
      <c r="V164" s="28">
        <v>-51720.77</v>
      </c>
      <c r="W164" s="27">
        <f t="shared" si="122"/>
        <v>-167666.43</v>
      </c>
      <c r="X164" s="26">
        <f t="shared" si="115"/>
        <v>1838169.2011744785</v>
      </c>
      <c r="Y164" s="27">
        <f>X164+Y163</f>
        <v>-22548519.377629392</v>
      </c>
      <c r="Z164" s="46"/>
      <c r="AA164" s="28"/>
      <c r="AB164" s="28"/>
    </row>
    <row r="165" spans="1:28" ht="12.75" hidden="1" customHeight="1" outlineLevel="1" x14ac:dyDescent="0.2">
      <c r="A165" s="16">
        <v>11</v>
      </c>
      <c r="B165" s="21">
        <v>41153</v>
      </c>
      <c r="C165" s="58"/>
      <c r="D165" s="26">
        <v>103971056.72135106</v>
      </c>
      <c r="E165" s="27">
        <f t="shared" si="116"/>
        <v>921763509.19090366</v>
      </c>
      <c r="F165" s="26">
        <v>90086183.275517002</v>
      </c>
      <c r="G165" s="27">
        <f t="shared" si="117"/>
        <v>961653914.25461888</v>
      </c>
      <c r="H165" s="26">
        <f t="shared" si="112"/>
        <v>13884873.445834056</v>
      </c>
      <c r="I165" s="27">
        <f t="shared" si="112"/>
        <v>-39890405.063715219</v>
      </c>
      <c r="J165" s="26">
        <v>-4815.2741110157222</v>
      </c>
      <c r="K165" s="27">
        <f t="shared" si="118"/>
        <v>13959.960294464603</v>
      </c>
      <c r="L165" s="26">
        <f t="shared" si="113"/>
        <v>13880058.17172304</v>
      </c>
      <c r="M165" s="28">
        <f t="shared" si="119"/>
        <v>-39876445.103420734</v>
      </c>
      <c r="N165" s="28"/>
      <c r="O165" s="26">
        <v>1437427.7758040093</v>
      </c>
      <c r="P165" s="27">
        <f t="shared" si="120"/>
        <v>-29938222.551710367</v>
      </c>
      <c r="Q165" s="29"/>
      <c r="R165" s="26">
        <v>12442630.395919027</v>
      </c>
      <c r="S165" s="27">
        <f t="shared" si="121"/>
        <v>-9938222.5517103653</v>
      </c>
      <c r="T165" s="26">
        <f t="shared" si="114"/>
        <v>13880058.171723036</v>
      </c>
      <c r="U165" s="66">
        <f t="shared" si="114"/>
        <v>-39876445.103420734</v>
      </c>
      <c r="V165" s="28">
        <v>-44058.97</v>
      </c>
      <c r="W165" s="27">
        <f t="shared" si="122"/>
        <v>-211725.4</v>
      </c>
      <c r="X165" s="26">
        <f t="shared" si="115"/>
        <v>12398571.425919026</v>
      </c>
      <c r="Y165" s="27">
        <f t="shared" si="123"/>
        <v>-10149947.951710366</v>
      </c>
      <c r="Z165" s="46"/>
      <c r="AA165" s="28"/>
      <c r="AB165" s="28"/>
    </row>
    <row r="166" spans="1:28" ht="12.75" hidden="1" customHeight="1" outlineLevel="1" x14ac:dyDescent="0.2">
      <c r="A166" s="16">
        <v>11</v>
      </c>
      <c r="B166" s="21">
        <v>41183</v>
      </c>
      <c r="C166" s="58"/>
      <c r="D166" s="26">
        <v>110736944.72135106</v>
      </c>
      <c r="E166" s="27">
        <f t="shared" si="116"/>
        <v>1032500453.9122547</v>
      </c>
      <c r="F166" s="26">
        <v>105762923.324331</v>
      </c>
      <c r="G166" s="27">
        <f t="shared" si="117"/>
        <v>1067416837.5789499</v>
      </c>
      <c r="H166" s="26">
        <f t="shared" si="112"/>
        <v>4974021.3970200568</v>
      </c>
      <c r="I166" s="27">
        <f t="shared" si="112"/>
        <v>-34916383.666695237</v>
      </c>
      <c r="J166" s="26">
        <v>-1724.9906204864383</v>
      </c>
      <c r="K166" s="27">
        <f t="shared" si="118"/>
        <v>12234.969673978165</v>
      </c>
      <c r="L166" s="26">
        <f t="shared" si="113"/>
        <v>4972296.4063995704</v>
      </c>
      <c r="M166" s="28">
        <f t="shared" si="119"/>
        <v>-34904148.697021164</v>
      </c>
      <c r="N166" s="28"/>
      <c r="O166" s="26">
        <v>2486148.2031997852</v>
      </c>
      <c r="P166" s="27">
        <f t="shared" si="120"/>
        <v>-27452074.348510582</v>
      </c>
      <c r="Q166" s="29"/>
      <c r="R166" s="26">
        <v>2486148.2031997852</v>
      </c>
      <c r="S166" s="27">
        <f t="shared" si="121"/>
        <v>-7452074.3485105801</v>
      </c>
      <c r="T166" s="26">
        <f t="shared" si="114"/>
        <v>4972296.4063995704</v>
      </c>
      <c r="U166" s="66">
        <f t="shared" si="114"/>
        <v>-34904148.697021164</v>
      </c>
      <c r="V166" s="28">
        <v>-12106</v>
      </c>
      <c r="W166" s="27">
        <f t="shared" si="122"/>
        <v>-223831.4</v>
      </c>
      <c r="X166" s="26">
        <f t="shared" si="115"/>
        <v>2474042.2031997852</v>
      </c>
      <c r="Y166" s="27">
        <f t="shared" si="123"/>
        <v>-7675905.7485105805</v>
      </c>
      <c r="Z166" s="46"/>
      <c r="AA166" s="28"/>
      <c r="AB166" s="28"/>
    </row>
    <row r="167" spans="1:28" ht="12.75" hidden="1" customHeight="1" outlineLevel="1" x14ac:dyDescent="0.2">
      <c r="A167" s="16">
        <v>11</v>
      </c>
      <c r="B167" s="21">
        <v>41214</v>
      </c>
      <c r="C167" s="58"/>
      <c r="D167" s="26">
        <v>125413021.72135106</v>
      </c>
      <c r="E167" s="27">
        <f t="shared" si="116"/>
        <v>1157913475.6336057</v>
      </c>
      <c r="F167" s="26">
        <v>116823320.76680201</v>
      </c>
      <c r="G167" s="27">
        <f t="shared" si="117"/>
        <v>1184240158.345752</v>
      </c>
      <c r="H167" s="26">
        <f t="shared" si="112"/>
        <v>8589700.9545490444</v>
      </c>
      <c r="I167" s="27">
        <f t="shared" si="112"/>
        <v>-26326682.712146282</v>
      </c>
      <c r="J167" s="26">
        <v>-2978.9082910381258</v>
      </c>
      <c r="K167" s="27">
        <f t="shared" si="118"/>
        <v>9256.061382940039</v>
      </c>
      <c r="L167" s="26">
        <f t="shared" si="113"/>
        <v>8586722.0462580062</v>
      </c>
      <c r="M167" s="28">
        <f t="shared" si="119"/>
        <v>-26317426.650763158</v>
      </c>
      <c r="N167" s="28"/>
      <c r="O167" s="26">
        <v>4293361.023129005</v>
      </c>
      <c r="P167" s="27">
        <f t="shared" si="120"/>
        <v>-23158713.325381577</v>
      </c>
      <c r="Q167" s="29"/>
      <c r="R167" s="26">
        <v>4293361.0231290031</v>
      </c>
      <c r="S167" s="27">
        <f t="shared" si="121"/>
        <v>-3158713.325381577</v>
      </c>
      <c r="T167" s="26">
        <f t="shared" si="114"/>
        <v>8586722.0462580081</v>
      </c>
      <c r="U167" s="66">
        <f t="shared" si="114"/>
        <v>-26317426.650763154</v>
      </c>
      <c r="V167" s="28">
        <v>-4906.34</v>
      </c>
      <c r="W167" s="27">
        <f t="shared" si="122"/>
        <v>-228737.74</v>
      </c>
      <c r="X167" s="26">
        <f t="shared" si="115"/>
        <v>4288454.6831290033</v>
      </c>
      <c r="Y167" s="27">
        <f t="shared" si="123"/>
        <v>-3387451.0653815772</v>
      </c>
      <c r="Z167" s="46"/>
      <c r="AA167" s="28"/>
      <c r="AB167" s="28"/>
    </row>
    <row r="168" spans="1:28" ht="13.7" hidden="1" customHeight="1" outlineLevel="1" x14ac:dyDescent="0.2">
      <c r="A168" s="16">
        <v>11</v>
      </c>
      <c r="B168" s="21">
        <v>41244</v>
      </c>
      <c r="C168" s="58"/>
      <c r="D168" s="32">
        <v>133466915.72135106</v>
      </c>
      <c r="E168" s="33">
        <f t="shared" si="116"/>
        <v>1291380391.3549569</v>
      </c>
      <c r="F168" s="32">
        <v>132793819.597855</v>
      </c>
      <c r="G168" s="33">
        <f t="shared" si="117"/>
        <v>1317033977.9436071</v>
      </c>
      <c r="H168" s="32">
        <f t="shared" si="112"/>
        <v>673096.1234960556</v>
      </c>
      <c r="I168" s="33">
        <f t="shared" si="112"/>
        <v>-25653586.588650227</v>
      </c>
      <c r="J168" s="32">
        <v>-233.42973562842235</v>
      </c>
      <c r="K168" s="33">
        <f t="shared" si="118"/>
        <v>9022.6316473116167</v>
      </c>
      <c r="L168" s="32">
        <f t="shared" si="113"/>
        <v>672862.69376042718</v>
      </c>
      <c r="M168" s="34">
        <f t="shared" si="119"/>
        <v>-25644563.957002729</v>
      </c>
      <c r="N168" s="34"/>
      <c r="O168" s="32">
        <v>336431.34688021243</v>
      </c>
      <c r="P168" s="33">
        <f t="shared" si="120"/>
        <v>-22822281.978501365</v>
      </c>
      <c r="Q168" s="35"/>
      <c r="R168" s="32">
        <v>336431.34688021429</v>
      </c>
      <c r="S168" s="33">
        <f t="shared" si="121"/>
        <v>-2822281.9785013627</v>
      </c>
      <c r="T168" s="32">
        <f t="shared" si="114"/>
        <v>672862.69376042672</v>
      </c>
      <c r="U168" s="68">
        <f t="shared" si="114"/>
        <v>-25644563.957002729</v>
      </c>
      <c r="V168" s="32">
        <v>6415.8899999999994</v>
      </c>
      <c r="W168" s="33">
        <f t="shared" si="122"/>
        <v>-222321.84999999998</v>
      </c>
      <c r="X168" s="32">
        <f t="shared" si="115"/>
        <v>342847.2368802143</v>
      </c>
      <c r="Y168" s="33">
        <f t="shared" si="123"/>
        <v>-3044603.8285013628</v>
      </c>
      <c r="Z168" s="46"/>
      <c r="AA168" s="28"/>
      <c r="AB168" s="28"/>
    </row>
    <row r="169" spans="1:28" ht="13.7" hidden="1" customHeight="1" outlineLevel="1" x14ac:dyDescent="0.2">
      <c r="A169" s="16"/>
      <c r="B169" s="21"/>
      <c r="C169" s="58"/>
      <c r="D169" s="28"/>
      <c r="E169" s="28"/>
      <c r="F169" s="28"/>
      <c r="G169" s="28"/>
      <c r="H169" s="28"/>
      <c r="I169" s="28"/>
      <c r="J169" s="28"/>
      <c r="K169" s="28"/>
      <c r="L169" s="28"/>
      <c r="M169" s="28"/>
      <c r="N169" s="28"/>
      <c r="O169" s="28"/>
      <c r="P169" s="28"/>
      <c r="Q169" s="29"/>
      <c r="R169" s="28"/>
      <c r="S169" s="28"/>
      <c r="T169" s="28"/>
      <c r="U169" s="67"/>
      <c r="V169" s="28"/>
      <c r="W169" s="28"/>
      <c r="X169" s="28"/>
      <c r="Y169" s="28"/>
      <c r="Z169" s="46"/>
      <c r="AA169" s="28"/>
      <c r="AB169" s="28"/>
    </row>
    <row r="170" spans="1:28" ht="15" hidden="1" customHeight="1" outlineLevel="1" x14ac:dyDescent="0.2">
      <c r="A170" s="59" t="s">
        <v>41</v>
      </c>
      <c r="B170" s="21"/>
      <c r="C170" s="58"/>
      <c r="D170" s="28"/>
      <c r="E170" s="28">
        <f>E155+E168</f>
        <v>12337881750.402924</v>
      </c>
      <c r="F170" s="28"/>
      <c r="G170" s="28">
        <f>G155+G168</f>
        <v>12335594988.210983</v>
      </c>
      <c r="H170" s="28"/>
      <c r="I170" s="28">
        <f>I155+I168</f>
        <v>2286762.1919388771</v>
      </c>
      <c r="J170" s="28"/>
      <c r="K170" s="28">
        <f>K155+K168</f>
        <v>-12450.854049055757</v>
      </c>
      <c r="L170" s="28"/>
      <c r="M170" s="28"/>
      <c r="N170" s="28">
        <f>N155+M168</f>
        <v>2274309.8734728172</v>
      </c>
      <c r="O170" s="28"/>
      <c r="P170" s="28">
        <f>P155+P168</f>
        <v>-375638.02200020105</v>
      </c>
      <c r="Q170" s="29"/>
      <c r="R170" s="28"/>
      <c r="S170" s="28">
        <f>S155+S168</f>
        <v>2649947.8598902319</v>
      </c>
      <c r="T170" s="28"/>
      <c r="U170" s="28">
        <f>U155+U168</f>
        <v>2274309.8378900364</v>
      </c>
      <c r="V170" s="28"/>
      <c r="W170" s="28">
        <f>W155+W168</f>
        <v>1123486.0500000003</v>
      </c>
      <c r="X170" s="28"/>
      <c r="Y170" s="28">
        <f>Y155+Y168</f>
        <v>3773434.9098902321</v>
      </c>
      <c r="Z170" s="46"/>
      <c r="AA170" s="28"/>
      <c r="AB170" s="28"/>
    </row>
    <row r="171" spans="1:28" ht="13.7" hidden="1" customHeight="1" outlineLevel="1" x14ac:dyDescent="0.2">
      <c r="A171" s="16"/>
      <c r="B171" s="21"/>
      <c r="C171" s="58"/>
      <c r="D171" s="28"/>
      <c r="E171" s="28"/>
      <c r="F171" s="28"/>
      <c r="G171" s="28"/>
      <c r="H171" s="28"/>
      <c r="I171" s="28"/>
      <c r="J171" s="28"/>
      <c r="K171" s="28"/>
      <c r="L171" s="28"/>
      <c r="M171" s="28"/>
      <c r="N171" s="28"/>
      <c r="O171" s="28"/>
      <c r="P171" s="28"/>
      <c r="Q171" s="29"/>
      <c r="R171" s="28"/>
      <c r="S171" s="28"/>
      <c r="T171" s="28"/>
      <c r="U171" s="67"/>
      <c r="V171" s="28"/>
      <c r="W171" s="28"/>
      <c r="X171" s="28"/>
      <c r="Y171" s="28"/>
      <c r="Z171" s="46"/>
      <c r="AA171" s="28"/>
      <c r="AB171" s="28"/>
    </row>
    <row r="172" spans="1:28" ht="12.75" hidden="1" customHeight="1" outlineLevel="1" x14ac:dyDescent="0.2">
      <c r="A172" s="16">
        <v>12</v>
      </c>
      <c r="B172" s="21">
        <v>41275</v>
      </c>
      <c r="C172" s="58"/>
      <c r="D172" s="55">
        <v>129564185.85135105</v>
      </c>
      <c r="E172" s="43">
        <f>D172</f>
        <v>129564185.85135105</v>
      </c>
      <c r="F172" s="55">
        <v>141097103.54227802</v>
      </c>
      <c r="G172" s="43">
        <f>F172</f>
        <v>141097103.54227802</v>
      </c>
      <c r="H172" s="55">
        <f t="shared" ref="H172:I183" si="124">D172-F172</f>
        <v>-11532917.690926969</v>
      </c>
      <c r="I172" s="43">
        <f t="shared" si="124"/>
        <v>-11532917.690926969</v>
      </c>
      <c r="J172" s="55">
        <v>3999.6158552132547</v>
      </c>
      <c r="K172" s="43">
        <f>J172</f>
        <v>3999.6158552132547</v>
      </c>
      <c r="L172" s="55">
        <f t="shared" ref="L172:L183" si="125">H172+J172</f>
        <v>-11528918.075071756</v>
      </c>
      <c r="M172" s="56">
        <f>L172</f>
        <v>-11528918.075071756</v>
      </c>
      <c r="N172" s="43"/>
      <c r="O172" s="55">
        <v>-11528918.075071756</v>
      </c>
      <c r="P172" s="43">
        <f>O172</f>
        <v>-11528918.075071756</v>
      </c>
      <c r="Q172" s="29"/>
      <c r="R172" s="55">
        <v>0</v>
      </c>
      <c r="S172" s="43">
        <f>R172</f>
        <v>0</v>
      </c>
      <c r="T172" s="55">
        <f t="shared" ref="T172:U183" si="126">O172+R172</f>
        <v>-11528918.075071756</v>
      </c>
      <c r="U172" s="63">
        <f t="shared" si="126"/>
        <v>-11528918.075071756</v>
      </c>
      <c r="V172" s="55">
        <v>7314.58</v>
      </c>
      <c r="W172" s="43">
        <f>V172</f>
        <v>7314.58</v>
      </c>
      <c r="X172" s="55">
        <f t="shared" ref="X172:X183" si="127">R172+V172</f>
        <v>7314.58</v>
      </c>
      <c r="Y172" s="43">
        <f>X172</f>
        <v>7314.58</v>
      </c>
      <c r="Z172" s="46"/>
      <c r="AA172" s="28"/>
      <c r="AB172" s="28"/>
    </row>
    <row r="173" spans="1:28" ht="12.75" hidden="1" customHeight="1" outlineLevel="1" x14ac:dyDescent="0.2">
      <c r="A173" s="16">
        <v>12</v>
      </c>
      <c r="B173" s="21">
        <v>41306</v>
      </c>
      <c r="C173" s="58"/>
      <c r="D173" s="26">
        <v>115784534.72135106</v>
      </c>
      <c r="E173" s="27">
        <f t="shared" ref="E173:E183" si="128">E172+D173</f>
        <v>245348720.57270211</v>
      </c>
      <c r="F173" s="26">
        <v>116203010.21036501</v>
      </c>
      <c r="G173" s="27">
        <f t="shared" ref="G173:G183" si="129">G172+F173</f>
        <v>257300113.75264305</v>
      </c>
      <c r="H173" s="26">
        <f t="shared" si="124"/>
        <v>-418475.489013955</v>
      </c>
      <c r="I173" s="27">
        <f t="shared" si="124"/>
        <v>-11951393.179940939</v>
      </c>
      <c r="J173" s="26">
        <v>145.12729959003627</v>
      </c>
      <c r="K173" s="27">
        <f t="shared" ref="K173:K183" si="130">K172+J173</f>
        <v>4144.743154803291</v>
      </c>
      <c r="L173" s="26">
        <f t="shared" si="125"/>
        <v>-418330.36171436496</v>
      </c>
      <c r="M173" s="28">
        <f t="shared" ref="M173:M183" si="131">M172+L173</f>
        <v>-11947248.436786121</v>
      </c>
      <c r="N173" s="27"/>
      <c r="O173" s="26">
        <v>-418330.36171436496</v>
      </c>
      <c r="P173" s="27">
        <f t="shared" ref="P173:P183" si="132">P172+O173</f>
        <v>-11947248.436786121</v>
      </c>
      <c r="Q173" s="29"/>
      <c r="R173" s="26">
        <v>0</v>
      </c>
      <c r="S173" s="27">
        <f t="shared" ref="S173:S183" si="133">R173+S172</f>
        <v>0</v>
      </c>
      <c r="T173" s="26">
        <f t="shared" si="126"/>
        <v>-418330.36171436496</v>
      </c>
      <c r="U173" s="66">
        <f t="shared" si="126"/>
        <v>-11947248.436786121</v>
      </c>
      <c r="V173" s="26">
        <v>6606.71</v>
      </c>
      <c r="W173" s="27">
        <f t="shared" ref="W173:W183" si="134">W172+V173</f>
        <v>13921.29</v>
      </c>
      <c r="X173" s="26">
        <f t="shared" si="127"/>
        <v>6606.71</v>
      </c>
      <c r="Y173" s="27">
        <f t="shared" ref="Y173:Y178" si="135">X173+Y172</f>
        <v>13921.29</v>
      </c>
      <c r="Z173" s="46"/>
      <c r="AA173" s="28"/>
      <c r="AB173" s="28"/>
    </row>
    <row r="174" spans="1:28" ht="12.75" hidden="1" customHeight="1" outlineLevel="1" x14ac:dyDescent="0.2">
      <c r="A174" s="16">
        <v>12</v>
      </c>
      <c r="B174" s="21">
        <v>41334</v>
      </c>
      <c r="C174" s="58"/>
      <c r="D174" s="26">
        <v>113095238.72135106</v>
      </c>
      <c r="E174" s="27">
        <f t="shared" si="128"/>
        <v>358443959.2940532</v>
      </c>
      <c r="F174" s="28">
        <v>116447913.51489401</v>
      </c>
      <c r="G174" s="27">
        <f t="shared" si="129"/>
        <v>373748027.26753706</v>
      </c>
      <c r="H174" s="28">
        <f t="shared" si="124"/>
        <v>-3352674.7935429513</v>
      </c>
      <c r="I174" s="28">
        <f t="shared" si="124"/>
        <v>-15304067.97348386</v>
      </c>
      <c r="J174" s="26">
        <v>1162.7076184004545</v>
      </c>
      <c r="K174" s="28">
        <f t="shared" si="130"/>
        <v>5307.4507732037455</v>
      </c>
      <c r="L174" s="26">
        <f t="shared" si="125"/>
        <v>-3351512.0859245509</v>
      </c>
      <c r="M174" s="28">
        <f t="shared" si="131"/>
        <v>-15298760.522710672</v>
      </c>
      <c r="N174" s="28"/>
      <c r="O174" s="26">
        <v>-3351512.0859245509</v>
      </c>
      <c r="P174" s="28">
        <f t="shared" si="132"/>
        <v>-15298760.522710672</v>
      </c>
      <c r="Q174" s="29"/>
      <c r="R174" s="26">
        <v>0</v>
      </c>
      <c r="S174" s="28">
        <f t="shared" si="133"/>
        <v>0</v>
      </c>
      <c r="T174" s="26">
        <f t="shared" si="126"/>
        <v>-3351512.0859245509</v>
      </c>
      <c r="U174" s="67">
        <f t="shared" si="126"/>
        <v>-15298760.522710672</v>
      </c>
      <c r="V174" s="26">
        <v>7314.58</v>
      </c>
      <c r="W174" s="28">
        <f t="shared" si="134"/>
        <v>21235.870000000003</v>
      </c>
      <c r="X174" s="26">
        <f t="shared" si="127"/>
        <v>7314.58</v>
      </c>
      <c r="Y174" s="27">
        <f t="shared" si="135"/>
        <v>21235.870000000003</v>
      </c>
      <c r="Z174" s="46"/>
      <c r="AA174" s="28"/>
      <c r="AB174" s="28"/>
    </row>
    <row r="175" spans="1:28" ht="13.15" hidden="1" customHeight="1" outlineLevel="1" x14ac:dyDescent="0.2">
      <c r="A175" s="16">
        <v>12</v>
      </c>
      <c r="B175" s="21">
        <v>41365</v>
      </c>
      <c r="C175" s="58"/>
      <c r="D175" s="26">
        <v>90817625.721351057</v>
      </c>
      <c r="E175" s="27">
        <f t="shared" si="128"/>
        <v>449261585.01540422</v>
      </c>
      <c r="F175" s="28">
        <v>104018805.995858</v>
      </c>
      <c r="G175" s="27">
        <f>G174+F175</f>
        <v>477766833.26339507</v>
      </c>
      <c r="H175" s="26">
        <f t="shared" si="124"/>
        <v>-13201180.274506941</v>
      </c>
      <c r="I175" s="27">
        <f t="shared" si="124"/>
        <v>-28505248.247990847</v>
      </c>
      <c r="J175" s="26">
        <v>4578.1693191993982</v>
      </c>
      <c r="K175" s="27">
        <f t="shared" si="130"/>
        <v>9885.6200924031436</v>
      </c>
      <c r="L175" s="26">
        <f t="shared" si="125"/>
        <v>-13196602.105187742</v>
      </c>
      <c r="M175" s="28">
        <f t="shared" si="131"/>
        <v>-28495362.627898414</v>
      </c>
      <c r="N175" s="28"/>
      <c r="O175" s="26">
        <v>-8948920.7912385333</v>
      </c>
      <c r="P175" s="27">
        <f t="shared" si="132"/>
        <v>-24247681.313949205</v>
      </c>
      <c r="Q175" s="29"/>
      <c r="R175" s="26">
        <v>-4247681.3139492068</v>
      </c>
      <c r="S175" s="27">
        <f t="shared" si="133"/>
        <v>-4247681.3139492068</v>
      </c>
      <c r="T175" s="26">
        <f t="shared" si="126"/>
        <v>-13196602.10518774</v>
      </c>
      <c r="U175" s="66">
        <f t="shared" si="126"/>
        <v>-28495362.62789841</v>
      </c>
      <c r="V175" s="26">
        <v>6700.41</v>
      </c>
      <c r="W175" s="27">
        <f t="shared" si="134"/>
        <v>27936.280000000002</v>
      </c>
      <c r="X175" s="26">
        <f t="shared" si="127"/>
        <v>-4240980.9039492067</v>
      </c>
      <c r="Y175" s="27">
        <f t="shared" si="135"/>
        <v>-4219745.0339492066</v>
      </c>
      <c r="Z175" s="46"/>
      <c r="AA175" s="28"/>
      <c r="AB175" s="28"/>
    </row>
    <row r="176" spans="1:28" ht="15" hidden="1" customHeight="1" outlineLevel="1" x14ac:dyDescent="0.2">
      <c r="A176" s="16">
        <v>12</v>
      </c>
      <c r="B176" s="21">
        <v>41395</v>
      </c>
      <c r="C176" s="58"/>
      <c r="D176" s="26">
        <v>89000892.721351057</v>
      </c>
      <c r="E176" s="27">
        <f t="shared" si="128"/>
        <v>538262477.73675525</v>
      </c>
      <c r="F176" s="26">
        <v>97391969.162228003</v>
      </c>
      <c r="G176" s="27">
        <f t="shared" si="129"/>
        <v>575158802.42562306</v>
      </c>
      <c r="H176" s="26">
        <f t="shared" si="124"/>
        <v>-8391076.4408769459</v>
      </c>
      <c r="I176" s="27">
        <f t="shared" si="124"/>
        <v>-36896324.688867807</v>
      </c>
      <c r="J176" s="26">
        <v>2910.0253096958622</v>
      </c>
      <c r="K176" s="27">
        <f t="shared" si="130"/>
        <v>12795.645402099006</v>
      </c>
      <c r="L176" s="26">
        <f t="shared" si="125"/>
        <v>-8388166.41556725</v>
      </c>
      <c r="M176" s="28">
        <f t="shared" si="131"/>
        <v>-36883529.043465666</v>
      </c>
      <c r="N176" s="28"/>
      <c r="O176" s="26">
        <v>-4194083.2077836283</v>
      </c>
      <c r="P176" s="27">
        <f t="shared" si="132"/>
        <v>-28441764.521732833</v>
      </c>
      <c r="Q176" s="29"/>
      <c r="R176" s="26">
        <v>-4194083.2077836264</v>
      </c>
      <c r="S176" s="27">
        <f t="shared" si="133"/>
        <v>-8441764.5217328332</v>
      </c>
      <c r="T176" s="26">
        <f t="shared" si="126"/>
        <v>-8388166.4155672546</v>
      </c>
      <c r="U176" s="66">
        <f t="shared" si="126"/>
        <v>-36883529.043465666</v>
      </c>
      <c r="V176" s="26">
        <v>-4783.63</v>
      </c>
      <c r="W176" s="27">
        <f t="shared" si="134"/>
        <v>23152.65</v>
      </c>
      <c r="X176" s="26">
        <f t="shared" si="127"/>
        <v>-4198866.8377836263</v>
      </c>
      <c r="Y176" s="27">
        <f t="shared" si="135"/>
        <v>-8418611.8717328329</v>
      </c>
      <c r="Z176" s="46"/>
      <c r="AA176" s="28"/>
      <c r="AB176" s="28"/>
    </row>
    <row r="177" spans="1:28" ht="12.75" hidden="1" customHeight="1" outlineLevel="1" x14ac:dyDescent="0.2">
      <c r="A177" s="16">
        <v>12</v>
      </c>
      <c r="B177" s="21">
        <v>41426</v>
      </c>
      <c r="D177" s="26">
        <v>85948766.721351057</v>
      </c>
      <c r="E177" s="27">
        <f t="shared" si="128"/>
        <v>624211244.45810628</v>
      </c>
      <c r="F177" s="26">
        <v>88080531.870513007</v>
      </c>
      <c r="G177" s="27">
        <f t="shared" si="129"/>
        <v>663239334.29613602</v>
      </c>
      <c r="H177" s="26">
        <f t="shared" si="124"/>
        <v>-2131765.1491619498</v>
      </c>
      <c r="I177" s="27">
        <f t="shared" si="124"/>
        <v>-39028089.838029742</v>
      </c>
      <c r="J177" s="26">
        <v>739.29615372931585</v>
      </c>
      <c r="K177" s="27">
        <f t="shared" si="130"/>
        <v>13534.941555828322</v>
      </c>
      <c r="L177" s="26">
        <f t="shared" si="125"/>
        <v>-2131025.8530082204</v>
      </c>
      <c r="M177" s="28">
        <f t="shared" si="131"/>
        <v>-39014554.896473885</v>
      </c>
      <c r="N177" s="28"/>
      <c r="O177" s="26">
        <v>-1065512.9265041091</v>
      </c>
      <c r="P177" s="27">
        <f t="shared" si="132"/>
        <v>-29507277.448236942</v>
      </c>
      <c r="Q177" s="29"/>
      <c r="R177" s="26">
        <v>-1065512.9265041091</v>
      </c>
      <c r="S177" s="27">
        <f t="shared" si="133"/>
        <v>-9507277.4482369423</v>
      </c>
      <c r="T177" s="26">
        <f t="shared" si="126"/>
        <v>-2131025.8530082181</v>
      </c>
      <c r="U177" s="66">
        <f t="shared" si="126"/>
        <v>-39014554.896473885</v>
      </c>
      <c r="V177" s="26">
        <v>-15566.16</v>
      </c>
      <c r="W177" s="27">
        <f t="shared" si="134"/>
        <v>7586.4900000000016</v>
      </c>
      <c r="X177" s="26">
        <f t="shared" si="127"/>
        <v>-1081079.086504109</v>
      </c>
      <c r="Y177" s="27">
        <f t="shared" si="135"/>
        <v>-9499690.9582369421</v>
      </c>
      <c r="Z177" s="46"/>
      <c r="AA177" s="28"/>
      <c r="AB177" s="28"/>
    </row>
    <row r="178" spans="1:28" ht="12.75" hidden="1" customHeight="1" outlineLevel="1" x14ac:dyDescent="0.2">
      <c r="A178" s="16">
        <v>12</v>
      </c>
      <c r="B178" s="21">
        <v>41456</v>
      </c>
      <c r="C178" s="58"/>
      <c r="D178" s="26">
        <v>90198447.721351057</v>
      </c>
      <c r="E178" s="27">
        <f t="shared" si="128"/>
        <v>714409692.17945731</v>
      </c>
      <c r="F178" s="26">
        <v>96675912.71231401</v>
      </c>
      <c r="G178" s="27">
        <f t="shared" si="129"/>
        <v>759915247.00845003</v>
      </c>
      <c r="H178" s="26">
        <f t="shared" si="124"/>
        <v>-6477464.9909629524</v>
      </c>
      <c r="I178" s="27">
        <f t="shared" si="124"/>
        <v>-45505554.828992724</v>
      </c>
      <c r="J178" s="26">
        <v>2246.3848588662222</v>
      </c>
      <c r="K178" s="27">
        <f t="shared" si="130"/>
        <v>15781.326414694544</v>
      </c>
      <c r="L178" s="26">
        <f t="shared" si="125"/>
        <v>-6475218.6061040862</v>
      </c>
      <c r="M178" s="28">
        <f t="shared" si="131"/>
        <v>-45489773.502577968</v>
      </c>
      <c r="N178" s="28"/>
      <c r="O178" s="26">
        <v>-1041699.902020853</v>
      </c>
      <c r="P178" s="27">
        <f t="shared" si="132"/>
        <v>-30548977.350257795</v>
      </c>
      <c r="Q178" s="29"/>
      <c r="R178" s="26">
        <v>-5433518.7040832303</v>
      </c>
      <c r="S178" s="27">
        <f t="shared" si="133"/>
        <v>-14940796.152320173</v>
      </c>
      <c r="T178" s="26">
        <f t="shared" si="126"/>
        <v>-6475218.6061040834</v>
      </c>
      <c r="U178" s="66">
        <f t="shared" si="126"/>
        <v>-45489773.502577968</v>
      </c>
      <c r="V178" s="26">
        <v>-19411.91</v>
      </c>
      <c r="W178" s="27">
        <f t="shared" si="134"/>
        <v>-11825.419999999998</v>
      </c>
      <c r="X178" s="26">
        <f t="shared" si="127"/>
        <v>-5452930.6140832305</v>
      </c>
      <c r="Y178" s="27">
        <f t="shared" si="135"/>
        <v>-14952621.572320173</v>
      </c>
      <c r="Z178" s="46"/>
      <c r="AA178" s="28"/>
      <c r="AB178" s="28"/>
    </row>
    <row r="179" spans="1:28" ht="12.75" hidden="1" customHeight="1" outlineLevel="1" x14ac:dyDescent="0.2">
      <c r="A179" s="16">
        <v>12</v>
      </c>
      <c r="B179" s="21">
        <v>41487</v>
      </c>
      <c r="C179" s="58"/>
      <c r="D179" s="26">
        <v>94750048.721351057</v>
      </c>
      <c r="E179" s="27">
        <f t="shared" si="128"/>
        <v>809159740.90080833</v>
      </c>
      <c r="F179" s="26">
        <v>98240448.542521998</v>
      </c>
      <c r="G179" s="27">
        <f t="shared" si="129"/>
        <v>858155695.55097198</v>
      </c>
      <c r="H179" s="26">
        <f t="shared" si="124"/>
        <v>-3490399.821170941</v>
      </c>
      <c r="I179" s="27">
        <f t="shared" si="124"/>
        <v>-48995954.650163651</v>
      </c>
      <c r="J179" s="26">
        <v>1210.4706579819322</v>
      </c>
      <c r="K179" s="27">
        <f t="shared" si="130"/>
        <v>16991.797072676476</v>
      </c>
      <c r="L179" s="26">
        <f t="shared" si="125"/>
        <v>-3489189.3505129591</v>
      </c>
      <c r="M179" s="28">
        <f t="shared" si="131"/>
        <v>-48978962.853090927</v>
      </c>
      <c r="N179" s="28"/>
      <c r="O179" s="26">
        <v>-348918.93505129591</v>
      </c>
      <c r="P179" s="27">
        <f t="shared" si="132"/>
        <v>-30897896.285309091</v>
      </c>
      <c r="Q179" s="29"/>
      <c r="R179" s="26">
        <v>-3140270.4154616632</v>
      </c>
      <c r="S179" s="27">
        <f t="shared" si="133"/>
        <v>-18081066.567781836</v>
      </c>
      <c r="T179" s="26">
        <f t="shared" si="126"/>
        <v>-3489189.3505129591</v>
      </c>
      <c r="U179" s="66">
        <f t="shared" si="126"/>
        <v>-48978962.853090927</v>
      </c>
      <c r="V179" s="26">
        <v>-34205.72</v>
      </c>
      <c r="W179" s="27">
        <f t="shared" si="134"/>
        <v>-46031.14</v>
      </c>
      <c r="X179" s="26">
        <f t="shared" si="127"/>
        <v>-3174476.1354616634</v>
      </c>
      <c r="Y179" s="27">
        <f>X179+Y178</f>
        <v>-18127097.707781836</v>
      </c>
      <c r="Z179" s="46"/>
      <c r="AA179" s="28"/>
      <c r="AB179" s="28"/>
    </row>
    <row r="180" spans="1:28" ht="12.75" hidden="1" customHeight="1" outlineLevel="1" x14ac:dyDescent="0.2">
      <c r="A180" s="16">
        <v>12</v>
      </c>
      <c r="B180" s="21">
        <v>41518</v>
      </c>
      <c r="C180" s="58"/>
      <c r="D180" s="26">
        <v>93586916.721351057</v>
      </c>
      <c r="E180" s="27">
        <f t="shared" si="128"/>
        <v>902746657.62215936</v>
      </c>
      <c r="F180" s="26">
        <v>96029405.966845006</v>
      </c>
      <c r="G180" s="27">
        <f t="shared" si="129"/>
        <v>954185101.51781702</v>
      </c>
      <c r="H180" s="26">
        <f t="shared" si="124"/>
        <v>-2442489.2454939485</v>
      </c>
      <c r="I180" s="27">
        <f t="shared" si="124"/>
        <v>-51438443.895657659</v>
      </c>
      <c r="J180" s="26">
        <v>847.05527033703402</v>
      </c>
      <c r="K180" s="27">
        <f t="shared" si="130"/>
        <v>17838.85234301351</v>
      </c>
      <c r="L180" s="26">
        <f t="shared" si="125"/>
        <v>-2441642.1902236114</v>
      </c>
      <c r="M180" s="28">
        <f t="shared" si="131"/>
        <v>-51420605.043314539</v>
      </c>
      <c r="N180" s="28"/>
      <c r="O180" s="26">
        <v>-244164.21902236342</v>
      </c>
      <c r="P180" s="27">
        <f t="shared" si="132"/>
        <v>-31142060.504331455</v>
      </c>
      <c r="Q180" s="29"/>
      <c r="R180" s="26">
        <v>-2197477.9712012503</v>
      </c>
      <c r="S180" s="27">
        <f t="shared" si="133"/>
        <v>-20278544.538983084</v>
      </c>
      <c r="T180" s="26">
        <f t="shared" si="126"/>
        <v>-2441642.1902236138</v>
      </c>
      <c r="U180" s="66">
        <f t="shared" si="126"/>
        <v>-51420605.043314539</v>
      </c>
      <c r="V180" s="26">
        <v>-41415.78</v>
      </c>
      <c r="W180" s="27">
        <f t="shared" si="134"/>
        <v>-87446.92</v>
      </c>
      <c r="X180" s="26">
        <f t="shared" si="127"/>
        <v>-2238893.7512012501</v>
      </c>
      <c r="Y180" s="27">
        <f>X180+Y179</f>
        <v>-20365991.458983086</v>
      </c>
      <c r="Z180" s="46"/>
      <c r="AA180" s="28"/>
      <c r="AB180" s="28"/>
    </row>
    <row r="181" spans="1:28" ht="12.75" hidden="1" customHeight="1" outlineLevel="1" x14ac:dyDescent="0.2">
      <c r="A181" s="16">
        <v>12</v>
      </c>
      <c r="B181" s="21">
        <v>41548</v>
      </c>
      <c r="C181" s="58"/>
      <c r="D181" s="26">
        <v>106266574.72135106</v>
      </c>
      <c r="E181" s="27">
        <f t="shared" si="128"/>
        <v>1009013232.3435104</v>
      </c>
      <c r="F181" s="26">
        <v>108546275.48849501</v>
      </c>
      <c r="G181" s="27">
        <f t="shared" si="129"/>
        <v>1062731377.006312</v>
      </c>
      <c r="H181" s="26">
        <f t="shared" si="124"/>
        <v>-2279700.7671439499</v>
      </c>
      <c r="I181" s="27">
        <f t="shared" si="124"/>
        <v>-53718144.662801623</v>
      </c>
      <c r="J181" s="26">
        <v>790.60022604558617</v>
      </c>
      <c r="K181" s="27">
        <f t="shared" si="130"/>
        <v>18629.452569059096</v>
      </c>
      <c r="L181" s="26">
        <f t="shared" si="125"/>
        <v>-2278910.1669179043</v>
      </c>
      <c r="M181" s="28">
        <f t="shared" si="131"/>
        <v>-53699515.210232444</v>
      </c>
      <c r="N181" s="28"/>
      <c r="O181" s="26">
        <v>-227891.01669178903</v>
      </c>
      <c r="P181" s="27">
        <f t="shared" si="132"/>
        <v>-31369951.521023244</v>
      </c>
      <c r="Q181" s="29"/>
      <c r="R181" s="26">
        <v>-2051019.1502261162</v>
      </c>
      <c r="S181" s="27">
        <f t="shared" si="133"/>
        <v>-22329563.6892092</v>
      </c>
      <c r="T181" s="26">
        <f t="shared" si="126"/>
        <v>-2278910.1669179052</v>
      </c>
      <c r="U181" s="66">
        <f t="shared" si="126"/>
        <v>-53699515.210232444</v>
      </c>
      <c r="V181" s="26">
        <v>-48842.38</v>
      </c>
      <c r="W181" s="27">
        <f t="shared" si="134"/>
        <v>-136289.29999999999</v>
      </c>
      <c r="X181" s="26">
        <f t="shared" si="127"/>
        <v>-2099861.5302261161</v>
      </c>
      <c r="Y181" s="27">
        <f>X181+Y180</f>
        <v>-22465852.989209201</v>
      </c>
      <c r="Z181" s="46"/>
      <c r="AA181" s="28"/>
      <c r="AB181" s="28"/>
    </row>
    <row r="182" spans="1:28" ht="12.75" hidden="1" customHeight="1" outlineLevel="1" x14ac:dyDescent="0.2">
      <c r="A182" s="16">
        <v>12</v>
      </c>
      <c r="B182" s="21">
        <v>41579</v>
      </c>
      <c r="C182" s="58"/>
      <c r="D182" s="26">
        <v>123727676.50200094</v>
      </c>
      <c r="E182" s="27">
        <f t="shared" si="128"/>
        <v>1132740908.8455114</v>
      </c>
      <c r="F182" s="26">
        <v>112221912.96991999</v>
      </c>
      <c r="G182" s="27">
        <f t="shared" si="129"/>
        <v>1174953289.9762321</v>
      </c>
      <c r="H182" s="26">
        <f t="shared" si="124"/>
        <v>11505763.532080948</v>
      </c>
      <c r="I182" s="27">
        <f t="shared" si="124"/>
        <v>-42212381.130720615</v>
      </c>
      <c r="J182" s="26">
        <v>-4150.1289060208946</v>
      </c>
      <c r="K182" s="27">
        <f t="shared" si="130"/>
        <v>14479.323663038202</v>
      </c>
      <c r="L182" s="26">
        <f t="shared" si="125"/>
        <v>11501613.403174927</v>
      </c>
      <c r="M182" s="28">
        <f t="shared" si="131"/>
        <v>-42197901.807057515</v>
      </c>
      <c r="N182" s="28"/>
      <c r="O182" s="26">
        <v>1150161.3403174914</v>
      </c>
      <c r="P182" s="27">
        <f t="shared" si="132"/>
        <v>-30219790.180705752</v>
      </c>
      <c r="Q182" s="29"/>
      <c r="R182" s="26">
        <v>10351452.06285744</v>
      </c>
      <c r="S182" s="27">
        <f t="shared" si="133"/>
        <v>-11978111.626351761</v>
      </c>
      <c r="T182" s="26">
        <f t="shared" si="126"/>
        <v>11501613.403174931</v>
      </c>
      <c r="U182" s="66">
        <f t="shared" si="126"/>
        <v>-42197901.807057515</v>
      </c>
      <c r="V182" s="26">
        <v>-51647.13</v>
      </c>
      <c r="W182" s="27">
        <f t="shared" si="134"/>
        <v>-187936.43</v>
      </c>
      <c r="X182" s="26">
        <f t="shared" si="127"/>
        <v>10299804.932857439</v>
      </c>
      <c r="Y182" s="27">
        <f>X182+Y181</f>
        <v>-12166048.056351762</v>
      </c>
      <c r="Z182" s="46"/>
      <c r="AA182" s="28"/>
      <c r="AB182" s="28"/>
    </row>
    <row r="183" spans="1:28" ht="13.15" hidden="1" customHeight="1" outlineLevel="1" x14ac:dyDescent="0.2">
      <c r="A183" s="16">
        <v>12</v>
      </c>
      <c r="B183" s="21">
        <v>41609</v>
      </c>
      <c r="C183" s="58"/>
      <c r="D183" s="32">
        <v>141362088.50200093</v>
      </c>
      <c r="E183" s="33">
        <f t="shared" si="128"/>
        <v>1274102997.3475122</v>
      </c>
      <c r="F183" s="32">
        <v>137201568.65126398</v>
      </c>
      <c r="G183" s="33">
        <f t="shared" si="129"/>
        <v>1312154858.627496</v>
      </c>
      <c r="H183" s="32">
        <f t="shared" si="124"/>
        <v>4160519.8507369459</v>
      </c>
      <c r="I183" s="33">
        <f t="shared" si="124"/>
        <v>-38051861.279983759</v>
      </c>
      <c r="J183" s="32">
        <v>-1500.6995101608336</v>
      </c>
      <c r="K183" s="33">
        <f t="shared" si="130"/>
        <v>12978.624152877368</v>
      </c>
      <c r="L183" s="32">
        <f t="shared" si="125"/>
        <v>4159019.151226785</v>
      </c>
      <c r="M183" s="34">
        <f t="shared" si="131"/>
        <v>-38038882.655830726</v>
      </c>
      <c r="N183" s="34"/>
      <c r="O183" s="32">
        <v>1200348.8527903892</v>
      </c>
      <c r="P183" s="33">
        <f t="shared" si="132"/>
        <v>-29019441.327915363</v>
      </c>
      <c r="Q183" s="35"/>
      <c r="R183" s="32">
        <v>2958670.2984363995</v>
      </c>
      <c r="S183" s="33">
        <f t="shared" si="133"/>
        <v>-9019441.3279153612</v>
      </c>
      <c r="T183" s="32">
        <f t="shared" si="126"/>
        <v>4159019.1512267888</v>
      </c>
      <c r="U183" s="68">
        <f t="shared" si="126"/>
        <v>-38038882.655830726</v>
      </c>
      <c r="V183" s="32">
        <v>-25484.850000000002</v>
      </c>
      <c r="W183" s="33">
        <f t="shared" si="134"/>
        <v>-213421.28</v>
      </c>
      <c r="X183" s="32">
        <f t="shared" si="127"/>
        <v>2933185.4484363995</v>
      </c>
      <c r="Y183" s="33">
        <f>X183+Y182</f>
        <v>-9232862.6079153623</v>
      </c>
      <c r="Z183" s="46"/>
      <c r="AA183" s="28"/>
      <c r="AB183" s="28"/>
    </row>
    <row r="184" spans="1:28" ht="13.15" hidden="1" customHeight="1" outlineLevel="1" x14ac:dyDescent="0.2">
      <c r="A184" s="16"/>
      <c r="B184" s="21"/>
      <c r="C184" s="58"/>
      <c r="D184" s="75"/>
      <c r="E184" s="75"/>
      <c r="F184" s="75"/>
      <c r="G184" s="75"/>
      <c r="H184" s="75"/>
      <c r="I184" s="75"/>
      <c r="J184" s="75"/>
      <c r="K184" s="75"/>
      <c r="L184" s="75"/>
      <c r="M184" s="75"/>
      <c r="N184" s="75"/>
      <c r="O184" s="75"/>
      <c r="P184" s="75"/>
      <c r="Q184" s="76"/>
      <c r="R184" s="75"/>
      <c r="S184" s="75"/>
      <c r="T184" s="75"/>
      <c r="U184" s="77"/>
      <c r="V184" s="75"/>
      <c r="W184" s="75"/>
      <c r="X184" s="75"/>
      <c r="Y184" s="75"/>
      <c r="Z184" s="46"/>
      <c r="AA184" s="28"/>
      <c r="AB184" s="28"/>
    </row>
    <row r="185" spans="1:28" ht="13.7" hidden="1" customHeight="1" outlineLevel="1" x14ac:dyDescent="0.2">
      <c r="A185" s="59" t="s">
        <v>42</v>
      </c>
      <c r="B185" s="21"/>
      <c r="C185" s="58"/>
      <c r="D185" s="28"/>
      <c r="E185" s="28">
        <f>E170+E183</f>
        <v>13611984747.750435</v>
      </c>
      <c r="F185" s="28"/>
      <c r="G185" s="28">
        <f>G170+G183</f>
        <v>13647749846.83848</v>
      </c>
      <c r="H185" s="28"/>
      <c r="I185" s="28">
        <f>I170+I183</f>
        <v>-35765099.088044882</v>
      </c>
      <c r="J185" s="28"/>
      <c r="K185" s="28">
        <f>K170+K183</f>
        <v>527.77010382161097</v>
      </c>
      <c r="L185" s="28"/>
      <c r="M185" s="28"/>
      <c r="N185" s="28">
        <f>N170+M183</f>
        <v>-35764572.782357909</v>
      </c>
      <c r="O185" s="28"/>
      <c r="P185" s="28">
        <f>P170+P183</f>
        <v>-29395079.349915564</v>
      </c>
      <c r="Q185" s="29"/>
      <c r="R185" s="28"/>
      <c r="S185" s="28">
        <f>S170+S183</f>
        <v>-6369493.4680251293</v>
      </c>
      <c r="T185" s="28"/>
      <c r="U185" s="67">
        <f>U170+U183</f>
        <v>-35764572.81794069</v>
      </c>
      <c r="V185" s="28"/>
      <c r="W185" s="28">
        <f>W170+W183</f>
        <v>910064.77000000025</v>
      </c>
      <c r="X185" s="28"/>
      <c r="Y185" s="28">
        <f>Y170+Y183</f>
        <v>-5459427.6980251297</v>
      </c>
      <c r="Z185" s="46"/>
      <c r="AA185" s="28"/>
      <c r="AB185" s="28"/>
    </row>
    <row r="186" spans="1:28" ht="13.7" hidden="1" customHeight="1" outlineLevel="1" x14ac:dyDescent="0.2">
      <c r="A186" s="16"/>
      <c r="B186" s="21"/>
      <c r="C186" s="58"/>
      <c r="D186" s="78"/>
      <c r="E186" s="78"/>
      <c r="F186" s="78"/>
      <c r="G186" s="78"/>
      <c r="H186" s="78"/>
      <c r="I186" s="78"/>
      <c r="J186" s="78"/>
      <c r="K186" s="78"/>
      <c r="L186" s="78"/>
      <c r="M186" s="78"/>
      <c r="N186" s="78"/>
      <c r="O186" s="78"/>
      <c r="P186" s="78"/>
      <c r="Q186" s="79"/>
      <c r="R186" s="78"/>
      <c r="S186" s="78"/>
      <c r="T186" s="78"/>
      <c r="U186" s="80"/>
      <c r="V186" s="78"/>
      <c r="W186" s="78"/>
      <c r="X186" s="78"/>
      <c r="Y186" s="78"/>
      <c r="Z186" s="46"/>
      <c r="AA186" s="28"/>
      <c r="AB186" s="28"/>
    </row>
    <row r="187" spans="1:28" ht="12.75" hidden="1" customHeight="1" outlineLevel="1" x14ac:dyDescent="0.2">
      <c r="A187" s="16">
        <v>13</v>
      </c>
      <c r="B187" s="21">
        <v>41640</v>
      </c>
      <c r="C187" s="58"/>
      <c r="D187" s="55">
        <v>126181085.50200094</v>
      </c>
      <c r="E187" s="43">
        <f>D187</f>
        <v>126181085.50200094</v>
      </c>
      <c r="F187" s="55">
        <v>125820649.740032</v>
      </c>
      <c r="G187" s="43">
        <f>F187</f>
        <v>125820649.740032</v>
      </c>
      <c r="H187" s="55">
        <f t="shared" ref="H187:I198" si="136">D187-F187</f>
        <v>360435.7619689405</v>
      </c>
      <c r="I187" s="43">
        <f t="shared" si="136"/>
        <v>360435.7619689405</v>
      </c>
      <c r="J187" s="55">
        <v>-130.00917934218887</v>
      </c>
      <c r="K187" s="43">
        <f>J187</f>
        <v>-130.00917934218887</v>
      </c>
      <c r="L187" s="55">
        <f t="shared" ref="L187:L198" si="137">H187+J187</f>
        <v>360305.75278959831</v>
      </c>
      <c r="M187" s="56">
        <f>L187</f>
        <v>360305.75278959831</v>
      </c>
      <c r="N187" s="43"/>
      <c r="O187" s="55">
        <v>360305.75278959796</v>
      </c>
      <c r="P187" s="43">
        <f>O187</f>
        <v>360305.75278959796</v>
      </c>
      <c r="Q187" s="29"/>
      <c r="R187" s="55">
        <v>0</v>
      </c>
      <c r="S187" s="43">
        <f>R187</f>
        <v>0</v>
      </c>
      <c r="T187" s="55">
        <f t="shared" ref="T187:U198" si="138">O187+R187</f>
        <v>360305.75278959796</v>
      </c>
      <c r="U187" s="63">
        <f t="shared" si="138"/>
        <v>360305.75278959796</v>
      </c>
      <c r="V187" s="55">
        <v>-17581.550000000003</v>
      </c>
      <c r="W187" s="43">
        <f>V187</f>
        <v>-17581.550000000003</v>
      </c>
      <c r="X187" s="55">
        <f t="shared" ref="X187:X198" si="139">R187+V187</f>
        <v>-17581.550000000003</v>
      </c>
      <c r="Y187" s="43">
        <f>X187</f>
        <v>-17581.550000000003</v>
      </c>
      <c r="Z187" s="46"/>
      <c r="AA187" s="28"/>
      <c r="AB187" s="28"/>
    </row>
    <row r="188" spans="1:28" ht="12.75" hidden="1" customHeight="1" outlineLevel="1" x14ac:dyDescent="0.2">
      <c r="A188" s="16">
        <v>13</v>
      </c>
      <c r="B188" s="21">
        <v>41671</v>
      </c>
      <c r="C188" s="58"/>
      <c r="D188" s="26">
        <v>136695674.50200093</v>
      </c>
      <c r="E188" s="27">
        <f t="shared" ref="E188:E198" si="140">E187+D188</f>
        <v>262876760.00400186</v>
      </c>
      <c r="F188" s="26">
        <v>116568822.684288</v>
      </c>
      <c r="G188" s="27">
        <f t="shared" ref="G188:G198" si="141">G187+F188</f>
        <v>242389472.42431998</v>
      </c>
      <c r="H188" s="26">
        <f t="shared" si="136"/>
        <v>20126851.817712933</v>
      </c>
      <c r="I188" s="27">
        <f t="shared" si="136"/>
        <v>20487287.579681873</v>
      </c>
      <c r="J188" s="26">
        <v>-7259.7554506473243</v>
      </c>
      <c r="K188" s="27">
        <f t="shared" ref="K188:K198" si="142">K187+J188</f>
        <v>-7389.7646299895132</v>
      </c>
      <c r="L188" s="26">
        <f t="shared" si="137"/>
        <v>20119592.062262286</v>
      </c>
      <c r="M188" s="28">
        <f t="shared" ref="M188:M198" si="143">M187+L188</f>
        <v>20479897.815051883</v>
      </c>
      <c r="N188" s="27"/>
      <c r="O188" s="26">
        <v>19879643.154736344</v>
      </c>
      <c r="P188" s="27">
        <f t="shared" ref="P188:P198" si="144">P187+O188</f>
        <v>20239948.907525942</v>
      </c>
      <c r="Q188" s="29"/>
      <c r="R188" s="26">
        <v>239948.90752594173</v>
      </c>
      <c r="S188" s="27">
        <f t="shared" ref="S188:S198" si="145">R188+S187</f>
        <v>239948.90752594173</v>
      </c>
      <c r="T188" s="26">
        <f t="shared" si="138"/>
        <v>20119592.062262286</v>
      </c>
      <c r="U188" s="66">
        <f t="shared" si="138"/>
        <v>20479897.815051883</v>
      </c>
      <c r="V188" s="26">
        <v>-15858.74</v>
      </c>
      <c r="W188" s="27">
        <f t="shared" ref="W188:W198" si="146">W187+V188</f>
        <v>-33440.29</v>
      </c>
      <c r="X188" s="26">
        <f t="shared" si="139"/>
        <v>224090.16752594174</v>
      </c>
      <c r="Y188" s="27">
        <f t="shared" ref="Y188:Y193" si="147">X188+Y187</f>
        <v>206508.61752594175</v>
      </c>
      <c r="Z188" s="46"/>
      <c r="AA188" s="28"/>
      <c r="AB188" s="28"/>
    </row>
    <row r="189" spans="1:28" ht="12.75" hidden="1" customHeight="1" outlineLevel="1" x14ac:dyDescent="0.2">
      <c r="A189" s="16">
        <v>13</v>
      </c>
      <c r="B189" s="21">
        <v>41699</v>
      </c>
      <c r="C189" s="58"/>
      <c r="D189" s="26">
        <v>111391763.50200094</v>
      </c>
      <c r="E189" s="27">
        <f t="shared" si="140"/>
        <v>374268523.50600278</v>
      </c>
      <c r="F189" s="28">
        <v>112973984.81075199</v>
      </c>
      <c r="G189" s="27">
        <f t="shared" si="141"/>
        <v>355363457.23507196</v>
      </c>
      <c r="H189" s="28">
        <f t="shared" si="136"/>
        <v>-1582221.3087510467</v>
      </c>
      <c r="I189" s="28">
        <f t="shared" si="136"/>
        <v>18905066.270930827</v>
      </c>
      <c r="J189" s="26">
        <v>570.70722606638446</v>
      </c>
      <c r="K189" s="28">
        <f t="shared" si="142"/>
        <v>-6819.0574039231287</v>
      </c>
      <c r="L189" s="26">
        <f t="shared" si="137"/>
        <v>-1581650.6015249803</v>
      </c>
      <c r="M189" s="28">
        <f t="shared" si="143"/>
        <v>18898247.213526905</v>
      </c>
      <c r="N189" s="28"/>
      <c r="O189" s="26">
        <v>-1341701.6939990371</v>
      </c>
      <c r="P189" s="28">
        <f t="shared" si="144"/>
        <v>18898247.213526905</v>
      </c>
      <c r="Q189" s="29"/>
      <c r="R189" s="26">
        <v>-239948.90752594173</v>
      </c>
      <c r="S189" s="28">
        <f t="shared" si="145"/>
        <v>0</v>
      </c>
      <c r="T189" s="26">
        <f t="shared" si="138"/>
        <v>-1581650.6015249789</v>
      </c>
      <c r="U189" s="67">
        <f t="shared" si="138"/>
        <v>18898247.213526905</v>
      </c>
      <c r="V189" s="26">
        <v>-16940.59</v>
      </c>
      <c r="W189" s="28">
        <f t="shared" si="146"/>
        <v>-50380.880000000005</v>
      </c>
      <c r="X189" s="26">
        <f t="shared" si="139"/>
        <v>-256889.49752594173</v>
      </c>
      <c r="Y189" s="27">
        <f t="shared" si="147"/>
        <v>-50380.879999999976</v>
      </c>
      <c r="Z189" s="46"/>
      <c r="AA189" s="28"/>
      <c r="AB189" s="28"/>
    </row>
    <row r="190" spans="1:28" ht="13.15" hidden="1" customHeight="1" outlineLevel="1" x14ac:dyDescent="0.2">
      <c r="A190" s="16">
        <v>13</v>
      </c>
      <c r="B190" s="21">
        <v>41730</v>
      </c>
      <c r="C190" s="58"/>
      <c r="D190" s="26">
        <v>96575171.502000943</v>
      </c>
      <c r="E190" s="27">
        <f t="shared" si="140"/>
        <v>470843695.00800371</v>
      </c>
      <c r="F190" s="28">
        <v>99028887.092096001</v>
      </c>
      <c r="G190" s="27">
        <f t="shared" si="141"/>
        <v>454392344.32716799</v>
      </c>
      <c r="H190" s="26">
        <f t="shared" si="136"/>
        <v>-2453715.5900950581</v>
      </c>
      <c r="I190" s="27">
        <f t="shared" si="136"/>
        <v>16451350.680835724</v>
      </c>
      <c r="J190" s="26">
        <v>885.05521334707737</v>
      </c>
      <c r="K190" s="27">
        <f t="shared" si="142"/>
        <v>-5934.0021905760514</v>
      </c>
      <c r="L190" s="26">
        <f t="shared" si="137"/>
        <v>-2452830.534881711</v>
      </c>
      <c r="M190" s="28">
        <f t="shared" si="143"/>
        <v>16445416.678645194</v>
      </c>
      <c r="N190" s="28"/>
      <c r="O190" s="26">
        <v>-2452830.534881711</v>
      </c>
      <c r="P190" s="27">
        <f t="shared" si="144"/>
        <v>16445416.678645194</v>
      </c>
      <c r="Q190" s="29"/>
      <c r="R190" s="26">
        <v>0</v>
      </c>
      <c r="S190" s="27">
        <f t="shared" si="145"/>
        <v>0</v>
      </c>
      <c r="T190" s="26">
        <f t="shared" si="138"/>
        <v>-2452830.534881711</v>
      </c>
      <c r="U190" s="66">
        <f t="shared" si="138"/>
        <v>16445416.678645194</v>
      </c>
      <c r="V190" s="26">
        <v>-17014.400000000001</v>
      </c>
      <c r="W190" s="27">
        <f t="shared" si="146"/>
        <v>-67395.28</v>
      </c>
      <c r="X190" s="26">
        <f t="shared" si="139"/>
        <v>-17014.400000000001</v>
      </c>
      <c r="Y190" s="27">
        <f t="shared" si="147"/>
        <v>-67395.27999999997</v>
      </c>
      <c r="Z190" s="46"/>
      <c r="AA190" s="28"/>
      <c r="AB190" s="28"/>
    </row>
    <row r="191" spans="1:28" ht="15" hidden="1" customHeight="1" outlineLevel="1" x14ac:dyDescent="0.2">
      <c r="A191" s="16">
        <v>13</v>
      </c>
      <c r="B191" s="21">
        <v>41760</v>
      </c>
      <c r="C191" s="58"/>
      <c r="D191" s="26">
        <v>93358976.502000943</v>
      </c>
      <c r="E191" s="27">
        <f t="shared" si="140"/>
        <v>564202671.51000464</v>
      </c>
      <c r="F191" s="26">
        <v>90267222.939712003</v>
      </c>
      <c r="G191" s="27">
        <f t="shared" si="141"/>
        <v>544659567.26688004</v>
      </c>
      <c r="H191" s="26">
        <f t="shared" si="136"/>
        <v>3091753.56228894</v>
      </c>
      <c r="I191" s="27">
        <f t="shared" si="136"/>
        <v>19543104.243124604</v>
      </c>
      <c r="J191" s="26">
        <v>-1115.1955099175684</v>
      </c>
      <c r="K191" s="27">
        <f t="shared" si="142"/>
        <v>-7049.1977004936198</v>
      </c>
      <c r="L191" s="26">
        <f t="shared" si="137"/>
        <v>3090638.3667790224</v>
      </c>
      <c r="M191" s="28">
        <f t="shared" si="143"/>
        <v>19536055.045424215</v>
      </c>
      <c r="N191" s="28"/>
      <c r="O191" s="26">
        <v>3090638.3667790219</v>
      </c>
      <c r="P191" s="27">
        <f t="shared" si="144"/>
        <v>19536055.045424215</v>
      </c>
      <c r="Q191" s="29"/>
      <c r="R191" s="26">
        <v>0</v>
      </c>
      <c r="S191" s="27">
        <f t="shared" si="145"/>
        <v>0</v>
      </c>
      <c r="T191" s="26">
        <f t="shared" si="138"/>
        <v>3090638.3667790219</v>
      </c>
      <c r="U191" s="66">
        <f t="shared" si="138"/>
        <v>19536055.045424215</v>
      </c>
      <c r="V191" s="26">
        <v>-17581.550000000003</v>
      </c>
      <c r="W191" s="27">
        <f t="shared" si="146"/>
        <v>-84976.83</v>
      </c>
      <c r="X191" s="26">
        <f t="shared" si="139"/>
        <v>-17581.550000000003</v>
      </c>
      <c r="Y191" s="27">
        <f t="shared" si="147"/>
        <v>-84976.829999999973</v>
      </c>
      <c r="Z191" s="46"/>
      <c r="AA191" s="28"/>
      <c r="AB191" s="28"/>
    </row>
    <row r="192" spans="1:28" ht="12.75" hidden="1" customHeight="1" outlineLevel="1" x14ac:dyDescent="0.2">
      <c r="A192" s="16">
        <v>13</v>
      </c>
      <c r="B192" s="21">
        <v>41791</v>
      </c>
      <c r="D192" s="26">
        <v>87527239.502000943</v>
      </c>
      <c r="E192" s="27">
        <f t="shared" si="140"/>
        <v>651729911.01200557</v>
      </c>
      <c r="F192" s="26">
        <v>88851629.491456002</v>
      </c>
      <c r="G192" s="27">
        <f t="shared" si="141"/>
        <v>633511196.75833607</v>
      </c>
      <c r="H192" s="26">
        <f t="shared" si="136"/>
        <v>-1324389.9894550592</v>
      </c>
      <c r="I192" s="27">
        <f t="shared" si="136"/>
        <v>18218714.2536695</v>
      </c>
      <c r="J192" s="26">
        <v>477.70746919652447</v>
      </c>
      <c r="K192" s="27">
        <f t="shared" si="142"/>
        <v>-6571.4902312970953</v>
      </c>
      <c r="L192" s="26">
        <f t="shared" si="137"/>
        <v>-1323912.2819858626</v>
      </c>
      <c r="M192" s="28">
        <f t="shared" si="143"/>
        <v>18212142.763438351</v>
      </c>
      <c r="N192" s="28"/>
      <c r="O192" s="26">
        <v>-1323912.281985864</v>
      </c>
      <c r="P192" s="27">
        <f t="shared" si="144"/>
        <v>18212142.763438351</v>
      </c>
      <c r="Q192" s="29"/>
      <c r="R192" s="26">
        <v>0</v>
      </c>
      <c r="S192" s="27">
        <f t="shared" si="145"/>
        <v>0</v>
      </c>
      <c r="T192" s="26">
        <f t="shared" si="138"/>
        <v>-1323912.281985864</v>
      </c>
      <c r="U192" s="66">
        <f t="shared" si="138"/>
        <v>18212142.763438351</v>
      </c>
      <c r="V192" s="26">
        <v>-17014.400000000001</v>
      </c>
      <c r="W192" s="27">
        <f t="shared" si="146"/>
        <v>-101991.23000000001</v>
      </c>
      <c r="X192" s="26">
        <f t="shared" si="139"/>
        <v>-17014.400000000001</v>
      </c>
      <c r="Y192" s="27">
        <f t="shared" si="147"/>
        <v>-101991.22999999998</v>
      </c>
      <c r="Z192" s="46"/>
      <c r="AA192" s="28"/>
      <c r="AB192" s="28"/>
    </row>
    <row r="193" spans="1:28" ht="12.75" hidden="1" customHeight="1" outlineLevel="1" x14ac:dyDescent="0.2">
      <c r="A193" s="16">
        <v>13</v>
      </c>
      <c r="B193" s="21">
        <v>41821</v>
      </c>
      <c r="C193" s="58"/>
      <c r="D193" s="26">
        <v>96295495.502000943</v>
      </c>
      <c r="E193" s="27">
        <f t="shared" si="140"/>
        <v>748025406.5140065</v>
      </c>
      <c r="F193" s="26">
        <v>99420909.426175997</v>
      </c>
      <c r="G193" s="27">
        <f t="shared" si="141"/>
        <v>732932106.18451202</v>
      </c>
      <c r="H193" s="26">
        <f t="shared" si="136"/>
        <v>-3125413.9241750538</v>
      </c>
      <c r="I193" s="27">
        <f t="shared" si="136"/>
        <v>15093300.329494476</v>
      </c>
      <c r="J193" s="26">
        <v>1127.3368024500087</v>
      </c>
      <c r="K193" s="27">
        <f t="shared" si="142"/>
        <v>-5444.1534288470866</v>
      </c>
      <c r="L193" s="26">
        <f t="shared" si="137"/>
        <v>-3124286.5873726038</v>
      </c>
      <c r="M193" s="28">
        <f t="shared" si="143"/>
        <v>15087856.176065747</v>
      </c>
      <c r="N193" s="28"/>
      <c r="O193" s="26">
        <v>-3124286.5873726048</v>
      </c>
      <c r="P193" s="27">
        <f t="shared" si="144"/>
        <v>15087856.176065747</v>
      </c>
      <c r="Q193" s="29"/>
      <c r="R193" s="26">
        <v>0</v>
      </c>
      <c r="S193" s="27">
        <f t="shared" si="145"/>
        <v>0</v>
      </c>
      <c r="T193" s="26">
        <f t="shared" si="138"/>
        <v>-3124286.5873726048</v>
      </c>
      <c r="U193" s="66">
        <f t="shared" si="138"/>
        <v>15087856.176065747</v>
      </c>
      <c r="V193" s="26">
        <v>-17581.550000000003</v>
      </c>
      <c r="W193" s="27">
        <f t="shared" si="146"/>
        <v>-119572.78000000001</v>
      </c>
      <c r="X193" s="26">
        <f t="shared" si="139"/>
        <v>-17581.550000000003</v>
      </c>
      <c r="Y193" s="27">
        <f t="shared" si="147"/>
        <v>-119572.77999999998</v>
      </c>
      <c r="Z193" s="46"/>
      <c r="AA193" s="28"/>
      <c r="AB193" s="28"/>
    </row>
    <row r="194" spans="1:28" ht="12.75" hidden="1" customHeight="1" outlineLevel="1" x14ac:dyDescent="0.2">
      <c r="A194" s="16">
        <v>13</v>
      </c>
      <c r="B194" s="21">
        <v>41852</v>
      </c>
      <c r="C194" s="58"/>
      <c r="D194" s="26">
        <v>99122120.502000943</v>
      </c>
      <c r="E194" s="27">
        <f t="shared" si="140"/>
        <v>847147527.01600742</v>
      </c>
      <c r="F194" s="26">
        <v>95837690.956799999</v>
      </c>
      <c r="G194" s="27">
        <f t="shared" si="141"/>
        <v>828769797.141312</v>
      </c>
      <c r="H194" s="26">
        <f t="shared" si="136"/>
        <v>3284429.5452009439</v>
      </c>
      <c r="I194" s="27">
        <f t="shared" si="136"/>
        <v>18377729.87469542</v>
      </c>
      <c r="J194" s="26">
        <v>-1184.6937369541265</v>
      </c>
      <c r="K194" s="27">
        <f t="shared" si="142"/>
        <v>-6628.8471658012131</v>
      </c>
      <c r="L194" s="26">
        <f t="shared" si="137"/>
        <v>3283244.8514639898</v>
      </c>
      <c r="M194" s="28">
        <f t="shared" si="143"/>
        <v>18371101.027529735</v>
      </c>
      <c r="N194" s="28"/>
      <c r="O194" s="26">
        <v>3283244.8514639884</v>
      </c>
      <c r="P194" s="27">
        <f t="shared" si="144"/>
        <v>18371101.027529735</v>
      </c>
      <c r="Q194" s="29"/>
      <c r="R194" s="26">
        <v>0</v>
      </c>
      <c r="S194" s="27">
        <f t="shared" si="145"/>
        <v>0</v>
      </c>
      <c r="T194" s="26">
        <f t="shared" si="138"/>
        <v>3283244.8514639884</v>
      </c>
      <c r="U194" s="66">
        <f t="shared" si="138"/>
        <v>18371101.027529735</v>
      </c>
      <c r="V194" s="26">
        <v>-17581.550000000003</v>
      </c>
      <c r="W194" s="27">
        <f t="shared" si="146"/>
        <v>-137154.33000000002</v>
      </c>
      <c r="X194" s="26">
        <f t="shared" si="139"/>
        <v>-17581.550000000003</v>
      </c>
      <c r="Y194" s="27">
        <f>X194+Y193</f>
        <v>-137154.32999999999</v>
      </c>
      <c r="Z194" s="46"/>
      <c r="AA194" s="28"/>
      <c r="AB194" s="28"/>
    </row>
    <row r="195" spans="1:28" ht="12.75" hidden="1" customHeight="1" outlineLevel="1" x14ac:dyDescent="0.2">
      <c r="A195" s="16">
        <v>13</v>
      </c>
      <c r="B195" s="21">
        <v>41883</v>
      </c>
      <c r="C195" s="58"/>
      <c r="D195" s="26">
        <v>97295066.502000943</v>
      </c>
      <c r="E195" s="27">
        <f t="shared" si="140"/>
        <v>944442593.51800835</v>
      </c>
      <c r="F195" s="26">
        <v>87806884.410751998</v>
      </c>
      <c r="G195" s="27">
        <f t="shared" si="141"/>
        <v>916576681.55206394</v>
      </c>
      <c r="H195" s="26">
        <f t="shared" si="136"/>
        <v>9488182.0912489444</v>
      </c>
      <c r="I195" s="27">
        <f t="shared" si="136"/>
        <v>27865911.965944409</v>
      </c>
      <c r="J195" s="26">
        <v>-3422.3872803132981</v>
      </c>
      <c r="K195" s="27">
        <f t="shared" si="142"/>
        <v>-10051.234446114511</v>
      </c>
      <c r="L195" s="26">
        <f t="shared" si="137"/>
        <v>9484759.7039686311</v>
      </c>
      <c r="M195" s="28">
        <f t="shared" si="143"/>
        <v>27855860.731498368</v>
      </c>
      <c r="N195" s="28"/>
      <c r="O195" s="26">
        <v>5556829.3382194489</v>
      </c>
      <c r="P195" s="27">
        <f t="shared" si="144"/>
        <v>23927930.365749184</v>
      </c>
      <c r="Q195" s="29"/>
      <c r="R195" s="26">
        <v>3927930.365749184</v>
      </c>
      <c r="S195" s="27">
        <f t="shared" si="145"/>
        <v>3927930.365749184</v>
      </c>
      <c r="T195" s="26">
        <f t="shared" si="138"/>
        <v>9484759.703968633</v>
      </c>
      <c r="U195" s="66">
        <f t="shared" si="138"/>
        <v>27855860.731498368</v>
      </c>
      <c r="V195" s="26">
        <v>-16664.650000000001</v>
      </c>
      <c r="W195" s="27">
        <f t="shared" si="146"/>
        <v>-153818.98000000001</v>
      </c>
      <c r="X195" s="26">
        <f t="shared" si="139"/>
        <v>3911265.7157491841</v>
      </c>
      <c r="Y195" s="27">
        <f>X195+Y194</f>
        <v>3774111.3857491841</v>
      </c>
      <c r="Z195" s="46"/>
      <c r="AA195" s="28"/>
      <c r="AB195" s="28"/>
    </row>
    <row r="196" spans="1:28" ht="12.75" hidden="1" customHeight="1" outlineLevel="1" x14ac:dyDescent="0.2">
      <c r="A196" s="16">
        <v>13</v>
      </c>
      <c r="B196" s="21">
        <v>41913</v>
      </c>
      <c r="C196" s="58"/>
      <c r="D196" s="26">
        <v>102212120.50200094</v>
      </c>
      <c r="E196" s="27">
        <f t="shared" si="140"/>
        <v>1046654714.0200093</v>
      </c>
      <c r="F196" s="26">
        <v>96697040.490751997</v>
      </c>
      <c r="G196" s="27">
        <f t="shared" si="141"/>
        <v>1013273722.0428159</v>
      </c>
      <c r="H196" s="26">
        <f t="shared" si="136"/>
        <v>5515080.0112489462</v>
      </c>
      <c r="I196" s="27">
        <f t="shared" si="136"/>
        <v>33380991.977193356</v>
      </c>
      <c r="J196" s="26">
        <v>-1989.2893600575626</v>
      </c>
      <c r="K196" s="27">
        <f t="shared" si="142"/>
        <v>-12040.523806172074</v>
      </c>
      <c r="L196" s="26">
        <f t="shared" si="137"/>
        <v>5513090.7218888886</v>
      </c>
      <c r="M196" s="28">
        <f t="shared" si="143"/>
        <v>33368951.453387257</v>
      </c>
      <c r="N196" s="28"/>
      <c r="O196" s="26">
        <v>2756545.3609444462</v>
      </c>
      <c r="P196" s="27">
        <f t="shared" si="144"/>
        <v>26684475.72669363</v>
      </c>
      <c r="Q196" s="29"/>
      <c r="R196" s="26">
        <v>2756545.3609444443</v>
      </c>
      <c r="S196" s="27">
        <f t="shared" si="145"/>
        <v>6684475.7266936284</v>
      </c>
      <c r="T196" s="26">
        <f t="shared" si="138"/>
        <v>5513090.7218888905</v>
      </c>
      <c r="U196" s="66">
        <f t="shared" si="138"/>
        <v>33368951.45338726</v>
      </c>
      <c r="V196" s="26">
        <v>-6493.9299999999994</v>
      </c>
      <c r="W196" s="27">
        <f t="shared" si="146"/>
        <v>-160312.91</v>
      </c>
      <c r="X196" s="26">
        <f t="shared" si="139"/>
        <v>2750051.4309444441</v>
      </c>
      <c r="Y196" s="27">
        <f>X196+Y195</f>
        <v>6524162.8166936282</v>
      </c>
      <c r="Z196" s="46"/>
      <c r="AA196" s="28"/>
      <c r="AB196" s="28"/>
    </row>
    <row r="197" spans="1:28" ht="12.6" hidden="1" customHeight="1" outlineLevel="1" x14ac:dyDescent="0.2">
      <c r="A197" s="16">
        <v>13</v>
      </c>
      <c r="B197" s="21">
        <v>41944</v>
      </c>
      <c r="C197" s="58"/>
      <c r="D197" s="26">
        <v>117974710.50200094</v>
      </c>
      <c r="E197" s="27">
        <f t="shared" si="140"/>
        <v>1164629424.5220103</v>
      </c>
      <c r="F197" s="26">
        <v>113411893.800192</v>
      </c>
      <c r="G197" s="27">
        <f t="shared" si="141"/>
        <v>1126685615.843008</v>
      </c>
      <c r="H197" s="26">
        <f t="shared" si="136"/>
        <v>4562816.7018089443</v>
      </c>
      <c r="I197" s="27">
        <f t="shared" si="136"/>
        <v>37943808.679002285</v>
      </c>
      <c r="J197" s="26">
        <v>-1645.8079843427986</v>
      </c>
      <c r="K197" s="27">
        <f t="shared" si="142"/>
        <v>-13686.331790514872</v>
      </c>
      <c r="L197" s="26">
        <f t="shared" si="137"/>
        <v>4561170.8938246015</v>
      </c>
      <c r="M197" s="28">
        <f t="shared" si="143"/>
        <v>37930122.34721186</v>
      </c>
      <c r="N197" s="28"/>
      <c r="O197" s="26">
        <v>2280585.4469122998</v>
      </c>
      <c r="P197" s="27">
        <f t="shared" si="144"/>
        <v>28965061.17360593</v>
      </c>
      <c r="Q197" s="29"/>
      <c r="R197" s="26">
        <v>2280585.4469123017</v>
      </c>
      <c r="S197" s="27">
        <f t="shared" si="145"/>
        <v>8965061.1736059301</v>
      </c>
      <c r="T197" s="26">
        <f t="shared" si="138"/>
        <v>4561170.8938246015</v>
      </c>
      <c r="U197" s="66">
        <f t="shared" si="138"/>
        <v>37930122.34721186</v>
      </c>
      <c r="V197" s="26">
        <v>1044.45</v>
      </c>
      <c r="W197" s="27">
        <f t="shared" si="146"/>
        <v>-159268.46</v>
      </c>
      <c r="X197" s="26">
        <f t="shared" si="139"/>
        <v>2281629.8969123019</v>
      </c>
      <c r="Y197" s="27">
        <f>X197+Y196</f>
        <v>8805792.7136059292</v>
      </c>
      <c r="Z197" s="46"/>
      <c r="AA197" s="28"/>
      <c r="AB197" s="28"/>
    </row>
    <row r="198" spans="1:28" ht="13.7" hidden="1" customHeight="1" outlineLevel="1" x14ac:dyDescent="0.2">
      <c r="A198" s="16">
        <v>13</v>
      </c>
      <c r="B198" s="21">
        <v>41974</v>
      </c>
      <c r="C198" s="58"/>
      <c r="D198" s="32">
        <v>123344793.8</v>
      </c>
      <c r="E198" s="33">
        <f t="shared" si="140"/>
        <v>1287974218.3220103</v>
      </c>
      <c r="F198" s="32">
        <v>121626642.93518399</v>
      </c>
      <c r="G198" s="33">
        <f t="shared" si="141"/>
        <v>1248312258.778192</v>
      </c>
      <c r="H198" s="32">
        <f t="shared" si="136"/>
        <v>1718150.86481601</v>
      </c>
      <c r="I198" s="33">
        <f t="shared" si="136"/>
        <v>39661959.543818235</v>
      </c>
      <c r="J198" s="32">
        <v>-598.94739147485234</v>
      </c>
      <c r="K198" s="33">
        <f t="shared" si="142"/>
        <v>-14285.279181989725</v>
      </c>
      <c r="L198" s="32">
        <f t="shared" si="137"/>
        <v>1717551.9174245351</v>
      </c>
      <c r="M198" s="34">
        <f t="shared" si="143"/>
        <v>39647674.264636397</v>
      </c>
      <c r="N198" s="34"/>
      <c r="O198" s="32">
        <v>858775.95871226862</v>
      </c>
      <c r="P198" s="33">
        <f t="shared" si="144"/>
        <v>29823837.132318199</v>
      </c>
      <c r="Q198" s="35"/>
      <c r="R198" s="32">
        <v>858775.95871226862</v>
      </c>
      <c r="S198" s="33">
        <f t="shared" si="145"/>
        <v>9823837.1323181987</v>
      </c>
      <c r="T198" s="32">
        <f t="shared" si="138"/>
        <v>1717551.9174245372</v>
      </c>
      <c r="U198" s="68">
        <f t="shared" si="138"/>
        <v>39647674.264636397</v>
      </c>
      <c r="V198" s="32">
        <v>7240.95</v>
      </c>
      <c r="W198" s="33">
        <f t="shared" si="146"/>
        <v>-152027.50999999998</v>
      </c>
      <c r="X198" s="32">
        <f t="shared" si="139"/>
        <v>866016.90871226857</v>
      </c>
      <c r="Y198" s="33">
        <f>X198+Y197</f>
        <v>9671809.622318197</v>
      </c>
      <c r="Z198" s="46"/>
      <c r="AA198" s="28"/>
      <c r="AB198" s="28"/>
    </row>
    <row r="199" spans="1:28" ht="13.7" hidden="1" customHeight="1" outlineLevel="1" x14ac:dyDescent="0.2">
      <c r="A199" s="16"/>
      <c r="B199" s="21"/>
      <c r="C199" s="58"/>
      <c r="D199" s="28"/>
      <c r="E199" s="28"/>
      <c r="F199" s="28"/>
      <c r="G199" s="28"/>
      <c r="H199" s="28"/>
      <c r="I199" s="28"/>
      <c r="J199" s="28"/>
      <c r="K199" s="28"/>
      <c r="L199" s="28"/>
      <c r="M199" s="28"/>
      <c r="N199" s="28"/>
      <c r="O199" s="28"/>
      <c r="P199" s="28"/>
      <c r="Q199" s="29"/>
      <c r="R199" s="28"/>
      <c r="S199" s="28"/>
      <c r="T199" s="28"/>
      <c r="U199" s="67"/>
      <c r="V199" s="28"/>
      <c r="W199" s="28"/>
      <c r="X199" s="28"/>
      <c r="Y199" s="28"/>
      <c r="Z199" s="46"/>
      <c r="AA199" s="28"/>
      <c r="AB199" s="28"/>
    </row>
    <row r="200" spans="1:28" ht="13.7" hidden="1" customHeight="1" outlineLevel="1" x14ac:dyDescent="0.2">
      <c r="A200" s="59" t="s">
        <v>43</v>
      </c>
      <c r="B200" s="21"/>
      <c r="C200" s="58"/>
      <c r="D200" s="28"/>
      <c r="E200" s="28">
        <f>E185+E198</f>
        <v>14899958966.072445</v>
      </c>
      <c r="F200" s="28"/>
      <c r="G200" s="28">
        <f>G185+G198</f>
        <v>14896062105.616673</v>
      </c>
      <c r="H200" s="28"/>
      <c r="I200" s="28">
        <f>I185+I198</f>
        <v>3896860.4557733536</v>
      </c>
      <c r="J200" s="28"/>
      <c r="K200" s="28">
        <f>K185+K198</f>
        <v>-13757.509078168114</v>
      </c>
      <c r="L200" s="28"/>
      <c r="M200" s="28"/>
      <c r="N200" s="28">
        <f>N185+M198</f>
        <v>3883101.4822784886</v>
      </c>
      <c r="O200" s="28"/>
      <c r="P200" s="28">
        <f>P185+P198</f>
        <v>428757.78240263462</v>
      </c>
      <c r="Q200" s="29"/>
      <c r="R200" s="28"/>
      <c r="S200" s="28">
        <f>S185+S198</f>
        <v>3454343.6642930694</v>
      </c>
      <c r="T200" s="28"/>
      <c r="U200" s="67">
        <f>U185+U198</f>
        <v>3883101.4466957077</v>
      </c>
      <c r="V200" s="28"/>
      <c r="W200" s="28">
        <f>W185+W198</f>
        <v>758037.26000000024</v>
      </c>
      <c r="X200" s="28"/>
      <c r="Y200" s="28">
        <f>Y185+Y198</f>
        <v>4212381.9242930673</v>
      </c>
      <c r="Z200" s="46"/>
      <c r="AA200" s="28"/>
      <c r="AB200" s="28"/>
    </row>
    <row r="201" spans="1:28" ht="13.7" hidden="1" customHeight="1" outlineLevel="1" x14ac:dyDescent="0.2">
      <c r="A201" s="16"/>
      <c r="B201" s="21"/>
      <c r="C201" s="58"/>
      <c r="D201" s="28"/>
      <c r="E201" s="28"/>
      <c r="F201" s="28"/>
      <c r="G201" s="28"/>
      <c r="H201" s="28"/>
      <c r="I201" s="28"/>
      <c r="J201" s="28"/>
      <c r="K201" s="28"/>
      <c r="L201" s="28"/>
      <c r="M201" s="28"/>
      <c r="N201" s="28"/>
      <c r="O201" s="28"/>
      <c r="P201" s="28"/>
      <c r="Q201" s="29"/>
      <c r="R201" s="28"/>
      <c r="S201" s="28"/>
      <c r="T201" s="28"/>
      <c r="U201" s="67"/>
      <c r="V201" s="28"/>
      <c r="W201" s="28"/>
      <c r="X201" s="28"/>
      <c r="Y201" s="28"/>
      <c r="Z201" s="46"/>
      <c r="AA201" s="28"/>
      <c r="AB201" s="28"/>
    </row>
    <row r="202" spans="1:28" ht="12.75" hidden="1" customHeight="1" outlineLevel="1" x14ac:dyDescent="0.2">
      <c r="A202" s="16">
        <v>14</v>
      </c>
      <c r="B202" s="21">
        <v>42005</v>
      </c>
      <c r="C202" s="58"/>
      <c r="D202" s="55">
        <v>119235519.24753395</v>
      </c>
      <c r="E202" s="43">
        <f>D202</f>
        <v>119235519.24753395</v>
      </c>
      <c r="F202" s="55">
        <v>121481127.35542199</v>
      </c>
      <c r="G202" s="43">
        <f>F202</f>
        <v>121481127.35542199</v>
      </c>
      <c r="H202" s="55">
        <f t="shared" ref="H202:I213" si="148">D202-F202</f>
        <v>-2245608.1078880429</v>
      </c>
      <c r="I202" s="43">
        <f t="shared" si="148"/>
        <v>-2245608.1078880429</v>
      </c>
      <c r="J202" s="55">
        <v>782.81898640980944</v>
      </c>
      <c r="K202" s="43">
        <f>J202</f>
        <v>782.81898640980944</v>
      </c>
      <c r="L202" s="55">
        <f t="shared" ref="L202:L213" si="149">H202+J202</f>
        <v>-2244825.2889016331</v>
      </c>
      <c r="M202" s="56">
        <f>L202</f>
        <v>-2244825.2889016331</v>
      </c>
      <c r="N202" s="43"/>
      <c r="O202" s="55">
        <v>-2244825.2889016331</v>
      </c>
      <c r="P202" s="43">
        <f>O202</f>
        <v>-2244825.2889016331</v>
      </c>
      <c r="Q202" s="29"/>
      <c r="R202" s="55">
        <v>0</v>
      </c>
      <c r="S202" s="43">
        <f>R202</f>
        <v>0</v>
      </c>
      <c r="T202" s="55">
        <f t="shared" ref="T202:U213" si="150">O202+R202</f>
        <v>-2244825.2889016331</v>
      </c>
      <c r="U202" s="63">
        <f t="shared" si="150"/>
        <v>-2244825.2889016331</v>
      </c>
      <c r="V202" s="55">
        <v>9534.94</v>
      </c>
      <c r="W202" s="43">
        <f>V202</f>
        <v>9534.94</v>
      </c>
      <c r="X202" s="55">
        <f t="shared" ref="X202:X213" si="151">R202+V202</f>
        <v>9534.94</v>
      </c>
      <c r="Y202" s="43">
        <f>X202</f>
        <v>9534.94</v>
      </c>
      <c r="Z202" s="46"/>
      <c r="AA202" s="28"/>
      <c r="AB202" s="28"/>
    </row>
    <row r="203" spans="1:28" ht="12.75" hidden="1" customHeight="1" outlineLevel="1" x14ac:dyDescent="0.2">
      <c r="A203" s="16">
        <v>14</v>
      </c>
      <c r="B203" s="21">
        <v>42036</v>
      </c>
      <c r="C203" s="58"/>
      <c r="D203" s="26">
        <v>105377338.24753395</v>
      </c>
      <c r="E203" s="27">
        <f t="shared" ref="E203:E213" si="152">E202+D203</f>
        <v>224612857.49506789</v>
      </c>
      <c r="F203" s="26">
        <v>100844823.70908299</v>
      </c>
      <c r="G203" s="27">
        <f t="shared" ref="G203:G213" si="153">G202+F203</f>
        <v>222325951.06450498</v>
      </c>
      <c r="H203" s="26">
        <f t="shared" si="148"/>
        <v>4532514.5384509563</v>
      </c>
      <c r="I203" s="27">
        <f t="shared" si="148"/>
        <v>2286906.4305629134</v>
      </c>
      <c r="J203" s="26">
        <v>-1580.0345681039616</v>
      </c>
      <c r="K203" s="27">
        <f t="shared" ref="K203:K213" si="154">K202+J203</f>
        <v>-797.21558169415221</v>
      </c>
      <c r="L203" s="26">
        <f t="shared" si="149"/>
        <v>4530934.5038828524</v>
      </c>
      <c r="M203" s="28">
        <f t="shared" ref="M203:M213" si="155">M202+L203</f>
        <v>2286109.2149812193</v>
      </c>
      <c r="N203" s="27"/>
      <c r="O203" s="26">
        <v>4530934.5038828524</v>
      </c>
      <c r="P203" s="27">
        <f t="shared" ref="P203:P213" si="156">P202+O203</f>
        <v>2286109.2149812193</v>
      </c>
      <c r="Q203" s="29"/>
      <c r="R203" s="26">
        <v>0</v>
      </c>
      <c r="S203" s="27">
        <f t="shared" ref="S203:S213" si="157">R203+S202</f>
        <v>0</v>
      </c>
      <c r="T203" s="26">
        <f t="shared" si="150"/>
        <v>4530934.5038828524</v>
      </c>
      <c r="U203" s="66">
        <f t="shared" si="150"/>
        <v>2286109.2149812193</v>
      </c>
      <c r="V203" s="26">
        <v>8612.2000000000007</v>
      </c>
      <c r="W203" s="27">
        <f t="shared" ref="W203:W213" si="158">W202+V203</f>
        <v>18147.14</v>
      </c>
      <c r="X203" s="26">
        <f t="shared" si="151"/>
        <v>8612.2000000000007</v>
      </c>
      <c r="Y203" s="27">
        <f t="shared" ref="Y203:Y208" si="159">X203+Y202</f>
        <v>18147.14</v>
      </c>
      <c r="Z203" s="46"/>
      <c r="AA203" s="28"/>
      <c r="AB203" s="28"/>
    </row>
    <row r="204" spans="1:28" ht="12.75" hidden="1" customHeight="1" outlineLevel="1" x14ac:dyDescent="0.2">
      <c r="A204" s="16">
        <v>14</v>
      </c>
      <c r="B204" s="21">
        <v>42064</v>
      </c>
      <c r="C204" s="58"/>
      <c r="D204" s="26">
        <v>105640903.24753395</v>
      </c>
      <c r="E204" s="27">
        <f t="shared" si="152"/>
        <v>330253760.74260187</v>
      </c>
      <c r="F204" s="28">
        <v>106071722.148637</v>
      </c>
      <c r="G204" s="27">
        <f t="shared" si="153"/>
        <v>328397673.21314198</v>
      </c>
      <c r="H204" s="28">
        <f t="shared" si="148"/>
        <v>-430818.90110304952</v>
      </c>
      <c r="I204" s="28">
        <f t="shared" si="148"/>
        <v>1856087.5294598937</v>
      </c>
      <c r="J204" s="26">
        <v>150.18346892454429</v>
      </c>
      <c r="K204" s="28">
        <f t="shared" si="154"/>
        <v>-647.03211276960792</v>
      </c>
      <c r="L204" s="26">
        <f t="shared" si="149"/>
        <v>-430668.71763412497</v>
      </c>
      <c r="M204" s="28">
        <f t="shared" si="155"/>
        <v>1855440.4973470944</v>
      </c>
      <c r="N204" s="28"/>
      <c r="O204" s="26">
        <v>-430668.71763412515</v>
      </c>
      <c r="P204" s="28">
        <f t="shared" si="156"/>
        <v>1855440.4973470941</v>
      </c>
      <c r="Q204" s="29"/>
      <c r="R204" s="26">
        <v>0</v>
      </c>
      <c r="S204" s="28">
        <f t="shared" si="157"/>
        <v>0</v>
      </c>
      <c r="T204" s="26">
        <f t="shared" si="150"/>
        <v>-430668.71763412515</v>
      </c>
      <c r="U204" s="67">
        <f t="shared" si="150"/>
        <v>1855440.4973470941</v>
      </c>
      <c r="V204" s="26">
        <v>9534.94</v>
      </c>
      <c r="W204" s="28">
        <f t="shared" si="158"/>
        <v>27682.080000000002</v>
      </c>
      <c r="X204" s="26">
        <f t="shared" si="151"/>
        <v>9534.94</v>
      </c>
      <c r="Y204" s="27">
        <f t="shared" si="159"/>
        <v>27682.080000000002</v>
      </c>
      <c r="Z204" s="46"/>
      <c r="AA204" s="28"/>
      <c r="AB204" s="28"/>
    </row>
    <row r="205" spans="1:28" ht="13.15" hidden="1" customHeight="1" outlineLevel="1" x14ac:dyDescent="0.2">
      <c r="A205" s="16">
        <v>14</v>
      </c>
      <c r="B205" s="21">
        <v>42095</v>
      </c>
      <c r="C205" s="58"/>
      <c r="D205" s="26">
        <v>95557329.247533947</v>
      </c>
      <c r="E205" s="27">
        <f t="shared" si="152"/>
        <v>425811089.99013579</v>
      </c>
      <c r="F205" s="28">
        <v>99985490.993270993</v>
      </c>
      <c r="G205" s="27">
        <f t="shared" si="153"/>
        <v>428383164.20641297</v>
      </c>
      <c r="H205" s="26">
        <f t="shared" si="148"/>
        <v>-4428161.745737046</v>
      </c>
      <c r="I205" s="27">
        <f t="shared" si="148"/>
        <v>-2572074.2162771821</v>
      </c>
      <c r="J205" s="26">
        <v>1543.6571845645085</v>
      </c>
      <c r="K205" s="27">
        <f t="shared" si="154"/>
        <v>896.62507179490058</v>
      </c>
      <c r="L205" s="26">
        <f t="shared" si="149"/>
        <v>-4426618.0885524815</v>
      </c>
      <c r="M205" s="28">
        <f t="shared" si="155"/>
        <v>-2571177.5912053874</v>
      </c>
      <c r="N205" s="28"/>
      <c r="O205" s="26">
        <v>-4426618.0885524815</v>
      </c>
      <c r="P205" s="27">
        <f t="shared" si="156"/>
        <v>-2571177.5912053874</v>
      </c>
      <c r="Q205" s="29"/>
      <c r="R205" s="26">
        <v>0</v>
      </c>
      <c r="S205" s="27">
        <f t="shared" si="157"/>
        <v>0</v>
      </c>
      <c r="T205" s="26">
        <f t="shared" si="150"/>
        <v>-4426618.0885524815</v>
      </c>
      <c r="U205" s="66">
        <f t="shared" si="150"/>
        <v>-2571177.5912053874</v>
      </c>
      <c r="V205" s="26">
        <v>9227.36</v>
      </c>
      <c r="W205" s="27">
        <f t="shared" si="158"/>
        <v>36909.440000000002</v>
      </c>
      <c r="X205" s="26">
        <f t="shared" si="151"/>
        <v>9227.36</v>
      </c>
      <c r="Y205" s="27">
        <f t="shared" si="159"/>
        <v>36909.440000000002</v>
      </c>
      <c r="Z205" s="46"/>
      <c r="AA205" s="28"/>
      <c r="AB205" s="28"/>
    </row>
    <row r="206" spans="1:28" ht="15" hidden="1" customHeight="1" outlineLevel="1" x14ac:dyDescent="0.2">
      <c r="A206" s="16">
        <v>14</v>
      </c>
      <c r="B206" s="21">
        <v>42125</v>
      </c>
      <c r="C206" s="58"/>
      <c r="D206" s="26">
        <v>94657182.247533947</v>
      </c>
      <c r="E206" s="27">
        <f t="shared" si="152"/>
        <v>520468272.23766971</v>
      </c>
      <c r="F206" s="26">
        <v>88865117.478068992</v>
      </c>
      <c r="G206" s="27">
        <f t="shared" si="153"/>
        <v>517248281.68448198</v>
      </c>
      <c r="H206" s="26">
        <f t="shared" si="148"/>
        <v>5792064.7694649547</v>
      </c>
      <c r="I206" s="27">
        <f t="shared" si="148"/>
        <v>3219990.5531877279</v>
      </c>
      <c r="J206" s="26">
        <v>-2019.1137786358595</v>
      </c>
      <c r="K206" s="27">
        <f t="shared" si="154"/>
        <v>-1122.4887068409589</v>
      </c>
      <c r="L206" s="26">
        <f t="shared" si="149"/>
        <v>5790045.6556863189</v>
      </c>
      <c r="M206" s="28">
        <f t="shared" si="155"/>
        <v>3218868.0644809315</v>
      </c>
      <c r="N206" s="28"/>
      <c r="O206" s="26">
        <v>5790045.6556863189</v>
      </c>
      <c r="P206" s="27">
        <f t="shared" si="156"/>
        <v>3218868.0644809315</v>
      </c>
      <c r="Q206" s="29"/>
      <c r="R206" s="26">
        <v>0</v>
      </c>
      <c r="S206" s="27">
        <f t="shared" si="157"/>
        <v>0</v>
      </c>
      <c r="T206" s="26">
        <f t="shared" si="150"/>
        <v>5790045.6556863189</v>
      </c>
      <c r="U206" s="66">
        <f t="shared" si="150"/>
        <v>3218868.0644809315</v>
      </c>
      <c r="V206" s="26">
        <v>9534.94</v>
      </c>
      <c r="W206" s="27">
        <f t="shared" si="158"/>
        <v>46444.380000000005</v>
      </c>
      <c r="X206" s="26">
        <f t="shared" si="151"/>
        <v>9534.94</v>
      </c>
      <c r="Y206" s="27">
        <f t="shared" si="159"/>
        <v>46444.380000000005</v>
      </c>
      <c r="Z206" s="46"/>
      <c r="AA206" s="28"/>
      <c r="AB206" s="28"/>
    </row>
    <row r="207" spans="1:28" ht="12.75" hidden="1" customHeight="1" outlineLevel="1" x14ac:dyDescent="0.2">
      <c r="A207" s="16">
        <v>14</v>
      </c>
      <c r="B207" s="21">
        <v>42156</v>
      </c>
      <c r="D207" s="26">
        <v>94331422.247533947</v>
      </c>
      <c r="E207" s="27">
        <f t="shared" si="152"/>
        <v>614799694.48520362</v>
      </c>
      <c r="F207" s="26">
        <v>92822917.967196003</v>
      </c>
      <c r="G207" s="27">
        <f t="shared" si="153"/>
        <v>610071199.65167797</v>
      </c>
      <c r="H207" s="26">
        <f t="shared" si="148"/>
        <v>1508504.2803379446</v>
      </c>
      <c r="I207" s="27">
        <f t="shared" si="148"/>
        <v>4728494.8335256577</v>
      </c>
      <c r="J207" s="26">
        <v>-525.86459212587215</v>
      </c>
      <c r="K207" s="27">
        <f t="shared" si="154"/>
        <v>-1648.3532989668311</v>
      </c>
      <c r="L207" s="26">
        <f t="shared" si="149"/>
        <v>1507978.4157458188</v>
      </c>
      <c r="M207" s="28">
        <f t="shared" si="155"/>
        <v>4726846.4802267505</v>
      </c>
      <c r="N207" s="28"/>
      <c r="O207" s="26">
        <v>1507978.415745819</v>
      </c>
      <c r="P207" s="27">
        <f t="shared" si="156"/>
        <v>4726846.4802267505</v>
      </c>
      <c r="Q207" s="29"/>
      <c r="R207" s="26">
        <v>0</v>
      </c>
      <c r="S207" s="27">
        <f t="shared" si="157"/>
        <v>0</v>
      </c>
      <c r="T207" s="26">
        <f t="shared" si="150"/>
        <v>1507978.415745819</v>
      </c>
      <c r="U207" s="66">
        <f t="shared" si="150"/>
        <v>4726846.4802267505</v>
      </c>
      <c r="V207" s="26">
        <v>9227.36</v>
      </c>
      <c r="W207" s="27">
        <f t="shared" si="158"/>
        <v>55671.740000000005</v>
      </c>
      <c r="X207" s="26">
        <f t="shared" si="151"/>
        <v>9227.36</v>
      </c>
      <c r="Y207" s="27">
        <f t="shared" si="159"/>
        <v>55671.740000000005</v>
      </c>
      <c r="Z207" s="46"/>
      <c r="AA207" s="28"/>
      <c r="AB207" s="28"/>
    </row>
    <row r="208" spans="1:28" ht="12.75" hidden="1" customHeight="1" outlineLevel="1" x14ac:dyDescent="0.2">
      <c r="A208" s="16">
        <v>14</v>
      </c>
      <c r="B208" s="21">
        <v>42186</v>
      </c>
      <c r="C208" s="58"/>
      <c r="D208" s="26">
        <v>101097386.24753395</v>
      </c>
      <c r="E208" s="27">
        <f t="shared" si="152"/>
        <v>715897080.73273754</v>
      </c>
      <c r="F208" s="26">
        <v>98037157.928702995</v>
      </c>
      <c r="G208" s="27">
        <f t="shared" si="153"/>
        <v>708108357.58038092</v>
      </c>
      <c r="H208" s="26">
        <f t="shared" si="148"/>
        <v>3060228.318830952</v>
      </c>
      <c r="I208" s="27">
        <f t="shared" si="148"/>
        <v>7788723.1523566246</v>
      </c>
      <c r="J208" s="26">
        <v>-1066.795591944363</v>
      </c>
      <c r="K208" s="27">
        <f t="shared" si="154"/>
        <v>-2715.148890911194</v>
      </c>
      <c r="L208" s="26">
        <f t="shared" si="149"/>
        <v>3059161.5232390077</v>
      </c>
      <c r="M208" s="28">
        <f t="shared" si="155"/>
        <v>7786008.0034657586</v>
      </c>
      <c r="N208" s="28"/>
      <c r="O208" s="26">
        <v>3059161.5232390082</v>
      </c>
      <c r="P208" s="27">
        <f t="shared" si="156"/>
        <v>7786008.0034657586</v>
      </c>
      <c r="Q208" s="29"/>
      <c r="R208" s="26">
        <v>0</v>
      </c>
      <c r="S208" s="27">
        <f t="shared" si="157"/>
        <v>0</v>
      </c>
      <c r="T208" s="26">
        <f t="shared" si="150"/>
        <v>3059161.5232390082</v>
      </c>
      <c r="U208" s="66">
        <f t="shared" si="150"/>
        <v>7786008.0034657586</v>
      </c>
      <c r="V208" s="26">
        <v>9534.94</v>
      </c>
      <c r="W208" s="27">
        <f t="shared" si="158"/>
        <v>65206.680000000008</v>
      </c>
      <c r="X208" s="26">
        <f t="shared" si="151"/>
        <v>9534.94</v>
      </c>
      <c r="Y208" s="27">
        <f t="shared" si="159"/>
        <v>65206.680000000008</v>
      </c>
      <c r="Z208" s="46"/>
      <c r="AA208" s="28"/>
      <c r="AB208" s="28"/>
    </row>
    <row r="209" spans="1:28" ht="12.75" hidden="1" customHeight="1" outlineLevel="1" x14ac:dyDescent="0.2">
      <c r="A209" s="16">
        <v>14</v>
      </c>
      <c r="B209" s="21">
        <v>42217</v>
      </c>
      <c r="C209" s="58"/>
      <c r="D209" s="26">
        <v>97525273.247533947</v>
      </c>
      <c r="E209" s="27">
        <f t="shared" si="152"/>
        <v>813422353.98027146</v>
      </c>
      <c r="F209" s="26">
        <v>94703196.510757998</v>
      </c>
      <c r="G209" s="27">
        <f t="shared" si="153"/>
        <v>802811554.09113896</v>
      </c>
      <c r="H209" s="26">
        <f t="shared" si="148"/>
        <v>2822076.7367759496</v>
      </c>
      <c r="I209" s="27">
        <f t="shared" si="148"/>
        <v>10610799.8891325</v>
      </c>
      <c r="J209" s="26">
        <v>-983.77595044020563</v>
      </c>
      <c r="K209" s="27">
        <f t="shared" si="154"/>
        <v>-3698.9248413513997</v>
      </c>
      <c r="L209" s="26">
        <f t="shared" si="149"/>
        <v>2821092.9608255094</v>
      </c>
      <c r="M209" s="28">
        <f t="shared" si="155"/>
        <v>10607100.964291267</v>
      </c>
      <c r="N209" s="28"/>
      <c r="O209" s="26">
        <v>2821092.9608255085</v>
      </c>
      <c r="P209" s="27">
        <f t="shared" si="156"/>
        <v>10607100.964291267</v>
      </c>
      <c r="Q209" s="29"/>
      <c r="R209" s="26">
        <v>0</v>
      </c>
      <c r="S209" s="27">
        <f t="shared" si="157"/>
        <v>0</v>
      </c>
      <c r="T209" s="26">
        <f t="shared" si="150"/>
        <v>2821092.9608255085</v>
      </c>
      <c r="U209" s="66">
        <f t="shared" si="150"/>
        <v>10607100.964291267</v>
      </c>
      <c r="V209" s="26">
        <v>9534.94</v>
      </c>
      <c r="W209" s="27">
        <f t="shared" si="158"/>
        <v>74741.62000000001</v>
      </c>
      <c r="X209" s="26">
        <f t="shared" si="151"/>
        <v>9534.94</v>
      </c>
      <c r="Y209" s="27">
        <f>X209+Y208</f>
        <v>74741.62000000001</v>
      </c>
      <c r="Z209" s="46"/>
      <c r="AA209" s="28"/>
      <c r="AB209" s="28"/>
    </row>
    <row r="210" spans="1:28" ht="12.75" hidden="1" customHeight="1" outlineLevel="1" x14ac:dyDescent="0.2">
      <c r="A210" s="16">
        <v>14</v>
      </c>
      <c r="B210" s="21">
        <v>42248</v>
      </c>
      <c r="C210" s="58"/>
      <c r="D210" s="26">
        <v>90491148.247533947</v>
      </c>
      <c r="E210" s="27">
        <f t="shared" si="152"/>
        <v>903913502.22780538</v>
      </c>
      <c r="F210" s="26">
        <v>86658978.162232995</v>
      </c>
      <c r="G210" s="27">
        <f t="shared" si="153"/>
        <v>889470532.25337195</v>
      </c>
      <c r="H210" s="26">
        <f t="shared" si="148"/>
        <v>3832170.0853009522</v>
      </c>
      <c r="I210" s="27">
        <f t="shared" si="148"/>
        <v>14442969.974433422</v>
      </c>
      <c r="J210" s="26">
        <v>-1335.8944917358458</v>
      </c>
      <c r="K210" s="27">
        <f t="shared" si="154"/>
        <v>-5034.8193330872455</v>
      </c>
      <c r="L210" s="26">
        <f t="shared" si="149"/>
        <v>3830834.1908092164</v>
      </c>
      <c r="M210" s="28">
        <f t="shared" si="155"/>
        <v>14437935.155100483</v>
      </c>
      <c r="N210" s="28"/>
      <c r="O210" s="26">
        <v>3830834.1908092164</v>
      </c>
      <c r="P210" s="27">
        <f t="shared" si="156"/>
        <v>14437935.155100483</v>
      </c>
      <c r="Q210" s="29"/>
      <c r="R210" s="26">
        <v>0</v>
      </c>
      <c r="S210" s="27">
        <f t="shared" si="157"/>
        <v>0</v>
      </c>
      <c r="T210" s="26">
        <f t="shared" si="150"/>
        <v>3830834.1908092164</v>
      </c>
      <c r="U210" s="66">
        <f t="shared" si="150"/>
        <v>14437935.155100483</v>
      </c>
      <c r="V210" s="26">
        <v>9227.36</v>
      </c>
      <c r="W210" s="27">
        <f t="shared" si="158"/>
        <v>83968.98000000001</v>
      </c>
      <c r="X210" s="26">
        <f t="shared" si="151"/>
        <v>9227.36</v>
      </c>
      <c r="Y210" s="27">
        <f>X210+Y209</f>
        <v>83968.98000000001</v>
      </c>
      <c r="Z210" s="46"/>
      <c r="AA210" s="28"/>
      <c r="AB210" s="28"/>
    </row>
    <row r="211" spans="1:28" ht="12.6" hidden="1" customHeight="1" outlineLevel="1" x14ac:dyDescent="0.2">
      <c r="A211" s="16">
        <v>14</v>
      </c>
      <c r="B211" s="21">
        <v>42278</v>
      </c>
      <c r="C211" s="58"/>
      <c r="D211" s="26">
        <v>97346832.147533953</v>
      </c>
      <c r="E211" s="27">
        <f t="shared" si="152"/>
        <v>1001260334.3753393</v>
      </c>
      <c r="F211" s="26">
        <v>94615523.571054995</v>
      </c>
      <c r="G211" s="27">
        <f t="shared" si="153"/>
        <v>984086055.82442689</v>
      </c>
      <c r="H211" s="26">
        <f t="shared" si="148"/>
        <v>2731308.5764789581</v>
      </c>
      <c r="I211" s="27">
        <f t="shared" si="148"/>
        <v>17174278.55091238</v>
      </c>
      <c r="J211" s="26">
        <v>-952.13416976062581</v>
      </c>
      <c r="K211" s="27">
        <f t="shared" si="154"/>
        <v>-5986.9535028478713</v>
      </c>
      <c r="L211" s="26">
        <f t="shared" si="149"/>
        <v>2730356.4423091975</v>
      </c>
      <c r="M211" s="28">
        <f t="shared" si="155"/>
        <v>17168291.59740968</v>
      </c>
      <c r="N211" s="28"/>
      <c r="O211" s="26">
        <v>2730356.442309197</v>
      </c>
      <c r="P211" s="27">
        <f t="shared" si="156"/>
        <v>17168291.59740968</v>
      </c>
      <c r="Q211" s="29"/>
      <c r="R211" s="26">
        <v>0</v>
      </c>
      <c r="S211" s="27">
        <f t="shared" si="157"/>
        <v>0</v>
      </c>
      <c r="T211" s="26">
        <f t="shared" si="150"/>
        <v>2730356.442309197</v>
      </c>
      <c r="U211" s="66">
        <f t="shared" si="150"/>
        <v>17168291.59740968</v>
      </c>
      <c r="V211" s="26">
        <v>9534.94</v>
      </c>
      <c r="W211" s="27">
        <f t="shared" si="158"/>
        <v>93503.920000000013</v>
      </c>
      <c r="X211" s="26">
        <f t="shared" si="151"/>
        <v>9534.94</v>
      </c>
      <c r="Y211" s="27">
        <f>X211+Y210</f>
        <v>93503.920000000013</v>
      </c>
      <c r="Z211" s="46"/>
      <c r="AA211" s="28"/>
      <c r="AB211" s="28"/>
    </row>
    <row r="212" spans="1:28" ht="12.6" hidden="1" customHeight="1" outlineLevel="1" x14ac:dyDescent="0.2">
      <c r="A212" s="16">
        <v>14</v>
      </c>
      <c r="B212" s="21">
        <v>42309</v>
      </c>
      <c r="C212" s="58"/>
      <c r="D212" s="26">
        <v>113165980.24753395</v>
      </c>
      <c r="E212" s="27">
        <f t="shared" si="152"/>
        <v>1114426314.6228733</v>
      </c>
      <c r="F212" s="26">
        <v>116681143.42031699</v>
      </c>
      <c r="G212" s="27">
        <f t="shared" si="153"/>
        <v>1100767199.2447438</v>
      </c>
      <c r="H212" s="26">
        <f t="shared" si="148"/>
        <v>-3515163.172783047</v>
      </c>
      <c r="I212" s="27">
        <f t="shared" si="148"/>
        <v>13659115.378129482</v>
      </c>
      <c r="J212" s="26">
        <v>1225.3858820321038</v>
      </c>
      <c r="K212" s="27">
        <f t="shared" si="154"/>
        <v>-4761.5676208157674</v>
      </c>
      <c r="L212" s="26">
        <f t="shared" si="149"/>
        <v>-3513937.7869010149</v>
      </c>
      <c r="M212" s="28">
        <f t="shared" si="155"/>
        <v>13654353.810508665</v>
      </c>
      <c r="N212" s="28"/>
      <c r="O212" s="26">
        <v>-3513937.7869010158</v>
      </c>
      <c r="P212" s="27">
        <f t="shared" si="156"/>
        <v>13654353.810508665</v>
      </c>
      <c r="Q212" s="29"/>
      <c r="R212" s="26">
        <v>0</v>
      </c>
      <c r="S212" s="27">
        <f t="shared" si="157"/>
        <v>0</v>
      </c>
      <c r="T212" s="26">
        <f t="shared" si="150"/>
        <v>-3513937.7869010158</v>
      </c>
      <c r="U212" s="66">
        <f t="shared" si="150"/>
        <v>13654353.810508665</v>
      </c>
      <c r="V212" s="26">
        <v>9227.36</v>
      </c>
      <c r="W212" s="27">
        <f t="shared" si="158"/>
        <v>102731.28000000001</v>
      </c>
      <c r="X212" s="26">
        <f t="shared" si="151"/>
        <v>9227.36</v>
      </c>
      <c r="Y212" s="27">
        <f>X212+Y211</f>
        <v>102731.28000000001</v>
      </c>
      <c r="Z212" s="46"/>
      <c r="AA212" s="28"/>
      <c r="AB212" s="28"/>
    </row>
    <row r="213" spans="1:28" ht="13.7" hidden="1" customHeight="1" outlineLevel="1" x14ac:dyDescent="0.2">
      <c r="A213" s="16">
        <v>14</v>
      </c>
      <c r="B213" s="21">
        <v>42339</v>
      </c>
      <c r="C213" s="58"/>
      <c r="D213" s="32">
        <v>121591637.24753395</v>
      </c>
      <c r="E213" s="33">
        <f t="shared" si="152"/>
        <v>1236017951.8704073</v>
      </c>
      <c r="F213" s="32">
        <v>127014913.35628699</v>
      </c>
      <c r="G213" s="33">
        <f t="shared" si="153"/>
        <v>1227782112.6010308</v>
      </c>
      <c r="H213" s="32">
        <f t="shared" si="148"/>
        <v>-5423276.1087530404</v>
      </c>
      <c r="I213" s="33">
        <f t="shared" si="148"/>
        <v>8235839.2693765163</v>
      </c>
      <c r="J213" s="32">
        <v>1890.554051511921</v>
      </c>
      <c r="K213" s="33">
        <f t="shared" si="154"/>
        <v>-2871.0135693038465</v>
      </c>
      <c r="L213" s="32">
        <f t="shared" si="149"/>
        <v>-5421385.5547015285</v>
      </c>
      <c r="M213" s="34">
        <f t="shared" si="155"/>
        <v>8232968.2558071362</v>
      </c>
      <c r="N213" s="34"/>
      <c r="O213" s="32">
        <v>-5421385.5547015294</v>
      </c>
      <c r="P213" s="33">
        <f t="shared" si="156"/>
        <v>8232968.2558071353</v>
      </c>
      <c r="Q213" s="35"/>
      <c r="R213" s="32">
        <v>0</v>
      </c>
      <c r="S213" s="33">
        <f t="shared" si="157"/>
        <v>0</v>
      </c>
      <c r="T213" s="32">
        <f t="shared" si="150"/>
        <v>-5421385.5547015294</v>
      </c>
      <c r="U213" s="68">
        <f t="shared" si="150"/>
        <v>8232968.2558071353</v>
      </c>
      <c r="V213" s="32">
        <v>9534.94</v>
      </c>
      <c r="W213" s="33">
        <f t="shared" si="158"/>
        <v>112266.22000000002</v>
      </c>
      <c r="X213" s="32">
        <f t="shared" si="151"/>
        <v>9534.94</v>
      </c>
      <c r="Y213" s="33">
        <f>X213+Y212</f>
        <v>112266.22000000002</v>
      </c>
      <c r="Z213" s="46"/>
      <c r="AA213" s="28"/>
      <c r="AB213" s="28"/>
    </row>
    <row r="214" spans="1:28" ht="13.15" hidden="1" customHeight="1" outlineLevel="1" x14ac:dyDescent="0.2">
      <c r="A214" s="16"/>
      <c r="B214" s="21"/>
      <c r="C214" s="58"/>
      <c r="D214" s="56"/>
      <c r="E214" s="56"/>
      <c r="F214" s="56"/>
      <c r="G214" s="56"/>
      <c r="H214" s="56"/>
      <c r="I214" s="56"/>
      <c r="J214" s="56"/>
      <c r="K214" s="56"/>
      <c r="L214" s="56"/>
      <c r="M214" s="56"/>
      <c r="N214" s="56"/>
      <c r="O214" s="56"/>
      <c r="P214" s="56"/>
      <c r="Q214" s="73"/>
      <c r="R214" s="56"/>
      <c r="S214" s="56"/>
      <c r="T214" s="56"/>
      <c r="U214" s="74"/>
      <c r="V214" s="56"/>
      <c r="W214" s="56"/>
      <c r="X214" s="56"/>
      <c r="Y214" s="56"/>
      <c r="Z214" s="46"/>
      <c r="AA214" s="28"/>
      <c r="AB214" s="28"/>
    </row>
    <row r="215" spans="1:28" ht="12.75" hidden="1" customHeight="1" outlineLevel="1" x14ac:dyDescent="0.2">
      <c r="A215" s="59" t="s">
        <v>44</v>
      </c>
      <c r="B215" s="21"/>
      <c r="C215" s="58"/>
      <c r="D215" s="28"/>
      <c r="E215" s="28">
        <f>E200+E213</f>
        <v>16135976917.942852</v>
      </c>
      <c r="F215" s="28"/>
      <c r="G215" s="28">
        <f>G200+G213</f>
        <v>16123844218.217703</v>
      </c>
      <c r="H215" s="28"/>
      <c r="I215" s="28">
        <f>I200+I213</f>
        <v>12132699.72514987</v>
      </c>
      <c r="J215" s="28"/>
      <c r="K215" s="28">
        <f>K200+K213</f>
        <v>-16628.52264747196</v>
      </c>
      <c r="L215" s="28"/>
      <c r="M215" s="28"/>
      <c r="N215" s="28">
        <f>N200+M213</f>
        <v>12116069.738085624</v>
      </c>
      <c r="O215" s="28"/>
      <c r="P215" s="28">
        <f>P200+P213</f>
        <v>8661726.0382097699</v>
      </c>
      <c r="Q215" s="29"/>
      <c r="R215" s="28"/>
      <c r="S215" s="28">
        <f>S200+S213</f>
        <v>3454343.6642930694</v>
      </c>
      <c r="T215" s="28"/>
      <c r="U215" s="28">
        <f>U200+U213</f>
        <v>12116069.702502843</v>
      </c>
      <c r="V215" s="28"/>
      <c r="W215" s="28">
        <f>W200+W213</f>
        <v>870303.48000000021</v>
      </c>
      <c r="X215" s="28"/>
      <c r="Y215" s="28">
        <f>Y200+Y213</f>
        <v>4324648.144293067</v>
      </c>
      <c r="Z215" s="46"/>
      <c r="AA215" s="28"/>
      <c r="AB215" s="28"/>
    </row>
    <row r="216" spans="1:28" ht="13.15" hidden="1" customHeight="1" outlineLevel="1" x14ac:dyDescent="0.2">
      <c r="A216" s="16"/>
      <c r="B216" s="21"/>
      <c r="C216" s="58"/>
      <c r="D216" s="28"/>
      <c r="E216" s="28"/>
      <c r="F216" s="28"/>
      <c r="G216" s="28"/>
      <c r="H216" s="28"/>
      <c r="I216" s="28"/>
      <c r="J216" s="28"/>
      <c r="K216" s="28"/>
      <c r="L216" s="28"/>
      <c r="M216" s="28"/>
      <c r="N216" s="28"/>
      <c r="O216" s="28"/>
      <c r="P216" s="28"/>
      <c r="Q216" s="29"/>
      <c r="R216" s="28"/>
      <c r="S216" s="28"/>
      <c r="T216" s="28"/>
      <c r="U216" s="67"/>
      <c r="V216" s="28"/>
      <c r="W216" s="28"/>
      <c r="X216" s="28"/>
      <c r="Y216" s="28"/>
      <c r="Z216" s="46"/>
      <c r="AA216" s="28"/>
      <c r="AB216" s="28"/>
    </row>
    <row r="217" spans="1:28" ht="12.75" hidden="1" customHeight="1" outlineLevel="1" x14ac:dyDescent="0.2">
      <c r="A217" s="16">
        <v>15</v>
      </c>
      <c r="B217" s="21">
        <v>42370</v>
      </c>
      <c r="C217" s="58"/>
      <c r="D217" s="55">
        <v>118037710.24753395</v>
      </c>
      <c r="E217" s="43">
        <f>D217</f>
        <v>118037710.24753395</v>
      </c>
      <c r="F217" s="55">
        <v>126240913.10198399</v>
      </c>
      <c r="G217" s="43">
        <f>F217</f>
        <v>126240913.10198399</v>
      </c>
      <c r="H217" s="55">
        <f t="shared" ref="H217:I228" si="160">D217-F217</f>
        <v>-8203202.854450047</v>
      </c>
      <c r="I217" s="43">
        <f t="shared" si="160"/>
        <v>-8203202.854450047</v>
      </c>
      <c r="J217" s="55">
        <v>2859.636515061371</v>
      </c>
      <c r="K217" s="43">
        <f>J217</f>
        <v>2859.636515061371</v>
      </c>
      <c r="L217" s="55">
        <f t="shared" ref="L217:L228" si="161">H217+J217</f>
        <v>-8200343.2179349856</v>
      </c>
      <c r="M217" s="56">
        <f>L217</f>
        <v>-8200343.2179349856</v>
      </c>
      <c r="N217" s="43"/>
      <c r="O217" s="55">
        <v>-8200343.2179349856</v>
      </c>
      <c r="P217" s="43">
        <f>O217</f>
        <v>-8200343.2179349856</v>
      </c>
      <c r="Q217" s="29"/>
      <c r="R217" s="55">
        <v>0</v>
      </c>
      <c r="S217" s="43">
        <f>R217</f>
        <v>0</v>
      </c>
      <c r="T217" s="55">
        <f t="shared" ref="T217:U228" si="162">O217+R217</f>
        <v>-8200343.2179349856</v>
      </c>
      <c r="U217" s="63">
        <f t="shared" si="162"/>
        <v>-8200343.2179349856</v>
      </c>
      <c r="V217" s="55">
        <v>9534.94</v>
      </c>
      <c r="W217" s="43">
        <f>V217</f>
        <v>9534.94</v>
      </c>
      <c r="X217" s="55">
        <f t="shared" ref="X217:X228" si="163">R217+V217</f>
        <v>9534.94</v>
      </c>
      <c r="Y217" s="43">
        <f>X217</f>
        <v>9534.94</v>
      </c>
      <c r="Z217" s="46"/>
      <c r="AA217" s="28"/>
      <c r="AB217" s="28"/>
    </row>
    <row r="218" spans="1:28" ht="12.75" hidden="1" customHeight="1" outlineLevel="1" x14ac:dyDescent="0.2">
      <c r="A218" s="16">
        <v>15</v>
      </c>
      <c r="B218" s="21">
        <v>42401</v>
      </c>
      <c r="C218" s="58"/>
      <c r="D218" s="26">
        <v>106321602.24753395</v>
      </c>
      <c r="E218" s="27">
        <f t="shared" ref="E218:E228" si="164">E217+D218</f>
        <v>224359312.49506789</v>
      </c>
      <c r="F218" s="26">
        <v>109499535.330433</v>
      </c>
      <c r="G218" s="27">
        <f t="shared" ref="G218:G228" si="165">G217+F218</f>
        <v>235740448.43241698</v>
      </c>
      <c r="H218" s="26">
        <f t="shared" si="160"/>
        <v>-3177933.0828990489</v>
      </c>
      <c r="I218" s="27">
        <f t="shared" si="160"/>
        <v>-11381135.937349081</v>
      </c>
      <c r="J218" s="26">
        <v>1107.8274726988748</v>
      </c>
      <c r="K218" s="27">
        <f t="shared" ref="K218:K228" si="166">K217+J218</f>
        <v>3967.4639877602458</v>
      </c>
      <c r="L218" s="26">
        <f t="shared" si="161"/>
        <v>-3176825.25542635</v>
      </c>
      <c r="M218" s="28">
        <f t="shared" ref="M218:M228" si="167">M217+L218</f>
        <v>-11377168.473361336</v>
      </c>
      <c r="N218" s="27"/>
      <c r="O218" s="26">
        <v>-3176825.25542635</v>
      </c>
      <c r="P218" s="27">
        <f t="shared" ref="P218:P228" si="168">P217+O218</f>
        <v>-11377168.473361336</v>
      </c>
      <c r="Q218" s="29"/>
      <c r="R218" s="26">
        <v>0</v>
      </c>
      <c r="S218" s="27">
        <f t="shared" ref="S218:S228" si="169">R218+S217</f>
        <v>0</v>
      </c>
      <c r="T218" s="26">
        <f t="shared" si="162"/>
        <v>-3176825.25542635</v>
      </c>
      <c r="U218" s="66">
        <f t="shared" si="162"/>
        <v>-11377168.473361336</v>
      </c>
      <c r="V218" s="26">
        <v>8919.7800000000007</v>
      </c>
      <c r="W218" s="27">
        <f t="shared" ref="W218:W228" si="170">W217+V218</f>
        <v>18454.72</v>
      </c>
      <c r="X218" s="26">
        <f t="shared" si="163"/>
        <v>8919.7800000000007</v>
      </c>
      <c r="Y218" s="27">
        <f t="shared" ref="Y218:Y223" si="171">X218+Y217</f>
        <v>18454.72</v>
      </c>
      <c r="Z218" s="46"/>
      <c r="AA218" s="28"/>
      <c r="AB218" s="28"/>
    </row>
    <row r="219" spans="1:28" ht="12.75" hidden="1" customHeight="1" outlineLevel="1" x14ac:dyDescent="0.2">
      <c r="A219" s="16">
        <v>15</v>
      </c>
      <c r="B219" s="21">
        <v>42430</v>
      </c>
      <c r="C219" s="58"/>
      <c r="D219" s="26">
        <v>106720850.24753395</v>
      </c>
      <c r="E219" s="27">
        <f t="shared" si="164"/>
        <v>331080162.74260187</v>
      </c>
      <c r="F219" s="28">
        <v>107261355.46272199</v>
      </c>
      <c r="G219" s="27">
        <f t="shared" si="165"/>
        <v>343001803.89513898</v>
      </c>
      <c r="H219" s="28">
        <f t="shared" si="160"/>
        <v>-540505.21518804133</v>
      </c>
      <c r="I219" s="28">
        <f t="shared" si="160"/>
        <v>-11921641.152537107</v>
      </c>
      <c r="J219" s="26">
        <v>188.42011801456101</v>
      </c>
      <c r="K219" s="28">
        <f t="shared" si="166"/>
        <v>4155.8841057748068</v>
      </c>
      <c r="L219" s="26">
        <f t="shared" si="161"/>
        <v>-540316.79507002677</v>
      </c>
      <c r="M219" s="28">
        <f t="shared" si="167"/>
        <v>-11917485.268431362</v>
      </c>
      <c r="N219" s="28"/>
      <c r="O219" s="26">
        <v>-540316.79507002607</v>
      </c>
      <c r="P219" s="28">
        <f t="shared" si="168"/>
        <v>-11917485.268431362</v>
      </c>
      <c r="Q219" s="29"/>
      <c r="R219" s="26">
        <v>0</v>
      </c>
      <c r="S219" s="28">
        <f t="shared" si="169"/>
        <v>0</v>
      </c>
      <c r="T219" s="26">
        <f t="shared" si="162"/>
        <v>-540316.79507002607</v>
      </c>
      <c r="U219" s="67">
        <f t="shared" si="162"/>
        <v>-11917485.268431362</v>
      </c>
      <c r="V219" s="26">
        <v>9534.94</v>
      </c>
      <c r="W219" s="28">
        <f t="shared" si="170"/>
        <v>27989.660000000003</v>
      </c>
      <c r="X219" s="26">
        <f t="shared" si="163"/>
        <v>9534.94</v>
      </c>
      <c r="Y219" s="27">
        <f t="shared" si="171"/>
        <v>27989.660000000003</v>
      </c>
      <c r="Z219" s="46"/>
      <c r="AA219" s="28"/>
      <c r="AB219" s="28"/>
    </row>
    <row r="220" spans="1:28" ht="13.15" hidden="1" customHeight="1" outlineLevel="1" x14ac:dyDescent="0.2">
      <c r="A220" s="16">
        <v>15</v>
      </c>
      <c r="B220" s="21">
        <v>42461</v>
      </c>
      <c r="C220" s="58"/>
      <c r="D220" s="26">
        <v>96267837.247533947</v>
      </c>
      <c r="E220" s="27">
        <f t="shared" si="164"/>
        <v>427347999.99013579</v>
      </c>
      <c r="F220" s="28">
        <v>89055250.016084999</v>
      </c>
      <c r="G220" s="27">
        <f t="shared" si="165"/>
        <v>432057053.91122401</v>
      </c>
      <c r="H220" s="26">
        <f t="shared" si="160"/>
        <v>7212587.2314489484</v>
      </c>
      <c r="I220" s="27">
        <f t="shared" si="160"/>
        <v>-4709053.9210882187</v>
      </c>
      <c r="J220" s="26">
        <v>-2514.3079088833183</v>
      </c>
      <c r="K220" s="27">
        <f t="shared" si="166"/>
        <v>1641.5761968914885</v>
      </c>
      <c r="L220" s="26">
        <f t="shared" si="161"/>
        <v>7210072.9235400651</v>
      </c>
      <c r="M220" s="28">
        <f t="shared" si="167"/>
        <v>-4707412.3448912967</v>
      </c>
      <c r="N220" s="28"/>
      <c r="O220" s="26">
        <v>7210072.9235400651</v>
      </c>
      <c r="P220" s="27">
        <f t="shared" si="168"/>
        <v>-4707412.3448912967</v>
      </c>
      <c r="Q220" s="29"/>
      <c r="R220" s="26">
        <v>0</v>
      </c>
      <c r="S220" s="27">
        <f t="shared" si="169"/>
        <v>0</v>
      </c>
      <c r="T220" s="26">
        <f t="shared" si="162"/>
        <v>7210072.9235400651</v>
      </c>
      <c r="U220" s="66">
        <f t="shared" si="162"/>
        <v>-4707412.3448912967</v>
      </c>
      <c r="V220" s="26">
        <v>9823.58</v>
      </c>
      <c r="W220" s="27">
        <f t="shared" si="170"/>
        <v>37813.240000000005</v>
      </c>
      <c r="X220" s="26">
        <f t="shared" si="163"/>
        <v>9823.58</v>
      </c>
      <c r="Y220" s="27">
        <f t="shared" si="171"/>
        <v>37813.240000000005</v>
      </c>
      <c r="Z220" s="46"/>
      <c r="AA220" s="28"/>
      <c r="AB220" s="28"/>
    </row>
    <row r="221" spans="1:28" ht="15" hidden="1" customHeight="1" outlineLevel="1" x14ac:dyDescent="0.2">
      <c r="A221" s="16">
        <v>15</v>
      </c>
      <c r="B221" s="21">
        <v>42491</v>
      </c>
      <c r="C221" s="58"/>
      <c r="D221" s="26">
        <v>92858077.247533947</v>
      </c>
      <c r="E221" s="27">
        <f t="shared" si="164"/>
        <v>520206077.23766971</v>
      </c>
      <c r="F221" s="26">
        <v>89327891.498990998</v>
      </c>
      <c r="G221" s="27">
        <f t="shared" si="165"/>
        <v>521384945.41021502</v>
      </c>
      <c r="H221" s="26">
        <f t="shared" si="160"/>
        <v>3530185.7485429496</v>
      </c>
      <c r="I221" s="27">
        <f t="shared" si="160"/>
        <v>-1178868.1725453138</v>
      </c>
      <c r="J221" s="26">
        <v>-1230.6227519423701</v>
      </c>
      <c r="K221" s="27">
        <f t="shared" si="166"/>
        <v>410.95344494911842</v>
      </c>
      <c r="L221" s="26">
        <f t="shared" si="161"/>
        <v>3528955.1257910072</v>
      </c>
      <c r="M221" s="28">
        <f t="shared" si="167"/>
        <v>-1178457.2191002895</v>
      </c>
      <c r="N221" s="28"/>
      <c r="O221" s="26">
        <v>3528955.1257910077</v>
      </c>
      <c r="P221" s="27">
        <f t="shared" si="168"/>
        <v>-1178457.219100289</v>
      </c>
      <c r="Q221" s="29"/>
      <c r="R221" s="26">
        <v>0</v>
      </c>
      <c r="S221" s="27">
        <f t="shared" si="169"/>
        <v>0</v>
      </c>
      <c r="T221" s="26">
        <f t="shared" si="162"/>
        <v>3528955.1257910077</v>
      </c>
      <c r="U221" s="66">
        <f t="shared" si="162"/>
        <v>-1178457.219100289</v>
      </c>
      <c r="V221" s="26">
        <v>10151.040000000001</v>
      </c>
      <c r="W221" s="27">
        <f t="shared" si="170"/>
        <v>47964.280000000006</v>
      </c>
      <c r="X221" s="26">
        <f t="shared" si="163"/>
        <v>10151.040000000001</v>
      </c>
      <c r="Y221" s="27">
        <f t="shared" si="171"/>
        <v>47964.280000000006</v>
      </c>
      <c r="Z221" s="46"/>
      <c r="AA221" s="28"/>
      <c r="AB221" s="28"/>
    </row>
    <row r="222" spans="1:28" ht="12.75" hidden="1" customHeight="1" outlineLevel="1" x14ac:dyDescent="0.2">
      <c r="A222" s="16">
        <v>15</v>
      </c>
      <c r="B222" s="21">
        <v>42522</v>
      </c>
      <c r="D222" s="26">
        <v>92032727.247533947</v>
      </c>
      <c r="E222" s="27">
        <f t="shared" si="164"/>
        <v>612238804.48520362</v>
      </c>
      <c r="F222" s="26">
        <v>88009809.504215002</v>
      </c>
      <c r="G222" s="27">
        <f t="shared" si="165"/>
        <v>609394754.91443002</v>
      </c>
      <c r="H222" s="26">
        <f t="shared" si="160"/>
        <v>4022917.7433189452</v>
      </c>
      <c r="I222" s="27">
        <f t="shared" si="160"/>
        <v>2844049.5707736015</v>
      </c>
      <c r="J222" s="26">
        <v>-1402.3891253210604</v>
      </c>
      <c r="K222" s="27">
        <f t="shared" si="166"/>
        <v>-991.435680371942</v>
      </c>
      <c r="L222" s="26">
        <f t="shared" si="161"/>
        <v>4021515.3541936241</v>
      </c>
      <c r="M222" s="28">
        <f t="shared" si="167"/>
        <v>2843058.1350933346</v>
      </c>
      <c r="N222" s="28"/>
      <c r="O222" s="26">
        <v>4021515.3541936241</v>
      </c>
      <c r="P222" s="27">
        <f t="shared" si="168"/>
        <v>2843058.1350933351</v>
      </c>
      <c r="Q222" s="29"/>
      <c r="R222" s="26">
        <v>0</v>
      </c>
      <c r="S222" s="27">
        <f t="shared" si="169"/>
        <v>0</v>
      </c>
      <c r="T222" s="26">
        <f t="shared" si="162"/>
        <v>4021515.3541936241</v>
      </c>
      <c r="U222" s="66">
        <f t="shared" si="162"/>
        <v>2843058.1350933351</v>
      </c>
      <c r="V222" s="26">
        <v>9823.58</v>
      </c>
      <c r="W222" s="27">
        <f t="shared" si="170"/>
        <v>57787.860000000008</v>
      </c>
      <c r="X222" s="26">
        <f t="shared" si="163"/>
        <v>9823.58</v>
      </c>
      <c r="Y222" s="27">
        <f t="shared" si="171"/>
        <v>57787.860000000008</v>
      </c>
      <c r="Z222" s="46"/>
      <c r="AA222" s="28"/>
      <c r="AB222" s="28"/>
    </row>
    <row r="223" spans="1:28" ht="12.75" hidden="1" customHeight="1" outlineLevel="1" x14ac:dyDescent="0.2">
      <c r="A223" s="16">
        <v>15</v>
      </c>
      <c r="B223" s="21">
        <v>42552</v>
      </c>
      <c r="C223" s="58"/>
      <c r="D223" s="26">
        <v>88635581.247533947</v>
      </c>
      <c r="E223" s="27">
        <f t="shared" si="164"/>
        <v>700874385.73273754</v>
      </c>
      <c r="F223" s="26">
        <v>93360634.90625</v>
      </c>
      <c r="G223" s="27">
        <f t="shared" si="165"/>
        <v>702755389.82068002</v>
      </c>
      <c r="H223" s="26">
        <f t="shared" si="160"/>
        <v>-4725053.6587160528</v>
      </c>
      <c r="I223" s="27">
        <f t="shared" si="160"/>
        <v>-1881004.087942481</v>
      </c>
      <c r="J223" s="26">
        <v>1647.1537054283544</v>
      </c>
      <c r="K223" s="27">
        <f t="shared" si="166"/>
        <v>655.71802505641244</v>
      </c>
      <c r="L223" s="26">
        <f t="shared" si="161"/>
        <v>-4723406.5050106244</v>
      </c>
      <c r="M223" s="28">
        <f t="shared" si="167"/>
        <v>-1880348.3699172898</v>
      </c>
      <c r="N223" s="28"/>
      <c r="O223" s="26">
        <v>-4723406.5050106253</v>
      </c>
      <c r="P223" s="27">
        <f t="shared" si="168"/>
        <v>-1880348.3699172903</v>
      </c>
      <c r="Q223" s="29"/>
      <c r="R223" s="26">
        <v>0</v>
      </c>
      <c r="S223" s="27">
        <f t="shared" si="169"/>
        <v>0</v>
      </c>
      <c r="T223" s="26">
        <f t="shared" si="162"/>
        <v>-4723406.5050106253</v>
      </c>
      <c r="U223" s="66">
        <f t="shared" si="162"/>
        <v>-1880348.3699172903</v>
      </c>
      <c r="V223" s="26">
        <v>10268.39</v>
      </c>
      <c r="W223" s="27">
        <f t="shared" si="170"/>
        <v>68056.25</v>
      </c>
      <c r="X223" s="26">
        <f t="shared" si="163"/>
        <v>10268.39</v>
      </c>
      <c r="Y223" s="27">
        <f t="shared" si="171"/>
        <v>68056.25</v>
      </c>
      <c r="Z223" s="46"/>
      <c r="AA223" s="28"/>
      <c r="AB223" s="28"/>
    </row>
    <row r="224" spans="1:28" ht="12.75" hidden="1" customHeight="1" outlineLevel="1" x14ac:dyDescent="0.2">
      <c r="A224" s="16">
        <v>15</v>
      </c>
      <c r="B224" s="21">
        <v>42583</v>
      </c>
      <c r="C224" s="58"/>
      <c r="D224" s="26">
        <v>92024442.247533947</v>
      </c>
      <c r="E224" s="27">
        <f t="shared" si="164"/>
        <v>792898827.98027146</v>
      </c>
      <c r="F224" s="26">
        <v>93864367.235747993</v>
      </c>
      <c r="G224" s="27">
        <f t="shared" si="165"/>
        <v>796619757.05642796</v>
      </c>
      <c r="H224" s="26">
        <f t="shared" si="160"/>
        <v>-1839924.9882140458</v>
      </c>
      <c r="I224" s="27">
        <f t="shared" si="160"/>
        <v>-3720929.076156497</v>
      </c>
      <c r="J224" s="26">
        <v>641.39785089157522</v>
      </c>
      <c r="K224" s="27">
        <f t="shared" si="166"/>
        <v>1297.1158759479877</v>
      </c>
      <c r="L224" s="26">
        <f t="shared" si="161"/>
        <v>-1839283.5903631542</v>
      </c>
      <c r="M224" s="28">
        <f t="shared" si="167"/>
        <v>-3719631.960280444</v>
      </c>
      <c r="N224" s="28"/>
      <c r="O224" s="26">
        <v>-1839283.5903631542</v>
      </c>
      <c r="P224" s="27">
        <f t="shared" si="168"/>
        <v>-3719631.9602804445</v>
      </c>
      <c r="Q224" s="29"/>
      <c r="R224" s="26">
        <v>0</v>
      </c>
      <c r="S224" s="27">
        <f t="shared" si="169"/>
        <v>0</v>
      </c>
      <c r="T224" s="26">
        <f t="shared" si="162"/>
        <v>-1839283.5903631542</v>
      </c>
      <c r="U224" s="66">
        <f t="shared" si="162"/>
        <v>-3719631.9602804445</v>
      </c>
      <c r="V224" s="26">
        <v>10268.39</v>
      </c>
      <c r="W224" s="27">
        <f t="shared" si="170"/>
        <v>78324.639999999999</v>
      </c>
      <c r="X224" s="26">
        <f t="shared" si="163"/>
        <v>10268.39</v>
      </c>
      <c r="Y224" s="27">
        <f>X224+Y223</f>
        <v>78324.639999999999</v>
      </c>
      <c r="Z224" s="46"/>
      <c r="AA224" s="28"/>
      <c r="AB224" s="28"/>
    </row>
    <row r="225" spans="1:28" ht="13.7" hidden="1" customHeight="1" outlineLevel="1" x14ac:dyDescent="0.2">
      <c r="A225" s="16">
        <v>15</v>
      </c>
      <c r="B225" s="21">
        <v>42614</v>
      </c>
      <c r="C225" s="58"/>
      <c r="D225" s="26">
        <v>91175073.247533947</v>
      </c>
      <c r="E225" s="27">
        <f t="shared" si="164"/>
        <v>884073901.22780538</v>
      </c>
      <c r="F225" s="26">
        <v>87819421.120335996</v>
      </c>
      <c r="G225" s="27">
        <f t="shared" si="165"/>
        <v>884439178.17676401</v>
      </c>
      <c r="H225" s="26">
        <f t="shared" si="160"/>
        <v>3355652.1271979511</v>
      </c>
      <c r="I225" s="27">
        <f t="shared" si="160"/>
        <v>-365276.94895863533</v>
      </c>
      <c r="J225" s="26">
        <v>-1169.7803315413184</v>
      </c>
      <c r="K225" s="27">
        <f t="shared" si="166"/>
        <v>127.33554440666921</v>
      </c>
      <c r="L225" s="26">
        <f t="shared" si="161"/>
        <v>3354482.3468664098</v>
      </c>
      <c r="M225" s="28">
        <f t="shared" si="167"/>
        <v>-365149.61341403425</v>
      </c>
      <c r="N225" s="28"/>
      <c r="O225" s="26">
        <v>3354482.3468664102</v>
      </c>
      <c r="P225" s="27">
        <f t="shared" si="168"/>
        <v>-365149.61341403425</v>
      </c>
      <c r="Q225" s="29"/>
      <c r="R225" s="26">
        <v>0</v>
      </c>
      <c r="S225" s="27">
        <f t="shared" si="169"/>
        <v>0</v>
      </c>
      <c r="T225" s="26">
        <f t="shared" si="162"/>
        <v>3354482.3468664102</v>
      </c>
      <c r="U225" s="66">
        <f t="shared" si="162"/>
        <v>-365149.61341403425</v>
      </c>
      <c r="V225" s="26">
        <v>9937.15</v>
      </c>
      <c r="W225" s="27">
        <f t="shared" si="170"/>
        <v>88261.79</v>
      </c>
      <c r="X225" s="26">
        <f t="shared" si="163"/>
        <v>9937.15</v>
      </c>
      <c r="Y225" s="27">
        <f>X225+Y224</f>
        <v>88261.79</v>
      </c>
      <c r="Z225" s="46"/>
      <c r="AA225" s="28"/>
      <c r="AB225" s="28"/>
    </row>
    <row r="226" spans="1:28" ht="12.6" hidden="1" customHeight="1" outlineLevel="1" x14ac:dyDescent="0.2">
      <c r="A226" s="16">
        <v>15</v>
      </c>
      <c r="B226" s="21">
        <v>42644</v>
      </c>
      <c r="C226" s="58"/>
      <c r="D226" s="26">
        <v>99767106.247533947</v>
      </c>
      <c r="E226" s="27">
        <f t="shared" si="164"/>
        <v>983841007.47533929</v>
      </c>
      <c r="F226" s="26">
        <v>98497101.194906995</v>
      </c>
      <c r="G226" s="27">
        <f t="shared" si="165"/>
        <v>982936279.37167096</v>
      </c>
      <c r="H226" s="26">
        <f t="shared" si="160"/>
        <v>1270005.0526269525</v>
      </c>
      <c r="I226" s="27">
        <f t="shared" si="160"/>
        <v>904728.1036683321</v>
      </c>
      <c r="J226" s="26">
        <v>-442.72376134572551</v>
      </c>
      <c r="K226" s="27">
        <f t="shared" si="166"/>
        <v>-315.38821693905629</v>
      </c>
      <c r="L226" s="26">
        <f t="shared" si="161"/>
        <v>1269562.3288656068</v>
      </c>
      <c r="M226" s="28">
        <f t="shared" si="167"/>
        <v>904412.71545157256</v>
      </c>
      <c r="N226" s="28"/>
      <c r="O226" s="26">
        <v>1269562.3288656063</v>
      </c>
      <c r="P226" s="27">
        <f t="shared" si="168"/>
        <v>904412.71545157209</v>
      </c>
      <c r="Q226" s="29"/>
      <c r="R226" s="26">
        <v>0</v>
      </c>
      <c r="S226" s="27">
        <f t="shared" si="169"/>
        <v>0</v>
      </c>
      <c r="T226" s="26">
        <f t="shared" si="162"/>
        <v>1269562.3288656063</v>
      </c>
      <c r="U226" s="66">
        <f t="shared" si="162"/>
        <v>904412.71545157209</v>
      </c>
      <c r="V226" s="26">
        <v>10268.39</v>
      </c>
      <c r="W226" s="27">
        <f t="shared" si="170"/>
        <v>98530.18</v>
      </c>
      <c r="X226" s="26">
        <f t="shared" si="163"/>
        <v>10268.39</v>
      </c>
      <c r="Y226" s="27">
        <f>X226+Y225</f>
        <v>98530.18</v>
      </c>
      <c r="Z226" s="46"/>
      <c r="AA226" s="28"/>
      <c r="AB226" s="28"/>
    </row>
    <row r="227" spans="1:28" ht="12.6" hidden="1" customHeight="1" outlineLevel="1" x14ac:dyDescent="0.2">
      <c r="A227" s="16">
        <v>15</v>
      </c>
      <c r="B227" s="21">
        <v>42675</v>
      </c>
      <c r="C227" s="58"/>
      <c r="D227" s="26">
        <v>108304361.24753395</v>
      </c>
      <c r="E227" s="27">
        <f t="shared" si="164"/>
        <v>1092145368.7228732</v>
      </c>
      <c r="F227" s="26">
        <v>100898060.82451299</v>
      </c>
      <c r="G227" s="27">
        <f t="shared" si="165"/>
        <v>1083834340.1961839</v>
      </c>
      <c r="H227" s="26">
        <f t="shared" si="160"/>
        <v>7406300.4230209589</v>
      </c>
      <c r="I227" s="27">
        <f t="shared" si="160"/>
        <v>8311028.526689291</v>
      </c>
      <c r="J227" s="26">
        <v>-2581.8363274652511</v>
      </c>
      <c r="K227" s="27">
        <f t="shared" si="166"/>
        <v>-2897.2245444043074</v>
      </c>
      <c r="L227" s="26">
        <f t="shared" si="161"/>
        <v>7403718.5866934936</v>
      </c>
      <c r="M227" s="28">
        <f t="shared" si="167"/>
        <v>8308131.3021450657</v>
      </c>
      <c r="N227" s="28"/>
      <c r="O227" s="26">
        <v>7403718.5866934955</v>
      </c>
      <c r="P227" s="27">
        <f t="shared" si="168"/>
        <v>8308131.3021450676</v>
      </c>
      <c r="Q227" s="29"/>
      <c r="R227" s="26">
        <v>0</v>
      </c>
      <c r="S227" s="27">
        <f t="shared" si="169"/>
        <v>0</v>
      </c>
      <c r="T227" s="26">
        <f t="shared" si="162"/>
        <v>7403718.5866934955</v>
      </c>
      <c r="U227" s="66">
        <f t="shared" si="162"/>
        <v>8308131.3021450676</v>
      </c>
      <c r="V227" s="26">
        <v>9937.15</v>
      </c>
      <c r="W227" s="27">
        <f t="shared" si="170"/>
        <v>108467.32999999999</v>
      </c>
      <c r="X227" s="26">
        <f t="shared" si="163"/>
        <v>9937.15</v>
      </c>
      <c r="Y227" s="27">
        <f>X227+Y226</f>
        <v>108467.32999999999</v>
      </c>
      <c r="Z227" s="46"/>
      <c r="AA227" s="28"/>
      <c r="AB227" s="28"/>
    </row>
    <row r="228" spans="1:28" ht="13.7" hidden="1" customHeight="1" outlineLevel="1" x14ac:dyDescent="0.2">
      <c r="A228" s="16">
        <v>15</v>
      </c>
      <c r="B228" s="21">
        <v>42705</v>
      </c>
      <c r="C228" s="58"/>
      <c r="D228" s="32">
        <v>128451174.24753395</v>
      </c>
      <c r="E228" s="33">
        <f t="shared" si="164"/>
        <v>1220596542.9704072</v>
      </c>
      <c r="F228" s="32">
        <v>134703102.95036802</v>
      </c>
      <c r="G228" s="33">
        <f t="shared" si="165"/>
        <v>1218537443.1465518</v>
      </c>
      <c r="H228" s="32">
        <f t="shared" si="160"/>
        <v>-6251928.7028340697</v>
      </c>
      <c r="I228" s="33">
        <f t="shared" si="160"/>
        <v>2059099.8238554001</v>
      </c>
      <c r="J228" s="32">
        <v>2179.4223458077759</v>
      </c>
      <c r="K228" s="33">
        <f t="shared" si="166"/>
        <v>-717.80219859653153</v>
      </c>
      <c r="L228" s="32">
        <f t="shared" si="161"/>
        <v>-6249749.280488262</v>
      </c>
      <c r="M228" s="34">
        <f t="shared" si="167"/>
        <v>2058382.0216568038</v>
      </c>
      <c r="N228" s="34"/>
      <c r="O228" s="32">
        <v>-6249749.2804882638</v>
      </c>
      <c r="P228" s="33">
        <f t="shared" si="168"/>
        <v>2058382.0216568038</v>
      </c>
      <c r="Q228" s="35"/>
      <c r="R228" s="32">
        <v>0</v>
      </c>
      <c r="S228" s="33">
        <f t="shared" si="169"/>
        <v>0</v>
      </c>
      <c r="T228" s="32">
        <f t="shared" si="162"/>
        <v>-6249749.2804882638</v>
      </c>
      <c r="U228" s="68">
        <f t="shared" si="162"/>
        <v>2058382.0216568038</v>
      </c>
      <c r="V228" s="32">
        <v>10268.39</v>
      </c>
      <c r="W228" s="33">
        <f t="shared" si="170"/>
        <v>118735.71999999999</v>
      </c>
      <c r="X228" s="32">
        <f t="shared" si="163"/>
        <v>10268.39</v>
      </c>
      <c r="Y228" s="33">
        <f>X228+Y227</f>
        <v>118735.71999999999</v>
      </c>
      <c r="Z228" s="46"/>
      <c r="AA228" s="28"/>
      <c r="AB228" s="28"/>
    </row>
    <row r="229" spans="1:28" ht="13.7" hidden="1" customHeight="1" outlineLevel="1" x14ac:dyDescent="0.2">
      <c r="A229" s="16"/>
      <c r="B229" s="21"/>
      <c r="C229" s="58"/>
      <c r="D229" s="28"/>
      <c r="E229" s="28"/>
      <c r="F229" s="28"/>
      <c r="G229" s="28"/>
      <c r="H229" s="28"/>
      <c r="I229" s="28"/>
      <c r="J229" s="28"/>
      <c r="K229" s="28"/>
      <c r="L229" s="28"/>
      <c r="M229" s="28"/>
      <c r="N229" s="28"/>
      <c r="O229" s="28"/>
      <c r="P229" s="28"/>
      <c r="Q229" s="29"/>
      <c r="R229" s="28"/>
      <c r="S229" s="28"/>
      <c r="T229" s="28"/>
      <c r="U229" s="67"/>
      <c r="V229" s="28"/>
      <c r="W229" s="28"/>
      <c r="X229" s="28"/>
      <c r="Y229" s="28"/>
      <c r="Z229" s="46"/>
      <c r="AA229" s="28"/>
      <c r="AB229" s="28"/>
    </row>
    <row r="230" spans="1:28" ht="13.7" hidden="1" customHeight="1" outlineLevel="1" x14ac:dyDescent="0.2">
      <c r="A230" s="59" t="s">
        <v>45</v>
      </c>
      <c r="B230" s="21"/>
      <c r="C230" s="58"/>
      <c r="D230" s="28"/>
      <c r="E230" s="28">
        <f>E215+E228</f>
        <v>17356573460.913258</v>
      </c>
      <c r="F230" s="28"/>
      <c r="G230" s="28">
        <f>G215+G228</f>
        <v>17342381661.364254</v>
      </c>
      <c r="H230" s="28"/>
      <c r="I230" s="28">
        <f>I215+I228</f>
        <v>14191799.54900527</v>
      </c>
      <c r="J230" s="28"/>
      <c r="K230" s="28">
        <f>K215+K228</f>
        <v>-17346.324846068492</v>
      </c>
      <c r="L230" s="28"/>
      <c r="M230" s="28"/>
      <c r="N230" s="28">
        <f>N215+M228</f>
        <v>14174451.759742428</v>
      </c>
      <c r="O230" s="28"/>
      <c r="P230" s="28">
        <f>P215+P228</f>
        <v>10720108.059866574</v>
      </c>
      <c r="Q230" s="29"/>
      <c r="R230" s="28"/>
      <c r="S230" s="28">
        <f>S215+S228</f>
        <v>3454343.6642930694</v>
      </c>
      <c r="T230" s="28"/>
      <c r="U230" s="67">
        <f>U215+U228</f>
        <v>14174451.724159647</v>
      </c>
      <c r="V230" s="28"/>
      <c r="W230" s="28">
        <f>W215+W228</f>
        <v>989039.20000000019</v>
      </c>
      <c r="X230" s="28"/>
      <c r="Y230" s="28">
        <f>Y215+Y228</f>
        <v>4443383.8642930668</v>
      </c>
      <c r="Z230" s="46"/>
      <c r="AA230" s="28"/>
      <c r="AB230" s="28"/>
    </row>
    <row r="231" spans="1:28" ht="13.7" hidden="1" customHeight="1" outlineLevel="1" x14ac:dyDescent="0.2">
      <c r="A231" s="16"/>
      <c r="B231" s="21"/>
      <c r="C231" s="58"/>
      <c r="D231" s="28"/>
      <c r="E231" s="28"/>
      <c r="F231" s="28"/>
      <c r="G231" s="28"/>
      <c r="H231" s="28"/>
      <c r="I231" s="28"/>
      <c r="J231" s="28"/>
      <c r="K231" s="28"/>
      <c r="L231" s="28"/>
      <c r="M231" s="28"/>
      <c r="N231" s="28"/>
      <c r="O231" s="28"/>
      <c r="P231" s="28"/>
      <c r="Q231" s="29"/>
      <c r="R231" s="28"/>
      <c r="S231" s="28"/>
      <c r="T231" s="28"/>
      <c r="U231" s="67"/>
      <c r="V231" s="28"/>
      <c r="W231" s="28"/>
      <c r="X231" s="28"/>
      <c r="Y231" s="28"/>
      <c r="Z231" s="46"/>
      <c r="AA231" s="28"/>
      <c r="AB231" s="28"/>
    </row>
    <row r="232" spans="1:28" ht="12.75" hidden="1" customHeight="1" outlineLevel="1" x14ac:dyDescent="0.2">
      <c r="A232" s="16">
        <v>16</v>
      </c>
      <c r="B232" s="21">
        <v>42736</v>
      </c>
      <c r="C232" s="58" t="s">
        <v>38</v>
      </c>
      <c r="D232" s="55">
        <v>87428880</v>
      </c>
      <c r="E232" s="43">
        <f>D232</f>
        <v>87428880</v>
      </c>
      <c r="F232" s="55">
        <v>77313609.731105998</v>
      </c>
      <c r="G232" s="43">
        <f>F232</f>
        <v>77313609.731105998</v>
      </c>
      <c r="H232" s="55">
        <f t="shared" ref="H232:I243" si="172">D232-F232</f>
        <v>10115270.268894002</v>
      </c>
      <c r="I232" s="43">
        <f t="shared" si="172"/>
        <v>10115270.268894002</v>
      </c>
      <c r="J232" s="55">
        <v>-3526.1832157373428</v>
      </c>
      <c r="K232" s="43">
        <f>J232</f>
        <v>-3526.1832157373428</v>
      </c>
      <c r="L232" s="55">
        <f t="shared" ref="L232:L243" si="173">H232+J232</f>
        <v>10111744.085678264</v>
      </c>
      <c r="M232" s="56">
        <f>L232</f>
        <v>10111744.085678264</v>
      </c>
      <c r="N232" s="43"/>
      <c r="O232" s="55">
        <v>10111744.085678264</v>
      </c>
      <c r="P232" s="43">
        <f>O232</f>
        <v>10111744.085678264</v>
      </c>
      <c r="Q232" s="29"/>
      <c r="R232" s="55">
        <v>0</v>
      </c>
      <c r="S232" s="43">
        <f>R232</f>
        <v>0</v>
      </c>
      <c r="T232" s="55">
        <f t="shared" ref="T232:U243" si="174">O232+R232</f>
        <v>10111744.085678264</v>
      </c>
      <c r="U232" s="63">
        <f t="shared" si="174"/>
        <v>10111744.085678264</v>
      </c>
      <c r="V232" s="55">
        <v>10268.39</v>
      </c>
      <c r="W232" s="43">
        <f>V232</f>
        <v>10268.39</v>
      </c>
      <c r="X232" s="55">
        <f t="shared" ref="X232:X243" si="175">R232+V232</f>
        <v>10268.39</v>
      </c>
      <c r="Y232" s="43">
        <f>X232</f>
        <v>10268.39</v>
      </c>
      <c r="Z232" s="46"/>
      <c r="AA232" s="28"/>
      <c r="AB232" s="28"/>
    </row>
    <row r="233" spans="1:28" ht="12.75" hidden="1" customHeight="1" outlineLevel="1" x14ac:dyDescent="0.2">
      <c r="A233" s="16">
        <v>16</v>
      </c>
      <c r="B233" s="21">
        <v>42767</v>
      </c>
      <c r="C233" s="58"/>
      <c r="D233" s="26">
        <v>65492956</v>
      </c>
      <c r="E233" s="27">
        <f t="shared" ref="E233:E243" si="176">E232+D233</f>
        <v>152921836</v>
      </c>
      <c r="F233" s="26">
        <v>64896142.455332994</v>
      </c>
      <c r="G233" s="27">
        <f t="shared" ref="G233:G243" si="177">G232+F233</f>
        <v>142209752.18643898</v>
      </c>
      <c r="H233" s="26">
        <f t="shared" si="172"/>
        <v>596813.54466700554</v>
      </c>
      <c r="I233" s="27">
        <f t="shared" si="172"/>
        <v>10712083.813561022</v>
      </c>
      <c r="J233" s="26">
        <v>-208.04920167091768</v>
      </c>
      <c r="K233" s="27">
        <f t="shared" ref="K233:K243" si="178">K232+J233</f>
        <v>-3734.2324174082605</v>
      </c>
      <c r="L233" s="26">
        <f t="shared" si="173"/>
        <v>596605.49546533462</v>
      </c>
      <c r="M233" s="28">
        <f t="shared" ref="M233:M243" si="179">M232+L233</f>
        <v>10708349.581143599</v>
      </c>
      <c r="N233" s="27"/>
      <c r="O233" s="26">
        <v>596605.4954653345</v>
      </c>
      <c r="P233" s="27">
        <f t="shared" ref="P233:P243" si="180">P232+O233</f>
        <v>10708349.581143599</v>
      </c>
      <c r="Q233" s="29"/>
      <c r="R233" s="26">
        <v>0</v>
      </c>
      <c r="S233" s="27">
        <f t="shared" ref="S233:S243" si="181">R233+S232</f>
        <v>0</v>
      </c>
      <c r="T233" s="26">
        <f t="shared" si="174"/>
        <v>596605.4954653345</v>
      </c>
      <c r="U233" s="66">
        <f t="shared" si="174"/>
        <v>10708349.581143599</v>
      </c>
      <c r="V233" s="26">
        <v>9274.68</v>
      </c>
      <c r="W233" s="27">
        <f t="shared" ref="W233:W243" si="182">W232+V233</f>
        <v>19543.07</v>
      </c>
      <c r="X233" s="26">
        <f t="shared" si="175"/>
        <v>9274.68</v>
      </c>
      <c r="Y233" s="27">
        <f t="shared" ref="Y233:Y238" si="183">X233+Y232</f>
        <v>19543.07</v>
      </c>
      <c r="Z233" s="46"/>
      <c r="AA233" s="28"/>
      <c r="AB233" s="28"/>
    </row>
    <row r="234" spans="1:28" ht="12.75" hidden="1" customHeight="1" outlineLevel="1" x14ac:dyDescent="0.2">
      <c r="A234" s="16">
        <v>16</v>
      </c>
      <c r="B234" s="21">
        <v>42795</v>
      </c>
      <c r="C234" s="58"/>
      <c r="D234" s="26">
        <v>64182639</v>
      </c>
      <c r="E234" s="27">
        <f t="shared" si="176"/>
        <v>217104475</v>
      </c>
      <c r="F234" s="28">
        <v>64917278.194544993</v>
      </c>
      <c r="G234" s="27">
        <f t="shared" si="177"/>
        <v>207127030.38098398</v>
      </c>
      <c r="H234" s="28">
        <f t="shared" si="172"/>
        <v>-734639.19454499334</v>
      </c>
      <c r="I234" s="28">
        <f t="shared" si="172"/>
        <v>9977444.6190160215</v>
      </c>
      <c r="J234" s="26">
        <v>256.09522321843542</v>
      </c>
      <c r="K234" s="28">
        <f t="shared" si="178"/>
        <v>-3478.1371941898251</v>
      </c>
      <c r="L234" s="26">
        <f t="shared" si="173"/>
        <v>-734383.09932177491</v>
      </c>
      <c r="M234" s="28">
        <f t="shared" si="179"/>
        <v>9973966.4818218239</v>
      </c>
      <c r="N234" s="28"/>
      <c r="O234" s="26">
        <v>-734383.09932177514</v>
      </c>
      <c r="P234" s="28">
        <f t="shared" si="180"/>
        <v>9973966.4818218239</v>
      </c>
      <c r="Q234" s="29"/>
      <c r="R234" s="26">
        <v>0</v>
      </c>
      <c r="S234" s="28">
        <f t="shared" si="181"/>
        <v>0</v>
      </c>
      <c r="T234" s="26">
        <f t="shared" si="174"/>
        <v>-734383.09932177514</v>
      </c>
      <c r="U234" s="67">
        <f t="shared" si="174"/>
        <v>9973966.4818218239</v>
      </c>
      <c r="V234" s="26">
        <v>10268.39</v>
      </c>
      <c r="W234" s="28">
        <f t="shared" si="182"/>
        <v>29811.46</v>
      </c>
      <c r="X234" s="26">
        <f t="shared" si="175"/>
        <v>10268.39</v>
      </c>
      <c r="Y234" s="27">
        <f t="shared" si="183"/>
        <v>29811.46</v>
      </c>
      <c r="Z234" s="46"/>
      <c r="AA234" s="28"/>
      <c r="AB234" s="28"/>
    </row>
    <row r="235" spans="1:28" ht="12.75" hidden="1" customHeight="1" outlineLevel="1" x14ac:dyDescent="0.2">
      <c r="A235" s="16">
        <v>16</v>
      </c>
      <c r="B235" s="21">
        <v>42826</v>
      </c>
      <c r="C235" s="58"/>
      <c r="D235" s="26">
        <v>53202466</v>
      </c>
      <c r="E235" s="27">
        <f t="shared" si="176"/>
        <v>270306941</v>
      </c>
      <c r="F235" s="28">
        <v>55114449.427169994</v>
      </c>
      <c r="G235" s="27">
        <f t="shared" si="177"/>
        <v>262241479.80815399</v>
      </c>
      <c r="H235" s="26">
        <f t="shared" si="172"/>
        <v>-1911983.4271699935</v>
      </c>
      <c r="I235" s="27">
        <f t="shared" si="172"/>
        <v>8065461.1918460131</v>
      </c>
      <c r="J235" s="26">
        <v>666.51742271147668</v>
      </c>
      <c r="K235" s="27">
        <f t="shared" si="178"/>
        <v>-2811.6197714783484</v>
      </c>
      <c r="L235" s="26">
        <f t="shared" si="173"/>
        <v>-1911316.909747282</v>
      </c>
      <c r="M235" s="28">
        <f t="shared" si="179"/>
        <v>8062649.5720745418</v>
      </c>
      <c r="N235" s="28"/>
      <c r="O235" s="26">
        <v>-1911316.9097472802</v>
      </c>
      <c r="P235" s="27">
        <f t="shared" si="180"/>
        <v>8062649.5720745437</v>
      </c>
      <c r="Q235" s="29"/>
      <c r="R235" s="26">
        <v>0</v>
      </c>
      <c r="S235" s="27">
        <f t="shared" si="181"/>
        <v>0</v>
      </c>
      <c r="T235" s="26">
        <f t="shared" si="174"/>
        <v>-1911316.9097472802</v>
      </c>
      <c r="U235" s="66">
        <f t="shared" si="174"/>
        <v>8062649.5720745437</v>
      </c>
      <c r="V235" s="26">
        <v>10533.380000000001</v>
      </c>
      <c r="W235" s="27">
        <f t="shared" si="182"/>
        <v>40344.839999999997</v>
      </c>
      <c r="X235" s="26">
        <f t="shared" si="175"/>
        <v>10533.380000000001</v>
      </c>
      <c r="Y235" s="27">
        <f t="shared" si="183"/>
        <v>40344.839999999997</v>
      </c>
      <c r="Z235" s="46"/>
      <c r="AA235" s="28"/>
      <c r="AB235" s="28"/>
    </row>
    <row r="236" spans="1:28" ht="15" hidden="1" customHeight="1" outlineLevel="1" x14ac:dyDescent="0.2">
      <c r="A236" s="16">
        <v>16</v>
      </c>
      <c r="B236" s="21">
        <v>42856</v>
      </c>
      <c r="C236" s="58"/>
      <c r="D236" s="26">
        <v>53375282</v>
      </c>
      <c r="E236" s="27">
        <f t="shared" si="176"/>
        <v>323682223</v>
      </c>
      <c r="F236" s="26">
        <v>51642022.473971993</v>
      </c>
      <c r="G236" s="27">
        <f t="shared" si="177"/>
        <v>313883502.28212595</v>
      </c>
      <c r="H236" s="26">
        <f t="shared" si="172"/>
        <v>1733259.5260280073</v>
      </c>
      <c r="I236" s="27">
        <f t="shared" si="172"/>
        <v>9798720.7178740501</v>
      </c>
      <c r="J236" s="26">
        <v>-604.21427077334374</v>
      </c>
      <c r="K236" s="27">
        <f t="shared" si="178"/>
        <v>-3415.8340422516922</v>
      </c>
      <c r="L236" s="26">
        <f t="shared" si="173"/>
        <v>1732655.3117572339</v>
      </c>
      <c r="M236" s="28">
        <f t="shared" si="179"/>
        <v>9795304.8838317767</v>
      </c>
      <c r="N236" s="28"/>
      <c r="O236" s="26">
        <v>1732655.311757233</v>
      </c>
      <c r="P236" s="27">
        <f t="shared" si="180"/>
        <v>9795304.8838317767</v>
      </c>
      <c r="Q236" s="29"/>
      <c r="R236" s="26">
        <v>0</v>
      </c>
      <c r="S236" s="27">
        <f t="shared" si="181"/>
        <v>0</v>
      </c>
      <c r="T236" s="26">
        <f t="shared" si="174"/>
        <v>1732655.311757233</v>
      </c>
      <c r="U236" s="66">
        <f t="shared" si="174"/>
        <v>9795304.8838317767</v>
      </c>
      <c r="V236" s="26">
        <v>10884.49</v>
      </c>
      <c r="W236" s="27">
        <f t="shared" si="182"/>
        <v>51229.329999999994</v>
      </c>
      <c r="X236" s="26">
        <f t="shared" si="175"/>
        <v>10884.49</v>
      </c>
      <c r="Y236" s="27">
        <f t="shared" si="183"/>
        <v>51229.329999999994</v>
      </c>
      <c r="Z236" s="46"/>
      <c r="AA236" s="28"/>
      <c r="AB236" s="28"/>
    </row>
    <row r="237" spans="1:28" ht="12.75" hidden="1" customHeight="1" outlineLevel="1" x14ac:dyDescent="0.2">
      <c r="A237" s="16">
        <v>16</v>
      </c>
      <c r="B237" s="21">
        <v>42887</v>
      </c>
      <c r="D237" s="26">
        <v>48255405</v>
      </c>
      <c r="E237" s="27">
        <f t="shared" si="176"/>
        <v>371937628</v>
      </c>
      <c r="F237" s="26">
        <v>49381093.139174998</v>
      </c>
      <c r="G237" s="27">
        <f t="shared" si="177"/>
        <v>363264595.42130095</v>
      </c>
      <c r="H237" s="26">
        <f t="shared" si="172"/>
        <v>-1125688.1391749978</v>
      </c>
      <c r="I237" s="27">
        <f t="shared" si="172"/>
        <v>8673032.5786990523</v>
      </c>
      <c r="J237" s="26">
        <v>392.41488531650975</v>
      </c>
      <c r="K237" s="27">
        <f t="shared" si="178"/>
        <v>-3023.4191569351824</v>
      </c>
      <c r="L237" s="26">
        <f t="shared" si="173"/>
        <v>-1125295.7242896813</v>
      </c>
      <c r="M237" s="28">
        <f t="shared" si="179"/>
        <v>8670009.1595420949</v>
      </c>
      <c r="N237" s="28"/>
      <c r="O237" s="26">
        <v>-1125295.7242896818</v>
      </c>
      <c r="P237" s="27">
        <f t="shared" si="180"/>
        <v>8670009.1595420949</v>
      </c>
      <c r="Q237" s="29"/>
      <c r="R237" s="26">
        <v>0</v>
      </c>
      <c r="S237" s="27">
        <f t="shared" si="181"/>
        <v>0</v>
      </c>
      <c r="T237" s="26">
        <f t="shared" si="174"/>
        <v>-1125295.7242896818</v>
      </c>
      <c r="U237" s="66">
        <f t="shared" si="174"/>
        <v>8670009.1595420949</v>
      </c>
      <c r="V237" s="26">
        <v>10533.380000000001</v>
      </c>
      <c r="W237" s="27">
        <f t="shared" si="182"/>
        <v>61762.709999999992</v>
      </c>
      <c r="X237" s="26">
        <f t="shared" si="175"/>
        <v>10533.380000000001</v>
      </c>
      <c r="Y237" s="27">
        <f t="shared" si="183"/>
        <v>61762.709999999992</v>
      </c>
      <c r="Z237" s="46"/>
      <c r="AA237" s="28"/>
      <c r="AB237" s="28"/>
    </row>
    <row r="238" spans="1:28" ht="12.75" hidden="1" customHeight="1" outlineLevel="1" x14ac:dyDescent="0.2">
      <c r="A238" s="16">
        <v>16</v>
      </c>
      <c r="B238" s="21">
        <v>42917</v>
      </c>
      <c r="C238" s="58"/>
      <c r="D238" s="26">
        <v>49053010</v>
      </c>
      <c r="E238" s="27">
        <f t="shared" si="176"/>
        <v>420990638</v>
      </c>
      <c r="F238" s="26">
        <v>52040713.688774996</v>
      </c>
      <c r="G238" s="27">
        <f t="shared" si="177"/>
        <v>415305309.11007595</v>
      </c>
      <c r="H238" s="26">
        <f t="shared" si="172"/>
        <v>-2987703.6887749955</v>
      </c>
      <c r="I238" s="27">
        <f t="shared" si="172"/>
        <v>5685328.8899240494</v>
      </c>
      <c r="J238" s="26">
        <v>1041.5135059072636</v>
      </c>
      <c r="K238" s="27">
        <f t="shared" si="178"/>
        <v>-1981.9056510279188</v>
      </c>
      <c r="L238" s="26">
        <f t="shared" si="173"/>
        <v>-2986662.1752690882</v>
      </c>
      <c r="M238" s="28">
        <f t="shared" si="179"/>
        <v>5683346.9842730071</v>
      </c>
      <c r="N238" s="28"/>
      <c r="O238" s="26">
        <v>-2986662.1752690878</v>
      </c>
      <c r="P238" s="27">
        <f t="shared" si="180"/>
        <v>5683346.9842730071</v>
      </c>
      <c r="Q238" s="29"/>
      <c r="R238" s="26">
        <v>0</v>
      </c>
      <c r="S238" s="27">
        <f t="shared" si="181"/>
        <v>0</v>
      </c>
      <c r="T238" s="26">
        <f t="shared" si="174"/>
        <v>-2986662.1752690878</v>
      </c>
      <c r="U238" s="66">
        <f t="shared" si="174"/>
        <v>5683346.9842730071</v>
      </c>
      <c r="V238" s="26">
        <v>11617.95</v>
      </c>
      <c r="W238" s="27">
        <f t="shared" si="182"/>
        <v>73380.659999999989</v>
      </c>
      <c r="X238" s="26">
        <f t="shared" si="175"/>
        <v>11617.95</v>
      </c>
      <c r="Y238" s="27">
        <f t="shared" si="183"/>
        <v>73380.659999999989</v>
      </c>
      <c r="Z238" s="46"/>
      <c r="AA238" s="28"/>
      <c r="AB238" s="28"/>
    </row>
    <row r="239" spans="1:28" ht="12.75" hidden="1" customHeight="1" outlineLevel="1" x14ac:dyDescent="0.2">
      <c r="A239" s="16">
        <v>16</v>
      </c>
      <c r="B239" s="21">
        <v>42948</v>
      </c>
      <c r="C239" s="58"/>
      <c r="D239" s="26">
        <v>57348734</v>
      </c>
      <c r="E239" s="27">
        <f t="shared" si="176"/>
        <v>478339372</v>
      </c>
      <c r="F239" s="26">
        <v>55131845.321699992</v>
      </c>
      <c r="G239" s="27">
        <f t="shared" si="177"/>
        <v>470437154.43177593</v>
      </c>
      <c r="H239" s="26">
        <f t="shared" si="172"/>
        <v>2216888.6783000082</v>
      </c>
      <c r="I239" s="27">
        <f t="shared" si="172"/>
        <v>7902217.5682240725</v>
      </c>
      <c r="J239" s="26">
        <v>-772.80739325564355</v>
      </c>
      <c r="K239" s="27">
        <f t="shared" si="178"/>
        <v>-2754.7130442835623</v>
      </c>
      <c r="L239" s="26">
        <f t="shared" si="173"/>
        <v>2216115.8709067525</v>
      </c>
      <c r="M239" s="28">
        <f t="shared" si="179"/>
        <v>7899462.8551797597</v>
      </c>
      <c r="N239" s="28"/>
      <c r="O239" s="26">
        <v>2216115.8709067535</v>
      </c>
      <c r="P239" s="27">
        <f t="shared" si="180"/>
        <v>7899462.8551797606</v>
      </c>
      <c r="Q239" s="29"/>
      <c r="R239" s="26">
        <v>0</v>
      </c>
      <c r="S239" s="27">
        <f t="shared" si="181"/>
        <v>0</v>
      </c>
      <c r="T239" s="26">
        <f t="shared" si="174"/>
        <v>2216115.8709067535</v>
      </c>
      <c r="U239" s="66">
        <f t="shared" si="174"/>
        <v>7899462.8551797606</v>
      </c>
      <c r="V239" s="26">
        <v>11617.95</v>
      </c>
      <c r="W239" s="27">
        <f t="shared" si="182"/>
        <v>84998.609999999986</v>
      </c>
      <c r="X239" s="26">
        <f t="shared" si="175"/>
        <v>11617.95</v>
      </c>
      <c r="Y239" s="27">
        <f>X239+Y238</f>
        <v>84998.609999999986</v>
      </c>
      <c r="Z239" s="46"/>
      <c r="AA239" s="28"/>
      <c r="AB239" s="28"/>
    </row>
    <row r="240" spans="1:28" ht="13.7" hidden="1" customHeight="1" outlineLevel="1" x14ac:dyDescent="0.2">
      <c r="A240" s="16">
        <v>16</v>
      </c>
      <c r="B240" s="21">
        <v>42979</v>
      </c>
      <c r="C240" s="58"/>
      <c r="D240" s="26">
        <v>50863097</v>
      </c>
      <c r="E240" s="27">
        <f t="shared" si="176"/>
        <v>529202469</v>
      </c>
      <c r="F240" s="26">
        <v>49699859.751044996</v>
      </c>
      <c r="G240" s="27">
        <f t="shared" si="177"/>
        <v>520137014.18282092</v>
      </c>
      <c r="H240" s="26">
        <f t="shared" si="172"/>
        <v>1163237.2489550039</v>
      </c>
      <c r="I240" s="27">
        <f t="shared" si="172"/>
        <v>9065454.8171790838</v>
      </c>
      <c r="J240" s="26">
        <v>-405.50450498564169</v>
      </c>
      <c r="K240" s="27">
        <f t="shared" si="178"/>
        <v>-3160.217549269204</v>
      </c>
      <c r="L240" s="26">
        <f t="shared" si="173"/>
        <v>1162831.7444500183</v>
      </c>
      <c r="M240" s="28">
        <f t="shared" si="179"/>
        <v>9062294.5996297784</v>
      </c>
      <c r="N240" s="28"/>
      <c r="O240" s="26">
        <v>1162831.7444500178</v>
      </c>
      <c r="P240" s="27">
        <f t="shared" si="180"/>
        <v>9062294.5996297784</v>
      </c>
      <c r="Q240" s="29"/>
      <c r="R240" s="26">
        <v>0</v>
      </c>
      <c r="S240" s="27">
        <f t="shared" si="181"/>
        <v>0</v>
      </c>
      <c r="T240" s="26">
        <f t="shared" si="174"/>
        <v>1162831.7444500178</v>
      </c>
      <c r="U240" s="66">
        <f t="shared" si="174"/>
        <v>9062294.5996297784</v>
      </c>
      <c r="V240" s="26">
        <v>11243.18</v>
      </c>
      <c r="W240" s="27">
        <f t="shared" si="182"/>
        <v>96241.789999999979</v>
      </c>
      <c r="X240" s="26">
        <f t="shared" si="175"/>
        <v>11243.18</v>
      </c>
      <c r="Y240" s="27">
        <f>X240+Y239</f>
        <v>96241.789999999979</v>
      </c>
      <c r="Z240" s="46"/>
      <c r="AA240" s="28"/>
      <c r="AB240" s="28"/>
    </row>
    <row r="241" spans="1:28" ht="12.6" hidden="1" customHeight="1" outlineLevel="1" x14ac:dyDescent="0.2">
      <c r="A241" s="16">
        <v>16</v>
      </c>
      <c r="B241" s="21">
        <v>43009</v>
      </c>
      <c r="C241" s="58"/>
      <c r="D241" s="26">
        <v>56121223</v>
      </c>
      <c r="E241" s="27">
        <f t="shared" si="176"/>
        <v>585323692</v>
      </c>
      <c r="F241" s="26">
        <v>56427949.290383995</v>
      </c>
      <c r="G241" s="27">
        <f t="shared" si="177"/>
        <v>576564963.47320485</v>
      </c>
      <c r="H241" s="26">
        <f t="shared" si="172"/>
        <v>-306726.29038399458</v>
      </c>
      <c r="I241" s="27">
        <f t="shared" si="172"/>
        <v>8758728.5267951488</v>
      </c>
      <c r="J241" s="26">
        <v>106.924784827861</v>
      </c>
      <c r="K241" s="27">
        <f t="shared" si="178"/>
        <v>-3053.292764441343</v>
      </c>
      <c r="L241" s="26">
        <f t="shared" si="173"/>
        <v>-306619.36559916672</v>
      </c>
      <c r="M241" s="28">
        <f t="shared" si="179"/>
        <v>8755675.2340306118</v>
      </c>
      <c r="N241" s="28"/>
      <c r="O241" s="26">
        <v>-306619.3655991666</v>
      </c>
      <c r="P241" s="27">
        <f t="shared" si="180"/>
        <v>8755675.2340306118</v>
      </c>
      <c r="Q241" s="29"/>
      <c r="R241" s="26">
        <v>0</v>
      </c>
      <c r="S241" s="27">
        <f t="shared" si="181"/>
        <v>0</v>
      </c>
      <c r="T241" s="26">
        <f t="shared" si="174"/>
        <v>-306619.3655991666</v>
      </c>
      <c r="U241" s="66">
        <f t="shared" si="174"/>
        <v>8755675.2340306118</v>
      </c>
      <c r="V241" s="26">
        <v>12351.41</v>
      </c>
      <c r="W241" s="27">
        <f t="shared" si="182"/>
        <v>108593.19999999998</v>
      </c>
      <c r="X241" s="26">
        <f t="shared" si="175"/>
        <v>12351.41</v>
      </c>
      <c r="Y241" s="27">
        <f>X241+Y240</f>
        <v>108593.19999999998</v>
      </c>
      <c r="Z241" s="46"/>
      <c r="AA241" s="28"/>
      <c r="AB241" s="28"/>
    </row>
    <row r="242" spans="1:28" ht="12.6" hidden="1" customHeight="1" outlineLevel="1" x14ac:dyDescent="0.2">
      <c r="A242" s="16">
        <v>16</v>
      </c>
      <c r="B242" s="21">
        <v>43040</v>
      </c>
      <c r="C242" s="58"/>
      <c r="D242" s="26">
        <v>64871239</v>
      </c>
      <c r="E242" s="27">
        <f t="shared" si="176"/>
        <v>650194931</v>
      </c>
      <c r="F242" s="26">
        <v>62469235.759958997</v>
      </c>
      <c r="G242" s="27">
        <f t="shared" si="177"/>
        <v>639034199.23316383</v>
      </c>
      <c r="H242" s="26">
        <f t="shared" si="172"/>
        <v>2402003.2400410026</v>
      </c>
      <c r="I242" s="27">
        <f t="shared" si="172"/>
        <v>11160731.766836166</v>
      </c>
      <c r="J242" s="26">
        <v>-837.338329478167</v>
      </c>
      <c r="K242" s="27">
        <f t="shared" si="178"/>
        <v>-3890.63109391951</v>
      </c>
      <c r="L242" s="26">
        <f t="shared" si="173"/>
        <v>2401165.9017115245</v>
      </c>
      <c r="M242" s="28">
        <f t="shared" si="179"/>
        <v>11156841.135742135</v>
      </c>
      <c r="N242" s="28"/>
      <c r="O242" s="26">
        <v>2401165.9017115235</v>
      </c>
      <c r="P242" s="27">
        <f t="shared" si="180"/>
        <v>11156841.135742135</v>
      </c>
      <c r="Q242" s="29"/>
      <c r="R242" s="26">
        <v>0</v>
      </c>
      <c r="S242" s="27">
        <f t="shared" si="181"/>
        <v>0</v>
      </c>
      <c r="T242" s="26">
        <f t="shared" si="174"/>
        <v>2401165.9017115235</v>
      </c>
      <c r="U242" s="66">
        <f t="shared" si="174"/>
        <v>11156841.135742135</v>
      </c>
      <c r="V242" s="26">
        <v>11952.970000000001</v>
      </c>
      <c r="W242" s="27">
        <f t="shared" si="182"/>
        <v>120546.16999999998</v>
      </c>
      <c r="X242" s="26">
        <f t="shared" si="175"/>
        <v>11952.970000000001</v>
      </c>
      <c r="Y242" s="27">
        <f>X242+Y241</f>
        <v>120546.16999999998</v>
      </c>
      <c r="Z242" s="46"/>
      <c r="AA242" s="28"/>
      <c r="AB242" s="28"/>
    </row>
    <row r="243" spans="1:28" ht="13.7" hidden="1" customHeight="1" outlineLevel="1" x14ac:dyDescent="0.2">
      <c r="A243" s="16">
        <v>16</v>
      </c>
      <c r="B243" s="21">
        <v>43070</v>
      </c>
      <c r="C243" s="58" t="s">
        <v>46</v>
      </c>
      <c r="D243" s="26">
        <v>74309863.36064516</v>
      </c>
      <c r="E243" s="27">
        <f t="shared" si="176"/>
        <v>724504794.36064517</v>
      </c>
      <c r="F243" s="26">
        <v>73772241.496892989</v>
      </c>
      <c r="G243" s="27">
        <f t="shared" si="177"/>
        <v>712806440.73005676</v>
      </c>
      <c r="H243" s="26">
        <f t="shared" si="172"/>
        <v>537621.8637521714</v>
      </c>
      <c r="I243" s="27">
        <f t="shared" si="172"/>
        <v>11698353.630588412</v>
      </c>
      <c r="J243" s="26">
        <v>-184.21353021857794</v>
      </c>
      <c r="K243" s="27">
        <f t="shared" si="178"/>
        <v>-4074.844624138088</v>
      </c>
      <c r="L243" s="26">
        <f t="shared" si="173"/>
        <v>537437.65022195282</v>
      </c>
      <c r="M243" s="28">
        <f t="shared" si="179"/>
        <v>11694278.785964089</v>
      </c>
      <c r="N243" s="28"/>
      <c r="O243" s="26">
        <v>537437.65022195503</v>
      </c>
      <c r="P243" s="27">
        <f t="shared" si="180"/>
        <v>11694278.78596409</v>
      </c>
      <c r="Q243" s="29"/>
      <c r="R243" s="26">
        <v>0</v>
      </c>
      <c r="S243" s="27">
        <f t="shared" si="181"/>
        <v>0</v>
      </c>
      <c r="T243" s="26">
        <f t="shared" si="174"/>
        <v>537437.65022195503</v>
      </c>
      <c r="U243" s="66">
        <f t="shared" si="174"/>
        <v>11694278.78596409</v>
      </c>
      <c r="V243" s="26">
        <v>12351.41</v>
      </c>
      <c r="W243" s="27">
        <f t="shared" si="182"/>
        <v>132897.57999999999</v>
      </c>
      <c r="X243" s="26">
        <f t="shared" si="175"/>
        <v>12351.41</v>
      </c>
      <c r="Y243" s="27">
        <f>X243+Y242</f>
        <v>132897.57999999999</v>
      </c>
      <c r="Z243" s="46"/>
      <c r="AA243" s="28"/>
      <c r="AB243" s="28"/>
    </row>
    <row r="244" spans="1:28" ht="19.5" hidden="1" customHeight="1" outlineLevel="1" x14ac:dyDescent="0.2">
      <c r="A244" s="16"/>
      <c r="B244" s="21"/>
      <c r="C244" s="58"/>
      <c r="D244" s="56"/>
      <c r="E244" s="56"/>
      <c r="F244" s="56"/>
      <c r="G244" s="56"/>
      <c r="H244" s="56"/>
      <c r="I244" s="56"/>
      <c r="J244" s="56"/>
      <c r="K244" s="56"/>
      <c r="L244" s="56"/>
      <c r="M244" s="56"/>
      <c r="N244" s="56"/>
      <c r="O244" s="56"/>
      <c r="P244" s="56"/>
      <c r="Q244" s="73"/>
      <c r="R244" s="56"/>
      <c r="S244" s="56"/>
      <c r="T244" s="56"/>
      <c r="U244" s="74"/>
      <c r="V244" s="56"/>
      <c r="W244" s="56"/>
      <c r="X244" s="56"/>
      <c r="Y244" s="56"/>
      <c r="Z244" s="46"/>
      <c r="AA244" s="28"/>
      <c r="AB244" s="28"/>
    </row>
    <row r="245" spans="1:28" ht="19.5" hidden="1" customHeight="1" outlineLevel="1" x14ac:dyDescent="0.2">
      <c r="A245" s="59" t="s">
        <v>47</v>
      </c>
      <c r="B245" s="21"/>
      <c r="C245" s="58"/>
      <c r="D245" s="28"/>
      <c r="E245" s="28">
        <f>E230+E243</f>
        <v>18081078255.273903</v>
      </c>
      <c r="F245" s="28"/>
      <c r="G245" s="28">
        <f>G230+G243</f>
        <v>18055188102.094311</v>
      </c>
      <c r="H245" s="28"/>
      <c r="I245" s="28">
        <f>I230+I243</f>
        <v>25890153.179593682</v>
      </c>
      <c r="J245" s="28"/>
      <c r="K245" s="28">
        <f>K230+K243</f>
        <v>-21421.16947020658</v>
      </c>
      <c r="L245" s="28"/>
      <c r="M245" s="28"/>
      <c r="N245" s="28">
        <f>N230+M243</f>
        <v>25868730.545706518</v>
      </c>
      <c r="O245" s="28"/>
      <c r="P245" s="28">
        <f>P230+P243</f>
        <v>22414386.845830664</v>
      </c>
      <c r="Q245" s="29"/>
      <c r="R245" s="28"/>
      <c r="S245" s="28">
        <f>S230+S243</f>
        <v>3454343.6642930694</v>
      </c>
      <c r="T245" s="28"/>
      <c r="U245" s="67">
        <f>P245+S245</f>
        <v>25868730.510123733</v>
      </c>
      <c r="V245" s="28"/>
      <c r="W245" s="28">
        <f>W230+W243</f>
        <v>1121936.7800000003</v>
      </c>
      <c r="X245" s="28"/>
      <c r="Y245" s="28">
        <f>Y230+Y243</f>
        <v>4576281.4442930669</v>
      </c>
      <c r="Z245" s="46"/>
      <c r="AA245" s="28"/>
      <c r="AB245" s="28"/>
    </row>
    <row r="246" spans="1:28" ht="19.5" hidden="1" customHeight="1" outlineLevel="1" x14ac:dyDescent="0.2">
      <c r="A246" s="16"/>
      <c r="B246" s="21"/>
      <c r="C246" s="58"/>
      <c r="D246" s="28"/>
      <c r="E246" s="28"/>
      <c r="F246" s="28"/>
      <c r="G246" s="28"/>
      <c r="H246" s="28"/>
      <c r="I246" s="28"/>
      <c r="J246" s="28"/>
      <c r="K246" s="28"/>
      <c r="L246" s="28"/>
      <c r="M246" s="28"/>
      <c r="N246" s="28"/>
      <c r="O246" s="28"/>
      <c r="P246" s="28"/>
      <c r="Q246" s="29"/>
      <c r="R246" s="28"/>
      <c r="S246" s="28"/>
      <c r="T246" s="28"/>
      <c r="U246" s="67"/>
      <c r="V246" s="28"/>
      <c r="W246" s="28"/>
      <c r="X246" s="28"/>
      <c r="Y246" s="28"/>
      <c r="Z246" s="46"/>
      <c r="AA246" s="28"/>
      <c r="AB246" s="28"/>
    </row>
    <row r="247" spans="1:28" ht="12.75" hidden="1" customHeight="1" outlineLevel="1" x14ac:dyDescent="0.2">
      <c r="A247" s="16">
        <v>17</v>
      </c>
      <c r="B247" s="21">
        <v>43101</v>
      </c>
      <c r="C247" s="58"/>
      <c r="D247" s="55">
        <v>66058217</v>
      </c>
      <c r="E247" s="43">
        <f>D247</f>
        <v>66058217</v>
      </c>
      <c r="F247" s="55">
        <v>67217701.355729997</v>
      </c>
      <c r="G247" s="43">
        <f>F247</f>
        <v>67217701.355729997</v>
      </c>
      <c r="H247" s="55">
        <f t="shared" ref="H247:I258" si="184">D247-F247</f>
        <v>-1159484.3557299972</v>
      </c>
      <c r="I247" s="43">
        <f t="shared" si="184"/>
        <v>-1159484.3557299972</v>
      </c>
      <c r="J247" s="55">
        <v>387.73156855604611</v>
      </c>
      <c r="K247" s="43">
        <f>J247</f>
        <v>387.73156855604611</v>
      </c>
      <c r="L247" s="55">
        <f t="shared" ref="L247:L257" si="185">H247+J247</f>
        <v>-1159096.6241614411</v>
      </c>
      <c r="M247" s="56">
        <f>L247</f>
        <v>-1159096.6241614411</v>
      </c>
      <c r="N247" s="43"/>
      <c r="O247" s="55">
        <v>-1159096.6241614409</v>
      </c>
      <c r="P247" s="43">
        <f>O247</f>
        <v>-1159096.6241614409</v>
      </c>
      <c r="Q247" s="29"/>
      <c r="R247" s="55">
        <v>0</v>
      </c>
      <c r="S247" s="43">
        <f>R247</f>
        <v>0</v>
      </c>
      <c r="T247" s="55">
        <f t="shared" ref="T247:U258" si="186">O247+R247</f>
        <v>-1159096.6241614409</v>
      </c>
      <c r="U247" s="63">
        <f t="shared" si="186"/>
        <v>-1159096.6241614409</v>
      </c>
      <c r="V247" s="55">
        <v>12468.76</v>
      </c>
      <c r="W247" s="43">
        <f>V247</f>
        <v>12468.76</v>
      </c>
      <c r="X247" s="55">
        <f t="shared" ref="X247:X258" si="187">R247+V247</f>
        <v>12468.76</v>
      </c>
      <c r="Y247" s="43">
        <f>X247</f>
        <v>12468.76</v>
      </c>
      <c r="Z247" s="46"/>
      <c r="AA247" s="28"/>
      <c r="AB247" s="28"/>
    </row>
    <row r="248" spans="1:28" ht="12.75" hidden="1" customHeight="1" outlineLevel="1" x14ac:dyDescent="0.2">
      <c r="A248" s="16">
        <v>17</v>
      </c>
      <c r="B248" s="21">
        <v>43132</v>
      </c>
      <c r="C248" s="58"/>
      <c r="D248" s="26">
        <v>60921662</v>
      </c>
      <c r="E248" s="27">
        <f t="shared" ref="E248:E258" si="188">E247+D248</f>
        <v>126979879</v>
      </c>
      <c r="F248" s="26">
        <v>65433371.456205003</v>
      </c>
      <c r="G248" s="27">
        <f t="shared" ref="G248:G258" si="189">G247+F248</f>
        <v>132651072.81193501</v>
      </c>
      <c r="H248" s="26">
        <f t="shared" si="184"/>
        <v>-4511709.456205003</v>
      </c>
      <c r="I248" s="27">
        <f t="shared" si="184"/>
        <v>-5671193.8119350076</v>
      </c>
      <c r="J248" s="26">
        <v>1508.7156421551481</v>
      </c>
      <c r="K248" s="27">
        <f t="shared" ref="K248:K258" si="190">K247+J248</f>
        <v>1896.4472107111942</v>
      </c>
      <c r="L248" s="26">
        <f t="shared" si="185"/>
        <v>-4510200.7405628478</v>
      </c>
      <c r="M248" s="28">
        <f t="shared" ref="M248:M258" si="191">M247+L248</f>
        <v>-5669297.3647242887</v>
      </c>
      <c r="N248" s="27"/>
      <c r="O248" s="26">
        <v>-4510200.7405628487</v>
      </c>
      <c r="P248" s="27">
        <f t="shared" ref="P248:P258" si="192">P247+O248</f>
        <v>-5669297.3647242896</v>
      </c>
      <c r="Q248" s="29"/>
      <c r="R248" s="26">
        <v>0</v>
      </c>
      <c r="S248" s="27">
        <f t="shared" ref="S248:S258" si="193">R248+S247</f>
        <v>0</v>
      </c>
      <c r="T248" s="26">
        <f t="shared" si="186"/>
        <v>-4510200.7405628487</v>
      </c>
      <c r="U248" s="66">
        <f t="shared" si="186"/>
        <v>-5669297.3647242896</v>
      </c>
      <c r="V248" s="26">
        <v>11262.109999999999</v>
      </c>
      <c r="W248" s="27">
        <f t="shared" ref="W248:W258" si="194">W247+V248</f>
        <v>23730.87</v>
      </c>
      <c r="X248" s="26">
        <f t="shared" si="187"/>
        <v>11262.109999999999</v>
      </c>
      <c r="Y248" s="27">
        <f t="shared" ref="Y248:Y253" si="195">X248+Y247</f>
        <v>23730.87</v>
      </c>
      <c r="Z248" s="46"/>
      <c r="AA248" s="28"/>
      <c r="AB248" s="28"/>
    </row>
    <row r="249" spans="1:28" ht="12.75" hidden="1" customHeight="1" outlineLevel="1" x14ac:dyDescent="0.2">
      <c r="A249" s="16">
        <v>17</v>
      </c>
      <c r="B249" s="21">
        <v>43160</v>
      </c>
      <c r="C249" s="58"/>
      <c r="D249" s="26">
        <v>59711450.840000004</v>
      </c>
      <c r="E249" s="27">
        <f t="shared" si="188"/>
        <v>186691329.84</v>
      </c>
      <c r="F249" s="28">
        <v>61532011.133730002</v>
      </c>
      <c r="G249" s="27">
        <f t="shared" si="189"/>
        <v>194183083.945665</v>
      </c>
      <c r="H249" s="28">
        <f t="shared" si="184"/>
        <v>-1820560.2937299982</v>
      </c>
      <c r="I249" s="28">
        <f t="shared" si="184"/>
        <v>-7491754.1056649983</v>
      </c>
      <c r="J249" s="26">
        <v>608.79536222317256</v>
      </c>
      <c r="K249" s="28">
        <f t="shared" si="190"/>
        <v>2505.2425729343668</v>
      </c>
      <c r="L249" s="26">
        <f t="shared" si="185"/>
        <v>-1819951.498367775</v>
      </c>
      <c r="M249" s="28">
        <f t="shared" si="191"/>
        <v>-7489248.8630920639</v>
      </c>
      <c r="N249" s="28"/>
      <c r="O249" s="26">
        <v>-1819951.4983677752</v>
      </c>
      <c r="P249" s="28">
        <f t="shared" si="192"/>
        <v>-7489248.8630920649</v>
      </c>
      <c r="Q249" s="29"/>
      <c r="R249" s="26">
        <v>0</v>
      </c>
      <c r="S249" s="28">
        <f t="shared" si="193"/>
        <v>0</v>
      </c>
      <c r="T249" s="26">
        <f t="shared" si="186"/>
        <v>-1819951.4983677752</v>
      </c>
      <c r="U249" s="67">
        <f t="shared" si="186"/>
        <v>-7489248.8630920649</v>
      </c>
      <c r="V249" s="26">
        <v>12468.76</v>
      </c>
      <c r="W249" s="28">
        <f t="shared" si="194"/>
        <v>36199.629999999997</v>
      </c>
      <c r="X249" s="26">
        <f t="shared" si="187"/>
        <v>12468.76</v>
      </c>
      <c r="Y249" s="27">
        <f t="shared" si="195"/>
        <v>36199.629999999997</v>
      </c>
      <c r="Z249" s="46"/>
      <c r="AA249" s="28"/>
      <c r="AB249" s="28"/>
    </row>
    <row r="250" spans="1:28" ht="12.75" hidden="1" customHeight="1" outlineLevel="1" x14ac:dyDescent="0.2">
      <c r="A250" s="16">
        <v>17</v>
      </c>
      <c r="B250" s="21">
        <v>43191</v>
      </c>
      <c r="C250" s="58"/>
      <c r="D250" s="26">
        <v>51309820</v>
      </c>
      <c r="E250" s="27">
        <f t="shared" si="188"/>
        <v>238001149.84</v>
      </c>
      <c r="F250" s="28">
        <v>54405138.527100004</v>
      </c>
      <c r="G250" s="27">
        <f t="shared" si="189"/>
        <v>248588222.472765</v>
      </c>
      <c r="H250" s="26">
        <f t="shared" si="184"/>
        <v>-3095318.5271000043</v>
      </c>
      <c r="I250" s="27">
        <f t="shared" si="184"/>
        <v>-10587072.632764995</v>
      </c>
      <c r="J250" s="26">
        <v>1035.0745154619217</v>
      </c>
      <c r="K250" s="27">
        <f t="shared" si="190"/>
        <v>3540.3170883962885</v>
      </c>
      <c r="L250" s="26">
        <f t="shared" si="185"/>
        <v>-3094283.4525845423</v>
      </c>
      <c r="M250" s="28">
        <f t="shared" si="191"/>
        <v>-10583532.315676607</v>
      </c>
      <c r="N250" s="28"/>
      <c r="O250" s="26">
        <v>-3094283.4525845423</v>
      </c>
      <c r="P250" s="27">
        <f t="shared" si="192"/>
        <v>-10583532.315676607</v>
      </c>
      <c r="Q250" s="29"/>
      <c r="R250" s="26">
        <v>0</v>
      </c>
      <c r="S250" s="27">
        <f t="shared" si="193"/>
        <v>0</v>
      </c>
      <c r="T250" s="26">
        <f t="shared" si="186"/>
        <v>-3094283.4525845423</v>
      </c>
      <c r="U250" s="66">
        <f t="shared" si="186"/>
        <v>-10583532.315676607</v>
      </c>
      <c r="V250" s="26">
        <v>12691.160000000002</v>
      </c>
      <c r="W250" s="27">
        <f t="shared" si="194"/>
        <v>48890.79</v>
      </c>
      <c r="X250" s="26">
        <f t="shared" si="187"/>
        <v>12691.160000000002</v>
      </c>
      <c r="Y250" s="27">
        <f t="shared" si="195"/>
        <v>48890.79</v>
      </c>
      <c r="Z250" s="46"/>
      <c r="AA250" s="28"/>
      <c r="AB250" s="28"/>
    </row>
    <row r="251" spans="1:28" ht="15" hidden="1" customHeight="1" outlineLevel="1" x14ac:dyDescent="0.2">
      <c r="A251" s="16">
        <v>17</v>
      </c>
      <c r="B251" s="21">
        <v>43221</v>
      </c>
      <c r="C251" s="58"/>
      <c r="D251" s="26">
        <v>47771688</v>
      </c>
      <c r="E251" s="27">
        <f t="shared" si="188"/>
        <v>285772837.84000003</v>
      </c>
      <c r="F251" s="26">
        <v>49486338.157274999</v>
      </c>
      <c r="G251" s="27">
        <f t="shared" si="189"/>
        <v>298074560.63003999</v>
      </c>
      <c r="H251" s="26">
        <f t="shared" si="184"/>
        <v>-1714650.1572749987</v>
      </c>
      <c r="I251" s="27">
        <f t="shared" si="184"/>
        <v>-12301722.790039957</v>
      </c>
      <c r="J251" s="26">
        <v>573.37901259260252</v>
      </c>
      <c r="K251" s="27">
        <f t="shared" si="190"/>
        <v>4113.696100988891</v>
      </c>
      <c r="L251" s="26">
        <f t="shared" si="185"/>
        <v>-1714076.7782624061</v>
      </c>
      <c r="M251" s="28">
        <f t="shared" si="191"/>
        <v>-12297609.093939014</v>
      </c>
      <c r="N251" s="28"/>
      <c r="O251" s="26">
        <v>-1714076.7782624066</v>
      </c>
      <c r="P251" s="27">
        <f t="shared" si="192"/>
        <v>-12297609.093939014</v>
      </c>
      <c r="Q251" s="29"/>
      <c r="R251" s="26">
        <v>0</v>
      </c>
      <c r="S251" s="27">
        <f t="shared" si="193"/>
        <v>0</v>
      </c>
      <c r="T251" s="26">
        <f t="shared" si="186"/>
        <v>-1714076.7782624066</v>
      </c>
      <c r="U251" s="66">
        <f t="shared" si="186"/>
        <v>-12297609.093939014</v>
      </c>
      <c r="V251" s="26">
        <v>13114.2</v>
      </c>
      <c r="W251" s="27">
        <f t="shared" si="194"/>
        <v>62004.990000000005</v>
      </c>
      <c r="X251" s="26">
        <f t="shared" si="187"/>
        <v>13114.2</v>
      </c>
      <c r="Y251" s="27">
        <f t="shared" si="195"/>
        <v>62004.990000000005</v>
      </c>
      <c r="Z251" s="46"/>
      <c r="AA251" s="28"/>
      <c r="AB251" s="28"/>
    </row>
    <row r="252" spans="1:28" ht="12.75" hidden="1" customHeight="1" outlineLevel="1" x14ac:dyDescent="0.2">
      <c r="A252" s="16">
        <v>17</v>
      </c>
      <c r="B252" s="21">
        <v>43252</v>
      </c>
      <c r="D252" s="26">
        <v>45370738</v>
      </c>
      <c r="E252" s="27">
        <f t="shared" si="188"/>
        <v>331143575.84000003</v>
      </c>
      <c r="F252" s="26">
        <v>48418075.861244999</v>
      </c>
      <c r="G252" s="27">
        <f t="shared" si="189"/>
        <v>346492636.49128497</v>
      </c>
      <c r="H252" s="26">
        <f t="shared" si="184"/>
        <v>-3047337.8612449989</v>
      </c>
      <c r="I252" s="27">
        <f t="shared" si="184"/>
        <v>-15349060.651284933</v>
      </c>
      <c r="J252" s="26">
        <v>1019.0297807999887</v>
      </c>
      <c r="K252" s="27">
        <f t="shared" si="190"/>
        <v>5132.7258817888796</v>
      </c>
      <c r="L252" s="26">
        <f t="shared" si="185"/>
        <v>-3046318.8314641989</v>
      </c>
      <c r="M252" s="28">
        <f t="shared" si="191"/>
        <v>-15343927.925403213</v>
      </c>
      <c r="N252" s="28"/>
      <c r="O252" s="26">
        <v>-3046318.8314641993</v>
      </c>
      <c r="P252" s="27">
        <f t="shared" si="192"/>
        <v>-15343927.925403213</v>
      </c>
      <c r="Q252" s="29"/>
      <c r="R252" s="26">
        <v>0</v>
      </c>
      <c r="S252" s="27">
        <f t="shared" si="193"/>
        <v>0</v>
      </c>
      <c r="T252" s="26">
        <f t="shared" si="186"/>
        <v>-3046318.8314641993</v>
      </c>
      <c r="U252" s="66">
        <f t="shared" si="186"/>
        <v>-15343927.925403213</v>
      </c>
      <c r="V252" s="26">
        <v>12691.160000000002</v>
      </c>
      <c r="W252" s="27">
        <f t="shared" si="194"/>
        <v>74696.150000000009</v>
      </c>
      <c r="X252" s="26">
        <f t="shared" si="187"/>
        <v>12691.160000000002</v>
      </c>
      <c r="Y252" s="27">
        <f t="shared" si="195"/>
        <v>74696.150000000009</v>
      </c>
      <c r="Z252" s="46"/>
      <c r="AA252" s="28"/>
      <c r="AB252" s="28"/>
    </row>
    <row r="253" spans="1:28" ht="12.75" hidden="1" customHeight="1" outlineLevel="1" x14ac:dyDescent="0.2">
      <c r="A253" s="16">
        <v>17</v>
      </c>
      <c r="B253" s="21">
        <v>43282</v>
      </c>
      <c r="C253" s="58"/>
      <c r="D253" s="26">
        <v>58661751</v>
      </c>
      <c r="E253" s="27">
        <f t="shared" si="188"/>
        <v>389805326.84000003</v>
      </c>
      <c r="F253" s="26">
        <v>53868900.520125002</v>
      </c>
      <c r="G253" s="27">
        <f t="shared" si="189"/>
        <v>400361537.01141</v>
      </c>
      <c r="H253" s="26">
        <f t="shared" si="184"/>
        <v>4792850.4798749983</v>
      </c>
      <c r="I253" s="27">
        <f t="shared" si="184"/>
        <v>-10556210.171409965</v>
      </c>
      <c r="J253" s="26">
        <v>-1602.7292004702613</v>
      </c>
      <c r="K253" s="27">
        <f t="shared" si="190"/>
        <v>3529.9966813186184</v>
      </c>
      <c r="L253" s="26">
        <f t="shared" si="185"/>
        <v>4791247.7506745281</v>
      </c>
      <c r="M253" s="28">
        <f t="shared" si="191"/>
        <v>-10552680.174728684</v>
      </c>
      <c r="N253" s="28"/>
      <c r="O253" s="26">
        <v>4791247.750674529</v>
      </c>
      <c r="P253" s="27">
        <f t="shared" si="192"/>
        <v>-10552680.174728684</v>
      </c>
      <c r="Q253" s="29"/>
      <c r="R253" s="26">
        <v>0</v>
      </c>
      <c r="S253" s="27">
        <f t="shared" si="193"/>
        <v>0</v>
      </c>
      <c r="T253" s="26">
        <f t="shared" si="186"/>
        <v>4791247.750674529</v>
      </c>
      <c r="U253" s="66">
        <f t="shared" si="186"/>
        <v>-10552680.174728684</v>
      </c>
      <c r="V253" s="26">
        <v>13759.640000000001</v>
      </c>
      <c r="W253" s="27">
        <f t="shared" si="194"/>
        <v>88455.790000000008</v>
      </c>
      <c r="X253" s="26">
        <f t="shared" si="187"/>
        <v>13759.640000000001</v>
      </c>
      <c r="Y253" s="27">
        <f t="shared" si="195"/>
        <v>88455.790000000008</v>
      </c>
      <c r="Z253" s="46"/>
      <c r="AA253" s="28"/>
      <c r="AB253" s="28"/>
    </row>
    <row r="254" spans="1:28" ht="12.75" hidden="1" customHeight="1" outlineLevel="1" x14ac:dyDescent="0.2">
      <c r="A254" s="16">
        <v>17</v>
      </c>
      <c r="B254" s="21">
        <v>43313</v>
      </c>
      <c r="C254" s="58"/>
      <c r="D254" s="26">
        <v>58820049</v>
      </c>
      <c r="E254" s="27">
        <f t="shared" si="188"/>
        <v>448625375.84000003</v>
      </c>
      <c r="F254" s="26">
        <v>51354800.374590002</v>
      </c>
      <c r="G254" s="27">
        <f t="shared" si="189"/>
        <v>451716337.38599998</v>
      </c>
      <c r="H254" s="26">
        <f t="shared" si="184"/>
        <v>7465248.625409998</v>
      </c>
      <c r="I254" s="27">
        <f t="shared" si="184"/>
        <v>-3090961.5459999442</v>
      </c>
      <c r="J254" s="26">
        <v>-2496.3791403369978</v>
      </c>
      <c r="K254" s="27">
        <f t="shared" si="190"/>
        <v>1033.6175409816206</v>
      </c>
      <c r="L254" s="26">
        <f t="shared" si="185"/>
        <v>7462752.246269661</v>
      </c>
      <c r="M254" s="28">
        <f t="shared" si="191"/>
        <v>-3089927.9284590231</v>
      </c>
      <c r="N254" s="28"/>
      <c r="O254" s="26">
        <v>7462752.2462696619</v>
      </c>
      <c r="P254" s="27">
        <f t="shared" si="192"/>
        <v>-3089927.9284590222</v>
      </c>
      <c r="Q254" s="29"/>
      <c r="R254" s="26">
        <v>0</v>
      </c>
      <c r="S254" s="27">
        <f t="shared" si="193"/>
        <v>0</v>
      </c>
      <c r="T254" s="26">
        <f t="shared" si="186"/>
        <v>7462752.2462696619</v>
      </c>
      <c r="U254" s="66">
        <f t="shared" si="186"/>
        <v>-3089927.9284590222</v>
      </c>
      <c r="V254" s="26">
        <v>13759.640000000001</v>
      </c>
      <c r="W254" s="27">
        <f t="shared" si="194"/>
        <v>102215.43000000001</v>
      </c>
      <c r="X254" s="26">
        <f t="shared" si="187"/>
        <v>13759.640000000001</v>
      </c>
      <c r="Y254" s="27">
        <f>X254+Y253</f>
        <v>102215.43000000001</v>
      </c>
      <c r="Z254" s="46"/>
      <c r="AA254" s="28"/>
      <c r="AB254" s="28"/>
    </row>
    <row r="255" spans="1:28" ht="13.7" hidden="1" customHeight="1" outlineLevel="1" x14ac:dyDescent="0.2">
      <c r="A255" s="16">
        <v>17</v>
      </c>
      <c r="B255" s="21">
        <v>43344</v>
      </c>
      <c r="C255" s="58"/>
      <c r="D255" s="26">
        <v>46171152</v>
      </c>
      <c r="E255" s="27">
        <f t="shared" si="188"/>
        <v>494796527.84000003</v>
      </c>
      <c r="F255" s="26">
        <v>47098994.519205004</v>
      </c>
      <c r="G255" s="27">
        <f t="shared" si="189"/>
        <v>498815331.90520501</v>
      </c>
      <c r="H255" s="26">
        <f t="shared" si="184"/>
        <v>-927842.51920500398</v>
      </c>
      <c r="I255" s="27">
        <f t="shared" si="184"/>
        <v>-4018804.065204978</v>
      </c>
      <c r="J255" s="26">
        <v>310.27053842216264</v>
      </c>
      <c r="K255" s="27">
        <f t="shared" si="190"/>
        <v>1343.8880794037832</v>
      </c>
      <c r="L255" s="26">
        <f t="shared" si="185"/>
        <v>-927532.24866658181</v>
      </c>
      <c r="M255" s="28">
        <f t="shared" si="191"/>
        <v>-4017460.1771256048</v>
      </c>
      <c r="N255" s="28"/>
      <c r="O255" s="26">
        <v>-927532.24866658077</v>
      </c>
      <c r="P255" s="27">
        <f t="shared" si="192"/>
        <v>-4017460.177125603</v>
      </c>
      <c r="Q255" s="29"/>
      <c r="R255" s="26">
        <v>0</v>
      </c>
      <c r="S255" s="27">
        <f t="shared" si="193"/>
        <v>0</v>
      </c>
      <c r="T255" s="26">
        <f t="shared" si="186"/>
        <v>-927532.24866658077</v>
      </c>
      <c r="U255" s="66">
        <f t="shared" si="186"/>
        <v>-4017460.177125603</v>
      </c>
      <c r="V255" s="26">
        <v>13315.79</v>
      </c>
      <c r="W255" s="27">
        <f t="shared" si="194"/>
        <v>115531.22</v>
      </c>
      <c r="X255" s="26">
        <f t="shared" si="187"/>
        <v>13315.79</v>
      </c>
      <c r="Y255" s="27">
        <f>X255+Y254</f>
        <v>115531.22</v>
      </c>
      <c r="Z255" s="46"/>
      <c r="AA255" s="28"/>
      <c r="AB255" s="28"/>
    </row>
    <row r="256" spans="1:28" ht="12.6" hidden="1" customHeight="1" outlineLevel="1" x14ac:dyDescent="0.2">
      <c r="A256" s="16">
        <v>17</v>
      </c>
      <c r="B256" s="21">
        <v>43374</v>
      </c>
      <c r="C256" s="58"/>
      <c r="D256" s="26">
        <v>59238483</v>
      </c>
      <c r="E256" s="27">
        <f t="shared" si="188"/>
        <v>554035010.84000003</v>
      </c>
      <c r="F256" s="26">
        <v>54367737.109470002</v>
      </c>
      <c r="G256" s="27">
        <f t="shared" si="189"/>
        <v>553183069.01467502</v>
      </c>
      <c r="H256" s="26">
        <f t="shared" si="184"/>
        <v>4870745.8905299976</v>
      </c>
      <c r="I256" s="27">
        <f t="shared" si="184"/>
        <v>851941.82532501221</v>
      </c>
      <c r="J256" s="26">
        <v>-1628.7774257929996</v>
      </c>
      <c r="K256" s="27">
        <f t="shared" si="190"/>
        <v>-284.88934638921637</v>
      </c>
      <c r="L256" s="26">
        <f t="shared" si="185"/>
        <v>4869117.1131042046</v>
      </c>
      <c r="M256" s="28">
        <f t="shared" si="191"/>
        <v>851656.93597859982</v>
      </c>
      <c r="N256" s="28"/>
      <c r="O256" s="26">
        <v>4869117.1131042019</v>
      </c>
      <c r="P256" s="27">
        <f t="shared" si="192"/>
        <v>851656.93597859889</v>
      </c>
      <c r="Q256" s="29"/>
      <c r="R256" s="26">
        <v>0</v>
      </c>
      <c r="S256" s="27">
        <f t="shared" si="193"/>
        <v>0</v>
      </c>
      <c r="T256" s="26">
        <f t="shared" si="186"/>
        <v>4869117.1131042019</v>
      </c>
      <c r="U256" s="66">
        <f t="shared" si="186"/>
        <v>851656.93597859889</v>
      </c>
      <c r="V256" s="26">
        <v>14551.78</v>
      </c>
      <c r="W256" s="27">
        <f t="shared" si="194"/>
        <v>130083</v>
      </c>
      <c r="X256" s="26">
        <f t="shared" si="187"/>
        <v>14551.78</v>
      </c>
      <c r="Y256" s="27">
        <f>X256+Y255</f>
        <v>130083</v>
      </c>
      <c r="Z256" s="46"/>
      <c r="AA256" s="28"/>
      <c r="AB256" s="28"/>
    </row>
    <row r="257" spans="1:30" ht="12.6" hidden="1" customHeight="1" outlineLevel="1" x14ac:dyDescent="0.2">
      <c r="A257" s="16">
        <v>17</v>
      </c>
      <c r="B257" s="21">
        <v>43405</v>
      </c>
      <c r="C257" s="58"/>
      <c r="D257" s="26">
        <v>46428948</v>
      </c>
      <c r="E257" s="27">
        <f t="shared" si="188"/>
        <v>600463958.84000003</v>
      </c>
      <c r="F257" s="26">
        <v>59371624.015244998</v>
      </c>
      <c r="G257" s="27">
        <f t="shared" si="189"/>
        <v>612554693.02991998</v>
      </c>
      <c r="H257" s="26">
        <f t="shared" si="184"/>
        <v>-12942676.015244998</v>
      </c>
      <c r="I257" s="27">
        <f t="shared" si="184"/>
        <v>-12090734.189919949</v>
      </c>
      <c r="J257" s="26">
        <v>4328.0308594964445</v>
      </c>
      <c r="K257" s="27">
        <f t="shared" si="190"/>
        <v>4043.1415131072281</v>
      </c>
      <c r="L257" s="26">
        <f t="shared" si="185"/>
        <v>-12938347.984385502</v>
      </c>
      <c r="M257" s="28">
        <f t="shared" si="191"/>
        <v>-12086691.048406903</v>
      </c>
      <c r="N257" s="28"/>
      <c r="O257" s="26">
        <v>-12938347.984385502</v>
      </c>
      <c r="P257" s="27">
        <f t="shared" si="192"/>
        <v>-12086691.048406903</v>
      </c>
      <c r="Q257" s="29"/>
      <c r="R257" s="26">
        <v>0</v>
      </c>
      <c r="S257" s="27">
        <f t="shared" si="193"/>
        <v>0</v>
      </c>
      <c r="T257" s="26">
        <f t="shared" si="186"/>
        <v>-12938347.984385502</v>
      </c>
      <c r="U257" s="66">
        <f t="shared" si="186"/>
        <v>-12086691.048406903</v>
      </c>
      <c r="V257" s="26">
        <v>14082.36</v>
      </c>
      <c r="W257" s="27">
        <f t="shared" si="194"/>
        <v>144165.35999999999</v>
      </c>
      <c r="X257" s="26">
        <f t="shared" si="187"/>
        <v>14082.36</v>
      </c>
      <c r="Y257" s="27">
        <f>X257+Y256</f>
        <v>144165.35999999999</v>
      </c>
      <c r="Z257" s="46"/>
      <c r="AA257" s="28"/>
      <c r="AB257" s="28"/>
    </row>
    <row r="258" spans="1:30" ht="13.7" hidden="1" customHeight="1" outlineLevel="1" x14ac:dyDescent="0.2">
      <c r="A258" s="16">
        <v>17</v>
      </c>
      <c r="B258" s="21">
        <v>43435</v>
      </c>
      <c r="C258" s="58"/>
      <c r="D258" s="26">
        <v>72356113.799999997</v>
      </c>
      <c r="E258" s="27">
        <f t="shared" si="188"/>
        <v>672820072.63999999</v>
      </c>
      <c r="F258" s="26">
        <v>68512598.754299998</v>
      </c>
      <c r="G258" s="27">
        <f t="shared" si="189"/>
        <v>681067291.78421998</v>
      </c>
      <c r="H258" s="26">
        <f t="shared" si="184"/>
        <v>3843515.0456999987</v>
      </c>
      <c r="I258" s="27">
        <f t="shared" si="184"/>
        <v>-8247219.1442199945</v>
      </c>
      <c r="J258" s="26">
        <v>-1285.271431281697</v>
      </c>
      <c r="K258" s="27">
        <f t="shared" si="190"/>
        <v>2757.8700818255311</v>
      </c>
      <c r="L258" s="26">
        <f>H258+J258</f>
        <v>3842229.774268717</v>
      </c>
      <c r="M258" s="28">
        <f t="shared" si="191"/>
        <v>-8244461.2741381861</v>
      </c>
      <c r="N258" s="28"/>
      <c r="O258" s="26">
        <v>3842229.7742687166</v>
      </c>
      <c r="P258" s="27">
        <f t="shared" si="192"/>
        <v>-8244461.2741381861</v>
      </c>
      <c r="Q258" s="29"/>
      <c r="R258" s="26">
        <v>0</v>
      </c>
      <c r="S258" s="27">
        <f t="shared" si="193"/>
        <v>0</v>
      </c>
      <c r="T258" s="26">
        <f t="shared" si="186"/>
        <v>3842229.7742687166</v>
      </c>
      <c r="U258" s="66">
        <f t="shared" si="186"/>
        <v>-8244461.2741381861</v>
      </c>
      <c r="V258" s="26">
        <v>0</v>
      </c>
      <c r="W258" s="27">
        <f t="shared" si="194"/>
        <v>144165.35999999999</v>
      </c>
      <c r="X258" s="26">
        <f t="shared" si="187"/>
        <v>0</v>
      </c>
      <c r="Y258" s="27">
        <f>X258+Y257</f>
        <v>144165.35999999999</v>
      </c>
      <c r="Z258" s="46"/>
      <c r="AA258" s="28"/>
      <c r="AB258" s="28"/>
    </row>
    <row r="259" spans="1:30" ht="17.45" hidden="1" customHeight="1" outlineLevel="1" x14ac:dyDescent="0.2">
      <c r="A259" s="81"/>
      <c r="B259" s="21"/>
      <c r="C259" s="58"/>
      <c r="D259" s="56"/>
      <c r="E259" s="56"/>
      <c r="F259" s="56"/>
      <c r="G259" s="56"/>
      <c r="H259" s="56"/>
      <c r="I259" s="56"/>
      <c r="J259" s="56"/>
      <c r="K259" s="56"/>
      <c r="L259" s="82"/>
      <c r="M259" s="56"/>
      <c r="N259" s="56"/>
      <c r="O259" s="82"/>
      <c r="P259" s="56"/>
      <c r="Q259" s="73"/>
      <c r="R259" s="82"/>
      <c r="S259" s="56"/>
      <c r="T259" s="56"/>
      <c r="U259" s="74"/>
      <c r="V259" s="82"/>
      <c r="W259" s="56"/>
      <c r="X259" s="56"/>
      <c r="Y259" s="56"/>
      <c r="Z259" s="46"/>
      <c r="AA259" s="28"/>
      <c r="AB259" s="28"/>
    </row>
    <row r="260" spans="1:30" ht="17.45" hidden="1" customHeight="1" outlineLevel="1" x14ac:dyDescent="0.2">
      <c r="A260" s="59" t="s">
        <v>48</v>
      </c>
      <c r="B260" s="21"/>
      <c r="C260" s="58"/>
      <c r="D260" s="28"/>
      <c r="E260" s="28">
        <f>E245+E258</f>
        <v>18753898327.913902</v>
      </c>
      <c r="F260" s="28"/>
      <c r="G260" s="28">
        <f>G245+G258</f>
        <v>18736255393.878532</v>
      </c>
      <c r="H260" s="28"/>
      <c r="I260" s="28">
        <f>I245+I258</f>
        <v>17642934.035373688</v>
      </c>
      <c r="J260" s="28"/>
      <c r="K260" s="28">
        <f>K245+K258</f>
        <v>-18663.299388381049</v>
      </c>
      <c r="L260" s="83"/>
      <c r="M260" s="28"/>
      <c r="N260" s="28">
        <f>N245+M258</f>
        <v>17624269.271568332</v>
      </c>
      <c r="O260" s="83"/>
      <c r="P260" s="28">
        <f>P245+P258</f>
        <v>14169925.571692478</v>
      </c>
      <c r="Q260" s="29"/>
      <c r="R260" s="83"/>
      <c r="S260" s="28">
        <f>S245+S258</f>
        <v>3454343.6642930694</v>
      </c>
      <c r="T260" s="28"/>
      <c r="U260" s="67">
        <f>U245+U258</f>
        <v>17624269.235985547</v>
      </c>
      <c r="V260" s="83"/>
      <c r="W260" s="28">
        <f>W245+W258</f>
        <v>1266102.1400000001</v>
      </c>
      <c r="X260" s="28"/>
      <c r="Y260" s="28">
        <f>Y245+Y258</f>
        <v>4720446.8042930672</v>
      </c>
      <c r="Z260" s="46"/>
      <c r="AA260" s="28"/>
      <c r="AB260" s="28"/>
    </row>
    <row r="261" spans="1:30" ht="17.45" hidden="1" customHeight="1" outlineLevel="1" x14ac:dyDescent="0.2">
      <c r="A261" s="81"/>
      <c r="B261" s="21"/>
      <c r="C261" s="58"/>
      <c r="D261" s="28"/>
      <c r="E261" s="28"/>
      <c r="F261" s="28"/>
      <c r="G261" s="28"/>
      <c r="H261" s="28"/>
      <c r="I261" s="28"/>
      <c r="J261" s="28"/>
      <c r="K261" s="28"/>
      <c r="L261" s="83"/>
      <c r="M261" s="28"/>
      <c r="N261" s="28"/>
      <c r="O261" s="83"/>
      <c r="P261" s="28"/>
      <c r="Q261" s="29"/>
      <c r="R261" s="83"/>
      <c r="S261" s="28"/>
      <c r="T261" s="28"/>
      <c r="U261" s="67"/>
      <c r="V261" s="83"/>
      <c r="W261" s="28"/>
      <c r="X261" s="28"/>
      <c r="Y261" s="28"/>
      <c r="Z261" s="46"/>
      <c r="AA261" s="28"/>
      <c r="AB261" s="28"/>
    </row>
    <row r="262" spans="1:30" ht="12.75" hidden="1" customHeight="1" outlineLevel="1" x14ac:dyDescent="0.2">
      <c r="A262" s="16">
        <v>18</v>
      </c>
      <c r="B262" s="21">
        <v>43466</v>
      </c>
      <c r="C262" s="58"/>
      <c r="D262" s="55">
        <v>71495914.980000004</v>
      </c>
      <c r="E262" s="43">
        <f>D262</f>
        <v>71495914.980000004</v>
      </c>
      <c r="F262" s="55">
        <v>67986610.993799999</v>
      </c>
      <c r="G262" s="43">
        <f>F262</f>
        <v>67986610.993799999</v>
      </c>
      <c r="H262" s="55">
        <f>D262-F262</f>
        <v>3509303.9862000048</v>
      </c>
      <c r="I262" s="43">
        <f>E262-G262</f>
        <v>3509303.9862000048</v>
      </c>
      <c r="J262" s="55">
        <v>-1173.5112529853359</v>
      </c>
      <c r="K262" s="43">
        <f>J262</f>
        <v>-1173.5112529853359</v>
      </c>
      <c r="L262" s="55">
        <f>H262+J262</f>
        <v>3508130.4749470195</v>
      </c>
      <c r="M262" s="56">
        <f>L262</f>
        <v>3508130.4749470195</v>
      </c>
      <c r="N262" s="43"/>
      <c r="O262" s="55">
        <v>3508130.4749470204</v>
      </c>
      <c r="P262" s="43">
        <f>O262</f>
        <v>3508130.4749470204</v>
      </c>
      <c r="Q262" s="29"/>
      <c r="R262" s="55">
        <v>0</v>
      </c>
      <c r="S262" s="43">
        <f>R262</f>
        <v>0</v>
      </c>
      <c r="T262" s="55">
        <f t="shared" ref="T262:U273" si="196">O262+R262</f>
        <v>3508130.4749470204</v>
      </c>
      <c r="U262" s="63">
        <f t="shared" si="196"/>
        <v>3508130.4749470204</v>
      </c>
      <c r="V262" s="55">
        <v>15197.22</v>
      </c>
      <c r="W262" s="43">
        <f>V262</f>
        <v>15197.22</v>
      </c>
      <c r="X262" s="55">
        <f t="shared" ref="X262:X273" si="197">R262+V262</f>
        <v>15197.22</v>
      </c>
      <c r="Y262" s="43">
        <f>X262</f>
        <v>15197.22</v>
      </c>
      <c r="Z262" s="46"/>
      <c r="AA262" s="28"/>
      <c r="AB262" s="28"/>
    </row>
    <row r="263" spans="1:30" ht="15.75" hidden="1" outlineLevel="1" x14ac:dyDescent="0.25">
      <c r="A263" s="16">
        <v>18</v>
      </c>
      <c r="B263" s="21">
        <v>43497</v>
      </c>
      <c r="C263" s="58"/>
      <c r="D263" s="26">
        <v>87030444.400000006</v>
      </c>
      <c r="E263" s="27">
        <f t="shared" ref="E263:E273" si="198">E262+D263</f>
        <v>158526359.38</v>
      </c>
      <c r="F263" s="26">
        <v>69617840.260635003</v>
      </c>
      <c r="G263" s="27">
        <f t="shared" ref="G263:G273" si="199">G262+F263</f>
        <v>137604451.254435</v>
      </c>
      <c r="H263" s="26">
        <f t="shared" ref="H263:I273" si="200">D263-F263</f>
        <v>17412604.139365003</v>
      </c>
      <c r="I263" s="27">
        <f t="shared" si="200"/>
        <v>20921908.125564992</v>
      </c>
      <c r="J263" s="26">
        <v>-5822.7748242020607</v>
      </c>
      <c r="K263" s="27">
        <f t="shared" ref="K263:K273" si="201">K262+J263</f>
        <v>-6996.2860771873966</v>
      </c>
      <c r="L263" s="26">
        <f t="shared" ref="L263:L273" si="202">H263+J263</f>
        <v>17406781.3645408</v>
      </c>
      <c r="M263" s="28">
        <f t="shared" ref="M263:M273" si="203">M262+L263</f>
        <v>20914911.839487821</v>
      </c>
      <c r="N263" s="27"/>
      <c r="O263" s="26">
        <v>15449325.44479689</v>
      </c>
      <c r="P263" s="27">
        <f t="shared" ref="P263:P273" si="204">P262+O263</f>
        <v>18957455.91974391</v>
      </c>
      <c r="Q263" s="29"/>
      <c r="R263" s="26">
        <v>1957455.9197439104</v>
      </c>
      <c r="S263" s="27">
        <f t="shared" ref="S263:S273" si="205">R263+S262</f>
        <v>1957455.9197439104</v>
      </c>
      <c r="T263" s="26">
        <f t="shared" si="196"/>
        <v>17406781.3645408</v>
      </c>
      <c r="U263" s="66">
        <f t="shared" si="196"/>
        <v>20914911.839487821</v>
      </c>
      <c r="V263" s="26">
        <v>14004.320000000002</v>
      </c>
      <c r="W263" s="27">
        <f t="shared" ref="W263:W273" si="206">W262+V263</f>
        <v>29201.54</v>
      </c>
      <c r="X263" s="26">
        <f t="shared" si="197"/>
        <v>1971460.2397439105</v>
      </c>
      <c r="Y263" s="27">
        <f t="shared" ref="Y263:Y268" si="207">X263+Y262</f>
        <v>1986657.4597439105</v>
      </c>
      <c r="Z263" s="46"/>
      <c r="AA263" s="28"/>
      <c r="AB263" s="28"/>
      <c r="AD263" s="84"/>
    </row>
    <row r="264" spans="1:30" ht="12.75" hidden="1" customHeight="1" outlineLevel="1" x14ac:dyDescent="0.2">
      <c r="A264" s="16">
        <v>18</v>
      </c>
      <c r="B264" s="21">
        <v>43525</v>
      </c>
      <c r="C264" s="58"/>
      <c r="D264" s="26">
        <v>86958496.599999994</v>
      </c>
      <c r="E264" s="27">
        <f t="shared" si="198"/>
        <v>245484855.97999999</v>
      </c>
      <c r="F264" s="28">
        <v>64717359.840000004</v>
      </c>
      <c r="G264" s="27">
        <f t="shared" si="199"/>
        <v>202321811.09443501</v>
      </c>
      <c r="H264" s="28">
        <f t="shared" si="200"/>
        <v>22241136.75999999</v>
      </c>
      <c r="I264" s="28">
        <f t="shared" si="200"/>
        <v>43163044.885564983</v>
      </c>
      <c r="J264" s="26">
        <v>-7437.436132542789</v>
      </c>
      <c r="K264" s="28">
        <f t="shared" si="201"/>
        <v>-14433.722209730186</v>
      </c>
      <c r="L264" s="26">
        <f t="shared" si="202"/>
        <v>22233699.323867448</v>
      </c>
      <c r="M264" s="28">
        <f t="shared" si="203"/>
        <v>43148611.163355269</v>
      </c>
      <c r="N264" s="28"/>
      <c r="O264" s="26">
        <v>9857405.1965916194</v>
      </c>
      <c r="P264" s="28">
        <f t="shared" si="204"/>
        <v>28814861.11633553</v>
      </c>
      <c r="Q264" s="29"/>
      <c r="R264" s="26">
        <v>12376294.12727583</v>
      </c>
      <c r="S264" s="28">
        <f t="shared" si="205"/>
        <v>14333750.047019741</v>
      </c>
      <c r="T264" s="26">
        <f t="shared" si="196"/>
        <v>22233699.323867448</v>
      </c>
      <c r="U264" s="67">
        <f t="shared" si="196"/>
        <v>43148611.163355269</v>
      </c>
      <c r="V264" s="26">
        <v>25565.37</v>
      </c>
      <c r="W264" s="28">
        <f t="shared" si="206"/>
        <v>54766.91</v>
      </c>
      <c r="X264" s="26">
        <f t="shared" si="197"/>
        <v>12401859.497275829</v>
      </c>
      <c r="Y264" s="27">
        <f t="shared" si="207"/>
        <v>14388516.957019739</v>
      </c>
      <c r="Z264" s="46"/>
      <c r="AA264" s="28"/>
      <c r="AB264" s="28"/>
    </row>
    <row r="265" spans="1:30" ht="12.75" hidden="1" customHeight="1" outlineLevel="1" x14ac:dyDescent="0.2">
      <c r="A265" s="16">
        <v>18</v>
      </c>
      <c r="B265" s="21">
        <v>43556</v>
      </c>
      <c r="C265" s="58"/>
      <c r="D265" s="26">
        <v>56387717</v>
      </c>
      <c r="E265" s="27">
        <f t="shared" si="198"/>
        <v>301872572.98000002</v>
      </c>
      <c r="F265" s="28">
        <v>54418140.703485005</v>
      </c>
      <c r="G265" s="27">
        <f t="shared" si="199"/>
        <v>256739951.79792002</v>
      </c>
      <c r="H265" s="26">
        <f t="shared" si="200"/>
        <v>1969576.2965149954</v>
      </c>
      <c r="I265" s="27">
        <f t="shared" si="200"/>
        <v>45132621.182080001</v>
      </c>
      <c r="J265" s="26">
        <v>-658.62631355458871</v>
      </c>
      <c r="K265" s="27">
        <f t="shared" si="201"/>
        <v>-15092.348523284774</v>
      </c>
      <c r="L265" s="26">
        <f t="shared" si="202"/>
        <v>1968917.6702014408</v>
      </c>
      <c r="M265" s="28">
        <f t="shared" si="203"/>
        <v>45117528.833556712</v>
      </c>
      <c r="N265" s="28"/>
      <c r="O265" s="26">
        <v>196891.76702013612</v>
      </c>
      <c r="P265" s="27">
        <f t="shared" si="204"/>
        <v>29011752.883355666</v>
      </c>
      <c r="Q265" s="29"/>
      <c r="R265" s="26">
        <v>1772025.9031812996</v>
      </c>
      <c r="S265" s="27">
        <f t="shared" si="205"/>
        <v>16105775.95020104</v>
      </c>
      <c r="T265" s="26">
        <f t="shared" si="196"/>
        <v>1968917.6702014357</v>
      </c>
      <c r="U265" s="66">
        <f t="shared" si="196"/>
        <v>45117528.833556704</v>
      </c>
      <c r="V265" s="26">
        <v>79945.5</v>
      </c>
      <c r="W265" s="27">
        <f t="shared" si="206"/>
        <v>134712.41</v>
      </c>
      <c r="X265" s="26">
        <f t="shared" si="197"/>
        <v>1851971.4031812996</v>
      </c>
      <c r="Y265" s="27">
        <f t="shared" si="207"/>
        <v>16240488.360201038</v>
      </c>
      <c r="Z265" s="46"/>
      <c r="AA265" s="28"/>
      <c r="AB265" s="28"/>
    </row>
    <row r="266" spans="1:30" ht="15" hidden="1" customHeight="1" outlineLevel="1" x14ac:dyDescent="0.2">
      <c r="A266" s="16">
        <v>18</v>
      </c>
      <c r="B266" s="21">
        <v>43586</v>
      </c>
      <c r="C266" s="58"/>
      <c r="D266" s="26">
        <v>48962925</v>
      </c>
      <c r="E266" s="27">
        <f t="shared" si="198"/>
        <v>350835497.98000002</v>
      </c>
      <c r="F266" s="26">
        <v>48017267.188855998</v>
      </c>
      <c r="G266" s="27">
        <f t="shared" si="199"/>
        <v>304757218.98677599</v>
      </c>
      <c r="H266" s="26">
        <f t="shared" si="200"/>
        <v>945657.81114400178</v>
      </c>
      <c r="I266" s="27">
        <f t="shared" si="200"/>
        <v>46078278.993224025</v>
      </c>
      <c r="J266" s="26">
        <v>-316.22797204647213</v>
      </c>
      <c r="K266" s="27">
        <f t="shared" si="201"/>
        <v>-15408.576495331246</v>
      </c>
      <c r="L266" s="26">
        <f t="shared" si="202"/>
        <v>945341.58317195531</v>
      </c>
      <c r="M266" s="28">
        <f t="shared" si="203"/>
        <v>46062870.416728668</v>
      </c>
      <c r="N266" s="28"/>
      <c r="O266" s="26">
        <v>94534.15831720084</v>
      </c>
      <c r="P266" s="27">
        <f t="shared" si="204"/>
        <v>29106287.041672867</v>
      </c>
      <c r="Q266" s="29"/>
      <c r="R266" s="26">
        <v>850807.42485476285</v>
      </c>
      <c r="S266" s="27">
        <f t="shared" si="205"/>
        <v>16956583.375055805</v>
      </c>
      <c r="T266" s="26">
        <f t="shared" si="196"/>
        <v>945341.58317196369</v>
      </c>
      <c r="U266" s="66">
        <f t="shared" si="196"/>
        <v>46062870.416728675</v>
      </c>
      <c r="V266" s="26">
        <v>90666.28</v>
      </c>
      <c r="W266" s="27">
        <f t="shared" si="206"/>
        <v>225378.69</v>
      </c>
      <c r="X266" s="26">
        <f t="shared" si="197"/>
        <v>941473.70485476288</v>
      </c>
      <c r="Y266" s="27">
        <f t="shared" si="207"/>
        <v>17181962.065055802</v>
      </c>
      <c r="Z266" s="46"/>
      <c r="AA266" s="28"/>
      <c r="AB266" s="28"/>
    </row>
    <row r="267" spans="1:30" ht="12.75" hidden="1" customHeight="1" outlineLevel="1" x14ac:dyDescent="0.2">
      <c r="A267" s="16">
        <v>18</v>
      </c>
      <c r="B267" s="21">
        <v>43617</v>
      </c>
      <c r="D267" s="26">
        <v>48249497</v>
      </c>
      <c r="E267" s="27">
        <f t="shared" si="198"/>
        <v>399084994.98000002</v>
      </c>
      <c r="F267" s="26">
        <v>47914274.64254</v>
      </c>
      <c r="G267" s="27">
        <f t="shared" si="199"/>
        <v>352671493.62931597</v>
      </c>
      <c r="H267" s="26">
        <f t="shared" si="200"/>
        <v>335222.35745999962</v>
      </c>
      <c r="I267" s="27">
        <f t="shared" si="200"/>
        <v>46413501.350684047</v>
      </c>
      <c r="J267" s="26">
        <v>-112.09835633460898</v>
      </c>
      <c r="K267" s="27">
        <f t="shared" si="201"/>
        <v>-15520.674851665855</v>
      </c>
      <c r="L267" s="26">
        <f t="shared" si="202"/>
        <v>335110.25910366501</v>
      </c>
      <c r="M267" s="28">
        <f t="shared" si="203"/>
        <v>46397980.675832331</v>
      </c>
      <c r="N267" s="28"/>
      <c r="O267" s="26">
        <v>33511.025910370052</v>
      </c>
      <c r="P267" s="27">
        <f t="shared" si="204"/>
        <v>29139798.067583237</v>
      </c>
      <c r="Q267" s="29"/>
      <c r="R267" s="26">
        <v>301599.23319329321</v>
      </c>
      <c r="S267" s="27">
        <f t="shared" si="205"/>
        <v>17258182.608249098</v>
      </c>
      <c r="T267" s="26">
        <f t="shared" si="196"/>
        <v>335110.25910366327</v>
      </c>
      <c r="U267" s="66">
        <f t="shared" si="196"/>
        <v>46397980.675832331</v>
      </c>
      <c r="V267" s="26">
        <v>91474.8</v>
      </c>
      <c r="W267" s="27">
        <f t="shared" si="206"/>
        <v>316853.49</v>
      </c>
      <c r="X267" s="26">
        <f t="shared" si="197"/>
        <v>393074.0331932932</v>
      </c>
      <c r="Y267" s="27">
        <f t="shared" si="207"/>
        <v>17575036.098249096</v>
      </c>
      <c r="Z267" s="46"/>
      <c r="AA267" s="28"/>
      <c r="AB267" s="28"/>
    </row>
    <row r="268" spans="1:30" ht="12.75" hidden="1" customHeight="1" outlineLevel="1" x14ac:dyDescent="0.2">
      <c r="A268" s="16">
        <v>18</v>
      </c>
      <c r="B268" s="21">
        <v>43647</v>
      </c>
      <c r="C268" s="58"/>
      <c r="D268" s="26">
        <v>49805684</v>
      </c>
      <c r="E268" s="27">
        <f t="shared" si="198"/>
        <v>448890678.98000002</v>
      </c>
      <c r="F268" s="26">
        <v>48918347.961571999</v>
      </c>
      <c r="G268" s="27">
        <f t="shared" si="199"/>
        <v>401589841.59088796</v>
      </c>
      <c r="H268" s="26">
        <f t="shared" si="200"/>
        <v>887336.03842800111</v>
      </c>
      <c r="I268" s="27">
        <f t="shared" si="200"/>
        <v>47300837.389112055</v>
      </c>
      <c r="J268" s="26">
        <v>-296.72517125029117</v>
      </c>
      <c r="K268" s="27">
        <f t="shared" si="201"/>
        <v>-15817.400022916147</v>
      </c>
      <c r="L268" s="26">
        <f t="shared" si="202"/>
        <v>887039.31325675081</v>
      </c>
      <c r="M268" s="28">
        <f t="shared" si="203"/>
        <v>47285019.989089079</v>
      </c>
      <c r="N268" s="28"/>
      <c r="O268" s="26">
        <v>88703.931325674057</v>
      </c>
      <c r="P268" s="27">
        <f t="shared" si="204"/>
        <v>29228501.998908911</v>
      </c>
      <c r="Q268" s="29"/>
      <c r="R268" s="26">
        <v>798335.38193107396</v>
      </c>
      <c r="S268" s="27">
        <f t="shared" si="205"/>
        <v>18056517.990180172</v>
      </c>
      <c r="T268" s="26">
        <f t="shared" si="196"/>
        <v>887039.31325674802</v>
      </c>
      <c r="U268" s="66">
        <f t="shared" si="196"/>
        <v>47285019.989089087</v>
      </c>
      <c r="V268" s="26">
        <v>96873.33</v>
      </c>
      <c r="W268" s="27">
        <f t="shared" si="206"/>
        <v>413726.82</v>
      </c>
      <c r="X268" s="26">
        <f t="shared" si="197"/>
        <v>895208.71193107392</v>
      </c>
      <c r="Y268" s="27">
        <f t="shared" si="207"/>
        <v>18470244.810180169</v>
      </c>
      <c r="Z268" s="46"/>
      <c r="AA268" s="28"/>
      <c r="AB268" s="28"/>
    </row>
    <row r="269" spans="1:30" ht="12.75" hidden="1" customHeight="1" outlineLevel="1" x14ac:dyDescent="0.2">
      <c r="A269" s="16">
        <v>18</v>
      </c>
      <c r="B269" s="21">
        <v>43678</v>
      </c>
      <c r="C269" s="58"/>
      <c r="D269" s="26">
        <v>52289476</v>
      </c>
      <c r="E269" s="27">
        <f t="shared" si="198"/>
        <v>501180154.98000002</v>
      </c>
      <c r="F269" s="26">
        <v>54061515.148332</v>
      </c>
      <c r="G269" s="27">
        <f t="shared" si="199"/>
        <v>455651356.73921996</v>
      </c>
      <c r="H269" s="26">
        <f t="shared" si="200"/>
        <v>-1772039.1483319998</v>
      </c>
      <c r="I269" s="27">
        <f t="shared" si="200"/>
        <v>45528798.240780056</v>
      </c>
      <c r="J269" s="26">
        <v>592.5698912020307</v>
      </c>
      <c r="K269" s="27">
        <f t="shared" si="201"/>
        <v>-15224.830131714116</v>
      </c>
      <c r="L269" s="26">
        <f t="shared" si="202"/>
        <v>-1771446.5784407977</v>
      </c>
      <c r="M269" s="28">
        <f t="shared" si="203"/>
        <v>45513573.410648279</v>
      </c>
      <c r="N269" s="28"/>
      <c r="O269" s="26">
        <v>-177144.65784408152</v>
      </c>
      <c r="P269" s="27">
        <f t="shared" si="204"/>
        <v>29051357.341064829</v>
      </c>
      <c r="Q269" s="29"/>
      <c r="R269" s="26">
        <v>-1594301.9205967188</v>
      </c>
      <c r="S269" s="27">
        <f t="shared" si="205"/>
        <v>16462216.069583453</v>
      </c>
      <c r="T269" s="26">
        <f t="shared" si="196"/>
        <v>-1771446.5784408003</v>
      </c>
      <c r="U269" s="66">
        <f t="shared" si="196"/>
        <v>45513573.410648286</v>
      </c>
      <c r="V269" s="26">
        <v>100242.01000000001</v>
      </c>
      <c r="W269" s="27">
        <f t="shared" si="206"/>
        <v>513968.83</v>
      </c>
      <c r="X269" s="26">
        <f t="shared" si="197"/>
        <v>-1494059.9105967188</v>
      </c>
      <c r="Y269" s="27">
        <f>X269+Y268</f>
        <v>16976184.899583451</v>
      </c>
      <c r="Z269" s="46"/>
      <c r="AA269" s="28"/>
      <c r="AB269" s="28"/>
    </row>
    <row r="270" spans="1:30" ht="13.7" hidden="1" customHeight="1" outlineLevel="1" x14ac:dyDescent="0.2">
      <c r="A270" s="16">
        <v>18</v>
      </c>
      <c r="B270" s="21">
        <v>43709</v>
      </c>
      <c r="C270" s="58"/>
      <c r="D270" s="26">
        <v>50952508.030000001</v>
      </c>
      <c r="E270" s="27">
        <f t="shared" si="198"/>
        <v>552132663.00999999</v>
      </c>
      <c r="F270" s="26">
        <v>47608643.248690002</v>
      </c>
      <c r="G270" s="27">
        <f t="shared" si="199"/>
        <v>503259999.98790997</v>
      </c>
      <c r="H270" s="26">
        <f>D270-F270</f>
        <v>3343864.7813099995</v>
      </c>
      <c r="I270" s="27">
        <f t="shared" si="200"/>
        <v>48872663.022090018</v>
      </c>
      <c r="J270" s="26">
        <v>-1118.188382870052</v>
      </c>
      <c r="K270" s="27">
        <f t="shared" si="201"/>
        <v>-16343.018514584168</v>
      </c>
      <c r="L270" s="26">
        <f>H270+J270</f>
        <v>3342746.5929271295</v>
      </c>
      <c r="M270" s="28">
        <f t="shared" si="203"/>
        <v>48856320.003575407</v>
      </c>
      <c r="N270" s="28"/>
      <c r="O270" s="26">
        <v>334274.65929271281</v>
      </c>
      <c r="P270" s="27">
        <f t="shared" si="204"/>
        <v>29385632.000357542</v>
      </c>
      <c r="Q270" s="29"/>
      <c r="R270" s="26">
        <v>3008471.9336344153</v>
      </c>
      <c r="S270" s="27">
        <f t="shared" si="205"/>
        <v>19470688.003217869</v>
      </c>
      <c r="T270" s="26">
        <f t="shared" si="196"/>
        <v>3342746.5929271281</v>
      </c>
      <c r="U270" s="66">
        <f t="shared" si="196"/>
        <v>48856320.003575414</v>
      </c>
      <c r="V270" s="26">
        <v>90487.1</v>
      </c>
      <c r="W270" s="27">
        <f t="shared" si="206"/>
        <v>604455.93000000005</v>
      </c>
      <c r="X270" s="26">
        <f t="shared" si="197"/>
        <v>3098959.0336344154</v>
      </c>
      <c r="Y270" s="27">
        <f>X270+Y269</f>
        <v>20075143.933217868</v>
      </c>
      <c r="Z270" s="46"/>
      <c r="AA270" s="28"/>
      <c r="AB270" s="28"/>
    </row>
    <row r="271" spans="1:30" ht="12.6" hidden="1" customHeight="1" outlineLevel="1" x14ac:dyDescent="0.2">
      <c r="A271" s="16">
        <v>18</v>
      </c>
      <c r="B271" s="21">
        <v>43739</v>
      </c>
      <c r="C271" s="58"/>
      <c r="D271" s="26">
        <v>63430625.479999997</v>
      </c>
      <c r="E271" s="27">
        <f t="shared" si="198"/>
        <v>615563288.49000001</v>
      </c>
      <c r="F271" s="26">
        <v>56232348.521513999</v>
      </c>
      <c r="G271" s="27">
        <f t="shared" si="199"/>
        <v>559492348.50942397</v>
      </c>
      <c r="H271" s="26">
        <f t="shared" si="200"/>
        <v>7198276.9584859982</v>
      </c>
      <c r="I271" s="27">
        <f t="shared" si="200"/>
        <v>56070939.980576038</v>
      </c>
      <c r="J271" s="26">
        <v>-2407.1038149176165</v>
      </c>
      <c r="K271" s="27">
        <f t="shared" si="201"/>
        <v>-18750.122329501784</v>
      </c>
      <c r="L271" s="26">
        <f t="shared" si="202"/>
        <v>7195869.8546710806</v>
      </c>
      <c r="M271" s="28">
        <f t="shared" si="203"/>
        <v>56052189.85824649</v>
      </c>
      <c r="N271" s="28"/>
      <c r="O271" s="26">
        <v>719586.9854671061</v>
      </c>
      <c r="P271" s="27">
        <f t="shared" si="204"/>
        <v>30105218.985824648</v>
      </c>
      <c r="Q271" s="29"/>
      <c r="R271" s="26">
        <v>6476282.8692039773</v>
      </c>
      <c r="S271" s="27">
        <f t="shared" si="205"/>
        <v>25946970.872421846</v>
      </c>
      <c r="T271" s="26">
        <f t="shared" si="196"/>
        <v>7195869.8546710834</v>
      </c>
      <c r="U271" s="66">
        <f t="shared" si="196"/>
        <v>56052189.85824649</v>
      </c>
      <c r="V271" s="26">
        <v>106492.2</v>
      </c>
      <c r="W271" s="27">
        <f t="shared" si="206"/>
        <v>710948.13</v>
      </c>
      <c r="X271" s="26">
        <f t="shared" si="197"/>
        <v>6582775.0692039775</v>
      </c>
      <c r="Y271" s="27">
        <f>X271+Y270</f>
        <v>26657919.002421845</v>
      </c>
      <c r="Z271" s="46"/>
      <c r="AA271" s="28"/>
      <c r="AB271" s="28"/>
    </row>
    <row r="272" spans="1:30" ht="12.6" hidden="1" customHeight="1" outlineLevel="1" x14ac:dyDescent="0.2">
      <c r="A272" s="16">
        <v>18</v>
      </c>
      <c r="B272" s="21">
        <v>43770</v>
      </c>
      <c r="C272" s="58"/>
      <c r="D272" s="26">
        <v>64259945.170000002</v>
      </c>
      <c r="E272" s="27">
        <f t="shared" si="198"/>
        <v>679823233.65999997</v>
      </c>
      <c r="F272" s="26">
        <v>58876401.872855999</v>
      </c>
      <c r="G272" s="27">
        <f t="shared" si="199"/>
        <v>618368750.38227999</v>
      </c>
      <c r="H272" s="26">
        <f t="shared" si="200"/>
        <v>5383543.2971440032</v>
      </c>
      <c r="I272" s="27">
        <f t="shared" si="200"/>
        <v>61454483.277719975</v>
      </c>
      <c r="J272" s="26">
        <v>-1800.2568785650656</v>
      </c>
      <c r="K272" s="27">
        <f t="shared" si="201"/>
        <v>-20550.37920806685</v>
      </c>
      <c r="L272" s="26">
        <f t="shared" si="202"/>
        <v>5381743.0402654381</v>
      </c>
      <c r="M272" s="28">
        <f t="shared" si="203"/>
        <v>61433932.898511931</v>
      </c>
      <c r="N272" s="28"/>
      <c r="O272" s="26">
        <v>538174.30402654409</v>
      </c>
      <c r="P272" s="27">
        <f t="shared" si="204"/>
        <v>30643393.289851192</v>
      </c>
      <c r="Q272" s="29"/>
      <c r="R272" s="26">
        <v>4843568.7362388968</v>
      </c>
      <c r="S272" s="27">
        <f t="shared" si="205"/>
        <v>30790539.608660743</v>
      </c>
      <c r="T272" s="26">
        <f t="shared" si="196"/>
        <v>5381743.0402654409</v>
      </c>
      <c r="U272" s="66">
        <f t="shared" si="196"/>
        <v>61433932.898511931</v>
      </c>
      <c r="V272" s="26">
        <v>131696.04999999999</v>
      </c>
      <c r="W272" s="27">
        <f t="shared" si="206"/>
        <v>842644.17999999993</v>
      </c>
      <c r="X272" s="26">
        <f t="shared" si="197"/>
        <v>4975264.7862388967</v>
      </c>
      <c r="Y272" s="27">
        <f>X272+Y271</f>
        <v>31633183.788660742</v>
      </c>
      <c r="Z272" s="46"/>
      <c r="AA272" s="28"/>
      <c r="AB272" s="28"/>
    </row>
    <row r="273" spans="1:31" ht="0.75" hidden="1" customHeight="1" outlineLevel="1" x14ac:dyDescent="0.2">
      <c r="A273" s="16">
        <v>18</v>
      </c>
      <c r="B273" s="21">
        <v>43800</v>
      </c>
      <c r="C273" s="58"/>
      <c r="D273" s="32">
        <v>76438835</v>
      </c>
      <c r="E273" s="33">
        <f t="shared" si="198"/>
        <v>756262068.65999997</v>
      </c>
      <c r="F273" s="32">
        <v>70638693.549506009</v>
      </c>
      <c r="G273" s="33">
        <f t="shared" si="199"/>
        <v>689007443.93178606</v>
      </c>
      <c r="H273" s="32">
        <f t="shared" si="200"/>
        <v>5800141.4504939914</v>
      </c>
      <c r="I273" s="33">
        <f t="shared" si="200"/>
        <v>67254624.728213906</v>
      </c>
      <c r="J273" s="32">
        <v>-1939.5673010451719</v>
      </c>
      <c r="K273" s="33">
        <f t="shared" si="201"/>
        <v>-22489.946509112022</v>
      </c>
      <c r="L273" s="32">
        <f t="shared" si="202"/>
        <v>5798201.8831929462</v>
      </c>
      <c r="M273" s="34">
        <f t="shared" si="203"/>
        <v>67232134.781704873</v>
      </c>
      <c r="N273" s="34"/>
      <c r="O273" s="32">
        <v>579820.18831929564</v>
      </c>
      <c r="P273" s="33">
        <f t="shared" si="204"/>
        <v>31223213.478170488</v>
      </c>
      <c r="Q273" s="35"/>
      <c r="R273" s="32">
        <v>5218381.6948736459</v>
      </c>
      <c r="S273" s="33">
        <f t="shared" si="205"/>
        <v>36008921.303534389</v>
      </c>
      <c r="T273" s="32">
        <f t="shared" si="196"/>
        <v>5798201.8831929415</v>
      </c>
      <c r="U273" s="68">
        <f t="shared" si="196"/>
        <v>67232134.781704873</v>
      </c>
      <c r="V273" s="32">
        <v>158413.94</v>
      </c>
      <c r="W273" s="33">
        <f t="shared" si="206"/>
        <v>1001058.1199999999</v>
      </c>
      <c r="X273" s="32">
        <f t="shared" si="197"/>
        <v>5376795.6348736463</v>
      </c>
      <c r="Y273" s="33">
        <f>X273+Y272</f>
        <v>37009979.423534386</v>
      </c>
      <c r="Z273" s="46"/>
      <c r="AA273" s="28"/>
      <c r="AB273" s="28"/>
      <c r="AE273" s="28"/>
    </row>
    <row r="274" spans="1:31" ht="13.7" hidden="1" customHeight="1" outlineLevel="1" x14ac:dyDescent="0.2">
      <c r="A274" s="16"/>
      <c r="B274" s="21"/>
      <c r="C274" s="58"/>
      <c r="D274" s="28"/>
      <c r="E274" s="28"/>
      <c r="F274" s="28"/>
      <c r="G274" s="28"/>
      <c r="H274" s="28"/>
      <c r="I274" s="28"/>
      <c r="J274" s="28"/>
      <c r="K274" s="28"/>
      <c r="L274" s="28"/>
      <c r="M274" s="28"/>
      <c r="N274" s="28"/>
      <c r="O274" s="28"/>
      <c r="P274" s="28"/>
      <c r="Q274" s="29"/>
      <c r="R274" s="28"/>
      <c r="S274" s="28"/>
      <c r="T274" s="28"/>
      <c r="U274" s="67"/>
      <c r="V274" s="28"/>
      <c r="W274" s="28"/>
      <c r="X274" s="28"/>
      <c r="Y274" s="28"/>
      <c r="Z274" s="46"/>
      <c r="AA274" s="28"/>
      <c r="AB274" s="28"/>
      <c r="AE274" s="28"/>
    </row>
    <row r="275" spans="1:31" ht="13.7" hidden="1" customHeight="1" outlineLevel="1" x14ac:dyDescent="0.2">
      <c r="A275" s="85" t="s">
        <v>49</v>
      </c>
      <c r="B275" s="86" t="s">
        <v>50</v>
      </c>
      <c r="C275" s="58"/>
      <c r="D275" s="28"/>
      <c r="E275" s="28"/>
      <c r="F275" s="28"/>
      <c r="G275" s="28"/>
      <c r="H275" s="28"/>
      <c r="I275" s="28"/>
      <c r="J275" s="28"/>
      <c r="K275" s="28"/>
      <c r="L275" s="28"/>
      <c r="M275" s="28"/>
      <c r="N275" s="28"/>
      <c r="O275" s="28"/>
      <c r="P275" s="28"/>
      <c r="Q275" s="29"/>
      <c r="S275" s="28">
        <v>-39463265.023754649</v>
      </c>
      <c r="T275" s="28"/>
      <c r="U275" s="67">
        <v>-39463265</v>
      </c>
      <c r="W275" s="28">
        <v>-2267159.8499999968</v>
      </c>
      <c r="X275" s="28"/>
      <c r="Y275" s="28">
        <f>W275+S275</f>
        <v>-41730424.873754643</v>
      </c>
      <c r="Z275" s="46"/>
      <c r="AA275" s="28"/>
      <c r="AB275" s="28"/>
      <c r="AE275" s="28"/>
    </row>
    <row r="276" spans="1:31" ht="13.7" hidden="1" customHeight="1" outlineLevel="1" x14ac:dyDescent="0.2">
      <c r="A276" s="16"/>
      <c r="B276" s="86"/>
      <c r="C276" s="58"/>
      <c r="D276" s="28"/>
      <c r="E276" s="28"/>
      <c r="F276" s="28"/>
      <c r="G276" s="28"/>
      <c r="H276" s="28"/>
      <c r="I276" s="28"/>
      <c r="J276" s="28"/>
      <c r="K276" s="28"/>
      <c r="L276" s="28"/>
      <c r="M276" s="28"/>
      <c r="N276" s="28"/>
      <c r="O276" s="28"/>
      <c r="P276" s="28"/>
      <c r="Q276" s="29"/>
      <c r="S276" s="28"/>
      <c r="T276" s="28"/>
      <c r="U276" s="67"/>
      <c r="W276" s="28"/>
      <c r="X276" s="28"/>
      <c r="Y276" s="28"/>
      <c r="Z276" s="46"/>
      <c r="AA276" s="28"/>
      <c r="AB276" s="28"/>
      <c r="AE276" s="28"/>
    </row>
    <row r="277" spans="1:31" ht="13.7" hidden="1" customHeight="1" outlineLevel="1" x14ac:dyDescent="0.2">
      <c r="A277" s="59" t="s">
        <v>51</v>
      </c>
      <c r="B277" s="86"/>
      <c r="C277" s="58"/>
      <c r="D277" s="28"/>
      <c r="E277" s="28">
        <f>E260+E273</f>
        <v>19510160396.573902</v>
      </c>
      <c r="F277" s="28"/>
      <c r="G277" s="28">
        <f>G260+G273</f>
        <v>19425262837.810318</v>
      </c>
      <c r="H277" s="28"/>
      <c r="I277" s="28">
        <f>I260+I273</f>
        <v>84897558.763587594</v>
      </c>
      <c r="J277" s="28"/>
      <c r="K277" s="28">
        <f>K260+K273</f>
        <v>-41153.245897493071</v>
      </c>
      <c r="L277" s="28"/>
      <c r="M277" s="28"/>
      <c r="N277" s="28">
        <f>N260+M273</f>
        <v>84856404.053273201</v>
      </c>
      <c r="O277" s="28"/>
      <c r="P277" s="28">
        <f>P260+P273</f>
        <v>45393139.049862966</v>
      </c>
      <c r="Q277" s="29"/>
      <c r="S277" s="28">
        <f>S260+S273+S275</f>
        <v>-5.5927194654941559E-2</v>
      </c>
      <c r="T277" s="28"/>
      <c r="U277" s="67">
        <f>U260+U273+U275</f>
        <v>45393139.01769042</v>
      </c>
      <c r="W277" s="28">
        <f>W260+W273+W275</f>
        <v>0.41000000294297934</v>
      </c>
      <c r="X277" s="28"/>
      <c r="Y277" s="28">
        <f>+Y260+Y273+Y275-1</f>
        <v>0.35407280921936035</v>
      </c>
      <c r="Z277" s="46"/>
      <c r="AA277" s="28"/>
      <c r="AB277" s="28"/>
      <c r="AE277" s="28"/>
    </row>
    <row r="278" spans="1:31" ht="15" hidden="1" customHeight="1" outlineLevel="1" x14ac:dyDescent="0.2">
      <c r="A278" s="81"/>
      <c r="B278" s="21"/>
      <c r="C278" s="58"/>
      <c r="D278" s="28"/>
      <c r="E278" s="28"/>
      <c r="F278" s="28"/>
      <c r="G278" s="28"/>
      <c r="H278" s="28"/>
      <c r="I278" s="28"/>
      <c r="J278" s="28"/>
      <c r="K278" s="28"/>
      <c r="L278" s="83"/>
      <c r="M278" s="28"/>
      <c r="N278" s="28"/>
      <c r="O278" s="83"/>
      <c r="P278" s="28"/>
      <c r="Q278" s="29"/>
      <c r="R278" s="83"/>
      <c r="S278" s="28"/>
      <c r="T278" s="28"/>
      <c r="U278" s="67"/>
      <c r="V278" s="83"/>
      <c r="W278" s="28"/>
      <c r="X278" s="28"/>
      <c r="Y278" s="28"/>
      <c r="Z278" s="46"/>
      <c r="AA278" s="28"/>
      <c r="AB278" s="28"/>
      <c r="AE278" s="28"/>
    </row>
    <row r="279" spans="1:31" ht="12.75" hidden="1" customHeight="1" outlineLevel="1" x14ac:dyDescent="0.2">
      <c r="A279" s="16">
        <v>19</v>
      </c>
      <c r="B279" s="21">
        <v>43831</v>
      </c>
      <c r="C279" s="58"/>
      <c r="D279" s="55">
        <v>76948267.980000004</v>
      </c>
      <c r="E279" s="43">
        <f>D279</f>
        <v>76948267.980000004</v>
      </c>
      <c r="F279" s="55">
        <v>67140273.630697995</v>
      </c>
      <c r="G279" s="43">
        <f>F279</f>
        <v>67140273.630697995</v>
      </c>
      <c r="H279" s="55">
        <f>D279-F279</f>
        <v>9807994.3493020087</v>
      </c>
      <c r="I279" s="43">
        <f>E279-G279</f>
        <v>9807994.3493020087</v>
      </c>
      <c r="J279" s="55">
        <v>-3279.7933104056865</v>
      </c>
      <c r="K279" s="43">
        <f>J279</f>
        <v>-3279.7933104056865</v>
      </c>
      <c r="L279" s="55">
        <f>H279+J279</f>
        <v>9804714.5559916031</v>
      </c>
      <c r="M279" s="56">
        <f>L279</f>
        <v>9804714.5559916031</v>
      </c>
      <c r="N279" s="43"/>
      <c r="O279" s="55">
        <v>9804714.5559916049</v>
      </c>
      <c r="P279" s="43">
        <f>O279</f>
        <v>9804714.5559916049</v>
      </c>
      <c r="Q279" s="29"/>
      <c r="R279" s="55">
        <v>0</v>
      </c>
      <c r="S279" s="43">
        <f>R279</f>
        <v>0</v>
      </c>
      <c r="T279" s="55">
        <f t="shared" ref="T279:U290" si="208">O279+R279</f>
        <v>9804714.5559916049</v>
      </c>
      <c r="U279" s="63">
        <f t="shared" si="208"/>
        <v>9804714.5559916049</v>
      </c>
      <c r="V279" s="55">
        <v>166243.06</v>
      </c>
      <c r="W279" s="43">
        <f>V279</f>
        <v>166243.06</v>
      </c>
      <c r="X279" s="55">
        <f t="shared" ref="X279:X290" si="209">R279+V279</f>
        <v>166243.06</v>
      </c>
      <c r="Y279" s="43">
        <f>X279</f>
        <v>166243.06</v>
      </c>
      <c r="Z279" s="46"/>
      <c r="AA279" s="28"/>
      <c r="AB279" s="28"/>
      <c r="AE279" s="28"/>
    </row>
    <row r="280" spans="1:31" ht="13.5" hidden="1" customHeight="1" outlineLevel="1" x14ac:dyDescent="0.2">
      <c r="A280" s="16">
        <v>19</v>
      </c>
      <c r="B280" s="21">
        <v>43862</v>
      </c>
      <c r="C280" s="58"/>
      <c r="D280" s="26">
        <v>69588115</v>
      </c>
      <c r="E280" s="27">
        <f t="shared" ref="E280:E290" si="210">E279+D280</f>
        <v>146536382.98000002</v>
      </c>
      <c r="F280" s="26">
        <v>64284325.668396004</v>
      </c>
      <c r="G280" s="27">
        <f t="shared" ref="G280:G290" si="211">G279+F280</f>
        <v>131424599.29909399</v>
      </c>
      <c r="H280" s="26">
        <f t="shared" ref="H280:I290" si="212">D280-F280</f>
        <v>5303789.3316039965</v>
      </c>
      <c r="I280" s="27">
        <f t="shared" si="212"/>
        <v>15111783.680906028</v>
      </c>
      <c r="J280" s="26">
        <v>-1773.5871524885297</v>
      </c>
      <c r="K280" s="27">
        <f t="shared" ref="K280:K289" si="213">K279+J280</f>
        <v>-5053.3804628942162</v>
      </c>
      <c r="L280" s="26">
        <f t="shared" ref="L280:L286" si="214">H280+J280</f>
        <v>5302015.7444515079</v>
      </c>
      <c r="M280" s="28">
        <f t="shared" ref="M280:M290" si="215">M279+L280</f>
        <v>15106730.300443111</v>
      </c>
      <c r="N280" s="27"/>
      <c r="O280" s="26">
        <v>5302015.7444515079</v>
      </c>
      <c r="P280" s="27">
        <f t="shared" ref="P280:P290" si="216">P279+O280</f>
        <v>15106730.300443113</v>
      </c>
      <c r="Q280" s="29"/>
      <c r="R280" s="26">
        <v>0</v>
      </c>
      <c r="S280" s="27">
        <f t="shared" ref="S280:S290" si="217">R280+S279</f>
        <v>0</v>
      </c>
      <c r="T280" s="26">
        <f t="shared" si="208"/>
        <v>5302015.7444515079</v>
      </c>
      <c r="U280" s="66">
        <f t="shared" si="208"/>
        <v>15106730.300443113</v>
      </c>
      <c r="V280" s="26">
        <v>155517.69999999998</v>
      </c>
      <c r="W280" s="27">
        <f t="shared" ref="W280:W290" si="218">W279+V280</f>
        <v>321760.76</v>
      </c>
      <c r="X280" s="26">
        <f t="shared" si="209"/>
        <v>155517.69999999998</v>
      </c>
      <c r="Y280" s="27">
        <f t="shared" ref="Y280:Y285" si="219">X280+Y279</f>
        <v>321760.76</v>
      </c>
      <c r="Z280" s="46"/>
      <c r="AA280" s="28"/>
      <c r="AB280" s="28"/>
    </row>
    <row r="281" spans="1:31" ht="13.5" hidden="1" customHeight="1" outlineLevel="1" x14ac:dyDescent="0.2">
      <c r="A281" s="16">
        <v>19</v>
      </c>
      <c r="B281" s="21">
        <v>43891</v>
      </c>
      <c r="C281" s="58"/>
      <c r="D281" s="26">
        <v>71490366</v>
      </c>
      <c r="E281" s="27">
        <f t="shared" si="210"/>
        <v>218026748.98000002</v>
      </c>
      <c r="F281" s="28">
        <v>61503810.481720001</v>
      </c>
      <c r="G281" s="27">
        <f t="shared" si="211"/>
        <v>192928409.78081399</v>
      </c>
      <c r="H281" s="28">
        <f t="shared" si="212"/>
        <v>9986555.5182799995</v>
      </c>
      <c r="I281" s="28">
        <f t="shared" si="212"/>
        <v>25098339.199186027</v>
      </c>
      <c r="J281" s="26">
        <v>-3339.5041653122753</v>
      </c>
      <c r="K281" s="28">
        <f t="shared" si="213"/>
        <v>-8392.8846282064915</v>
      </c>
      <c r="L281" s="26">
        <f t="shared" si="214"/>
        <v>9983216.0141146872</v>
      </c>
      <c r="M281" s="28">
        <f t="shared" si="215"/>
        <v>25089946.314557798</v>
      </c>
      <c r="N281" s="28"/>
      <c r="O281" s="26">
        <v>5938242.8568357825</v>
      </c>
      <c r="P281" s="28">
        <f t="shared" si="216"/>
        <v>21044973.157278895</v>
      </c>
      <c r="Q281" s="29"/>
      <c r="R281" s="26">
        <v>4044973.1572788954</v>
      </c>
      <c r="S281" s="28">
        <f t="shared" si="217"/>
        <v>4044973.1572788954</v>
      </c>
      <c r="T281" s="26">
        <f t="shared" si="208"/>
        <v>9983216.0141146779</v>
      </c>
      <c r="U281" s="67">
        <f t="shared" si="208"/>
        <v>25089946.314557791</v>
      </c>
      <c r="V281" s="26">
        <v>166792.73000000001</v>
      </c>
      <c r="W281" s="28">
        <f t="shared" si="218"/>
        <v>488553.49</v>
      </c>
      <c r="X281" s="26">
        <f t="shared" si="209"/>
        <v>4211765.8872788958</v>
      </c>
      <c r="Y281" s="27">
        <f t="shared" si="219"/>
        <v>4533526.6472788956</v>
      </c>
      <c r="Z281" s="46"/>
      <c r="AA281" s="28"/>
      <c r="AB281" s="28"/>
    </row>
    <row r="282" spans="1:31" ht="13.5" hidden="1" customHeight="1" outlineLevel="1" x14ac:dyDescent="0.2">
      <c r="A282" s="16">
        <v>19</v>
      </c>
      <c r="B282" s="21">
        <v>43922</v>
      </c>
      <c r="C282" s="58"/>
      <c r="D282" s="26">
        <v>56643627</v>
      </c>
      <c r="E282" s="27">
        <f t="shared" si="210"/>
        <v>274670375.98000002</v>
      </c>
      <c r="F282" s="28">
        <v>48393743.728547998</v>
      </c>
      <c r="G282" s="27">
        <f t="shared" si="211"/>
        <v>241322153.50936198</v>
      </c>
      <c r="H282" s="26">
        <f t="shared" si="212"/>
        <v>8249883.2714520022</v>
      </c>
      <c r="I282" s="27">
        <f t="shared" si="212"/>
        <v>33348222.470638037</v>
      </c>
      <c r="J282" s="26">
        <v>-2758.7609659731388</v>
      </c>
      <c r="K282" s="27">
        <f t="shared" si="213"/>
        <v>-11151.64559417963</v>
      </c>
      <c r="L282" s="26">
        <f t="shared" si="214"/>
        <v>8247124.5104860291</v>
      </c>
      <c r="M282" s="28">
        <f t="shared" si="215"/>
        <v>33337070.825043827</v>
      </c>
      <c r="N282" s="28"/>
      <c r="O282" s="26">
        <v>4123562.2552430183</v>
      </c>
      <c r="P282" s="27">
        <f t="shared" si="216"/>
        <v>25168535.412521914</v>
      </c>
      <c r="Q282" s="29"/>
      <c r="R282" s="26">
        <v>4123562.2552430183</v>
      </c>
      <c r="S282" s="27">
        <f t="shared" si="217"/>
        <v>8168535.4125219136</v>
      </c>
      <c r="T282" s="26">
        <f t="shared" si="208"/>
        <v>8247124.5104860365</v>
      </c>
      <c r="U282" s="66">
        <f t="shared" si="208"/>
        <v>33337070.825043827</v>
      </c>
      <c r="V282" s="26">
        <v>170397.56</v>
      </c>
      <c r="W282" s="27">
        <f t="shared" si="218"/>
        <v>658951.05000000005</v>
      </c>
      <c r="X282" s="26">
        <f t="shared" si="209"/>
        <v>4293959.8152430179</v>
      </c>
      <c r="Y282" s="27">
        <f t="shared" si="219"/>
        <v>8827486.4625219144</v>
      </c>
      <c r="Z282" s="46"/>
      <c r="AA282" s="28"/>
      <c r="AB282" s="28"/>
    </row>
    <row r="283" spans="1:31" ht="13.5" hidden="1" customHeight="1" outlineLevel="1" x14ac:dyDescent="0.2">
      <c r="A283" s="16">
        <v>19</v>
      </c>
      <c r="B283" s="21">
        <v>43952</v>
      </c>
      <c r="C283" s="58"/>
      <c r="D283" s="26">
        <v>54772332</v>
      </c>
      <c r="E283" s="27">
        <f t="shared" si="210"/>
        <v>329442707.98000002</v>
      </c>
      <c r="F283" s="26">
        <v>45781156.45143</v>
      </c>
      <c r="G283" s="27">
        <f t="shared" si="211"/>
        <v>287103309.96079201</v>
      </c>
      <c r="H283" s="26">
        <f t="shared" si="212"/>
        <v>8991175.5485699996</v>
      </c>
      <c r="I283" s="27">
        <f t="shared" si="212"/>
        <v>42339398.019208014</v>
      </c>
      <c r="J283" s="26">
        <v>-3006.649103442207</v>
      </c>
      <c r="K283" s="27">
        <f t="shared" si="213"/>
        <v>-14158.294697621837</v>
      </c>
      <c r="L283" s="26">
        <f t="shared" si="214"/>
        <v>8988168.8994665574</v>
      </c>
      <c r="M283" s="28">
        <f t="shared" si="215"/>
        <v>42325239.724510387</v>
      </c>
      <c r="N283" s="28"/>
      <c r="O283" s="26">
        <v>3563988.5599291176</v>
      </c>
      <c r="P283" s="27">
        <f t="shared" si="216"/>
        <v>28732523.972451031</v>
      </c>
      <c r="Q283" s="29"/>
      <c r="R283" s="26">
        <v>5424180.3395374343</v>
      </c>
      <c r="S283" s="27">
        <f t="shared" si="217"/>
        <v>13592715.752059348</v>
      </c>
      <c r="T283" s="26">
        <f t="shared" si="208"/>
        <v>8988168.8994665518</v>
      </c>
      <c r="U283" s="66">
        <f t="shared" si="208"/>
        <v>42325239.724510379</v>
      </c>
      <c r="V283" s="26">
        <v>192864.31999999998</v>
      </c>
      <c r="W283" s="27">
        <f t="shared" si="218"/>
        <v>851815.37</v>
      </c>
      <c r="X283" s="26">
        <f t="shared" si="209"/>
        <v>5617044.6595374346</v>
      </c>
      <c r="Y283" s="27">
        <f t="shared" si="219"/>
        <v>14444531.122059349</v>
      </c>
      <c r="Z283" s="46"/>
      <c r="AA283" s="28"/>
      <c r="AB283" s="28"/>
    </row>
    <row r="284" spans="1:31" ht="12.75" hidden="1" customHeight="1" outlineLevel="1" x14ac:dyDescent="0.2">
      <c r="A284" s="16">
        <v>19</v>
      </c>
      <c r="B284" s="21">
        <v>43983</v>
      </c>
      <c r="D284" s="26">
        <v>51613420</v>
      </c>
      <c r="E284" s="27">
        <f t="shared" si="210"/>
        <v>381056127.98000002</v>
      </c>
      <c r="F284" s="26">
        <v>45086982.221742004</v>
      </c>
      <c r="G284" s="27">
        <f t="shared" si="211"/>
        <v>332190292.18253398</v>
      </c>
      <c r="H284" s="26">
        <f t="shared" si="212"/>
        <v>6526437.7782579958</v>
      </c>
      <c r="I284" s="27">
        <f t="shared" si="212"/>
        <v>48865835.79746604</v>
      </c>
      <c r="J284" s="26">
        <v>-2182.4407930495217</v>
      </c>
      <c r="K284" s="27">
        <f t="shared" si="213"/>
        <v>-16340.735490671359</v>
      </c>
      <c r="L284" s="26">
        <f t="shared" si="214"/>
        <v>6524255.3374649463</v>
      </c>
      <c r="M284" s="28">
        <f t="shared" si="215"/>
        <v>48849495.06197533</v>
      </c>
      <c r="N284" s="28"/>
      <c r="O284" s="26">
        <v>652425.53374651074</v>
      </c>
      <c r="P284" s="27">
        <f t="shared" si="216"/>
        <v>29384949.506197542</v>
      </c>
      <c r="Q284" s="29"/>
      <c r="R284" s="26">
        <v>5871829.8037184477</v>
      </c>
      <c r="S284" s="27">
        <f t="shared" si="217"/>
        <v>19464545.555777796</v>
      </c>
      <c r="T284" s="26">
        <f t="shared" si="208"/>
        <v>6524255.3374649584</v>
      </c>
      <c r="U284" s="66">
        <f t="shared" si="208"/>
        <v>48849495.061975338</v>
      </c>
      <c r="V284" s="26">
        <v>207900.51</v>
      </c>
      <c r="W284" s="27">
        <f t="shared" si="218"/>
        <v>1059715.8799999999</v>
      </c>
      <c r="X284" s="26">
        <f t="shared" si="209"/>
        <v>6079730.3137184475</v>
      </c>
      <c r="Y284" s="27">
        <f t="shared" si="219"/>
        <v>20524261.435777798</v>
      </c>
      <c r="Z284" s="46"/>
      <c r="AA284" s="28"/>
      <c r="AB284" s="28"/>
    </row>
    <row r="285" spans="1:31" ht="12.75" hidden="1" customHeight="1" outlineLevel="1" x14ac:dyDescent="0.2">
      <c r="A285" s="16">
        <v>19</v>
      </c>
      <c r="B285" s="21">
        <v>44013</v>
      </c>
      <c r="C285" s="58"/>
      <c r="D285" s="26">
        <v>50923582</v>
      </c>
      <c r="E285" s="27">
        <f t="shared" si="210"/>
        <v>431979709.98000002</v>
      </c>
      <c r="F285" s="26">
        <v>50591367.312356003</v>
      </c>
      <c r="G285" s="27">
        <f t="shared" si="211"/>
        <v>382781659.49488997</v>
      </c>
      <c r="H285" s="26">
        <f t="shared" si="212"/>
        <v>332214.68764399737</v>
      </c>
      <c r="I285" s="27">
        <f t="shared" si="212"/>
        <v>49198050.485110044</v>
      </c>
      <c r="J285" s="26">
        <v>-111.09259154816391</v>
      </c>
      <c r="K285" s="27">
        <f t="shared" si="213"/>
        <v>-16451.828082219523</v>
      </c>
      <c r="L285" s="26">
        <f t="shared" si="214"/>
        <v>332103.59505244921</v>
      </c>
      <c r="M285" s="28">
        <f t="shared" si="215"/>
        <v>49181598.657027781</v>
      </c>
      <c r="N285" s="28"/>
      <c r="O285" s="26">
        <v>33210.359505236149</v>
      </c>
      <c r="P285" s="27">
        <f t="shared" si="216"/>
        <v>29418159.865702778</v>
      </c>
      <c r="Q285" s="29"/>
      <c r="R285" s="26">
        <v>298893.2355472073</v>
      </c>
      <c r="S285" s="27">
        <f t="shared" si="217"/>
        <v>19763438.791325003</v>
      </c>
      <c r="T285" s="26">
        <f t="shared" si="208"/>
        <v>332103.59505244344</v>
      </c>
      <c r="U285" s="66">
        <f t="shared" si="208"/>
        <v>49181598.657027781</v>
      </c>
      <c r="V285" s="26">
        <v>171693.68</v>
      </c>
      <c r="W285" s="27">
        <f t="shared" si="218"/>
        <v>1231409.5599999998</v>
      </c>
      <c r="X285" s="26">
        <f t="shared" si="209"/>
        <v>470586.91554720729</v>
      </c>
      <c r="Y285" s="27">
        <f t="shared" si="219"/>
        <v>20994848.351325005</v>
      </c>
      <c r="Z285" s="46"/>
      <c r="AA285" s="28"/>
      <c r="AB285" s="28"/>
    </row>
    <row r="286" spans="1:31" ht="12.75" hidden="1" customHeight="1" outlineLevel="1" x14ac:dyDescent="0.2">
      <c r="A286" s="16">
        <v>19</v>
      </c>
      <c r="B286" s="21">
        <v>44044</v>
      </c>
      <c r="C286" s="58"/>
      <c r="D286" s="26">
        <v>50717272</v>
      </c>
      <c r="E286" s="27">
        <f t="shared" si="210"/>
        <v>482696981.98000002</v>
      </c>
      <c r="F286" s="26">
        <v>50613148.082052</v>
      </c>
      <c r="G286" s="27">
        <f t="shared" si="211"/>
        <v>433394807.57694197</v>
      </c>
      <c r="H286" s="26">
        <f t="shared" si="212"/>
        <v>104123.91794800013</v>
      </c>
      <c r="I286" s="27">
        <f t="shared" si="212"/>
        <v>49302174.403058052</v>
      </c>
      <c r="J286" s="26">
        <v>-34.819038161804201</v>
      </c>
      <c r="K286" s="27">
        <f t="shared" si="213"/>
        <v>-16486.647120381327</v>
      </c>
      <c r="L286" s="26">
        <f t="shared" si="214"/>
        <v>104089.09890983833</v>
      </c>
      <c r="M286" s="28">
        <f t="shared" si="215"/>
        <v>49285687.755937621</v>
      </c>
      <c r="N286" s="28"/>
      <c r="O286" s="26">
        <v>10408.909890979528</v>
      </c>
      <c r="P286" s="27">
        <f t="shared" si="216"/>
        <v>29428568.775593758</v>
      </c>
      <c r="Q286" s="29"/>
      <c r="R286" s="26">
        <v>93680.189018860459</v>
      </c>
      <c r="S286" s="27">
        <f t="shared" si="217"/>
        <v>19857118.980343863</v>
      </c>
      <c r="T286" s="26">
        <f t="shared" si="208"/>
        <v>104089.09890983999</v>
      </c>
      <c r="U286" s="66">
        <f t="shared" si="208"/>
        <v>49285687.755937621</v>
      </c>
      <c r="V286" s="26">
        <v>172545.11</v>
      </c>
      <c r="W286" s="27">
        <f t="shared" si="218"/>
        <v>1403954.67</v>
      </c>
      <c r="X286" s="26">
        <f t="shared" si="209"/>
        <v>266225.29901886045</v>
      </c>
      <c r="Y286" s="27">
        <f>X286+Y285</f>
        <v>21261073.650343865</v>
      </c>
      <c r="Z286" s="46"/>
      <c r="AA286" s="28"/>
      <c r="AB286" s="28"/>
    </row>
    <row r="287" spans="1:31" ht="12.75" hidden="1" customHeight="1" outlineLevel="1" x14ac:dyDescent="0.2">
      <c r="A287" s="16">
        <v>19</v>
      </c>
      <c r="B287" s="21">
        <v>44075</v>
      </c>
      <c r="C287" s="58"/>
      <c r="D287" s="26">
        <v>49058310</v>
      </c>
      <c r="E287" s="27">
        <f t="shared" si="210"/>
        <v>531755291.98000002</v>
      </c>
      <c r="F287" s="26">
        <v>46840199.403549999</v>
      </c>
      <c r="G287" s="27">
        <f t="shared" si="211"/>
        <v>480235006.980492</v>
      </c>
      <c r="H287" s="26">
        <f>D287-F287</f>
        <v>2218110.596450001</v>
      </c>
      <c r="I287" s="27">
        <f t="shared" si="212"/>
        <v>51520284.999508023</v>
      </c>
      <c r="J287" s="26">
        <v>-741.7361834528856</v>
      </c>
      <c r="K287" s="27">
        <f t="shared" si="213"/>
        <v>-17228.383303834213</v>
      </c>
      <c r="L287" s="26">
        <f>H287+J287</f>
        <v>2217368.8602665481</v>
      </c>
      <c r="M287" s="28">
        <f t="shared" si="215"/>
        <v>51503056.616204172</v>
      </c>
      <c r="N287" s="28"/>
      <c r="O287" s="26">
        <v>221736.88602665067</v>
      </c>
      <c r="P287" s="27">
        <f t="shared" si="216"/>
        <v>29650305.661620408</v>
      </c>
      <c r="Q287" s="29"/>
      <c r="R287" s="26">
        <v>1995631.9742398933</v>
      </c>
      <c r="S287" s="27">
        <f t="shared" si="217"/>
        <v>21852750.954583757</v>
      </c>
      <c r="T287" s="26">
        <f t="shared" si="208"/>
        <v>2217368.8602665439</v>
      </c>
      <c r="U287" s="66">
        <f t="shared" si="208"/>
        <v>51503056.616204165</v>
      </c>
      <c r="V287" s="26">
        <v>167422.26999999999</v>
      </c>
      <c r="W287" s="27">
        <f t="shared" si="218"/>
        <v>1571376.94</v>
      </c>
      <c r="X287" s="26">
        <f t="shared" si="209"/>
        <v>2163054.2442398933</v>
      </c>
      <c r="Y287" s="27">
        <f>X287+Y286</f>
        <v>23424127.894583758</v>
      </c>
      <c r="Z287" s="46"/>
      <c r="AA287" s="28"/>
      <c r="AB287" s="28"/>
    </row>
    <row r="288" spans="1:31" ht="12.75" hidden="1" customHeight="1" outlineLevel="1" x14ac:dyDescent="0.2">
      <c r="A288" s="16">
        <v>19</v>
      </c>
      <c r="B288" s="21">
        <v>44105</v>
      </c>
      <c r="C288" s="58"/>
      <c r="D288" s="26">
        <v>58866855.774193548</v>
      </c>
      <c r="E288" s="27">
        <f t="shared" si="210"/>
        <v>590622147.75419354</v>
      </c>
      <c r="F288" s="26">
        <v>55202268.962035</v>
      </c>
      <c r="G288" s="27">
        <f t="shared" si="211"/>
        <v>535437275.942527</v>
      </c>
      <c r="H288" s="26">
        <f>D288-F288</f>
        <v>3664586.8121585473</v>
      </c>
      <c r="I288" s="27">
        <f t="shared" si="212"/>
        <v>55184871.811666548</v>
      </c>
      <c r="J288" s="26">
        <v>-1185.0446263179183</v>
      </c>
      <c r="K288" s="27">
        <f t="shared" si="213"/>
        <v>-18413.427930152131</v>
      </c>
      <c r="L288" s="26">
        <f>H288+J288</f>
        <v>3663401.7675322294</v>
      </c>
      <c r="M288" s="28">
        <f t="shared" si="215"/>
        <v>55166458.383736402</v>
      </c>
      <c r="N288" s="28"/>
      <c r="O288" s="26">
        <v>366340.17675322294</v>
      </c>
      <c r="P288" s="27">
        <f t="shared" si="216"/>
        <v>30016645.838373631</v>
      </c>
      <c r="Q288" s="29"/>
      <c r="R288" s="26">
        <v>3297061.5907790065</v>
      </c>
      <c r="S288" s="27">
        <f t="shared" si="217"/>
        <v>25149812.545362763</v>
      </c>
      <c r="T288" s="26">
        <f t="shared" si="208"/>
        <v>3663401.7675322294</v>
      </c>
      <c r="U288" s="66">
        <f t="shared" si="208"/>
        <v>55166458.383736394</v>
      </c>
      <c r="V288" s="26">
        <v>169542.58</v>
      </c>
      <c r="W288" s="27">
        <f t="shared" si="218"/>
        <v>1740919.52</v>
      </c>
      <c r="X288" s="26">
        <f t="shared" si="209"/>
        <v>3466604.1707790066</v>
      </c>
      <c r="Y288" s="27">
        <f>X288+Y287</f>
        <v>26890732.065362766</v>
      </c>
      <c r="Z288" s="46"/>
      <c r="AA288" s="28"/>
      <c r="AB288" s="28"/>
    </row>
    <row r="289" spans="1:256" ht="12.75" hidden="1" customHeight="1" outlineLevel="1" x14ac:dyDescent="0.2">
      <c r="A289" s="16">
        <v>19</v>
      </c>
      <c r="B289" s="21">
        <v>44136</v>
      </c>
      <c r="C289" s="58"/>
      <c r="D289" s="26">
        <v>73167460</v>
      </c>
      <c r="E289" s="27">
        <f t="shared" si="210"/>
        <v>663789607.75419354</v>
      </c>
      <c r="F289" s="26">
        <v>65967928.599768832</v>
      </c>
      <c r="G289" s="27">
        <f t="shared" si="211"/>
        <v>601405204.54229581</v>
      </c>
      <c r="H289" s="26">
        <f>D289-F289</f>
        <v>7199531.4002311677</v>
      </c>
      <c r="I289" s="27">
        <f t="shared" si="212"/>
        <v>62384403.211897731</v>
      </c>
      <c r="J289" s="26">
        <v>-2262.8127190927044</v>
      </c>
      <c r="K289" s="27">
        <f t="shared" si="213"/>
        <v>-20676.240649244835</v>
      </c>
      <c r="L289" s="26">
        <f>H289+J289</f>
        <v>7197268.587512075</v>
      </c>
      <c r="M289" s="28">
        <f t="shared" si="215"/>
        <v>62363726.971248478</v>
      </c>
      <c r="N289" s="28"/>
      <c r="O289" s="26">
        <v>719726.85875120759</v>
      </c>
      <c r="P289" s="27">
        <f t="shared" si="216"/>
        <v>30736372.697124839</v>
      </c>
      <c r="Q289" s="29"/>
      <c r="R289" s="26">
        <v>6477541.7287608758</v>
      </c>
      <c r="S289" s="27">
        <f t="shared" si="217"/>
        <v>31627354.274123639</v>
      </c>
      <c r="T289" s="26">
        <f t="shared" si="208"/>
        <v>7197268.5875120834</v>
      </c>
      <c r="U289" s="66">
        <f t="shared" si="208"/>
        <v>62363726.971248478</v>
      </c>
      <c r="V289" s="26">
        <v>173173.34999999998</v>
      </c>
      <c r="W289" s="27">
        <f t="shared" si="218"/>
        <v>1914092.87</v>
      </c>
      <c r="X289" s="26">
        <f t="shared" si="209"/>
        <v>6650715.0787608754</v>
      </c>
      <c r="Y289" s="27">
        <f>X289+Y288</f>
        <v>33541447.144123644</v>
      </c>
      <c r="Z289" s="46"/>
      <c r="AA289" s="28"/>
      <c r="AB289" s="28"/>
    </row>
    <row r="290" spans="1:256" ht="12.75" hidden="1" customHeight="1" outlineLevel="1" x14ac:dyDescent="0.2">
      <c r="A290" s="16">
        <v>19</v>
      </c>
      <c r="B290" s="21">
        <v>44166</v>
      </c>
      <c r="C290" s="58"/>
      <c r="D290" s="26">
        <v>83795509</v>
      </c>
      <c r="E290" s="27">
        <f t="shared" si="210"/>
        <v>747585116.75419354</v>
      </c>
      <c r="F290" s="26">
        <v>70036252.037225813</v>
      </c>
      <c r="G290" s="27">
        <f t="shared" si="211"/>
        <v>671441456.57952166</v>
      </c>
      <c r="H290" s="26">
        <f>D290-F290</f>
        <v>13759256.962774187</v>
      </c>
      <c r="I290" s="27">
        <f t="shared" si="212"/>
        <v>76143660.174671888</v>
      </c>
      <c r="J290" s="26">
        <v>-4324.5344634000212</v>
      </c>
      <c r="K290" s="27">
        <f>K289+J290</f>
        <v>-25000.775112644857</v>
      </c>
      <c r="L290" s="26">
        <f>H290+J290</f>
        <v>13754932.428310787</v>
      </c>
      <c r="M290" s="28">
        <f t="shared" si="215"/>
        <v>76118659.399559259</v>
      </c>
      <c r="N290" s="28"/>
      <c r="O290" s="26">
        <v>1375493.2428310812</v>
      </c>
      <c r="P290" s="27">
        <f t="shared" si="216"/>
        <v>32111865.93995592</v>
      </c>
      <c r="Q290" s="29"/>
      <c r="R290" s="26">
        <v>12379439.185479701</v>
      </c>
      <c r="S290" s="27">
        <f t="shared" si="217"/>
        <v>44006793.459603339</v>
      </c>
      <c r="T290" s="26">
        <f t="shared" si="208"/>
        <v>13754932.428310782</v>
      </c>
      <c r="U290" s="66">
        <f t="shared" si="208"/>
        <v>76118659.399559259</v>
      </c>
      <c r="V290" s="26">
        <v>88402.44</v>
      </c>
      <c r="W290" s="27">
        <f t="shared" si="218"/>
        <v>2002495.31</v>
      </c>
      <c r="X290" s="26">
        <f t="shared" si="209"/>
        <v>12467841.6254797</v>
      </c>
      <c r="Y290" s="27">
        <f>X290+Y289</f>
        <v>46009288.769603342</v>
      </c>
      <c r="Z290" s="46"/>
      <c r="AA290" s="28"/>
      <c r="AB290" s="28"/>
    </row>
    <row r="291" spans="1:256" s="97" customFormat="1" ht="14.25" hidden="1" customHeight="1" outlineLevel="1" x14ac:dyDescent="0.25">
      <c r="A291" s="87"/>
      <c r="B291" s="88"/>
      <c r="C291" s="89"/>
      <c r="D291" s="90"/>
      <c r="E291" s="91"/>
      <c r="F291" s="92"/>
      <c r="G291" s="91"/>
      <c r="H291" s="92"/>
      <c r="I291" s="91"/>
      <c r="J291" s="91"/>
      <c r="K291" s="91"/>
      <c r="L291" s="92"/>
      <c r="M291" s="92"/>
      <c r="N291" s="91"/>
      <c r="O291" s="92"/>
      <c r="P291" s="91"/>
      <c r="Q291" s="93"/>
      <c r="R291" s="92"/>
      <c r="S291" s="91"/>
      <c r="T291" s="91"/>
      <c r="U291" s="94"/>
      <c r="V291" s="92"/>
      <c r="W291" s="91"/>
      <c r="X291" s="91"/>
      <c r="Y291" s="91"/>
      <c r="Z291" s="95"/>
      <c r="AA291" s="96"/>
      <c r="AB291" s="96"/>
    </row>
    <row r="292" spans="1:256" ht="13.7" hidden="1" customHeight="1" outlineLevel="1" x14ac:dyDescent="0.2">
      <c r="A292" s="59" t="s">
        <v>52</v>
      </c>
      <c r="B292" s="86"/>
      <c r="C292" s="58"/>
      <c r="D292" s="28"/>
      <c r="E292" s="28">
        <f>+E277+E290</f>
        <v>20257745513.328094</v>
      </c>
      <c r="F292" s="28"/>
      <c r="G292" s="28">
        <f t="shared" ref="G292:AB292" si="220">+G277+G290</f>
        <v>20096704294.389839</v>
      </c>
      <c r="H292" s="28"/>
      <c r="I292" s="28">
        <f t="shared" si="220"/>
        <v>161041218.93825948</v>
      </c>
      <c r="J292" s="28"/>
      <c r="K292" s="28">
        <f t="shared" si="220"/>
        <v>-66154.02101013792</v>
      </c>
      <c r="L292" s="28"/>
      <c r="M292" s="28"/>
      <c r="N292" s="28">
        <f t="shared" si="220"/>
        <v>84856404.053273201</v>
      </c>
      <c r="O292" s="28"/>
      <c r="P292" s="28">
        <f t="shared" si="220"/>
        <v>77505004.989818886</v>
      </c>
      <c r="Q292" s="28">
        <f t="shared" si="220"/>
        <v>0</v>
      </c>
      <c r="R292" s="28">
        <f t="shared" si="220"/>
        <v>12379439.185479701</v>
      </c>
      <c r="S292" s="28">
        <f>+S277+S290</f>
        <v>44006793.403676145</v>
      </c>
      <c r="T292" s="28"/>
      <c r="U292" s="28">
        <f t="shared" si="220"/>
        <v>121511798.41724968</v>
      </c>
      <c r="V292" s="28"/>
      <c r="W292" s="28">
        <f t="shared" si="220"/>
        <v>2002495.720000003</v>
      </c>
      <c r="X292" s="28"/>
      <c r="Y292" s="28">
        <f t="shared" si="220"/>
        <v>46009289.123676151</v>
      </c>
      <c r="Z292" s="28">
        <f t="shared" si="220"/>
        <v>0</v>
      </c>
      <c r="AA292" s="28">
        <f t="shared" si="220"/>
        <v>0</v>
      </c>
      <c r="AB292" s="28">
        <f t="shared" si="220"/>
        <v>0</v>
      </c>
      <c r="AE292" s="28"/>
    </row>
    <row r="293" spans="1:256" s="97" customFormat="1" ht="14.25" hidden="1" customHeight="1" outlineLevel="1" x14ac:dyDescent="0.2">
      <c r="A293" s="86"/>
      <c r="B293" s="86"/>
      <c r="C293" s="86"/>
      <c r="D293" s="86"/>
      <c r="E293" s="86"/>
      <c r="F293" s="86"/>
      <c r="G293" s="86"/>
      <c r="H293" s="86"/>
      <c r="I293" s="86"/>
      <c r="J293" s="86"/>
      <c r="K293" s="86"/>
      <c r="L293" s="86"/>
      <c r="M293" s="86"/>
      <c r="N293" s="86"/>
      <c r="O293" s="86"/>
      <c r="P293" s="86"/>
      <c r="Q293" s="86"/>
      <c r="R293" s="86"/>
      <c r="S293" s="86"/>
      <c r="T293" s="86"/>
      <c r="U293" s="86"/>
      <c r="V293" s="86"/>
      <c r="W293" s="86"/>
      <c r="X293" s="86"/>
      <c r="Y293" s="86"/>
      <c r="Z293" s="86"/>
      <c r="AA293" s="86"/>
      <c r="AB293" s="86"/>
      <c r="AC293" s="86"/>
      <c r="AD293" s="86"/>
      <c r="AE293" s="86"/>
      <c r="AF293" s="86"/>
      <c r="AG293" s="86"/>
      <c r="AH293" s="86"/>
      <c r="AI293" s="86"/>
      <c r="AJ293" s="86"/>
      <c r="AK293" s="86"/>
      <c r="AL293" s="86"/>
      <c r="AM293" s="86"/>
      <c r="AN293" s="86"/>
      <c r="AO293" s="86"/>
      <c r="AP293" s="86"/>
      <c r="AQ293" s="86"/>
      <c r="AR293" s="86"/>
      <c r="AS293" s="86"/>
      <c r="AT293" s="86"/>
      <c r="AU293" s="86"/>
      <c r="AV293" s="86"/>
      <c r="AW293" s="86"/>
      <c r="AX293" s="86"/>
      <c r="AY293" s="86"/>
      <c r="AZ293" s="86"/>
      <c r="BA293" s="86"/>
      <c r="BB293" s="86"/>
      <c r="BC293" s="86"/>
      <c r="BD293" s="86"/>
      <c r="BE293" s="86"/>
      <c r="BF293" s="86"/>
      <c r="BG293" s="86"/>
      <c r="BH293" s="86"/>
      <c r="BI293" s="86"/>
      <c r="BJ293" s="86"/>
      <c r="BK293" s="86"/>
      <c r="BL293" s="86"/>
      <c r="BM293" s="86"/>
      <c r="BN293" s="86"/>
      <c r="BO293" s="86"/>
      <c r="BP293" s="86"/>
      <c r="BQ293" s="86"/>
      <c r="BR293" s="86"/>
      <c r="BS293" s="86"/>
      <c r="BT293" s="86"/>
      <c r="BU293" s="86"/>
      <c r="BV293" s="86"/>
      <c r="BW293" s="86"/>
      <c r="BX293" s="86"/>
      <c r="BY293" s="86"/>
      <c r="BZ293" s="86"/>
      <c r="CA293" s="86"/>
      <c r="CB293" s="86"/>
      <c r="CC293" s="86"/>
      <c r="CD293" s="86"/>
      <c r="CE293" s="86"/>
      <c r="CF293" s="86"/>
      <c r="CG293" s="86"/>
      <c r="CH293" s="86"/>
      <c r="CI293" s="86"/>
      <c r="CJ293" s="86"/>
      <c r="CK293" s="86"/>
      <c r="CL293" s="86"/>
      <c r="CM293" s="86"/>
      <c r="CN293" s="86"/>
      <c r="CO293" s="86"/>
      <c r="CP293" s="86"/>
      <c r="CQ293" s="86"/>
      <c r="CR293" s="86"/>
      <c r="CS293" s="86"/>
      <c r="CT293" s="86"/>
      <c r="CU293" s="86"/>
      <c r="CV293" s="86"/>
      <c r="CW293" s="86"/>
      <c r="CX293" s="86"/>
      <c r="CY293" s="86"/>
      <c r="CZ293" s="86"/>
      <c r="DA293" s="86"/>
      <c r="DB293" s="86"/>
      <c r="DC293" s="86"/>
      <c r="DD293" s="86"/>
      <c r="DE293" s="86"/>
      <c r="DF293" s="86"/>
      <c r="DG293" s="86"/>
      <c r="DH293" s="86"/>
      <c r="DI293" s="86"/>
      <c r="DJ293" s="86"/>
      <c r="DK293" s="86"/>
      <c r="DL293" s="86"/>
      <c r="DM293" s="86"/>
      <c r="DN293" s="86"/>
      <c r="DO293" s="86"/>
      <c r="DP293" s="86"/>
      <c r="DQ293" s="86"/>
      <c r="DR293" s="86"/>
      <c r="DS293" s="86"/>
      <c r="DT293" s="86"/>
      <c r="DU293" s="86"/>
      <c r="DV293" s="86"/>
      <c r="DW293" s="86"/>
      <c r="DX293" s="86"/>
      <c r="DY293" s="86"/>
      <c r="DZ293" s="86"/>
      <c r="EA293" s="86"/>
      <c r="EB293" s="86"/>
      <c r="EC293" s="86"/>
      <c r="ED293" s="86"/>
      <c r="EE293" s="86"/>
      <c r="EF293" s="86"/>
      <c r="EG293" s="86"/>
      <c r="EH293" s="86"/>
      <c r="EI293" s="86"/>
      <c r="EJ293" s="86"/>
      <c r="EK293" s="86"/>
      <c r="EL293" s="86"/>
      <c r="EM293" s="86"/>
      <c r="EN293" s="86"/>
      <c r="EO293" s="86"/>
      <c r="EP293" s="86"/>
      <c r="EQ293" s="86"/>
      <c r="ER293" s="86"/>
      <c r="ES293" s="86"/>
      <c r="ET293" s="86"/>
      <c r="EU293" s="86"/>
      <c r="EV293" s="86"/>
      <c r="EW293" s="86"/>
      <c r="EX293" s="86"/>
      <c r="EY293" s="86"/>
      <c r="EZ293" s="86"/>
      <c r="FA293" s="86"/>
      <c r="FB293" s="86"/>
      <c r="FC293" s="86"/>
      <c r="FD293" s="86"/>
      <c r="FE293" s="86"/>
      <c r="FF293" s="86"/>
      <c r="FG293" s="86"/>
      <c r="FH293" s="86"/>
      <c r="FI293" s="86"/>
      <c r="FJ293" s="86"/>
      <c r="FK293" s="86"/>
      <c r="FL293" s="86"/>
      <c r="FM293" s="86"/>
      <c r="FN293" s="86"/>
      <c r="FO293" s="86"/>
      <c r="FP293" s="86"/>
      <c r="FQ293" s="86"/>
      <c r="FR293" s="86"/>
      <c r="FS293" s="86"/>
      <c r="FT293" s="86"/>
      <c r="FU293" s="86"/>
      <c r="FV293" s="86"/>
      <c r="FW293" s="86"/>
      <c r="FX293" s="86"/>
      <c r="FY293" s="86"/>
      <c r="FZ293" s="86"/>
      <c r="GA293" s="86"/>
      <c r="GB293" s="86"/>
      <c r="GC293" s="86"/>
      <c r="GD293" s="86"/>
      <c r="GE293" s="86"/>
      <c r="GF293" s="86"/>
      <c r="GG293" s="86"/>
      <c r="GH293" s="86"/>
      <c r="GI293" s="86"/>
      <c r="GJ293" s="86"/>
      <c r="GK293" s="86"/>
      <c r="GL293" s="86"/>
      <c r="GM293" s="86"/>
      <c r="GN293" s="86"/>
      <c r="GO293" s="86"/>
      <c r="GP293" s="86"/>
      <c r="GQ293" s="86"/>
      <c r="GR293" s="86"/>
      <c r="GS293" s="86"/>
      <c r="GT293" s="86"/>
      <c r="GU293" s="86"/>
      <c r="GV293" s="86"/>
      <c r="GW293" s="86"/>
      <c r="GX293" s="86"/>
      <c r="GY293" s="86"/>
      <c r="GZ293" s="86"/>
      <c r="HA293" s="86"/>
      <c r="HB293" s="86"/>
      <c r="HC293" s="86"/>
      <c r="HD293" s="86"/>
      <c r="HE293" s="86"/>
      <c r="HF293" s="86"/>
      <c r="HG293" s="86"/>
      <c r="HH293" s="86"/>
      <c r="HI293" s="86"/>
      <c r="HJ293" s="86"/>
      <c r="HK293" s="86"/>
      <c r="HL293" s="86"/>
      <c r="HM293" s="86"/>
      <c r="HN293" s="86"/>
      <c r="HO293" s="86"/>
      <c r="HP293" s="86"/>
      <c r="HQ293" s="86"/>
      <c r="HR293" s="86"/>
      <c r="HS293" s="86"/>
      <c r="HT293" s="86"/>
      <c r="HU293" s="86"/>
      <c r="HV293" s="86"/>
      <c r="HW293" s="86"/>
      <c r="HX293" s="86"/>
      <c r="HY293" s="86"/>
      <c r="HZ293" s="86"/>
      <c r="IA293" s="86"/>
      <c r="IB293" s="86"/>
      <c r="IC293" s="86"/>
      <c r="ID293" s="86"/>
      <c r="IE293" s="86"/>
      <c r="IF293" s="86"/>
      <c r="IG293" s="86"/>
      <c r="IH293" s="86"/>
      <c r="II293" s="86"/>
      <c r="IJ293" s="86"/>
      <c r="IK293" s="86"/>
      <c r="IL293" s="86"/>
      <c r="IM293" s="86"/>
      <c r="IN293" s="86"/>
      <c r="IO293" s="86"/>
      <c r="IP293" s="86"/>
      <c r="IQ293" s="86"/>
      <c r="IR293" s="86"/>
      <c r="IS293" s="86"/>
      <c r="IT293" s="86"/>
      <c r="IU293" s="86"/>
      <c r="IV293" s="86"/>
    </row>
    <row r="294" spans="1:256" s="97" customFormat="1" ht="14.25" hidden="1" customHeight="1" outlineLevel="1" x14ac:dyDescent="0.25">
      <c r="A294" s="16">
        <v>19</v>
      </c>
      <c r="B294" s="86" t="s">
        <v>50</v>
      </c>
      <c r="C294" s="89"/>
      <c r="D294" s="98"/>
      <c r="E294" s="96"/>
      <c r="F294" s="99"/>
      <c r="G294" s="96"/>
      <c r="H294" s="99"/>
      <c r="I294" s="96"/>
      <c r="J294" s="96"/>
      <c r="K294" s="96"/>
      <c r="L294" s="99"/>
      <c r="M294" s="99"/>
      <c r="N294" s="96"/>
      <c r="O294" s="99"/>
      <c r="P294" s="96"/>
      <c r="Q294" s="100"/>
      <c r="R294" s="99"/>
      <c r="S294" s="28">
        <v>-44006793.459603339</v>
      </c>
      <c r="T294" s="96"/>
      <c r="U294" s="101"/>
      <c r="V294" s="99"/>
      <c r="W294" s="28">
        <v>-2002495.3100000003</v>
      </c>
      <c r="X294" s="96"/>
      <c r="Y294" s="28">
        <f>W294+S294</f>
        <v>-46009288.769603342</v>
      </c>
      <c r="Z294" s="95"/>
      <c r="AA294" s="96"/>
      <c r="AB294" s="96"/>
    </row>
    <row r="295" spans="1:256" s="97" customFormat="1" ht="14.25" hidden="1" customHeight="1" outlineLevel="1" x14ac:dyDescent="0.25">
      <c r="A295" s="87"/>
      <c r="B295" s="88"/>
      <c r="C295" s="89"/>
      <c r="D295" s="98"/>
      <c r="E295" s="96"/>
      <c r="F295" s="99"/>
      <c r="G295" s="96"/>
      <c r="H295" s="99"/>
      <c r="I295" s="96"/>
      <c r="J295" s="96"/>
      <c r="K295" s="96"/>
      <c r="L295" s="99"/>
      <c r="M295" s="99"/>
      <c r="N295" s="96"/>
      <c r="O295" s="99"/>
      <c r="P295" s="96"/>
      <c r="Q295" s="100"/>
      <c r="R295" s="99"/>
      <c r="S295" s="96"/>
      <c r="T295" s="96"/>
      <c r="U295" s="101"/>
      <c r="V295" s="99"/>
      <c r="W295" s="96"/>
      <c r="X295" s="96"/>
      <c r="Y295" s="96"/>
      <c r="Z295" s="95"/>
      <c r="AA295" s="96"/>
      <c r="AB295" s="96"/>
    </row>
    <row r="296" spans="1:256" ht="12.75" hidden="1" customHeight="1" outlineLevel="1" x14ac:dyDescent="0.2">
      <c r="A296" s="16">
        <v>20</v>
      </c>
      <c r="B296" s="21">
        <v>44197</v>
      </c>
      <c r="C296" s="58"/>
      <c r="D296" s="55">
        <v>75836019</v>
      </c>
      <c r="E296" s="43">
        <f>D296</f>
        <v>75836019</v>
      </c>
      <c r="F296" s="55">
        <v>70297670.733524993</v>
      </c>
      <c r="G296" s="43">
        <f>F296</f>
        <v>70297670.733524993</v>
      </c>
      <c r="H296" s="55">
        <f>D296-F296</f>
        <v>5538348.2664750069</v>
      </c>
      <c r="I296" s="43">
        <f>E296-G296</f>
        <v>5538348.2664750069</v>
      </c>
      <c r="J296" s="55">
        <v>-1740.7028601532802</v>
      </c>
      <c r="K296" s="43">
        <f>J296</f>
        <v>-1740.7028601532802</v>
      </c>
      <c r="L296" s="55">
        <f>H296+J296</f>
        <v>5536607.5636148537</v>
      </c>
      <c r="M296" s="56">
        <f>L296</f>
        <v>5536607.5636148537</v>
      </c>
      <c r="N296" s="43"/>
      <c r="O296" s="55">
        <v>5536607.5636148602</v>
      </c>
      <c r="P296" s="43">
        <f>O296</f>
        <v>5536607.5636148602</v>
      </c>
      <c r="Q296" s="29"/>
      <c r="R296" s="55">
        <v>0</v>
      </c>
      <c r="S296" s="43">
        <f>R296</f>
        <v>0</v>
      </c>
      <c r="T296" s="55">
        <f t="shared" ref="T296:U307" si="221">O296+R296</f>
        <v>5536607.5636148602</v>
      </c>
      <c r="U296" s="63">
        <f t="shared" si="221"/>
        <v>5536607.5636148602</v>
      </c>
      <c r="V296" s="55">
        <v>121470.8</v>
      </c>
      <c r="W296" s="43">
        <f>V296</f>
        <v>121470.8</v>
      </c>
      <c r="X296" s="55">
        <f t="shared" ref="X296:X307" si="222">R296+V296</f>
        <v>121470.8</v>
      </c>
      <c r="Y296" s="43">
        <f>X296</f>
        <v>121470.8</v>
      </c>
      <c r="Z296" s="46"/>
      <c r="AA296" s="28"/>
      <c r="AB296" s="28"/>
      <c r="AE296" s="28"/>
    </row>
    <row r="297" spans="1:256" ht="13.5" hidden="1" customHeight="1" outlineLevel="1" x14ac:dyDescent="0.2">
      <c r="A297" s="16">
        <v>20</v>
      </c>
      <c r="B297" s="21">
        <v>44228</v>
      </c>
      <c r="C297" s="58"/>
      <c r="D297" s="26">
        <v>72761314.339999989</v>
      </c>
      <c r="E297" s="27">
        <f t="shared" ref="E297:E307" si="223">E296+D297</f>
        <v>148597333.33999997</v>
      </c>
      <c r="F297" s="26">
        <v>70656752.734983996</v>
      </c>
      <c r="G297" s="27">
        <f t="shared" ref="G297:G306" si="224">G296+F297</f>
        <v>140954423.46850899</v>
      </c>
      <c r="H297" s="26">
        <f t="shared" ref="H297:I306" si="225">D297-F297</f>
        <v>2104561.6050159931</v>
      </c>
      <c r="I297" s="27">
        <f t="shared" si="225"/>
        <v>7642909.8714909852</v>
      </c>
      <c r="J297" s="26">
        <v>-661.46371245663613</v>
      </c>
      <c r="K297" s="27">
        <f t="shared" ref="K297:K306" si="226">K296+J297</f>
        <v>-2402.1665726099163</v>
      </c>
      <c r="L297" s="26">
        <f t="shared" ref="L297:L305" si="227">H297+J297</f>
        <v>2103900.1413035365</v>
      </c>
      <c r="M297" s="28">
        <f t="shared" ref="M297:M307" si="228">M296+L297</f>
        <v>7640507.7049183901</v>
      </c>
      <c r="N297" s="27"/>
      <c r="O297" s="26">
        <v>2103900.1413035244</v>
      </c>
      <c r="P297" s="27">
        <f t="shared" ref="P297:P307" si="229">P296+O297</f>
        <v>7640507.7049183846</v>
      </c>
      <c r="Q297" s="29"/>
      <c r="R297" s="26">
        <v>0</v>
      </c>
      <c r="S297" s="27">
        <f t="shared" ref="S297:S307" si="230">R297+S296</f>
        <v>0</v>
      </c>
      <c r="T297" s="26">
        <f t="shared" si="221"/>
        <v>2103900.1413035244</v>
      </c>
      <c r="U297" s="66">
        <f t="shared" si="221"/>
        <v>7640507.7049183846</v>
      </c>
      <c r="V297" s="26">
        <v>109715.56</v>
      </c>
      <c r="W297" s="27">
        <f t="shared" ref="W297:W307" si="231">W296+V297</f>
        <v>231186.36</v>
      </c>
      <c r="X297" s="26">
        <f t="shared" si="222"/>
        <v>109715.56</v>
      </c>
      <c r="Y297" s="27">
        <f t="shared" ref="Y297:Y302" si="232">X297+Y296</f>
        <v>231186.36</v>
      </c>
      <c r="Z297" s="46"/>
      <c r="AA297" s="28"/>
      <c r="AB297" s="28"/>
    </row>
    <row r="298" spans="1:256" ht="13.5" hidden="1" customHeight="1" outlineLevel="1" x14ac:dyDescent="0.2">
      <c r="A298" s="16">
        <v>20</v>
      </c>
      <c r="B298" s="21">
        <v>44256</v>
      </c>
      <c r="C298" s="58"/>
      <c r="D298" s="26">
        <v>71284087.680000022</v>
      </c>
      <c r="E298" s="27">
        <f t="shared" si="223"/>
        <v>219881421.01999998</v>
      </c>
      <c r="F298" s="28">
        <v>67552631.491176993</v>
      </c>
      <c r="G298" s="27">
        <f t="shared" si="224"/>
        <v>208507054.95968598</v>
      </c>
      <c r="H298" s="28">
        <f>D298-F298</f>
        <v>3731456.1888230294</v>
      </c>
      <c r="I298" s="28">
        <f t="shared" si="225"/>
        <v>11374366.060314</v>
      </c>
      <c r="J298" s="26">
        <v>-1172.7966801468283</v>
      </c>
      <c r="K298" s="28">
        <f t="shared" si="226"/>
        <v>-3574.9632527567446</v>
      </c>
      <c r="L298" s="26">
        <f>H298+J298</f>
        <v>3730283.3921428826</v>
      </c>
      <c r="M298" s="28">
        <f t="shared" si="228"/>
        <v>11370791.097061273</v>
      </c>
      <c r="N298" s="28"/>
      <c r="O298" s="26">
        <v>3730283.3921428919</v>
      </c>
      <c r="P298" s="28">
        <f t="shared" si="229"/>
        <v>11370791.097061276</v>
      </c>
      <c r="Q298" s="29"/>
      <c r="R298" s="26">
        <v>0</v>
      </c>
      <c r="S298" s="28">
        <f t="shared" si="230"/>
        <v>0</v>
      </c>
      <c r="T298" s="26">
        <f t="shared" si="221"/>
        <v>3730283.3921428919</v>
      </c>
      <c r="U298" s="67">
        <f t="shared" si="221"/>
        <v>11370791.097061276</v>
      </c>
      <c r="V298" s="26">
        <v>121470.8</v>
      </c>
      <c r="W298" s="28">
        <f t="shared" si="231"/>
        <v>352657.16</v>
      </c>
      <c r="X298" s="26">
        <f t="shared" si="222"/>
        <v>121470.8</v>
      </c>
      <c r="Y298" s="27">
        <f t="shared" si="232"/>
        <v>352657.16</v>
      </c>
      <c r="Z298" s="46"/>
      <c r="AA298" s="28"/>
      <c r="AB298" s="28"/>
    </row>
    <row r="299" spans="1:256" ht="13.5" hidden="1" customHeight="1" outlineLevel="1" x14ac:dyDescent="0.2">
      <c r="A299" s="16">
        <v>20</v>
      </c>
      <c r="B299" s="21">
        <v>44287</v>
      </c>
      <c r="C299" s="58"/>
      <c r="D299" s="26">
        <v>54378822</v>
      </c>
      <c r="E299" s="27">
        <f t="shared" si="223"/>
        <v>274260243.01999998</v>
      </c>
      <c r="F299" s="28">
        <v>55457975.178070001</v>
      </c>
      <c r="G299" s="27">
        <f t="shared" si="224"/>
        <v>263965030.13775599</v>
      </c>
      <c r="H299" s="26">
        <f t="shared" si="225"/>
        <v>-1079153.1780700013</v>
      </c>
      <c r="I299" s="27">
        <f t="shared" si="225"/>
        <v>10295212.882243991</v>
      </c>
      <c r="J299" s="26">
        <v>339.17784386733547</v>
      </c>
      <c r="K299" s="27">
        <f t="shared" si="226"/>
        <v>-3235.7854088894092</v>
      </c>
      <c r="L299" s="26">
        <f t="shared" si="227"/>
        <v>-1078814.000226134</v>
      </c>
      <c r="M299" s="28">
        <f t="shared" si="228"/>
        <v>10291977.096835138</v>
      </c>
      <c r="N299" s="28"/>
      <c r="O299" s="26">
        <v>-1078814.00022614</v>
      </c>
      <c r="P299" s="27">
        <f t="shared" si="229"/>
        <v>10291977.096835136</v>
      </c>
      <c r="Q299" s="29"/>
      <c r="R299" s="26">
        <v>0</v>
      </c>
      <c r="S299" s="27">
        <f t="shared" si="230"/>
        <v>0</v>
      </c>
      <c r="T299" s="26">
        <f t="shared" si="221"/>
        <v>-1078814.00022614</v>
      </c>
      <c r="U299" s="66">
        <f t="shared" si="221"/>
        <v>10291977.096835136</v>
      </c>
      <c r="V299" s="26">
        <v>117552.39</v>
      </c>
      <c r="W299" s="27">
        <f t="shared" si="231"/>
        <v>470209.55</v>
      </c>
      <c r="X299" s="26">
        <f t="shared" si="222"/>
        <v>117552.39</v>
      </c>
      <c r="Y299" s="27">
        <f t="shared" si="232"/>
        <v>470209.55</v>
      </c>
      <c r="Z299" s="46"/>
      <c r="AA299" s="28"/>
      <c r="AB299" s="28"/>
    </row>
    <row r="300" spans="1:256" ht="13.5" hidden="1" customHeight="1" outlineLevel="1" x14ac:dyDescent="0.2">
      <c r="A300" s="16">
        <v>20</v>
      </c>
      <c r="B300" s="21">
        <v>44317</v>
      </c>
      <c r="C300" s="58"/>
      <c r="D300" s="26">
        <v>55481396.600000001</v>
      </c>
      <c r="E300" s="27">
        <f t="shared" si="223"/>
        <v>329741639.62</v>
      </c>
      <c r="F300" s="26">
        <v>48615122.417084813</v>
      </c>
      <c r="G300" s="27">
        <f t="shared" si="224"/>
        <v>312580152.5548408</v>
      </c>
      <c r="H300" s="26">
        <f t="shared" si="225"/>
        <v>6866274.1829151884</v>
      </c>
      <c r="I300" s="27">
        <f t="shared" si="225"/>
        <v>17161487.065159202</v>
      </c>
      <c r="J300" s="26">
        <v>-2158.0699756899849</v>
      </c>
      <c r="K300" s="27">
        <f t="shared" si="226"/>
        <v>-5393.855384579394</v>
      </c>
      <c r="L300" s="26">
        <f t="shared" si="227"/>
        <v>6864116.1129394984</v>
      </c>
      <c r="M300" s="28">
        <f t="shared" si="228"/>
        <v>17156093.209774636</v>
      </c>
      <c r="N300" s="28"/>
      <c r="O300" s="26">
        <v>6786069.5080521852</v>
      </c>
      <c r="P300" s="27">
        <f t="shared" si="229"/>
        <v>17078046.604887322</v>
      </c>
      <c r="Q300" s="29"/>
      <c r="R300" s="26">
        <v>78046.604887321591</v>
      </c>
      <c r="S300" s="27">
        <f t="shared" si="230"/>
        <v>78046.604887321591</v>
      </c>
      <c r="T300" s="26">
        <f t="shared" si="221"/>
        <v>6864116.1129395068</v>
      </c>
      <c r="U300" s="66">
        <f t="shared" si="221"/>
        <v>17156093.209774643</v>
      </c>
      <c r="V300" s="26">
        <v>121477.75</v>
      </c>
      <c r="W300" s="27">
        <f t="shared" si="231"/>
        <v>591687.30000000005</v>
      </c>
      <c r="X300" s="26">
        <f t="shared" si="222"/>
        <v>199524.35488732159</v>
      </c>
      <c r="Y300" s="27">
        <f t="shared" si="232"/>
        <v>669733.90488732164</v>
      </c>
      <c r="Z300" s="46"/>
      <c r="AA300" s="28"/>
      <c r="AB300" s="28"/>
    </row>
    <row r="301" spans="1:256" ht="12.75" hidden="1" customHeight="1" outlineLevel="1" x14ac:dyDescent="0.2">
      <c r="A301" s="16">
        <v>20</v>
      </c>
      <c r="B301" s="21">
        <v>44348</v>
      </c>
      <c r="D301" s="26">
        <v>69036897</v>
      </c>
      <c r="E301" s="27">
        <f>E300+D301</f>
        <v>398778536.62</v>
      </c>
      <c r="F301" s="26">
        <v>55689066.571189269</v>
      </c>
      <c r="G301" s="27">
        <f t="shared" si="224"/>
        <v>368269219.12603009</v>
      </c>
      <c r="H301" s="26">
        <f t="shared" si="225"/>
        <v>13347830.428810731</v>
      </c>
      <c r="I301" s="27">
        <f t="shared" si="225"/>
        <v>30509317.493969917</v>
      </c>
      <c r="J301" s="26">
        <v>-4195.2231037747115</v>
      </c>
      <c r="K301" s="27">
        <f t="shared" si="226"/>
        <v>-9589.0784883541055</v>
      </c>
      <c r="L301" s="26">
        <f t="shared" si="227"/>
        <v>13343635.205706956</v>
      </c>
      <c r="M301" s="28">
        <f t="shared" si="228"/>
        <v>30499728.41548159</v>
      </c>
      <c r="N301" s="28"/>
      <c r="O301" s="26">
        <v>6671817.602853477</v>
      </c>
      <c r="P301" s="27">
        <f t="shared" si="229"/>
        <v>23749864.207740799</v>
      </c>
      <c r="Q301" s="29"/>
      <c r="R301" s="26">
        <v>6671817.602853477</v>
      </c>
      <c r="S301" s="27">
        <f t="shared" si="230"/>
        <v>6749864.2077407986</v>
      </c>
      <c r="T301" s="26">
        <f t="shared" si="221"/>
        <v>13343635.205706954</v>
      </c>
      <c r="U301" s="66">
        <f t="shared" si="221"/>
        <v>30499728.415481597</v>
      </c>
      <c r="V301" s="26">
        <v>118354.94</v>
      </c>
      <c r="W301" s="27">
        <f>W300+V301</f>
        <v>710042.24</v>
      </c>
      <c r="X301" s="26">
        <f t="shared" si="222"/>
        <v>6790172.5428534774</v>
      </c>
      <c r="Y301" s="27">
        <f t="shared" si="232"/>
        <v>7459906.4477407988</v>
      </c>
      <c r="Z301" s="46"/>
      <c r="AA301" s="28"/>
      <c r="AB301" s="28"/>
    </row>
    <row r="302" spans="1:256" ht="12.75" hidden="1" customHeight="1" outlineLevel="1" x14ac:dyDescent="0.2">
      <c r="A302" s="16">
        <v>20</v>
      </c>
      <c r="B302" s="21">
        <v>44378</v>
      </c>
      <c r="C302" s="58"/>
      <c r="D302" s="26">
        <v>81653742.599999994</v>
      </c>
      <c r="E302" s="27">
        <f t="shared" si="223"/>
        <v>480432279.22000003</v>
      </c>
      <c r="F302" s="26">
        <v>57986855.571651995</v>
      </c>
      <c r="G302" s="27">
        <f t="shared" si="224"/>
        <v>426256074.69768208</v>
      </c>
      <c r="H302" s="26">
        <f t="shared" si="225"/>
        <v>23666887.028347999</v>
      </c>
      <c r="I302" s="27">
        <f t="shared" si="225"/>
        <v>54176204.522317946</v>
      </c>
      <c r="J302" s="26">
        <v>-8860.4091656729579</v>
      </c>
      <c r="K302" s="27">
        <f t="shared" si="226"/>
        <v>-18449.487654027063</v>
      </c>
      <c r="L302" s="26">
        <f t="shared" si="227"/>
        <v>23658026.619182326</v>
      </c>
      <c r="M302" s="28">
        <f t="shared" si="228"/>
        <v>54157755.034663916</v>
      </c>
      <c r="N302" s="28"/>
      <c r="O302" s="102">
        <v>6165911.2957255989</v>
      </c>
      <c r="P302" s="27">
        <f t="shared" si="229"/>
        <v>29915775.503466398</v>
      </c>
      <c r="Q302" s="29"/>
      <c r="R302" s="102">
        <v>17492115.32345672</v>
      </c>
      <c r="S302" s="27">
        <f t="shared" si="230"/>
        <v>24241979.531197518</v>
      </c>
      <c r="T302" s="26">
        <f t="shared" si="221"/>
        <v>23658026.619182318</v>
      </c>
      <c r="U302" s="66">
        <f t="shared" si="221"/>
        <v>54157755.034663916</v>
      </c>
      <c r="V302" s="102">
        <v>141659.80000000002</v>
      </c>
      <c r="W302" s="27">
        <f t="shared" si="231"/>
        <v>851702.04</v>
      </c>
      <c r="X302" s="26">
        <f t="shared" si="222"/>
        <v>17633775.12345672</v>
      </c>
      <c r="Y302" s="27">
        <f t="shared" si="232"/>
        <v>25093681.571197517</v>
      </c>
      <c r="Z302" s="46"/>
      <c r="AA302" s="28"/>
      <c r="AB302" s="28"/>
    </row>
    <row r="303" spans="1:256" ht="12.75" hidden="1" customHeight="1" outlineLevel="1" x14ac:dyDescent="0.2">
      <c r="A303" s="16">
        <v>20</v>
      </c>
      <c r="B303" s="21">
        <v>44409</v>
      </c>
      <c r="C303" s="58"/>
      <c r="D303" s="26">
        <v>62042873.300000004</v>
      </c>
      <c r="E303" s="27">
        <f t="shared" si="223"/>
        <v>542475152.51999998</v>
      </c>
      <c r="F303" s="26">
        <v>59871348.640732996</v>
      </c>
      <c r="G303" s="27">
        <f t="shared" si="224"/>
        <v>486127423.33841509</v>
      </c>
      <c r="H303" s="26">
        <f t="shared" si="225"/>
        <v>2171524.6592670083</v>
      </c>
      <c r="I303" s="27">
        <f t="shared" si="225"/>
        <v>56347729.181584895</v>
      </c>
      <c r="J303" s="26">
        <v>-812.97540193656459</v>
      </c>
      <c r="K303" s="27">
        <f t="shared" si="226"/>
        <v>-19262.463055963628</v>
      </c>
      <c r="L303" s="26">
        <f t="shared" si="227"/>
        <v>2170711.6838650717</v>
      </c>
      <c r="M303" s="28">
        <f t="shared" si="228"/>
        <v>56328466.718528986</v>
      </c>
      <c r="N303" s="28"/>
      <c r="O303" s="26">
        <v>217071.16838650405</v>
      </c>
      <c r="P303" s="27">
        <f t="shared" si="229"/>
        <v>30132846.671852902</v>
      </c>
      <c r="Q303" s="29"/>
      <c r="R303" s="26">
        <v>1953640.5154785663</v>
      </c>
      <c r="S303" s="27">
        <f t="shared" si="230"/>
        <v>26195620.046676084</v>
      </c>
      <c r="T303" s="26">
        <f t="shared" si="221"/>
        <v>2170711.6838650703</v>
      </c>
      <c r="U303" s="66">
        <f t="shared" si="221"/>
        <v>56328466.718528986</v>
      </c>
      <c r="V303" s="26">
        <v>188559.27</v>
      </c>
      <c r="W303" s="27">
        <f t="shared" si="231"/>
        <v>1040261.31</v>
      </c>
      <c r="X303" s="26">
        <f t="shared" si="222"/>
        <v>2142199.7854785663</v>
      </c>
      <c r="Y303" s="27">
        <f>X303+Y302</f>
        <v>27235881.356676083</v>
      </c>
      <c r="Z303" s="46"/>
      <c r="AA303" s="28"/>
      <c r="AB303" s="28"/>
    </row>
    <row r="304" spans="1:256" ht="12.75" hidden="1" customHeight="1" outlineLevel="1" x14ac:dyDescent="0.2">
      <c r="A304" s="16">
        <v>20</v>
      </c>
      <c r="B304" s="21">
        <v>44440</v>
      </c>
      <c r="C304" s="58"/>
      <c r="D304" s="26">
        <v>47613269</v>
      </c>
      <c r="E304" s="27">
        <f t="shared" si="223"/>
        <v>590088421.51999998</v>
      </c>
      <c r="F304" s="26">
        <v>54204222.459764995</v>
      </c>
      <c r="G304" s="27">
        <f t="shared" si="224"/>
        <v>540331645.7981801</v>
      </c>
      <c r="H304" s="26">
        <f>D304-F304</f>
        <v>-6590953.4597649947</v>
      </c>
      <c r="I304" s="27">
        <f t="shared" si="225"/>
        <v>49756775.721819878</v>
      </c>
      <c r="J304" s="26">
        <v>2467.521156267263</v>
      </c>
      <c r="K304" s="27">
        <f t="shared" si="226"/>
        <v>-16794.941899696365</v>
      </c>
      <c r="L304" s="26">
        <f>H304+J304</f>
        <v>-6588485.9386087274</v>
      </c>
      <c r="M304" s="28">
        <f t="shared" si="228"/>
        <v>49739980.779920258</v>
      </c>
      <c r="N304" s="28"/>
      <c r="O304" s="26">
        <v>-658848.59386087954</v>
      </c>
      <c r="P304" s="27">
        <f t="shared" si="229"/>
        <v>29473998.077992022</v>
      </c>
      <c r="Q304" s="29"/>
      <c r="R304" s="26">
        <v>-5929637.3447478563</v>
      </c>
      <c r="S304" s="27">
        <f t="shared" si="230"/>
        <v>20265982.701928228</v>
      </c>
      <c r="T304" s="26">
        <f t="shared" si="221"/>
        <v>-6588485.9386087358</v>
      </c>
      <c r="U304" s="66">
        <f t="shared" si="221"/>
        <v>49739980.77992025</v>
      </c>
      <c r="V304" s="26">
        <v>186999.02000000002</v>
      </c>
      <c r="W304" s="27">
        <f>W303+V304</f>
        <v>1227260.33</v>
      </c>
      <c r="X304" s="26">
        <f t="shared" si="222"/>
        <v>-5742638.3247478567</v>
      </c>
      <c r="Y304" s="27">
        <f>X304+Y303</f>
        <v>21493243.031928226</v>
      </c>
      <c r="Z304" s="46"/>
      <c r="AA304" s="28"/>
      <c r="AB304" s="28"/>
    </row>
    <row r="305" spans="1:31" ht="12.75" hidden="1" customHeight="1" outlineLevel="1" x14ac:dyDescent="0.2">
      <c r="A305" s="16">
        <v>20</v>
      </c>
      <c r="B305" s="21">
        <v>44470</v>
      </c>
      <c r="C305" s="58"/>
      <c r="D305" s="26">
        <v>67819542.599999994</v>
      </c>
      <c r="E305" s="27">
        <f>E304+D305</f>
        <v>657907964.12</v>
      </c>
      <c r="F305" s="26">
        <v>64061949.840825997</v>
      </c>
      <c r="G305" s="27">
        <f t="shared" si="224"/>
        <v>604393595.63900614</v>
      </c>
      <c r="H305" s="26">
        <f>D305-F305</f>
        <v>3757592.7591739967</v>
      </c>
      <c r="I305" s="27">
        <f t="shared" si="225"/>
        <v>53514368.480993867</v>
      </c>
      <c r="J305" s="26">
        <v>-1406.7675771797076</v>
      </c>
      <c r="K305" s="27">
        <f t="shared" si="226"/>
        <v>-18201.709476876073</v>
      </c>
      <c r="L305" s="26">
        <f t="shared" si="227"/>
        <v>3756185.991596817</v>
      </c>
      <c r="M305" s="28">
        <f t="shared" si="228"/>
        <v>53496166.771517076</v>
      </c>
      <c r="N305" s="28"/>
      <c r="O305" s="26">
        <v>375618.59915968776</v>
      </c>
      <c r="P305" s="27">
        <f t="shared" si="229"/>
        <v>29849616.67715171</v>
      </c>
      <c r="Q305" s="29"/>
      <c r="R305" s="26">
        <v>3380567.3924371302</v>
      </c>
      <c r="S305" s="27">
        <f t="shared" si="230"/>
        <v>23646550.094365358</v>
      </c>
      <c r="T305" s="26">
        <f t="shared" si="221"/>
        <v>3756185.991596818</v>
      </c>
      <c r="U305" s="66">
        <f t="shared" si="221"/>
        <v>53496166.771517068</v>
      </c>
      <c r="V305" s="26">
        <v>177711.47999999998</v>
      </c>
      <c r="W305" s="27">
        <f t="shared" si="231"/>
        <v>1404971.81</v>
      </c>
      <c r="X305" s="26">
        <f t="shared" si="222"/>
        <v>3558278.8724371302</v>
      </c>
      <c r="Y305" s="27">
        <f>X305+Y304</f>
        <v>25051521.904365357</v>
      </c>
      <c r="Z305" s="46"/>
      <c r="AA305" s="28"/>
      <c r="AB305" s="28"/>
    </row>
    <row r="306" spans="1:31" ht="12.75" hidden="1" customHeight="1" outlineLevel="1" x14ac:dyDescent="0.2">
      <c r="A306" s="16">
        <v>20</v>
      </c>
      <c r="B306" s="21">
        <v>44501</v>
      </c>
      <c r="C306" s="58"/>
      <c r="D306" s="26">
        <v>70293164.450000018</v>
      </c>
      <c r="E306" s="27">
        <f t="shared" si="223"/>
        <v>728201128.57000005</v>
      </c>
      <c r="F306" s="26">
        <v>68579744.455393568</v>
      </c>
      <c r="G306" s="27">
        <f t="shared" si="224"/>
        <v>672973340.09439969</v>
      </c>
      <c r="H306" s="26">
        <f>D306-F306</f>
        <v>1713419.9946064502</v>
      </c>
      <c r="I306" s="27">
        <f t="shared" si="225"/>
        <v>55227788.475600362</v>
      </c>
      <c r="J306" s="26">
        <v>-641.4701775808353</v>
      </c>
      <c r="K306" s="27">
        <f t="shared" si="226"/>
        <v>-18843.179654456908</v>
      </c>
      <c r="L306" s="26">
        <f>H306+J306</f>
        <v>1712778.5244288694</v>
      </c>
      <c r="M306" s="28">
        <f t="shared" si="228"/>
        <v>55208945.295945942</v>
      </c>
      <c r="N306" s="28"/>
      <c r="O306" s="26">
        <v>171277.85244289041</v>
      </c>
      <c r="P306" s="27">
        <f t="shared" si="229"/>
        <v>30020894.5295946</v>
      </c>
      <c r="Q306" s="29"/>
      <c r="R306" s="26">
        <v>1541500.6719859838</v>
      </c>
      <c r="S306" s="27">
        <f t="shared" si="230"/>
        <v>25188050.766351342</v>
      </c>
      <c r="T306" s="26">
        <f t="shared" si="221"/>
        <v>1712778.5244288743</v>
      </c>
      <c r="U306" s="66">
        <f t="shared" si="221"/>
        <v>55208945.295945942</v>
      </c>
      <c r="V306" s="26">
        <v>180855.09</v>
      </c>
      <c r="W306" s="27">
        <f t="shared" si="231"/>
        <v>1585826.9000000001</v>
      </c>
      <c r="X306" s="26">
        <f t="shared" si="222"/>
        <v>1722355.7619859839</v>
      </c>
      <c r="Y306" s="27">
        <f>X306+Y305</f>
        <v>26773877.666351341</v>
      </c>
      <c r="Z306" s="46"/>
      <c r="AA306" s="28"/>
      <c r="AB306" s="28"/>
    </row>
    <row r="307" spans="1:31" ht="12.75" hidden="1" customHeight="1" outlineLevel="1" x14ac:dyDescent="0.2">
      <c r="A307" s="16">
        <v>20</v>
      </c>
      <c r="B307" s="21">
        <v>44531</v>
      </c>
      <c r="C307" s="58"/>
      <c r="D307" s="26">
        <v>96995754.599999994</v>
      </c>
      <c r="E307" s="27">
        <f t="shared" si="223"/>
        <v>825196883.17000008</v>
      </c>
      <c r="F307" s="26">
        <v>84197668.749439374</v>
      </c>
      <c r="G307" s="27">
        <f>G306+F307</f>
        <v>757171008.84383905</v>
      </c>
      <c r="H307" s="26">
        <f>D307-F307</f>
        <v>12798085.85056062</v>
      </c>
      <c r="I307" s="27">
        <f>E307-G307</f>
        <v>68025874.326161027</v>
      </c>
      <c r="J307" s="26">
        <v>-4791.3473807331175</v>
      </c>
      <c r="K307" s="27">
        <f>K306+J307</f>
        <v>-23634.527035190025</v>
      </c>
      <c r="L307" s="26">
        <f>H307+J307</f>
        <v>12793294.503179887</v>
      </c>
      <c r="M307" s="28">
        <f t="shared" si="228"/>
        <v>68002239.799125835</v>
      </c>
      <c r="N307" s="28"/>
      <c r="O307" s="26">
        <v>1279329.4503179789</v>
      </c>
      <c r="P307" s="27">
        <f t="shared" si="229"/>
        <v>31300223.979912579</v>
      </c>
      <c r="Q307" s="29"/>
      <c r="R307" s="26">
        <v>11513965.052861914</v>
      </c>
      <c r="S307" s="27">
        <f t="shared" si="230"/>
        <v>36702015.819213256</v>
      </c>
      <c r="T307" s="26">
        <f t="shared" si="221"/>
        <v>12793294.503179893</v>
      </c>
      <c r="U307" s="66">
        <f t="shared" si="221"/>
        <v>68002239.799125835</v>
      </c>
      <c r="V307" s="26">
        <v>70551.14</v>
      </c>
      <c r="W307" s="27">
        <f t="shared" si="231"/>
        <v>1656378.04</v>
      </c>
      <c r="X307" s="26">
        <f t="shared" si="222"/>
        <v>11584516.192861915</v>
      </c>
      <c r="Y307" s="27">
        <f>X307+Y306</f>
        <v>38358393.859213255</v>
      </c>
      <c r="Z307" s="46"/>
      <c r="AA307" s="28"/>
      <c r="AB307" s="28"/>
    </row>
    <row r="308" spans="1:31" ht="10.5" customHeight="1" collapsed="1" x14ac:dyDescent="0.2">
      <c r="A308" s="16"/>
      <c r="B308" s="21"/>
      <c r="C308" s="58"/>
      <c r="D308" s="56"/>
      <c r="E308" s="56"/>
      <c r="F308" s="56"/>
      <c r="G308" s="56"/>
      <c r="H308" s="56"/>
      <c r="I308" s="56"/>
      <c r="J308" s="56"/>
      <c r="K308" s="56"/>
      <c r="L308" s="56"/>
      <c r="M308" s="56"/>
      <c r="N308" s="56"/>
      <c r="O308" s="56"/>
      <c r="P308" s="56"/>
      <c r="Q308" s="73"/>
      <c r="R308" s="56"/>
      <c r="S308" s="56"/>
      <c r="T308" s="56"/>
      <c r="U308" s="74"/>
      <c r="V308" s="56"/>
      <c r="W308" s="56"/>
      <c r="X308" s="56"/>
      <c r="Y308" s="56"/>
      <c r="Z308" s="46"/>
      <c r="AA308" s="28"/>
      <c r="AB308" s="28"/>
    </row>
    <row r="309" spans="1:31" ht="12.75" customHeight="1" x14ac:dyDescent="0.2">
      <c r="A309" s="16">
        <v>21</v>
      </c>
      <c r="B309" s="21">
        <v>44562</v>
      </c>
      <c r="C309" s="58"/>
      <c r="D309" s="55">
        <v>87335143.599999994</v>
      </c>
      <c r="E309" s="43">
        <f>D309</f>
        <v>87335143.599999994</v>
      </c>
      <c r="F309" s="55">
        <v>86428752.554588974</v>
      </c>
      <c r="G309" s="43">
        <f>F309</f>
        <v>86428752.554588974</v>
      </c>
      <c r="H309" s="55">
        <f>D309-F309</f>
        <v>906391.04541102052</v>
      </c>
      <c r="I309" s="43">
        <f>E309-G309</f>
        <v>906391.04541102052</v>
      </c>
      <c r="J309" s="55">
        <v>-339.33467958099209</v>
      </c>
      <c r="K309" s="43">
        <f>J309</f>
        <v>-339.33467958099209</v>
      </c>
      <c r="L309" s="55">
        <f t="shared" ref="L309:L320" si="233">H309+J309</f>
        <v>906051.71073143953</v>
      </c>
      <c r="M309" s="56">
        <f>L309</f>
        <v>906051.71073143953</v>
      </c>
      <c r="N309" s="43"/>
      <c r="O309" s="55">
        <v>906051.71073144674</v>
      </c>
      <c r="P309" s="43">
        <f>O309</f>
        <v>906051.71073144674</v>
      </c>
      <c r="Q309" s="29"/>
      <c r="R309" s="55">
        <v>0</v>
      </c>
      <c r="S309" s="43">
        <f>R309</f>
        <v>0</v>
      </c>
      <c r="T309" s="55">
        <f t="shared" ref="T309:U320" si="234">O309+R309</f>
        <v>906051.71073144674</v>
      </c>
      <c r="U309" s="63">
        <f t="shared" si="234"/>
        <v>906051.71073144674</v>
      </c>
      <c r="V309" s="55">
        <v>101307.62000000001</v>
      </c>
      <c r="W309" s="43">
        <f>V309</f>
        <v>101307.62000000001</v>
      </c>
      <c r="X309" s="55">
        <f t="shared" ref="X309:X320" si="235">R309+V309</f>
        <v>101307.62000000001</v>
      </c>
      <c r="Y309" s="43">
        <f>X309</f>
        <v>101307.62000000001</v>
      </c>
      <c r="Z309" s="46"/>
      <c r="AA309" s="28"/>
      <c r="AB309" s="28"/>
      <c r="AC309" s="28"/>
      <c r="AD309" s="28"/>
      <c r="AE309" s="28"/>
    </row>
    <row r="310" spans="1:31" ht="13.5" customHeight="1" x14ac:dyDescent="0.2">
      <c r="A310" s="16">
        <v>21</v>
      </c>
      <c r="B310" s="21">
        <v>44593</v>
      </c>
      <c r="C310" s="58"/>
      <c r="D310" s="26">
        <v>80758901.870000005</v>
      </c>
      <c r="E310" s="27">
        <f t="shared" ref="E310:E317" si="236">E309+D310</f>
        <v>168094045.47</v>
      </c>
      <c r="F310" s="26">
        <v>73404682.794733286</v>
      </c>
      <c r="G310" s="27">
        <f t="shared" ref="G310:G319" si="237">G309+F310</f>
        <v>159833435.34932226</v>
      </c>
      <c r="H310" s="26">
        <f t="shared" ref="H310:I319" si="238">D310-F310</f>
        <v>7354219.0752667189</v>
      </c>
      <c r="I310" s="27">
        <f t="shared" si="238"/>
        <v>8260610.1206777394</v>
      </c>
      <c r="J310" s="26">
        <v>-2753.2725373981521</v>
      </c>
      <c r="K310" s="27">
        <f t="shared" ref="K310:K319" si="239">K309+J310</f>
        <v>-3092.6072169791441</v>
      </c>
      <c r="L310" s="26">
        <f t="shared" si="233"/>
        <v>7351465.8027293207</v>
      </c>
      <c r="M310" s="28">
        <f t="shared" ref="M310:M320" si="240">M309+L310</f>
        <v>8257517.51346076</v>
      </c>
      <c r="N310" s="27"/>
      <c r="O310" s="26">
        <v>7351465.8027293086</v>
      </c>
      <c r="P310" s="27">
        <f t="shared" ref="P310:P320" si="241">P309+O310</f>
        <v>8257517.5134607553</v>
      </c>
      <c r="Q310" s="29"/>
      <c r="R310" s="26">
        <v>0</v>
      </c>
      <c r="S310" s="27">
        <f t="shared" ref="S310:S320" si="242">R310+S309</f>
        <v>0</v>
      </c>
      <c r="T310" s="26">
        <f t="shared" si="234"/>
        <v>7351465.8027293086</v>
      </c>
      <c r="U310" s="66">
        <f t="shared" si="234"/>
        <v>8257517.5134607553</v>
      </c>
      <c r="V310" s="26">
        <v>91503.66</v>
      </c>
      <c r="W310" s="27">
        <f t="shared" ref="W310:W320" si="243">W309+V310</f>
        <v>192811.28000000003</v>
      </c>
      <c r="X310" s="26">
        <f t="shared" si="235"/>
        <v>91503.66</v>
      </c>
      <c r="Y310" s="27">
        <f t="shared" ref="Y310:Y315" si="244">X310+Y309</f>
        <v>192811.28000000003</v>
      </c>
      <c r="Z310" s="46"/>
      <c r="AA310" s="28"/>
      <c r="AB310" s="28"/>
      <c r="AC310" s="28"/>
      <c r="AD310" s="28"/>
    </row>
    <row r="311" spans="1:31" ht="13.5" customHeight="1" x14ac:dyDescent="0.2">
      <c r="A311" s="16">
        <v>21</v>
      </c>
      <c r="B311" s="21">
        <v>44621</v>
      </c>
      <c r="C311" s="58"/>
      <c r="D311" s="26">
        <v>71262315.200000003</v>
      </c>
      <c r="E311" s="27">
        <f>E310+D311</f>
        <v>239356360.67000002</v>
      </c>
      <c r="F311" s="28">
        <v>68889910.343984768</v>
      </c>
      <c r="G311" s="27">
        <f t="shared" si="237"/>
        <v>228723345.69330704</v>
      </c>
      <c r="H311" s="28">
        <f t="shared" ref="H311:H320" si="245">D311-F311</f>
        <v>2372404.8560152352</v>
      </c>
      <c r="I311" s="28">
        <f t="shared" si="238"/>
        <v>10633014.976692975</v>
      </c>
      <c r="J311" s="26">
        <v>-888.18092999514192</v>
      </c>
      <c r="K311" s="28">
        <f t="shared" si="239"/>
        <v>-3980.7881469742861</v>
      </c>
      <c r="L311" s="26">
        <f t="shared" si="233"/>
        <v>2371516.67508524</v>
      </c>
      <c r="M311" s="28">
        <f t="shared" si="240"/>
        <v>10629034.188546</v>
      </c>
      <c r="N311" s="28"/>
      <c r="O311" s="26">
        <v>2371516.6750852466</v>
      </c>
      <c r="P311" s="28">
        <f t="shared" si="241"/>
        <v>10629034.188546002</v>
      </c>
      <c r="Q311" s="29"/>
      <c r="R311" s="26">
        <v>0</v>
      </c>
      <c r="S311" s="28">
        <f t="shared" si="242"/>
        <v>0</v>
      </c>
      <c r="T311" s="26">
        <f t="shared" si="234"/>
        <v>2371516.6750852466</v>
      </c>
      <c r="U311" s="67">
        <f t="shared" si="234"/>
        <v>10629034.188546002</v>
      </c>
      <c r="V311" s="26">
        <v>101307.62000000001</v>
      </c>
      <c r="W311" s="28">
        <f t="shared" si="243"/>
        <v>294118.90000000002</v>
      </c>
      <c r="X311" s="26">
        <f t="shared" si="235"/>
        <v>101307.62000000001</v>
      </c>
      <c r="Y311" s="27">
        <f t="shared" si="244"/>
        <v>294118.90000000002</v>
      </c>
      <c r="Z311" s="46"/>
      <c r="AA311" s="28"/>
      <c r="AB311" s="28"/>
      <c r="AC311" s="28"/>
      <c r="AD311" s="28"/>
    </row>
    <row r="312" spans="1:31" ht="13.5" customHeight="1" x14ac:dyDescent="0.2">
      <c r="A312" s="16">
        <v>21</v>
      </c>
      <c r="B312" s="21">
        <v>44652</v>
      </c>
      <c r="C312" s="58"/>
      <c r="D312" s="26">
        <v>78975887.109999999</v>
      </c>
      <c r="E312" s="27">
        <f t="shared" si="236"/>
        <v>318332247.78000003</v>
      </c>
      <c r="F312" s="28">
        <v>68661751.565170005</v>
      </c>
      <c r="G312" s="27">
        <f t="shared" si="237"/>
        <v>297385097.25847703</v>
      </c>
      <c r="H312" s="26">
        <f t="shared" si="245"/>
        <v>10314135.544829994</v>
      </c>
      <c r="I312" s="27">
        <f t="shared" si="238"/>
        <v>20947150.521522999</v>
      </c>
      <c r="J312" s="26">
        <v>-3861.40606527403</v>
      </c>
      <c r="K312" s="27">
        <f t="shared" si="239"/>
        <v>-7842.194212248316</v>
      </c>
      <c r="L312" s="26">
        <f t="shared" si="233"/>
        <v>10310274.13876472</v>
      </c>
      <c r="M312" s="28">
        <f t="shared" si="240"/>
        <v>20939308.327310719</v>
      </c>
      <c r="N312" s="28"/>
      <c r="O312" s="26">
        <v>8340619.9751093537</v>
      </c>
      <c r="P312" s="27">
        <f t="shared" si="241"/>
        <v>18969654.163655356</v>
      </c>
      <c r="Q312" s="29"/>
      <c r="R312" s="26">
        <v>1969654.1636553556</v>
      </c>
      <c r="S312" s="27">
        <f t="shared" si="242"/>
        <v>1969654.1636553556</v>
      </c>
      <c r="T312" s="26">
        <f t="shared" si="234"/>
        <v>10310274.138764709</v>
      </c>
      <c r="U312" s="66">
        <f t="shared" si="234"/>
        <v>20939308.327310711</v>
      </c>
      <c r="V312" s="26">
        <v>98215.01</v>
      </c>
      <c r="W312" s="27">
        <f t="shared" si="243"/>
        <v>392333.91000000003</v>
      </c>
      <c r="X312" s="26">
        <f t="shared" si="235"/>
        <v>2067869.1736553556</v>
      </c>
      <c r="Y312" s="27">
        <f t="shared" si="244"/>
        <v>2361988.0736553557</v>
      </c>
      <c r="Z312" s="46"/>
      <c r="AA312" s="28"/>
      <c r="AB312" s="28"/>
      <c r="AC312" s="28"/>
      <c r="AD312" s="28"/>
    </row>
    <row r="313" spans="1:31" ht="13.5" customHeight="1" x14ac:dyDescent="0.2">
      <c r="A313" s="16">
        <v>21</v>
      </c>
      <c r="B313" s="21">
        <v>44682</v>
      </c>
      <c r="C313" s="58"/>
      <c r="D313" s="26">
        <v>64428624.600000001</v>
      </c>
      <c r="E313" s="27">
        <f t="shared" si="236"/>
        <v>382760872.38000005</v>
      </c>
      <c r="F313" s="26">
        <v>59705446.394808866</v>
      </c>
      <c r="G313" s="27">
        <f t="shared" si="237"/>
        <v>357090543.65328592</v>
      </c>
      <c r="H313" s="26">
        <f t="shared" si="245"/>
        <v>4723178.2051911354</v>
      </c>
      <c r="I313" s="27">
        <f t="shared" si="238"/>
        <v>25670328.726714134</v>
      </c>
      <c r="J313" s="26">
        <v>-1768.2634564591572</v>
      </c>
      <c r="K313" s="27">
        <f t="shared" si="239"/>
        <v>-9610.4576687074732</v>
      </c>
      <c r="L313" s="26">
        <f t="shared" si="233"/>
        <v>4721409.9417346762</v>
      </c>
      <c r="M313" s="28">
        <f t="shared" si="240"/>
        <v>25660718.269045394</v>
      </c>
      <c r="N313" s="28"/>
      <c r="O313" s="26">
        <v>2360704.9708673507</v>
      </c>
      <c r="P313" s="27">
        <f t="shared" si="241"/>
        <v>21330359.134522706</v>
      </c>
      <c r="Q313" s="29"/>
      <c r="R313" s="26">
        <v>2360704.9708673432</v>
      </c>
      <c r="S313" s="27">
        <f t="shared" si="242"/>
        <v>4330359.1345226988</v>
      </c>
      <c r="T313" s="26">
        <f t="shared" si="234"/>
        <v>4721409.9417346939</v>
      </c>
      <c r="U313" s="66">
        <f t="shared" si="234"/>
        <v>25660718.269045405</v>
      </c>
      <c r="V313" s="26">
        <v>106954.61</v>
      </c>
      <c r="W313" s="27">
        <f t="shared" si="243"/>
        <v>499288.52</v>
      </c>
      <c r="X313" s="26">
        <f t="shared" si="235"/>
        <v>2467659.5808673431</v>
      </c>
      <c r="Y313" s="27">
        <f t="shared" si="244"/>
        <v>4829647.6545226984</v>
      </c>
      <c r="Z313" s="46"/>
      <c r="AA313" s="28"/>
      <c r="AB313" s="28"/>
      <c r="AC313" s="28"/>
      <c r="AD313" s="28"/>
    </row>
    <row r="314" spans="1:31" ht="12.75" customHeight="1" x14ac:dyDescent="0.2">
      <c r="A314" s="16">
        <v>21</v>
      </c>
      <c r="B314" s="21">
        <v>44713</v>
      </c>
      <c r="D314" s="26">
        <v>55715652.659999996</v>
      </c>
      <c r="E314" s="27">
        <f t="shared" si="236"/>
        <v>438476525.04000008</v>
      </c>
      <c r="F314" s="26">
        <v>54813356.289424621</v>
      </c>
      <c r="G314" s="27">
        <f t="shared" si="237"/>
        <v>411903899.94271052</v>
      </c>
      <c r="H314" s="26">
        <f t="shared" si="245"/>
        <v>902296.37057537585</v>
      </c>
      <c r="I314" s="27">
        <f t="shared" si="238"/>
        <v>26572625.097289562</v>
      </c>
      <c r="J314" s="26">
        <v>-337.80171521601733</v>
      </c>
      <c r="K314" s="27">
        <f t="shared" si="239"/>
        <v>-9948.2593839234905</v>
      </c>
      <c r="L314" s="26">
        <f t="shared" si="233"/>
        <v>901958.56886015984</v>
      </c>
      <c r="M314" s="28">
        <f t="shared" si="240"/>
        <v>26562676.837905552</v>
      </c>
      <c r="N314" s="28"/>
      <c r="O314" s="26">
        <v>450979.28443007171</v>
      </c>
      <c r="P314" s="27">
        <f t="shared" si="241"/>
        <v>21781338.418952778</v>
      </c>
      <c r="Q314" s="29"/>
      <c r="R314" s="26">
        <v>450979.28443007916</v>
      </c>
      <c r="S314" s="27">
        <f t="shared" si="242"/>
        <v>4781338.418952778</v>
      </c>
      <c r="T314" s="26">
        <f t="shared" si="234"/>
        <v>901958.56886015087</v>
      </c>
      <c r="U314" s="66">
        <f t="shared" si="234"/>
        <v>26562676.837905556</v>
      </c>
      <c r="V314" s="26">
        <v>109647.18000000001</v>
      </c>
      <c r="W314" s="27">
        <f t="shared" si="243"/>
        <v>608935.70000000007</v>
      </c>
      <c r="X314" s="26">
        <f t="shared" si="235"/>
        <v>560626.46443007921</v>
      </c>
      <c r="Y314" s="27">
        <f t="shared" si="244"/>
        <v>5390274.1189527772</v>
      </c>
      <c r="Z314" s="46"/>
      <c r="AA314" s="28"/>
      <c r="AB314" s="28"/>
      <c r="AC314" s="28"/>
      <c r="AD314" s="28"/>
    </row>
    <row r="315" spans="1:31" ht="12.75" customHeight="1" x14ac:dyDescent="0.2">
      <c r="A315" s="16">
        <v>21</v>
      </c>
      <c r="B315" s="21">
        <v>44743</v>
      </c>
      <c r="C315" s="58"/>
      <c r="D315" s="26">
        <v>62334764.190000005</v>
      </c>
      <c r="E315" s="27">
        <f t="shared" si="236"/>
        <v>500811289.23000008</v>
      </c>
      <c r="F315" s="26">
        <v>61274500.110172026</v>
      </c>
      <c r="G315" s="27">
        <f t="shared" si="237"/>
        <v>473178400.05288255</v>
      </c>
      <c r="H315" s="26">
        <f t="shared" si="245"/>
        <v>1060264.0798279792</v>
      </c>
      <c r="I315" s="27">
        <f t="shared" si="238"/>
        <v>27632889.177117527</v>
      </c>
      <c r="J315" s="26">
        <v>-396.94166620611213</v>
      </c>
      <c r="K315" s="27">
        <f t="shared" si="239"/>
        <v>-10345.201050129603</v>
      </c>
      <c r="L315" s="26">
        <f t="shared" si="233"/>
        <v>1059867.1381617731</v>
      </c>
      <c r="M315" s="28">
        <f t="shared" si="240"/>
        <v>27622543.976067327</v>
      </c>
      <c r="N315" s="28"/>
      <c r="O315" s="26">
        <v>529933.56908088923</v>
      </c>
      <c r="P315" s="27">
        <f t="shared" si="241"/>
        <v>22311271.988033667</v>
      </c>
      <c r="Q315" s="29"/>
      <c r="R315" s="26">
        <v>529933.56908088923</v>
      </c>
      <c r="S315" s="27">
        <f t="shared" si="242"/>
        <v>5311271.9880336672</v>
      </c>
      <c r="T315" s="26">
        <f t="shared" si="234"/>
        <v>1059867.1381617785</v>
      </c>
      <c r="U315" s="66">
        <f t="shared" si="234"/>
        <v>27622543.976067334</v>
      </c>
      <c r="V315" s="102">
        <v>126889.05</v>
      </c>
      <c r="W315" s="27">
        <f t="shared" si="243"/>
        <v>735824.75000000012</v>
      </c>
      <c r="X315" s="26">
        <f t="shared" si="235"/>
        <v>656822.61908088927</v>
      </c>
      <c r="Y315" s="27">
        <f t="shared" si="244"/>
        <v>6047096.7380336663</v>
      </c>
      <c r="Z315" s="46"/>
      <c r="AA315" s="28"/>
      <c r="AB315" s="28"/>
      <c r="AC315" s="28"/>
      <c r="AD315" s="28"/>
    </row>
    <row r="316" spans="1:31" ht="12.6" customHeight="1" x14ac:dyDescent="0.2">
      <c r="A316" s="16">
        <v>21</v>
      </c>
      <c r="B316" s="21">
        <v>44774</v>
      </c>
      <c r="C316" s="58"/>
      <c r="D316" s="26">
        <v>64812732.600000001</v>
      </c>
      <c r="E316" s="27">
        <f t="shared" si="236"/>
        <v>565624021.83000004</v>
      </c>
      <c r="F316" s="26">
        <v>63561108.991051756</v>
      </c>
      <c r="G316" s="27">
        <f t="shared" si="237"/>
        <v>536739509.04393429</v>
      </c>
      <c r="H316" s="26">
        <f t="shared" si="245"/>
        <v>1251623.6089482456</v>
      </c>
      <c r="I316" s="27">
        <f t="shared" si="238"/>
        <v>28884512.786065757</v>
      </c>
      <c r="J316" s="26">
        <v>-468.58284671814181</v>
      </c>
      <c r="K316" s="27">
        <f t="shared" si="239"/>
        <v>-10813.783896847744</v>
      </c>
      <c r="L316" s="26">
        <f t="shared" si="233"/>
        <v>1251155.0261015275</v>
      </c>
      <c r="M316" s="28">
        <f t="shared" si="240"/>
        <v>28873699.002168853</v>
      </c>
      <c r="N316" s="28"/>
      <c r="O316" s="26">
        <v>625577.5130507499</v>
      </c>
      <c r="P316" s="27">
        <f t="shared" si="241"/>
        <v>22936849.501084417</v>
      </c>
      <c r="Q316" s="29"/>
      <c r="R316" s="26">
        <v>625577.51305075735</v>
      </c>
      <c r="S316" s="27">
        <f t="shared" si="242"/>
        <v>5936849.5010844246</v>
      </c>
      <c r="T316" s="26">
        <f t="shared" si="234"/>
        <v>1251155.0261015072</v>
      </c>
      <c r="U316" s="66">
        <f t="shared" si="234"/>
        <v>28873699.002168842</v>
      </c>
      <c r="V316" s="26">
        <v>128518.76999999999</v>
      </c>
      <c r="W316" s="27">
        <f t="shared" si="243"/>
        <v>864343.52000000014</v>
      </c>
      <c r="X316" s="26">
        <f t="shared" si="235"/>
        <v>754096.28305075737</v>
      </c>
      <c r="Y316" s="27">
        <f>X316+Y315</f>
        <v>6801193.0210844241</v>
      </c>
      <c r="Z316" s="46"/>
      <c r="AA316" s="28"/>
      <c r="AB316" s="28"/>
      <c r="AC316" s="28"/>
      <c r="AD316" s="28"/>
    </row>
    <row r="317" spans="1:31" ht="12.6" customHeight="1" x14ac:dyDescent="0.2">
      <c r="A317" s="16">
        <v>21</v>
      </c>
      <c r="B317" s="21">
        <v>44805</v>
      </c>
      <c r="C317" s="58"/>
      <c r="D317" s="26">
        <v>38714938</v>
      </c>
      <c r="E317" s="27">
        <f t="shared" si="236"/>
        <v>604338959.83000004</v>
      </c>
      <c r="F317" s="26">
        <v>55065723.486913994</v>
      </c>
      <c r="G317" s="27">
        <f t="shared" si="237"/>
        <v>591805232.53084826</v>
      </c>
      <c r="H317" s="26">
        <f t="shared" si="245"/>
        <v>-16350785.486913994</v>
      </c>
      <c r="I317" s="27">
        <f t="shared" si="238"/>
        <v>12533727.299151778</v>
      </c>
      <c r="J317" s="26">
        <v>6121.4070705901831</v>
      </c>
      <c r="K317" s="27">
        <f t="shared" si="239"/>
        <v>-4692.3768262575613</v>
      </c>
      <c r="L317" s="26">
        <f t="shared" si="233"/>
        <v>-16344664.079843404</v>
      </c>
      <c r="M317" s="28">
        <f t="shared" si="240"/>
        <v>12529034.922325449</v>
      </c>
      <c r="N317" s="28"/>
      <c r="O317" s="26">
        <v>-10407814.57875897</v>
      </c>
      <c r="P317" s="27">
        <f t="shared" si="241"/>
        <v>12529034.922325447</v>
      </c>
      <c r="Q317" s="29"/>
      <c r="R317" s="26">
        <v>-5936849.5010844246</v>
      </c>
      <c r="S317" s="27">
        <f t="shared" si="242"/>
        <v>0</v>
      </c>
      <c r="T317" s="26">
        <f t="shared" si="234"/>
        <v>-16344664.079843394</v>
      </c>
      <c r="U317" s="66">
        <f t="shared" si="234"/>
        <v>12529034.922325447</v>
      </c>
      <c r="V317" s="26">
        <v>125578.76</v>
      </c>
      <c r="W317" s="27">
        <f t="shared" si="243"/>
        <v>989922.28000000014</v>
      </c>
      <c r="X317" s="26">
        <f t="shared" si="235"/>
        <v>-5811270.7410844248</v>
      </c>
      <c r="Y317" s="27">
        <f>X317+Y316</f>
        <v>989922.27999999933</v>
      </c>
      <c r="Z317" s="46"/>
      <c r="AA317" s="28"/>
      <c r="AB317" s="28"/>
      <c r="AC317" s="28"/>
      <c r="AD317" s="28"/>
    </row>
    <row r="318" spans="1:31" ht="12.75" customHeight="1" x14ac:dyDescent="0.2">
      <c r="A318" s="16">
        <v>21</v>
      </c>
      <c r="B318" s="21">
        <v>44835</v>
      </c>
      <c r="C318" s="58"/>
      <c r="D318" s="26">
        <v>71308361.599999994</v>
      </c>
      <c r="E318" s="27">
        <f>E317+D318</f>
        <v>675647321.43000007</v>
      </c>
      <c r="F318" s="26">
        <v>59372343.631333672</v>
      </c>
      <c r="G318" s="27">
        <f>G317+F318</f>
        <v>651177576.16218197</v>
      </c>
      <c r="H318" s="26">
        <f t="shared" si="245"/>
        <v>11936017.968666323</v>
      </c>
      <c r="I318" s="27">
        <f t="shared" si="238"/>
        <v>24469745.267818093</v>
      </c>
      <c r="J318" s="26">
        <v>-4468.606407109648</v>
      </c>
      <c r="K318" s="27">
        <f t="shared" si="239"/>
        <v>-9160.9832333672093</v>
      </c>
      <c r="L318" s="26">
        <f t="shared" si="233"/>
        <v>11931549.362259213</v>
      </c>
      <c r="M318" s="28">
        <f t="shared" si="240"/>
        <v>24460584.284584664</v>
      </c>
      <c r="N318" s="28"/>
      <c r="O318" s="26">
        <v>8201257.2199668884</v>
      </c>
      <c r="P318" s="27">
        <f t="shared" si="241"/>
        <v>20730292.142292336</v>
      </c>
      <c r="Q318" s="29"/>
      <c r="R318" s="26">
        <v>3730292.1422923356</v>
      </c>
      <c r="S318" s="27">
        <f t="shared" si="242"/>
        <v>3730292.1422923356</v>
      </c>
      <c r="T318" s="26">
        <f t="shared" si="234"/>
        <v>11931549.362259224</v>
      </c>
      <c r="U318" s="66">
        <f t="shared" si="234"/>
        <v>24460584.284584671</v>
      </c>
      <c r="V318" s="26">
        <v>153554.24000000002</v>
      </c>
      <c r="W318" s="27">
        <f t="shared" si="243"/>
        <v>1143476.5200000003</v>
      </c>
      <c r="X318" s="26">
        <f t="shared" si="235"/>
        <v>3883846.3822923359</v>
      </c>
      <c r="Y318" s="27">
        <f>X318+Y317</f>
        <v>4873768.6622923352</v>
      </c>
      <c r="Z318" s="46"/>
      <c r="AA318" s="28"/>
      <c r="AB318" s="28"/>
      <c r="AC318" s="28"/>
      <c r="AD318" s="28"/>
    </row>
    <row r="319" spans="1:31" ht="12.75" customHeight="1" x14ac:dyDescent="0.2">
      <c r="A319" s="16">
        <v>21</v>
      </c>
      <c r="B319" s="21">
        <v>44866</v>
      </c>
      <c r="C319" s="58"/>
      <c r="D319" s="26">
        <v>96396775</v>
      </c>
      <c r="E319" s="27">
        <f>E318+D319</f>
        <v>772044096.43000007</v>
      </c>
      <c r="F319" s="26">
        <v>78738975.173134595</v>
      </c>
      <c r="G319" s="27">
        <f t="shared" si="237"/>
        <v>729916551.33531654</v>
      </c>
      <c r="H319" s="26">
        <f t="shared" si="245"/>
        <v>17657799.826865405</v>
      </c>
      <c r="I319" s="27">
        <f t="shared" si="238"/>
        <v>42127545.094683528</v>
      </c>
      <c r="J319" s="26">
        <v>-6610.7270991802216</v>
      </c>
      <c r="K319" s="27">
        <f t="shared" si="239"/>
        <v>-15771.710332547431</v>
      </c>
      <c r="L319" s="26">
        <f t="shared" si="233"/>
        <v>17651189.099766225</v>
      </c>
      <c r="M319" s="28">
        <f t="shared" si="240"/>
        <v>42111773.384350888</v>
      </c>
      <c r="N319" s="28"/>
      <c r="O319" s="26">
        <v>7980885.196142748</v>
      </c>
      <c r="P319" s="27">
        <f t="shared" si="241"/>
        <v>28711177.338435084</v>
      </c>
      <c r="Q319" s="29"/>
      <c r="R319" s="26">
        <v>9670303.9036234617</v>
      </c>
      <c r="S319" s="27">
        <f t="shared" si="242"/>
        <v>13400596.045915797</v>
      </c>
      <c r="T319" s="26">
        <f t="shared" si="234"/>
        <v>17651189.09976621</v>
      </c>
      <c r="U319" s="66">
        <f t="shared" si="234"/>
        <v>42111773.384350881</v>
      </c>
      <c r="V319" s="26">
        <v>164470.13999999998</v>
      </c>
      <c r="W319" s="27">
        <f t="shared" si="243"/>
        <v>1307946.6600000001</v>
      </c>
      <c r="X319" s="26">
        <f t="shared" si="235"/>
        <v>9834774.0436234623</v>
      </c>
      <c r="Y319" s="27">
        <f>X319+Y318</f>
        <v>14708542.705915798</v>
      </c>
      <c r="Z319" s="46"/>
      <c r="AA319" s="28"/>
      <c r="AB319" s="28"/>
      <c r="AC319" s="28"/>
      <c r="AD319" s="28"/>
    </row>
    <row r="320" spans="1:31" ht="12.75" customHeight="1" x14ac:dyDescent="0.2">
      <c r="A320" s="16">
        <v>21</v>
      </c>
      <c r="B320" s="21">
        <v>44896</v>
      </c>
      <c r="C320" s="58"/>
      <c r="D320" s="26">
        <v>152926975.90000001</v>
      </c>
      <c r="E320" s="27">
        <f>E319+D320</f>
        <v>924971072.33000004</v>
      </c>
      <c r="F320" s="26">
        <v>84875915.289450154</v>
      </c>
      <c r="G320" s="27">
        <f>G319+F320</f>
        <v>814792466.62476671</v>
      </c>
      <c r="H320" s="26">
        <f t="shared" si="245"/>
        <v>68051060.610549852</v>
      </c>
      <c r="I320" s="27">
        <f>E320-G320</f>
        <v>110178605.70523334</v>
      </c>
      <c r="J320" s="26">
        <v>-25476.956071376801</v>
      </c>
      <c r="K320" s="27">
        <f>K319+J320</f>
        <v>-41248.666403924231</v>
      </c>
      <c r="L320" s="26">
        <f t="shared" si="233"/>
        <v>68025583.654478475</v>
      </c>
      <c r="M320" s="28">
        <f t="shared" si="240"/>
        <v>110137357.03882936</v>
      </c>
      <c r="N320" s="28"/>
      <c r="O320" s="26">
        <v>6802558.365447849</v>
      </c>
      <c r="P320" s="27">
        <f t="shared" si="241"/>
        <v>35513735.703882933</v>
      </c>
      <c r="Q320" s="29"/>
      <c r="R320" s="26">
        <v>61223025.289030626</v>
      </c>
      <c r="S320" s="27">
        <f t="shared" si="242"/>
        <v>74623621.334946424</v>
      </c>
      <c r="T320" s="26">
        <f t="shared" si="234"/>
        <v>68025583.654478475</v>
      </c>
      <c r="U320" s="66">
        <f t="shared" si="234"/>
        <v>110137357.03882936</v>
      </c>
      <c r="V320" s="26">
        <v>217170.51</v>
      </c>
      <c r="W320" s="27">
        <f t="shared" si="243"/>
        <v>1525117.1700000002</v>
      </c>
      <c r="X320" s="26">
        <f t="shared" si="235"/>
        <v>61440195.799030624</v>
      </c>
      <c r="Y320" s="27">
        <f>X320+Y319</f>
        <v>76148738.504946426</v>
      </c>
      <c r="Z320" s="46"/>
      <c r="AA320" s="28"/>
      <c r="AB320" s="28"/>
      <c r="AC320" s="28"/>
      <c r="AD320" s="28"/>
    </row>
    <row r="321" spans="1:31" ht="15" customHeight="1" x14ac:dyDescent="0.2">
      <c r="A321" s="16"/>
      <c r="B321" s="21"/>
      <c r="C321" s="58"/>
      <c r="D321" s="56"/>
      <c r="E321" s="56"/>
      <c r="F321" s="56"/>
      <c r="G321" s="56"/>
      <c r="H321" s="56"/>
      <c r="I321" s="56"/>
      <c r="J321" s="56"/>
      <c r="K321" s="56"/>
      <c r="L321" s="56"/>
      <c r="M321" s="56"/>
      <c r="N321" s="56"/>
      <c r="O321" s="56"/>
      <c r="P321" s="56"/>
      <c r="Q321" s="73"/>
      <c r="R321" s="56"/>
      <c r="S321" s="56"/>
      <c r="T321" s="56"/>
      <c r="U321" s="74"/>
      <c r="V321" s="56"/>
      <c r="W321" s="56"/>
      <c r="X321" s="56"/>
      <c r="Y321" s="56"/>
      <c r="Z321" s="46"/>
      <c r="AA321" s="28"/>
      <c r="AB321" s="28"/>
    </row>
    <row r="322" spans="1:31" ht="15" customHeight="1" x14ac:dyDescent="0.25">
      <c r="A322" s="16">
        <v>20</v>
      </c>
      <c r="B322" s="86" t="s">
        <v>50</v>
      </c>
      <c r="C322" s="89"/>
      <c r="D322" s="98"/>
      <c r="E322" s="28"/>
      <c r="F322" s="28"/>
      <c r="G322" s="28"/>
      <c r="H322" s="28"/>
      <c r="I322" s="28"/>
      <c r="J322" s="28"/>
      <c r="K322" s="28"/>
      <c r="L322" s="28"/>
      <c r="M322" s="28"/>
      <c r="N322" s="28"/>
      <c r="O322" s="28"/>
      <c r="P322" s="28"/>
      <c r="Q322" s="29"/>
      <c r="R322" s="28"/>
      <c r="S322" s="28">
        <v>-36702015.819213256</v>
      </c>
      <c r="T322" s="28"/>
      <c r="U322" s="67"/>
      <c r="V322" s="28"/>
      <c r="W322" s="28">
        <v>-1656378.040000001</v>
      </c>
      <c r="X322" s="28"/>
      <c r="Y322" s="28">
        <f>W322+S322</f>
        <v>-38358393.859213255</v>
      </c>
      <c r="Z322" s="46"/>
      <c r="AA322" s="28"/>
      <c r="AB322" s="28"/>
    </row>
    <row r="323" spans="1:31" ht="15" customHeight="1" x14ac:dyDescent="0.25">
      <c r="A323" s="16"/>
      <c r="B323" s="86" t="s">
        <v>53</v>
      </c>
      <c r="C323" s="89"/>
      <c r="D323" s="98"/>
      <c r="E323" s="28"/>
      <c r="F323" s="28"/>
      <c r="G323" s="28"/>
      <c r="H323" s="28"/>
      <c r="I323" s="28"/>
      <c r="J323" s="28"/>
      <c r="K323" s="28"/>
      <c r="L323" s="28"/>
      <c r="M323" s="28"/>
      <c r="N323" s="28"/>
      <c r="O323" s="28"/>
      <c r="P323" s="28"/>
      <c r="Q323" s="29"/>
      <c r="R323" s="28"/>
      <c r="S323" s="28">
        <v>-3547111.21</v>
      </c>
      <c r="T323" s="28"/>
      <c r="U323" s="67"/>
      <c r="V323" s="28"/>
      <c r="W323" s="28"/>
      <c r="X323" s="28"/>
      <c r="Y323" s="28">
        <f>W323+S323</f>
        <v>-3547111.21</v>
      </c>
      <c r="Z323" s="46"/>
      <c r="AA323" s="28"/>
      <c r="AB323" s="28"/>
    </row>
    <row r="324" spans="1:31" ht="15" customHeight="1" x14ac:dyDescent="0.25">
      <c r="A324" s="16">
        <v>21</v>
      </c>
      <c r="B324" s="86" t="s">
        <v>50</v>
      </c>
      <c r="C324" s="89"/>
      <c r="D324" s="98"/>
      <c r="E324" s="28"/>
      <c r="F324" s="28"/>
      <c r="G324" s="28"/>
      <c r="H324" s="28"/>
      <c r="I324" s="28"/>
      <c r="J324" s="28"/>
      <c r="K324" s="28"/>
      <c r="L324" s="28"/>
      <c r="M324" s="28"/>
      <c r="N324" s="28"/>
      <c r="O324" s="28"/>
      <c r="P324" s="28"/>
      <c r="Q324" s="29"/>
      <c r="R324" s="28"/>
      <c r="S324" s="28">
        <v>-74623621.334946424</v>
      </c>
      <c r="T324" s="28"/>
      <c r="U324" s="67"/>
      <c r="V324" s="28"/>
      <c r="W324" s="28">
        <v>-1525117.169999999</v>
      </c>
      <c r="X324" s="28"/>
      <c r="Y324" s="28">
        <f>W324+S324</f>
        <v>-76148738.504946426</v>
      </c>
      <c r="Z324" s="46"/>
      <c r="AA324" s="28"/>
      <c r="AB324" s="28"/>
    </row>
    <row r="325" spans="1:31" ht="15" customHeight="1" x14ac:dyDescent="0.25">
      <c r="A325" s="16"/>
      <c r="B325" s="86" t="s">
        <v>54</v>
      </c>
      <c r="C325" s="89"/>
      <c r="D325" s="98"/>
      <c r="E325" s="28"/>
      <c r="F325" s="28"/>
      <c r="G325" s="28"/>
      <c r="H325" s="28"/>
      <c r="I325" s="28"/>
      <c r="J325" s="28"/>
      <c r="K325" s="28"/>
      <c r="L325" s="28"/>
      <c r="M325" s="28"/>
      <c r="N325" s="28"/>
      <c r="O325" s="28"/>
      <c r="P325" s="28"/>
      <c r="Q325" s="29"/>
      <c r="R325" s="28"/>
      <c r="S325" s="28">
        <v>3547111.21</v>
      </c>
      <c r="T325" s="28"/>
      <c r="U325" s="67"/>
      <c r="V325" s="28"/>
      <c r="W325" s="28"/>
      <c r="X325" s="28"/>
      <c r="Y325" s="28">
        <f>W325+S325</f>
        <v>3547111.21</v>
      </c>
      <c r="Z325" s="46"/>
      <c r="AA325" s="28"/>
      <c r="AB325" s="28"/>
    </row>
    <row r="326" spans="1:31" ht="15" customHeight="1" x14ac:dyDescent="0.2">
      <c r="A326" s="16"/>
      <c r="B326" s="21"/>
      <c r="C326" s="58"/>
      <c r="D326" s="28"/>
      <c r="E326" s="28"/>
      <c r="F326" s="28"/>
      <c r="G326" s="28"/>
      <c r="H326" s="28"/>
      <c r="I326" s="28"/>
      <c r="J326" s="28"/>
      <c r="K326" s="28"/>
      <c r="L326" s="28"/>
      <c r="M326" s="28"/>
      <c r="N326" s="28"/>
      <c r="O326" s="28"/>
      <c r="P326" s="28"/>
      <c r="Q326" s="29"/>
      <c r="R326" s="28"/>
      <c r="S326" s="28"/>
      <c r="T326" s="28"/>
      <c r="U326" s="67"/>
      <c r="V326" s="28"/>
      <c r="W326" s="28"/>
      <c r="X326" s="28"/>
      <c r="Y326" s="28"/>
      <c r="Z326" s="46"/>
      <c r="AA326" s="28"/>
      <c r="AB326" s="28"/>
    </row>
    <row r="327" spans="1:31" ht="12.75" customHeight="1" x14ac:dyDescent="0.2">
      <c r="A327" s="16">
        <v>22</v>
      </c>
      <c r="B327" s="21">
        <v>44927</v>
      </c>
      <c r="C327" s="58"/>
      <c r="D327" s="55">
        <f>Schedule_B!F$20</f>
        <v>83592369.599999994</v>
      </c>
      <c r="E327" s="43">
        <f>D327</f>
        <v>83592369.599999994</v>
      </c>
      <c r="F327" s="55">
        <f>Schedule_B!F$31</f>
        <v>91730018.852659434</v>
      </c>
      <c r="G327" s="43">
        <f>F327</f>
        <v>91730018.852659434</v>
      </c>
      <c r="H327" s="55">
        <f>D327-F327</f>
        <v>-8137649.25265944</v>
      </c>
      <c r="I327" s="43">
        <f>E327-G327</f>
        <v>-8137649.25265944</v>
      </c>
      <c r="J327" s="55">
        <f>+(Schedule_B!F38+Schedule_B!F37)-Schedule_B!F34</f>
        <v>2807.3813651930541</v>
      </c>
      <c r="K327" s="43">
        <f>J327</f>
        <v>2807.3813651930541</v>
      </c>
      <c r="L327" s="55">
        <f t="shared" ref="L327:L338" si="246">H327+J327</f>
        <v>-8134841.871294247</v>
      </c>
      <c r="M327" s="56">
        <f>L327</f>
        <v>-8134841.871294247</v>
      </c>
      <c r="N327" s="43"/>
      <c r="O327" s="55">
        <v>-8134841.87129426</v>
      </c>
      <c r="P327" s="43">
        <f>O327</f>
        <v>-8134841.87129426</v>
      </c>
      <c r="Q327" s="29"/>
      <c r="R327" s="55">
        <v>-6.5192580223083496E-9</v>
      </c>
      <c r="S327" s="43">
        <f>R327</f>
        <v>-6.5192580223083496E-9</v>
      </c>
      <c r="T327" s="55">
        <f t="shared" ref="T327:U338" si="247">O327+R327</f>
        <v>-8134841.8712942665</v>
      </c>
      <c r="U327" s="63">
        <f t="shared" si="247"/>
        <v>-8134841.8712942665</v>
      </c>
      <c r="V327" s="55">
        <v>380911.67</v>
      </c>
      <c r="W327" s="43">
        <f>V327</f>
        <v>380911.67</v>
      </c>
      <c r="X327" s="55">
        <f>R327+V327</f>
        <v>380911.66999999346</v>
      </c>
      <c r="Y327" s="43">
        <f>X327</f>
        <v>380911.66999999346</v>
      </c>
      <c r="Z327" s="46"/>
      <c r="AA327" s="28"/>
      <c r="AB327" s="28"/>
      <c r="AC327" s="28"/>
      <c r="AD327" s="28"/>
      <c r="AE327" s="28"/>
    </row>
    <row r="328" spans="1:31" ht="13.5" customHeight="1" x14ac:dyDescent="0.2">
      <c r="A328" s="16">
        <v>22</v>
      </c>
      <c r="B328" s="21">
        <v>44958</v>
      </c>
      <c r="C328" s="58"/>
      <c r="D328" s="26">
        <f>Schedule_B!G$20</f>
        <v>94304387.799999997</v>
      </c>
      <c r="E328" s="27">
        <f>E327+D328</f>
        <v>177896757.39999998</v>
      </c>
      <c r="F328" s="26">
        <f>Schedule_B!G$31</f>
        <v>91498321.672765046</v>
      </c>
      <c r="G328" s="27">
        <f t="shared" ref="G328:G335" si="248">G327+F328</f>
        <v>183228340.52542448</v>
      </c>
      <c r="H328" s="26">
        <f t="shared" ref="H328:H338" si="249">D328-F328</f>
        <v>2806066.1272349507</v>
      </c>
      <c r="I328" s="27">
        <f t="shared" ref="I328:I337" si="250">E328-G328</f>
        <v>-5331583.1254245043</v>
      </c>
      <c r="J328" s="26">
        <f>+Schedule_B!G38-Schedule_B!G34</f>
        <v>-928.77982745366171</v>
      </c>
      <c r="K328" s="27">
        <f t="shared" ref="K328:K337" si="251">K327+J328</f>
        <v>1878.6015377393924</v>
      </c>
      <c r="L328" s="26">
        <f t="shared" si="246"/>
        <v>2805137.347407497</v>
      </c>
      <c r="M328" s="28">
        <f t="shared" ref="M328:M338" si="252">M327+L328</f>
        <v>-5329704.5238867495</v>
      </c>
      <c r="N328" s="27"/>
      <c r="O328" s="26">
        <v>2805137.3474075198</v>
      </c>
      <c r="P328" s="27">
        <f t="shared" ref="P328:P338" si="253">P327+O328</f>
        <v>-5329704.5238867402</v>
      </c>
      <c r="Q328" s="29"/>
      <c r="R328" s="26">
        <v>0</v>
      </c>
      <c r="S328" s="27">
        <f>R328+S327</f>
        <v>-6.5192580223083496E-9</v>
      </c>
      <c r="T328" s="26">
        <f t="shared" si="247"/>
        <v>2805137.3474075198</v>
      </c>
      <c r="U328" s="66">
        <f t="shared" si="247"/>
        <v>-5329704.5238867467</v>
      </c>
      <c r="V328" s="26">
        <v>344049.25</v>
      </c>
      <c r="W328" s="27">
        <f t="shared" ref="W328:W338" si="254">W327+V328</f>
        <v>724960.91999999993</v>
      </c>
      <c r="X328" s="26">
        <f t="shared" ref="X328:X338" si="255">R328+V328</f>
        <v>344049.25</v>
      </c>
      <c r="Y328" s="27">
        <f t="shared" ref="Y328:Y333" si="256">X328+Y327</f>
        <v>724960.91999999341</v>
      </c>
      <c r="Z328" s="46"/>
      <c r="AA328" s="28"/>
      <c r="AB328" s="28"/>
      <c r="AC328" s="28"/>
      <c r="AD328" s="28"/>
    </row>
    <row r="329" spans="1:31" ht="13.5" customHeight="1" x14ac:dyDescent="0.2">
      <c r="A329" s="16">
        <v>22</v>
      </c>
      <c r="B329" s="21">
        <v>44986</v>
      </c>
      <c r="C329" s="58"/>
      <c r="D329" s="26">
        <f>Schedule_B!H$20</f>
        <v>82709018.200000003</v>
      </c>
      <c r="E329" s="27">
        <f>E328+D329</f>
        <v>260605775.59999996</v>
      </c>
      <c r="F329" s="28">
        <f>Schedule_B!H$31</f>
        <v>90282513.940840006</v>
      </c>
      <c r="G329" s="27">
        <f t="shared" si="248"/>
        <v>273510854.46626449</v>
      </c>
      <c r="H329" s="28">
        <f t="shared" si="249"/>
        <v>-7573495.7408400029</v>
      </c>
      <c r="I329" s="28">
        <f t="shared" si="250"/>
        <v>-12905078.866264522</v>
      </c>
      <c r="J329" s="26">
        <f>Schedule_B!H38-Schedule_B!H34</f>
        <v>2506.7513552606106</v>
      </c>
      <c r="K329" s="28">
        <f t="shared" si="251"/>
        <v>4385.352893000003</v>
      </c>
      <c r="L329" s="26">
        <f t="shared" si="246"/>
        <v>-7570988.9894847423</v>
      </c>
      <c r="M329" s="28">
        <f t="shared" si="252"/>
        <v>-12900693.513371492</v>
      </c>
      <c r="N329" s="28"/>
      <c r="O329" s="26">
        <v>-7570988.9894847572</v>
      </c>
      <c r="P329" s="28">
        <f>P328+O329</f>
        <v>-12900693.513371497</v>
      </c>
      <c r="Q329" s="29"/>
      <c r="R329" s="26">
        <v>0</v>
      </c>
      <c r="S329" s="28">
        <f t="shared" ref="S329:S338" si="257">R329+S328</f>
        <v>-6.5192580223083496E-9</v>
      </c>
      <c r="T329" s="26">
        <f t="shared" si="247"/>
        <v>-7570988.9894847572</v>
      </c>
      <c r="U329" s="67">
        <f t="shared" si="247"/>
        <v>-12900693.513371505</v>
      </c>
      <c r="V329" s="26">
        <v>380911.67</v>
      </c>
      <c r="W329" s="28">
        <f t="shared" si="254"/>
        <v>1105872.5899999999</v>
      </c>
      <c r="X329" s="26">
        <f t="shared" si="255"/>
        <v>380911.67</v>
      </c>
      <c r="Y329" s="27">
        <f>X329+Y328</f>
        <v>1105872.5899999933</v>
      </c>
      <c r="Z329" s="46"/>
      <c r="AA329" s="28"/>
      <c r="AB329" s="28"/>
      <c r="AC329" s="28"/>
      <c r="AD329" s="28"/>
    </row>
    <row r="330" spans="1:31" ht="13.5" customHeight="1" x14ac:dyDescent="0.2">
      <c r="A330" s="16">
        <v>22</v>
      </c>
      <c r="B330" s="21">
        <v>45017</v>
      </c>
      <c r="C330" s="58"/>
      <c r="D330" s="26">
        <f>Schedule_B!I$20</f>
        <v>69283241</v>
      </c>
      <c r="E330" s="27">
        <f t="shared" ref="E330:E335" si="258">E329+D330</f>
        <v>329889016.59999996</v>
      </c>
      <c r="F330" s="28">
        <f>Schedule_B!I$31</f>
        <v>83912986.074568093</v>
      </c>
      <c r="G330" s="27">
        <f t="shared" si="248"/>
        <v>357423840.54083258</v>
      </c>
      <c r="H330" s="26">
        <f t="shared" si="249"/>
        <v>-14629745.074568093</v>
      </c>
      <c r="I330" s="27">
        <f t="shared" si="250"/>
        <v>-27534823.940832615</v>
      </c>
      <c r="J330" s="26">
        <f>Schedule_B!I38-Schedule_B!I34</f>
        <v>4842.299322232604</v>
      </c>
      <c r="K330" s="27">
        <f t="shared" si="251"/>
        <v>9227.652215232607</v>
      </c>
      <c r="L330" s="26">
        <f t="shared" si="246"/>
        <v>-14624902.77524586</v>
      </c>
      <c r="M330" s="28">
        <f t="shared" si="252"/>
        <v>-27525596.28861735</v>
      </c>
      <c r="N330" s="28"/>
      <c r="O330" s="26">
        <v>-7783265.1876445711</v>
      </c>
      <c r="P330" s="27">
        <f t="shared" si="253"/>
        <v>-20683958.701016068</v>
      </c>
      <c r="Q330" s="29"/>
      <c r="R330" s="26">
        <v>-6841637.5876012817</v>
      </c>
      <c r="S330" s="27">
        <f t="shared" si="257"/>
        <v>-6841637.5876012882</v>
      </c>
      <c r="T330" s="26">
        <f t="shared" si="247"/>
        <v>-14624902.775245853</v>
      </c>
      <c r="U330" s="66">
        <f t="shared" si="247"/>
        <v>-27525596.288617358</v>
      </c>
      <c r="V330" s="26">
        <v>436737.06</v>
      </c>
      <c r="W330" s="27">
        <f t="shared" si="254"/>
        <v>1542609.65</v>
      </c>
      <c r="X330" s="26">
        <f t="shared" si="255"/>
        <v>-6404900.5276012821</v>
      </c>
      <c r="Y330" s="27">
        <f t="shared" si="256"/>
        <v>-5299027.9376012888</v>
      </c>
      <c r="Z330" s="46"/>
      <c r="AA330" s="28"/>
      <c r="AB330" s="28"/>
      <c r="AC330" s="28"/>
      <c r="AD330" s="28"/>
    </row>
    <row r="331" spans="1:31" ht="13.5" customHeight="1" x14ac:dyDescent="0.2">
      <c r="A331" s="16">
        <v>22</v>
      </c>
      <c r="B331" s="21">
        <v>45047</v>
      </c>
      <c r="C331" s="58"/>
      <c r="D331" s="26">
        <f>Schedule_B!J$20</f>
        <v>70212617.599999994</v>
      </c>
      <c r="E331" s="27">
        <f t="shared" si="258"/>
        <v>400101634.19999993</v>
      </c>
      <c r="F331" s="26">
        <f>Schedule_B!J$31</f>
        <v>67441931.549147993</v>
      </c>
      <c r="G331" s="27">
        <f t="shared" si="248"/>
        <v>424865772.0899806</v>
      </c>
      <c r="H331" s="26">
        <f t="shared" si="249"/>
        <v>2770686.0508520007</v>
      </c>
      <c r="I331" s="27">
        <f t="shared" si="250"/>
        <v>-24764137.889980674</v>
      </c>
      <c r="J331" s="26">
        <f>Schedule_B!J38-Schedule_B!J34</f>
        <v>-917.06937597179785</v>
      </c>
      <c r="K331" s="27">
        <f t="shared" si="251"/>
        <v>8310.5828392608091</v>
      </c>
      <c r="L331" s="26">
        <f t="shared" si="246"/>
        <v>2769768.9814760289</v>
      </c>
      <c r="M331" s="28">
        <f t="shared" si="252"/>
        <v>-24755827.307141323</v>
      </c>
      <c r="N331" s="28"/>
      <c r="O331" s="26">
        <v>969419.14351660013</v>
      </c>
      <c r="P331" s="27">
        <f t="shared" si="253"/>
        <v>-19714539.557499468</v>
      </c>
      <c r="Q331" s="29"/>
      <c r="R331" s="26">
        <v>1800349.8379594088</v>
      </c>
      <c r="S331" s="27">
        <f t="shared" si="257"/>
        <v>-5041287.7496418795</v>
      </c>
      <c r="T331" s="26">
        <f t="shared" si="247"/>
        <v>2769768.9814760089</v>
      </c>
      <c r="U331" s="66">
        <f t="shared" si="247"/>
        <v>-24755827.307141349</v>
      </c>
      <c r="V331" s="26">
        <v>409537.27</v>
      </c>
      <c r="W331" s="27">
        <f t="shared" si="254"/>
        <v>1952146.92</v>
      </c>
      <c r="X331" s="26">
        <f t="shared" si="255"/>
        <v>2209887.1079594088</v>
      </c>
      <c r="Y331" s="27">
        <f t="shared" si="256"/>
        <v>-3089140.82964188</v>
      </c>
      <c r="Z331" s="46"/>
      <c r="AA331" s="28"/>
      <c r="AB331" s="28"/>
      <c r="AC331" s="28"/>
      <c r="AD331" s="28"/>
    </row>
    <row r="332" spans="1:31" ht="12.75" customHeight="1" x14ac:dyDescent="0.2">
      <c r="A332" s="16">
        <v>22</v>
      </c>
      <c r="B332" s="21">
        <v>45078</v>
      </c>
      <c r="D332" s="26">
        <f>Schedule_B!K$20</f>
        <v>75995599</v>
      </c>
      <c r="E332" s="27">
        <f t="shared" si="258"/>
        <v>476097233.19999993</v>
      </c>
      <c r="F332" s="26">
        <f>Schedule_B!K$31</f>
        <v>63302522.868675999</v>
      </c>
      <c r="G332" s="27">
        <f t="shared" si="248"/>
        <v>488168294.95865661</v>
      </c>
      <c r="H332" s="26">
        <f t="shared" si="249"/>
        <v>12693076.131324001</v>
      </c>
      <c r="I332" s="27">
        <f t="shared" si="250"/>
        <v>-12071061.758656681</v>
      </c>
      <c r="J332" s="26">
        <f>Schedule_B!K38-Schedule_B!K34</f>
        <v>-4201.2812687065452</v>
      </c>
      <c r="K332" s="27">
        <f t="shared" si="251"/>
        <v>4109.3015705542639</v>
      </c>
      <c r="L332" s="26">
        <f t="shared" si="246"/>
        <v>12688874.850055294</v>
      </c>
      <c r="M332" s="28">
        <f t="shared" si="252"/>
        <v>-12066952.457086029</v>
      </c>
      <c r="N332" s="28"/>
      <c r="O332" s="26">
        <v>7647587.1004134417</v>
      </c>
      <c r="P332" s="27">
        <f t="shared" si="253"/>
        <v>-12066952.457086027</v>
      </c>
      <c r="Q332" s="29"/>
      <c r="R332" s="26">
        <v>5041287.7496418729</v>
      </c>
      <c r="S332" s="27">
        <f t="shared" si="257"/>
        <v>0</v>
      </c>
      <c r="T332" s="26">
        <f t="shared" si="247"/>
        <v>12688874.850055315</v>
      </c>
      <c r="U332" s="66">
        <f t="shared" si="247"/>
        <v>-12066952.457086027</v>
      </c>
      <c r="V332" s="26">
        <v>408102.32</v>
      </c>
      <c r="W332" s="27">
        <f t="shared" si="254"/>
        <v>2360249.2399999998</v>
      </c>
      <c r="X332" s="26">
        <f t="shared" si="255"/>
        <v>5449390.0696418732</v>
      </c>
      <c r="Y332" s="27">
        <f t="shared" si="256"/>
        <v>2360249.2399999932</v>
      </c>
      <c r="Z332" s="46"/>
      <c r="AA332" s="28"/>
      <c r="AB332" s="28"/>
      <c r="AC332" s="28"/>
      <c r="AD332" s="28"/>
    </row>
    <row r="333" spans="1:31" ht="12.75" customHeight="1" x14ac:dyDescent="0.2">
      <c r="A333" s="16">
        <v>22</v>
      </c>
      <c r="B333" s="21">
        <v>45108</v>
      </c>
      <c r="C333" s="58"/>
      <c r="D333" s="26">
        <f>Schedule_B!L$20</f>
        <v>51243946.600000001</v>
      </c>
      <c r="E333" s="27">
        <f t="shared" si="258"/>
        <v>527341179.79999995</v>
      </c>
      <c r="F333" s="26">
        <f>Schedule_B!L$31</f>
        <v>66523256.606091999</v>
      </c>
      <c r="G333" s="27">
        <f t="shared" si="248"/>
        <v>554691551.56474864</v>
      </c>
      <c r="H333" s="26">
        <f t="shared" si="249"/>
        <v>-15279310.006091997</v>
      </c>
      <c r="I333" s="27">
        <f t="shared" si="250"/>
        <v>-27350371.764748693</v>
      </c>
      <c r="J333" s="26">
        <f>Schedule_B!L38-Schedule_B!L34</f>
        <v>5057.2988189160824</v>
      </c>
      <c r="K333" s="27">
        <f t="shared" si="251"/>
        <v>9166.6003894703463</v>
      </c>
      <c r="L333" s="26">
        <f t="shared" si="246"/>
        <v>-15274252.707273081</v>
      </c>
      <c r="M333" s="28">
        <f t="shared" si="252"/>
        <v>-27341205.164359108</v>
      </c>
      <c r="N333" s="28"/>
      <c r="O333" s="26">
        <v>-8552469.3504396677</v>
      </c>
      <c r="P333" s="27">
        <f t="shared" si="253"/>
        <v>-20619421.807525694</v>
      </c>
      <c r="Q333" s="29"/>
      <c r="R333" s="26">
        <v>-6721783.3568334207</v>
      </c>
      <c r="S333" s="27">
        <f t="shared" si="257"/>
        <v>-6721783.3568334207</v>
      </c>
      <c r="T333" s="26">
        <f t="shared" si="247"/>
        <v>-15274252.707273088</v>
      </c>
      <c r="U333" s="66">
        <f t="shared" si="247"/>
        <v>-27341205.164359115</v>
      </c>
      <c r="V333" s="102">
        <v>482661.19</v>
      </c>
      <c r="W333" s="27">
        <f t="shared" si="254"/>
        <v>2842910.4299999997</v>
      </c>
      <c r="X333" s="26">
        <f t="shared" si="255"/>
        <v>-6239122.1668334203</v>
      </c>
      <c r="Y333" s="27">
        <f t="shared" si="256"/>
        <v>-3878872.926833427</v>
      </c>
      <c r="Z333" s="46"/>
      <c r="AA333" s="28"/>
      <c r="AB333" s="28"/>
      <c r="AC333" s="28"/>
      <c r="AD333" s="28"/>
    </row>
    <row r="334" spans="1:31" ht="12.6" customHeight="1" x14ac:dyDescent="0.2">
      <c r="A334" s="16">
        <v>22</v>
      </c>
      <c r="B334" s="21">
        <v>45139</v>
      </c>
      <c r="C334" s="58"/>
      <c r="D334" s="26">
        <f>Schedule_B!M$20</f>
        <v>57740968.600000001</v>
      </c>
      <c r="E334" s="27">
        <f t="shared" si="258"/>
        <v>585082148.39999998</v>
      </c>
      <c r="F334" s="26">
        <f>Schedule_B!M$31</f>
        <v>73163392.732973665</v>
      </c>
      <c r="G334" s="27">
        <f t="shared" si="248"/>
        <v>627854944.29772234</v>
      </c>
      <c r="H334" s="26">
        <f t="shared" si="249"/>
        <v>-15422424.132973664</v>
      </c>
      <c r="I334" s="27">
        <f t="shared" si="250"/>
        <v>-42772795.897722363</v>
      </c>
      <c r="J334" s="26">
        <f>Schedule_B!M38-Schedule_B!M34</f>
        <v>5104.6681637726724</v>
      </c>
      <c r="K334" s="27">
        <f t="shared" si="251"/>
        <v>14271.268553243019</v>
      </c>
      <c r="L334" s="26">
        <f t="shared" si="246"/>
        <v>-15417319.464809891</v>
      </c>
      <c r="M334" s="28">
        <f t="shared" si="252"/>
        <v>-42758524.629169002</v>
      </c>
      <c r="N334" s="28"/>
      <c r="O334" s="26">
        <v>-4706430.6553912014</v>
      </c>
      <c r="P334" s="27">
        <f t="shared" si="253"/>
        <v>-25325852.462916896</v>
      </c>
      <c r="Q334" s="29"/>
      <c r="R334" s="26">
        <v>-10710888.809418693</v>
      </c>
      <c r="S334" s="27">
        <f t="shared" si="257"/>
        <v>-17432672.166252114</v>
      </c>
      <c r="T334" s="26">
        <f>O334+R334</f>
        <v>-15417319.464809895</v>
      </c>
      <c r="U334" s="66">
        <f t="shared" si="247"/>
        <v>-42758524.62916901</v>
      </c>
      <c r="V334" s="26">
        <v>435999.2</v>
      </c>
      <c r="W334" s="27">
        <f t="shared" si="254"/>
        <v>3278909.63</v>
      </c>
      <c r="X334" s="26">
        <f>R334+V334</f>
        <v>-10274889.609418694</v>
      </c>
      <c r="Y334" s="27">
        <f>X334+Y333</f>
        <v>-14153762.536252121</v>
      </c>
      <c r="Z334" s="46"/>
      <c r="AA334" s="28"/>
      <c r="AB334" s="28"/>
      <c r="AC334" s="28"/>
      <c r="AD334" s="28"/>
    </row>
    <row r="335" spans="1:31" ht="12.6" customHeight="1" x14ac:dyDescent="0.2">
      <c r="A335" s="16">
        <v>22</v>
      </c>
      <c r="B335" s="21">
        <v>45170</v>
      </c>
      <c r="C335" s="58"/>
      <c r="D335" s="26">
        <f>Schedule_B!N$20</f>
        <v>41515407</v>
      </c>
      <c r="E335" s="27">
        <f t="shared" si="258"/>
        <v>626597555.39999998</v>
      </c>
      <c r="F335" s="26">
        <f>Schedule_B!N$31</f>
        <v>64972232.112527996</v>
      </c>
      <c r="G335" s="27">
        <f t="shared" si="248"/>
        <v>692827176.41025031</v>
      </c>
      <c r="H335" s="26">
        <f t="shared" si="249"/>
        <v>-23456825.112527996</v>
      </c>
      <c r="I335" s="27">
        <f t="shared" si="250"/>
        <v>-66229621.01025033</v>
      </c>
      <c r="J335" s="26">
        <f>Schedule_B!N38-Schedule_B!N34</f>
        <v>7763.9745439961553</v>
      </c>
      <c r="K335" s="27">
        <f t="shared" si="251"/>
        <v>22035.243097239174</v>
      </c>
      <c r="L335" s="26">
        <f t="shared" si="246"/>
        <v>-23449061.137984</v>
      </c>
      <c r="M335" s="28">
        <f t="shared" si="252"/>
        <v>-66207585.767153002</v>
      </c>
      <c r="N335" s="28"/>
      <c r="O335" s="26">
        <v>-2344906.1137983948</v>
      </c>
      <c r="P335" s="27">
        <f t="shared" si="253"/>
        <v>-27670758.576715291</v>
      </c>
      <c r="Q335" s="29"/>
      <c r="R335" s="26">
        <v>-21104155.024185598</v>
      </c>
      <c r="S335" s="27">
        <f t="shared" si="257"/>
        <v>-38536827.190437712</v>
      </c>
      <c r="T335" s="26">
        <f t="shared" si="247"/>
        <v>-23449061.137983993</v>
      </c>
      <c r="U335" s="66">
        <f t="shared" si="247"/>
        <v>-66207585.767153002</v>
      </c>
      <c r="V335" s="26">
        <v>348971.29</v>
      </c>
      <c r="W335" s="27">
        <f t="shared" si="254"/>
        <v>3627880.92</v>
      </c>
      <c r="X335" s="26">
        <f t="shared" si="255"/>
        <v>-20755183.734185599</v>
      </c>
      <c r="Y335" s="27">
        <f>X335+Y334</f>
        <v>-34908946.270437717</v>
      </c>
      <c r="Z335" s="46"/>
      <c r="AA335" s="28"/>
      <c r="AB335" s="28"/>
      <c r="AC335" s="28"/>
      <c r="AD335" s="28"/>
    </row>
    <row r="336" spans="1:31" ht="12.75" customHeight="1" x14ac:dyDescent="0.2">
      <c r="A336" s="16">
        <v>22</v>
      </c>
      <c r="B336" s="21">
        <v>45200</v>
      </c>
      <c r="C336" s="58"/>
      <c r="D336" s="26">
        <f>Schedule_B!O$20</f>
        <v>77008782.599999994</v>
      </c>
      <c r="E336" s="27">
        <f>E335+D336</f>
        <v>703606338</v>
      </c>
      <c r="F336" s="26">
        <f>Schedule_B!O$31</f>
        <v>74424899.243734002</v>
      </c>
      <c r="G336" s="27">
        <f>G335+F336</f>
        <v>767252075.65398431</v>
      </c>
      <c r="H336" s="26">
        <f t="shared" si="249"/>
        <v>2583883.3562659919</v>
      </c>
      <c r="I336" s="27">
        <f t="shared" si="250"/>
        <v>-63645737.653984308</v>
      </c>
      <c r="J336" s="26">
        <f>Schedule_B!O38-Schedule_B!O34</f>
        <v>-855.23955209041014</v>
      </c>
      <c r="K336" s="27">
        <f t="shared" si="251"/>
        <v>21180.003545148764</v>
      </c>
      <c r="L336" s="26">
        <f t="shared" si="246"/>
        <v>2583028.1167139015</v>
      </c>
      <c r="M336" s="28">
        <f t="shared" si="252"/>
        <v>-63624557.650439098</v>
      </c>
      <c r="N336" s="28"/>
      <c r="O336" s="26">
        <v>258302.81167137623</v>
      </c>
      <c r="P336" s="27">
        <f t="shared" si="253"/>
        <v>-27412455.765043914</v>
      </c>
      <c r="Q336" s="29"/>
      <c r="R336" s="26">
        <v>2324725.3050425202</v>
      </c>
      <c r="S336" s="27">
        <f t="shared" si="257"/>
        <v>-36212101.885395192</v>
      </c>
      <c r="T336" s="26">
        <f t="shared" si="247"/>
        <v>2583028.1167138964</v>
      </c>
      <c r="U336" s="66">
        <f>P336+S336</f>
        <v>-63624557.650439106</v>
      </c>
      <c r="V336" s="26">
        <v>231296.12</v>
      </c>
      <c r="W336" s="27">
        <f t="shared" si="254"/>
        <v>3859177.04</v>
      </c>
      <c r="X336" s="26">
        <f t="shared" si="255"/>
        <v>2556021.4250425203</v>
      </c>
      <c r="Y336" s="27">
        <f>X336+Y335</f>
        <v>-32352924.845395196</v>
      </c>
      <c r="Z336" s="46"/>
      <c r="AA336" s="28"/>
      <c r="AB336" s="28"/>
      <c r="AC336" s="28"/>
      <c r="AD336" s="28"/>
    </row>
    <row r="337" spans="1:256" x14ac:dyDescent="0.2">
      <c r="A337" s="16">
        <v>22</v>
      </c>
      <c r="B337" s="21">
        <v>45231</v>
      </c>
      <c r="C337" s="58"/>
      <c r="D337" s="26">
        <f>Schedule_B!P$20</f>
        <v>91209946.400000006</v>
      </c>
      <c r="E337" s="27">
        <f>E336+D337</f>
        <v>794816284.39999998</v>
      </c>
      <c r="F337" s="26">
        <f>Schedule_B!P$31</f>
        <v>87306150.433111995</v>
      </c>
      <c r="G337" s="27">
        <f>G336+F337</f>
        <v>854558226.08709633</v>
      </c>
      <c r="H337" s="26">
        <f t="shared" si="249"/>
        <v>3903795.9668880105</v>
      </c>
      <c r="I337" s="27">
        <f t="shared" si="250"/>
        <v>-59741941.687096357</v>
      </c>
      <c r="J337" s="26">
        <f>Schedule_B!P38-Schedule_B!P34</f>
        <v>-1292.117427080404</v>
      </c>
      <c r="K337" s="27">
        <f t="shared" si="251"/>
        <v>19887.88611806836</v>
      </c>
      <c r="L337" s="26">
        <f t="shared" si="246"/>
        <v>3902503.8494609301</v>
      </c>
      <c r="M337" s="28">
        <f t="shared" si="252"/>
        <v>-59722053.800978169</v>
      </c>
      <c r="N337" s="28"/>
      <c r="O337" s="26">
        <v>390250.38494609296</v>
      </c>
      <c r="P337" s="27">
        <f t="shared" si="253"/>
        <v>-27022205.380097821</v>
      </c>
      <c r="Q337" s="29"/>
      <c r="R337" s="26">
        <v>3512253.4645148367</v>
      </c>
      <c r="S337" s="27">
        <f t="shared" si="257"/>
        <v>-32699848.420880355</v>
      </c>
      <c r="T337" s="26">
        <f t="shared" si="247"/>
        <v>3902503.8494609296</v>
      </c>
      <c r="U337" s="66">
        <f t="shared" si="247"/>
        <v>-59722053.800978176</v>
      </c>
      <c r="V337" s="26">
        <v>240078.4</v>
      </c>
      <c r="W337" s="27">
        <f t="shared" si="254"/>
        <v>4099255.44</v>
      </c>
      <c r="X337" s="26">
        <f t="shared" si="255"/>
        <v>3752331.8645148366</v>
      </c>
      <c r="Y337" s="27">
        <f>X337+Y336</f>
        <v>-28600592.980880361</v>
      </c>
      <c r="Z337" s="46"/>
      <c r="AA337" s="28"/>
      <c r="AB337" s="28"/>
      <c r="AC337" s="28"/>
      <c r="AD337" s="28"/>
    </row>
    <row r="338" spans="1:256" x14ac:dyDescent="0.2">
      <c r="A338" s="16">
        <v>22</v>
      </c>
      <c r="B338" s="21">
        <v>45261</v>
      </c>
      <c r="C338" s="58"/>
      <c r="D338" s="26">
        <f>Schedule_B!Q$20</f>
        <v>101900688.59999999</v>
      </c>
      <c r="E338" s="27">
        <f>E337+D338</f>
        <v>896716973</v>
      </c>
      <c r="F338" s="26">
        <f>Schedule_B!Q$31</f>
        <v>93285054.457946002</v>
      </c>
      <c r="G338" s="27">
        <f>G337+F338</f>
        <v>947843280.54504228</v>
      </c>
      <c r="H338" s="26">
        <f t="shared" si="249"/>
        <v>8615634.1420539916</v>
      </c>
      <c r="I338" s="27">
        <f>E338-G338</f>
        <v>-51126307.545042276</v>
      </c>
      <c r="J338" s="26">
        <f>Schedule_B!Q38-Schedule_B!Q34</f>
        <v>-2851.6887446790934</v>
      </c>
      <c r="K338" s="27">
        <f>K337+J338</f>
        <v>17036.197373389266</v>
      </c>
      <c r="L338" s="26">
        <f t="shared" si="246"/>
        <v>8612782.4533093125</v>
      </c>
      <c r="M338" s="28">
        <f t="shared" si="252"/>
        <v>-51109271.347668856</v>
      </c>
      <c r="N338" s="28"/>
      <c r="O338" s="26">
        <v>861278.24533094466</v>
      </c>
      <c r="P338" s="27">
        <f t="shared" si="253"/>
        <v>-26160927.134766877</v>
      </c>
      <c r="Q338" s="29"/>
      <c r="R338" s="26">
        <v>7751504.2079783827</v>
      </c>
      <c r="S338" s="27">
        <f t="shared" si="257"/>
        <v>-24948344.212901972</v>
      </c>
      <c r="T338" s="26">
        <f t="shared" si="247"/>
        <v>8612782.4533093274</v>
      </c>
      <c r="U338" s="66">
        <f t="shared" si="247"/>
        <v>-51109271.347668849</v>
      </c>
      <c r="V338" s="26">
        <v>-230126.87</v>
      </c>
      <c r="W338" s="27">
        <f t="shared" si="254"/>
        <v>3869128.57</v>
      </c>
      <c r="X338" s="26">
        <f t="shared" si="255"/>
        <v>7521377.3379783826</v>
      </c>
      <c r="Y338" s="27">
        <f>X338+Y337</f>
        <v>-21079215.642901979</v>
      </c>
      <c r="Z338" s="46"/>
      <c r="AA338" s="28"/>
      <c r="AB338" s="28"/>
      <c r="AC338" s="28"/>
      <c r="AD338" s="28"/>
    </row>
    <row r="339" spans="1:256" ht="15" customHeight="1" x14ac:dyDescent="0.2">
      <c r="A339" s="16"/>
      <c r="B339" s="21"/>
      <c r="C339" s="58"/>
      <c r="D339" s="56"/>
      <c r="E339" s="56"/>
      <c r="F339" s="56"/>
      <c r="G339" s="56"/>
      <c r="H339" s="56"/>
      <c r="I339" s="56"/>
      <c r="J339" s="56"/>
      <c r="K339" s="56"/>
      <c r="L339" s="56"/>
      <c r="M339" s="56"/>
      <c r="N339" s="56"/>
      <c r="O339" s="56"/>
      <c r="P339" s="56"/>
      <c r="Q339" s="73"/>
      <c r="R339" s="56"/>
      <c r="S339" s="56"/>
      <c r="T339" s="56"/>
      <c r="U339" s="74"/>
      <c r="V339" s="56"/>
      <c r="W339" s="56"/>
      <c r="X339" s="56"/>
      <c r="Y339" s="56"/>
      <c r="Z339" s="46"/>
      <c r="AA339" s="28"/>
      <c r="AB339" s="28"/>
    </row>
    <row r="340" spans="1:256" s="97" customFormat="1" ht="17.100000000000001" customHeight="1" x14ac:dyDescent="0.25">
      <c r="A340" s="87"/>
      <c r="B340" s="88"/>
      <c r="C340" s="89"/>
      <c r="D340" s="98"/>
      <c r="E340" s="96"/>
      <c r="F340" s="98"/>
      <c r="G340" s="96"/>
      <c r="H340" s="98"/>
      <c r="I340" s="96"/>
      <c r="J340" s="96"/>
      <c r="K340" s="96"/>
      <c r="L340" s="98"/>
      <c r="M340" s="98"/>
      <c r="N340" s="96"/>
      <c r="O340" s="98"/>
      <c r="P340" s="96"/>
      <c r="Q340" s="100"/>
      <c r="R340" s="98"/>
      <c r="S340" s="96"/>
      <c r="T340" s="96"/>
      <c r="U340" s="101"/>
      <c r="V340" s="103"/>
      <c r="W340" s="96"/>
      <c r="X340" s="96"/>
      <c r="Y340" s="96"/>
      <c r="Z340" s="95"/>
      <c r="AA340" s="96"/>
      <c r="AB340" s="96"/>
    </row>
    <row r="341" spans="1:256" ht="21.75" customHeight="1" x14ac:dyDescent="0.2">
      <c r="A341" s="81"/>
      <c r="B341" s="21"/>
      <c r="C341" s="58"/>
      <c r="D341" s="28"/>
      <c r="E341" s="28"/>
      <c r="F341" s="28"/>
      <c r="G341" s="28"/>
      <c r="H341" s="28"/>
      <c r="I341" s="28"/>
      <c r="J341" s="28"/>
      <c r="K341" s="28"/>
      <c r="L341" s="104"/>
      <c r="M341" s="28"/>
      <c r="N341" s="28"/>
      <c r="O341" s="104"/>
      <c r="P341" s="28"/>
      <c r="Q341" s="29"/>
      <c r="R341" s="104"/>
      <c r="S341" s="28"/>
      <c r="T341" s="28"/>
      <c r="U341" s="67"/>
      <c r="V341" s="104"/>
      <c r="W341" s="28"/>
      <c r="X341" s="28"/>
      <c r="Y341" s="28"/>
      <c r="Z341" s="46"/>
      <c r="AA341" s="28"/>
      <c r="AB341" s="28"/>
    </row>
    <row r="342" spans="1:256" ht="18" customHeight="1" x14ac:dyDescent="0.2">
      <c r="A342" s="81"/>
      <c r="B342" s="21"/>
      <c r="C342" s="58"/>
      <c r="D342" s="28"/>
      <c r="E342" s="28"/>
      <c r="F342" s="28"/>
      <c r="G342" s="28"/>
      <c r="H342" s="28"/>
      <c r="I342" s="28"/>
      <c r="J342" s="28"/>
      <c r="K342" s="28"/>
      <c r="L342" s="105"/>
      <c r="M342" s="28"/>
      <c r="N342" s="28"/>
      <c r="O342" s="105"/>
      <c r="P342" s="28"/>
      <c r="Q342" s="29"/>
      <c r="R342" s="105"/>
      <c r="S342" s="28"/>
      <c r="T342" s="28"/>
      <c r="U342" s="67"/>
      <c r="V342" s="105"/>
      <c r="W342" s="28"/>
      <c r="X342" s="28"/>
      <c r="Y342" s="28"/>
      <c r="Z342" s="46"/>
      <c r="AA342" s="28"/>
      <c r="AB342" s="28"/>
    </row>
    <row r="343" spans="1:256" ht="17.45" customHeight="1" x14ac:dyDescent="0.25">
      <c r="A343" s="16"/>
      <c r="B343" s="21"/>
      <c r="C343" s="58"/>
      <c r="D343" s="106"/>
      <c r="E343" s="28"/>
      <c r="F343" s="28"/>
      <c r="G343" s="28"/>
      <c r="H343" s="28"/>
      <c r="I343" s="28"/>
      <c r="J343" s="28"/>
      <c r="K343" s="28"/>
      <c r="L343" s="28"/>
      <c r="M343" s="28"/>
      <c r="N343" s="28"/>
      <c r="O343" s="28"/>
      <c r="P343" s="28"/>
      <c r="Q343" s="29"/>
      <c r="R343" s="28"/>
      <c r="S343" s="28"/>
      <c r="T343" s="28"/>
      <c r="U343" s="67"/>
      <c r="V343" s="28"/>
      <c r="W343" s="28"/>
      <c r="X343" s="28"/>
      <c r="Y343" s="28"/>
      <c r="Z343" s="46"/>
      <c r="AA343" s="28"/>
      <c r="AB343" s="28"/>
    </row>
    <row r="344" spans="1:256" ht="12.95" customHeight="1" x14ac:dyDescent="0.25">
      <c r="A344" s="16"/>
      <c r="B344" s="21"/>
      <c r="C344" s="58"/>
      <c r="D344" s="106"/>
      <c r="E344" s="28"/>
      <c r="F344" s="28"/>
      <c r="G344" s="28"/>
      <c r="H344" s="28"/>
      <c r="I344" s="28"/>
      <c r="J344" s="28"/>
      <c r="K344" s="28"/>
      <c r="L344" s="28"/>
      <c r="M344" s="28"/>
      <c r="N344" s="28"/>
      <c r="O344" s="28"/>
      <c r="P344" s="28"/>
      <c r="Q344" s="29"/>
      <c r="R344" s="28"/>
      <c r="S344" s="28"/>
      <c r="T344" s="28"/>
      <c r="U344" s="67"/>
      <c r="V344" s="28"/>
      <c r="W344" s="28"/>
      <c r="X344" s="28"/>
      <c r="Y344" s="28"/>
      <c r="Z344" s="46"/>
      <c r="AA344" s="28"/>
      <c r="AB344" s="28"/>
    </row>
    <row r="345" spans="1:256" ht="12.95" customHeight="1" x14ac:dyDescent="0.25">
      <c r="A345" s="107"/>
      <c r="B345" s="21"/>
      <c r="C345" s="58"/>
      <c r="D345" s="106"/>
      <c r="E345" s="28"/>
      <c r="F345" s="28"/>
      <c r="G345" s="28"/>
      <c r="H345" s="28"/>
      <c r="I345" s="28"/>
      <c r="J345" s="28"/>
      <c r="K345" s="28"/>
      <c r="L345" s="28"/>
      <c r="M345" s="28"/>
      <c r="N345" s="28"/>
      <c r="O345" s="28"/>
      <c r="P345" s="28">
        <f>P277+P290+P307+P320+P338</f>
        <v>118158037.53884751</v>
      </c>
      <c r="Q345" s="29"/>
      <c r="R345" s="28"/>
      <c r="S345" s="28">
        <f>S277+S290+S294+S307+S320+S322+S323+S338+S324+S325</f>
        <v>-24948344.268829167</v>
      </c>
      <c r="T345" s="28"/>
      <c r="U345" s="67"/>
      <c r="V345" s="28"/>
      <c r="W345" s="28">
        <f>W277+W290+W294+W307+W320+W338+W322+W324</f>
        <v>3869128.9800000032</v>
      </c>
      <c r="X345" s="28"/>
      <c r="Y345" s="28">
        <f>Y277+Y290+Y294+Y307+Y320+Y338+Y322+Y323+Y324+Y325</f>
        <v>-21079215.288829185</v>
      </c>
      <c r="Z345" s="46"/>
      <c r="AA345" s="28"/>
      <c r="AB345" s="28"/>
    </row>
    <row r="346" spans="1:256" ht="12.95" customHeight="1" x14ac:dyDescent="0.25">
      <c r="A346" s="16"/>
      <c r="B346" s="21"/>
      <c r="C346" s="58"/>
      <c r="D346" s="106"/>
      <c r="E346" s="28"/>
      <c r="F346" s="28"/>
      <c r="G346" s="28"/>
      <c r="H346" s="28"/>
      <c r="I346" s="28"/>
      <c r="J346" s="28"/>
      <c r="K346" s="28"/>
      <c r="L346" s="28"/>
      <c r="M346" s="28"/>
      <c r="N346" s="28"/>
      <c r="O346" s="28"/>
      <c r="P346" s="28"/>
      <c r="Q346" s="29"/>
      <c r="R346" s="28"/>
      <c r="S346" s="28"/>
      <c r="T346" s="28"/>
      <c r="U346" s="67"/>
      <c r="V346" s="28"/>
      <c r="W346" s="28"/>
      <c r="X346" s="28"/>
      <c r="Y346" s="28"/>
      <c r="Z346" s="46"/>
      <c r="AA346" s="28"/>
      <c r="AB346" s="28"/>
    </row>
    <row r="347" spans="1:256" ht="13.5" hidden="1" customHeight="1" x14ac:dyDescent="0.2">
      <c r="A347" s="16"/>
      <c r="B347" s="108"/>
      <c r="C347" s="58"/>
      <c r="D347" s="29"/>
      <c r="E347" s="28"/>
      <c r="F347" s="28"/>
      <c r="G347" s="28"/>
      <c r="H347" s="28"/>
      <c r="I347" s="28"/>
      <c r="J347" s="28"/>
      <c r="K347" s="28"/>
      <c r="L347" s="28"/>
      <c r="M347" s="28"/>
      <c r="N347" s="28"/>
      <c r="O347" s="28"/>
      <c r="P347" s="109">
        <v>85861285.317462802</v>
      </c>
      <c r="Q347" s="29"/>
      <c r="R347" s="28"/>
      <c r="S347" s="109"/>
      <c r="T347" s="28"/>
      <c r="U347" s="67"/>
      <c r="V347" s="28"/>
      <c r="W347" s="109">
        <v>3133527.41</v>
      </c>
      <c r="X347" s="28"/>
      <c r="Y347" s="109">
        <v>56189509.129886806</v>
      </c>
      <c r="Z347" s="46"/>
      <c r="AA347" s="28"/>
      <c r="AB347" s="28"/>
    </row>
    <row r="348" spans="1:256" ht="13.7" hidden="1" customHeight="1" x14ac:dyDescent="0.2">
      <c r="A348" s="16"/>
      <c r="B348" s="108"/>
      <c r="C348" s="58"/>
      <c r="D348" s="28"/>
      <c r="E348" s="28"/>
      <c r="F348" s="28"/>
      <c r="G348" s="28"/>
      <c r="H348" s="28"/>
      <c r="I348" s="29"/>
      <c r="J348" s="28"/>
      <c r="K348" s="28"/>
      <c r="L348" s="28"/>
      <c r="M348" s="28"/>
      <c r="N348" s="28"/>
      <c r="O348" s="28"/>
      <c r="P348" s="24">
        <f>P345-P347</f>
        <v>32296752.221384704</v>
      </c>
      <c r="Q348" s="29"/>
      <c r="R348" s="28"/>
      <c r="S348" s="24"/>
      <c r="T348" s="28"/>
      <c r="U348" s="67"/>
      <c r="V348" s="28"/>
      <c r="W348" s="24">
        <f>W345-W347</f>
        <v>735601.57000000309</v>
      </c>
      <c r="X348" s="28"/>
      <c r="Y348" s="24">
        <f>Y345-Y347</f>
        <v>-77268724.418715984</v>
      </c>
      <c r="Z348" s="46"/>
      <c r="AA348" s="28"/>
      <c r="AB348" s="28"/>
    </row>
    <row r="349" spans="1:256" x14ac:dyDescent="0.2">
      <c r="C349" s="1" t="s">
        <v>55</v>
      </c>
      <c r="D349" s="58"/>
      <c r="E349" s="58"/>
      <c r="F349" s="58"/>
      <c r="G349" s="58"/>
      <c r="H349" s="58"/>
      <c r="I349" s="28"/>
      <c r="M349" s="28"/>
      <c r="O349" s="28"/>
      <c r="S349" s="28"/>
      <c r="T349" s="110"/>
      <c r="U349" s="24"/>
      <c r="V349" s="29"/>
      <c r="W349" s="28"/>
    </row>
    <row r="350" spans="1:256" ht="8.25" customHeight="1" x14ac:dyDescent="0.2">
      <c r="C350" s="58"/>
      <c r="D350" s="111"/>
      <c r="E350" s="111"/>
      <c r="F350" s="111"/>
      <c r="G350" s="111"/>
      <c r="H350" s="111"/>
      <c r="I350" s="111"/>
      <c r="J350" s="111"/>
      <c r="K350" s="111"/>
      <c r="L350" s="111"/>
      <c r="M350" s="111"/>
      <c r="N350" s="111"/>
      <c r="O350" s="111"/>
      <c r="P350" s="111"/>
      <c r="Q350" s="111"/>
      <c r="R350" s="111"/>
      <c r="S350" s="111"/>
      <c r="T350" s="111"/>
      <c r="U350" s="111"/>
      <c r="V350" s="111"/>
      <c r="W350" s="111"/>
      <c r="X350" s="111"/>
      <c r="Y350" s="111"/>
      <c r="Z350" s="111"/>
      <c r="AA350" s="111"/>
      <c r="AB350" s="111"/>
      <c r="AC350" s="111"/>
      <c r="AD350" s="111"/>
      <c r="AE350" s="111"/>
      <c r="AF350" s="111"/>
      <c r="AG350" s="111"/>
      <c r="AH350" s="111"/>
      <c r="AI350" s="111"/>
      <c r="AJ350" s="111"/>
      <c r="AK350" s="111"/>
      <c r="AL350" s="111"/>
      <c r="AM350" s="111"/>
      <c r="AN350" s="111"/>
      <c r="AO350" s="111"/>
      <c r="AP350" s="111"/>
      <c r="AQ350" s="111"/>
      <c r="AR350" s="111"/>
      <c r="AS350" s="111"/>
      <c r="AT350" s="111"/>
      <c r="AU350" s="111"/>
      <c r="AV350" s="111"/>
      <c r="AW350" s="111"/>
      <c r="AX350" s="111"/>
      <c r="AY350" s="111"/>
      <c r="AZ350" s="111"/>
      <c r="BA350" s="111"/>
      <c r="BB350" s="111"/>
      <c r="BC350" s="111"/>
      <c r="BD350" s="111"/>
      <c r="BE350" s="111"/>
      <c r="BF350" s="111"/>
      <c r="BG350" s="111"/>
      <c r="BH350" s="111"/>
      <c r="BI350" s="111"/>
      <c r="BJ350" s="111"/>
      <c r="BK350" s="111"/>
      <c r="BL350" s="111"/>
      <c r="BM350" s="111"/>
      <c r="BN350" s="111"/>
      <c r="BO350" s="111"/>
      <c r="BP350" s="111"/>
      <c r="BQ350" s="111"/>
      <c r="BR350" s="111"/>
      <c r="BS350" s="111"/>
      <c r="BT350" s="111"/>
      <c r="BU350" s="111"/>
      <c r="BV350" s="111"/>
      <c r="BW350" s="111"/>
      <c r="BX350" s="111"/>
      <c r="BY350" s="111"/>
      <c r="BZ350" s="111"/>
      <c r="CA350" s="111"/>
      <c r="CB350" s="111"/>
      <c r="CC350" s="111"/>
      <c r="CD350" s="111"/>
      <c r="CE350" s="111"/>
      <c r="CF350" s="111"/>
      <c r="CG350" s="111"/>
      <c r="CH350" s="111"/>
      <c r="CI350" s="111"/>
      <c r="CJ350" s="111"/>
      <c r="CK350" s="111"/>
      <c r="CL350" s="111"/>
      <c r="CM350" s="111"/>
      <c r="CN350" s="111"/>
      <c r="CO350" s="111"/>
      <c r="CP350" s="111"/>
      <c r="CQ350" s="111"/>
      <c r="CR350" s="111"/>
      <c r="CS350" s="111"/>
      <c r="CT350" s="111"/>
      <c r="CU350" s="111"/>
      <c r="CV350" s="111"/>
      <c r="CW350" s="111"/>
      <c r="CX350" s="111"/>
      <c r="CY350" s="111"/>
      <c r="CZ350" s="111"/>
      <c r="DA350" s="111"/>
      <c r="DB350" s="111"/>
      <c r="DC350" s="111"/>
      <c r="DD350" s="111"/>
      <c r="DE350" s="111"/>
      <c r="DF350" s="111"/>
      <c r="DG350" s="111"/>
      <c r="DH350" s="111"/>
      <c r="DI350" s="111"/>
      <c r="DJ350" s="111"/>
      <c r="DK350" s="111"/>
      <c r="DL350" s="111"/>
      <c r="DM350" s="111"/>
      <c r="DN350" s="111"/>
      <c r="DO350" s="111"/>
      <c r="DP350" s="111"/>
      <c r="DQ350" s="111"/>
      <c r="DR350" s="111"/>
      <c r="DS350" s="111"/>
      <c r="DT350" s="111"/>
      <c r="DU350" s="111"/>
      <c r="DV350" s="111"/>
      <c r="DW350" s="111"/>
      <c r="DX350" s="111"/>
      <c r="DY350" s="111"/>
      <c r="DZ350" s="111"/>
      <c r="EA350" s="111"/>
      <c r="EB350" s="111"/>
      <c r="EC350" s="111"/>
      <c r="ED350" s="111"/>
      <c r="EE350" s="111"/>
      <c r="EF350" s="111"/>
      <c r="EG350" s="111"/>
      <c r="EH350" s="111"/>
      <c r="EI350" s="111"/>
      <c r="EJ350" s="111"/>
      <c r="EK350" s="111"/>
      <c r="EL350" s="111"/>
      <c r="EM350" s="111"/>
      <c r="EN350" s="111"/>
      <c r="EO350" s="111"/>
      <c r="EP350" s="111"/>
      <c r="EQ350" s="111"/>
      <c r="ER350" s="111"/>
      <c r="ES350" s="111"/>
      <c r="ET350" s="111"/>
      <c r="EU350" s="111"/>
      <c r="EV350" s="111"/>
      <c r="EW350" s="111"/>
      <c r="EX350" s="111"/>
      <c r="EY350" s="111"/>
      <c r="EZ350" s="111"/>
      <c r="FA350" s="111"/>
      <c r="FB350" s="111"/>
      <c r="FC350" s="111"/>
      <c r="FD350" s="111"/>
      <c r="FE350" s="111"/>
      <c r="FF350" s="111"/>
      <c r="FG350" s="111"/>
      <c r="FH350" s="111"/>
      <c r="FI350" s="111"/>
      <c r="FJ350" s="111"/>
      <c r="FK350" s="111"/>
      <c r="FL350" s="111"/>
      <c r="FM350" s="111"/>
      <c r="FN350" s="111"/>
      <c r="FO350" s="111"/>
      <c r="FP350" s="111"/>
      <c r="FQ350" s="111"/>
      <c r="FR350" s="111"/>
      <c r="FS350" s="111"/>
      <c r="FT350" s="111"/>
      <c r="FU350" s="111"/>
      <c r="FV350" s="111"/>
      <c r="FW350" s="111"/>
      <c r="FX350" s="111"/>
      <c r="FY350" s="111"/>
      <c r="FZ350" s="111"/>
      <c r="GA350" s="111"/>
      <c r="GB350" s="111"/>
      <c r="GC350" s="111"/>
      <c r="GD350" s="111"/>
      <c r="GE350" s="111"/>
      <c r="GF350" s="111"/>
      <c r="GG350" s="111"/>
      <c r="GH350" s="111"/>
      <c r="GI350" s="111"/>
      <c r="GJ350" s="111"/>
      <c r="GK350" s="111"/>
      <c r="GL350" s="111"/>
      <c r="GM350" s="111"/>
      <c r="GN350" s="111"/>
      <c r="GO350" s="111"/>
      <c r="GP350" s="111"/>
      <c r="GQ350" s="111"/>
      <c r="GR350" s="111"/>
      <c r="GS350" s="111"/>
      <c r="GT350" s="111"/>
      <c r="GU350" s="111"/>
      <c r="GV350" s="111"/>
      <c r="GW350" s="111"/>
      <c r="GX350" s="111"/>
      <c r="GY350" s="111"/>
      <c r="GZ350" s="111"/>
      <c r="HA350" s="111"/>
      <c r="HB350" s="111"/>
      <c r="HC350" s="111"/>
      <c r="HD350" s="111"/>
      <c r="HE350" s="111"/>
      <c r="HF350" s="111"/>
      <c r="HG350" s="111"/>
      <c r="HH350" s="111"/>
      <c r="HI350" s="111"/>
      <c r="HJ350" s="111"/>
      <c r="HK350" s="111"/>
      <c r="HL350" s="111"/>
      <c r="HM350" s="111"/>
      <c r="HN350" s="111"/>
      <c r="HO350" s="111"/>
      <c r="HP350" s="111"/>
      <c r="HQ350" s="111"/>
      <c r="HR350" s="111"/>
      <c r="HS350" s="111"/>
      <c r="HT350" s="111"/>
      <c r="HU350" s="111"/>
      <c r="HV350" s="111"/>
      <c r="HW350" s="111"/>
      <c r="HX350" s="111"/>
      <c r="HY350" s="111"/>
      <c r="HZ350" s="111"/>
      <c r="IA350" s="111"/>
      <c r="IB350" s="111"/>
      <c r="IC350" s="111"/>
      <c r="ID350" s="111"/>
      <c r="IE350" s="111"/>
      <c r="IF350" s="111"/>
      <c r="IG350" s="111"/>
      <c r="IH350" s="111"/>
      <c r="II350" s="111"/>
      <c r="IJ350" s="111"/>
      <c r="IK350" s="111"/>
      <c r="IL350" s="111"/>
      <c r="IM350" s="111"/>
      <c r="IN350" s="111"/>
      <c r="IO350" s="111"/>
      <c r="IP350" s="111"/>
      <c r="IQ350" s="111"/>
      <c r="IR350" s="111"/>
      <c r="IS350" s="111"/>
      <c r="IT350" s="111"/>
      <c r="IU350" s="111"/>
      <c r="IV350" s="111"/>
    </row>
    <row r="351" spans="1:256" ht="53.25" customHeight="1" x14ac:dyDescent="0.2">
      <c r="C351" s="58"/>
      <c r="D351" s="173" t="s">
        <v>56</v>
      </c>
      <c r="E351" s="173"/>
      <c r="F351" s="173"/>
      <c r="G351" s="173"/>
      <c r="H351" s="173"/>
      <c r="I351" s="173"/>
      <c r="J351" s="173"/>
      <c r="K351" s="173"/>
      <c r="L351" s="173"/>
      <c r="M351" s="173"/>
      <c r="N351" s="173"/>
      <c r="O351" s="111"/>
      <c r="P351" s="111"/>
      <c r="Q351" s="111"/>
      <c r="R351" s="111"/>
      <c r="S351" s="111"/>
      <c r="T351" s="111"/>
      <c r="U351" s="111"/>
      <c r="V351" s="111"/>
      <c r="W351" s="111"/>
      <c r="X351" s="111"/>
      <c r="Y351" s="111"/>
      <c r="Z351" s="111"/>
      <c r="AA351" s="111"/>
      <c r="AB351" s="111"/>
      <c r="AC351" s="111"/>
      <c r="AD351" s="111"/>
      <c r="AE351" s="111"/>
      <c r="AF351" s="111"/>
      <c r="AG351" s="111"/>
      <c r="AH351" s="111"/>
      <c r="AI351" s="111"/>
      <c r="AJ351" s="111"/>
      <c r="AK351" s="111"/>
      <c r="AL351" s="111"/>
      <c r="AM351" s="111"/>
      <c r="AN351" s="111"/>
      <c r="AO351" s="111"/>
      <c r="AP351" s="111"/>
      <c r="AQ351" s="111"/>
      <c r="AR351" s="111"/>
      <c r="AS351" s="111"/>
      <c r="AT351" s="111"/>
      <c r="AU351" s="111"/>
      <c r="AV351" s="111"/>
      <c r="AW351" s="111"/>
      <c r="AX351" s="111"/>
      <c r="AY351" s="111"/>
      <c r="AZ351" s="111"/>
      <c r="BA351" s="111"/>
      <c r="BB351" s="111"/>
      <c r="BC351" s="111"/>
      <c r="BD351" s="111"/>
      <c r="BE351" s="111"/>
      <c r="BF351" s="111"/>
      <c r="BG351" s="111"/>
      <c r="BH351" s="111"/>
      <c r="BI351" s="111"/>
      <c r="BJ351" s="111"/>
      <c r="BK351" s="111"/>
      <c r="BL351" s="111"/>
      <c r="BM351" s="111"/>
      <c r="BN351" s="111"/>
      <c r="BO351" s="111"/>
      <c r="BP351" s="111"/>
      <c r="BQ351" s="111"/>
      <c r="BR351" s="111"/>
      <c r="BS351" s="111"/>
      <c r="BT351" s="111"/>
      <c r="BU351" s="111"/>
      <c r="BV351" s="111"/>
      <c r="BW351" s="111"/>
      <c r="BX351" s="111"/>
      <c r="BY351" s="111"/>
      <c r="BZ351" s="111"/>
      <c r="CA351" s="111"/>
      <c r="CB351" s="111"/>
      <c r="CC351" s="111"/>
      <c r="CD351" s="111"/>
      <c r="CE351" s="111"/>
      <c r="CF351" s="111"/>
      <c r="CG351" s="111"/>
      <c r="CH351" s="111"/>
      <c r="CI351" s="111"/>
      <c r="CJ351" s="111"/>
      <c r="CK351" s="111"/>
      <c r="CL351" s="111"/>
      <c r="CM351" s="111"/>
      <c r="CN351" s="111"/>
      <c r="CO351" s="111"/>
      <c r="CP351" s="111"/>
      <c r="CQ351" s="111"/>
      <c r="CR351" s="111"/>
      <c r="CS351" s="111"/>
      <c r="CT351" s="111"/>
      <c r="CU351" s="111"/>
      <c r="CV351" s="111"/>
      <c r="CW351" s="111"/>
      <c r="CX351" s="111"/>
      <c r="CY351" s="111"/>
      <c r="CZ351" s="111"/>
      <c r="DA351" s="111"/>
      <c r="DB351" s="111"/>
      <c r="DC351" s="111"/>
      <c r="DD351" s="111"/>
      <c r="DE351" s="111"/>
      <c r="DF351" s="111"/>
      <c r="DG351" s="111"/>
      <c r="DH351" s="111"/>
      <c r="DI351" s="111"/>
      <c r="DJ351" s="111"/>
      <c r="DK351" s="111"/>
      <c r="DL351" s="111"/>
      <c r="DM351" s="111"/>
      <c r="DN351" s="111"/>
      <c r="DO351" s="111"/>
      <c r="DP351" s="111"/>
      <c r="DQ351" s="111"/>
      <c r="DR351" s="111"/>
      <c r="DS351" s="111"/>
      <c r="DT351" s="111"/>
      <c r="DU351" s="111"/>
      <c r="DV351" s="111"/>
      <c r="DW351" s="111"/>
      <c r="DX351" s="111"/>
      <c r="DY351" s="111"/>
      <c r="DZ351" s="111"/>
      <c r="EA351" s="111"/>
      <c r="EB351" s="111"/>
      <c r="EC351" s="111"/>
      <c r="ED351" s="111"/>
      <c r="EE351" s="111"/>
      <c r="EF351" s="111"/>
      <c r="EG351" s="111"/>
      <c r="EH351" s="111"/>
      <c r="EI351" s="111"/>
      <c r="EJ351" s="111"/>
      <c r="EK351" s="111"/>
      <c r="EL351" s="111"/>
      <c r="EM351" s="111"/>
      <c r="EN351" s="111"/>
      <c r="EO351" s="111"/>
      <c r="EP351" s="111"/>
      <c r="EQ351" s="111"/>
      <c r="ER351" s="111"/>
      <c r="ES351" s="111"/>
      <c r="ET351" s="111"/>
      <c r="EU351" s="111"/>
      <c r="EV351" s="111"/>
      <c r="EW351" s="111"/>
      <c r="EX351" s="111"/>
      <c r="EY351" s="111"/>
      <c r="EZ351" s="111"/>
      <c r="FA351" s="111"/>
      <c r="FB351" s="111"/>
      <c r="FC351" s="111"/>
      <c r="FD351" s="111"/>
      <c r="FE351" s="111"/>
      <c r="FF351" s="111"/>
      <c r="FG351" s="111"/>
      <c r="FH351" s="111"/>
      <c r="FI351" s="111"/>
      <c r="FJ351" s="111"/>
      <c r="FK351" s="111"/>
      <c r="FL351" s="111"/>
      <c r="FM351" s="111"/>
      <c r="FN351" s="111"/>
      <c r="FO351" s="111"/>
      <c r="FP351" s="111"/>
      <c r="FQ351" s="111"/>
      <c r="FR351" s="111"/>
      <c r="FS351" s="111"/>
      <c r="FT351" s="111"/>
      <c r="FU351" s="111"/>
      <c r="FV351" s="111"/>
      <c r="FW351" s="111"/>
      <c r="FX351" s="111"/>
      <c r="FY351" s="111"/>
      <c r="FZ351" s="111"/>
      <c r="GA351" s="111"/>
      <c r="GB351" s="111"/>
      <c r="GC351" s="111"/>
      <c r="GD351" s="111"/>
      <c r="GE351" s="111"/>
      <c r="GF351" s="111"/>
      <c r="GG351" s="111"/>
      <c r="GH351" s="111"/>
      <c r="GI351" s="111"/>
      <c r="GJ351" s="111"/>
      <c r="GK351" s="111"/>
      <c r="GL351" s="111"/>
      <c r="GM351" s="111"/>
      <c r="GN351" s="111"/>
      <c r="GO351" s="111"/>
      <c r="GP351" s="111"/>
      <c r="GQ351" s="111"/>
      <c r="GR351" s="111"/>
      <c r="GS351" s="111"/>
      <c r="GT351" s="111"/>
      <c r="GU351" s="111"/>
      <c r="GV351" s="111"/>
      <c r="GW351" s="111"/>
      <c r="GX351" s="111"/>
      <c r="GY351" s="111"/>
      <c r="GZ351" s="111"/>
      <c r="HA351" s="111"/>
      <c r="HB351" s="111"/>
      <c r="HC351" s="111"/>
      <c r="HD351" s="111"/>
      <c r="HE351" s="111"/>
      <c r="HF351" s="111"/>
      <c r="HG351" s="111"/>
      <c r="HH351" s="111"/>
      <c r="HI351" s="111"/>
      <c r="HJ351" s="111"/>
      <c r="HK351" s="111"/>
      <c r="HL351" s="111"/>
      <c r="HM351" s="111"/>
      <c r="HN351" s="111"/>
      <c r="HO351" s="111"/>
      <c r="HP351" s="111"/>
      <c r="HQ351" s="111"/>
      <c r="HR351" s="111"/>
      <c r="HS351" s="111"/>
      <c r="HT351" s="111"/>
      <c r="HU351" s="111"/>
      <c r="HV351" s="111"/>
      <c r="HW351" s="111"/>
      <c r="HX351" s="111"/>
      <c r="HY351" s="111"/>
      <c r="HZ351" s="111"/>
      <c r="IA351" s="111"/>
      <c r="IB351" s="111"/>
      <c r="IC351" s="111"/>
      <c r="ID351" s="111"/>
      <c r="IE351" s="111"/>
      <c r="IF351" s="111"/>
      <c r="IG351" s="111"/>
      <c r="IH351" s="111"/>
      <c r="II351" s="111"/>
      <c r="IJ351" s="111"/>
      <c r="IK351" s="111"/>
      <c r="IL351" s="111"/>
      <c r="IM351" s="111"/>
      <c r="IN351" s="111"/>
      <c r="IO351" s="111"/>
      <c r="IP351" s="111"/>
      <c r="IQ351" s="111"/>
      <c r="IR351" s="111"/>
      <c r="IS351" s="111"/>
      <c r="IT351" s="111"/>
      <c r="IU351" s="111"/>
      <c r="IV351" s="111"/>
    </row>
    <row r="352" spans="1:256" ht="10.5" customHeight="1" x14ac:dyDescent="0.2">
      <c r="C352" s="58"/>
      <c r="D352" s="111"/>
      <c r="E352" s="111"/>
      <c r="F352" s="111"/>
      <c r="G352" s="111"/>
      <c r="H352" s="111"/>
      <c r="I352" s="111"/>
      <c r="J352" s="111"/>
      <c r="K352" s="111"/>
      <c r="L352" s="111"/>
      <c r="M352" s="111"/>
      <c r="N352" s="111"/>
      <c r="O352" s="111"/>
      <c r="P352" s="111"/>
      <c r="Q352" s="111"/>
      <c r="R352" s="111"/>
      <c r="S352" s="111"/>
      <c r="T352" s="111"/>
      <c r="U352" s="111"/>
      <c r="V352" s="111"/>
      <c r="W352" s="111"/>
      <c r="X352" s="111"/>
      <c r="Y352" s="111"/>
      <c r="Z352" s="111"/>
      <c r="AA352" s="111"/>
      <c r="AB352" s="111"/>
      <c r="AC352" s="111"/>
      <c r="AD352" s="111"/>
      <c r="AE352" s="111"/>
      <c r="AF352" s="111"/>
      <c r="AG352" s="111"/>
      <c r="AH352" s="111"/>
      <c r="AI352" s="111"/>
      <c r="AJ352" s="111"/>
      <c r="AK352" s="111"/>
      <c r="AL352" s="111"/>
      <c r="AM352" s="111"/>
      <c r="AN352" s="111"/>
      <c r="AO352" s="111"/>
      <c r="AP352" s="111"/>
      <c r="AQ352" s="111"/>
      <c r="AR352" s="111"/>
      <c r="AS352" s="111"/>
      <c r="AT352" s="111"/>
      <c r="AU352" s="111"/>
      <c r="AV352" s="111"/>
      <c r="AW352" s="111"/>
      <c r="AX352" s="111"/>
      <c r="AY352" s="111"/>
      <c r="AZ352" s="111"/>
      <c r="BA352" s="111"/>
      <c r="BB352" s="111"/>
      <c r="BC352" s="111"/>
      <c r="BD352" s="111"/>
      <c r="BE352" s="111"/>
      <c r="BF352" s="111"/>
      <c r="BG352" s="111"/>
      <c r="BH352" s="111"/>
      <c r="BI352" s="111"/>
      <c r="BJ352" s="111"/>
      <c r="BK352" s="111"/>
      <c r="BL352" s="111"/>
      <c r="BM352" s="111"/>
      <c r="BN352" s="111"/>
      <c r="BO352" s="111"/>
      <c r="BP352" s="111"/>
      <c r="BQ352" s="111"/>
      <c r="BR352" s="111"/>
      <c r="BS352" s="111"/>
      <c r="BT352" s="111"/>
      <c r="BU352" s="111"/>
      <c r="BV352" s="111"/>
      <c r="BW352" s="111"/>
      <c r="BX352" s="111"/>
      <c r="BY352" s="111"/>
      <c r="BZ352" s="111"/>
      <c r="CA352" s="111"/>
      <c r="CB352" s="111"/>
      <c r="CC352" s="111"/>
      <c r="CD352" s="111"/>
      <c r="CE352" s="111"/>
      <c r="CF352" s="111"/>
      <c r="CG352" s="111"/>
      <c r="CH352" s="111"/>
      <c r="CI352" s="111"/>
      <c r="CJ352" s="111"/>
      <c r="CK352" s="111"/>
      <c r="CL352" s="111"/>
      <c r="CM352" s="111"/>
      <c r="CN352" s="111"/>
      <c r="CO352" s="111"/>
      <c r="CP352" s="111"/>
      <c r="CQ352" s="111"/>
      <c r="CR352" s="111"/>
      <c r="CS352" s="111"/>
      <c r="CT352" s="111"/>
      <c r="CU352" s="111"/>
      <c r="CV352" s="111"/>
      <c r="CW352" s="111"/>
      <c r="CX352" s="111"/>
      <c r="CY352" s="111"/>
      <c r="CZ352" s="111"/>
      <c r="DA352" s="111"/>
      <c r="DB352" s="111"/>
      <c r="DC352" s="111"/>
      <c r="DD352" s="111"/>
      <c r="DE352" s="111"/>
      <c r="DF352" s="111"/>
      <c r="DG352" s="111"/>
      <c r="DH352" s="111"/>
      <c r="DI352" s="111"/>
      <c r="DJ352" s="111"/>
      <c r="DK352" s="111"/>
      <c r="DL352" s="111"/>
      <c r="DM352" s="111"/>
      <c r="DN352" s="111"/>
      <c r="DO352" s="111"/>
      <c r="DP352" s="111"/>
      <c r="DQ352" s="111"/>
      <c r="DR352" s="111"/>
      <c r="DS352" s="111"/>
      <c r="DT352" s="111"/>
      <c r="DU352" s="111"/>
      <c r="DV352" s="111"/>
      <c r="DW352" s="111"/>
      <c r="DX352" s="111"/>
      <c r="DY352" s="111"/>
      <c r="DZ352" s="111"/>
      <c r="EA352" s="111"/>
      <c r="EB352" s="111"/>
      <c r="EC352" s="111"/>
      <c r="ED352" s="111"/>
      <c r="EE352" s="111"/>
      <c r="EF352" s="111"/>
      <c r="EG352" s="111"/>
      <c r="EH352" s="111"/>
      <c r="EI352" s="111"/>
      <c r="EJ352" s="111"/>
      <c r="EK352" s="111"/>
      <c r="EL352" s="111"/>
      <c r="EM352" s="111"/>
      <c r="EN352" s="111"/>
      <c r="EO352" s="111"/>
      <c r="EP352" s="111"/>
      <c r="EQ352" s="111"/>
      <c r="ER352" s="111"/>
      <c r="ES352" s="111"/>
      <c r="ET352" s="111"/>
      <c r="EU352" s="111"/>
      <c r="EV352" s="111"/>
      <c r="EW352" s="111"/>
      <c r="EX352" s="111"/>
      <c r="EY352" s="111"/>
      <c r="EZ352" s="111"/>
      <c r="FA352" s="111"/>
      <c r="FB352" s="111"/>
      <c r="FC352" s="111"/>
      <c r="FD352" s="111"/>
      <c r="FE352" s="111"/>
      <c r="FF352" s="111"/>
      <c r="FG352" s="111"/>
      <c r="FH352" s="111"/>
      <c r="FI352" s="111"/>
      <c r="FJ352" s="111"/>
      <c r="FK352" s="111"/>
      <c r="FL352" s="111"/>
      <c r="FM352" s="111"/>
      <c r="FN352" s="111"/>
      <c r="FO352" s="111"/>
      <c r="FP352" s="111"/>
      <c r="FQ352" s="111"/>
      <c r="FR352" s="111"/>
      <c r="FS352" s="111"/>
      <c r="FT352" s="111"/>
      <c r="FU352" s="111"/>
      <c r="FV352" s="111"/>
      <c r="FW352" s="111"/>
      <c r="FX352" s="111"/>
      <c r="FY352" s="111"/>
      <c r="FZ352" s="111"/>
      <c r="GA352" s="111"/>
      <c r="GB352" s="111"/>
      <c r="GC352" s="111"/>
      <c r="GD352" s="111"/>
      <c r="GE352" s="111"/>
      <c r="GF352" s="111"/>
      <c r="GG352" s="111"/>
      <c r="GH352" s="111"/>
      <c r="GI352" s="111"/>
      <c r="GJ352" s="111"/>
      <c r="GK352" s="111"/>
      <c r="GL352" s="111"/>
      <c r="GM352" s="111"/>
      <c r="GN352" s="111"/>
      <c r="GO352" s="111"/>
      <c r="GP352" s="111"/>
      <c r="GQ352" s="111"/>
      <c r="GR352" s="111"/>
      <c r="GS352" s="111"/>
      <c r="GT352" s="111"/>
      <c r="GU352" s="111"/>
      <c r="GV352" s="111"/>
      <c r="GW352" s="111"/>
      <c r="GX352" s="111"/>
      <c r="GY352" s="111"/>
      <c r="GZ352" s="111"/>
      <c r="HA352" s="111"/>
      <c r="HB352" s="111"/>
      <c r="HC352" s="111"/>
      <c r="HD352" s="111"/>
      <c r="HE352" s="111"/>
      <c r="HF352" s="111"/>
      <c r="HG352" s="111"/>
      <c r="HH352" s="111"/>
      <c r="HI352" s="111"/>
      <c r="HJ352" s="111"/>
      <c r="HK352" s="111"/>
      <c r="HL352" s="111"/>
      <c r="HM352" s="111"/>
      <c r="HN352" s="111"/>
      <c r="HO352" s="111"/>
      <c r="HP352" s="111"/>
      <c r="HQ352" s="111"/>
      <c r="HR352" s="111"/>
      <c r="HS352" s="111"/>
      <c r="HT352" s="111"/>
      <c r="HU352" s="111"/>
      <c r="HV352" s="111"/>
      <c r="HW352" s="111"/>
      <c r="HX352" s="111"/>
      <c r="HY352" s="111"/>
      <c r="HZ352" s="111"/>
      <c r="IA352" s="111"/>
      <c r="IB352" s="111"/>
      <c r="IC352" s="111"/>
      <c r="ID352" s="111"/>
      <c r="IE352" s="111"/>
      <c r="IF352" s="111"/>
      <c r="IG352" s="111"/>
      <c r="IH352" s="111"/>
      <c r="II352" s="111"/>
      <c r="IJ352" s="111"/>
      <c r="IK352" s="111"/>
      <c r="IL352" s="111"/>
      <c r="IM352" s="111"/>
      <c r="IN352" s="111"/>
      <c r="IO352" s="111"/>
      <c r="IP352" s="111"/>
      <c r="IQ352" s="111"/>
      <c r="IR352" s="111"/>
      <c r="IS352" s="111"/>
      <c r="IT352" s="111"/>
      <c r="IU352" s="111"/>
      <c r="IV352" s="111"/>
    </row>
    <row r="353" spans="1:23" ht="39.75" customHeight="1" x14ac:dyDescent="0.2">
      <c r="C353" s="58"/>
      <c r="D353" s="171" t="s">
        <v>57</v>
      </c>
      <c r="E353" s="171"/>
      <c r="F353" s="171"/>
      <c r="G353" s="171"/>
      <c r="H353" s="171"/>
      <c r="I353" s="171"/>
      <c r="J353" s="171"/>
      <c r="K353" s="171"/>
      <c r="L353" s="171"/>
      <c r="M353" s="171"/>
      <c r="N353" s="171"/>
      <c r="O353" s="28"/>
      <c r="S353" s="29"/>
      <c r="T353" s="112"/>
      <c r="U353" s="24"/>
      <c r="W353" s="28"/>
    </row>
    <row r="354" spans="1:23" x14ac:dyDescent="0.2">
      <c r="C354" s="58"/>
      <c r="D354" s="58"/>
      <c r="E354" s="58"/>
      <c r="F354" s="58"/>
      <c r="G354" s="58"/>
      <c r="H354" s="58"/>
      <c r="I354" s="28"/>
      <c r="O354" s="28"/>
      <c r="S354" s="28"/>
      <c r="T354" s="112"/>
      <c r="U354" s="24"/>
      <c r="W354" s="28"/>
    </row>
    <row r="355" spans="1:23" ht="39" customHeight="1" x14ac:dyDescent="0.2">
      <c r="C355" s="69"/>
      <c r="D355" s="171" t="s">
        <v>58</v>
      </c>
      <c r="E355" s="171"/>
      <c r="F355" s="171"/>
      <c r="G355" s="171"/>
      <c r="H355" s="171"/>
      <c r="I355" s="171"/>
      <c r="J355" s="171"/>
      <c r="K355" s="171"/>
      <c r="L355" s="171"/>
      <c r="M355" s="171"/>
      <c r="N355" s="171"/>
      <c r="O355" s="29"/>
      <c r="P355" s="96"/>
      <c r="Q355" s="97"/>
      <c r="R355" s="96"/>
      <c r="S355" s="24"/>
      <c r="T355" s="113"/>
      <c r="W355" s="24"/>
    </row>
    <row r="356" spans="1:23" ht="11.25" customHeight="1" x14ac:dyDescent="0.2">
      <c r="C356" s="69"/>
      <c r="G356" s="58"/>
      <c r="H356" s="58"/>
      <c r="I356" s="28"/>
      <c r="K356" s="114"/>
      <c r="L356" s="114"/>
      <c r="M356" s="114"/>
      <c r="N356" s="114"/>
      <c r="O356" s="28"/>
      <c r="P356" s="97"/>
      <c r="Q356" s="97"/>
      <c r="R356" s="113"/>
      <c r="S356" s="113"/>
      <c r="T356" s="113"/>
    </row>
    <row r="357" spans="1:23" s="97" customFormat="1" ht="27.75" customHeight="1" x14ac:dyDescent="0.2">
      <c r="A357" s="1"/>
      <c r="B357" s="1"/>
      <c r="C357" s="1"/>
      <c r="D357" s="171" t="s">
        <v>59</v>
      </c>
      <c r="E357" s="171"/>
      <c r="F357" s="171"/>
      <c r="G357" s="171"/>
      <c r="H357" s="171"/>
      <c r="I357" s="171"/>
      <c r="J357" s="171"/>
      <c r="K357" s="171"/>
      <c r="L357" s="171"/>
      <c r="M357" s="171"/>
      <c r="N357" s="171"/>
      <c r="O357" s="1"/>
      <c r="P357" s="96"/>
    </row>
    <row r="358" spans="1:23" s="97" customFormat="1" ht="11.25" customHeight="1" x14ac:dyDescent="0.2">
      <c r="A358" s="1"/>
      <c r="B358" s="1"/>
      <c r="C358" s="1"/>
      <c r="D358" s="6"/>
      <c r="E358" s="6"/>
      <c r="F358" s="6"/>
      <c r="G358" s="6"/>
      <c r="H358" s="6"/>
      <c r="I358" s="6"/>
      <c r="J358" s="6"/>
      <c r="K358" s="6"/>
      <c r="L358" s="6"/>
      <c r="M358" s="6"/>
      <c r="N358" s="6"/>
      <c r="O358" s="1"/>
    </row>
    <row r="359" spans="1:23" s="97" customFormat="1" ht="52.5" hidden="1" customHeight="1" x14ac:dyDescent="0.2">
      <c r="A359" s="1"/>
      <c r="B359" s="1"/>
      <c r="C359" s="1"/>
      <c r="D359" s="171" t="s">
        <v>60</v>
      </c>
      <c r="E359" s="171"/>
      <c r="F359" s="171"/>
      <c r="G359" s="171"/>
      <c r="H359" s="171"/>
      <c r="I359" s="171"/>
      <c r="J359" s="171"/>
      <c r="K359" s="171"/>
      <c r="L359" s="171"/>
      <c r="M359" s="171"/>
      <c r="N359" s="171"/>
      <c r="O359" s="1"/>
    </row>
    <row r="360" spans="1:23" s="97" customFormat="1" ht="9" hidden="1" customHeight="1" x14ac:dyDescent="0.2">
      <c r="A360" s="1"/>
      <c r="B360" s="1"/>
      <c r="C360" s="1"/>
      <c r="D360" s="6"/>
      <c r="E360" s="6"/>
      <c r="F360" s="6"/>
      <c r="G360" s="6"/>
      <c r="H360" s="6"/>
      <c r="I360" s="6"/>
      <c r="J360" s="6"/>
      <c r="K360" s="6"/>
      <c r="L360" s="6"/>
      <c r="M360" s="6"/>
      <c r="N360" s="6"/>
      <c r="O360" s="1"/>
    </row>
    <row r="361" spans="1:23" s="97" customFormat="1" ht="27.75" hidden="1" customHeight="1" x14ac:dyDescent="0.2">
      <c r="A361" s="1"/>
      <c r="B361" s="1"/>
      <c r="C361" s="1"/>
      <c r="D361" s="171" t="s">
        <v>61</v>
      </c>
      <c r="E361" s="171"/>
      <c r="F361" s="171"/>
      <c r="G361" s="171"/>
      <c r="H361" s="171"/>
      <c r="I361" s="171"/>
      <c r="J361" s="171"/>
      <c r="K361" s="171"/>
      <c r="L361" s="171"/>
      <c r="M361" s="171"/>
      <c r="N361" s="171"/>
      <c r="O361" s="1"/>
      <c r="P361" s="1"/>
    </row>
    <row r="362" spans="1:23" s="97" customFormat="1" ht="9" customHeight="1" x14ac:dyDescent="0.2">
      <c r="A362" s="1"/>
      <c r="B362" s="1"/>
      <c r="C362" s="1"/>
      <c r="D362" s="6"/>
      <c r="E362" s="6"/>
      <c r="F362" s="6"/>
      <c r="G362" s="6"/>
      <c r="H362" s="6"/>
      <c r="I362" s="6"/>
      <c r="J362" s="6"/>
      <c r="K362" s="6"/>
      <c r="L362" s="6"/>
      <c r="M362" s="6"/>
      <c r="N362" s="6"/>
      <c r="O362" s="1"/>
    </row>
    <row r="363" spans="1:23" s="97" customFormat="1" ht="9" customHeight="1" x14ac:dyDescent="0.2">
      <c r="A363" s="1"/>
      <c r="B363" s="1"/>
      <c r="C363" s="1"/>
      <c r="D363" s="6"/>
      <c r="E363" s="6"/>
      <c r="F363" s="6"/>
      <c r="G363" s="6"/>
      <c r="H363" s="6"/>
      <c r="I363" s="6"/>
      <c r="J363" s="6"/>
      <c r="K363" s="6"/>
      <c r="L363" s="6"/>
      <c r="M363" s="6"/>
      <c r="N363" s="6"/>
      <c r="O363" s="1"/>
    </row>
    <row r="364" spans="1:23" s="97" customFormat="1" ht="13.5" customHeight="1" x14ac:dyDescent="0.2">
      <c r="A364" s="1"/>
      <c r="B364" s="1"/>
      <c r="C364" s="1"/>
      <c r="D364" s="6"/>
      <c r="E364" s="6"/>
      <c r="F364" s="6"/>
      <c r="G364" s="6"/>
      <c r="H364" s="6"/>
      <c r="I364" s="6"/>
      <c r="J364" s="6"/>
      <c r="K364" s="6"/>
      <c r="L364" s="6"/>
      <c r="M364" s="6"/>
      <c r="N364" s="6"/>
      <c r="O364" s="1"/>
    </row>
    <row r="365" spans="1:23" s="97" customFormat="1" ht="13.5" customHeight="1" x14ac:dyDescent="0.2">
      <c r="A365" s="1"/>
      <c r="B365" s="1"/>
      <c r="C365" s="1"/>
      <c r="D365" s="6"/>
      <c r="E365" s="6"/>
      <c r="F365" s="6"/>
      <c r="G365" s="6"/>
      <c r="H365" s="6"/>
      <c r="I365" s="6"/>
      <c r="J365" s="6"/>
      <c r="K365" s="6"/>
      <c r="L365" s="6"/>
      <c r="M365" s="6"/>
      <c r="N365" s="6"/>
      <c r="O365" s="1"/>
      <c r="P365" s="96"/>
    </row>
    <row r="366" spans="1:23" s="97" customFormat="1" ht="13.5" customHeight="1" x14ac:dyDescent="0.2">
      <c r="A366" s="1"/>
      <c r="B366" s="1"/>
      <c r="C366" s="1"/>
      <c r="D366" s="6"/>
      <c r="E366" s="6"/>
      <c r="F366" s="6"/>
      <c r="G366" s="6"/>
      <c r="H366" s="6"/>
      <c r="I366" s="6"/>
      <c r="J366" s="6"/>
      <c r="K366" s="6"/>
      <c r="L366" s="6"/>
      <c r="M366" s="6"/>
      <c r="N366" s="6"/>
      <c r="O366" s="1"/>
      <c r="S366" s="100"/>
    </row>
    <row r="367" spans="1:23" x14ac:dyDescent="0.2">
      <c r="I367" s="1" t="s">
        <v>62</v>
      </c>
      <c r="P367" s="29"/>
      <c r="S367" s="29"/>
    </row>
    <row r="368" spans="1:23" x14ac:dyDescent="0.2">
      <c r="S368" s="29"/>
    </row>
    <row r="380" spans="4:14" ht="15" hidden="1" customHeight="1" x14ac:dyDescent="0.25">
      <c r="D380" s="172" t="s">
        <v>63</v>
      </c>
      <c r="E380" s="172"/>
      <c r="F380" s="172"/>
      <c r="G380" s="172"/>
      <c r="H380" s="172"/>
      <c r="I380" s="172"/>
      <c r="J380" s="172"/>
      <c r="K380" s="172"/>
      <c r="L380" s="172"/>
      <c r="M380" s="172"/>
      <c r="N380" s="172"/>
    </row>
  </sheetData>
  <mergeCells count="52">
    <mergeCell ref="A2:AB2"/>
    <mergeCell ref="A3:AB3"/>
    <mergeCell ref="A4:Y4"/>
    <mergeCell ref="A6:AB6"/>
    <mergeCell ref="D7:E7"/>
    <mergeCell ref="F7:G7"/>
    <mergeCell ref="H7:I7"/>
    <mergeCell ref="J7:K7"/>
    <mergeCell ref="L7:N7"/>
    <mergeCell ref="O7:P7"/>
    <mergeCell ref="R7:S7"/>
    <mergeCell ref="T7:U7"/>
    <mergeCell ref="V7:W7"/>
    <mergeCell ref="X7:Y7"/>
    <mergeCell ref="AA7:AB7"/>
    <mergeCell ref="D66:E66"/>
    <mergeCell ref="F66:G66"/>
    <mergeCell ref="H66:I66"/>
    <mergeCell ref="J66:K66"/>
    <mergeCell ref="L66:N66"/>
    <mergeCell ref="O66:P66"/>
    <mergeCell ref="R66:S66"/>
    <mergeCell ref="T66:U66"/>
    <mergeCell ref="V66:W66"/>
    <mergeCell ref="X66:Y66"/>
    <mergeCell ref="D77:E77"/>
    <mergeCell ref="F77:G77"/>
    <mergeCell ref="H77:I77"/>
    <mergeCell ref="J77:K77"/>
    <mergeCell ref="L77:N77"/>
    <mergeCell ref="O77:P77"/>
    <mergeCell ref="R77:S77"/>
    <mergeCell ref="T77:U77"/>
    <mergeCell ref="V77:W77"/>
    <mergeCell ref="X77:Y77"/>
    <mergeCell ref="D124:E124"/>
    <mergeCell ref="F124:G124"/>
    <mergeCell ref="H124:I124"/>
    <mergeCell ref="J124:K124"/>
    <mergeCell ref="L124:N124"/>
    <mergeCell ref="O124:P124"/>
    <mergeCell ref="R124:S124"/>
    <mergeCell ref="T124:U124"/>
    <mergeCell ref="V124:W124"/>
    <mergeCell ref="X124:Y124"/>
    <mergeCell ref="D361:N361"/>
    <mergeCell ref="D380:N380"/>
    <mergeCell ref="D351:N351"/>
    <mergeCell ref="D353:N353"/>
    <mergeCell ref="D355:N355"/>
    <mergeCell ref="D357:N357"/>
    <mergeCell ref="D359:N359"/>
  </mergeCells>
  <printOptions horizontalCentered="1"/>
  <pageMargins left="0" right="0" top="0.3" bottom="0.2" header="0.5" footer="0.1"/>
  <pageSetup paperSize="5" scale="52" orientation="landscape" r:id="rId1"/>
  <headerFooter alignWithMargins="0">
    <oddFooter>&amp;R&amp;F &amp;A</oddFooter>
  </headerFooter>
  <rowBreaks count="1" manualBreakCount="1">
    <brk id="357" max="24" man="1"/>
  </rowBreaks>
  <customProperties>
    <customPr name="_pios_id" r:id="rId2"/>
  </customPropertie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949"/>
  <sheetViews>
    <sheetView topLeftCell="A34" zoomScale="85" zoomScaleNormal="85" workbookViewId="0">
      <selection activeCell="O20" sqref="O20"/>
    </sheetView>
  </sheetViews>
  <sheetFormatPr defaultRowHeight="12.75" x14ac:dyDescent="0.2"/>
  <cols>
    <col min="1" max="1" width="7.42578125" style="115" customWidth="1"/>
    <col min="2" max="2" width="6.42578125" style="115" customWidth="1"/>
    <col min="3" max="3" width="43.42578125" style="111" customWidth="1"/>
    <col min="4" max="4" width="13.7109375" style="111" customWidth="1"/>
    <col min="5" max="5" width="2.42578125" style="111" customWidth="1"/>
    <col min="6" max="6" width="15.42578125" style="111" customWidth="1"/>
    <col min="7" max="7" width="16.28515625" style="111" bestFit="1" customWidth="1"/>
    <col min="8" max="10" width="15.28515625" style="111" customWidth="1"/>
    <col min="11" max="12" width="14.85546875" style="111" customWidth="1"/>
    <col min="13" max="13" width="15.7109375" style="111" customWidth="1"/>
    <col min="14" max="14" width="15.140625" style="111" customWidth="1"/>
    <col min="15" max="15" width="15.42578125" style="111" customWidth="1"/>
    <col min="16" max="17" width="14.85546875" style="111" customWidth="1"/>
    <col min="18" max="18" width="17.42578125" style="111" customWidth="1"/>
    <col min="19" max="19" width="97.28515625" customWidth="1"/>
    <col min="20" max="20" width="6" customWidth="1"/>
    <col min="21" max="21" width="10.7109375" bestFit="1" customWidth="1"/>
    <col min="22" max="22" width="44" bestFit="1" customWidth="1"/>
    <col min="23" max="23" width="14" bestFit="1" customWidth="1"/>
    <col min="24" max="24" width="4.85546875" style="111" bestFit="1" customWidth="1"/>
    <col min="25" max="16384" width="9.140625" style="111"/>
  </cols>
  <sheetData>
    <row r="1" spans="1:18" ht="18" x14ac:dyDescent="0.25">
      <c r="C1" s="116" t="s">
        <v>64</v>
      </c>
      <c r="G1" s="117"/>
      <c r="I1" s="118"/>
    </row>
    <row r="2" spans="1:18" ht="18" x14ac:dyDescent="0.25">
      <c r="C2" s="119" t="s">
        <v>65</v>
      </c>
      <c r="G2" s="1"/>
      <c r="H2" s="120"/>
    </row>
    <row r="3" spans="1:18" ht="15.75" x14ac:dyDescent="0.25">
      <c r="A3" s="121"/>
      <c r="B3" s="121"/>
      <c r="C3" s="119" t="s">
        <v>66</v>
      </c>
      <c r="E3" s="115"/>
      <c r="F3" s="46"/>
      <c r="G3" s="46"/>
      <c r="H3" s="46"/>
      <c r="I3" s="46"/>
      <c r="J3" s="46"/>
      <c r="K3" s="46"/>
      <c r="L3" s="46"/>
      <c r="M3" s="46"/>
      <c r="N3" s="46"/>
      <c r="O3" s="46"/>
      <c r="P3" s="46"/>
      <c r="Q3" s="46"/>
      <c r="R3" s="46"/>
    </row>
    <row r="4" spans="1:18" ht="15.75" x14ac:dyDescent="0.25">
      <c r="A4" s="121" t="s">
        <v>67</v>
      </c>
      <c r="B4" s="121"/>
      <c r="C4" s="119" t="s">
        <v>68</v>
      </c>
      <c r="E4" s="115"/>
      <c r="F4" s="46"/>
      <c r="G4" s="122"/>
      <c r="H4" s="122"/>
      <c r="I4" s="122"/>
      <c r="J4" s="122"/>
      <c r="K4" s="122"/>
      <c r="L4" s="122"/>
      <c r="M4" s="122"/>
      <c r="N4" s="122"/>
      <c r="O4" s="122"/>
      <c r="P4" s="122"/>
      <c r="Q4" s="122"/>
      <c r="R4" s="122" t="s">
        <v>69</v>
      </c>
    </row>
    <row r="5" spans="1:18" ht="14.25" x14ac:dyDescent="0.2">
      <c r="A5" s="115" t="s">
        <v>70</v>
      </c>
      <c r="B5" s="16" t="s">
        <v>71</v>
      </c>
      <c r="E5" s="115"/>
      <c r="F5" s="123">
        <v>44927</v>
      </c>
      <c r="G5" s="123">
        <v>44958</v>
      </c>
      <c r="H5" s="123">
        <v>44986</v>
      </c>
      <c r="I5" s="123">
        <v>45017</v>
      </c>
      <c r="J5" s="123">
        <v>45047</v>
      </c>
      <c r="K5" s="123">
        <v>45078</v>
      </c>
      <c r="L5" s="123">
        <v>45108</v>
      </c>
      <c r="M5" s="123">
        <v>45139</v>
      </c>
      <c r="N5" s="123">
        <v>45170</v>
      </c>
      <c r="O5" s="123">
        <v>45200</v>
      </c>
      <c r="P5" s="123">
        <v>45231</v>
      </c>
      <c r="Q5" s="123">
        <v>45261</v>
      </c>
      <c r="R5" s="123" t="s">
        <v>72</v>
      </c>
    </row>
    <row r="6" spans="1:18" x14ac:dyDescent="0.2">
      <c r="A6" s="115">
        <v>1</v>
      </c>
    </row>
    <row r="7" spans="1:18" ht="15" x14ac:dyDescent="0.35">
      <c r="A7" s="115">
        <v>2</v>
      </c>
      <c r="C7" s="111" t="s">
        <v>73</v>
      </c>
      <c r="D7" s="124" t="s">
        <v>74</v>
      </c>
      <c r="E7" s="29"/>
      <c r="F7" s="125"/>
      <c r="G7" s="125"/>
      <c r="H7" s="125"/>
      <c r="I7" s="125"/>
      <c r="J7" s="125"/>
      <c r="K7" s="125"/>
      <c r="L7" s="125"/>
      <c r="M7" s="125"/>
      <c r="N7" s="125"/>
      <c r="O7" s="125"/>
      <c r="P7" s="125"/>
      <c r="Q7" s="125"/>
      <c r="R7" s="125"/>
    </row>
    <row r="8" spans="1:18" x14ac:dyDescent="0.2">
      <c r="A8" s="115">
        <v>3</v>
      </c>
      <c r="B8" s="115">
        <v>2</v>
      </c>
      <c r="C8" s="126" t="s">
        <v>75</v>
      </c>
      <c r="D8" s="127">
        <v>501</v>
      </c>
      <c r="E8" s="29"/>
      <c r="F8" s="24">
        <v>4661658</v>
      </c>
      <c r="G8" s="24">
        <v>5182095</v>
      </c>
      <c r="H8" s="24">
        <v>6135642</v>
      </c>
      <c r="I8" s="24">
        <v>5212720</v>
      </c>
      <c r="J8" s="24">
        <v>2742241</v>
      </c>
      <c r="K8" s="24">
        <v>3800244</v>
      </c>
      <c r="L8" s="24">
        <v>6377868</v>
      </c>
      <c r="M8" s="24">
        <v>5648202</v>
      </c>
      <c r="N8" s="24">
        <v>5313681</v>
      </c>
      <c r="O8" s="24">
        <v>4829250</v>
      </c>
      <c r="P8" s="24">
        <v>5286267</v>
      </c>
      <c r="Q8" s="24">
        <v>5446736</v>
      </c>
      <c r="R8" s="24">
        <f t="shared" ref="R8:R15" si="0">SUM(F8:Q8)</f>
        <v>60636604</v>
      </c>
    </row>
    <row r="9" spans="1:18" x14ac:dyDescent="0.2">
      <c r="A9" s="115">
        <v>4</v>
      </c>
      <c r="B9" s="115">
        <v>3</v>
      </c>
      <c r="C9" s="126" t="s">
        <v>76</v>
      </c>
      <c r="D9" s="127">
        <v>547</v>
      </c>
      <c r="E9" s="29"/>
      <c r="F9" s="28">
        <v>68809958</v>
      </c>
      <c r="G9" s="28">
        <v>29065705</v>
      </c>
      <c r="H9" s="28">
        <v>36399182</v>
      </c>
      <c r="I9" s="28">
        <v>29372887</v>
      </c>
      <c r="J9" s="28">
        <v>7807255</v>
      </c>
      <c r="K9" s="24">
        <v>15210926</v>
      </c>
      <c r="L9" s="28">
        <v>35166496</v>
      </c>
      <c r="M9" s="28">
        <v>39516544</v>
      </c>
      <c r="N9" s="28">
        <v>35706807</v>
      </c>
      <c r="O9" s="28">
        <v>26179346</v>
      </c>
      <c r="P9" s="28">
        <v>37427995</v>
      </c>
      <c r="Q9" s="28">
        <v>35987064</v>
      </c>
      <c r="R9" s="28">
        <f t="shared" si="0"/>
        <v>396650165</v>
      </c>
    </row>
    <row r="10" spans="1:18" x14ac:dyDescent="0.2">
      <c r="A10" s="115">
        <v>5</v>
      </c>
      <c r="B10" s="115">
        <v>4</v>
      </c>
      <c r="C10" s="126" t="s">
        <v>77</v>
      </c>
      <c r="D10" s="127">
        <v>555</v>
      </c>
      <c r="E10" s="29"/>
      <c r="F10" s="28">
        <v>97229888</v>
      </c>
      <c r="G10" s="28">
        <v>88048407</v>
      </c>
      <c r="H10" s="28">
        <v>86367398</v>
      </c>
      <c r="I10" s="28">
        <v>60312325</v>
      </c>
      <c r="J10" s="28">
        <v>48360169</v>
      </c>
      <c r="K10" s="28">
        <v>56164508</v>
      </c>
      <c r="L10" s="28">
        <v>65371119</v>
      </c>
      <c r="M10" s="28">
        <v>53552986</v>
      </c>
      <c r="N10" s="28">
        <v>27453721</v>
      </c>
      <c r="O10" s="28">
        <v>58904191</v>
      </c>
      <c r="P10" s="28">
        <v>84322573</v>
      </c>
      <c r="Q10" s="28">
        <v>93004597</v>
      </c>
      <c r="R10" s="28">
        <f t="shared" si="0"/>
        <v>819091882</v>
      </c>
    </row>
    <row r="11" spans="1:18" x14ac:dyDescent="0.2">
      <c r="A11" s="115">
        <v>6</v>
      </c>
      <c r="B11" s="115">
        <v>5</v>
      </c>
      <c r="C11" s="126" t="s">
        <v>78</v>
      </c>
      <c r="D11" s="127" t="s">
        <v>79</v>
      </c>
      <c r="E11" s="29"/>
      <c r="F11" s="28">
        <v>-44051900</v>
      </c>
      <c r="G11" s="28">
        <v>-13135761</v>
      </c>
      <c r="H11" s="28">
        <v>-4003266</v>
      </c>
      <c r="I11" s="28">
        <v>-421996</v>
      </c>
      <c r="J11" s="28">
        <v>3032432</v>
      </c>
      <c r="K11" s="28">
        <v>2621583</v>
      </c>
      <c r="L11" s="28">
        <v>2166867</v>
      </c>
      <c r="M11" s="28">
        <v>1339113</v>
      </c>
      <c r="N11" s="28">
        <v>4786486</v>
      </c>
      <c r="O11" s="28">
        <v>3682422</v>
      </c>
      <c r="P11" s="28">
        <v>-1220997</v>
      </c>
      <c r="Q11" s="28">
        <v>-2369880</v>
      </c>
      <c r="R11" s="28">
        <f t="shared" si="0"/>
        <v>-47574897</v>
      </c>
    </row>
    <row r="12" spans="1:18" x14ac:dyDescent="0.2">
      <c r="A12" s="115">
        <v>7</v>
      </c>
      <c r="B12" s="115">
        <v>6</v>
      </c>
      <c r="C12" s="126" t="s">
        <v>80</v>
      </c>
      <c r="D12" s="127">
        <v>55700003</v>
      </c>
      <c r="E12" s="29"/>
      <c r="F12" s="28">
        <v>37690</v>
      </c>
      <c r="G12" s="28">
        <v>33632</v>
      </c>
      <c r="H12" s="28">
        <v>42641</v>
      </c>
      <c r="I12" s="28">
        <v>32133</v>
      </c>
      <c r="J12" s="28">
        <v>37616</v>
      </c>
      <c r="K12" s="28">
        <v>40175</v>
      </c>
      <c r="L12" s="28">
        <v>49426</v>
      </c>
      <c r="M12" s="28">
        <v>58664</v>
      </c>
      <c r="N12" s="28">
        <v>59752</v>
      </c>
      <c r="O12" s="28">
        <v>49757</v>
      </c>
      <c r="P12" s="28">
        <v>53115</v>
      </c>
      <c r="Q12" s="28">
        <v>51656</v>
      </c>
      <c r="R12" s="28">
        <f t="shared" si="0"/>
        <v>546257</v>
      </c>
    </row>
    <row r="13" spans="1:18" x14ac:dyDescent="0.2">
      <c r="A13" s="115">
        <v>8</v>
      </c>
      <c r="B13" s="115">
        <v>7</v>
      </c>
      <c r="C13" s="126" t="s">
        <v>81</v>
      </c>
      <c r="D13" s="127">
        <v>447</v>
      </c>
      <c r="E13" s="29"/>
      <c r="F13" s="28">
        <v>-59665120</v>
      </c>
      <c r="G13" s="28">
        <v>-29423454</v>
      </c>
      <c r="H13" s="28">
        <v>-55229121</v>
      </c>
      <c r="I13" s="28">
        <v>-40614717</v>
      </c>
      <c r="J13" s="28">
        <v>-2827392</v>
      </c>
      <c r="K13" s="28">
        <v>-14202339</v>
      </c>
      <c r="L13" s="28">
        <v>-70367039</v>
      </c>
      <c r="M13" s="28">
        <v>-57152300</v>
      </c>
      <c r="N13" s="28">
        <v>-45982318</v>
      </c>
      <c r="O13" s="28">
        <v>-29807717</v>
      </c>
      <c r="P13" s="28">
        <v>-48640914</v>
      </c>
      <c r="Q13" s="28">
        <v>-45424821</v>
      </c>
      <c r="R13" s="28">
        <f t="shared" si="0"/>
        <v>-499337252</v>
      </c>
    </row>
    <row r="14" spans="1:18" x14ac:dyDescent="0.2">
      <c r="A14" s="115">
        <v>9</v>
      </c>
      <c r="B14" s="115">
        <v>8</v>
      </c>
      <c r="C14" s="126" t="s">
        <v>82</v>
      </c>
      <c r="D14" s="127">
        <v>565</v>
      </c>
      <c r="E14" s="29"/>
      <c r="F14" s="28">
        <v>16149001</v>
      </c>
      <c r="G14" s="28">
        <v>14150171</v>
      </c>
      <c r="H14" s="28">
        <v>12579764</v>
      </c>
      <c r="I14" s="28">
        <v>14941795</v>
      </c>
      <c r="J14" s="28">
        <v>10643051</v>
      </c>
      <c r="K14" s="28">
        <v>11954474</v>
      </c>
      <c r="L14" s="28">
        <v>12568110</v>
      </c>
      <c r="M14" s="28">
        <v>14430014</v>
      </c>
      <c r="N14" s="28">
        <v>13840750</v>
      </c>
      <c r="O14" s="28">
        <v>12823788</v>
      </c>
      <c r="P14" s="28">
        <v>13644913</v>
      </c>
      <c r="Q14" s="28">
        <v>14857591</v>
      </c>
      <c r="R14" s="28">
        <f t="shared" si="0"/>
        <v>162583422</v>
      </c>
    </row>
    <row r="15" spans="1:18" x14ac:dyDescent="0.2">
      <c r="A15" s="115">
        <v>10</v>
      </c>
      <c r="B15" s="115">
        <v>10</v>
      </c>
      <c r="C15" s="128" t="s">
        <v>83</v>
      </c>
      <c r="D15" s="127">
        <v>40810005</v>
      </c>
      <c r="E15" s="29"/>
      <c r="F15" s="28">
        <v>73449</v>
      </c>
      <c r="G15" s="28">
        <v>69500</v>
      </c>
      <c r="H15" s="28">
        <v>69500</v>
      </c>
      <c r="I15" s="28">
        <v>111566</v>
      </c>
      <c r="J15" s="28">
        <v>69500</v>
      </c>
      <c r="K15" s="28">
        <v>69500</v>
      </c>
      <c r="L15" s="28">
        <v>-436646</v>
      </c>
      <c r="M15" s="28">
        <v>0</v>
      </c>
      <c r="N15" s="28">
        <v>0</v>
      </c>
      <c r="O15" s="28">
        <v>0</v>
      </c>
      <c r="P15" s="28">
        <v>0</v>
      </c>
      <c r="Q15" s="28">
        <v>0</v>
      </c>
      <c r="R15" s="28">
        <f t="shared" si="0"/>
        <v>26369</v>
      </c>
    </row>
    <row r="16" spans="1:18" x14ac:dyDescent="0.2">
      <c r="A16" s="115">
        <v>11</v>
      </c>
      <c r="C16" s="126" t="s">
        <v>84</v>
      </c>
      <c r="D16" s="127"/>
      <c r="E16" s="29"/>
      <c r="F16" s="129">
        <f t="shared" ref="F16:N16" si="1">SUM(F8:F15)</f>
        <v>83244624</v>
      </c>
      <c r="G16" s="129">
        <f t="shared" si="1"/>
        <v>93990295</v>
      </c>
      <c r="H16" s="129">
        <f t="shared" si="1"/>
        <v>82361740</v>
      </c>
      <c r="I16" s="129">
        <f t="shared" si="1"/>
        <v>68946713</v>
      </c>
      <c r="J16" s="129">
        <f t="shared" si="1"/>
        <v>69864872</v>
      </c>
      <c r="K16" s="129">
        <f t="shared" si="1"/>
        <v>75659071</v>
      </c>
      <c r="L16" s="129">
        <f t="shared" si="1"/>
        <v>50896201</v>
      </c>
      <c r="M16" s="129">
        <f t="shared" si="1"/>
        <v>57393223</v>
      </c>
      <c r="N16" s="129">
        <f t="shared" si="1"/>
        <v>41178879</v>
      </c>
      <c r="O16" s="129">
        <v>76661037</v>
      </c>
      <c r="P16" s="129">
        <f>SUM(P8:P15)-1</f>
        <v>90872951</v>
      </c>
      <c r="Q16" s="129">
        <f>SUM(Q8:Q15)</f>
        <v>101552943</v>
      </c>
      <c r="R16" s="129">
        <f>SUM(R8:R15)</f>
        <v>892622550</v>
      </c>
    </row>
    <row r="17" spans="1:18" x14ac:dyDescent="0.2">
      <c r="A17" s="115">
        <v>12</v>
      </c>
      <c r="C17" s="126"/>
      <c r="D17" s="127"/>
      <c r="E17" s="29"/>
      <c r="F17" s="125"/>
      <c r="G17" s="125"/>
      <c r="H17" s="125"/>
      <c r="I17" s="125"/>
      <c r="J17" s="125"/>
      <c r="K17" s="125"/>
      <c r="L17" s="125"/>
      <c r="M17" s="125"/>
      <c r="N17" s="125"/>
      <c r="O17" s="125"/>
      <c r="P17" s="125"/>
      <c r="Q17" s="125"/>
      <c r="R17" s="28"/>
    </row>
    <row r="18" spans="1:18" x14ac:dyDescent="0.2">
      <c r="A18" s="115">
        <v>13</v>
      </c>
      <c r="C18" s="130" t="s">
        <v>85</v>
      </c>
      <c r="D18" s="29"/>
      <c r="E18" s="29"/>
      <c r="F18" s="131"/>
      <c r="G18" s="131"/>
      <c r="H18" s="131"/>
      <c r="I18" s="131"/>
      <c r="J18" s="131"/>
      <c r="K18" s="131"/>
      <c r="L18" s="131"/>
      <c r="M18" s="131"/>
      <c r="N18" s="131"/>
      <c r="O18" s="131"/>
      <c r="P18" s="131"/>
      <c r="Q18" s="131"/>
      <c r="R18" s="131"/>
    </row>
    <row r="19" spans="1:18" x14ac:dyDescent="0.2">
      <c r="A19" s="115">
        <v>14</v>
      </c>
      <c r="B19" s="115">
        <v>9</v>
      </c>
      <c r="C19" s="111" t="s">
        <v>86</v>
      </c>
      <c r="D19" s="29"/>
      <c r="E19" s="29"/>
      <c r="F19" s="154">
        <v>347745.6</v>
      </c>
      <c r="G19" s="154">
        <v>314092.79999999999</v>
      </c>
      <c r="H19" s="154">
        <v>347278.2</v>
      </c>
      <c r="I19" s="154">
        <v>336528</v>
      </c>
      <c r="J19" s="154">
        <v>347745.6</v>
      </c>
      <c r="K19" s="154">
        <v>336528</v>
      </c>
      <c r="L19" s="154">
        <v>347745.6</v>
      </c>
      <c r="M19" s="154">
        <v>347745.6</v>
      </c>
      <c r="N19" s="154">
        <v>336528</v>
      </c>
      <c r="O19" s="154">
        <v>347745.6</v>
      </c>
      <c r="P19" s="154">
        <v>336995.4</v>
      </c>
      <c r="Q19" s="154">
        <v>347745.6</v>
      </c>
      <c r="R19" s="24">
        <f>SUM(F19:Q19)</f>
        <v>4094424</v>
      </c>
    </row>
    <row r="20" spans="1:18" ht="18" customHeight="1" thickBot="1" x14ac:dyDescent="0.25">
      <c r="A20" s="115">
        <v>16</v>
      </c>
      <c r="C20" s="130" t="s">
        <v>87</v>
      </c>
      <c r="D20" s="132"/>
      <c r="E20" s="29"/>
      <c r="F20" s="159">
        <f>F16+F19</f>
        <v>83592369.599999994</v>
      </c>
      <c r="G20" s="159">
        <f>G16+G19</f>
        <v>94304387.799999997</v>
      </c>
      <c r="H20" s="159">
        <f t="shared" ref="H20:Q20" si="2">H16+H19</f>
        <v>82709018.200000003</v>
      </c>
      <c r="I20" s="159">
        <f t="shared" si="2"/>
        <v>69283241</v>
      </c>
      <c r="J20" s="159">
        <f t="shared" si="2"/>
        <v>70212617.599999994</v>
      </c>
      <c r="K20" s="159">
        <f t="shared" si="2"/>
        <v>75995599</v>
      </c>
      <c r="L20" s="159">
        <f t="shared" si="2"/>
        <v>51243946.600000001</v>
      </c>
      <c r="M20" s="159">
        <f t="shared" si="2"/>
        <v>57740968.600000001</v>
      </c>
      <c r="N20" s="159">
        <f t="shared" si="2"/>
        <v>41515407</v>
      </c>
      <c r="O20" s="159">
        <v>77008782.599999994</v>
      </c>
      <c r="P20" s="159">
        <f t="shared" si="2"/>
        <v>91209946.400000006</v>
      </c>
      <c r="Q20" s="159">
        <f t="shared" si="2"/>
        <v>101900688.59999999</v>
      </c>
      <c r="R20" s="133">
        <f>R16+R19</f>
        <v>896716974</v>
      </c>
    </row>
    <row r="21" spans="1:18" ht="16.5" customHeight="1" x14ac:dyDescent="0.2">
      <c r="A21" s="115">
        <v>17</v>
      </c>
      <c r="C21" s="1"/>
      <c r="H21" s="160"/>
      <c r="I21" s="161"/>
      <c r="J21" s="162"/>
      <c r="K21" s="163"/>
      <c r="M21" s="164"/>
      <c r="N21" s="164"/>
      <c r="O21" s="164"/>
      <c r="P21" s="164"/>
      <c r="Q21" s="164"/>
    </row>
    <row r="22" spans="1:18" x14ac:dyDescent="0.2">
      <c r="A22" s="115">
        <v>18</v>
      </c>
      <c r="R22" s="131"/>
    </row>
    <row r="23" spans="1:18" x14ac:dyDescent="0.2">
      <c r="A23" s="115">
        <v>19</v>
      </c>
      <c r="B23" s="115">
        <v>13</v>
      </c>
      <c r="C23" s="138" t="s">
        <v>88</v>
      </c>
      <c r="D23" s="29"/>
      <c r="E23" s="29"/>
      <c r="F23" s="165">
        <v>458906171.79498053</v>
      </c>
      <c r="G23" s="165"/>
      <c r="H23" s="165"/>
      <c r="I23" s="165"/>
      <c r="J23" s="165"/>
      <c r="K23" s="165"/>
      <c r="L23" s="165"/>
      <c r="M23" s="165"/>
      <c r="N23" s="165"/>
      <c r="O23" s="165"/>
      <c r="P23" s="165"/>
      <c r="Q23" s="165"/>
      <c r="R23" s="28">
        <f>SUM(F23:Q23)</f>
        <v>458906171.79498053</v>
      </c>
    </row>
    <row r="24" spans="1:18" x14ac:dyDescent="0.2">
      <c r="A24" s="115">
        <v>20</v>
      </c>
      <c r="B24" s="115">
        <v>13</v>
      </c>
      <c r="C24" s="138" t="s">
        <v>89</v>
      </c>
      <c r="D24" s="29"/>
      <c r="E24" s="29"/>
      <c r="F24" s="165">
        <v>1647017828.4896917</v>
      </c>
      <c r="G24" s="165">
        <v>2026840290</v>
      </c>
      <c r="H24" s="165">
        <v>2000055933</v>
      </c>
      <c r="I24" s="165">
        <v>1861485759</v>
      </c>
      <c r="J24" s="165">
        <v>1503233889</v>
      </c>
      <c r="K24" s="165">
        <v>1421272776</v>
      </c>
      <c r="L24" s="165">
        <v>1489630442</v>
      </c>
      <c r="M24" s="165">
        <v>1650321694</v>
      </c>
      <c r="N24" s="165">
        <v>1454939325</v>
      </c>
      <c r="O24" s="165">
        <v>1658893356</v>
      </c>
      <c r="P24" s="165">
        <v>1928129246</v>
      </c>
      <c r="Q24" s="165">
        <f>2071734661+86780</f>
        <v>2071821441</v>
      </c>
      <c r="R24" s="28"/>
    </row>
    <row r="25" spans="1:18" ht="14.25" customHeight="1" x14ac:dyDescent="0.2">
      <c r="A25" s="115">
        <v>21</v>
      </c>
      <c r="B25" s="16" t="s">
        <v>90</v>
      </c>
      <c r="C25" s="138" t="s">
        <v>91</v>
      </c>
      <c r="D25" s="139"/>
      <c r="E25" s="139"/>
      <c r="F25" s="166">
        <f>-62808892*10/31</f>
        <v>-20260932.903225806</v>
      </c>
      <c r="G25" s="166"/>
      <c r="H25" s="166"/>
      <c r="I25" s="166"/>
      <c r="J25" s="166"/>
      <c r="K25" s="166"/>
      <c r="L25" s="166"/>
      <c r="M25" s="166"/>
      <c r="N25" s="165"/>
      <c r="O25" s="165"/>
      <c r="P25" s="165"/>
      <c r="Q25" s="165"/>
      <c r="R25" s="28">
        <f>SUM(F25:Q25)</f>
        <v>-20260932.903225806</v>
      </c>
    </row>
    <row r="26" spans="1:18" ht="14.25" customHeight="1" x14ac:dyDescent="0.2">
      <c r="A26" s="115">
        <v>22</v>
      </c>
      <c r="B26" s="16" t="s">
        <v>90</v>
      </c>
      <c r="C26" s="138" t="s">
        <v>92</v>
      </c>
      <c r="D26" s="139"/>
      <c r="E26" s="139"/>
      <c r="F26" s="166">
        <f>-62808892*21/31</f>
        <v>-42547959.096774191</v>
      </c>
      <c r="G26" s="166">
        <v>-59726696.828803301</v>
      </c>
      <c r="H26" s="166">
        <v>-59080873</v>
      </c>
      <c r="I26" s="166">
        <v>-57448564.293715902</v>
      </c>
      <c r="J26" s="166">
        <v>-53306307</v>
      </c>
      <c r="K26" s="166">
        <v>-60337942</v>
      </c>
      <c r="L26" s="166">
        <v>-59453364</v>
      </c>
      <c r="M26" s="166">
        <v>-77388969.810000002</v>
      </c>
      <c r="N26" s="166">
        <v>-58107573</v>
      </c>
      <c r="O26" s="166">
        <v>-58839625</v>
      </c>
      <c r="P26" s="166">
        <v>-51142738</v>
      </c>
      <c r="Q26" s="166">
        <v>-66295052</v>
      </c>
      <c r="R26" s="28"/>
    </row>
    <row r="27" spans="1:18" ht="14.25" customHeight="1" x14ac:dyDescent="0.2">
      <c r="A27" s="115">
        <v>23</v>
      </c>
      <c r="B27" s="16" t="s">
        <v>93</v>
      </c>
      <c r="C27" s="69" t="s">
        <v>94</v>
      </c>
      <c r="F27" s="167">
        <f>F23+F25+F24+F26</f>
        <v>2043115108.2846723</v>
      </c>
      <c r="G27" s="167">
        <f>G24+G26</f>
        <v>1967113593.1711967</v>
      </c>
      <c r="H27" s="167">
        <f t="shared" ref="H27:P27" si="3">H24+H26</f>
        <v>1940975060</v>
      </c>
      <c r="I27" s="167">
        <f t="shared" si="3"/>
        <v>1804037194.706284</v>
      </c>
      <c r="J27" s="167">
        <f t="shared" si="3"/>
        <v>1449927582</v>
      </c>
      <c r="K27" s="167">
        <f t="shared" si="3"/>
        <v>1360934834</v>
      </c>
      <c r="L27" s="167">
        <f t="shared" si="3"/>
        <v>1430177078</v>
      </c>
      <c r="M27" s="167">
        <f t="shared" si="3"/>
        <v>1572932724.1900001</v>
      </c>
      <c r="N27" s="167">
        <f t="shared" si="3"/>
        <v>1396831752</v>
      </c>
      <c r="O27" s="167">
        <f t="shared" si="3"/>
        <v>1600053731</v>
      </c>
      <c r="P27" s="167">
        <f t="shared" si="3"/>
        <v>1876986508</v>
      </c>
      <c r="Q27" s="167">
        <f>Q24+Q26</f>
        <v>2005526389</v>
      </c>
      <c r="R27" s="56">
        <f>SUM(F27:Q27)</f>
        <v>20448611554.352154</v>
      </c>
    </row>
    <row r="28" spans="1:18" ht="19.5" customHeight="1" x14ac:dyDescent="0.2">
      <c r="A28" s="115">
        <v>24</v>
      </c>
      <c r="C28" s="130" t="s">
        <v>95</v>
      </c>
      <c r="D28" s="140"/>
      <c r="E28" s="29"/>
      <c r="N28" s="149"/>
      <c r="R28" s="24"/>
    </row>
    <row r="29" spans="1:18" x14ac:dyDescent="0.2">
      <c r="A29" s="115">
        <v>25</v>
      </c>
      <c r="B29" s="115">
        <v>14</v>
      </c>
      <c r="C29" s="141" t="s">
        <v>96</v>
      </c>
      <c r="D29" s="140">
        <v>3.8982999999999997E-2</v>
      </c>
      <c r="E29" s="29"/>
      <c r="F29" s="149">
        <f>(F23+F25)*$D$29</f>
        <v>17099707.347717274</v>
      </c>
      <c r="G29" s="149"/>
      <c r="H29" s="149"/>
      <c r="I29" s="149"/>
      <c r="J29" s="149"/>
      <c r="K29" s="149"/>
      <c r="L29" s="149"/>
      <c r="M29" s="149"/>
      <c r="N29" s="149"/>
      <c r="O29" s="149"/>
      <c r="P29" s="149"/>
      <c r="Q29" s="149"/>
      <c r="R29" s="24">
        <f>SUM(F29:Q29)</f>
        <v>17099707.347717274</v>
      </c>
    </row>
    <row r="30" spans="1:18" ht="15.75" customHeight="1" x14ac:dyDescent="0.2">
      <c r="A30" s="115">
        <v>26</v>
      </c>
      <c r="B30" s="115">
        <v>14</v>
      </c>
      <c r="C30" s="141" t="s">
        <v>97</v>
      </c>
      <c r="D30" s="140">
        <v>4.6514E-2</v>
      </c>
      <c r="E30" s="29"/>
      <c r="F30" s="149">
        <f>(F24+F26)*$D$30</f>
        <v>74630311.504942164</v>
      </c>
      <c r="G30" s="168">
        <f>+G27*D30</f>
        <v>91498321.672765046</v>
      </c>
      <c r="H30" s="168">
        <f>+H27*$D$30</f>
        <v>90282513.940840006</v>
      </c>
      <c r="I30" s="168">
        <f t="shared" ref="I30:Q30" si="4">+I27*$D$30</f>
        <v>83912986.074568093</v>
      </c>
      <c r="J30" s="168">
        <f>+J27*$D$30</f>
        <v>67441931.549147993</v>
      </c>
      <c r="K30" s="168">
        <f t="shared" si="4"/>
        <v>63302522.868675999</v>
      </c>
      <c r="L30" s="168">
        <f t="shared" si="4"/>
        <v>66523256.606091999</v>
      </c>
      <c r="M30" s="168">
        <f t="shared" si="4"/>
        <v>73163392.732973665</v>
      </c>
      <c r="N30" s="168">
        <f t="shared" si="4"/>
        <v>64972232.112527996</v>
      </c>
      <c r="O30" s="168">
        <f t="shared" si="4"/>
        <v>74424899.243734002</v>
      </c>
      <c r="P30" s="168">
        <f t="shared" si="4"/>
        <v>87306150.433111995</v>
      </c>
      <c r="Q30" s="168">
        <f t="shared" si="4"/>
        <v>93285054.457946002</v>
      </c>
      <c r="R30" s="24">
        <f>SUM(F30:Q30)</f>
        <v>930743573.19732499</v>
      </c>
    </row>
    <row r="31" spans="1:18" ht="18.75" customHeight="1" x14ac:dyDescent="0.2">
      <c r="A31" s="115">
        <v>27</v>
      </c>
      <c r="B31" s="115">
        <v>15</v>
      </c>
      <c r="C31" s="142" t="s">
        <v>98</v>
      </c>
      <c r="D31" s="143"/>
      <c r="E31" s="29"/>
      <c r="F31" s="169">
        <f>F29+F30</f>
        <v>91730018.852659434</v>
      </c>
      <c r="G31" s="169">
        <f>G29+G30</f>
        <v>91498321.672765046</v>
      </c>
      <c r="H31" s="169">
        <f t="shared" ref="H31:P31" si="5">H29+H30</f>
        <v>90282513.940840006</v>
      </c>
      <c r="I31" s="169">
        <f t="shared" si="5"/>
        <v>83912986.074568093</v>
      </c>
      <c r="J31" s="169">
        <f t="shared" si="5"/>
        <v>67441931.549147993</v>
      </c>
      <c r="K31" s="169">
        <f t="shared" si="5"/>
        <v>63302522.868675999</v>
      </c>
      <c r="L31" s="169">
        <f t="shared" si="5"/>
        <v>66523256.606091999</v>
      </c>
      <c r="M31" s="169">
        <f t="shared" si="5"/>
        <v>73163392.732973665</v>
      </c>
      <c r="N31" s="169">
        <f t="shared" si="5"/>
        <v>64972232.112527996</v>
      </c>
      <c r="O31" s="169">
        <f t="shared" si="5"/>
        <v>74424899.243734002</v>
      </c>
      <c r="P31" s="169">
        <f t="shared" si="5"/>
        <v>87306150.433111995</v>
      </c>
      <c r="Q31" s="169">
        <f>Q29+Q30</f>
        <v>93285054.457946002</v>
      </c>
      <c r="R31" s="144">
        <f>SUM(R29:R30)</f>
        <v>947843280.54504228</v>
      </c>
    </row>
    <row r="32" spans="1:18" ht="20.25" customHeight="1" x14ac:dyDescent="0.2">
      <c r="A32" s="115">
        <v>28</v>
      </c>
      <c r="C32" s="145"/>
      <c r="D32" s="140"/>
      <c r="E32" s="29"/>
      <c r="F32" s="149"/>
      <c r="G32" s="149"/>
      <c r="H32" s="160"/>
      <c r="I32" s="162"/>
      <c r="J32" s="162"/>
      <c r="K32" s="163"/>
      <c r="L32" s="149"/>
      <c r="M32" s="170"/>
      <c r="N32" s="170"/>
      <c r="O32" s="170"/>
      <c r="P32" s="170"/>
      <c r="Q32" s="170"/>
      <c r="R32" s="146"/>
    </row>
    <row r="33" spans="1:23" ht="17.45" customHeight="1" thickBot="1" x14ac:dyDescent="0.25">
      <c r="A33" s="115">
        <v>29</v>
      </c>
      <c r="B33" s="115">
        <v>17</v>
      </c>
      <c r="C33" s="147" t="s">
        <v>7</v>
      </c>
      <c r="E33" s="29"/>
      <c r="F33" s="133">
        <f>F20-F31</f>
        <v>-8137649.25265944</v>
      </c>
      <c r="G33" s="133">
        <f t="shared" ref="G33:R33" si="6">G20-G31</f>
        <v>2806066.1272349507</v>
      </c>
      <c r="H33" s="133">
        <f>H20-H31</f>
        <v>-7573495.7408400029</v>
      </c>
      <c r="I33" s="133">
        <f t="shared" si="6"/>
        <v>-14629745.074568093</v>
      </c>
      <c r="J33" s="133">
        <f t="shared" si="6"/>
        <v>2770686.0508520007</v>
      </c>
      <c r="K33" s="133">
        <f t="shared" si="6"/>
        <v>12693076.131324001</v>
      </c>
      <c r="L33" s="133">
        <f t="shared" si="6"/>
        <v>-15279310.006091997</v>
      </c>
      <c r="M33" s="133">
        <f>M20-M31</f>
        <v>-15422424.132973664</v>
      </c>
      <c r="N33" s="133">
        <f t="shared" si="6"/>
        <v>-23456825.112527996</v>
      </c>
      <c r="O33" s="133">
        <f>O20-O31</f>
        <v>2583883.3562659919</v>
      </c>
      <c r="P33" s="133">
        <f t="shared" si="6"/>
        <v>3903795.9668880105</v>
      </c>
      <c r="Q33" s="133">
        <f t="shared" si="6"/>
        <v>8615634.1420539916</v>
      </c>
      <c r="R33" s="133">
        <f t="shared" si="6"/>
        <v>-51126306.545042276</v>
      </c>
    </row>
    <row r="34" spans="1:23" ht="15.75" customHeight="1" x14ac:dyDescent="0.2">
      <c r="A34" s="115">
        <v>30</v>
      </c>
      <c r="C34" s="148" t="s">
        <v>99</v>
      </c>
      <c r="F34" s="149">
        <f t="shared" ref="F34:R34" si="7">+F33</f>
        <v>-8137649.25265944</v>
      </c>
      <c r="G34" s="149">
        <f t="shared" si="7"/>
        <v>2806066.1272349507</v>
      </c>
      <c r="H34" s="149">
        <f>+H33</f>
        <v>-7573495.7408400029</v>
      </c>
      <c r="I34" s="149">
        <f t="shared" si="7"/>
        <v>-14629745.074568093</v>
      </c>
      <c r="J34" s="149">
        <f t="shared" si="7"/>
        <v>2770686.0508520007</v>
      </c>
      <c r="K34" s="149">
        <f t="shared" si="7"/>
        <v>12693076.131324001</v>
      </c>
      <c r="L34" s="149">
        <f t="shared" si="7"/>
        <v>-15279310.006091997</v>
      </c>
      <c r="M34" s="149">
        <f t="shared" si="7"/>
        <v>-15422424.132973664</v>
      </c>
      <c r="N34" s="149">
        <f t="shared" si="7"/>
        <v>-23456825.112527996</v>
      </c>
      <c r="O34" s="149">
        <f t="shared" si="7"/>
        <v>2583883.3562659919</v>
      </c>
      <c r="P34" s="149">
        <f t="shared" si="7"/>
        <v>3903795.9668880105</v>
      </c>
      <c r="Q34" s="149">
        <f t="shared" si="7"/>
        <v>8615634.1420539916</v>
      </c>
      <c r="R34" s="149">
        <f t="shared" si="7"/>
        <v>-51126306.545042276</v>
      </c>
    </row>
    <row r="35" spans="1:23" ht="15" x14ac:dyDescent="0.2">
      <c r="A35" s="115">
        <v>31</v>
      </c>
      <c r="H35" s="134"/>
      <c r="I35" s="135"/>
      <c r="J35" s="135"/>
      <c r="K35" s="136"/>
      <c r="M35" s="137"/>
      <c r="N35" s="137"/>
      <c r="O35" s="137"/>
      <c r="P35" s="137"/>
      <c r="Q35" s="137"/>
    </row>
    <row r="36" spans="1:23" x14ac:dyDescent="0.2">
      <c r="A36" s="115">
        <v>32</v>
      </c>
      <c r="C36" s="58" t="s">
        <v>100</v>
      </c>
      <c r="D36" s="150"/>
      <c r="F36" s="24"/>
      <c r="G36" s="24"/>
      <c r="H36" s="24"/>
      <c r="I36" s="24"/>
      <c r="J36" s="24"/>
      <c r="K36" s="24"/>
      <c r="L36" s="24"/>
      <c r="M36" s="24"/>
      <c r="N36" s="24"/>
      <c r="O36" s="24"/>
      <c r="P36" s="24"/>
      <c r="Q36" s="24"/>
      <c r="R36" s="24"/>
    </row>
    <row r="37" spans="1:23" x14ac:dyDescent="0.2">
      <c r="A37" s="115">
        <v>33</v>
      </c>
      <c r="C37" s="141" t="s">
        <v>96</v>
      </c>
      <c r="D37" s="151">
        <v>3.7438E-4</v>
      </c>
      <c r="E37" s="151"/>
      <c r="F37" s="24">
        <f>F34*(1-$D$37)*10/31</f>
        <v>-2624065.3804942672</v>
      </c>
      <c r="G37" s="24"/>
      <c r="H37" s="24"/>
      <c r="I37" s="24"/>
      <c r="J37" s="24"/>
      <c r="K37" s="24"/>
      <c r="L37" s="24"/>
      <c r="M37" s="24"/>
      <c r="N37" s="24"/>
      <c r="O37" s="24"/>
      <c r="P37" s="24"/>
      <c r="Q37" s="24"/>
      <c r="R37" s="24">
        <f>SUM(F37:Q37)</f>
        <v>-2624065.3804942672</v>
      </c>
    </row>
    <row r="38" spans="1:23" x14ac:dyDescent="0.2">
      <c r="C38" s="141" t="s">
        <v>97</v>
      </c>
      <c r="D38" s="151">
        <v>3.3098999999999997E-4</v>
      </c>
      <c r="E38" s="151"/>
      <c r="F38" s="24">
        <f>F34*(1-$D$38)*21/31</f>
        <v>-5510776.4907999793</v>
      </c>
      <c r="G38" s="24">
        <f>G34*(1-$D$38)</f>
        <v>2805137.347407497</v>
      </c>
      <c r="H38" s="24">
        <f>H34*(1-$D$38)</f>
        <v>-7570988.9894847423</v>
      </c>
      <c r="I38" s="24">
        <f t="shared" ref="I38:Q38" si="8">I34*(1-$D$38)</f>
        <v>-14624902.77524586</v>
      </c>
      <c r="J38" s="24">
        <f t="shared" si="8"/>
        <v>2769768.9814760289</v>
      </c>
      <c r="K38" s="24">
        <f t="shared" si="8"/>
        <v>12688874.850055294</v>
      </c>
      <c r="L38" s="24">
        <f t="shared" si="8"/>
        <v>-15274252.707273081</v>
      </c>
      <c r="M38" s="24">
        <f t="shared" si="8"/>
        <v>-15417319.464809891</v>
      </c>
      <c r="N38" s="24">
        <f t="shared" si="8"/>
        <v>-23449061.137984</v>
      </c>
      <c r="O38" s="24">
        <f t="shared" si="8"/>
        <v>2583028.1167139015</v>
      </c>
      <c r="P38" s="24">
        <f t="shared" si="8"/>
        <v>3902503.8494609301</v>
      </c>
      <c r="Q38" s="24">
        <f t="shared" si="8"/>
        <v>8612782.4533093125</v>
      </c>
      <c r="R38" s="24">
        <f>SUM(F38:Q38)</f>
        <v>-48485205.96717459</v>
      </c>
    </row>
    <row r="39" spans="1:23" ht="17.25" customHeight="1" x14ac:dyDescent="0.2">
      <c r="A39" s="115">
        <v>34</v>
      </c>
      <c r="C39" s="1"/>
      <c r="D39" s="143"/>
      <c r="E39" s="151"/>
      <c r="F39" s="24"/>
      <c r="G39" s="24"/>
      <c r="H39" s="134"/>
      <c r="I39" s="135"/>
      <c r="J39" s="135"/>
      <c r="K39" s="136"/>
      <c r="L39" s="24"/>
      <c r="M39" s="137"/>
      <c r="N39" s="137"/>
      <c r="O39" s="24"/>
      <c r="P39" s="137"/>
      <c r="Q39" s="137"/>
      <c r="R39" s="24"/>
    </row>
    <row r="40" spans="1:23" x14ac:dyDescent="0.2">
      <c r="A40" s="115">
        <v>35</v>
      </c>
      <c r="C40" s="58" t="s">
        <v>101</v>
      </c>
      <c r="E40" s="29"/>
      <c r="F40" s="24">
        <f>+F37+F38</f>
        <v>-8134841.871294247</v>
      </c>
      <c r="G40" s="24">
        <f>+G38</f>
        <v>2805137.347407497</v>
      </c>
      <c r="H40" s="24">
        <f t="shared" ref="H40:P40" si="9">+H38</f>
        <v>-7570988.9894847423</v>
      </c>
      <c r="I40" s="24">
        <f t="shared" si="9"/>
        <v>-14624902.77524586</v>
      </c>
      <c r="J40" s="24">
        <f t="shared" si="9"/>
        <v>2769768.9814760289</v>
      </c>
      <c r="K40" s="24">
        <f t="shared" si="9"/>
        <v>12688874.850055294</v>
      </c>
      <c r="L40" s="24">
        <f t="shared" si="9"/>
        <v>-15274252.707273081</v>
      </c>
      <c r="M40" s="24">
        <f t="shared" si="9"/>
        <v>-15417319.464809891</v>
      </c>
      <c r="N40" s="24">
        <f t="shared" si="9"/>
        <v>-23449061.137984</v>
      </c>
      <c r="O40" s="24">
        <f t="shared" si="9"/>
        <v>2583028.1167139015</v>
      </c>
      <c r="P40" s="24">
        <f t="shared" si="9"/>
        <v>3902503.8494609301</v>
      </c>
      <c r="Q40" s="24">
        <f>+Q38</f>
        <v>8612782.4533093125</v>
      </c>
      <c r="R40" s="24">
        <f>+R37+R38</f>
        <v>-51109271.347668856</v>
      </c>
    </row>
    <row r="41" spans="1:23" x14ac:dyDescent="0.2">
      <c r="A41" s="115">
        <v>36</v>
      </c>
      <c r="C41" s="58" t="s">
        <v>102</v>
      </c>
      <c r="E41" s="29"/>
      <c r="F41" s="24">
        <f>-F40</f>
        <v>8134841.871294247</v>
      </c>
      <c r="G41" s="24">
        <f>-G40</f>
        <v>-2805137.347407497</v>
      </c>
      <c r="H41" s="24">
        <f t="shared" ref="H41:Q41" si="10">-H40</f>
        <v>7570988.9894847423</v>
      </c>
      <c r="I41" s="24">
        <f t="shared" si="10"/>
        <v>14624902.77524586</v>
      </c>
      <c r="J41" s="24">
        <f t="shared" si="10"/>
        <v>-2769768.9814760289</v>
      </c>
      <c r="K41" s="24">
        <f t="shared" si="10"/>
        <v>-12688874.850055294</v>
      </c>
      <c r="L41" s="24">
        <f t="shared" si="10"/>
        <v>15274252.707273081</v>
      </c>
      <c r="M41" s="24">
        <f t="shared" si="10"/>
        <v>15417319.464809891</v>
      </c>
      <c r="N41" s="24">
        <f t="shared" si="10"/>
        <v>23449061.137984</v>
      </c>
      <c r="O41" s="24">
        <f t="shared" si="10"/>
        <v>-2583028.1167139015</v>
      </c>
      <c r="P41" s="24">
        <f t="shared" si="10"/>
        <v>-3902503.8494609301</v>
      </c>
      <c r="Q41" s="24">
        <f t="shared" si="10"/>
        <v>-8612782.4533093125</v>
      </c>
      <c r="R41" s="24">
        <f>-R40</f>
        <v>51109271.347668856</v>
      </c>
    </row>
    <row r="42" spans="1:23" x14ac:dyDescent="0.2">
      <c r="A42" s="115">
        <v>37</v>
      </c>
      <c r="C42" s="58"/>
      <c r="E42" s="29"/>
      <c r="F42" s="24"/>
      <c r="G42" s="24"/>
      <c r="H42" s="24"/>
      <c r="I42" s="24"/>
      <c r="J42" s="24"/>
      <c r="K42" s="24"/>
      <c r="L42" s="24"/>
      <c r="M42" s="24"/>
      <c r="N42" s="24"/>
      <c r="O42" s="137"/>
      <c r="P42" s="24"/>
      <c r="Q42" s="24"/>
      <c r="R42" s="24"/>
    </row>
    <row r="43" spans="1:23" x14ac:dyDescent="0.2">
      <c r="A43" s="115">
        <v>38</v>
      </c>
      <c r="C43" s="58" t="s">
        <v>103</v>
      </c>
      <c r="E43" s="29"/>
      <c r="F43" s="24">
        <f>+F40</f>
        <v>-8134841.871294247</v>
      </c>
      <c r="G43" s="24">
        <f>+F43+G40</f>
        <v>-5329704.5238867495</v>
      </c>
      <c r="H43" s="24">
        <f t="shared" ref="H43:J44" si="11">+G43+H40</f>
        <v>-12900693.513371492</v>
      </c>
      <c r="I43" s="24">
        <f t="shared" si="11"/>
        <v>-27525596.28861735</v>
      </c>
      <c r="J43" s="24">
        <f>+I43+J40</f>
        <v>-24755827.307141323</v>
      </c>
      <c r="K43" s="24">
        <f t="shared" ref="K43:P44" si="12">+J43+K40</f>
        <v>-12066952.457086029</v>
      </c>
      <c r="L43" s="24">
        <f>+K43+L40</f>
        <v>-27341205.164359108</v>
      </c>
      <c r="M43" s="24">
        <f t="shared" si="12"/>
        <v>-42758524.629169002</v>
      </c>
      <c r="N43" s="24">
        <f t="shared" si="12"/>
        <v>-66207585.767153002</v>
      </c>
      <c r="O43" s="24">
        <f>+N43+O40</f>
        <v>-63624557.650439098</v>
      </c>
      <c r="P43" s="24">
        <f t="shared" si="12"/>
        <v>-59722053.800978169</v>
      </c>
      <c r="Q43" s="24">
        <f>+P43+Q40</f>
        <v>-51109271.347668856</v>
      </c>
      <c r="R43" s="24">
        <f>+R40</f>
        <v>-51109271.347668856</v>
      </c>
    </row>
    <row r="44" spans="1:23" x14ac:dyDescent="0.2">
      <c r="A44" s="115">
        <v>39</v>
      </c>
      <c r="C44" s="58" t="s">
        <v>104</v>
      </c>
      <c r="E44" s="29"/>
      <c r="F44" s="24">
        <f>+F41</f>
        <v>8134841.871294247</v>
      </c>
      <c r="G44" s="24">
        <f>+F44+G41</f>
        <v>5329704.5238867495</v>
      </c>
      <c r="H44" s="24">
        <f t="shared" si="11"/>
        <v>12900693.513371492</v>
      </c>
      <c r="I44" s="24">
        <f t="shared" si="11"/>
        <v>27525596.28861735</v>
      </c>
      <c r="J44" s="24">
        <f t="shared" si="11"/>
        <v>24755827.307141323</v>
      </c>
      <c r="K44" s="24">
        <f t="shared" si="12"/>
        <v>12066952.457086029</v>
      </c>
      <c r="L44" s="24">
        <f t="shared" si="12"/>
        <v>27341205.164359108</v>
      </c>
      <c r="M44" s="24">
        <f t="shared" si="12"/>
        <v>42758524.629169002</v>
      </c>
      <c r="N44" s="24">
        <f t="shared" si="12"/>
        <v>66207585.767153002</v>
      </c>
      <c r="O44" s="24">
        <f t="shared" si="12"/>
        <v>63624557.650439098</v>
      </c>
      <c r="P44" s="24">
        <f t="shared" si="12"/>
        <v>59722053.800978169</v>
      </c>
      <c r="Q44" s="24">
        <f>+P44+Q41</f>
        <v>51109271.347668856</v>
      </c>
      <c r="R44" s="24">
        <f>+R41</f>
        <v>51109271.347668856</v>
      </c>
    </row>
    <row r="45" spans="1:23" ht="15" x14ac:dyDescent="0.2">
      <c r="C45" s="58"/>
      <c r="E45" s="29"/>
      <c r="F45" s="24"/>
      <c r="G45" s="24"/>
      <c r="H45" s="134"/>
      <c r="I45" s="135"/>
      <c r="J45" s="135"/>
      <c r="K45" s="136"/>
      <c r="L45" s="24"/>
      <c r="M45" s="137"/>
      <c r="N45" s="137"/>
      <c r="O45" s="137"/>
      <c r="P45" s="137"/>
      <c r="Q45" s="137"/>
      <c r="R45" s="24"/>
    </row>
    <row r="46" spans="1:23" ht="12.4" customHeight="1" x14ac:dyDescent="0.2">
      <c r="C46" s="152"/>
      <c r="D46" s="152"/>
      <c r="E46" s="152"/>
      <c r="F46" s="152"/>
      <c r="G46" s="152"/>
      <c r="H46" s="152"/>
      <c r="I46" s="152"/>
      <c r="J46" s="24"/>
      <c r="K46" s="153"/>
      <c r="L46" s="24"/>
      <c r="M46" s="24"/>
      <c r="N46" s="24"/>
      <c r="O46" s="24"/>
      <c r="P46" s="24"/>
      <c r="Q46" s="24"/>
      <c r="R46" s="24"/>
    </row>
    <row r="47" spans="1:23" s="1" customFormat="1" ht="34.5" customHeight="1" x14ac:dyDescent="0.2">
      <c r="A47" s="115"/>
      <c r="B47" s="115"/>
      <c r="C47" s="171" t="s">
        <v>105</v>
      </c>
      <c r="D47" s="171"/>
      <c r="E47" s="171"/>
      <c r="F47" s="171"/>
      <c r="G47" s="171"/>
      <c r="H47" s="171"/>
      <c r="I47" s="171"/>
      <c r="J47" s="171"/>
      <c r="K47" s="171"/>
      <c r="L47" s="24"/>
      <c r="M47" s="24"/>
      <c r="N47" s="24"/>
      <c r="O47" s="24"/>
      <c r="P47" s="24"/>
      <c r="Q47" s="24"/>
      <c r="R47" s="24"/>
      <c r="S47"/>
      <c r="T47"/>
      <c r="U47"/>
      <c r="V47"/>
      <c r="W47"/>
    </row>
    <row r="48" spans="1:23" s="1" customFormat="1" ht="15" customHeight="1" x14ac:dyDescent="0.2">
      <c r="A48" s="115"/>
      <c r="B48" s="115"/>
      <c r="E48" s="29"/>
      <c r="F48" s="24"/>
      <c r="G48" s="24"/>
      <c r="H48" s="24"/>
      <c r="I48" s="24"/>
      <c r="J48" s="24"/>
      <c r="K48" s="24"/>
      <c r="L48" s="24"/>
      <c r="M48" s="24"/>
      <c r="N48" s="24"/>
      <c r="O48" s="24"/>
      <c r="P48" s="24"/>
      <c r="Q48" s="24"/>
      <c r="R48" s="24"/>
      <c r="S48"/>
      <c r="T48"/>
      <c r="U48"/>
      <c r="V48"/>
      <c r="W48"/>
    </row>
    <row r="49" spans="1:23" s="1" customFormat="1" ht="42.75" customHeight="1" x14ac:dyDescent="0.2">
      <c r="A49" s="16"/>
      <c r="B49" s="16"/>
      <c r="C49" s="171" t="s">
        <v>106</v>
      </c>
      <c r="D49" s="171"/>
      <c r="E49" s="171"/>
      <c r="F49" s="171"/>
      <c r="G49" s="171"/>
      <c r="H49" s="171"/>
      <c r="I49" s="171"/>
      <c r="J49" s="171"/>
      <c r="K49" s="171"/>
      <c r="Q49" s="24"/>
      <c r="R49" s="24"/>
      <c r="S49"/>
      <c r="T49"/>
      <c r="U49"/>
      <c r="V49"/>
      <c r="W49"/>
    </row>
    <row r="50" spans="1:23" ht="20.25" customHeight="1" x14ac:dyDescent="0.35">
      <c r="A50" s="111"/>
      <c r="B50" s="111"/>
      <c r="C50" s="1" t="s">
        <v>107</v>
      </c>
      <c r="H50" s="154"/>
      <c r="I50" s="149"/>
      <c r="N50" s="155"/>
      <c r="O50" s="155"/>
      <c r="P50" s="155"/>
      <c r="Q50" s="156"/>
    </row>
    <row r="51" spans="1:23" x14ac:dyDescent="0.2">
      <c r="A51" s="111"/>
      <c r="B51" s="111"/>
      <c r="H51" s="154"/>
      <c r="I51" s="149"/>
      <c r="Q51" s="149"/>
    </row>
    <row r="52" spans="1:23" x14ac:dyDescent="0.2">
      <c r="A52" s="111"/>
      <c r="B52" s="111"/>
      <c r="C52" s="111" t="s">
        <v>108</v>
      </c>
      <c r="G52" s="157"/>
      <c r="H52" s="156"/>
      <c r="Q52" s="157"/>
    </row>
    <row r="53" spans="1:23" x14ac:dyDescent="0.2">
      <c r="A53" s="111"/>
      <c r="B53" s="111"/>
      <c r="G53" s="157"/>
      <c r="H53" s="154"/>
    </row>
    <row r="54" spans="1:23" x14ac:dyDescent="0.2">
      <c r="A54" s="111"/>
      <c r="B54" s="111"/>
      <c r="F54" s="149"/>
      <c r="H54" s="154"/>
    </row>
    <row r="55" spans="1:23" x14ac:dyDescent="0.2">
      <c r="A55" s="111"/>
      <c r="B55" s="111"/>
      <c r="H55" s="154"/>
      <c r="K55" s="154"/>
    </row>
    <row r="56" spans="1:23" x14ac:dyDescent="0.2">
      <c r="A56" s="111"/>
      <c r="B56" s="111"/>
      <c r="H56" s="154"/>
      <c r="K56" s="154"/>
    </row>
    <row r="57" spans="1:23" x14ac:dyDescent="0.2">
      <c r="A57" s="111"/>
      <c r="B57" s="111"/>
      <c r="K57" s="154"/>
    </row>
    <row r="58" spans="1:23" x14ac:dyDescent="0.2">
      <c r="A58" s="111"/>
      <c r="B58" s="111"/>
      <c r="K58" s="154"/>
    </row>
    <row r="59" spans="1:23" x14ac:dyDescent="0.2">
      <c r="A59" s="111"/>
      <c r="B59" s="111"/>
    </row>
    <row r="60" spans="1:23" x14ac:dyDescent="0.2">
      <c r="A60" s="111"/>
      <c r="B60" s="111"/>
      <c r="K60" s="154"/>
    </row>
    <row r="61" spans="1:23" x14ac:dyDescent="0.2">
      <c r="A61" s="111"/>
      <c r="B61" s="111"/>
    </row>
    <row r="62" spans="1:23" x14ac:dyDescent="0.2">
      <c r="A62" s="111"/>
      <c r="B62" s="111"/>
    </row>
    <row r="63" spans="1:23" x14ac:dyDescent="0.2">
      <c r="A63" s="111"/>
      <c r="B63" s="111"/>
    </row>
    <row r="64" spans="1:23" x14ac:dyDescent="0.2">
      <c r="A64" s="111"/>
      <c r="B64" s="111"/>
    </row>
    <row r="65" spans="1:2" x14ac:dyDescent="0.2">
      <c r="A65" s="111"/>
      <c r="B65" s="111"/>
    </row>
    <row r="66" spans="1:2" x14ac:dyDescent="0.2">
      <c r="A66" s="111"/>
      <c r="B66" s="111"/>
    </row>
    <row r="67" spans="1:2" x14ac:dyDescent="0.2">
      <c r="A67" s="111"/>
      <c r="B67" s="111"/>
    </row>
    <row r="68" spans="1:2" x14ac:dyDescent="0.2">
      <c r="A68" s="111"/>
      <c r="B68" s="111"/>
    </row>
    <row r="69" spans="1:2" x14ac:dyDescent="0.2">
      <c r="A69" s="111"/>
      <c r="B69" s="111"/>
    </row>
    <row r="70" spans="1:2" x14ac:dyDescent="0.2">
      <c r="A70" s="111"/>
      <c r="B70" s="111"/>
    </row>
    <row r="71" spans="1:2" x14ac:dyDescent="0.2">
      <c r="A71" s="158"/>
      <c r="B71" s="158"/>
    </row>
    <row r="72" spans="1:2" x14ac:dyDescent="0.2">
      <c r="A72" s="158"/>
      <c r="B72" s="158"/>
    </row>
    <row r="73" spans="1:2" x14ac:dyDescent="0.2">
      <c r="A73" s="158"/>
      <c r="B73" s="158"/>
    </row>
    <row r="74" spans="1:2" x14ac:dyDescent="0.2">
      <c r="A74" s="158"/>
      <c r="B74" s="158"/>
    </row>
    <row r="75" spans="1:2" x14ac:dyDescent="0.2">
      <c r="A75" s="158"/>
      <c r="B75" s="158"/>
    </row>
    <row r="76" spans="1:2" x14ac:dyDescent="0.2">
      <c r="A76" s="158"/>
      <c r="B76" s="158"/>
    </row>
    <row r="77" spans="1:2" x14ac:dyDescent="0.2">
      <c r="A77" s="158"/>
      <c r="B77" s="158"/>
    </row>
    <row r="78" spans="1:2" x14ac:dyDescent="0.2">
      <c r="A78" s="158"/>
      <c r="B78" s="158"/>
    </row>
    <row r="79" spans="1:2" x14ac:dyDescent="0.2">
      <c r="A79" s="158"/>
      <c r="B79" s="158"/>
    </row>
    <row r="80" spans="1:2" x14ac:dyDescent="0.2">
      <c r="A80" s="158"/>
      <c r="B80" s="158"/>
    </row>
    <row r="81" spans="1:2" x14ac:dyDescent="0.2">
      <c r="A81" s="158"/>
      <c r="B81" s="158"/>
    </row>
    <row r="82" spans="1:2" x14ac:dyDescent="0.2">
      <c r="A82" s="158"/>
      <c r="B82" s="158"/>
    </row>
    <row r="83" spans="1:2" x14ac:dyDescent="0.2">
      <c r="A83" s="158"/>
      <c r="B83" s="158"/>
    </row>
    <row r="84" spans="1:2" x14ac:dyDescent="0.2">
      <c r="A84" s="158"/>
      <c r="B84" s="158"/>
    </row>
    <row r="85" spans="1:2" x14ac:dyDescent="0.2">
      <c r="A85" s="158"/>
      <c r="B85" s="158"/>
    </row>
    <row r="86" spans="1:2" x14ac:dyDescent="0.2">
      <c r="A86" s="158"/>
      <c r="B86" s="158"/>
    </row>
    <row r="87" spans="1:2" x14ac:dyDescent="0.2">
      <c r="A87" s="158"/>
      <c r="B87" s="158"/>
    </row>
    <row r="88" spans="1:2" x14ac:dyDescent="0.2">
      <c r="A88" s="158"/>
      <c r="B88" s="158"/>
    </row>
    <row r="89" spans="1:2" x14ac:dyDescent="0.2">
      <c r="A89" s="158"/>
      <c r="B89" s="158"/>
    </row>
    <row r="90" spans="1:2" x14ac:dyDescent="0.2">
      <c r="A90" s="158"/>
      <c r="B90" s="158"/>
    </row>
    <row r="91" spans="1:2" x14ac:dyDescent="0.2">
      <c r="A91" s="158"/>
      <c r="B91" s="158"/>
    </row>
    <row r="92" spans="1:2" x14ac:dyDescent="0.2">
      <c r="A92" s="158"/>
      <c r="B92" s="158"/>
    </row>
    <row r="93" spans="1:2" x14ac:dyDescent="0.2">
      <c r="A93" s="158"/>
      <c r="B93" s="158"/>
    </row>
    <row r="94" spans="1:2" x14ac:dyDescent="0.2">
      <c r="A94" s="158"/>
      <c r="B94" s="158"/>
    </row>
    <row r="95" spans="1:2" x14ac:dyDescent="0.2">
      <c r="A95" s="158"/>
      <c r="B95" s="158"/>
    </row>
    <row r="96" spans="1:2" x14ac:dyDescent="0.2">
      <c r="A96" s="158"/>
      <c r="B96" s="158"/>
    </row>
    <row r="97" spans="1:2" x14ac:dyDescent="0.2">
      <c r="A97" s="158"/>
      <c r="B97" s="158"/>
    </row>
    <row r="98" spans="1:2" x14ac:dyDescent="0.2">
      <c r="A98" s="158"/>
      <c r="B98" s="158"/>
    </row>
    <row r="99" spans="1:2" x14ac:dyDescent="0.2">
      <c r="A99" s="158"/>
      <c r="B99" s="158"/>
    </row>
    <row r="100" spans="1:2" x14ac:dyDescent="0.2">
      <c r="A100" s="158"/>
      <c r="B100" s="158"/>
    </row>
    <row r="101" spans="1:2" x14ac:dyDescent="0.2">
      <c r="A101" s="158"/>
      <c r="B101" s="158"/>
    </row>
    <row r="102" spans="1:2" x14ac:dyDescent="0.2">
      <c r="A102" s="158"/>
      <c r="B102" s="158"/>
    </row>
    <row r="103" spans="1:2" x14ac:dyDescent="0.2">
      <c r="A103" s="158"/>
      <c r="B103" s="158"/>
    </row>
    <row r="104" spans="1:2" x14ac:dyDescent="0.2">
      <c r="A104" s="158"/>
      <c r="B104" s="158"/>
    </row>
    <row r="105" spans="1:2" x14ac:dyDescent="0.2">
      <c r="A105" s="158"/>
      <c r="B105" s="158"/>
    </row>
    <row r="106" spans="1:2" x14ac:dyDescent="0.2">
      <c r="A106" s="158"/>
      <c r="B106" s="158"/>
    </row>
    <row r="107" spans="1:2" x14ac:dyDescent="0.2">
      <c r="A107" s="158"/>
      <c r="B107" s="158"/>
    </row>
    <row r="108" spans="1:2" x14ac:dyDescent="0.2">
      <c r="A108" s="158"/>
      <c r="B108" s="158"/>
    </row>
    <row r="109" spans="1:2" x14ac:dyDescent="0.2">
      <c r="A109" s="158"/>
      <c r="B109" s="158"/>
    </row>
    <row r="110" spans="1:2" x14ac:dyDescent="0.2">
      <c r="A110" s="158"/>
      <c r="B110" s="158"/>
    </row>
    <row r="111" spans="1:2" x14ac:dyDescent="0.2">
      <c r="A111" s="158"/>
      <c r="B111" s="158"/>
    </row>
    <row r="112" spans="1:2" x14ac:dyDescent="0.2">
      <c r="A112" s="158"/>
      <c r="B112" s="158"/>
    </row>
    <row r="113" spans="1:2" x14ac:dyDescent="0.2">
      <c r="A113" s="158"/>
      <c r="B113" s="158"/>
    </row>
    <row r="114" spans="1:2" x14ac:dyDescent="0.2">
      <c r="A114" s="158"/>
      <c r="B114" s="158"/>
    </row>
    <row r="115" spans="1:2" x14ac:dyDescent="0.2">
      <c r="A115" s="158"/>
      <c r="B115" s="158"/>
    </row>
    <row r="116" spans="1:2" x14ac:dyDescent="0.2">
      <c r="A116" s="158"/>
      <c r="B116" s="158"/>
    </row>
    <row r="117" spans="1:2" x14ac:dyDescent="0.2">
      <c r="A117" s="158"/>
      <c r="B117" s="158"/>
    </row>
    <row r="118" spans="1:2" x14ac:dyDescent="0.2">
      <c r="A118" s="158"/>
      <c r="B118" s="158"/>
    </row>
    <row r="119" spans="1:2" x14ac:dyDescent="0.2">
      <c r="A119" s="158"/>
      <c r="B119" s="158"/>
    </row>
    <row r="120" spans="1:2" x14ac:dyDescent="0.2">
      <c r="A120" s="158"/>
      <c r="B120" s="158"/>
    </row>
    <row r="121" spans="1:2" x14ac:dyDescent="0.2">
      <c r="A121" s="158"/>
      <c r="B121" s="158"/>
    </row>
    <row r="122" spans="1:2" x14ac:dyDescent="0.2">
      <c r="A122" s="158"/>
      <c r="B122" s="158"/>
    </row>
    <row r="123" spans="1:2" x14ac:dyDescent="0.2">
      <c r="A123" s="158"/>
      <c r="B123" s="158"/>
    </row>
    <row r="124" spans="1:2" x14ac:dyDescent="0.2">
      <c r="A124" s="158"/>
      <c r="B124" s="158"/>
    </row>
    <row r="125" spans="1:2" x14ac:dyDescent="0.2">
      <c r="A125" s="158"/>
      <c r="B125" s="158"/>
    </row>
    <row r="126" spans="1:2" x14ac:dyDescent="0.2">
      <c r="A126" s="158"/>
      <c r="B126" s="158"/>
    </row>
    <row r="127" spans="1:2" x14ac:dyDescent="0.2">
      <c r="A127" s="158"/>
      <c r="B127" s="158"/>
    </row>
    <row r="128" spans="1:2" x14ac:dyDescent="0.2">
      <c r="A128" s="158"/>
      <c r="B128" s="158"/>
    </row>
    <row r="129" spans="1:2" x14ac:dyDescent="0.2">
      <c r="A129" s="158"/>
      <c r="B129" s="158"/>
    </row>
    <row r="130" spans="1:2" x14ac:dyDescent="0.2">
      <c r="A130" s="158"/>
      <c r="B130" s="158"/>
    </row>
    <row r="131" spans="1:2" x14ac:dyDescent="0.2">
      <c r="A131" s="158"/>
      <c r="B131" s="158"/>
    </row>
    <row r="132" spans="1:2" x14ac:dyDescent="0.2">
      <c r="A132" s="158"/>
      <c r="B132" s="158"/>
    </row>
    <row r="133" spans="1:2" x14ac:dyDescent="0.2">
      <c r="A133" s="158"/>
      <c r="B133" s="158"/>
    </row>
    <row r="134" spans="1:2" x14ac:dyDescent="0.2">
      <c r="A134" s="158"/>
      <c r="B134" s="158"/>
    </row>
    <row r="135" spans="1:2" x14ac:dyDescent="0.2">
      <c r="A135" s="158"/>
      <c r="B135" s="158"/>
    </row>
    <row r="136" spans="1:2" x14ac:dyDescent="0.2">
      <c r="A136" s="158"/>
      <c r="B136" s="158"/>
    </row>
    <row r="137" spans="1:2" x14ac:dyDescent="0.2">
      <c r="A137" s="158"/>
      <c r="B137" s="158"/>
    </row>
    <row r="138" spans="1:2" x14ac:dyDescent="0.2">
      <c r="A138" s="158"/>
      <c r="B138" s="158"/>
    </row>
    <row r="139" spans="1:2" x14ac:dyDescent="0.2">
      <c r="A139" s="158"/>
      <c r="B139" s="158"/>
    </row>
    <row r="140" spans="1:2" x14ac:dyDescent="0.2">
      <c r="A140" s="158"/>
      <c r="B140" s="158"/>
    </row>
    <row r="141" spans="1:2" x14ac:dyDescent="0.2">
      <c r="A141" s="158"/>
      <c r="B141" s="158"/>
    </row>
    <row r="142" spans="1:2" x14ac:dyDescent="0.2">
      <c r="A142" s="158"/>
      <c r="B142" s="158"/>
    </row>
    <row r="143" spans="1:2" x14ac:dyDescent="0.2">
      <c r="A143" s="158"/>
      <c r="B143" s="158"/>
    </row>
    <row r="144" spans="1:2" x14ac:dyDescent="0.2">
      <c r="A144" s="158"/>
      <c r="B144" s="158"/>
    </row>
    <row r="145" spans="1:2" x14ac:dyDescent="0.2">
      <c r="A145" s="158"/>
      <c r="B145" s="158"/>
    </row>
    <row r="146" spans="1:2" x14ac:dyDescent="0.2">
      <c r="A146" s="158"/>
      <c r="B146" s="158"/>
    </row>
    <row r="147" spans="1:2" x14ac:dyDescent="0.2">
      <c r="A147" s="158"/>
      <c r="B147" s="158"/>
    </row>
    <row r="148" spans="1:2" x14ac:dyDescent="0.2">
      <c r="A148" s="158"/>
      <c r="B148" s="158"/>
    </row>
    <row r="149" spans="1:2" x14ac:dyDescent="0.2">
      <c r="A149" s="158"/>
      <c r="B149" s="158"/>
    </row>
    <row r="150" spans="1:2" x14ac:dyDescent="0.2">
      <c r="A150" s="158"/>
      <c r="B150" s="158"/>
    </row>
    <row r="151" spans="1:2" x14ac:dyDescent="0.2">
      <c r="A151" s="158"/>
      <c r="B151" s="158"/>
    </row>
    <row r="152" spans="1:2" x14ac:dyDescent="0.2">
      <c r="A152" s="158"/>
      <c r="B152" s="158"/>
    </row>
    <row r="153" spans="1:2" x14ac:dyDescent="0.2">
      <c r="A153" s="158"/>
      <c r="B153" s="158"/>
    </row>
    <row r="154" spans="1:2" x14ac:dyDescent="0.2">
      <c r="A154" s="158"/>
      <c r="B154" s="158"/>
    </row>
    <row r="155" spans="1:2" x14ac:dyDescent="0.2">
      <c r="A155" s="158"/>
      <c r="B155" s="158"/>
    </row>
    <row r="156" spans="1:2" x14ac:dyDescent="0.2">
      <c r="A156" s="158"/>
      <c r="B156" s="158"/>
    </row>
    <row r="157" spans="1:2" x14ac:dyDescent="0.2">
      <c r="A157" s="158"/>
      <c r="B157" s="158"/>
    </row>
    <row r="158" spans="1:2" x14ac:dyDescent="0.2">
      <c r="A158" s="158"/>
      <c r="B158" s="158"/>
    </row>
    <row r="159" spans="1:2" x14ac:dyDescent="0.2">
      <c r="A159" s="158"/>
      <c r="B159" s="158"/>
    </row>
    <row r="160" spans="1:2" x14ac:dyDescent="0.2">
      <c r="A160" s="158"/>
      <c r="B160" s="158"/>
    </row>
    <row r="161" spans="1:2" x14ac:dyDescent="0.2">
      <c r="A161" s="158"/>
      <c r="B161" s="158"/>
    </row>
    <row r="162" spans="1:2" x14ac:dyDescent="0.2">
      <c r="A162" s="158"/>
      <c r="B162" s="158"/>
    </row>
    <row r="163" spans="1:2" x14ac:dyDescent="0.2">
      <c r="A163" s="158"/>
      <c r="B163" s="158"/>
    </row>
    <row r="164" spans="1:2" x14ac:dyDescent="0.2">
      <c r="A164" s="158"/>
      <c r="B164" s="158"/>
    </row>
    <row r="165" spans="1:2" x14ac:dyDescent="0.2">
      <c r="A165" s="158"/>
      <c r="B165" s="158"/>
    </row>
    <row r="166" spans="1:2" x14ac:dyDescent="0.2">
      <c r="A166" s="158"/>
      <c r="B166" s="158"/>
    </row>
    <row r="167" spans="1:2" x14ac:dyDescent="0.2">
      <c r="A167" s="158"/>
      <c r="B167" s="158"/>
    </row>
    <row r="168" spans="1:2" x14ac:dyDescent="0.2">
      <c r="A168" s="158"/>
      <c r="B168" s="158"/>
    </row>
    <row r="169" spans="1:2" x14ac:dyDescent="0.2">
      <c r="A169" s="158"/>
      <c r="B169" s="158"/>
    </row>
    <row r="170" spans="1:2" x14ac:dyDescent="0.2">
      <c r="A170" s="158"/>
      <c r="B170" s="158"/>
    </row>
    <row r="171" spans="1:2" x14ac:dyDescent="0.2">
      <c r="A171" s="158"/>
      <c r="B171" s="158"/>
    </row>
    <row r="172" spans="1:2" x14ac:dyDescent="0.2">
      <c r="A172" s="158"/>
      <c r="B172" s="158"/>
    </row>
    <row r="173" spans="1:2" x14ac:dyDescent="0.2">
      <c r="A173" s="158"/>
      <c r="B173" s="158"/>
    </row>
    <row r="174" spans="1:2" x14ac:dyDescent="0.2">
      <c r="A174" s="158"/>
      <c r="B174" s="158"/>
    </row>
    <row r="175" spans="1:2" x14ac:dyDescent="0.2">
      <c r="A175" s="158"/>
      <c r="B175" s="158"/>
    </row>
    <row r="176" spans="1:2" x14ac:dyDescent="0.2">
      <c r="A176" s="158"/>
      <c r="B176" s="158"/>
    </row>
    <row r="177" spans="1:2" x14ac:dyDescent="0.2">
      <c r="A177" s="158"/>
      <c r="B177" s="158"/>
    </row>
    <row r="178" spans="1:2" x14ac:dyDescent="0.2">
      <c r="A178" s="158"/>
      <c r="B178" s="158"/>
    </row>
    <row r="179" spans="1:2" x14ac:dyDescent="0.2">
      <c r="A179" s="158"/>
      <c r="B179" s="158"/>
    </row>
    <row r="180" spans="1:2" x14ac:dyDescent="0.2">
      <c r="A180" s="158"/>
      <c r="B180" s="158"/>
    </row>
    <row r="181" spans="1:2" x14ac:dyDescent="0.2">
      <c r="A181" s="158"/>
      <c r="B181" s="158"/>
    </row>
    <row r="182" spans="1:2" x14ac:dyDescent="0.2">
      <c r="A182" s="158"/>
      <c r="B182" s="158"/>
    </row>
    <row r="183" spans="1:2" x14ac:dyDescent="0.2">
      <c r="A183" s="158"/>
      <c r="B183" s="158"/>
    </row>
    <row r="184" spans="1:2" x14ac:dyDescent="0.2">
      <c r="A184" s="158"/>
      <c r="B184" s="158"/>
    </row>
    <row r="185" spans="1:2" x14ac:dyDescent="0.2">
      <c r="A185" s="158"/>
      <c r="B185" s="158"/>
    </row>
    <row r="186" spans="1:2" x14ac:dyDescent="0.2">
      <c r="A186" s="158"/>
      <c r="B186" s="158"/>
    </row>
    <row r="187" spans="1:2" x14ac:dyDescent="0.2">
      <c r="A187" s="158"/>
      <c r="B187" s="158"/>
    </row>
    <row r="188" spans="1:2" x14ac:dyDescent="0.2">
      <c r="A188" s="158"/>
      <c r="B188" s="158"/>
    </row>
    <row r="189" spans="1:2" x14ac:dyDescent="0.2">
      <c r="A189" s="158"/>
      <c r="B189" s="158"/>
    </row>
    <row r="190" spans="1:2" x14ac:dyDescent="0.2">
      <c r="A190" s="158"/>
      <c r="B190" s="158"/>
    </row>
    <row r="191" spans="1:2" x14ac:dyDescent="0.2">
      <c r="A191" s="158"/>
      <c r="B191" s="158"/>
    </row>
    <row r="192" spans="1:2" x14ac:dyDescent="0.2">
      <c r="A192" s="158"/>
      <c r="B192" s="158"/>
    </row>
    <row r="193" spans="1:2" x14ac:dyDescent="0.2">
      <c r="A193" s="158"/>
      <c r="B193" s="158"/>
    </row>
    <row r="194" spans="1:2" x14ac:dyDescent="0.2">
      <c r="A194" s="158"/>
      <c r="B194" s="158"/>
    </row>
    <row r="195" spans="1:2" x14ac:dyDescent="0.2">
      <c r="A195" s="158"/>
      <c r="B195" s="158"/>
    </row>
    <row r="196" spans="1:2" x14ac:dyDescent="0.2">
      <c r="A196" s="158"/>
      <c r="B196" s="158"/>
    </row>
    <row r="197" spans="1:2" x14ac:dyDescent="0.2">
      <c r="A197" s="158"/>
      <c r="B197" s="158"/>
    </row>
    <row r="198" spans="1:2" x14ac:dyDescent="0.2">
      <c r="A198" s="158"/>
      <c r="B198" s="158"/>
    </row>
    <row r="199" spans="1:2" x14ac:dyDescent="0.2">
      <c r="A199" s="158"/>
      <c r="B199" s="158"/>
    </row>
    <row r="200" spans="1:2" x14ac:dyDescent="0.2">
      <c r="A200" s="158"/>
      <c r="B200" s="158"/>
    </row>
    <row r="201" spans="1:2" x14ac:dyDescent="0.2">
      <c r="A201" s="158"/>
      <c r="B201" s="158"/>
    </row>
    <row r="202" spans="1:2" x14ac:dyDescent="0.2">
      <c r="A202" s="158"/>
      <c r="B202" s="158"/>
    </row>
    <row r="203" spans="1:2" x14ac:dyDescent="0.2">
      <c r="A203" s="158"/>
      <c r="B203" s="158"/>
    </row>
    <row r="204" spans="1:2" x14ac:dyDescent="0.2">
      <c r="A204" s="158"/>
      <c r="B204" s="158"/>
    </row>
    <row r="205" spans="1:2" x14ac:dyDescent="0.2">
      <c r="A205" s="158"/>
      <c r="B205" s="158"/>
    </row>
    <row r="206" spans="1:2" x14ac:dyDescent="0.2">
      <c r="A206" s="158"/>
      <c r="B206" s="158"/>
    </row>
    <row r="207" spans="1:2" x14ac:dyDescent="0.2">
      <c r="A207" s="158"/>
      <c r="B207" s="158"/>
    </row>
    <row r="208" spans="1:2" x14ac:dyDescent="0.2">
      <c r="A208" s="158"/>
      <c r="B208" s="158"/>
    </row>
    <row r="209" spans="1:2" x14ac:dyDescent="0.2">
      <c r="A209" s="158"/>
      <c r="B209" s="158"/>
    </row>
    <row r="210" spans="1:2" x14ac:dyDescent="0.2">
      <c r="A210" s="158"/>
      <c r="B210" s="158"/>
    </row>
    <row r="211" spans="1:2" x14ac:dyDescent="0.2">
      <c r="A211" s="158"/>
      <c r="B211" s="158"/>
    </row>
    <row r="212" spans="1:2" x14ac:dyDescent="0.2">
      <c r="A212" s="158"/>
      <c r="B212" s="158"/>
    </row>
    <row r="213" spans="1:2" x14ac:dyDescent="0.2">
      <c r="A213" s="158"/>
      <c r="B213" s="158"/>
    </row>
    <row r="214" spans="1:2" x14ac:dyDescent="0.2">
      <c r="A214" s="158"/>
      <c r="B214" s="158"/>
    </row>
    <row r="215" spans="1:2" x14ac:dyDescent="0.2">
      <c r="A215" s="158"/>
      <c r="B215" s="158"/>
    </row>
    <row r="216" spans="1:2" x14ac:dyDescent="0.2">
      <c r="A216" s="158"/>
      <c r="B216" s="158"/>
    </row>
    <row r="217" spans="1:2" x14ac:dyDescent="0.2">
      <c r="A217" s="158"/>
      <c r="B217" s="158"/>
    </row>
    <row r="218" spans="1:2" x14ac:dyDescent="0.2">
      <c r="A218" s="158"/>
      <c r="B218" s="158"/>
    </row>
    <row r="219" spans="1:2" x14ac:dyDescent="0.2">
      <c r="A219" s="158"/>
      <c r="B219" s="158"/>
    </row>
    <row r="220" spans="1:2" x14ac:dyDescent="0.2">
      <c r="A220" s="158"/>
      <c r="B220" s="158"/>
    </row>
    <row r="221" spans="1:2" x14ac:dyDescent="0.2">
      <c r="A221" s="158"/>
      <c r="B221" s="158"/>
    </row>
    <row r="222" spans="1:2" x14ac:dyDescent="0.2">
      <c r="A222" s="158"/>
      <c r="B222" s="158"/>
    </row>
    <row r="223" spans="1:2" x14ac:dyDescent="0.2">
      <c r="A223" s="158"/>
      <c r="B223" s="158"/>
    </row>
    <row r="224" spans="1:2" x14ac:dyDescent="0.2">
      <c r="A224" s="158"/>
      <c r="B224" s="158"/>
    </row>
    <row r="225" spans="1:2" x14ac:dyDescent="0.2">
      <c r="A225" s="158"/>
      <c r="B225" s="158"/>
    </row>
    <row r="226" spans="1:2" x14ac:dyDescent="0.2">
      <c r="A226" s="158"/>
      <c r="B226" s="158"/>
    </row>
    <row r="227" spans="1:2" x14ac:dyDescent="0.2">
      <c r="A227" s="158"/>
      <c r="B227" s="158"/>
    </row>
    <row r="228" spans="1:2" x14ac:dyDescent="0.2">
      <c r="A228" s="158"/>
      <c r="B228" s="158"/>
    </row>
    <row r="229" spans="1:2" x14ac:dyDescent="0.2">
      <c r="A229" s="158"/>
      <c r="B229" s="158"/>
    </row>
    <row r="230" spans="1:2" x14ac:dyDescent="0.2">
      <c r="A230" s="158"/>
      <c r="B230" s="158"/>
    </row>
    <row r="231" spans="1:2" x14ac:dyDescent="0.2">
      <c r="A231" s="158"/>
      <c r="B231" s="158"/>
    </row>
    <row r="232" spans="1:2" x14ac:dyDescent="0.2">
      <c r="A232" s="158"/>
      <c r="B232" s="158"/>
    </row>
    <row r="233" spans="1:2" x14ac:dyDescent="0.2">
      <c r="A233" s="158"/>
      <c r="B233" s="158"/>
    </row>
    <row r="234" spans="1:2" x14ac:dyDescent="0.2">
      <c r="A234" s="158"/>
      <c r="B234" s="158"/>
    </row>
    <row r="235" spans="1:2" x14ac:dyDescent="0.2">
      <c r="A235" s="158"/>
      <c r="B235" s="158"/>
    </row>
    <row r="236" spans="1:2" x14ac:dyDescent="0.2">
      <c r="A236" s="158"/>
      <c r="B236" s="158"/>
    </row>
    <row r="237" spans="1:2" x14ac:dyDescent="0.2">
      <c r="A237" s="158"/>
      <c r="B237" s="158"/>
    </row>
    <row r="238" spans="1:2" x14ac:dyDescent="0.2">
      <c r="A238" s="158"/>
      <c r="B238" s="158"/>
    </row>
    <row r="239" spans="1:2" x14ac:dyDescent="0.2">
      <c r="A239" s="158"/>
      <c r="B239" s="158"/>
    </row>
    <row r="240" spans="1:2" x14ac:dyDescent="0.2">
      <c r="A240" s="158"/>
      <c r="B240" s="158"/>
    </row>
    <row r="241" spans="1:2" x14ac:dyDescent="0.2">
      <c r="A241" s="158"/>
      <c r="B241" s="158"/>
    </row>
    <row r="242" spans="1:2" x14ac:dyDescent="0.2">
      <c r="A242" s="158"/>
      <c r="B242" s="158"/>
    </row>
    <row r="243" spans="1:2" x14ac:dyDescent="0.2">
      <c r="A243" s="158"/>
      <c r="B243" s="158"/>
    </row>
    <row r="244" spans="1:2" x14ac:dyDescent="0.2">
      <c r="A244" s="158"/>
      <c r="B244" s="158"/>
    </row>
    <row r="245" spans="1:2" x14ac:dyDescent="0.2">
      <c r="A245" s="158"/>
      <c r="B245" s="158"/>
    </row>
    <row r="246" spans="1:2" x14ac:dyDescent="0.2">
      <c r="A246" s="158"/>
      <c r="B246" s="158"/>
    </row>
    <row r="247" spans="1:2" x14ac:dyDescent="0.2">
      <c r="A247" s="158"/>
      <c r="B247" s="158"/>
    </row>
    <row r="248" spans="1:2" x14ac:dyDescent="0.2">
      <c r="A248" s="158"/>
      <c r="B248" s="158"/>
    </row>
    <row r="249" spans="1:2" x14ac:dyDescent="0.2">
      <c r="A249" s="158"/>
      <c r="B249" s="158"/>
    </row>
    <row r="250" spans="1:2" x14ac:dyDescent="0.2">
      <c r="A250" s="158"/>
      <c r="B250" s="158"/>
    </row>
    <row r="251" spans="1:2" x14ac:dyDescent="0.2">
      <c r="A251" s="158"/>
      <c r="B251" s="158"/>
    </row>
    <row r="252" spans="1:2" x14ac:dyDescent="0.2">
      <c r="A252" s="158"/>
      <c r="B252" s="158"/>
    </row>
    <row r="253" spans="1:2" x14ac:dyDescent="0.2">
      <c r="A253" s="158"/>
      <c r="B253" s="158"/>
    </row>
    <row r="254" spans="1:2" x14ac:dyDescent="0.2">
      <c r="A254" s="158"/>
      <c r="B254" s="158"/>
    </row>
    <row r="255" spans="1:2" x14ac:dyDescent="0.2">
      <c r="A255" s="158"/>
      <c r="B255" s="158"/>
    </row>
    <row r="256" spans="1:2" x14ac:dyDescent="0.2">
      <c r="A256" s="158"/>
      <c r="B256" s="158"/>
    </row>
    <row r="257" spans="1:2" x14ac:dyDescent="0.2">
      <c r="A257" s="158"/>
      <c r="B257" s="158"/>
    </row>
    <row r="258" spans="1:2" x14ac:dyDescent="0.2">
      <c r="A258" s="158"/>
      <c r="B258" s="158"/>
    </row>
    <row r="259" spans="1:2" x14ac:dyDescent="0.2">
      <c r="A259" s="158"/>
      <c r="B259" s="158"/>
    </row>
    <row r="260" spans="1:2" x14ac:dyDescent="0.2">
      <c r="A260" s="158"/>
      <c r="B260" s="158"/>
    </row>
    <row r="261" spans="1:2" x14ac:dyDescent="0.2">
      <c r="A261" s="158"/>
      <c r="B261" s="158"/>
    </row>
    <row r="262" spans="1:2" x14ac:dyDescent="0.2">
      <c r="A262" s="158"/>
      <c r="B262" s="158"/>
    </row>
    <row r="263" spans="1:2" x14ac:dyDescent="0.2">
      <c r="A263" s="158"/>
      <c r="B263" s="158"/>
    </row>
    <row r="264" spans="1:2" x14ac:dyDescent="0.2">
      <c r="A264" s="158"/>
      <c r="B264" s="158"/>
    </row>
    <row r="265" spans="1:2" x14ac:dyDescent="0.2">
      <c r="A265" s="158"/>
      <c r="B265" s="158"/>
    </row>
    <row r="266" spans="1:2" x14ac:dyDescent="0.2">
      <c r="A266" s="158"/>
      <c r="B266" s="158"/>
    </row>
    <row r="267" spans="1:2" x14ac:dyDescent="0.2">
      <c r="A267" s="158"/>
      <c r="B267" s="158"/>
    </row>
    <row r="268" spans="1:2" x14ac:dyDescent="0.2">
      <c r="A268" s="158"/>
      <c r="B268" s="158"/>
    </row>
    <row r="269" spans="1:2" x14ac:dyDescent="0.2">
      <c r="A269" s="158"/>
      <c r="B269" s="158"/>
    </row>
    <row r="270" spans="1:2" x14ac:dyDescent="0.2">
      <c r="A270" s="158"/>
      <c r="B270" s="158"/>
    </row>
    <row r="271" spans="1:2" x14ac:dyDescent="0.2">
      <c r="A271" s="158"/>
      <c r="B271" s="158"/>
    </row>
    <row r="272" spans="1:2" x14ac:dyDescent="0.2">
      <c r="A272" s="158"/>
      <c r="B272" s="158"/>
    </row>
    <row r="273" spans="1:2" x14ac:dyDescent="0.2">
      <c r="A273" s="158"/>
      <c r="B273" s="158"/>
    </row>
    <row r="274" spans="1:2" x14ac:dyDescent="0.2">
      <c r="A274" s="158"/>
      <c r="B274" s="158"/>
    </row>
    <row r="275" spans="1:2" x14ac:dyDescent="0.2">
      <c r="A275" s="158"/>
      <c r="B275" s="158"/>
    </row>
    <row r="276" spans="1:2" x14ac:dyDescent="0.2">
      <c r="A276" s="158"/>
      <c r="B276" s="158"/>
    </row>
    <row r="277" spans="1:2" x14ac:dyDescent="0.2">
      <c r="A277" s="158"/>
      <c r="B277" s="158"/>
    </row>
    <row r="278" spans="1:2" x14ac:dyDescent="0.2">
      <c r="A278" s="158"/>
      <c r="B278" s="158"/>
    </row>
    <row r="279" spans="1:2" x14ac:dyDescent="0.2">
      <c r="A279" s="158"/>
      <c r="B279" s="158"/>
    </row>
    <row r="280" spans="1:2" x14ac:dyDescent="0.2">
      <c r="A280" s="158"/>
      <c r="B280" s="158"/>
    </row>
    <row r="281" spans="1:2" x14ac:dyDescent="0.2">
      <c r="A281" s="158"/>
      <c r="B281" s="158"/>
    </row>
    <row r="282" spans="1:2" x14ac:dyDescent="0.2">
      <c r="A282" s="158"/>
      <c r="B282" s="158"/>
    </row>
    <row r="283" spans="1:2" x14ac:dyDescent="0.2">
      <c r="A283" s="158"/>
      <c r="B283" s="158"/>
    </row>
    <row r="284" spans="1:2" x14ac:dyDescent="0.2">
      <c r="A284" s="158"/>
      <c r="B284" s="158"/>
    </row>
    <row r="285" spans="1:2" x14ac:dyDescent="0.2">
      <c r="A285" s="158"/>
      <c r="B285" s="158"/>
    </row>
    <row r="286" spans="1:2" x14ac:dyDescent="0.2">
      <c r="A286" s="158"/>
      <c r="B286" s="158"/>
    </row>
    <row r="287" spans="1:2" x14ac:dyDescent="0.2">
      <c r="A287" s="158"/>
      <c r="B287" s="158"/>
    </row>
    <row r="288" spans="1:2" x14ac:dyDescent="0.2">
      <c r="A288" s="158"/>
      <c r="B288" s="158"/>
    </row>
    <row r="289" spans="1:2" x14ac:dyDescent="0.2">
      <c r="A289" s="158"/>
      <c r="B289" s="158"/>
    </row>
    <row r="290" spans="1:2" x14ac:dyDescent="0.2">
      <c r="A290" s="158"/>
      <c r="B290" s="158"/>
    </row>
    <row r="291" spans="1:2" x14ac:dyDescent="0.2">
      <c r="A291" s="158"/>
      <c r="B291" s="158"/>
    </row>
    <row r="292" spans="1:2" x14ac:dyDescent="0.2">
      <c r="A292" s="158"/>
      <c r="B292" s="158"/>
    </row>
    <row r="293" spans="1:2" x14ac:dyDescent="0.2">
      <c r="A293" s="158"/>
      <c r="B293" s="158"/>
    </row>
    <row r="294" spans="1:2" x14ac:dyDescent="0.2">
      <c r="A294" s="158"/>
      <c r="B294" s="158"/>
    </row>
    <row r="295" spans="1:2" x14ac:dyDescent="0.2">
      <c r="A295" s="158"/>
      <c r="B295" s="158"/>
    </row>
    <row r="296" spans="1:2" x14ac:dyDescent="0.2">
      <c r="A296" s="158"/>
      <c r="B296" s="158"/>
    </row>
    <row r="297" spans="1:2" x14ac:dyDescent="0.2">
      <c r="A297" s="158"/>
      <c r="B297" s="158"/>
    </row>
    <row r="298" spans="1:2" x14ac:dyDescent="0.2">
      <c r="A298" s="158"/>
      <c r="B298" s="158"/>
    </row>
    <row r="299" spans="1:2" x14ac:dyDescent="0.2">
      <c r="A299" s="158"/>
      <c r="B299" s="158"/>
    </row>
    <row r="300" spans="1:2" x14ac:dyDescent="0.2">
      <c r="A300" s="158"/>
      <c r="B300" s="158"/>
    </row>
    <row r="301" spans="1:2" x14ac:dyDescent="0.2">
      <c r="A301" s="158"/>
      <c r="B301" s="158"/>
    </row>
    <row r="302" spans="1:2" x14ac:dyDescent="0.2">
      <c r="A302" s="158"/>
      <c r="B302" s="158"/>
    </row>
    <row r="303" spans="1:2" x14ac:dyDescent="0.2">
      <c r="A303" s="158"/>
      <c r="B303" s="158"/>
    </row>
    <row r="304" spans="1:2" x14ac:dyDescent="0.2">
      <c r="A304" s="158"/>
      <c r="B304" s="158"/>
    </row>
    <row r="305" spans="1:2" x14ac:dyDescent="0.2">
      <c r="A305" s="158"/>
      <c r="B305" s="158"/>
    </row>
    <row r="306" spans="1:2" x14ac:dyDescent="0.2">
      <c r="A306" s="158"/>
      <c r="B306" s="158"/>
    </row>
    <row r="307" spans="1:2" x14ac:dyDescent="0.2">
      <c r="A307" s="158"/>
      <c r="B307" s="158"/>
    </row>
    <row r="308" spans="1:2" x14ac:dyDescent="0.2">
      <c r="A308" s="158"/>
      <c r="B308" s="158"/>
    </row>
    <row r="309" spans="1:2" x14ac:dyDescent="0.2">
      <c r="A309" s="158"/>
      <c r="B309" s="158"/>
    </row>
    <row r="310" spans="1:2" x14ac:dyDescent="0.2">
      <c r="A310" s="158"/>
      <c r="B310" s="158"/>
    </row>
    <row r="311" spans="1:2" x14ac:dyDescent="0.2">
      <c r="A311" s="158"/>
      <c r="B311" s="158"/>
    </row>
    <row r="312" spans="1:2" x14ac:dyDescent="0.2">
      <c r="A312" s="158"/>
      <c r="B312" s="158"/>
    </row>
    <row r="313" spans="1:2" x14ac:dyDescent="0.2">
      <c r="A313" s="158"/>
      <c r="B313" s="158"/>
    </row>
    <row r="314" spans="1:2" x14ac:dyDescent="0.2">
      <c r="A314" s="158"/>
      <c r="B314" s="158"/>
    </row>
    <row r="315" spans="1:2" x14ac:dyDescent="0.2">
      <c r="A315" s="158"/>
      <c r="B315" s="158"/>
    </row>
    <row r="316" spans="1:2" x14ac:dyDescent="0.2">
      <c r="A316" s="158"/>
      <c r="B316" s="158"/>
    </row>
    <row r="317" spans="1:2" x14ac:dyDescent="0.2">
      <c r="A317" s="158"/>
      <c r="B317" s="158"/>
    </row>
    <row r="318" spans="1:2" x14ac:dyDescent="0.2">
      <c r="A318" s="158"/>
      <c r="B318" s="158"/>
    </row>
    <row r="319" spans="1:2" x14ac:dyDescent="0.2">
      <c r="A319" s="158"/>
      <c r="B319" s="158"/>
    </row>
    <row r="320" spans="1:2" x14ac:dyDescent="0.2">
      <c r="A320" s="158"/>
      <c r="B320" s="158"/>
    </row>
    <row r="321" spans="1:2" x14ac:dyDescent="0.2">
      <c r="A321" s="158"/>
      <c r="B321" s="158"/>
    </row>
    <row r="322" spans="1:2" x14ac:dyDescent="0.2">
      <c r="A322" s="158"/>
      <c r="B322" s="158"/>
    </row>
    <row r="323" spans="1:2" x14ac:dyDescent="0.2">
      <c r="A323" s="158"/>
      <c r="B323" s="158"/>
    </row>
    <row r="324" spans="1:2" x14ac:dyDescent="0.2">
      <c r="A324" s="158"/>
      <c r="B324" s="158"/>
    </row>
    <row r="325" spans="1:2" x14ac:dyDescent="0.2">
      <c r="A325" s="158"/>
      <c r="B325" s="158"/>
    </row>
    <row r="326" spans="1:2" x14ac:dyDescent="0.2">
      <c r="A326" s="158"/>
      <c r="B326" s="158"/>
    </row>
    <row r="327" spans="1:2" x14ac:dyDescent="0.2">
      <c r="A327" s="158"/>
      <c r="B327" s="158"/>
    </row>
    <row r="328" spans="1:2" x14ac:dyDescent="0.2">
      <c r="A328" s="158"/>
      <c r="B328" s="158"/>
    </row>
    <row r="329" spans="1:2" x14ac:dyDescent="0.2">
      <c r="A329" s="158"/>
      <c r="B329" s="158"/>
    </row>
    <row r="330" spans="1:2" x14ac:dyDescent="0.2">
      <c r="A330" s="158"/>
      <c r="B330" s="158"/>
    </row>
    <row r="331" spans="1:2" x14ac:dyDescent="0.2">
      <c r="A331" s="158"/>
      <c r="B331" s="158"/>
    </row>
    <row r="332" spans="1:2" x14ac:dyDescent="0.2">
      <c r="A332" s="158"/>
      <c r="B332" s="158"/>
    </row>
    <row r="333" spans="1:2" x14ac:dyDescent="0.2">
      <c r="A333" s="158"/>
      <c r="B333" s="158"/>
    </row>
    <row r="334" spans="1:2" x14ac:dyDescent="0.2">
      <c r="A334" s="158"/>
      <c r="B334" s="158"/>
    </row>
    <row r="335" spans="1:2" x14ac:dyDescent="0.2">
      <c r="A335" s="158"/>
      <c r="B335" s="158"/>
    </row>
    <row r="336" spans="1:2" x14ac:dyDescent="0.2">
      <c r="A336" s="158"/>
      <c r="B336" s="158"/>
    </row>
    <row r="337" spans="1:2" x14ac:dyDescent="0.2">
      <c r="A337" s="158"/>
      <c r="B337" s="158"/>
    </row>
    <row r="338" spans="1:2" x14ac:dyDescent="0.2">
      <c r="A338" s="158"/>
      <c r="B338" s="158"/>
    </row>
    <row r="339" spans="1:2" x14ac:dyDescent="0.2">
      <c r="A339" s="158"/>
      <c r="B339" s="158"/>
    </row>
    <row r="340" spans="1:2" x14ac:dyDescent="0.2">
      <c r="A340" s="158"/>
      <c r="B340" s="158"/>
    </row>
    <row r="341" spans="1:2" x14ac:dyDescent="0.2">
      <c r="A341" s="158"/>
      <c r="B341" s="158"/>
    </row>
    <row r="342" spans="1:2" x14ac:dyDescent="0.2">
      <c r="A342" s="158"/>
      <c r="B342" s="158"/>
    </row>
    <row r="343" spans="1:2" x14ac:dyDescent="0.2">
      <c r="A343" s="158"/>
      <c r="B343" s="158"/>
    </row>
    <row r="344" spans="1:2" x14ac:dyDescent="0.2">
      <c r="A344" s="158"/>
      <c r="B344" s="158"/>
    </row>
    <row r="345" spans="1:2" x14ac:dyDescent="0.2">
      <c r="A345" s="158"/>
      <c r="B345" s="158"/>
    </row>
    <row r="346" spans="1:2" x14ac:dyDescent="0.2">
      <c r="A346" s="158"/>
      <c r="B346" s="158"/>
    </row>
    <row r="347" spans="1:2" x14ac:dyDescent="0.2">
      <c r="A347" s="158"/>
      <c r="B347" s="158"/>
    </row>
    <row r="348" spans="1:2" x14ac:dyDescent="0.2">
      <c r="A348" s="158"/>
      <c r="B348" s="158"/>
    </row>
    <row r="349" spans="1:2" x14ac:dyDescent="0.2">
      <c r="A349" s="158"/>
      <c r="B349" s="158"/>
    </row>
    <row r="350" spans="1:2" x14ac:dyDescent="0.2">
      <c r="A350" s="158"/>
      <c r="B350" s="158"/>
    </row>
    <row r="351" spans="1:2" x14ac:dyDescent="0.2">
      <c r="A351" s="158"/>
      <c r="B351" s="158"/>
    </row>
    <row r="352" spans="1:2" x14ac:dyDescent="0.2">
      <c r="A352" s="158"/>
      <c r="B352" s="158"/>
    </row>
    <row r="353" spans="1:2" x14ac:dyDescent="0.2">
      <c r="A353" s="158"/>
      <c r="B353" s="158"/>
    </row>
    <row r="354" spans="1:2" x14ac:dyDescent="0.2">
      <c r="A354" s="158"/>
      <c r="B354" s="158"/>
    </row>
    <row r="355" spans="1:2" x14ac:dyDescent="0.2">
      <c r="A355" s="158"/>
      <c r="B355" s="158"/>
    </row>
    <row r="356" spans="1:2" x14ac:dyDescent="0.2">
      <c r="A356" s="158"/>
      <c r="B356" s="158"/>
    </row>
    <row r="357" spans="1:2" x14ac:dyDescent="0.2">
      <c r="A357" s="158"/>
      <c r="B357" s="158"/>
    </row>
    <row r="358" spans="1:2" x14ac:dyDescent="0.2">
      <c r="A358" s="158"/>
      <c r="B358" s="158"/>
    </row>
    <row r="359" spans="1:2" x14ac:dyDescent="0.2">
      <c r="A359" s="158"/>
      <c r="B359" s="158"/>
    </row>
    <row r="360" spans="1:2" x14ac:dyDescent="0.2">
      <c r="A360" s="158"/>
      <c r="B360" s="158"/>
    </row>
    <row r="361" spans="1:2" x14ac:dyDescent="0.2">
      <c r="A361" s="158"/>
      <c r="B361" s="158"/>
    </row>
    <row r="362" spans="1:2" x14ac:dyDescent="0.2">
      <c r="A362" s="158"/>
      <c r="B362" s="158"/>
    </row>
    <row r="363" spans="1:2" x14ac:dyDescent="0.2">
      <c r="A363" s="158"/>
      <c r="B363" s="158"/>
    </row>
    <row r="364" spans="1:2" x14ac:dyDescent="0.2">
      <c r="A364" s="158"/>
      <c r="B364" s="158"/>
    </row>
    <row r="365" spans="1:2" x14ac:dyDescent="0.2">
      <c r="A365" s="158"/>
      <c r="B365" s="158"/>
    </row>
    <row r="366" spans="1:2" x14ac:dyDescent="0.2">
      <c r="A366" s="158"/>
      <c r="B366" s="158"/>
    </row>
    <row r="367" spans="1:2" x14ac:dyDescent="0.2">
      <c r="A367" s="158"/>
      <c r="B367" s="158"/>
    </row>
    <row r="368" spans="1:2" x14ac:dyDescent="0.2">
      <c r="A368" s="158"/>
      <c r="B368" s="158"/>
    </row>
    <row r="369" spans="1:2" x14ac:dyDescent="0.2">
      <c r="A369" s="158"/>
      <c r="B369" s="158"/>
    </row>
    <row r="370" spans="1:2" x14ac:dyDescent="0.2">
      <c r="A370" s="158"/>
      <c r="B370" s="158"/>
    </row>
    <row r="371" spans="1:2" x14ac:dyDescent="0.2">
      <c r="A371" s="158"/>
      <c r="B371" s="158"/>
    </row>
    <row r="372" spans="1:2" x14ac:dyDescent="0.2">
      <c r="A372" s="158"/>
      <c r="B372" s="158"/>
    </row>
    <row r="373" spans="1:2" x14ac:dyDescent="0.2">
      <c r="A373" s="158"/>
      <c r="B373" s="158"/>
    </row>
    <row r="374" spans="1:2" x14ac:dyDescent="0.2">
      <c r="A374" s="158"/>
      <c r="B374" s="158"/>
    </row>
    <row r="375" spans="1:2" x14ac:dyDescent="0.2">
      <c r="A375" s="158"/>
      <c r="B375" s="158"/>
    </row>
    <row r="376" spans="1:2" x14ac:dyDescent="0.2">
      <c r="A376" s="158"/>
      <c r="B376" s="158"/>
    </row>
    <row r="377" spans="1:2" x14ac:dyDescent="0.2">
      <c r="A377" s="158"/>
      <c r="B377" s="158"/>
    </row>
    <row r="378" spans="1:2" x14ac:dyDescent="0.2">
      <c r="A378" s="158"/>
      <c r="B378" s="158"/>
    </row>
    <row r="379" spans="1:2" x14ac:dyDescent="0.2">
      <c r="A379" s="158"/>
      <c r="B379" s="158"/>
    </row>
    <row r="380" spans="1:2" x14ac:dyDescent="0.2">
      <c r="A380" s="158"/>
      <c r="B380" s="158"/>
    </row>
    <row r="381" spans="1:2" x14ac:dyDescent="0.2">
      <c r="A381" s="158"/>
      <c r="B381" s="158"/>
    </row>
    <row r="382" spans="1:2" x14ac:dyDescent="0.2">
      <c r="A382" s="158"/>
      <c r="B382" s="158"/>
    </row>
    <row r="383" spans="1:2" x14ac:dyDescent="0.2">
      <c r="A383" s="158"/>
      <c r="B383" s="158"/>
    </row>
    <row r="384" spans="1:2" x14ac:dyDescent="0.2">
      <c r="A384" s="158"/>
      <c r="B384" s="158"/>
    </row>
    <row r="385" spans="1:2" x14ac:dyDescent="0.2">
      <c r="A385" s="158"/>
      <c r="B385" s="158"/>
    </row>
    <row r="386" spans="1:2" x14ac:dyDescent="0.2">
      <c r="A386" s="158"/>
      <c r="B386" s="158"/>
    </row>
    <row r="387" spans="1:2" x14ac:dyDescent="0.2">
      <c r="A387" s="158"/>
      <c r="B387" s="158"/>
    </row>
    <row r="388" spans="1:2" x14ac:dyDescent="0.2">
      <c r="A388" s="158"/>
      <c r="B388" s="158"/>
    </row>
    <row r="389" spans="1:2" x14ac:dyDescent="0.2">
      <c r="A389" s="158"/>
      <c r="B389" s="158"/>
    </row>
    <row r="390" spans="1:2" x14ac:dyDescent="0.2">
      <c r="A390" s="158"/>
      <c r="B390" s="158"/>
    </row>
    <row r="391" spans="1:2" x14ac:dyDescent="0.2">
      <c r="A391" s="158"/>
      <c r="B391" s="158"/>
    </row>
    <row r="392" spans="1:2" x14ac:dyDescent="0.2">
      <c r="A392" s="158"/>
      <c r="B392" s="158"/>
    </row>
    <row r="393" spans="1:2" x14ac:dyDescent="0.2">
      <c r="A393" s="158"/>
      <c r="B393" s="158"/>
    </row>
    <row r="394" spans="1:2" x14ac:dyDescent="0.2">
      <c r="A394" s="158"/>
      <c r="B394" s="158"/>
    </row>
    <row r="395" spans="1:2" x14ac:dyDescent="0.2">
      <c r="A395" s="158"/>
      <c r="B395" s="158"/>
    </row>
    <row r="396" spans="1:2" x14ac:dyDescent="0.2">
      <c r="A396" s="158"/>
      <c r="B396" s="158"/>
    </row>
    <row r="397" spans="1:2" x14ac:dyDescent="0.2">
      <c r="A397" s="158"/>
      <c r="B397" s="158"/>
    </row>
    <row r="398" spans="1:2" x14ac:dyDescent="0.2">
      <c r="A398" s="158"/>
      <c r="B398" s="158"/>
    </row>
    <row r="399" spans="1:2" x14ac:dyDescent="0.2">
      <c r="A399" s="158"/>
      <c r="B399" s="158"/>
    </row>
    <row r="400" spans="1:2" x14ac:dyDescent="0.2">
      <c r="A400" s="158"/>
      <c r="B400" s="158"/>
    </row>
    <row r="401" spans="1:2" x14ac:dyDescent="0.2">
      <c r="A401" s="158"/>
      <c r="B401" s="158"/>
    </row>
    <row r="402" spans="1:2" x14ac:dyDescent="0.2">
      <c r="A402" s="158"/>
      <c r="B402" s="158"/>
    </row>
    <row r="403" spans="1:2" x14ac:dyDescent="0.2">
      <c r="A403" s="158"/>
      <c r="B403" s="158"/>
    </row>
    <row r="404" spans="1:2" x14ac:dyDescent="0.2">
      <c r="A404" s="158"/>
      <c r="B404" s="158"/>
    </row>
    <row r="405" spans="1:2" x14ac:dyDescent="0.2">
      <c r="A405" s="158"/>
      <c r="B405" s="158"/>
    </row>
    <row r="406" spans="1:2" x14ac:dyDescent="0.2">
      <c r="A406" s="158"/>
      <c r="B406" s="158"/>
    </row>
    <row r="407" spans="1:2" x14ac:dyDescent="0.2">
      <c r="A407" s="158"/>
      <c r="B407" s="158"/>
    </row>
    <row r="408" spans="1:2" x14ac:dyDescent="0.2">
      <c r="A408" s="158"/>
      <c r="B408" s="158"/>
    </row>
    <row r="409" spans="1:2" x14ac:dyDescent="0.2">
      <c r="A409" s="158"/>
      <c r="B409" s="158"/>
    </row>
    <row r="410" spans="1:2" x14ac:dyDescent="0.2">
      <c r="A410" s="158"/>
      <c r="B410" s="158"/>
    </row>
    <row r="411" spans="1:2" x14ac:dyDescent="0.2">
      <c r="A411" s="158"/>
      <c r="B411" s="158"/>
    </row>
    <row r="412" spans="1:2" x14ac:dyDescent="0.2">
      <c r="A412" s="158"/>
      <c r="B412" s="158"/>
    </row>
    <row r="413" spans="1:2" x14ac:dyDescent="0.2">
      <c r="A413" s="158"/>
      <c r="B413" s="158"/>
    </row>
    <row r="414" spans="1:2" x14ac:dyDescent="0.2">
      <c r="A414" s="158"/>
      <c r="B414" s="158"/>
    </row>
    <row r="415" spans="1:2" x14ac:dyDescent="0.2">
      <c r="A415" s="158"/>
      <c r="B415" s="158"/>
    </row>
    <row r="416" spans="1:2" x14ac:dyDescent="0.2">
      <c r="A416" s="158"/>
      <c r="B416" s="158"/>
    </row>
    <row r="417" spans="1:2" x14ac:dyDescent="0.2">
      <c r="A417" s="158"/>
      <c r="B417" s="158"/>
    </row>
    <row r="418" spans="1:2" x14ac:dyDescent="0.2">
      <c r="A418" s="158"/>
      <c r="B418" s="158"/>
    </row>
    <row r="419" spans="1:2" x14ac:dyDescent="0.2">
      <c r="A419" s="158"/>
      <c r="B419" s="158"/>
    </row>
    <row r="420" spans="1:2" x14ac:dyDescent="0.2">
      <c r="A420" s="158"/>
      <c r="B420" s="158"/>
    </row>
    <row r="421" spans="1:2" x14ac:dyDescent="0.2">
      <c r="A421" s="158"/>
      <c r="B421" s="158"/>
    </row>
    <row r="422" spans="1:2" x14ac:dyDescent="0.2">
      <c r="A422" s="158"/>
      <c r="B422" s="158"/>
    </row>
    <row r="423" spans="1:2" x14ac:dyDescent="0.2">
      <c r="A423" s="158"/>
      <c r="B423" s="158"/>
    </row>
    <row r="424" spans="1:2" x14ac:dyDescent="0.2">
      <c r="A424" s="158"/>
      <c r="B424" s="158"/>
    </row>
    <row r="425" spans="1:2" x14ac:dyDescent="0.2">
      <c r="A425" s="158"/>
      <c r="B425" s="158"/>
    </row>
    <row r="426" spans="1:2" x14ac:dyDescent="0.2">
      <c r="A426" s="158"/>
      <c r="B426" s="158"/>
    </row>
    <row r="427" spans="1:2" x14ac:dyDescent="0.2">
      <c r="A427" s="158"/>
      <c r="B427" s="158"/>
    </row>
    <row r="428" spans="1:2" x14ac:dyDescent="0.2">
      <c r="A428" s="158"/>
      <c r="B428" s="158"/>
    </row>
    <row r="429" spans="1:2" x14ac:dyDescent="0.2">
      <c r="A429" s="158"/>
      <c r="B429" s="158"/>
    </row>
    <row r="430" spans="1:2" x14ac:dyDescent="0.2">
      <c r="A430" s="158"/>
      <c r="B430" s="158"/>
    </row>
    <row r="431" spans="1:2" x14ac:dyDescent="0.2">
      <c r="A431" s="158"/>
      <c r="B431" s="158"/>
    </row>
    <row r="432" spans="1:2" x14ac:dyDescent="0.2">
      <c r="A432" s="158"/>
      <c r="B432" s="158"/>
    </row>
    <row r="433" spans="1:2" x14ac:dyDescent="0.2">
      <c r="A433" s="158"/>
      <c r="B433" s="158"/>
    </row>
    <row r="434" spans="1:2" x14ac:dyDescent="0.2">
      <c r="A434" s="158"/>
      <c r="B434" s="158"/>
    </row>
    <row r="435" spans="1:2" x14ac:dyDescent="0.2">
      <c r="A435" s="158"/>
      <c r="B435" s="158"/>
    </row>
    <row r="436" spans="1:2" x14ac:dyDescent="0.2">
      <c r="A436" s="158"/>
      <c r="B436" s="158"/>
    </row>
    <row r="437" spans="1:2" x14ac:dyDescent="0.2">
      <c r="A437" s="158"/>
      <c r="B437" s="158"/>
    </row>
    <row r="438" spans="1:2" x14ac:dyDescent="0.2">
      <c r="A438" s="158"/>
      <c r="B438" s="158"/>
    </row>
    <row r="439" spans="1:2" x14ac:dyDescent="0.2">
      <c r="A439" s="158"/>
      <c r="B439" s="158"/>
    </row>
    <row r="440" spans="1:2" x14ac:dyDescent="0.2">
      <c r="A440" s="158"/>
      <c r="B440" s="158"/>
    </row>
    <row r="441" spans="1:2" x14ac:dyDescent="0.2">
      <c r="A441" s="158"/>
      <c r="B441" s="158"/>
    </row>
    <row r="442" spans="1:2" x14ac:dyDescent="0.2">
      <c r="A442" s="158"/>
      <c r="B442" s="158"/>
    </row>
    <row r="443" spans="1:2" x14ac:dyDescent="0.2">
      <c r="A443" s="158"/>
      <c r="B443" s="158"/>
    </row>
    <row r="444" spans="1:2" x14ac:dyDescent="0.2">
      <c r="A444" s="158"/>
      <c r="B444" s="158"/>
    </row>
    <row r="445" spans="1:2" x14ac:dyDescent="0.2">
      <c r="A445" s="158"/>
      <c r="B445" s="158"/>
    </row>
    <row r="446" spans="1:2" x14ac:dyDescent="0.2">
      <c r="A446" s="158"/>
      <c r="B446" s="158"/>
    </row>
    <row r="447" spans="1:2" x14ac:dyDescent="0.2">
      <c r="A447" s="158"/>
      <c r="B447" s="158"/>
    </row>
    <row r="448" spans="1:2" x14ac:dyDescent="0.2">
      <c r="A448" s="158"/>
      <c r="B448" s="158"/>
    </row>
    <row r="449" spans="1:2" x14ac:dyDescent="0.2">
      <c r="A449" s="158"/>
      <c r="B449" s="158"/>
    </row>
    <row r="450" spans="1:2" x14ac:dyDescent="0.2">
      <c r="A450" s="158"/>
      <c r="B450" s="158"/>
    </row>
    <row r="451" spans="1:2" x14ac:dyDescent="0.2">
      <c r="A451" s="158"/>
      <c r="B451" s="158"/>
    </row>
    <row r="452" spans="1:2" x14ac:dyDescent="0.2">
      <c r="A452" s="158"/>
      <c r="B452" s="158"/>
    </row>
    <row r="453" spans="1:2" x14ac:dyDescent="0.2">
      <c r="A453" s="158"/>
      <c r="B453" s="158"/>
    </row>
    <row r="454" spans="1:2" x14ac:dyDescent="0.2">
      <c r="A454" s="158"/>
      <c r="B454" s="158"/>
    </row>
    <row r="455" spans="1:2" x14ac:dyDescent="0.2">
      <c r="A455" s="158"/>
      <c r="B455" s="158"/>
    </row>
    <row r="456" spans="1:2" x14ac:dyDescent="0.2">
      <c r="A456" s="158"/>
      <c r="B456" s="158"/>
    </row>
    <row r="457" spans="1:2" x14ac:dyDescent="0.2">
      <c r="A457" s="158"/>
      <c r="B457" s="158"/>
    </row>
    <row r="458" spans="1:2" x14ac:dyDescent="0.2">
      <c r="A458" s="158"/>
      <c r="B458" s="158"/>
    </row>
    <row r="459" spans="1:2" x14ac:dyDescent="0.2">
      <c r="A459" s="158"/>
      <c r="B459" s="158"/>
    </row>
    <row r="460" spans="1:2" x14ac:dyDescent="0.2">
      <c r="A460" s="158"/>
      <c r="B460" s="158"/>
    </row>
    <row r="461" spans="1:2" x14ac:dyDescent="0.2">
      <c r="A461" s="158"/>
      <c r="B461" s="158"/>
    </row>
    <row r="462" spans="1:2" x14ac:dyDescent="0.2">
      <c r="A462" s="158"/>
      <c r="B462" s="158"/>
    </row>
    <row r="463" spans="1:2" x14ac:dyDescent="0.2">
      <c r="A463" s="158"/>
      <c r="B463" s="158"/>
    </row>
    <row r="464" spans="1:2" x14ac:dyDescent="0.2">
      <c r="A464" s="158"/>
      <c r="B464" s="158"/>
    </row>
    <row r="465" spans="1:2" x14ac:dyDescent="0.2">
      <c r="A465" s="158"/>
      <c r="B465" s="158"/>
    </row>
    <row r="466" spans="1:2" x14ac:dyDescent="0.2">
      <c r="A466" s="158"/>
      <c r="B466" s="158"/>
    </row>
    <row r="467" spans="1:2" x14ac:dyDescent="0.2">
      <c r="A467" s="158"/>
      <c r="B467" s="158"/>
    </row>
    <row r="468" spans="1:2" x14ac:dyDescent="0.2">
      <c r="A468" s="158"/>
      <c r="B468" s="158"/>
    </row>
    <row r="469" spans="1:2" x14ac:dyDescent="0.2">
      <c r="A469" s="158"/>
      <c r="B469" s="158"/>
    </row>
    <row r="470" spans="1:2" x14ac:dyDescent="0.2">
      <c r="A470" s="158"/>
      <c r="B470" s="158"/>
    </row>
    <row r="471" spans="1:2" x14ac:dyDescent="0.2">
      <c r="A471" s="158"/>
      <c r="B471" s="158"/>
    </row>
    <row r="472" spans="1:2" x14ac:dyDescent="0.2">
      <c r="A472" s="158"/>
      <c r="B472" s="158"/>
    </row>
    <row r="473" spans="1:2" x14ac:dyDescent="0.2">
      <c r="A473" s="158"/>
      <c r="B473" s="158"/>
    </row>
    <row r="474" spans="1:2" x14ac:dyDescent="0.2">
      <c r="A474" s="158"/>
      <c r="B474" s="158"/>
    </row>
    <row r="475" spans="1:2" x14ac:dyDescent="0.2">
      <c r="A475" s="158"/>
      <c r="B475" s="158"/>
    </row>
    <row r="476" spans="1:2" x14ac:dyDescent="0.2">
      <c r="A476" s="158"/>
      <c r="B476" s="158"/>
    </row>
    <row r="477" spans="1:2" x14ac:dyDescent="0.2">
      <c r="A477" s="158"/>
      <c r="B477" s="158"/>
    </row>
    <row r="478" spans="1:2" x14ac:dyDescent="0.2">
      <c r="A478" s="158"/>
      <c r="B478" s="158"/>
    </row>
    <row r="479" spans="1:2" x14ac:dyDescent="0.2">
      <c r="A479" s="158"/>
      <c r="B479" s="158"/>
    </row>
    <row r="480" spans="1:2" x14ac:dyDescent="0.2">
      <c r="A480" s="158"/>
      <c r="B480" s="158"/>
    </row>
    <row r="481" spans="1:2" x14ac:dyDescent="0.2">
      <c r="A481" s="158"/>
      <c r="B481" s="158"/>
    </row>
    <row r="482" spans="1:2" x14ac:dyDescent="0.2">
      <c r="A482" s="158"/>
      <c r="B482" s="158"/>
    </row>
    <row r="483" spans="1:2" x14ac:dyDescent="0.2">
      <c r="A483" s="158"/>
      <c r="B483" s="158"/>
    </row>
    <row r="484" spans="1:2" x14ac:dyDescent="0.2">
      <c r="A484" s="158"/>
      <c r="B484" s="158"/>
    </row>
    <row r="485" spans="1:2" x14ac:dyDescent="0.2">
      <c r="A485" s="158"/>
      <c r="B485" s="158"/>
    </row>
    <row r="486" spans="1:2" x14ac:dyDescent="0.2">
      <c r="A486" s="158"/>
      <c r="B486" s="158"/>
    </row>
    <row r="487" spans="1:2" x14ac:dyDescent="0.2">
      <c r="A487" s="158"/>
      <c r="B487" s="158"/>
    </row>
    <row r="488" spans="1:2" x14ac:dyDescent="0.2">
      <c r="A488" s="158"/>
      <c r="B488" s="158"/>
    </row>
    <row r="489" spans="1:2" x14ac:dyDescent="0.2">
      <c r="A489" s="158"/>
      <c r="B489" s="158"/>
    </row>
    <row r="490" spans="1:2" x14ac:dyDescent="0.2">
      <c r="A490" s="158"/>
      <c r="B490" s="158"/>
    </row>
    <row r="491" spans="1:2" x14ac:dyDescent="0.2">
      <c r="A491" s="158"/>
      <c r="B491" s="158"/>
    </row>
    <row r="492" spans="1:2" x14ac:dyDescent="0.2">
      <c r="A492" s="158"/>
      <c r="B492" s="158"/>
    </row>
    <row r="493" spans="1:2" x14ac:dyDescent="0.2">
      <c r="A493" s="158"/>
      <c r="B493" s="158"/>
    </row>
    <row r="494" spans="1:2" x14ac:dyDescent="0.2">
      <c r="A494" s="158"/>
      <c r="B494" s="158"/>
    </row>
    <row r="495" spans="1:2" x14ac:dyDescent="0.2">
      <c r="A495" s="158"/>
      <c r="B495" s="158"/>
    </row>
    <row r="496" spans="1:2" x14ac:dyDescent="0.2">
      <c r="A496" s="158"/>
      <c r="B496" s="158"/>
    </row>
    <row r="497" spans="1:2" x14ac:dyDescent="0.2">
      <c r="A497" s="158"/>
      <c r="B497" s="158"/>
    </row>
    <row r="498" spans="1:2" x14ac:dyDescent="0.2">
      <c r="A498" s="158"/>
      <c r="B498" s="158"/>
    </row>
    <row r="499" spans="1:2" x14ac:dyDescent="0.2">
      <c r="A499" s="158"/>
      <c r="B499" s="158"/>
    </row>
    <row r="500" spans="1:2" x14ac:dyDescent="0.2">
      <c r="A500" s="158"/>
      <c r="B500" s="158"/>
    </row>
    <row r="501" spans="1:2" x14ac:dyDescent="0.2">
      <c r="A501" s="158"/>
      <c r="B501" s="158"/>
    </row>
    <row r="502" spans="1:2" x14ac:dyDescent="0.2">
      <c r="A502" s="158"/>
      <c r="B502" s="158"/>
    </row>
    <row r="503" spans="1:2" x14ac:dyDescent="0.2">
      <c r="A503" s="158"/>
      <c r="B503" s="158"/>
    </row>
    <row r="504" spans="1:2" x14ac:dyDescent="0.2">
      <c r="A504" s="158"/>
      <c r="B504" s="158"/>
    </row>
    <row r="505" spans="1:2" x14ac:dyDescent="0.2">
      <c r="A505" s="158"/>
      <c r="B505" s="158"/>
    </row>
    <row r="506" spans="1:2" x14ac:dyDescent="0.2">
      <c r="A506" s="158"/>
      <c r="B506" s="158"/>
    </row>
    <row r="507" spans="1:2" x14ac:dyDescent="0.2">
      <c r="A507" s="158"/>
      <c r="B507" s="158"/>
    </row>
    <row r="508" spans="1:2" x14ac:dyDescent="0.2">
      <c r="A508" s="158"/>
      <c r="B508" s="158"/>
    </row>
    <row r="509" spans="1:2" x14ac:dyDescent="0.2">
      <c r="A509" s="158"/>
      <c r="B509" s="158"/>
    </row>
    <row r="510" spans="1:2" x14ac:dyDescent="0.2">
      <c r="A510" s="158"/>
      <c r="B510" s="158"/>
    </row>
    <row r="511" spans="1:2" x14ac:dyDescent="0.2">
      <c r="A511" s="158"/>
      <c r="B511" s="158"/>
    </row>
    <row r="512" spans="1:2" x14ac:dyDescent="0.2">
      <c r="A512" s="158"/>
      <c r="B512" s="158"/>
    </row>
    <row r="513" spans="1:2" x14ac:dyDescent="0.2">
      <c r="A513" s="158"/>
      <c r="B513" s="158"/>
    </row>
    <row r="514" spans="1:2" x14ac:dyDescent="0.2">
      <c r="A514" s="158"/>
      <c r="B514" s="158"/>
    </row>
    <row r="515" spans="1:2" x14ac:dyDescent="0.2">
      <c r="A515" s="158"/>
      <c r="B515" s="158"/>
    </row>
    <row r="516" spans="1:2" x14ac:dyDescent="0.2">
      <c r="A516" s="158"/>
      <c r="B516" s="158"/>
    </row>
    <row r="517" spans="1:2" x14ac:dyDescent="0.2">
      <c r="A517" s="158"/>
      <c r="B517" s="158"/>
    </row>
    <row r="518" spans="1:2" x14ac:dyDescent="0.2">
      <c r="A518" s="158"/>
      <c r="B518" s="158"/>
    </row>
    <row r="519" spans="1:2" x14ac:dyDescent="0.2">
      <c r="A519" s="158"/>
      <c r="B519" s="158"/>
    </row>
    <row r="520" spans="1:2" x14ac:dyDescent="0.2">
      <c r="A520" s="158"/>
      <c r="B520" s="158"/>
    </row>
    <row r="521" spans="1:2" x14ac:dyDescent="0.2">
      <c r="A521" s="158"/>
      <c r="B521" s="158"/>
    </row>
    <row r="522" spans="1:2" x14ac:dyDescent="0.2">
      <c r="A522" s="158"/>
      <c r="B522" s="158"/>
    </row>
    <row r="523" spans="1:2" x14ac:dyDescent="0.2">
      <c r="A523" s="158"/>
      <c r="B523" s="158"/>
    </row>
    <row r="524" spans="1:2" x14ac:dyDescent="0.2">
      <c r="A524" s="158"/>
      <c r="B524" s="158"/>
    </row>
    <row r="525" spans="1:2" x14ac:dyDescent="0.2">
      <c r="A525" s="158"/>
      <c r="B525" s="158"/>
    </row>
    <row r="526" spans="1:2" x14ac:dyDescent="0.2">
      <c r="A526" s="158"/>
      <c r="B526" s="158"/>
    </row>
    <row r="527" spans="1:2" x14ac:dyDescent="0.2">
      <c r="A527" s="158"/>
      <c r="B527" s="158"/>
    </row>
    <row r="528" spans="1:2" x14ac:dyDescent="0.2">
      <c r="A528" s="158"/>
      <c r="B528" s="158"/>
    </row>
    <row r="529" spans="1:2" x14ac:dyDescent="0.2">
      <c r="A529" s="158"/>
      <c r="B529" s="158"/>
    </row>
    <row r="530" spans="1:2" x14ac:dyDescent="0.2">
      <c r="A530" s="158"/>
      <c r="B530" s="158"/>
    </row>
    <row r="531" spans="1:2" x14ac:dyDescent="0.2">
      <c r="A531" s="158"/>
      <c r="B531" s="158"/>
    </row>
    <row r="532" spans="1:2" x14ac:dyDescent="0.2">
      <c r="A532" s="158"/>
      <c r="B532" s="158"/>
    </row>
    <row r="533" spans="1:2" x14ac:dyDescent="0.2">
      <c r="A533" s="158"/>
      <c r="B533" s="158"/>
    </row>
    <row r="534" spans="1:2" x14ac:dyDescent="0.2">
      <c r="A534" s="158"/>
      <c r="B534" s="158"/>
    </row>
    <row r="535" spans="1:2" x14ac:dyDescent="0.2">
      <c r="A535" s="158"/>
      <c r="B535" s="158"/>
    </row>
    <row r="536" spans="1:2" x14ac:dyDescent="0.2">
      <c r="A536" s="158"/>
      <c r="B536" s="158"/>
    </row>
    <row r="537" spans="1:2" x14ac:dyDescent="0.2">
      <c r="A537" s="158"/>
      <c r="B537" s="158"/>
    </row>
    <row r="538" spans="1:2" x14ac:dyDescent="0.2">
      <c r="A538" s="158"/>
      <c r="B538" s="158"/>
    </row>
    <row r="539" spans="1:2" x14ac:dyDescent="0.2">
      <c r="A539" s="158"/>
      <c r="B539" s="158"/>
    </row>
    <row r="540" spans="1:2" x14ac:dyDescent="0.2">
      <c r="A540" s="158"/>
      <c r="B540" s="158"/>
    </row>
    <row r="541" spans="1:2" x14ac:dyDescent="0.2">
      <c r="A541" s="158"/>
      <c r="B541" s="158"/>
    </row>
    <row r="542" spans="1:2" x14ac:dyDescent="0.2">
      <c r="A542" s="158"/>
      <c r="B542" s="158"/>
    </row>
    <row r="543" spans="1:2" x14ac:dyDescent="0.2">
      <c r="A543" s="158"/>
      <c r="B543" s="158"/>
    </row>
    <row r="544" spans="1:2" x14ac:dyDescent="0.2">
      <c r="A544" s="158"/>
      <c r="B544" s="158"/>
    </row>
    <row r="545" spans="1:2" x14ac:dyDescent="0.2">
      <c r="A545" s="158"/>
      <c r="B545" s="158"/>
    </row>
    <row r="546" spans="1:2" x14ac:dyDescent="0.2">
      <c r="A546" s="158"/>
      <c r="B546" s="158"/>
    </row>
    <row r="547" spans="1:2" x14ac:dyDescent="0.2">
      <c r="A547" s="158"/>
      <c r="B547" s="158"/>
    </row>
    <row r="548" spans="1:2" x14ac:dyDescent="0.2">
      <c r="A548" s="158"/>
      <c r="B548" s="158"/>
    </row>
    <row r="549" spans="1:2" x14ac:dyDescent="0.2">
      <c r="A549" s="158"/>
      <c r="B549" s="158"/>
    </row>
    <row r="550" spans="1:2" x14ac:dyDescent="0.2">
      <c r="A550" s="158"/>
      <c r="B550" s="158"/>
    </row>
    <row r="551" spans="1:2" x14ac:dyDescent="0.2">
      <c r="A551" s="158"/>
      <c r="B551" s="158"/>
    </row>
    <row r="552" spans="1:2" x14ac:dyDescent="0.2">
      <c r="A552" s="158"/>
      <c r="B552" s="158"/>
    </row>
    <row r="553" spans="1:2" x14ac:dyDescent="0.2">
      <c r="A553" s="158"/>
      <c r="B553" s="158"/>
    </row>
    <row r="554" spans="1:2" x14ac:dyDescent="0.2">
      <c r="A554" s="158"/>
      <c r="B554" s="158"/>
    </row>
    <row r="555" spans="1:2" x14ac:dyDescent="0.2">
      <c r="A555" s="158"/>
      <c r="B555" s="158"/>
    </row>
    <row r="556" spans="1:2" x14ac:dyDescent="0.2">
      <c r="A556" s="158"/>
      <c r="B556" s="158"/>
    </row>
    <row r="557" spans="1:2" x14ac:dyDescent="0.2">
      <c r="A557" s="158"/>
      <c r="B557" s="158"/>
    </row>
    <row r="558" spans="1:2" x14ac:dyDescent="0.2">
      <c r="A558" s="158"/>
      <c r="B558" s="158"/>
    </row>
    <row r="559" spans="1:2" x14ac:dyDescent="0.2">
      <c r="A559" s="158"/>
      <c r="B559" s="158"/>
    </row>
    <row r="560" spans="1:2" x14ac:dyDescent="0.2">
      <c r="A560" s="158"/>
      <c r="B560" s="158"/>
    </row>
    <row r="561" spans="1:2" x14ac:dyDescent="0.2">
      <c r="A561" s="158"/>
      <c r="B561" s="158"/>
    </row>
    <row r="562" spans="1:2" x14ac:dyDescent="0.2">
      <c r="A562" s="158"/>
      <c r="B562" s="158"/>
    </row>
    <row r="563" spans="1:2" x14ac:dyDescent="0.2">
      <c r="A563" s="158"/>
      <c r="B563" s="158"/>
    </row>
    <row r="564" spans="1:2" x14ac:dyDescent="0.2">
      <c r="A564" s="158"/>
      <c r="B564" s="158"/>
    </row>
    <row r="565" spans="1:2" x14ac:dyDescent="0.2">
      <c r="A565" s="158"/>
      <c r="B565" s="158"/>
    </row>
    <row r="566" spans="1:2" x14ac:dyDescent="0.2">
      <c r="A566" s="158"/>
      <c r="B566" s="158"/>
    </row>
    <row r="567" spans="1:2" x14ac:dyDescent="0.2">
      <c r="A567" s="158"/>
      <c r="B567" s="158"/>
    </row>
    <row r="568" spans="1:2" x14ac:dyDescent="0.2">
      <c r="A568" s="158"/>
      <c r="B568" s="158"/>
    </row>
    <row r="569" spans="1:2" x14ac:dyDescent="0.2">
      <c r="A569" s="158"/>
      <c r="B569" s="158"/>
    </row>
    <row r="570" spans="1:2" x14ac:dyDescent="0.2">
      <c r="A570" s="158"/>
      <c r="B570" s="158"/>
    </row>
    <row r="571" spans="1:2" x14ac:dyDescent="0.2">
      <c r="A571" s="158"/>
      <c r="B571" s="158"/>
    </row>
    <row r="572" spans="1:2" x14ac:dyDescent="0.2">
      <c r="A572" s="158"/>
      <c r="B572" s="158"/>
    </row>
    <row r="573" spans="1:2" x14ac:dyDescent="0.2">
      <c r="A573" s="158"/>
      <c r="B573" s="158"/>
    </row>
    <row r="574" spans="1:2" x14ac:dyDescent="0.2">
      <c r="A574" s="158"/>
      <c r="B574" s="158"/>
    </row>
    <row r="575" spans="1:2" x14ac:dyDescent="0.2">
      <c r="A575" s="158"/>
      <c r="B575" s="158"/>
    </row>
    <row r="576" spans="1:2" x14ac:dyDescent="0.2">
      <c r="A576" s="158"/>
      <c r="B576" s="158"/>
    </row>
    <row r="577" spans="1:2" x14ac:dyDescent="0.2">
      <c r="A577" s="158"/>
      <c r="B577" s="158"/>
    </row>
    <row r="578" spans="1:2" x14ac:dyDescent="0.2">
      <c r="A578" s="158"/>
      <c r="B578" s="158"/>
    </row>
    <row r="579" spans="1:2" x14ac:dyDescent="0.2">
      <c r="A579" s="158"/>
      <c r="B579" s="158"/>
    </row>
    <row r="580" spans="1:2" x14ac:dyDescent="0.2">
      <c r="A580" s="158"/>
      <c r="B580" s="158"/>
    </row>
    <row r="581" spans="1:2" x14ac:dyDescent="0.2">
      <c r="A581" s="158"/>
      <c r="B581" s="158"/>
    </row>
    <row r="582" spans="1:2" x14ac:dyDescent="0.2">
      <c r="A582" s="158"/>
      <c r="B582" s="158"/>
    </row>
    <row r="583" spans="1:2" x14ac:dyDescent="0.2">
      <c r="A583" s="158"/>
      <c r="B583" s="158"/>
    </row>
    <row r="584" spans="1:2" x14ac:dyDescent="0.2">
      <c r="A584" s="158"/>
      <c r="B584" s="158"/>
    </row>
    <row r="585" spans="1:2" x14ac:dyDescent="0.2">
      <c r="A585" s="158"/>
      <c r="B585" s="158"/>
    </row>
    <row r="586" spans="1:2" x14ac:dyDescent="0.2">
      <c r="A586" s="158"/>
      <c r="B586" s="158"/>
    </row>
    <row r="587" spans="1:2" x14ac:dyDescent="0.2">
      <c r="A587" s="158"/>
      <c r="B587" s="158"/>
    </row>
    <row r="588" spans="1:2" x14ac:dyDescent="0.2">
      <c r="A588" s="158"/>
      <c r="B588" s="158"/>
    </row>
    <row r="589" spans="1:2" x14ac:dyDescent="0.2">
      <c r="A589" s="158"/>
      <c r="B589" s="158"/>
    </row>
    <row r="590" spans="1:2" x14ac:dyDescent="0.2">
      <c r="A590" s="158"/>
      <c r="B590" s="158"/>
    </row>
    <row r="591" spans="1:2" x14ac:dyDescent="0.2">
      <c r="A591" s="158"/>
      <c r="B591" s="158"/>
    </row>
    <row r="592" spans="1:2" x14ac:dyDescent="0.2">
      <c r="A592" s="158"/>
      <c r="B592" s="158"/>
    </row>
    <row r="593" spans="1:2" x14ac:dyDescent="0.2">
      <c r="A593" s="158"/>
      <c r="B593" s="158"/>
    </row>
    <row r="594" spans="1:2" x14ac:dyDescent="0.2">
      <c r="A594" s="158"/>
      <c r="B594" s="158"/>
    </row>
    <row r="595" spans="1:2" x14ac:dyDescent="0.2">
      <c r="A595" s="158"/>
      <c r="B595" s="158"/>
    </row>
    <row r="596" spans="1:2" x14ac:dyDescent="0.2">
      <c r="A596" s="158"/>
      <c r="B596" s="158"/>
    </row>
    <row r="597" spans="1:2" x14ac:dyDescent="0.2">
      <c r="A597" s="158"/>
      <c r="B597" s="158"/>
    </row>
    <row r="598" spans="1:2" x14ac:dyDescent="0.2">
      <c r="A598" s="158"/>
      <c r="B598" s="158"/>
    </row>
    <row r="599" spans="1:2" x14ac:dyDescent="0.2">
      <c r="A599" s="158"/>
      <c r="B599" s="158"/>
    </row>
    <row r="600" spans="1:2" x14ac:dyDescent="0.2">
      <c r="A600" s="158"/>
      <c r="B600" s="158"/>
    </row>
    <row r="601" spans="1:2" x14ac:dyDescent="0.2">
      <c r="A601" s="158"/>
      <c r="B601" s="158"/>
    </row>
    <row r="602" spans="1:2" x14ac:dyDescent="0.2">
      <c r="A602" s="158"/>
      <c r="B602" s="158"/>
    </row>
    <row r="603" spans="1:2" x14ac:dyDescent="0.2">
      <c r="A603" s="158"/>
      <c r="B603" s="158"/>
    </row>
    <row r="604" spans="1:2" x14ac:dyDescent="0.2">
      <c r="A604" s="158"/>
      <c r="B604" s="158"/>
    </row>
    <row r="605" spans="1:2" x14ac:dyDescent="0.2">
      <c r="A605" s="158"/>
      <c r="B605" s="158"/>
    </row>
    <row r="606" spans="1:2" x14ac:dyDescent="0.2">
      <c r="A606" s="158"/>
      <c r="B606" s="158"/>
    </row>
    <row r="607" spans="1:2" x14ac:dyDescent="0.2">
      <c r="A607" s="158"/>
      <c r="B607" s="158"/>
    </row>
    <row r="608" spans="1:2" x14ac:dyDescent="0.2">
      <c r="A608" s="158"/>
      <c r="B608" s="158"/>
    </row>
    <row r="609" spans="1:2" x14ac:dyDescent="0.2">
      <c r="A609" s="158"/>
      <c r="B609" s="158"/>
    </row>
    <row r="610" spans="1:2" x14ac:dyDescent="0.2">
      <c r="A610" s="158"/>
      <c r="B610" s="158"/>
    </row>
    <row r="611" spans="1:2" x14ac:dyDescent="0.2">
      <c r="A611" s="158"/>
      <c r="B611" s="158"/>
    </row>
    <row r="612" spans="1:2" x14ac:dyDescent="0.2">
      <c r="A612" s="158"/>
      <c r="B612" s="158"/>
    </row>
    <row r="613" spans="1:2" x14ac:dyDescent="0.2">
      <c r="A613" s="158"/>
      <c r="B613" s="158"/>
    </row>
    <row r="614" spans="1:2" x14ac:dyDescent="0.2">
      <c r="A614" s="158"/>
      <c r="B614" s="158"/>
    </row>
    <row r="615" spans="1:2" x14ac:dyDescent="0.2">
      <c r="A615" s="158"/>
      <c r="B615" s="158"/>
    </row>
    <row r="616" spans="1:2" x14ac:dyDescent="0.2">
      <c r="A616" s="158"/>
      <c r="B616" s="158"/>
    </row>
    <row r="617" spans="1:2" x14ac:dyDescent="0.2">
      <c r="A617" s="158"/>
      <c r="B617" s="158"/>
    </row>
    <row r="618" spans="1:2" x14ac:dyDescent="0.2">
      <c r="A618" s="158"/>
      <c r="B618" s="158"/>
    </row>
    <row r="619" spans="1:2" x14ac:dyDescent="0.2">
      <c r="A619" s="158"/>
      <c r="B619" s="158"/>
    </row>
    <row r="620" spans="1:2" x14ac:dyDescent="0.2">
      <c r="A620" s="158"/>
      <c r="B620" s="158"/>
    </row>
    <row r="621" spans="1:2" x14ac:dyDescent="0.2">
      <c r="A621" s="158"/>
      <c r="B621" s="158"/>
    </row>
    <row r="622" spans="1:2" x14ac:dyDescent="0.2">
      <c r="A622" s="158"/>
      <c r="B622" s="158"/>
    </row>
    <row r="623" spans="1:2" x14ac:dyDescent="0.2">
      <c r="A623" s="158"/>
      <c r="B623" s="158"/>
    </row>
    <row r="624" spans="1:2" x14ac:dyDescent="0.2">
      <c r="A624" s="158"/>
      <c r="B624" s="158"/>
    </row>
    <row r="625" spans="1:2" x14ac:dyDescent="0.2">
      <c r="A625" s="158"/>
      <c r="B625" s="158"/>
    </row>
    <row r="626" spans="1:2" x14ac:dyDescent="0.2">
      <c r="A626" s="158"/>
      <c r="B626" s="158"/>
    </row>
    <row r="627" spans="1:2" x14ac:dyDescent="0.2">
      <c r="A627" s="158"/>
      <c r="B627" s="158"/>
    </row>
    <row r="628" spans="1:2" x14ac:dyDescent="0.2">
      <c r="A628" s="158"/>
      <c r="B628" s="158"/>
    </row>
    <row r="629" spans="1:2" x14ac:dyDescent="0.2">
      <c r="A629" s="158"/>
      <c r="B629" s="158"/>
    </row>
    <row r="630" spans="1:2" x14ac:dyDescent="0.2">
      <c r="A630" s="158"/>
      <c r="B630" s="158"/>
    </row>
    <row r="631" spans="1:2" x14ac:dyDescent="0.2">
      <c r="A631" s="158"/>
      <c r="B631" s="158"/>
    </row>
    <row r="632" spans="1:2" x14ac:dyDescent="0.2">
      <c r="A632" s="158"/>
      <c r="B632" s="158"/>
    </row>
    <row r="633" spans="1:2" x14ac:dyDescent="0.2">
      <c r="A633" s="158"/>
      <c r="B633" s="158"/>
    </row>
    <row r="634" spans="1:2" x14ac:dyDescent="0.2">
      <c r="A634" s="158"/>
      <c r="B634" s="158"/>
    </row>
    <row r="635" spans="1:2" x14ac:dyDescent="0.2">
      <c r="A635" s="158"/>
      <c r="B635" s="158"/>
    </row>
    <row r="636" spans="1:2" x14ac:dyDescent="0.2">
      <c r="A636" s="158"/>
      <c r="B636" s="158"/>
    </row>
    <row r="637" spans="1:2" x14ac:dyDescent="0.2">
      <c r="A637" s="158"/>
      <c r="B637" s="158"/>
    </row>
    <row r="638" spans="1:2" x14ac:dyDescent="0.2">
      <c r="A638" s="158"/>
      <c r="B638" s="158"/>
    </row>
    <row r="639" spans="1:2" x14ac:dyDescent="0.2">
      <c r="A639" s="158"/>
      <c r="B639" s="158"/>
    </row>
    <row r="640" spans="1:2" x14ac:dyDescent="0.2">
      <c r="A640" s="158"/>
      <c r="B640" s="158"/>
    </row>
    <row r="641" spans="1:2" x14ac:dyDescent="0.2">
      <c r="A641" s="158"/>
      <c r="B641" s="158"/>
    </row>
    <row r="642" spans="1:2" x14ac:dyDescent="0.2">
      <c r="A642" s="158"/>
      <c r="B642" s="158"/>
    </row>
    <row r="643" spans="1:2" x14ac:dyDescent="0.2">
      <c r="A643" s="158"/>
      <c r="B643" s="158"/>
    </row>
    <row r="644" spans="1:2" x14ac:dyDescent="0.2">
      <c r="A644" s="158"/>
      <c r="B644" s="158"/>
    </row>
    <row r="645" spans="1:2" x14ac:dyDescent="0.2">
      <c r="A645" s="158"/>
      <c r="B645" s="158"/>
    </row>
    <row r="646" spans="1:2" x14ac:dyDescent="0.2">
      <c r="A646" s="158"/>
      <c r="B646" s="158"/>
    </row>
    <row r="647" spans="1:2" x14ac:dyDescent="0.2">
      <c r="A647" s="158"/>
      <c r="B647" s="158"/>
    </row>
    <row r="648" spans="1:2" x14ac:dyDescent="0.2">
      <c r="A648" s="158"/>
      <c r="B648" s="158"/>
    </row>
    <row r="649" spans="1:2" x14ac:dyDescent="0.2">
      <c r="A649" s="158"/>
      <c r="B649" s="158"/>
    </row>
    <row r="650" spans="1:2" x14ac:dyDescent="0.2">
      <c r="A650" s="158"/>
      <c r="B650" s="158"/>
    </row>
    <row r="651" spans="1:2" x14ac:dyDescent="0.2">
      <c r="A651" s="158"/>
      <c r="B651" s="158"/>
    </row>
    <row r="652" spans="1:2" x14ac:dyDescent="0.2">
      <c r="A652" s="158"/>
      <c r="B652" s="158"/>
    </row>
    <row r="653" spans="1:2" x14ac:dyDescent="0.2">
      <c r="A653" s="158"/>
      <c r="B653" s="158"/>
    </row>
    <row r="654" spans="1:2" x14ac:dyDescent="0.2">
      <c r="A654" s="158"/>
      <c r="B654" s="158"/>
    </row>
    <row r="655" spans="1:2" x14ac:dyDescent="0.2">
      <c r="A655" s="158"/>
      <c r="B655" s="158"/>
    </row>
    <row r="656" spans="1:2" x14ac:dyDescent="0.2">
      <c r="A656" s="158"/>
      <c r="B656" s="158"/>
    </row>
    <row r="657" spans="1:2" x14ac:dyDescent="0.2">
      <c r="A657" s="158"/>
      <c r="B657" s="158"/>
    </row>
    <row r="658" spans="1:2" x14ac:dyDescent="0.2">
      <c r="A658" s="158"/>
      <c r="B658" s="158"/>
    </row>
    <row r="659" spans="1:2" x14ac:dyDescent="0.2">
      <c r="A659" s="158"/>
      <c r="B659" s="158"/>
    </row>
    <row r="660" spans="1:2" x14ac:dyDescent="0.2">
      <c r="A660" s="158"/>
      <c r="B660" s="158"/>
    </row>
    <row r="661" spans="1:2" x14ac:dyDescent="0.2">
      <c r="A661" s="158"/>
      <c r="B661" s="158"/>
    </row>
    <row r="662" spans="1:2" x14ac:dyDescent="0.2">
      <c r="A662" s="158"/>
      <c r="B662" s="158"/>
    </row>
    <row r="663" spans="1:2" x14ac:dyDescent="0.2">
      <c r="A663" s="158"/>
      <c r="B663" s="158"/>
    </row>
    <row r="664" spans="1:2" x14ac:dyDescent="0.2">
      <c r="A664" s="158"/>
      <c r="B664" s="158"/>
    </row>
    <row r="665" spans="1:2" x14ac:dyDescent="0.2">
      <c r="A665" s="158"/>
      <c r="B665" s="158"/>
    </row>
    <row r="666" spans="1:2" x14ac:dyDescent="0.2">
      <c r="A666" s="158"/>
      <c r="B666" s="158"/>
    </row>
    <row r="667" spans="1:2" x14ac:dyDescent="0.2">
      <c r="A667" s="158"/>
      <c r="B667" s="158"/>
    </row>
    <row r="668" spans="1:2" x14ac:dyDescent="0.2">
      <c r="A668" s="158"/>
      <c r="B668" s="158"/>
    </row>
    <row r="669" spans="1:2" x14ac:dyDescent="0.2">
      <c r="A669" s="158"/>
      <c r="B669" s="158"/>
    </row>
    <row r="670" spans="1:2" x14ac:dyDescent="0.2">
      <c r="A670" s="158"/>
      <c r="B670" s="158"/>
    </row>
    <row r="671" spans="1:2" x14ac:dyDescent="0.2">
      <c r="A671" s="158"/>
      <c r="B671" s="158"/>
    </row>
    <row r="672" spans="1:2" x14ac:dyDescent="0.2">
      <c r="A672" s="158"/>
      <c r="B672" s="158"/>
    </row>
    <row r="673" spans="1:2" x14ac:dyDescent="0.2">
      <c r="A673" s="158"/>
      <c r="B673" s="158"/>
    </row>
    <row r="674" spans="1:2" x14ac:dyDescent="0.2">
      <c r="A674" s="158"/>
      <c r="B674" s="158"/>
    </row>
    <row r="675" spans="1:2" x14ac:dyDescent="0.2">
      <c r="A675" s="158"/>
      <c r="B675" s="158"/>
    </row>
    <row r="676" spans="1:2" x14ac:dyDescent="0.2">
      <c r="A676" s="158"/>
      <c r="B676" s="158"/>
    </row>
    <row r="677" spans="1:2" x14ac:dyDescent="0.2">
      <c r="A677" s="158"/>
      <c r="B677" s="158"/>
    </row>
    <row r="678" spans="1:2" x14ac:dyDescent="0.2">
      <c r="A678" s="158"/>
      <c r="B678" s="158"/>
    </row>
    <row r="679" spans="1:2" x14ac:dyDescent="0.2">
      <c r="A679" s="158"/>
      <c r="B679" s="158"/>
    </row>
    <row r="680" spans="1:2" x14ac:dyDescent="0.2">
      <c r="A680" s="158"/>
      <c r="B680" s="158"/>
    </row>
    <row r="681" spans="1:2" x14ac:dyDescent="0.2">
      <c r="A681" s="158"/>
      <c r="B681" s="158"/>
    </row>
    <row r="682" spans="1:2" x14ac:dyDescent="0.2">
      <c r="A682" s="158"/>
      <c r="B682" s="158"/>
    </row>
    <row r="683" spans="1:2" x14ac:dyDescent="0.2">
      <c r="A683" s="158"/>
      <c r="B683" s="158"/>
    </row>
    <row r="684" spans="1:2" x14ac:dyDescent="0.2">
      <c r="A684" s="158"/>
      <c r="B684" s="158"/>
    </row>
    <row r="685" spans="1:2" x14ac:dyDescent="0.2">
      <c r="A685" s="158"/>
      <c r="B685" s="158"/>
    </row>
    <row r="686" spans="1:2" x14ac:dyDescent="0.2">
      <c r="A686" s="158"/>
      <c r="B686" s="158"/>
    </row>
    <row r="687" spans="1:2" x14ac:dyDescent="0.2">
      <c r="A687" s="158"/>
      <c r="B687" s="158"/>
    </row>
    <row r="688" spans="1:2" x14ac:dyDescent="0.2">
      <c r="A688" s="158"/>
      <c r="B688" s="158"/>
    </row>
    <row r="689" spans="1:2" x14ac:dyDescent="0.2">
      <c r="A689" s="158"/>
      <c r="B689" s="158"/>
    </row>
    <row r="690" spans="1:2" x14ac:dyDescent="0.2">
      <c r="A690" s="158"/>
      <c r="B690" s="158"/>
    </row>
    <row r="691" spans="1:2" x14ac:dyDescent="0.2">
      <c r="A691" s="158"/>
      <c r="B691" s="158"/>
    </row>
    <row r="692" spans="1:2" x14ac:dyDescent="0.2">
      <c r="A692" s="158"/>
      <c r="B692" s="158"/>
    </row>
    <row r="693" spans="1:2" x14ac:dyDescent="0.2">
      <c r="A693" s="158"/>
      <c r="B693" s="158"/>
    </row>
    <row r="694" spans="1:2" x14ac:dyDescent="0.2">
      <c r="A694" s="158"/>
      <c r="B694" s="158"/>
    </row>
    <row r="695" spans="1:2" x14ac:dyDescent="0.2">
      <c r="A695" s="158"/>
      <c r="B695" s="158"/>
    </row>
    <row r="696" spans="1:2" x14ac:dyDescent="0.2">
      <c r="A696" s="158"/>
      <c r="B696" s="158"/>
    </row>
    <row r="697" spans="1:2" x14ac:dyDescent="0.2">
      <c r="A697" s="158"/>
      <c r="B697" s="158"/>
    </row>
    <row r="698" spans="1:2" x14ac:dyDescent="0.2">
      <c r="A698" s="158"/>
      <c r="B698" s="158"/>
    </row>
    <row r="699" spans="1:2" x14ac:dyDescent="0.2">
      <c r="A699" s="158"/>
      <c r="B699" s="158"/>
    </row>
    <row r="700" spans="1:2" x14ac:dyDescent="0.2">
      <c r="A700" s="158"/>
      <c r="B700" s="158"/>
    </row>
    <row r="701" spans="1:2" x14ac:dyDescent="0.2">
      <c r="A701" s="158"/>
      <c r="B701" s="158"/>
    </row>
    <row r="702" spans="1:2" x14ac:dyDescent="0.2">
      <c r="A702" s="158"/>
      <c r="B702" s="158"/>
    </row>
    <row r="703" spans="1:2" x14ac:dyDescent="0.2">
      <c r="A703" s="158"/>
      <c r="B703" s="158"/>
    </row>
    <row r="704" spans="1:2" x14ac:dyDescent="0.2">
      <c r="A704" s="158"/>
      <c r="B704" s="158"/>
    </row>
    <row r="705" spans="1:2" x14ac:dyDescent="0.2">
      <c r="A705" s="158"/>
      <c r="B705" s="158"/>
    </row>
    <row r="706" spans="1:2" x14ac:dyDescent="0.2">
      <c r="A706" s="158"/>
      <c r="B706" s="158"/>
    </row>
    <row r="707" spans="1:2" x14ac:dyDescent="0.2">
      <c r="A707" s="158"/>
      <c r="B707" s="158"/>
    </row>
    <row r="708" spans="1:2" x14ac:dyDescent="0.2">
      <c r="A708" s="158"/>
      <c r="B708" s="158"/>
    </row>
    <row r="709" spans="1:2" x14ac:dyDescent="0.2">
      <c r="A709" s="158"/>
      <c r="B709" s="158"/>
    </row>
    <row r="710" spans="1:2" x14ac:dyDescent="0.2">
      <c r="A710" s="158"/>
      <c r="B710" s="158"/>
    </row>
    <row r="711" spans="1:2" x14ac:dyDescent="0.2">
      <c r="A711" s="158"/>
      <c r="B711" s="158"/>
    </row>
    <row r="712" spans="1:2" x14ac:dyDescent="0.2">
      <c r="A712" s="158"/>
      <c r="B712" s="158"/>
    </row>
    <row r="713" spans="1:2" x14ac:dyDescent="0.2">
      <c r="A713" s="158"/>
      <c r="B713" s="158"/>
    </row>
    <row r="714" spans="1:2" x14ac:dyDescent="0.2">
      <c r="A714" s="158"/>
      <c r="B714" s="158"/>
    </row>
    <row r="715" spans="1:2" x14ac:dyDescent="0.2">
      <c r="A715" s="158"/>
      <c r="B715" s="158"/>
    </row>
    <row r="716" spans="1:2" x14ac:dyDescent="0.2">
      <c r="A716" s="158"/>
      <c r="B716" s="158"/>
    </row>
    <row r="717" spans="1:2" x14ac:dyDescent="0.2">
      <c r="A717" s="158"/>
      <c r="B717" s="158"/>
    </row>
    <row r="718" spans="1:2" x14ac:dyDescent="0.2">
      <c r="A718" s="158"/>
      <c r="B718" s="158"/>
    </row>
    <row r="719" spans="1:2" x14ac:dyDescent="0.2">
      <c r="A719" s="158"/>
      <c r="B719" s="158"/>
    </row>
    <row r="720" spans="1:2" x14ac:dyDescent="0.2">
      <c r="A720" s="158"/>
      <c r="B720" s="158"/>
    </row>
    <row r="721" spans="1:2" x14ac:dyDescent="0.2">
      <c r="A721" s="158"/>
      <c r="B721" s="158"/>
    </row>
    <row r="722" spans="1:2" x14ac:dyDescent="0.2">
      <c r="A722" s="158"/>
      <c r="B722" s="158"/>
    </row>
    <row r="723" spans="1:2" x14ac:dyDescent="0.2">
      <c r="A723" s="158"/>
      <c r="B723" s="158"/>
    </row>
    <row r="724" spans="1:2" x14ac:dyDescent="0.2">
      <c r="A724" s="158"/>
      <c r="B724" s="158"/>
    </row>
    <row r="725" spans="1:2" x14ac:dyDescent="0.2">
      <c r="A725" s="158"/>
      <c r="B725" s="158"/>
    </row>
    <row r="726" spans="1:2" x14ac:dyDescent="0.2">
      <c r="A726" s="158"/>
      <c r="B726" s="158"/>
    </row>
    <row r="727" spans="1:2" x14ac:dyDescent="0.2">
      <c r="A727" s="158"/>
      <c r="B727" s="158"/>
    </row>
    <row r="728" spans="1:2" x14ac:dyDescent="0.2">
      <c r="A728" s="158"/>
      <c r="B728" s="158"/>
    </row>
    <row r="729" spans="1:2" x14ac:dyDescent="0.2">
      <c r="A729" s="158"/>
      <c r="B729" s="158"/>
    </row>
    <row r="730" spans="1:2" x14ac:dyDescent="0.2">
      <c r="A730" s="158"/>
      <c r="B730" s="158"/>
    </row>
    <row r="731" spans="1:2" x14ac:dyDescent="0.2">
      <c r="A731" s="158"/>
      <c r="B731" s="158"/>
    </row>
    <row r="732" spans="1:2" x14ac:dyDescent="0.2">
      <c r="A732" s="158"/>
      <c r="B732" s="158"/>
    </row>
    <row r="733" spans="1:2" x14ac:dyDescent="0.2">
      <c r="A733" s="158"/>
      <c r="B733" s="158"/>
    </row>
    <row r="734" spans="1:2" x14ac:dyDescent="0.2">
      <c r="A734" s="158"/>
      <c r="B734" s="158"/>
    </row>
    <row r="735" spans="1:2" x14ac:dyDescent="0.2">
      <c r="A735" s="158"/>
      <c r="B735" s="158"/>
    </row>
    <row r="736" spans="1:2" x14ac:dyDescent="0.2">
      <c r="A736" s="158"/>
      <c r="B736" s="158"/>
    </row>
    <row r="737" spans="1:2" x14ac:dyDescent="0.2">
      <c r="A737" s="158"/>
      <c r="B737" s="158"/>
    </row>
    <row r="738" spans="1:2" x14ac:dyDescent="0.2">
      <c r="A738" s="158"/>
      <c r="B738" s="158"/>
    </row>
    <row r="739" spans="1:2" x14ac:dyDescent="0.2">
      <c r="A739" s="158"/>
      <c r="B739" s="158"/>
    </row>
    <row r="740" spans="1:2" x14ac:dyDescent="0.2">
      <c r="A740" s="158"/>
      <c r="B740" s="158"/>
    </row>
    <row r="741" spans="1:2" x14ac:dyDescent="0.2">
      <c r="A741" s="158"/>
      <c r="B741" s="158"/>
    </row>
    <row r="742" spans="1:2" x14ac:dyDescent="0.2">
      <c r="A742" s="158"/>
      <c r="B742" s="158"/>
    </row>
    <row r="743" spans="1:2" x14ac:dyDescent="0.2">
      <c r="A743" s="158"/>
      <c r="B743" s="158"/>
    </row>
    <row r="744" spans="1:2" x14ac:dyDescent="0.2">
      <c r="A744" s="158"/>
      <c r="B744" s="158"/>
    </row>
    <row r="745" spans="1:2" x14ac:dyDescent="0.2">
      <c r="A745" s="158"/>
      <c r="B745" s="158"/>
    </row>
    <row r="746" spans="1:2" x14ac:dyDescent="0.2">
      <c r="A746" s="158"/>
      <c r="B746" s="158"/>
    </row>
    <row r="747" spans="1:2" x14ac:dyDescent="0.2">
      <c r="A747" s="158"/>
      <c r="B747" s="158"/>
    </row>
    <row r="748" spans="1:2" x14ac:dyDescent="0.2">
      <c r="A748" s="158"/>
      <c r="B748" s="158"/>
    </row>
    <row r="749" spans="1:2" x14ac:dyDescent="0.2">
      <c r="A749" s="158"/>
      <c r="B749" s="158"/>
    </row>
    <row r="750" spans="1:2" x14ac:dyDescent="0.2">
      <c r="A750" s="158"/>
      <c r="B750" s="158"/>
    </row>
    <row r="751" spans="1:2" x14ac:dyDescent="0.2">
      <c r="A751" s="158"/>
      <c r="B751" s="158"/>
    </row>
    <row r="752" spans="1:2" x14ac:dyDescent="0.2">
      <c r="A752" s="158"/>
      <c r="B752" s="158"/>
    </row>
    <row r="753" spans="1:2" x14ac:dyDescent="0.2">
      <c r="A753" s="158"/>
      <c r="B753" s="158"/>
    </row>
    <row r="754" spans="1:2" x14ac:dyDescent="0.2">
      <c r="A754" s="158"/>
      <c r="B754" s="158"/>
    </row>
    <row r="755" spans="1:2" x14ac:dyDescent="0.2">
      <c r="A755" s="158"/>
      <c r="B755" s="158"/>
    </row>
    <row r="756" spans="1:2" x14ac:dyDescent="0.2">
      <c r="A756" s="158"/>
      <c r="B756" s="158"/>
    </row>
    <row r="757" spans="1:2" x14ac:dyDescent="0.2">
      <c r="A757" s="158"/>
      <c r="B757" s="158"/>
    </row>
    <row r="758" spans="1:2" x14ac:dyDescent="0.2">
      <c r="A758" s="158"/>
      <c r="B758" s="158"/>
    </row>
    <row r="759" spans="1:2" x14ac:dyDescent="0.2">
      <c r="A759" s="158"/>
      <c r="B759" s="158"/>
    </row>
    <row r="760" spans="1:2" x14ac:dyDescent="0.2">
      <c r="A760" s="158"/>
      <c r="B760" s="158"/>
    </row>
    <row r="761" spans="1:2" x14ac:dyDescent="0.2">
      <c r="A761" s="158"/>
      <c r="B761" s="158"/>
    </row>
    <row r="762" spans="1:2" x14ac:dyDescent="0.2">
      <c r="A762" s="158"/>
      <c r="B762" s="158"/>
    </row>
    <row r="763" spans="1:2" x14ac:dyDescent="0.2">
      <c r="A763" s="158"/>
      <c r="B763" s="158"/>
    </row>
    <row r="764" spans="1:2" x14ac:dyDescent="0.2">
      <c r="A764" s="158"/>
      <c r="B764" s="158"/>
    </row>
    <row r="765" spans="1:2" x14ac:dyDescent="0.2">
      <c r="A765" s="158"/>
      <c r="B765" s="158"/>
    </row>
    <row r="766" spans="1:2" x14ac:dyDescent="0.2">
      <c r="A766" s="158"/>
      <c r="B766" s="158"/>
    </row>
    <row r="767" spans="1:2" x14ac:dyDescent="0.2">
      <c r="A767" s="158"/>
      <c r="B767" s="158"/>
    </row>
    <row r="768" spans="1:2" x14ac:dyDescent="0.2">
      <c r="A768" s="158"/>
      <c r="B768" s="158"/>
    </row>
    <row r="769" spans="1:2" x14ac:dyDescent="0.2">
      <c r="A769" s="158"/>
      <c r="B769" s="158"/>
    </row>
    <row r="770" spans="1:2" x14ac:dyDescent="0.2">
      <c r="A770" s="158"/>
      <c r="B770" s="158"/>
    </row>
    <row r="771" spans="1:2" x14ac:dyDescent="0.2">
      <c r="A771" s="158"/>
      <c r="B771" s="158"/>
    </row>
    <row r="772" spans="1:2" x14ac:dyDescent="0.2">
      <c r="A772" s="158"/>
      <c r="B772" s="158"/>
    </row>
    <row r="773" spans="1:2" x14ac:dyDescent="0.2">
      <c r="A773" s="158"/>
      <c r="B773" s="158"/>
    </row>
    <row r="774" spans="1:2" x14ac:dyDescent="0.2">
      <c r="A774" s="158"/>
      <c r="B774" s="158"/>
    </row>
    <row r="775" spans="1:2" x14ac:dyDescent="0.2">
      <c r="A775" s="158"/>
      <c r="B775" s="158"/>
    </row>
    <row r="776" spans="1:2" x14ac:dyDescent="0.2">
      <c r="A776" s="158"/>
      <c r="B776" s="158"/>
    </row>
    <row r="777" spans="1:2" x14ac:dyDescent="0.2">
      <c r="A777" s="158"/>
      <c r="B777" s="158"/>
    </row>
    <row r="778" spans="1:2" x14ac:dyDescent="0.2">
      <c r="A778" s="158"/>
      <c r="B778" s="158"/>
    </row>
    <row r="779" spans="1:2" x14ac:dyDescent="0.2">
      <c r="A779" s="158"/>
      <c r="B779" s="158"/>
    </row>
    <row r="780" spans="1:2" x14ac:dyDescent="0.2">
      <c r="A780" s="158"/>
      <c r="B780" s="158"/>
    </row>
    <row r="781" spans="1:2" x14ac:dyDescent="0.2">
      <c r="A781" s="158"/>
      <c r="B781" s="158"/>
    </row>
    <row r="782" spans="1:2" x14ac:dyDescent="0.2">
      <c r="A782" s="158"/>
      <c r="B782" s="158"/>
    </row>
    <row r="783" spans="1:2" x14ac:dyDescent="0.2">
      <c r="A783" s="158"/>
      <c r="B783" s="158"/>
    </row>
    <row r="784" spans="1:2" x14ac:dyDescent="0.2">
      <c r="A784" s="158"/>
      <c r="B784" s="158"/>
    </row>
    <row r="785" spans="1:2" x14ac:dyDescent="0.2">
      <c r="A785" s="158"/>
      <c r="B785" s="158"/>
    </row>
    <row r="786" spans="1:2" x14ac:dyDescent="0.2">
      <c r="A786" s="158"/>
      <c r="B786" s="158"/>
    </row>
    <row r="787" spans="1:2" x14ac:dyDescent="0.2">
      <c r="A787" s="158"/>
      <c r="B787" s="158"/>
    </row>
    <row r="788" spans="1:2" x14ac:dyDescent="0.2">
      <c r="A788" s="158"/>
      <c r="B788" s="158"/>
    </row>
    <row r="789" spans="1:2" x14ac:dyDescent="0.2">
      <c r="A789" s="158"/>
      <c r="B789" s="158"/>
    </row>
    <row r="790" spans="1:2" x14ac:dyDescent="0.2">
      <c r="A790" s="158"/>
      <c r="B790" s="158"/>
    </row>
    <row r="791" spans="1:2" x14ac:dyDescent="0.2">
      <c r="A791" s="158"/>
      <c r="B791" s="158"/>
    </row>
    <row r="792" spans="1:2" x14ac:dyDescent="0.2">
      <c r="A792" s="158"/>
      <c r="B792" s="158"/>
    </row>
    <row r="793" spans="1:2" x14ac:dyDescent="0.2">
      <c r="A793" s="158"/>
      <c r="B793" s="158"/>
    </row>
    <row r="794" spans="1:2" x14ac:dyDescent="0.2">
      <c r="A794" s="158"/>
      <c r="B794" s="158"/>
    </row>
    <row r="795" spans="1:2" x14ac:dyDescent="0.2">
      <c r="A795" s="158"/>
      <c r="B795" s="158"/>
    </row>
    <row r="796" spans="1:2" x14ac:dyDescent="0.2">
      <c r="A796" s="158"/>
      <c r="B796" s="158"/>
    </row>
    <row r="797" spans="1:2" x14ac:dyDescent="0.2">
      <c r="A797" s="158"/>
      <c r="B797" s="158"/>
    </row>
    <row r="798" spans="1:2" x14ac:dyDescent="0.2">
      <c r="A798" s="158"/>
      <c r="B798" s="158"/>
    </row>
    <row r="799" spans="1:2" x14ac:dyDescent="0.2">
      <c r="A799" s="158"/>
      <c r="B799" s="158"/>
    </row>
    <row r="800" spans="1:2" x14ac:dyDescent="0.2">
      <c r="A800" s="158"/>
      <c r="B800" s="158"/>
    </row>
    <row r="801" spans="1:2" x14ac:dyDescent="0.2">
      <c r="A801" s="158"/>
      <c r="B801" s="158"/>
    </row>
    <row r="802" spans="1:2" x14ac:dyDescent="0.2">
      <c r="A802" s="158"/>
      <c r="B802" s="158"/>
    </row>
    <row r="803" spans="1:2" x14ac:dyDescent="0.2">
      <c r="A803" s="158"/>
      <c r="B803" s="158"/>
    </row>
    <row r="804" spans="1:2" x14ac:dyDescent="0.2">
      <c r="A804" s="158"/>
      <c r="B804" s="158"/>
    </row>
    <row r="805" spans="1:2" x14ac:dyDescent="0.2">
      <c r="A805" s="158"/>
      <c r="B805" s="158"/>
    </row>
    <row r="806" spans="1:2" x14ac:dyDescent="0.2">
      <c r="A806" s="158"/>
      <c r="B806" s="158"/>
    </row>
    <row r="807" spans="1:2" x14ac:dyDescent="0.2">
      <c r="A807" s="158"/>
      <c r="B807" s="158"/>
    </row>
    <row r="808" spans="1:2" x14ac:dyDescent="0.2">
      <c r="A808" s="158"/>
      <c r="B808" s="158"/>
    </row>
    <row r="809" spans="1:2" x14ac:dyDescent="0.2">
      <c r="A809" s="158"/>
      <c r="B809" s="158"/>
    </row>
    <row r="810" spans="1:2" x14ac:dyDescent="0.2">
      <c r="A810" s="158"/>
      <c r="B810" s="158"/>
    </row>
    <row r="811" spans="1:2" x14ac:dyDescent="0.2">
      <c r="A811" s="158"/>
      <c r="B811" s="158"/>
    </row>
    <row r="812" spans="1:2" x14ac:dyDescent="0.2">
      <c r="A812" s="158"/>
      <c r="B812" s="158"/>
    </row>
    <row r="813" spans="1:2" x14ac:dyDescent="0.2">
      <c r="A813" s="158"/>
      <c r="B813" s="158"/>
    </row>
    <row r="814" spans="1:2" x14ac:dyDescent="0.2">
      <c r="A814" s="158"/>
      <c r="B814" s="158"/>
    </row>
    <row r="815" spans="1:2" x14ac:dyDescent="0.2">
      <c r="A815" s="158"/>
      <c r="B815" s="158"/>
    </row>
    <row r="816" spans="1:2" x14ac:dyDescent="0.2">
      <c r="A816" s="158"/>
      <c r="B816" s="158"/>
    </row>
    <row r="817" spans="1:2" x14ac:dyDescent="0.2">
      <c r="A817" s="158"/>
      <c r="B817" s="158"/>
    </row>
    <row r="818" spans="1:2" x14ac:dyDescent="0.2">
      <c r="A818" s="158"/>
      <c r="B818" s="158"/>
    </row>
    <row r="819" spans="1:2" x14ac:dyDescent="0.2">
      <c r="A819" s="158"/>
      <c r="B819" s="158"/>
    </row>
    <row r="820" spans="1:2" x14ac:dyDescent="0.2">
      <c r="A820" s="158"/>
      <c r="B820" s="158"/>
    </row>
    <row r="821" spans="1:2" x14ac:dyDescent="0.2">
      <c r="A821" s="158"/>
      <c r="B821" s="158"/>
    </row>
    <row r="822" spans="1:2" x14ac:dyDescent="0.2">
      <c r="A822" s="158"/>
      <c r="B822" s="158"/>
    </row>
    <row r="823" spans="1:2" x14ac:dyDescent="0.2">
      <c r="A823" s="158"/>
      <c r="B823" s="158"/>
    </row>
    <row r="824" spans="1:2" x14ac:dyDescent="0.2">
      <c r="A824" s="158"/>
      <c r="B824" s="158"/>
    </row>
    <row r="825" spans="1:2" x14ac:dyDescent="0.2">
      <c r="A825" s="158"/>
      <c r="B825" s="158"/>
    </row>
    <row r="826" spans="1:2" x14ac:dyDescent="0.2">
      <c r="A826" s="158"/>
      <c r="B826" s="158"/>
    </row>
    <row r="827" spans="1:2" x14ac:dyDescent="0.2">
      <c r="A827" s="158"/>
      <c r="B827" s="158"/>
    </row>
    <row r="828" spans="1:2" x14ac:dyDescent="0.2">
      <c r="A828" s="158"/>
      <c r="B828" s="158"/>
    </row>
    <row r="829" spans="1:2" x14ac:dyDescent="0.2">
      <c r="A829" s="158"/>
      <c r="B829" s="158"/>
    </row>
    <row r="830" spans="1:2" x14ac:dyDescent="0.2">
      <c r="A830" s="158"/>
      <c r="B830" s="158"/>
    </row>
    <row r="831" spans="1:2" x14ac:dyDescent="0.2">
      <c r="A831" s="158"/>
      <c r="B831" s="158"/>
    </row>
    <row r="832" spans="1:2" x14ac:dyDescent="0.2">
      <c r="A832" s="158"/>
      <c r="B832" s="158"/>
    </row>
    <row r="833" spans="1:2" x14ac:dyDescent="0.2">
      <c r="A833" s="158"/>
      <c r="B833" s="158"/>
    </row>
    <row r="834" spans="1:2" x14ac:dyDescent="0.2">
      <c r="A834" s="158"/>
      <c r="B834" s="158"/>
    </row>
    <row r="835" spans="1:2" x14ac:dyDescent="0.2">
      <c r="A835" s="158"/>
      <c r="B835" s="158"/>
    </row>
    <row r="836" spans="1:2" x14ac:dyDescent="0.2">
      <c r="A836" s="158"/>
      <c r="B836" s="158"/>
    </row>
    <row r="837" spans="1:2" x14ac:dyDescent="0.2">
      <c r="A837" s="158"/>
      <c r="B837" s="158"/>
    </row>
    <row r="838" spans="1:2" x14ac:dyDescent="0.2">
      <c r="A838" s="158"/>
      <c r="B838" s="158"/>
    </row>
    <row r="839" spans="1:2" x14ac:dyDescent="0.2">
      <c r="A839" s="158"/>
      <c r="B839" s="158"/>
    </row>
    <row r="840" spans="1:2" x14ac:dyDescent="0.2">
      <c r="A840" s="158"/>
      <c r="B840" s="158"/>
    </row>
    <row r="841" spans="1:2" x14ac:dyDescent="0.2">
      <c r="A841" s="158"/>
      <c r="B841" s="158"/>
    </row>
    <row r="842" spans="1:2" x14ac:dyDescent="0.2">
      <c r="A842" s="158"/>
      <c r="B842" s="158"/>
    </row>
    <row r="843" spans="1:2" x14ac:dyDescent="0.2">
      <c r="A843" s="158"/>
      <c r="B843" s="158"/>
    </row>
    <row r="844" spans="1:2" x14ac:dyDescent="0.2">
      <c r="A844" s="158"/>
      <c r="B844" s="158"/>
    </row>
    <row r="845" spans="1:2" x14ac:dyDescent="0.2">
      <c r="A845" s="158"/>
      <c r="B845" s="158"/>
    </row>
    <row r="846" spans="1:2" x14ac:dyDescent="0.2">
      <c r="A846" s="158"/>
      <c r="B846" s="158"/>
    </row>
    <row r="847" spans="1:2" x14ac:dyDescent="0.2">
      <c r="A847" s="158"/>
      <c r="B847" s="158"/>
    </row>
    <row r="848" spans="1:2" x14ac:dyDescent="0.2">
      <c r="A848" s="158"/>
      <c r="B848" s="158"/>
    </row>
    <row r="849" spans="1:2" x14ac:dyDescent="0.2">
      <c r="A849" s="158"/>
      <c r="B849" s="158"/>
    </row>
    <row r="850" spans="1:2" x14ac:dyDescent="0.2">
      <c r="A850" s="158"/>
      <c r="B850" s="158"/>
    </row>
    <row r="851" spans="1:2" x14ac:dyDescent="0.2">
      <c r="A851" s="158"/>
      <c r="B851" s="158"/>
    </row>
    <row r="852" spans="1:2" x14ac:dyDescent="0.2">
      <c r="A852" s="158"/>
      <c r="B852" s="158"/>
    </row>
    <row r="853" spans="1:2" x14ac:dyDescent="0.2">
      <c r="A853" s="158"/>
      <c r="B853" s="158"/>
    </row>
    <row r="854" spans="1:2" x14ac:dyDescent="0.2">
      <c r="A854" s="158"/>
      <c r="B854" s="158"/>
    </row>
    <row r="855" spans="1:2" x14ac:dyDescent="0.2">
      <c r="A855" s="158"/>
      <c r="B855" s="158"/>
    </row>
    <row r="856" spans="1:2" x14ac:dyDescent="0.2">
      <c r="A856" s="158"/>
      <c r="B856" s="158"/>
    </row>
    <row r="857" spans="1:2" x14ac:dyDescent="0.2">
      <c r="A857" s="158"/>
      <c r="B857" s="158"/>
    </row>
    <row r="858" spans="1:2" x14ac:dyDescent="0.2">
      <c r="A858" s="158"/>
      <c r="B858" s="158"/>
    </row>
    <row r="859" spans="1:2" x14ac:dyDescent="0.2">
      <c r="A859" s="158"/>
      <c r="B859" s="158"/>
    </row>
    <row r="860" spans="1:2" x14ac:dyDescent="0.2">
      <c r="A860" s="158"/>
      <c r="B860" s="158"/>
    </row>
    <row r="861" spans="1:2" x14ac:dyDescent="0.2">
      <c r="A861" s="158"/>
      <c r="B861" s="158"/>
    </row>
    <row r="862" spans="1:2" x14ac:dyDescent="0.2">
      <c r="A862" s="158"/>
      <c r="B862" s="158"/>
    </row>
    <row r="863" spans="1:2" x14ac:dyDescent="0.2">
      <c r="A863" s="158"/>
      <c r="B863" s="158"/>
    </row>
    <row r="864" spans="1:2" x14ac:dyDescent="0.2">
      <c r="A864" s="158"/>
      <c r="B864" s="158"/>
    </row>
    <row r="865" spans="1:2" x14ac:dyDescent="0.2">
      <c r="A865" s="158"/>
      <c r="B865" s="158"/>
    </row>
    <row r="866" spans="1:2" x14ac:dyDescent="0.2">
      <c r="A866" s="158"/>
      <c r="B866" s="158"/>
    </row>
    <row r="867" spans="1:2" x14ac:dyDescent="0.2">
      <c r="A867" s="158"/>
      <c r="B867" s="158"/>
    </row>
    <row r="868" spans="1:2" x14ac:dyDescent="0.2">
      <c r="A868" s="158"/>
      <c r="B868" s="158"/>
    </row>
    <row r="869" spans="1:2" x14ac:dyDescent="0.2">
      <c r="A869" s="158"/>
      <c r="B869" s="158"/>
    </row>
    <row r="870" spans="1:2" x14ac:dyDescent="0.2">
      <c r="A870" s="158"/>
      <c r="B870" s="158"/>
    </row>
    <row r="871" spans="1:2" x14ac:dyDescent="0.2">
      <c r="A871" s="158"/>
      <c r="B871" s="158"/>
    </row>
    <row r="872" spans="1:2" x14ac:dyDescent="0.2">
      <c r="A872" s="158"/>
      <c r="B872" s="158"/>
    </row>
    <row r="873" spans="1:2" x14ac:dyDescent="0.2">
      <c r="A873" s="158"/>
      <c r="B873" s="158"/>
    </row>
    <row r="874" spans="1:2" x14ac:dyDescent="0.2">
      <c r="A874" s="158"/>
      <c r="B874" s="158"/>
    </row>
    <row r="875" spans="1:2" x14ac:dyDescent="0.2">
      <c r="A875" s="158"/>
      <c r="B875" s="158"/>
    </row>
    <row r="876" spans="1:2" x14ac:dyDescent="0.2">
      <c r="A876" s="158"/>
      <c r="B876" s="158"/>
    </row>
    <row r="877" spans="1:2" x14ac:dyDescent="0.2">
      <c r="A877" s="158"/>
      <c r="B877" s="158"/>
    </row>
    <row r="878" spans="1:2" x14ac:dyDescent="0.2">
      <c r="A878" s="158"/>
      <c r="B878" s="158"/>
    </row>
    <row r="879" spans="1:2" x14ac:dyDescent="0.2">
      <c r="A879" s="158"/>
      <c r="B879" s="158"/>
    </row>
    <row r="880" spans="1:2" x14ac:dyDescent="0.2">
      <c r="A880" s="158"/>
      <c r="B880" s="158"/>
    </row>
    <row r="881" spans="1:2" x14ac:dyDescent="0.2">
      <c r="A881" s="158"/>
      <c r="B881" s="158"/>
    </row>
    <row r="882" spans="1:2" x14ac:dyDescent="0.2">
      <c r="A882" s="158"/>
      <c r="B882" s="158"/>
    </row>
    <row r="883" spans="1:2" x14ac:dyDescent="0.2">
      <c r="A883" s="158"/>
      <c r="B883" s="158"/>
    </row>
    <row r="884" spans="1:2" x14ac:dyDescent="0.2">
      <c r="A884" s="158"/>
      <c r="B884" s="158"/>
    </row>
    <row r="885" spans="1:2" x14ac:dyDescent="0.2">
      <c r="A885" s="158"/>
      <c r="B885" s="158"/>
    </row>
    <row r="886" spans="1:2" x14ac:dyDescent="0.2">
      <c r="A886" s="158"/>
      <c r="B886" s="158"/>
    </row>
    <row r="887" spans="1:2" x14ac:dyDescent="0.2">
      <c r="A887" s="158"/>
      <c r="B887" s="158"/>
    </row>
    <row r="888" spans="1:2" x14ac:dyDescent="0.2">
      <c r="A888" s="158"/>
      <c r="B888" s="158"/>
    </row>
    <row r="889" spans="1:2" x14ac:dyDescent="0.2">
      <c r="A889" s="158"/>
      <c r="B889" s="158"/>
    </row>
    <row r="890" spans="1:2" x14ac:dyDescent="0.2">
      <c r="A890" s="158"/>
      <c r="B890" s="158"/>
    </row>
    <row r="891" spans="1:2" x14ac:dyDescent="0.2">
      <c r="A891" s="158"/>
      <c r="B891" s="158"/>
    </row>
    <row r="892" spans="1:2" x14ac:dyDescent="0.2">
      <c r="A892" s="158"/>
      <c r="B892" s="158"/>
    </row>
    <row r="893" spans="1:2" x14ac:dyDescent="0.2">
      <c r="A893" s="158"/>
      <c r="B893" s="158"/>
    </row>
    <row r="894" spans="1:2" x14ac:dyDescent="0.2">
      <c r="A894" s="158"/>
      <c r="B894" s="158"/>
    </row>
    <row r="895" spans="1:2" x14ac:dyDescent="0.2">
      <c r="A895" s="158"/>
      <c r="B895" s="158"/>
    </row>
    <row r="896" spans="1:2" x14ac:dyDescent="0.2">
      <c r="A896" s="158"/>
      <c r="B896" s="158"/>
    </row>
    <row r="897" spans="1:2" x14ac:dyDescent="0.2">
      <c r="A897" s="158"/>
      <c r="B897" s="158"/>
    </row>
    <row r="898" spans="1:2" x14ac:dyDescent="0.2">
      <c r="A898" s="158"/>
      <c r="B898" s="158"/>
    </row>
    <row r="899" spans="1:2" x14ac:dyDescent="0.2">
      <c r="A899" s="158"/>
      <c r="B899" s="158"/>
    </row>
    <row r="900" spans="1:2" x14ac:dyDescent="0.2">
      <c r="A900" s="158"/>
      <c r="B900" s="158"/>
    </row>
    <row r="901" spans="1:2" x14ac:dyDescent="0.2">
      <c r="A901" s="158"/>
      <c r="B901" s="158"/>
    </row>
    <row r="902" spans="1:2" x14ac:dyDescent="0.2">
      <c r="A902" s="158"/>
      <c r="B902" s="158"/>
    </row>
    <row r="903" spans="1:2" x14ac:dyDescent="0.2">
      <c r="A903" s="158"/>
      <c r="B903" s="158"/>
    </row>
    <row r="904" spans="1:2" x14ac:dyDescent="0.2">
      <c r="A904" s="158"/>
      <c r="B904" s="158"/>
    </row>
    <row r="905" spans="1:2" x14ac:dyDescent="0.2">
      <c r="A905" s="158"/>
      <c r="B905" s="158"/>
    </row>
    <row r="906" spans="1:2" x14ac:dyDescent="0.2">
      <c r="A906" s="158"/>
      <c r="B906" s="158"/>
    </row>
    <row r="907" spans="1:2" x14ac:dyDescent="0.2">
      <c r="A907" s="158"/>
      <c r="B907" s="158"/>
    </row>
    <row r="908" spans="1:2" x14ac:dyDescent="0.2">
      <c r="A908" s="158"/>
      <c r="B908" s="158"/>
    </row>
    <row r="909" spans="1:2" x14ac:dyDescent="0.2">
      <c r="A909" s="158"/>
      <c r="B909" s="158"/>
    </row>
    <row r="910" spans="1:2" x14ac:dyDescent="0.2">
      <c r="A910" s="158"/>
      <c r="B910" s="158"/>
    </row>
    <row r="911" spans="1:2" x14ac:dyDescent="0.2">
      <c r="A911" s="158"/>
      <c r="B911" s="158"/>
    </row>
    <row r="912" spans="1:2" x14ac:dyDescent="0.2">
      <c r="A912" s="158"/>
      <c r="B912" s="158"/>
    </row>
    <row r="913" spans="1:2" x14ac:dyDescent="0.2">
      <c r="A913" s="158"/>
      <c r="B913" s="158"/>
    </row>
    <row r="914" spans="1:2" x14ac:dyDescent="0.2">
      <c r="A914" s="158"/>
      <c r="B914" s="158"/>
    </row>
    <row r="915" spans="1:2" x14ac:dyDescent="0.2">
      <c r="A915" s="158"/>
      <c r="B915" s="158"/>
    </row>
    <row r="916" spans="1:2" x14ac:dyDescent="0.2">
      <c r="A916" s="158"/>
      <c r="B916" s="158"/>
    </row>
    <row r="917" spans="1:2" x14ac:dyDescent="0.2">
      <c r="A917" s="158"/>
      <c r="B917" s="158"/>
    </row>
    <row r="918" spans="1:2" x14ac:dyDescent="0.2">
      <c r="A918" s="158"/>
      <c r="B918" s="158"/>
    </row>
    <row r="919" spans="1:2" x14ac:dyDescent="0.2">
      <c r="A919" s="158"/>
      <c r="B919" s="158"/>
    </row>
    <row r="920" spans="1:2" x14ac:dyDescent="0.2">
      <c r="A920" s="158"/>
      <c r="B920" s="158"/>
    </row>
    <row r="921" spans="1:2" x14ac:dyDescent="0.2">
      <c r="A921" s="158"/>
      <c r="B921" s="158"/>
    </row>
    <row r="922" spans="1:2" x14ac:dyDescent="0.2">
      <c r="A922" s="158"/>
      <c r="B922" s="158"/>
    </row>
    <row r="923" spans="1:2" x14ac:dyDescent="0.2">
      <c r="A923" s="158"/>
      <c r="B923" s="158"/>
    </row>
    <row r="924" spans="1:2" x14ac:dyDescent="0.2">
      <c r="A924" s="158"/>
      <c r="B924" s="158"/>
    </row>
    <row r="925" spans="1:2" x14ac:dyDescent="0.2">
      <c r="A925" s="158"/>
      <c r="B925" s="158"/>
    </row>
    <row r="926" spans="1:2" x14ac:dyDescent="0.2">
      <c r="A926" s="158"/>
      <c r="B926" s="158"/>
    </row>
    <row r="927" spans="1:2" x14ac:dyDescent="0.2">
      <c r="A927" s="158"/>
      <c r="B927" s="158"/>
    </row>
    <row r="928" spans="1:2" x14ac:dyDescent="0.2">
      <c r="A928" s="158"/>
      <c r="B928" s="158"/>
    </row>
    <row r="929" spans="1:2" x14ac:dyDescent="0.2">
      <c r="A929" s="158"/>
      <c r="B929" s="158"/>
    </row>
    <row r="930" spans="1:2" x14ac:dyDescent="0.2">
      <c r="A930" s="158"/>
      <c r="B930" s="158"/>
    </row>
    <row r="931" spans="1:2" x14ac:dyDescent="0.2">
      <c r="A931" s="158"/>
      <c r="B931" s="158"/>
    </row>
    <row r="932" spans="1:2" x14ac:dyDescent="0.2">
      <c r="A932" s="158"/>
      <c r="B932" s="158"/>
    </row>
    <row r="933" spans="1:2" x14ac:dyDescent="0.2">
      <c r="A933" s="158"/>
      <c r="B933" s="158"/>
    </row>
    <row r="934" spans="1:2" x14ac:dyDescent="0.2">
      <c r="A934" s="158"/>
      <c r="B934" s="158"/>
    </row>
    <row r="935" spans="1:2" x14ac:dyDescent="0.2">
      <c r="A935" s="158"/>
      <c r="B935" s="158"/>
    </row>
    <row r="936" spans="1:2" x14ac:dyDescent="0.2">
      <c r="A936" s="158"/>
      <c r="B936" s="158"/>
    </row>
    <row r="937" spans="1:2" x14ac:dyDescent="0.2">
      <c r="A937" s="158"/>
      <c r="B937" s="158"/>
    </row>
    <row r="938" spans="1:2" x14ac:dyDescent="0.2">
      <c r="A938" s="158"/>
      <c r="B938" s="158"/>
    </row>
    <row r="939" spans="1:2" x14ac:dyDescent="0.2">
      <c r="A939" s="158"/>
      <c r="B939" s="158"/>
    </row>
    <row r="940" spans="1:2" x14ac:dyDescent="0.2">
      <c r="A940" s="158"/>
      <c r="B940" s="158"/>
    </row>
    <row r="941" spans="1:2" x14ac:dyDescent="0.2">
      <c r="A941" s="158"/>
      <c r="B941" s="158"/>
    </row>
    <row r="942" spans="1:2" x14ac:dyDescent="0.2">
      <c r="A942" s="158"/>
      <c r="B942" s="158"/>
    </row>
    <row r="943" spans="1:2" x14ac:dyDescent="0.2">
      <c r="A943" s="158"/>
      <c r="B943" s="158"/>
    </row>
    <row r="944" spans="1:2" x14ac:dyDescent="0.2">
      <c r="A944" s="158"/>
      <c r="B944" s="158"/>
    </row>
    <row r="945" spans="1:2" x14ac:dyDescent="0.2">
      <c r="A945" s="158"/>
      <c r="B945" s="158"/>
    </row>
    <row r="946" spans="1:2" x14ac:dyDescent="0.2">
      <c r="A946" s="158"/>
      <c r="B946" s="158"/>
    </row>
    <row r="947" spans="1:2" x14ac:dyDescent="0.2">
      <c r="A947" s="158"/>
      <c r="B947" s="158"/>
    </row>
    <row r="948" spans="1:2" x14ac:dyDescent="0.2">
      <c r="A948" s="158"/>
      <c r="B948" s="158"/>
    </row>
    <row r="949" spans="1:2" x14ac:dyDescent="0.2">
      <c r="A949" s="158"/>
      <c r="B949" s="158"/>
    </row>
    <row r="950" spans="1:2" x14ac:dyDescent="0.2">
      <c r="A950" s="158"/>
      <c r="B950" s="158"/>
    </row>
    <row r="951" spans="1:2" x14ac:dyDescent="0.2">
      <c r="A951" s="158"/>
      <c r="B951" s="158"/>
    </row>
    <row r="952" spans="1:2" x14ac:dyDescent="0.2">
      <c r="A952" s="158"/>
      <c r="B952" s="158"/>
    </row>
    <row r="953" spans="1:2" x14ac:dyDescent="0.2">
      <c r="A953" s="158"/>
      <c r="B953" s="158"/>
    </row>
    <row r="954" spans="1:2" x14ac:dyDescent="0.2">
      <c r="A954" s="158"/>
      <c r="B954" s="158"/>
    </row>
    <row r="955" spans="1:2" x14ac:dyDescent="0.2">
      <c r="A955" s="158"/>
      <c r="B955" s="158"/>
    </row>
    <row r="956" spans="1:2" x14ac:dyDescent="0.2">
      <c r="A956" s="158"/>
      <c r="B956" s="158"/>
    </row>
    <row r="957" spans="1:2" x14ac:dyDescent="0.2">
      <c r="A957" s="158"/>
      <c r="B957" s="158"/>
    </row>
    <row r="958" spans="1:2" x14ac:dyDescent="0.2">
      <c r="A958" s="158"/>
      <c r="B958" s="158"/>
    </row>
    <row r="959" spans="1:2" x14ac:dyDescent="0.2">
      <c r="A959" s="158"/>
      <c r="B959" s="158"/>
    </row>
    <row r="960" spans="1:2" x14ac:dyDescent="0.2">
      <c r="A960" s="158"/>
      <c r="B960" s="158"/>
    </row>
    <row r="961" spans="1:2" x14ac:dyDescent="0.2">
      <c r="A961" s="158"/>
      <c r="B961" s="158"/>
    </row>
    <row r="962" spans="1:2" x14ac:dyDescent="0.2">
      <c r="A962" s="158"/>
      <c r="B962" s="158"/>
    </row>
    <row r="963" spans="1:2" x14ac:dyDescent="0.2">
      <c r="A963" s="158"/>
      <c r="B963" s="158"/>
    </row>
    <row r="964" spans="1:2" x14ac:dyDescent="0.2">
      <c r="A964" s="158"/>
      <c r="B964" s="158"/>
    </row>
    <row r="965" spans="1:2" x14ac:dyDescent="0.2">
      <c r="A965" s="158"/>
      <c r="B965" s="158"/>
    </row>
    <row r="966" spans="1:2" x14ac:dyDescent="0.2">
      <c r="A966" s="158"/>
      <c r="B966" s="158"/>
    </row>
    <row r="967" spans="1:2" x14ac:dyDescent="0.2">
      <c r="A967" s="158"/>
      <c r="B967" s="158"/>
    </row>
    <row r="968" spans="1:2" x14ac:dyDescent="0.2">
      <c r="A968" s="158"/>
      <c r="B968" s="158"/>
    </row>
    <row r="969" spans="1:2" x14ac:dyDescent="0.2">
      <c r="A969" s="158"/>
      <c r="B969" s="158"/>
    </row>
    <row r="970" spans="1:2" x14ac:dyDescent="0.2">
      <c r="A970" s="158"/>
      <c r="B970" s="158"/>
    </row>
    <row r="971" spans="1:2" x14ac:dyDescent="0.2">
      <c r="A971" s="158"/>
      <c r="B971" s="158"/>
    </row>
    <row r="972" spans="1:2" x14ac:dyDescent="0.2">
      <c r="A972" s="158"/>
      <c r="B972" s="158"/>
    </row>
    <row r="973" spans="1:2" x14ac:dyDescent="0.2">
      <c r="A973" s="158"/>
      <c r="B973" s="158"/>
    </row>
    <row r="974" spans="1:2" x14ac:dyDescent="0.2">
      <c r="A974" s="158"/>
      <c r="B974" s="158"/>
    </row>
    <row r="975" spans="1:2" x14ac:dyDescent="0.2">
      <c r="A975" s="158"/>
      <c r="B975" s="158"/>
    </row>
    <row r="976" spans="1:2" x14ac:dyDescent="0.2">
      <c r="A976" s="158"/>
      <c r="B976" s="158"/>
    </row>
    <row r="977" spans="1:2" x14ac:dyDescent="0.2">
      <c r="A977" s="158"/>
      <c r="B977" s="158"/>
    </row>
    <row r="978" spans="1:2" x14ac:dyDescent="0.2">
      <c r="A978" s="158"/>
      <c r="B978" s="158"/>
    </row>
    <row r="979" spans="1:2" x14ac:dyDescent="0.2">
      <c r="A979" s="158"/>
      <c r="B979" s="158"/>
    </row>
    <row r="980" spans="1:2" x14ac:dyDescent="0.2">
      <c r="A980" s="158"/>
      <c r="B980" s="158"/>
    </row>
    <row r="981" spans="1:2" x14ac:dyDescent="0.2">
      <c r="A981" s="158"/>
      <c r="B981" s="158"/>
    </row>
    <row r="982" spans="1:2" x14ac:dyDescent="0.2">
      <c r="A982" s="158"/>
      <c r="B982" s="158"/>
    </row>
    <row r="983" spans="1:2" x14ac:dyDescent="0.2">
      <c r="A983" s="158"/>
      <c r="B983" s="158"/>
    </row>
    <row r="984" spans="1:2" x14ac:dyDescent="0.2">
      <c r="A984" s="158"/>
      <c r="B984" s="158"/>
    </row>
    <row r="985" spans="1:2" x14ac:dyDescent="0.2">
      <c r="A985" s="158"/>
      <c r="B985" s="158"/>
    </row>
    <row r="986" spans="1:2" x14ac:dyDescent="0.2">
      <c r="A986" s="158"/>
      <c r="B986" s="158"/>
    </row>
    <row r="987" spans="1:2" x14ac:dyDescent="0.2">
      <c r="A987" s="158"/>
      <c r="B987" s="158"/>
    </row>
    <row r="988" spans="1:2" x14ac:dyDescent="0.2">
      <c r="A988" s="158"/>
      <c r="B988" s="158"/>
    </row>
    <row r="989" spans="1:2" x14ac:dyDescent="0.2">
      <c r="A989" s="158"/>
      <c r="B989" s="158"/>
    </row>
    <row r="990" spans="1:2" x14ac:dyDescent="0.2">
      <c r="A990" s="158"/>
      <c r="B990" s="158"/>
    </row>
    <row r="991" spans="1:2" x14ac:dyDescent="0.2">
      <c r="A991" s="158"/>
      <c r="B991" s="158"/>
    </row>
    <row r="992" spans="1:2" x14ac:dyDescent="0.2">
      <c r="A992" s="158"/>
      <c r="B992" s="158"/>
    </row>
    <row r="993" spans="1:2" x14ac:dyDescent="0.2">
      <c r="A993" s="158"/>
      <c r="B993" s="158"/>
    </row>
    <row r="994" spans="1:2" x14ac:dyDescent="0.2">
      <c r="A994" s="158"/>
      <c r="B994" s="158"/>
    </row>
    <row r="995" spans="1:2" x14ac:dyDescent="0.2">
      <c r="A995" s="158"/>
      <c r="B995" s="158"/>
    </row>
    <row r="996" spans="1:2" x14ac:dyDescent="0.2">
      <c r="A996" s="158"/>
      <c r="B996" s="158"/>
    </row>
    <row r="997" spans="1:2" x14ac:dyDescent="0.2">
      <c r="A997" s="158"/>
      <c r="B997" s="158"/>
    </row>
    <row r="998" spans="1:2" x14ac:dyDescent="0.2">
      <c r="A998" s="158"/>
      <c r="B998" s="158"/>
    </row>
    <row r="999" spans="1:2" x14ac:dyDescent="0.2">
      <c r="A999" s="158"/>
      <c r="B999" s="158"/>
    </row>
    <row r="1000" spans="1:2" x14ac:dyDescent="0.2">
      <c r="A1000" s="158"/>
      <c r="B1000" s="158"/>
    </row>
    <row r="1001" spans="1:2" x14ac:dyDescent="0.2">
      <c r="A1001" s="158"/>
      <c r="B1001" s="158"/>
    </row>
    <row r="1002" spans="1:2" x14ac:dyDescent="0.2">
      <c r="A1002" s="158"/>
      <c r="B1002" s="158"/>
    </row>
    <row r="1003" spans="1:2" x14ac:dyDescent="0.2">
      <c r="A1003" s="158"/>
      <c r="B1003" s="158"/>
    </row>
    <row r="1004" spans="1:2" x14ac:dyDescent="0.2">
      <c r="A1004" s="158"/>
      <c r="B1004" s="158"/>
    </row>
    <row r="1005" spans="1:2" x14ac:dyDescent="0.2">
      <c r="A1005" s="158"/>
      <c r="B1005" s="158"/>
    </row>
    <row r="1006" spans="1:2" x14ac:dyDescent="0.2">
      <c r="A1006" s="158"/>
      <c r="B1006" s="158"/>
    </row>
    <row r="1007" spans="1:2" x14ac:dyDescent="0.2">
      <c r="A1007" s="158"/>
      <c r="B1007" s="158"/>
    </row>
    <row r="1008" spans="1:2" x14ac:dyDescent="0.2">
      <c r="A1008" s="158"/>
      <c r="B1008" s="158"/>
    </row>
    <row r="1009" spans="1:2" x14ac:dyDescent="0.2">
      <c r="A1009" s="158"/>
      <c r="B1009" s="158"/>
    </row>
    <row r="1010" spans="1:2" x14ac:dyDescent="0.2">
      <c r="A1010" s="158"/>
      <c r="B1010" s="158"/>
    </row>
    <row r="1011" spans="1:2" x14ac:dyDescent="0.2">
      <c r="A1011" s="158"/>
      <c r="B1011" s="158"/>
    </row>
    <row r="1012" spans="1:2" x14ac:dyDescent="0.2">
      <c r="A1012" s="158"/>
      <c r="B1012" s="158"/>
    </row>
    <row r="1013" spans="1:2" x14ac:dyDescent="0.2">
      <c r="A1013" s="158"/>
      <c r="B1013" s="158"/>
    </row>
    <row r="1014" spans="1:2" x14ac:dyDescent="0.2">
      <c r="A1014" s="158"/>
      <c r="B1014" s="158"/>
    </row>
    <row r="1015" spans="1:2" x14ac:dyDescent="0.2">
      <c r="A1015" s="158"/>
      <c r="B1015" s="158"/>
    </row>
    <row r="1016" spans="1:2" x14ac:dyDescent="0.2">
      <c r="A1016" s="158"/>
      <c r="B1016" s="158"/>
    </row>
    <row r="1017" spans="1:2" x14ac:dyDescent="0.2">
      <c r="A1017" s="158"/>
      <c r="B1017" s="158"/>
    </row>
    <row r="1018" spans="1:2" x14ac:dyDescent="0.2">
      <c r="A1018" s="158"/>
      <c r="B1018" s="158"/>
    </row>
    <row r="1019" spans="1:2" x14ac:dyDescent="0.2">
      <c r="A1019" s="158"/>
      <c r="B1019" s="158"/>
    </row>
    <row r="1020" spans="1:2" x14ac:dyDescent="0.2">
      <c r="A1020" s="158"/>
      <c r="B1020" s="158"/>
    </row>
    <row r="1021" spans="1:2" x14ac:dyDescent="0.2">
      <c r="A1021" s="158"/>
      <c r="B1021" s="158"/>
    </row>
    <row r="1022" spans="1:2" x14ac:dyDescent="0.2">
      <c r="A1022" s="158"/>
      <c r="B1022" s="158"/>
    </row>
    <row r="1023" spans="1:2" x14ac:dyDescent="0.2">
      <c r="A1023" s="158"/>
      <c r="B1023" s="158"/>
    </row>
    <row r="1024" spans="1:2" x14ac:dyDescent="0.2">
      <c r="A1024" s="158"/>
      <c r="B1024" s="158"/>
    </row>
    <row r="1025" spans="1:2" x14ac:dyDescent="0.2">
      <c r="A1025" s="158"/>
      <c r="B1025" s="158"/>
    </row>
    <row r="1026" spans="1:2" x14ac:dyDescent="0.2">
      <c r="A1026" s="158"/>
      <c r="B1026" s="158"/>
    </row>
    <row r="1027" spans="1:2" x14ac:dyDescent="0.2">
      <c r="A1027" s="158"/>
      <c r="B1027" s="158"/>
    </row>
    <row r="1028" spans="1:2" x14ac:dyDescent="0.2">
      <c r="A1028" s="158"/>
      <c r="B1028" s="158"/>
    </row>
    <row r="1029" spans="1:2" x14ac:dyDescent="0.2">
      <c r="A1029" s="158"/>
      <c r="B1029" s="158"/>
    </row>
    <row r="1030" spans="1:2" x14ac:dyDescent="0.2">
      <c r="A1030" s="158"/>
      <c r="B1030" s="158"/>
    </row>
    <row r="1031" spans="1:2" x14ac:dyDescent="0.2">
      <c r="A1031" s="158"/>
      <c r="B1031" s="158"/>
    </row>
    <row r="1032" spans="1:2" x14ac:dyDescent="0.2">
      <c r="A1032" s="158"/>
      <c r="B1032" s="158"/>
    </row>
    <row r="1033" spans="1:2" x14ac:dyDescent="0.2">
      <c r="A1033" s="158"/>
      <c r="B1033" s="158"/>
    </row>
    <row r="1034" spans="1:2" x14ac:dyDescent="0.2">
      <c r="A1034" s="158"/>
      <c r="B1034" s="158"/>
    </row>
    <row r="1035" spans="1:2" x14ac:dyDescent="0.2">
      <c r="A1035" s="158"/>
      <c r="B1035" s="158"/>
    </row>
    <row r="1036" spans="1:2" x14ac:dyDescent="0.2">
      <c r="A1036" s="158"/>
      <c r="B1036" s="158"/>
    </row>
    <row r="1037" spans="1:2" x14ac:dyDescent="0.2">
      <c r="A1037" s="158"/>
      <c r="B1037" s="158"/>
    </row>
    <row r="1038" spans="1:2" x14ac:dyDescent="0.2">
      <c r="A1038" s="158"/>
      <c r="B1038" s="158"/>
    </row>
    <row r="1039" spans="1:2" x14ac:dyDescent="0.2">
      <c r="A1039" s="158"/>
      <c r="B1039" s="158"/>
    </row>
    <row r="1040" spans="1:2" x14ac:dyDescent="0.2">
      <c r="A1040" s="158"/>
      <c r="B1040" s="158"/>
    </row>
    <row r="1041" spans="1:2" x14ac:dyDescent="0.2">
      <c r="A1041" s="158"/>
      <c r="B1041" s="158"/>
    </row>
    <row r="1042" spans="1:2" x14ac:dyDescent="0.2">
      <c r="A1042" s="158"/>
      <c r="B1042" s="158"/>
    </row>
    <row r="1043" spans="1:2" x14ac:dyDescent="0.2">
      <c r="A1043" s="158"/>
      <c r="B1043" s="158"/>
    </row>
    <row r="1044" spans="1:2" x14ac:dyDescent="0.2">
      <c r="A1044" s="158"/>
      <c r="B1044" s="158"/>
    </row>
    <row r="1045" spans="1:2" x14ac:dyDescent="0.2">
      <c r="A1045" s="158"/>
      <c r="B1045" s="158"/>
    </row>
    <row r="1046" spans="1:2" x14ac:dyDescent="0.2">
      <c r="A1046" s="158"/>
      <c r="B1046" s="158"/>
    </row>
    <row r="1047" spans="1:2" x14ac:dyDescent="0.2">
      <c r="A1047" s="158"/>
      <c r="B1047" s="158"/>
    </row>
    <row r="1048" spans="1:2" x14ac:dyDescent="0.2">
      <c r="A1048" s="158"/>
      <c r="B1048" s="158"/>
    </row>
    <row r="1049" spans="1:2" x14ac:dyDescent="0.2">
      <c r="A1049" s="158"/>
      <c r="B1049" s="158"/>
    </row>
    <row r="1050" spans="1:2" x14ac:dyDescent="0.2">
      <c r="A1050" s="158"/>
      <c r="B1050" s="158"/>
    </row>
    <row r="1051" spans="1:2" x14ac:dyDescent="0.2">
      <c r="A1051" s="158"/>
      <c r="B1051" s="158"/>
    </row>
    <row r="1052" spans="1:2" x14ac:dyDescent="0.2">
      <c r="A1052" s="158"/>
      <c r="B1052" s="158"/>
    </row>
    <row r="1053" spans="1:2" x14ac:dyDescent="0.2">
      <c r="A1053" s="158"/>
      <c r="B1053" s="158"/>
    </row>
    <row r="1054" spans="1:2" x14ac:dyDescent="0.2">
      <c r="A1054" s="158"/>
      <c r="B1054" s="158"/>
    </row>
    <row r="1055" spans="1:2" x14ac:dyDescent="0.2">
      <c r="A1055" s="158"/>
      <c r="B1055" s="158"/>
    </row>
    <row r="1056" spans="1:2" x14ac:dyDescent="0.2">
      <c r="A1056" s="158"/>
      <c r="B1056" s="158"/>
    </row>
    <row r="1057" spans="1:2" x14ac:dyDescent="0.2">
      <c r="A1057" s="158"/>
      <c r="B1057" s="158"/>
    </row>
    <row r="1058" spans="1:2" x14ac:dyDescent="0.2">
      <c r="A1058" s="158"/>
      <c r="B1058" s="158"/>
    </row>
    <row r="1059" spans="1:2" x14ac:dyDescent="0.2">
      <c r="A1059" s="158"/>
      <c r="B1059" s="158"/>
    </row>
    <row r="1060" spans="1:2" x14ac:dyDescent="0.2">
      <c r="A1060" s="158"/>
      <c r="B1060" s="158"/>
    </row>
    <row r="1061" spans="1:2" x14ac:dyDescent="0.2">
      <c r="A1061" s="158"/>
      <c r="B1061" s="158"/>
    </row>
    <row r="1062" spans="1:2" x14ac:dyDescent="0.2">
      <c r="A1062" s="158"/>
      <c r="B1062" s="158"/>
    </row>
    <row r="1063" spans="1:2" x14ac:dyDescent="0.2">
      <c r="A1063" s="158"/>
      <c r="B1063" s="158"/>
    </row>
    <row r="1064" spans="1:2" x14ac:dyDescent="0.2">
      <c r="A1064" s="158"/>
      <c r="B1064" s="158"/>
    </row>
    <row r="1065" spans="1:2" x14ac:dyDescent="0.2">
      <c r="A1065" s="158"/>
      <c r="B1065" s="158"/>
    </row>
    <row r="1066" spans="1:2" x14ac:dyDescent="0.2">
      <c r="A1066" s="158"/>
      <c r="B1066" s="158"/>
    </row>
    <row r="1067" spans="1:2" x14ac:dyDescent="0.2">
      <c r="A1067" s="158"/>
      <c r="B1067" s="158"/>
    </row>
    <row r="1068" spans="1:2" x14ac:dyDescent="0.2">
      <c r="A1068" s="158"/>
      <c r="B1068" s="158"/>
    </row>
    <row r="1069" spans="1:2" x14ac:dyDescent="0.2">
      <c r="A1069" s="158"/>
      <c r="B1069" s="158"/>
    </row>
    <row r="1070" spans="1:2" x14ac:dyDescent="0.2">
      <c r="A1070" s="158"/>
      <c r="B1070" s="158"/>
    </row>
    <row r="1071" spans="1:2" x14ac:dyDescent="0.2">
      <c r="A1071" s="158"/>
      <c r="B1071" s="158"/>
    </row>
    <row r="1072" spans="1:2" x14ac:dyDescent="0.2">
      <c r="A1072" s="158"/>
      <c r="B1072" s="158"/>
    </row>
    <row r="1073" spans="1:2" x14ac:dyDescent="0.2">
      <c r="A1073" s="158"/>
      <c r="B1073" s="158"/>
    </row>
    <row r="1074" spans="1:2" x14ac:dyDescent="0.2">
      <c r="A1074" s="158"/>
      <c r="B1074" s="158"/>
    </row>
    <row r="1075" spans="1:2" x14ac:dyDescent="0.2">
      <c r="A1075" s="158"/>
      <c r="B1075" s="158"/>
    </row>
    <row r="1076" spans="1:2" x14ac:dyDescent="0.2">
      <c r="A1076" s="158"/>
      <c r="B1076" s="158"/>
    </row>
    <row r="1077" spans="1:2" x14ac:dyDescent="0.2">
      <c r="A1077" s="158"/>
      <c r="B1077" s="158"/>
    </row>
    <row r="1078" spans="1:2" x14ac:dyDescent="0.2">
      <c r="A1078" s="158"/>
      <c r="B1078" s="158"/>
    </row>
    <row r="1079" spans="1:2" x14ac:dyDescent="0.2">
      <c r="A1079" s="158"/>
      <c r="B1079" s="158"/>
    </row>
    <row r="1080" spans="1:2" x14ac:dyDescent="0.2">
      <c r="A1080" s="158"/>
      <c r="B1080" s="158"/>
    </row>
    <row r="1081" spans="1:2" x14ac:dyDescent="0.2">
      <c r="A1081" s="158"/>
      <c r="B1081" s="158"/>
    </row>
    <row r="1082" spans="1:2" x14ac:dyDescent="0.2">
      <c r="A1082" s="158"/>
      <c r="B1082" s="158"/>
    </row>
    <row r="1083" spans="1:2" x14ac:dyDescent="0.2">
      <c r="A1083" s="158"/>
      <c r="B1083" s="158"/>
    </row>
    <row r="1084" spans="1:2" x14ac:dyDescent="0.2">
      <c r="A1084" s="158"/>
      <c r="B1084" s="158"/>
    </row>
    <row r="1085" spans="1:2" x14ac:dyDescent="0.2">
      <c r="A1085" s="158"/>
      <c r="B1085" s="158"/>
    </row>
    <row r="1086" spans="1:2" x14ac:dyDescent="0.2">
      <c r="A1086" s="158"/>
      <c r="B1086" s="158"/>
    </row>
    <row r="1087" spans="1:2" x14ac:dyDescent="0.2">
      <c r="A1087" s="158"/>
      <c r="B1087" s="158"/>
    </row>
    <row r="1088" spans="1:2" x14ac:dyDescent="0.2">
      <c r="A1088" s="158"/>
      <c r="B1088" s="158"/>
    </row>
    <row r="1089" spans="1:2" x14ac:dyDescent="0.2">
      <c r="A1089" s="158"/>
      <c r="B1089" s="158"/>
    </row>
    <row r="1090" spans="1:2" x14ac:dyDescent="0.2">
      <c r="A1090" s="158"/>
      <c r="B1090" s="158"/>
    </row>
    <row r="1091" spans="1:2" x14ac:dyDescent="0.2">
      <c r="A1091" s="158"/>
      <c r="B1091" s="158"/>
    </row>
    <row r="1092" spans="1:2" x14ac:dyDescent="0.2">
      <c r="A1092" s="158"/>
      <c r="B1092" s="158"/>
    </row>
    <row r="1093" spans="1:2" x14ac:dyDescent="0.2">
      <c r="A1093" s="158"/>
      <c r="B1093" s="158"/>
    </row>
    <row r="1094" spans="1:2" x14ac:dyDescent="0.2">
      <c r="A1094" s="158"/>
      <c r="B1094" s="158"/>
    </row>
    <row r="1095" spans="1:2" x14ac:dyDescent="0.2">
      <c r="A1095" s="158"/>
      <c r="B1095" s="158"/>
    </row>
    <row r="1096" spans="1:2" x14ac:dyDescent="0.2">
      <c r="A1096" s="158"/>
      <c r="B1096" s="158"/>
    </row>
    <row r="1097" spans="1:2" x14ac:dyDescent="0.2">
      <c r="A1097" s="158"/>
      <c r="B1097" s="158"/>
    </row>
    <row r="1098" spans="1:2" x14ac:dyDescent="0.2">
      <c r="A1098" s="158"/>
      <c r="B1098" s="158"/>
    </row>
    <row r="1099" spans="1:2" x14ac:dyDescent="0.2">
      <c r="A1099" s="158"/>
      <c r="B1099" s="158"/>
    </row>
    <row r="1100" spans="1:2" x14ac:dyDescent="0.2">
      <c r="A1100" s="158"/>
      <c r="B1100" s="158"/>
    </row>
    <row r="1101" spans="1:2" x14ac:dyDescent="0.2">
      <c r="A1101" s="158"/>
      <c r="B1101" s="158"/>
    </row>
    <row r="1102" spans="1:2" x14ac:dyDescent="0.2">
      <c r="A1102" s="158"/>
      <c r="B1102" s="158"/>
    </row>
    <row r="1103" spans="1:2" x14ac:dyDescent="0.2">
      <c r="A1103" s="158"/>
      <c r="B1103" s="158"/>
    </row>
    <row r="1104" spans="1:2" x14ac:dyDescent="0.2">
      <c r="A1104" s="158"/>
      <c r="B1104" s="158"/>
    </row>
    <row r="1105" spans="1:2" x14ac:dyDescent="0.2">
      <c r="A1105" s="158"/>
      <c r="B1105" s="158"/>
    </row>
    <row r="1106" spans="1:2" x14ac:dyDescent="0.2">
      <c r="A1106" s="158"/>
      <c r="B1106" s="158"/>
    </row>
    <row r="1107" spans="1:2" x14ac:dyDescent="0.2">
      <c r="A1107" s="158"/>
      <c r="B1107" s="158"/>
    </row>
    <row r="1108" spans="1:2" x14ac:dyDescent="0.2">
      <c r="A1108" s="158"/>
      <c r="B1108" s="158"/>
    </row>
    <row r="1109" spans="1:2" x14ac:dyDescent="0.2">
      <c r="A1109" s="158"/>
      <c r="B1109" s="158"/>
    </row>
    <row r="1110" spans="1:2" x14ac:dyDescent="0.2">
      <c r="A1110" s="158"/>
      <c r="B1110" s="158"/>
    </row>
    <row r="1111" spans="1:2" x14ac:dyDescent="0.2">
      <c r="A1111" s="158"/>
      <c r="B1111" s="158"/>
    </row>
    <row r="1112" spans="1:2" x14ac:dyDescent="0.2">
      <c r="A1112" s="158"/>
      <c r="B1112" s="158"/>
    </row>
    <row r="1113" spans="1:2" x14ac:dyDescent="0.2">
      <c r="A1113" s="158"/>
      <c r="B1113" s="158"/>
    </row>
    <row r="1114" spans="1:2" x14ac:dyDescent="0.2">
      <c r="A1114" s="158"/>
      <c r="B1114" s="158"/>
    </row>
    <row r="1115" spans="1:2" x14ac:dyDescent="0.2">
      <c r="A1115" s="158"/>
      <c r="B1115" s="158"/>
    </row>
    <row r="1116" spans="1:2" x14ac:dyDescent="0.2">
      <c r="A1116" s="158"/>
      <c r="B1116" s="158"/>
    </row>
    <row r="1117" spans="1:2" x14ac:dyDescent="0.2">
      <c r="A1117" s="158"/>
      <c r="B1117" s="158"/>
    </row>
    <row r="1118" spans="1:2" x14ac:dyDescent="0.2">
      <c r="A1118" s="158"/>
      <c r="B1118" s="158"/>
    </row>
    <row r="1119" spans="1:2" x14ac:dyDescent="0.2">
      <c r="A1119" s="158"/>
      <c r="B1119" s="158"/>
    </row>
    <row r="1120" spans="1:2" x14ac:dyDescent="0.2">
      <c r="A1120" s="158"/>
      <c r="B1120" s="158"/>
    </row>
    <row r="1121" spans="1:2" x14ac:dyDescent="0.2">
      <c r="A1121" s="158"/>
      <c r="B1121" s="158"/>
    </row>
    <row r="1122" spans="1:2" x14ac:dyDescent="0.2">
      <c r="A1122" s="158"/>
      <c r="B1122" s="158"/>
    </row>
    <row r="1123" spans="1:2" x14ac:dyDescent="0.2">
      <c r="A1123" s="158"/>
      <c r="B1123" s="158"/>
    </row>
    <row r="1124" spans="1:2" x14ac:dyDescent="0.2">
      <c r="A1124" s="158"/>
      <c r="B1124" s="158"/>
    </row>
    <row r="1125" spans="1:2" x14ac:dyDescent="0.2">
      <c r="A1125" s="158"/>
      <c r="B1125" s="158"/>
    </row>
    <row r="1126" spans="1:2" x14ac:dyDescent="0.2">
      <c r="A1126" s="158"/>
      <c r="B1126" s="158"/>
    </row>
    <row r="1127" spans="1:2" x14ac:dyDescent="0.2">
      <c r="A1127" s="158"/>
      <c r="B1127" s="158"/>
    </row>
    <row r="1128" spans="1:2" x14ac:dyDescent="0.2">
      <c r="A1128" s="158"/>
      <c r="B1128" s="158"/>
    </row>
    <row r="1129" spans="1:2" x14ac:dyDescent="0.2">
      <c r="A1129" s="158"/>
      <c r="B1129" s="158"/>
    </row>
    <row r="1130" spans="1:2" x14ac:dyDescent="0.2">
      <c r="A1130" s="158"/>
      <c r="B1130" s="158"/>
    </row>
    <row r="1131" spans="1:2" x14ac:dyDescent="0.2">
      <c r="A1131" s="158"/>
      <c r="B1131" s="158"/>
    </row>
    <row r="1132" spans="1:2" x14ac:dyDescent="0.2">
      <c r="A1132" s="158"/>
      <c r="B1132" s="158"/>
    </row>
    <row r="1133" spans="1:2" x14ac:dyDescent="0.2">
      <c r="A1133" s="158"/>
      <c r="B1133" s="158"/>
    </row>
    <row r="1134" spans="1:2" x14ac:dyDescent="0.2">
      <c r="A1134" s="158"/>
      <c r="B1134" s="158"/>
    </row>
    <row r="1135" spans="1:2" x14ac:dyDescent="0.2">
      <c r="A1135" s="158"/>
      <c r="B1135" s="158"/>
    </row>
    <row r="1136" spans="1:2" x14ac:dyDescent="0.2">
      <c r="A1136" s="158"/>
      <c r="B1136" s="158"/>
    </row>
    <row r="1137" spans="1:2" x14ac:dyDescent="0.2">
      <c r="A1137" s="158"/>
      <c r="B1137" s="158"/>
    </row>
    <row r="1138" spans="1:2" x14ac:dyDescent="0.2">
      <c r="A1138" s="158"/>
      <c r="B1138" s="158"/>
    </row>
    <row r="1139" spans="1:2" x14ac:dyDescent="0.2">
      <c r="A1139" s="158"/>
      <c r="B1139" s="158"/>
    </row>
    <row r="1140" spans="1:2" x14ac:dyDescent="0.2">
      <c r="A1140" s="158"/>
      <c r="B1140" s="158"/>
    </row>
    <row r="1141" spans="1:2" x14ac:dyDescent="0.2">
      <c r="A1141" s="158"/>
      <c r="B1141" s="158"/>
    </row>
    <row r="1142" spans="1:2" x14ac:dyDescent="0.2">
      <c r="A1142" s="158"/>
      <c r="B1142" s="158"/>
    </row>
    <row r="1143" spans="1:2" x14ac:dyDescent="0.2">
      <c r="A1143" s="158"/>
      <c r="B1143" s="158"/>
    </row>
    <row r="1144" spans="1:2" x14ac:dyDescent="0.2">
      <c r="A1144" s="158"/>
      <c r="B1144" s="158"/>
    </row>
    <row r="1145" spans="1:2" x14ac:dyDescent="0.2">
      <c r="A1145" s="158"/>
      <c r="B1145" s="158"/>
    </row>
    <row r="1146" spans="1:2" x14ac:dyDescent="0.2">
      <c r="A1146" s="158"/>
      <c r="B1146" s="158"/>
    </row>
    <row r="1147" spans="1:2" x14ac:dyDescent="0.2">
      <c r="A1147" s="158"/>
      <c r="B1147" s="158"/>
    </row>
    <row r="1148" spans="1:2" x14ac:dyDescent="0.2">
      <c r="A1148" s="158"/>
      <c r="B1148" s="158"/>
    </row>
    <row r="1149" spans="1:2" x14ac:dyDescent="0.2">
      <c r="A1149" s="158"/>
      <c r="B1149" s="158"/>
    </row>
    <row r="1150" spans="1:2" x14ac:dyDescent="0.2">
      <c r="A1150" s="158"/>
      <c r="B1150" s="158"/>
    </row>
    <row r="1151" spans="1:2" x14ac:dyDescent="0.2">
      <c r="A1151" s="158"/>
      <c r="B1151" s="158"/>
    </row>
    <row r="1152" spans="1:2" x14ac:dyDescent="0.2">
      <c r="A1152" s="158"/>
      <c r="B1152" s="158"/>
    </row>
    <row r="1153" spans="1:2" x14ac:dyDescent="0.2">
      <c r="A1153" s="158"/>
      <c r="B1153" s="158"/>
    </row>
    <row r="1154" spans="1:2" x14ac:dyDescent="0.2">
      <c r="A1154" s="158"/>
      <c r="B1154" s="158"/>
    </row>
    <row r="1155" spans="1:2" x14ac:dyDescent="0.2">
      <c r="A1155" s="158"/>
      <c r="B1155" s="158"/>
    </row>
    <row r="1156" spans="1:2" x14ac:dyDescent="0.2">
      <c r="A1156" s="158"/>
      <c r="B1156" s="158"/>
    </row>
    <row r="1157" spans="1:2" x14ac:dyDescent="0.2">
      <c r="A1157" s="158"/>
      <c r="B1157" s="158"/>
    </row>
    <row r="1158" spans="1:2" x14ac:dyDescent="0.2">
      <c r="A1158" s="158"/>
      <c r="B1158" s="158"/>
    </row>
    <row r="1159" spans="1:2" x14ac:dyDescent="0.2">
      <c r="A1159" s="158"/>
      <c r="B1159" s="158"/>
    </row>
    <row r="1160" spans="1:2" x14ac:dyDescent="0.2">
      <c r="A1160" s="158"/>
      <c r="B1160" s="158"/>
    </row>
    <row r="1161" spans="1:2" x14ac:dyDescent="0.2">
      <c r="A1161" s="158"/>
      <c r="B1161" s="158"/>
    </row>
    <row r="1162" spans="1:2" x14ac:dyDescent="0.2">
      <c r="A1162" s="158"/>
      <c r="B1162" s="158"/>
    </row>
    <row r="1163" spans="1:2" x14ac:dyDescent="0.2">
      <c r="A1163" s="158"/>
      <c r="B1163" s="158"/>
    </row>
    <row r="1164" spans="1:2" x14ac:dyDescent="0.2">
      <c r="A1164" s="158"/>
      <c r="B1164" s="158"/>
    </row>
    <row r="1165" spans="1:2" x14ac:dyDescent="0.2">
      <c r="A1165" s="158"/>
      <c r="B1165" s="158"/>
    </row>
    <row r="1166" spans="1:2" x14ac:dyDescent="0.2">
      <c r="A1166" s="158"/>
      <c r="B1166" s="158"/>
    </row>
    <row r="1167" spans="1:2" x14ac:dyDescent="0.2">
      <c r="A1167" s="158"/>
      <c r="B1167" s="158"/>
    </row>
    <row r="1168" spans="1:2" x14ac:dyDescent="0.2">
      <c r="A1168" s="158"/>
      <c r="B1168" s="158"/>
    </row>
    <row r="1169" spans="1:2" x14ac:dyDescent="0.2">
      <c r="A1169" s="158"/>
      <c r="B1169" s="158"/>
    </row>
    <row r="1170" spans="1:2" x14ac:dyDescent="0.2">
      <c r="A1170" s="158"/>
      <c r="B1170" s="158"/>
    </row>
    <row r="1171" spans="1:2" x14ac:dyDescent="0.2">
      <c r="A1171" s="158"/>
      <c r="B1171" s="158"/>
    </row>
    <row r="1172" spans="1:2" x14ac:dyDescent="0.2">
      <c r="A1172" s="158"/>
      <c r="B1172" s="158"/>
    </row>
    <row r="1173" spans="1:2" x14ac:dyDescent="0.2">
      <c r="A1173" s="158"/>
      <c r="B1173" s="158"/>
    </row>
    <row r="1174" spans="1:2" x14ac:dyDescent="0.2">
      <c r="A1174" s="158"/>
      <c r="B1174" s="158"/>
    </row>
    <row r="1175" spans="1:2" x14ac:dyDescent="0.2">
      <c r="A1175" s="158"/>
      <c r="B1175" s="158"/>
    </row>
    <row r="1176" spans="1:2" x14ac:dyDescent="0.2">
      <c r="A1176" s="158"/>
      <c r="B1176" s="158"/>
    </row>
    <row r="1177" spans="1:2" x14ac:dyDescent="0.2">
      <c r="A1177" s="158"/>
      <c r="B1177" s="158"/>
    </row>
    <row r="1178" spans="1:2" x14ac:dyDescent="0.2">
      <c r="A1178" s="158"/>
      <c r="B1178" s="158"/>
    </row>
    <row r="1179" spans="1:2" x14ac:dyDescent="0.2">
      <c r="A1179" s="158"/>
      <c r="B1179" s="158"/>
    </row>
    <row r="1180" spans="1:2" x14ac:dyDescent="0.2">
      <c r="A1180" s="158"/>
      <c r="B1180" s="158"/>
    </row>
    <row r="1181" spans="1:2" x14ac:dyDescent="0.2">
      <c r="A1181" s="158"/>
      <c r="B1181" s="158"/>
    </row>
    <row r="1182" spans="1:2" x14ac:dyDescent="0.2">
      <c r="A1182" s="158"/>
      <c r="B1182" s="158"/>
    </row>
    <row r="1183" spans="1:2" x14ac:dyDescent="0.2">
      <c r="A1183" s="158"/>
      <c r="B1183" s="158"/>
    </row>
    <row r="1184" spans="1:2" x14ac:dyDescent="0.2">
      <c r="A1184" s="158"/>
      <c r="B1184" s="158"/>
    </row>
    <row r="1185" spans="1:2" x14ac:dyDescent="0.2">
      <c r="A1185" s="158"/>
      <c r="B1185" s="158"/>
    </row>
    <row r="1186" spans="1:2" x14ac:dyDescent="0.2">
      <c r="A1186" s="158"/>
      <c r="B1186" s="158"/>
    </row>
    <row r="1187" spans="1:2" x14ac:dyDescent="0.2">
      <c r="A1187" s="158"/>
      <c r="B1187" s="158"/>
    </row>
    <row r="1188" spans="1:2" x14ac:dyDescent="0.2">
      <c r="A1188" s="158"/>
      <c r="B1188" s="158"/>
    </row>
    <row r="1189" spans="1:2" x14ac:dyDescent="0.2">
      <c r="A1189" s="158"/>
      <c r="B1189" s="158"/>
    </row>
    <row r="1190" spans="1:2" x14ac:dyDescent="0.2">
      <c r="A1190" s="158"/>
      <c r="B1190" s="158"/>
    </row>
    <row r="1191" spans="1:2" x14ac:dyDescent="0.2">
      <c r="A1191" s="158"/>
      <c r="B1191" s="158"/>
    </row>
    <row r="1192" spans="1:2" x14ac:dyDescent="0.2">
      <c r="A1192" s="158"/>
      <c r="B1192" s="158"/>
    </row>
    <row r="1193" spans="1:2" x14ac:dyDescent="0.2">
      <c r="A1193" s="158"/>
      <c r="B1193" s="158"/>
    </row>
    <row r="1194" spans="1:2" x14ac:dyDescent="0.2">
      <c r="A1194" s="158"/>
      <c r="B1194" s="158"/>
    </row>
    <row r="1195" spans="1:2" x14ac:dyDescent="0.2">
      <c r="A1195" s="158"/>
      <c r="B1195" s="158"/>
    </row>
    <row r="1196" spans="1:2" x14ac:dyDescent="0.2">
      <c r="A1196" s="158"/>
      <c r="B1196" s="158"/>
    </row>
    <row r="1197" spans="1:2" x14ac:dyDescent="0.2">
      <c r="A1197" s="158"/>
      <c r="B1197" s="158"/>
    </row>
    <row r="1198" spans="1:2" x14ac:dyDescent="0.2">
      <c r="A1198" s="158"/>
      <c r="B1198" s="158"/>
    </row>
    <row r="1199" spans="1:2" x14ac:dyDescent="0.2">
      <c r="A1199" s="158"/>
      <c r="B1199" s="158"/>
    </row>
    <row r="1200" spans="1:2" x14ac:dyDescent="0.2">
      <c r="A1200" s="158"/>
      <c r="B1200" s="158"/>
    </row>
    <row r="1201" spans="1:2" x14ac:dyDescent="0.2">
      <c r="A1201" s="158"/>
      <c r="B1201" s="158"/>
    </row>
    <row r="1202" spans="1:2" x14ac:dyDescent="0.2">
      <c r="A1202" s="158"/>
      <c r="B1202" s="158"/>
    </row>
    <row r="1203" spans="1:2" x14ac:dyDescent="0.2">
      <c r="A1203" s="158"/>
      <c r="B1203" s="158"/>
    </row>
    <row r="1204" spans="1:2" x14ac:dyDescent="0.2">
      <c r="A1204" s="158"/>
      <c r="B1204" s="158"/>
    </row>
    <row r="1205" spans="1:2" x14ac:dyDescent="0.2">
      <c r="A1205" s="158"/>
      <c r="B1205" s="158"/>
    </row>
    <row r="1206" spans="1:2" x14ac:dyDescent="0.2">
      <c r="A1206" s="158"/>
      <c r="B1206" s="158"/>
    </row>
    <row r="1207" spans="1:2" x14ac:dyDescent="0.2">
      <c r="A1207" s="158"/>
      <c r="B1207" s="158"/>
    </row>
    <row r="1208" spans="1:2" x14ac:dyDescent="0.2">
      <c r="A1208" s="158"/>
      <c r="B1208" s="158"/>
    </row>
    <row r="1209" spans="1:2" x14ac:dyDescent="0.2">
      <c r="A1209" s="158"/>
      <c r="B1209" s="158"/>
    </row>
    <row r="1210" spans="1:2" x14ac:dyDescent="0.2">
      <c r="A1210" s="158"/>
      <c r="B1210" s="158"/>
    </row>
    <row r="1211" spans="1:2" x14ac:dyDescent="0.2">
      <c r="A1211" s="158"/>
      <c r="B1211" s="158"/>
    </row>
    <row r="1212" spans="1:2" x14ac:dyDescent="0.2">
      <c r="A1212" s="158"/>
      <c r="B1212" s="158"/>
    </row>
    <row r="1213" spans="1:2" x14ac:dyDescent="0.2">
      <c r="A1213" s="158"/>
      <c r="B1213" s="158"/>
    </row>
    <row r="1214" spans="1:2" x14ac:dyDescent="0.2">
      <c r="A1214" s="158"/>
      <c r="B1214" s="158"/>
    </row>
    <row r="1215" spans="1:2" x14ac:dyDescent="0.2">
      <c r="A1215" s="158"/>
      <c r="B1215" s="158"/>
    </row>
    <row r="1216" spans="1:2" x14ac:dyDescent="0.2">
      <c r="A1216" s="158"/>
      <c r="B1216" s="158"/>
    </row>
    <row r="1217" spans="1:2" x14ac:dyDescent="0.2">
      <c r="A1217" s="158"/>
      <c r="B1217" s="158"/>
    </row>
    <row r="1218" spans="1:2" x14ac:dyDescent="0.2">
      <c r="A1218" s="158"/>
      <c r="B1218" s="158"/>
    </row>
    <row r="1219" spans="1:2" x14ac:dyDescent="0.2">
      <c r="A1219" s="158"/>
      <c r="B1219" s="158"/>
    </row>
    <row r="1220" spans="1:2" x14ac:dyDescent="0.2">
      <c r="A1220" s="158"/>
      <c r="B1220" s="158"/>
    </row>
    <row r="1221" spans="1:2" x14ac:dyDescent="0.2">
      <c r="A1221" s="158"/>
      <c r="B1221" s="158"/>
    </row>
    <row r="1222" spans="1:2" x14ac:dyDescent="0.2">
      <c r="A1222" s="158"/>
      <c r="B1222" s="158"/>
    </row>
    <row r="1223" spans="1:2" x14ac:dyDescent="0.2">
      <c r="A1223" s="158"/>
      <c r="B1223" s="158"/>
    </row>
    <row r="1224" spans="1:2" x14ac:dyDescent="0.2">
      <c r="A1224" s="158"/>
      <c r="B1224" s="158"/>
    </row>
    <row r="1225" spans="1:2" x14ac:dyDescent="0.2">
      <c r="A1225" s="158"/>
      <c r="B1225" s="158"/>
    </row>
    <row r="1226" spans="1:2" x14ac:dyDescent="0.2">
      <c r="A1226" s="158"/>
      <c r="B1226" s="158"/>
    </row>
    <row r="1227" spans="1:2" x14ac:dyDescent="0.2">
      <c r="A1227" s="158"/>
      <c r="B1227" s="158"/>
    </row>
    <row r="1228" spans="1:2" x14ac:dyDescent="0.2">
      <c r="A1228" s="158"/>
      <c r="B1228" s="158"/>
    </row>
    <row r="1229" spans="1:2" x14ac:dyDescent="0.2">
      <c r="A1229" s="158"/>
      <c r="B1229" s="158"/>
    </row>
    <row r="1230" spans="1:2" x14ac:dyDescent="0.2">
      <c r="A1230" s="158"/>
      <c r="B1230" s="158"/>
    </row>
    <row r="1231" spans="1:2" x14ac:dyDescent="0.2">
      <c r="A1231" s="158"/>
      <c r="B1231" s="158"/>
    </row>
    <row r="1232" spans="1:2" x14ac:dyDescent="0.2">
      <c r="A1232" s="158"/>
      <c r="B1232" s="158"/>
    </row>
    <row r="1233" spans="1:2" x14ac:dyDescent="0.2">
      <c r="A1233" s="158"/>
      <c r="B1233" s="158"/>
    </row>
    <row r="1234" spans="1:2" x14ac:dyDescent="0.2">
      <c r="A1234" s="158"/>
      <c r="B1234" s="158"/>
    </row>
    <row r="1235" spans="1:2" x14ac:dyDescent="0.2">
      <c r="A1235" s="158"/>
      <c r="B1235" s="158"/>
    </row>
    <row r="1236" spans="1:2" x14ac:dyDescent="0.2">
      <c r="A1236" s="158"/>
      <c r="B1236" s="158"/>
    </row>
    <row r="1237" spans="1:2" x14ac:dyDescent="0.2">
      <c r="A1237" s="158"/>
      <c r="B1237" s="158"/>
    </row>
    <row r="1238" spans="1:2" x14ac:dyDescent="0.2">
      <c r="A1238" s="158"/>
      <c r="B1238" s="158"/>
    </row>
    <row r="1239" spans="1:2" x14ac:dyDescent="0.2">
      <c r="A1239" s="158"/>
      <c r="B1239" s="158"/>
    </row>
    <row r="1240" spans="1:2" x14ac:dyDescent="0.2">
      <c r="A1240" s="158"/>
      <c r="B1240" s="158"/>
    </row>
    <row r="1241" spans="1:2" x14ac:dyDescent="0.2">
      <c r="A1241" s="158"/>
      <c r="B1241" s="158"/>
    </row>
    <row r="1242" spans="1:2" x14ac:dyDescent="0.2">
      <c r="A1242" s="158"/>
      <c r="B1242" s="158"/>
    </row>
    <row r="1243" spans="1:2" x14ac:dyDescent="0.2">
      <c r="A1243" s="158"/>
      <c r="B1243" s="158"/>
    </row>
    <row r="1244" spans="1:2" x14ac:dyDescent="0.2">
      <c r="A1244" s="158"/>
      <c r="B1244" s="158"/>
    </row>
    <row r="1245" spans="1:2" x14ac:dyDescent="0.2">
      <c r="A1245" s="158"/>
      <c r="B1245" s="158"/>
    </row>
    <row r="1246" spans="1:2" x14ac:dyDescent="0.2">
      <c r="A1246" s="158"/>
      <c r="B1246" s="158"/>
    </row>
    <row r="1247" spans="1:2" x14ac:dyDescent="0.2">
      <c r="A1247" s="158"/>
      <c r="B1247" s="158"/>
    </row>
    <row r="1248" spans="1:2" x14ac:dyDescent="0.2">
      <c r="A1248" s="158"/>
      <c r="B1248" s="158"/>
    </row>
    <row r="1249" spans="1:2" x14ac:dyDescent="0.2">
      <c r="A1249" s="158"/>
      <c r="B1249" s="158"/>
    </row>
    <row r="1250" spans="1:2" x14ac:dyDescent="0.2">
      <c r="A1250" s="158"/>
      <c r="B1250" s="158"/>
    </row>
    <row r="1251" spans="1:2" x14ac:dyDescent="0.2">
      <c r="A1251" s="158"/>
      <c r="B1251" s="158"/>
    </row>
    <row r="1252" spans="1:2" x14ac:dyDescent="0.2">
      <c r="A1252" s="158"/>
      <c r="B1252" s="158"/>
    </row>
    <row r="1253" spans="1:2" x14ac:dyDescent="0.2">
      <c r="A1253" s="158"/>
      <c r="B1253" s="158"/>
    </row>
    <row r="1254" spans="1:2" x14ac:dyDescent="0.2">
      <c r="A1254" s="158"/>
      <c r="B1254" s="158"/>
    </row>
    <row r="1255" spans="1:2" x14ac:dyDescent="0.2">
      <c r="A1255" s="158"/>
      <c r="B1255" s="158"/>
    </row>
    <row r="1256" spans="1:2" x14ac:dyDescent="0.2">
      <c r="A1256" s="158"/>
      <c r="B1256" s="158"/>
    </row>
    <row r="1257" spans="1:2" x14ac:dyDescent="0.2">
      <c r="A1257" s="158"/>
      <c r="B1257" s="158"/>
    </row>
    <row r="1258" spans="1:2" x14ac:dyDescent="0.2">
      <c r="A1258" s="158"/>
      <c r="B1258" s="158"/>
    </row>
    <row r="1259" spans="1:2" x14ac:dyDescent="0.2">
      <c r="A1259" s="158"/>
      <c r="B1259" s="158"/>
    </row>
    <row r="1260" spans="1:2" x14ac:dyDescent="0.2">
      <c r="A1260" s="158"/>
      <c r="B1260" s="158"/>
    </row>
    <row r="1261" spans="1:2" x14ac:dyDescent="0.2">
      <c r="A1261" s="158"/>
      <c r="B1261" s="158"/>
    </row>
    <row r="1262" spans="1:2" x14ac:dyDescent="0.2">
      <c r="A1262" s="158"/>
      <c r="B1262" s="158"/>
    </row>
    <row r="1263" spans="1:2" x14ac:dyDescent="0.2">
      <c r="A1263" s="158"/>
      <c r="B1263" s="158"/>
    </row>
    <row r="1264" spans="1:2" x14ac:dyDescent="0.2">
      <c r="A1264" s="158"/>
      <c r="B1264" s="158"/>
    </row>
    <row r="1265" spans="1:2" x14ac:dyDescent="0.2">
      <c r="A1265" s="158"/>
      <c r="B1265" s="158"/>
    </row>
    <row r="1266" spans="1:2" x14ac:dyDescent="0.2">
      <c r="A1266" s="158"/>
      <c r="B1266" s="158"/>
    </row>
    <row r="1267" spans="1:2" x14ac:dyDescent="0.2">
      <c r="A1267" s="158"/>
      <c r="B1267" s="158"/>
    </row>
    <row r="1268" spans="1:2" x14ac:dyDescent="0.2">
      <c r="A1268" s="158"/>
      <c r="B1268" s="158"/>
    </row>
    <row r="1269" spans="1:2" x14ac:dyDescent="0.2">
      <c r="A1269" s="158"/>
      <c r="B1269" s="158"/>
    </row>
    <row r="1270" spans="1:2" x14ac:dyDescent="0.2">
      <c r="A1270" s="158"/>
      <c r="B1270" s="158"/>
    </row>
    <row r="1271" spans="1:2" x14ac:dyDescent="0.2">
      <c r="A1271" s="158"/>
      <c r="B1271" s="158"/>
    </row>
    <row r="1272" spans="1:2" x14ac:dyDescent="0.2">
      <c r="A1272" s="158"/>
      <c r="B1272" s="158"/>
    </row>
    <row r="1273" spans="1:2" x14ac:dyDescent="0.2">
      <c r="A1273" s="158"/>
      <c r="B1273" s="158"/>
    </row>
    <row r="1274" spans="1:2" x14ac:dyDescent="0.2">
      <c r="A1274" s="158"/>
      <c r="B1274" s="158"/>
    </row>
    <row r="1275" spans="1:2" x14ac:dyDescent="0.2">
      <c r="A1275" s="158"/>
      <c r="B1275" s="158"/>
    </row>
    <row r="1276" spans="1:2" x14ac:dyDescent="0.2">
      <c r="A1276" s="158"/>
      <c r="B1276" s="158"/>
    </row>
    <row r="1277" spans="1:2" x14ac:dyDescent="0.2">
      <c r="A1277" s="158"/>
      <c r="B1277" s="158"/>
    </row>
    <row r="1278" spans="1:2" x14ac:dyDescent="0.2">
      <c r="A1278" s="158"/>
      <c r="B1278" s="158"/>
    </row>
    <row r="1279" spans="1:2" x14ac:dyDescent="0.2">
      <c r="A1279" s="158"/>
      <c r="B1279" s="158"/>
    </row>
    <row r="1280" spans="1:2" x14ac:dyDescent="0.2">
      <c r="A1280" s="158"/>
      <c r="B1280" s="158"/>
    </row>
    <row r="1281" spans="1:2" x14ac:dyDescent="0.2">
      <c r="A1281" s="158"/>
      <c r="B1281" s="158"/>
    </row>
    <row r="1282" spans="1:2" x14ac:dyDescent="0.2">
      <c r="A1282" s="158"/>
      <c r="B1282" s="158"/>
    </row>
    <row r="1283" spans="1:2" x14ac:dyDescent="0.2">
      <c r="A1283" s="158"/>
      <c r="B1283" s="158"/>
    </row>
    <row r="1284" spans="1:2" x14ac:dyDescent="0.2">
      <c r="A1284" s="158"/>
      <c r="B1284" s="158"/>
    </row>
    <row r="1285" spans="1:2" x14ac:dyDescent="0.2">
      <c r="A1285" s="158"/>
      <c r="B1285" s="158"/>
    </row>
    <row r="1286" spans="1:2" x14ac:dyDescent="0.2">
      <c r="A1286" s="158"/>
      <c r="B1286" s="158"/>
    </row>
    <row r="1287" spans="1:2" x14ac:dyDescent="0.2">
      <c r="A1287" s="158"/>
      <c r="B1287" s="158"/>
    </row>
    <row r="1288" spans="1:2" x14ac:dyDescent="0.2">
      <c r="A1288" s="158"/>
      <c r="B1288" s="158"/>
    </row>
    <row r="1289" spans="1:2" x14ac:dyDescent="0.2">
      <c r="A1289" s="158"/>
      <c r="B1289" s="158"/>
    </row>
    <row r="1290" spans="1:2" x14ac:dyDescent="0.2">
      <c r="A1290" s="158"/>
      <c r="B1290" s="158"/>
    </row>
    <row r="1291" spans="1:2" x14ac:dyDescent="0.2">
      <c r="A1291" s="158"/>
      <c r="B1291" s="158"/>
    </row>
    <row r="1292" spans="1:2" x14ac:dyDescent="0.2">
      <c r="A1292" s="158"/>
      <c r="B1292" s="158"/>
    </row>
    <row r="1293" spans="1:2" x14ac:dyDescent="0.2">
      <c r="A1293" s="158"/>
      <c r="B1293" s="158"/>
    </row>
    <row r="1294" spans="1:2" x14ac:dyDescent="0.2">
      <c r="A1294" s="158"/>
      <c r="B1294" s="158"/>
    </row>
    <row r="1295" spans="1:2" x14ac:dyDescent="0.2">
      <c r="A1295" s="158"/>
      <c r="B1295" s="158"/>
    </row>
    <row r="1296" spans="1:2" x14ac:dyDescent="0.2">
      <c r="A1296" s="158"/>
      <c r="B1296" s="158"/>
    </row>
    <row r="1297" spans="1:2" x14ac:dyDescent="0.2">
      <c r="A1297" s="158"/>
      <c r="B1297" s="158"/>
    </row>
    <row r="1298" spans="1:2" x14ac:dyDescent="0.2">
      <c r="A1298" s="158"/>
      <c r="B1298" s="158"/>
    </row>
    <row r="1299" spans="1:2" x14ac:dyDescent="0.2">
      <c r="A1299" s="158"/>
      <c r="B1299" s="158"/>
    </row>
    <row r="1300" spans="1:2" x14ac:dyDescent="0.2">
      <c r="A1300" s="158"/>
      <c r="B1300" s="158"/>
    </row>
    <row r="1301" spans="1:2" x14ac:dyDescent="0.2">
      <c r="A1301" s="158"/>
      <c r="B1301" s="158"/>
    </row>
    <row r="1302" spans="1:2" x14ac:dyDescent="0.2">
      <c r="A1302" s="158"/>
      <c r="B1302" s="158"/>
    </row>
    <row r="1303" spans="1:2" x14ac:dyDescent="0.2">
      <c r="A1303" s="158"/>
      <c r="B1303" s="158"/>
    </row>
    <row r="1304" spans="1:2" x14ac:dyDescent="0.2">
      <c r="A1304" s="158"/>
      <c r="B1304" s="158"/>
    </row>
    <row r="1305" spans="1:2" x14ac:dyDescent="0.2">
      <c r="A1305" s="158"/>
      <c r="B1305" s="158"/>
    </row>
    <row r="1306" spans="1:2" x14ac:dyDescent="0.2">
      <c r="A1306" s="158"/>
      <c r="B1306" s="158"/>
    </row>
    <row r="1307" spans="1:2" x14ac:dyDescent="0.2">
      <c r="A1307" s="158"/>
      <c r="B1307" s="158"/>
    </row>
    <row r="1308" spans="1:2" x14ac:dyDescent="0.2">
      <c r="A1308" s="158"/>
      <c r="B1308" s="158"/>
    </row>
    <row r="1309" spans="1:2" x14ac:dyDescent="0.2">
      <c r="A1309" s="158"/>
      <c r="B1309" s="158"/>
    </row>
    <row r="1310" spans="1:2" x14ac:dyDescent="0.2">
      <c r="A1310" s="158"/>
      <c r="B1310" s="158"/>
    </row>
    <row r="1311" spans="1:2" x14ac:dyDescent="0.2">
      <c r="A1311" s="158"/>
      <c r="B1311" s="158"/>
    </row>
    <row r="1312" spans="1:2" x14ac:dyDescent="0.2">
      <c r="A1312" s="158"/>
      <c r="B1312" s="158"/>
    </row>
    <row r="1313" spans="1:2" x14ac:dyDescent="0.2">
      <c r="A1313" s="158"/>
      <c r="B1313" s="158"/>
    </row>
    <row r="1314" spans="1:2" x14ac:dyDescent="0.2">
      <c r="A1314" s="158"/>
      <c r="B1314" s="158"/>
    </row>
    <row r="1315" spans="1:2" x14ac:dyDescent="0.2">
      <c r="A1315" s="158"/>
      <c r="B1315" s="158"/>
    </row>
    <row r="1316" spans="1:2" x14ac:dyDescent="0.2">
      <c r="A1316" s="158"/>
      <c r="B1316" s="158"/>
    </row>
    <row r="1317" spans="1:2" x14ac:dyDescent="0.2">
      <c r="A1317" s="158"/>
      <c r="B1317" s="158"/>
    </row>
    <row r="1318" spans="1:2" x14ac:dyDescent="0.2">
      <c r="A1318" s="158"/>
      <c r="B1318" s="158"/>
    </row>
    <row r="1319" spans="1:2" x14ac:dyDescent="0.2">
      <c r="A1319" s="158"/>
      <c r="B1319" s="158"/>
    </row>
    <row r="1320" spans="1:2" x14ac:dyDescent="0.2">
      <c r="A1320" s="158"/>
      <c r="B1320" s="158"/>
    </row>
    <row r="1321" spans="1:2" x14ac:dyDescent="0.2">
      <c r="A1321" s="158"/>
      <c r="B1321" s="158"/>
    </row>
    <row r="1322" spans="1:2" x14ac:dyDescent="0.2">
      <c r="A1322" s="158"/>
      <c r="B1322" s="158"/>
    </row>
    <row r="1323" spans="1:2" x14ac:dyDescent="0.2">
      <c r="A1323" s="158"/>
      <c r="B1323" s="158"/>
    </row>
    <row r="1324" spans="1:2" x14ac:dyDescent="0.2">
      <c r="A1324" s="158"/>
      <c r="B1324" s="158"/>
    </row>
    <row r="1325" spans="1:2" x14ac:dyDescent="0.2">
      <c r="A1325" s="158"/>
      <c r="B1325" s="158"/>
    </row>
    <row r="1326" spans="1:2" x14ac:dyDescent="0.2">
      <c r="A1326" s="158"/>
      <c r="B1326" s="158"/>
    </row>
    <row r="1327" spans="1:2" x14ac:dyDescent="0.2">
      <c r="A1327" s="158"/>
      <c r="B1327" s="158"/>
    </row>
    <row r="1328" spans="1:2" x14ac:dyDescent="0.2">
      <c r="A1328" s="158"/>
      <c r="B1328" s="158"/>
    </row>
    <row r="1329" spans="1:2" x14ac:dyDescent="0.2">
      <c r="A1329" s="158"/>
      <c r="B1329" s="158"/>
    </row>
    <row r="1330" spans="1:2" x14ac:dyDescent="0.2">
      <c r="A1330" s="158"/>
      <c r="B1330" s="158"/>
    </row>
    <row r="1331" spans="1:2" x14ac:dyDescent="0.2">
      <c r="A1331" s="158"/>
      <c r="B1331" s="158"/>
    </row>
    <row r="1332" spans="1:2" x14ac:dyDescent="0.2">
      <c r="A1332" s="158"/>
      <c r="B1332" s="158"/>
    </row>
    <row r="1333" spans="1:2" x14ac:dyDescent="0.2">
      <c r="A1333" s="158"/>
      <c r="B1333" s="158"/>
    </row>
    <row r="1334" spans="1:2" x14ac:dyDescent="0.2">
      <c r="A1334" s="158"/>
      <c r="B1334" s="158"/>
    </row>
    <row r="1335" spans="1:2" x14ac:dyDescent="0.2">
      <c r="A1335" s="158"/>
      <c r="B1335" s="158"/>
    </row>
    <row r="1336" spans="1:2" x14ac:dyDescent="0.2">
      <c r="A1336" s="158"/>
      <c r="B1336" s="158"/>
    </row>
    <row r="1337" spans="1:2" x14ac:dyDescent="0.2">
      <c r="A1337" s="158"/>
      <c r="B1337" s="158"/>
    </row>
    <row r="1338" spans="1:2" x14ac:dyDescent="0.2">
      <c r="A1338" s="158"/>
      <c r="B1338" s="158"/>
    </row>
    <row r="1339" spans="1:2" x14ac:dyDescent="0.2">
      <c r="A1339" s="158"/>
      <c r="B1339" s="158"/>
    </row>
    <row r="1340" spans="1:2" x14ac:dyDescent="0.2">
      <c r="A1340" s="158"/>
      <c r="B1340" s="158"/>
    </row>
    <row r="1341" spans="1:2" x14ac:dyDescent="0.2">
      <c r="A1341" s="158"/>
      <c r="B1341" s="158"/>
    </row>
    <row r="1342" spans="1:2" x14ac:dyDescent="0.2">
      <c r="A1342" s="158"/>
      <c r="B1342" s="158"/>
    </row>
    <row r="1343" spans="1:2" x14ac:dyDescent="0.2">
      <c r="A1343" s="158"/>
      <c r="B1343" s="158"/>
    </row>
    <row r="1344" spans="1:2" x14ac:dyDescent="0.2">
      <c r="A1344" s="158"/>
      <c r="B1344" s="158"/>
    </row>
    <row r="1345" spans="1:2" x14ac:dyDescent="0.2">
      <c r="A1345" s="158"/>
      <c r="B1345" s="158"/>
    </row>
    <row r="1346" spans="1:2" x14ac:dyDescent="0.2">
      <c r="A1346" s="158"/>
      <c r="B1346" s="158"/>
    </row>
    <row r="1347" spans="1:2" x14ac:dyDescent="0.2">
      <c r="A1347" s="158"/>
      <c r="B1347" s="158"/>
    </row>
    <row r="1348" spans="1:2" x14ac:dyDescent="0.2">
      <c r="A1348" s="158"/>
      <c r="B1348" s="158"/>
    </row>
    <row r="1349" spans="1:2" x14ac:dyDescent="0.2">
      <c r="A1349" s="158"/>
      <c r="B1349" s="158"/>
    </row>
    <row r="1350" spans="1:2" x14ac:dyDescent="0.2">
      <c r="A1350" s="158"/>
      <c r="B1350" s="158"/>
    </row>
    <row r="1351" spans="1:2" x14ac:dyDescent="0.2">
      <c r="A1351" s="158"/>
      <c r="B1351" s="158"/>
    </row>
    <row r="1352" spans="1:2" x14ac:dyDescent="0.2">
      <c r="A1352" s="158"/>
      <c r="B1352" s="158"/>
    </row>
    <row r="1353" spans="1:2" x14ac:dyDescent="0.2">
      <c r="A1353" s="158"/>
      <c r="B1353" s="158"/>
    </row>
    <row r="1354" spans="1:2" x14ac:dyDescent="0.2">
      <c r="A1354" s="158"/>
      <c r="B1354" s="158"/>
    </row>
    <row r="1355" spans="1:2" x14ac:dyDescent="0.2">
      <c r="A1355" s="158"/>
      <c r="B1355" s="158"/>
    </row>
    <row r="1356" spans="1:2" x14ac:dyDescent="0.2">
      <c r="A1356" s="158"/>
      <c r="B1356" s="158"/>
    </row>
    <row r="1357" spans="1:2" x14ac:dyDescent="0.2">
      <c r="A1357" s="158"/>
      <c r="B1357" s="158"/>
    </row>
    <row r="1358" spans="1:2" x14ac:dyDescent="0.2">
      <c r="A1358" s="158"/>
      <c r="B1358" s="158"/>
    </row>
    <row r="1359" spans="1:2" x14ac:dyDescent="0.2">
      <c r="A1359" s="158"/>
      <c r="B1359" s="158"/>
    </row>
    <row r="1360" spans="1:2" x14ac:dyDescent="0.2">
      <c r="A1360" s="158"/>
      <c r="B1360" s="158"/>
    </row>
    <row r="1361" spans="1:2" x14ac:dyDescent="0.2">
      <c r="A1361" s="158"/>
      <c r="B1361" s="158"/>
    </row>
    <row r="1362" spans="1:2" x14ac:dyDescent="0.2">
      <c r="A1362" s="158"/>
      <c r="B1362" s="158"/>
    </row>
    <row r="1363" spans="1:2" x14ac:dyDescent="0.2">
      <c r="A1363" s="158"/>
      <c r="B1363" s="158"/>
    </row>
    <row r="1364" spans="1:2" x14ac:dyDescent="0.2">
      <c r="A1364" s="158"/>
      <c r="B1364" s="158"/>
    </row>
    <row r="1365" spans="1:2" x14ac:dyDescent="0.2">
      <c r="A1365" s="158"/>
      <c r="B1365" s="158"/>
    </row>
    <row r="1366" spans="1:2" x14ac:dyDescent="0.2">
      <c r="A1366" s="158"/>
      <c r="B1366" s="158"/>
    </row>
    <row r="1367" spans="1:2" x14ac:dyDescent="0.2">
      <c r="A1367" s="158"/>
      <c r="B1367" s="158"/>
    </row>
    <row r="1368" spans="1:2" x14ac:dyDescent="0.2">
      <c r="A1368" s="158"/>
      <c r="B1368" s="158"/>
    </row>
    <row r="1369" spans="1:2" x14ac:dyDescent="0.2">
      <c r="A1369" s="158"/>
      <c r="B1369" s="158"/>
    </row>
    <row r="1370" spans="1:2" x14ac:dyDescent="0.2">
      <c r="A1370" s="158"/>
      <c r="B1370" s="158"/>
    </row>
    <row r="1371" spans="1:2" x14ac:dyDescent="0.2">
      <c r="A1371" s="158"/>
      <c r="B1371" s="158"/>
    </row>
    <row r="1372" spans="1:2" x14ac:dyDescent="0.2">
      <c r="A1372" s="158"/>
      <c r="B1372" s="158"/>
    </row>
    <row r="1373" spans="1:2" x14ac:dyDescent="0.2">
      <c r="A1373" s="158"/>
      <c r="B1373" s="158"/>
    </row>
    <row r="1374" spans="1:2" x14ac:dyDescent="0.2">
      <c r="A1374" s="158"/>
      <c r="B1374" s="158"/>
    </row>
    <row r="1375" spans="1:2" x14ac:dyDescent="0.2">
      <c r="A1375" s="158"/>
      <c r="B1375" s="158"/>
    </row>
    <row r="1376" spans="1:2" x14ac:dyDescent="0.2">
      <c r="A1376" s="158"/>
      <c r="B1376" s="158"/>
    </row>
    <row r="1377" spans="1:2" x14ac:dyDescent="0.2">
      <c r="A1377" s="158"/>
      <c r="B1377" s="158"/>
    </row>
    <row r="1378" spans="1:2" x14ac:dyDescent="0.2">
      <c r="A1378" s="158"/>
      <c r="B1378" s="158"/>
    </row>
    <row r="1379" spans="1:2" x14ac:dyDescent="0.2">
      <c r="A1379" s="158"/>
      <c r="B1379" s="158"/>
    </row>
    <row r="1380" spans="1:2" x14ac:dyDescent="0.2">
      <c r="A1380" s="158"/>
      <c r="B1380" s="158"/>
    </row>
    <row r="1381" spans="1:2" x14ac:dyDescent="0.2">
      <c r="A1381" s="158"/>
      <c r="B1381" s="158"/>
    </row>
    <row r="1382" spans="1:2" x14ac:dyDescent="0.2">
      <c r="A1382" s="158"/>
      <c r="B1382" s="158"/>
    </row>
    <row r="1383" spans="1:2" x14ac:dyDescent="0.2">
      <c r="A1383" s="158"/>
      <c r="B1383" s="158"/>
    </row>
    <row r="1384" spans="1:2" x14ac:dyDescent="0.2">
      <c r="A1384" s="158"/>
      <c r="B1384" s="158"/>
    </row>
    <row r="1385" spans="1:2" x14ac:dyDescent="0.2">
      <c r="A1385" s="158"/>
      <c r="B1385" s="158"/>
    </row>
    <row r="1386" spans="1:2" x14ac:dyDescent="0.2">
      <c r="A1386" s="158"/>
      <c r="B1386" s="158"/>
    </row>
    <row r="1387" spans="1:2" x14ac:dyDescent="0.2">
      <c r="A1387" s="158"/>
      <c r="B1387" s="158"/>
    </row>
    <row r="1388" spans="1:2" x14ac:dyDescent="0.2">
      <c r="A1388" s="158"/>
      <c r="B1388" s="158"/>
    </row>
    <row r="1389" spans="1:2" x14ac:dyDescent="0.2">
      <c r="A1389" s="158"/>
      <c r="B1389" s="158"/>
    </row>
    <row r="1390" spans="1:2" x14ac:dyDescent="0.2">
      <c r="A1390" s="158"/>
      <c r="B1390" s="158"/>
    </row>
    <row r="1391" spans="1:2" x14ac:dyDescent="0.2">
      <c r="A1391" s="158"/>
      <c r="B1391" s="158"/>
    </row>
    <row r="1392" spans="1:2" x14ac:dyDescent="0.2">
      <c r="A1392" s="158"/>
      <c r="B1392" s="158"/>
    </row>
    <row r="1393" spans="1:2" x14ac:dyDescent="0.2">
      <c r="A1393" s="158"/>
      <c r="B1393" s="158"/>
    </row>
    <row r="1394" spans="1:2" x14ac:dyDescent="0.2">
      <c r="A1394" s="158"/>
      <c r="B1394" s="158"/>
    </row>
    <row r="1395" spans="1:2" x14ac:dyDescent="0.2">
      <c r="A1395" s="158"/>
      <c r="B1395" s="158"/>
    </row>
    <row r="1396" spans="1:2" x14ac:dyDescent="0.2">
      <c r="A1396" s="158"/>
      <c r="B1396" s="158"/>
    </row>
    <row r="1397" spans="1:2" x14ac:dyDescent="0.2">
      <c r="A1397" s="158"/>
      <c r="B1397" s="158"/>
    </row>
    <row r="1398" spans="1:2" x14ac:dyDescent="0.2">
      <c r="A1398" s="158"/>
      <c r="B1398" s="158"/>
    </row>
    <row r="1399" spans="1:2" x14ac:dyDescent="0.2">
      <c r="A1399" s="158"/>
      <c r="B1399" s="158"/>
    </row>
    <row r="1400" spans="1:2" x14ac:dyDescent="0.2">
      <c r="A1400" s="158"/>
      <c r="B1400" s="158"/>
    </row>
    <row r="1401" spans="1:2" x14ac:dyDescent="0.2">
      <c r="A1401" s="158"/>
      <c r="B1401" s="158"/>
    </row>
    <row r="1402" spans="1:2" x14ac:dyDescent="0.2">
      <c r="A1402" s="158"/>
      <c r="B1402" s="158"/>
    </row>
    <row r="1403" spans="1:2" x14ac:dyDescent="0.2">
      <c r="A1403" s="158"/>
      <c r="B1403" s="158"/>
    </row>
    <row r="1404" spans="1:2" x14ac:dyDescent="0.2">
      <c r="A1404" s="158"/>
      <c r="B1404" s="158"/>
    </row>
    <row r="1405" spans="1:2" x14ac:dyDescent="0.2">
      <c r="A1405" s="158"/>
      <c r="B1405" s="158"/>
    </row>
    <row r="1406" spans="1:2" x14ac:dyDescent="0.2">
      <c r="A1406" s="158"/>
      <c r="B1406" s="158"/>
    </row>
    <row r="1407" spans="1:2" x14ac:dyDescent="0.2">
      <c r="A1407" s="158"/>
      <c r="B1407" s="158"/>
    </row>
    <row r="1408" spans="1:2" x14ac:dyDescent="0.2">
      <c r="A1408" s="158"/>
      <c r="B1408" s="158"/>
    </row>
    <row r="1409" spans="1:2" x14ac:dyDescent="0.2">
      <c r="A1409" s="158"/>
      <c r="B1409" s="158"/>
    </row>
    <row r="1410" spans="1:2" x14ac:dyDescent="0.2">
      <c r="A1410" s="158"/>
      <c r="B1410" s="158"/>
    </row>
    <row r="1411" spans="1:2" x14ac:dyDescent="0.2">
      <c r="A1411" s="158"/>
      <c r="B1411" s="158"/>
    </row>
    <row r="1412" spans="1:2" x14ac:dyDescent="0.2">
      <c r="A1412" s="158"/>
      <c r="B1412" s="158"/>
    </row>
    <row r="1413" spans="1:2" x14ac:dyDescent="0.2">
      <c r="A1413" s="158"/>
      <c r="B1413" s="158"/>
    </row>
    <row r="1414" spans="1:2" x14ac:dyDescent="0.2">
      <c r="A1414" s="158"/>
      <c r="B1414" s="158"/>
    </row>
    <row r="1415" spans="1:2" x14ac:dyDescent="0.2">
      <c r="A1415" s="158"/>
      <c r="B1415" s="158"/>
    </row>
    <row r="1416" spans="1:2" x14ac:dyDescent="0.2">
      <c r="A1416" s="158"/>
      <c r="B1416" s="158"/>
    </row>
    <row r="1417" spans="1:2" x14ac:dyDescent="0.2">
      <c r="A1417" s="158"/>
      <c r="B1417" s="158"/>
    </row>
    <row r="1418" spans="1:2" x14ac:dyDescent="0.2">
      <c r="A1418" s="158"/>
      <c r="B1418" s="158"/>
    </row>
    <row r="1419" spans="1:2" x14ac:dyDescent="0.2">
      <c r="A1419" s="158"/>
      <c r="B1419" s="158"/>
    </row>
    <row r="1420" spans="1:2" x14ac:dyDescent="0.2">
      <c r="A1420" s="158"/>
      <c r="B1420" s="158"/>
    </row>
    <row r="1421" spans="1:2" x14ac:dyDescent="0.2">
      <c r="A1421" s="158"/>
      <c r="B1421" s="158"/>
    </row>
    <row r="1422" spans="1:2" x14ac:dyDescent="0.2">
      <c r="A1422" s="158"/>
      <c r="B1422" s="158"/>
    </row>
    <row r="1423" spans="1:2" x14ac:dyDescent="0.2">
      <c r="A1423" s="158"/>
      <c r="B1423" s="158"/>
    </row>
    <row r="1424" spans="1:2" x14ac:dyDescent="0.2">
      <c r="A1424" s="158"/>
      <c r="B1424" s="158"/>
    </row>
    <row r="1425" spans="1:2" x14ac:dyDescent="0.2">
      <c r="A1425" s="158"/>
      <c r="B1425" s="158"/>
    </row>
    <row r="1426" spans="1:2" x14ac:dyDescent="0.2">
      <c r="A1426" s="158"/>
      <c r="B1426" s="158"/>
    </row>
    <row r="1427" spans="1:2" x14ac:dyDescent="0.2">
      <c r="A1427" s="158"/>
      <c r="B1427" s="158"/>
    </row>
    <row r="1428" spans="1:2" x14ac:dyDescent="0.2">
      <c r="A1428" s="158"/>
      <c r="B1428" s="158"/>
    </row>
    <row r="1429" spans="1:2" x14ac:dyDescent="0.2">
      <c r="A1429" s="158"/>
      <c r="B1429" s="158"/>
    </row>
    <row r="1430" spans="1:2" x14ac:dyDescent="0.2">
      <c r="A1430" s="158"/>
      <c r="B1430" s="158"/>
    </row>
    <row r="1431" spans="1:2" x14ac:dyDescent="0.2">
      <c r="A1431" s="158"/>
      <c r="B1431" s="158"/>
    </row>
    <row r="1432" spans="1:2" x14ac:dyDescent="0.2">
      <c r="A1432" s="158"/>
      <c r="B1432" s="158"/>
    </row>
    <row r="1433" spans="1:2" x14ac:dyDescent="0.2">
      <c r="A1433" s="158"/>
      <c r="B1433" s="158"/>
    </row>
    <row r="1434" spans="1:2" x14ac:dyDescent="0.2">
      <c r="A1434" s="158"/>
      <c r="B1434" s="158"/>
    </row>
    <row r="1435" spans="1:2" x14ac:dyDescent="0.2">
      <c r="A1435" s="158"/>
      <c r="B1435" s="158"/>
    </row>
    <row r="1436" spans="1:2" x14ac:dyDescent="0.2">
      <c r="A1436" s="158"/>
      <c r="B1436" s="158"/>
    </row>
    <row r="1437" spans="1:2" x14ac:dyDescent="0.2">
      <c r="A1437" s="158"/>
      <c r="B1437" s="158"/>
    </row>
    <row r="1438" spans="1:2" x14ac:dyDescent="0.2">
      <c r="A1438" s="158"/>
      <c r="B1438" s="158"/>
    </row>
    <row r="1439" spans="1:2" x14ac:dyDescent="0.2">
      <c r="A1439" s="158"/>
      <c r="B1439" s="158"/>
    </row>
    <row r="1440" spans="1:2" x14ac:dyDescent="0.2">
      <c r="A1440" s="158"/>
      <c r="B1440" s="158"/>
    </row>
    <row r="1441" spans="1:2" x14ac:dyDescent="0.2">
      <c r="A1441" s="158"/>
      <c r="B1441" s="158"/>
    </row>
    <row r="1442" spans="1:2" x14ac:dyDescent="0.2">
      <c r="A1442" s="158"/>
      <c r="B1442" s="158"/>
    </row>
    <row r="1443" spans="1:2" x14ac:dyDescent="0.2">
      <c r="A1443" s="158"/>
      <c r="B1443" s="158"/>
    </row>
    <row r="1444" spans="1:2" x14ac:dyDescent="0.2">
      <c r="A1444" s="158"/>
      <c r="B1444" s="158"/>
    </row>
    <row r="1445" spans="1:2" x14ac:dyDescent="0.2">
      <c r="A1445" s="158"/>
      <c r="B1445" s="158"/>
    </row>
    <row r="1446" spans="1:2" x14ac:dyDescent="0.2">
      <c r="A1446" s="158"/>
      <c r="B1446" s="158"/>
    </row>
    <row r="1447" spans="1:2" x14ac:dyDescent="0.2">
      <c r="A1447" s="158"/>
      <c r="B1447" s="158"/>
    </row>
    <row r="1448" spans="1:2" x14ac:dyDescent="0.2">
      <c r="A1448" s="158"/>
      <c r="B1448" s="158"/>
    </row>
    <row r="1449" spans="1:2" x14ac:dyDescent="0.2">
      <c r="A1449" s="158"/>
      <c r="B1449" s="158"/>
    </row>
    <row r="1450" spans="1:2" x14ac:dyDescent="0.2">
      <c r="A1450" s="158"/>
      <c r="B1450" s="158"/>
    </row>
    <row r="1451" spans="1:2" x14ac:dyDescent="0.2">
      <c r="A1451" s="158"/>
      <c r="B1451" s="158"/>
    </row>
    <row r="1452" spans="1:2" x14ac:dyDescent="0.2">
      <c r="A1452" s="158"/>
      <c r="B1452" s="158"/>
    </row>
    <row r="1453" spans="1:2" x14ac:dyDescent="0.2">
      <c r="A1453" s="158"/>
      <c r="B1453" s="158"/>
    </row>
    <row r="1454" spans="1:2" x14ac:dyDescent="0.2">
      <c r="A1454" s="158"/>
      <c r="B1454" s="158"/>
    </row>
    <row r="1455" spans="1:2" x14ac:dyDescent="0.2">
      <c r="A1455" s="158"/>
      <c r="B1455" s="158"/>
    </row>
    <row r="1456" spans="1:2" x14ac:dyDescent="0.2">
      <c r="A1456" s="158"/>
      <c r="B1456" s="158"/>
    </row>
    <row r="1457" spans="1:2" x14ac:dyDescent="0.2">
      <c r="A1457" s="158"/>
      <c r="B1457" s="158"/>
    </row>
    <row r="1458" spans="1:2" x14ac:dyDescent="0.2">
      <c r="A1458" s="158"/>
      <c r="B1458" s="158"/>
    </row>
    <row r="1459" spans="1:2" x14ac:dyDescent="0.2">
      <c r="A1459" s="158"/>
      <c r="B1459" s="158"/>
    </row>
    <row r="1460" spans="1:2" x14ac:dyDescent="0.2">
      <c r="A1460" s="158"/>
      <c r="B1460" s="158"/>
    </row>
    <row r="1461" spans="1:2" x14ac:dyDescent="0.2">
      <c r="A1461" s="158"/>
      <c r="B1461" s="158"/>
    </row>
    <row r="1462" spans="1:2" x14ac:dyDescent="0.2">
      <c r="A1462" s="158"/>
      <c r="B1462" s="158"/>
    </row>
    <row r="1463" spans="1:2" x14ac:dyDescent="0.2">
      <c r="A1463" s="158"/>
      <c r="B1463" s="158"/>
    </row>
    <row r="1464" spans="1:2" x14ac:dyDescent="0.2">
      <c r="A1464" s="158"/>
      <c r="B1464" s="158"/>
    </row>
    <row r="1465" spans="1:2" x14ac:dyDescent="0.2">
      <c r="A1465" s="158"/>
      <c r="B1465" s="158"/>
    </row>
    <row r="1466" spans="1:2" x14ac:dyDescent="0.2">
      <c r="A1466" s="158"/>
      <c r="B1466" s="158"/>
    </row>
    <row r="1467" spans="1:2" x14ac:dyDescent="0.2">
      <c r="A1467" s="158"/>
      <c r="B1467" s="158"/>
    </row>
    <row r="1468" spans="1:2" x14ac:dyDescent="0.2">
      <c r="A1468" s="158"/>
      <c r="B1468" s="158"/>
    </row>
    <row r="1469" spans="1:2" x14ac:dyDescent="0.2">
      <c r="A1469" s="158"/>
      <c r="B1469" s="158"/>
    </row>
    <row r="1470" spans="1:2" x14ac:dyDescent="0.2">
      <c r="A1470" s="158"/>
      <c r="B1470" s="158"/>
    </row>
    <row r="1471" spans="1:2" x14ac:dyDescent="0.2">
      <c r="A1471" s="158"/>
      <c r="B1471" s="158"/>
    </row>
    <row r="1472" spans="1:2" x14ac:dyDescent="0.2">
      <c r="A1472" s="158"/>
      <c r="B1472" s="158"/>
    </row>
    <row r="1473" spans="1:2" x14ac:dyDescent="0.2">
      <c r="A1473" s="158"/>
      <c r="B1473" s="158"/>
    </row>
    <row r="1474" spans="1:2" x14ac:dyDescent="0.2">
      <c r="A1474" s="158"/>
      <c r="B1474" s="158"/>
    </row>
    <row r="1475" spans="1:2" x14ac:dyDescent="0.2">
      <c r="A1475" s="158"/>
      <c r="B1475" s="158"/>
    </row>
    <row r="1476" spans="1:2" x14ac:dyDescent="0.2">
      <c r="A1476" s="158"/>
      <c r="B1476" s="158"/>
    </row>
    <row r="1477" spans="1:2" x14ac:dyDescent="0.2">
      <c r="A1477" s="158"/>
      <c r="B1477" s="158"/>
    </row>
    <row r="1478" spans="1:2" x14ac:dyDescent="0.2">
      <c r="A1478" s="158"/>
      <c r="B1478" s="158"/>
    </row>
    <row r="1479" spans="1:2" x14ac:dyDescent="0.2">
      <c r="A1479" s="158"/>
      <c r="B1479" s="158"/>
    </row>
    <row r="1480" spans="1:2" x14ac:dyDescent="0.2">
      <c r="A1480" s="158"/>
      <c r="B1480" s="158"/>
    </row>
    <row r="1481" spans="1:2" x14ac:dyDescent="0.2">
      <c r="A1481" s="158"/>
      <c r="B1481" s="158"/>
    </row>
    <row r="1482" spans="1:2" x14ac:dyDescent="0.2">
      <c r="A1482" s="158"/>
      <c r="B1482" s="158"/>
    </row>
    <row r="1483" spans="1:2" x14ac:dyDescent="0.2">
      <c r="A1483" s="158"/>
      <c r="B1483" s="158"/>
    </row>
    <row r="1484" spans="1:2" x14ac:dyDescent="0.2">
      <c r="A1484" s="158"/>
      <c r="B1484" s="158"/>
    </row>
    <row r="1485" spans="1:2" x14ac:dyDescent="0.2">
      <c r="A1485" s="158"/>
      <c r="B1485" s="158"/>
    </row>
    <row r="1486" spans="1:2" x14ac:dyDescent="0.2">
      <c r="A1486" s="158"/>
      <c r="B1486" s="158"/>
    </row>
    <row r="1487" spans="1:2" x14ac:dyDescent="0.2">
      <c r="A1487" s="158"/>
      <c r="B1487" s="158"/>
    </row>
    <row r="1488" spans="1:2" x14ac:dyDescent="0.2">
      <c r="A1488" s="158"/>
      <c r="B1488" s="158"/>
    </row>
    <row r="1489" spans="1:2" x14ac:dyDescent="0.2">
      <c r="A1489" s="158"/>
      <c r="B1489" s="158"/>
    </row>
    <row r="1490" spans="1:2" x14ac:dyDescent="0.2">
      <c r="A1490" s="158"/>
      <c r="B1490" s="158"/>
    </row>
    <row r="1491" spans="1:2" x14ac:dyDescent="0.2">
      <c r="A1491" s="158"/>
      <c r="B1491" s="158"/>
    </row>
    <row r="1492" spans="1:2" x14ac:dyDescent="0.2">
      <c r="A1492" s="158"/>
      <c r="B1492" s="158"/>
    </row>
    <row r="1493" spans="1:2" x14ac:dyDescent="0.2">
      <c r="A1493" s="158"/>
      <c r="B1493" s="158"/>
    </row>
    <row r="1494" spans="1:2" x14ac:dyDescent="0.2">
      <c r="A1494" s="158"/>
      <c r="B1494" s="158"/>
    </row>
    <row r="1495" spans="1:2" x14ac:dyDescent="0.2">
      <c r="A1495" s="158"/>
      <c r="B1495" s="158"/>
    </row>
    <row r="1496" spans="1:2" x14ac:dyDescent="0.2">
      <c r="A1496" s="158"/>
      <c r="B1496" s="158"/>
    </row>
    <row r="1497" spans="1:2" x14ac:dyDescent="0.2">
      <c r="A1497" s="158"/>
      <c r="B1497" s="158"/>
    </row>
    <row r="1498" spans="1:2" x14ac:dyDescent="0.2">
      <c r="A1498" s="158"/>
      <c r="B1498" s="158"/>
    </row>
    <row r="1499" spans="1:2" x14ac:dyDescent="0.2">
      <c r="A1499" s="158"/>
      <c r="B1499" s="158"/>
    </row>
    <row r="1500" spans="1:2" x14ac:dyDescent="0.2">
      <c r="A1500" s="158"/>
      <c r="B1500" s="158"/>
    </row>
    <row r="1501" spans="1:2" x14ac:dyDescent="0.2">
      <c r="A1501" s="158"/>
      <c r="B1501" s="158"/>
    </row>
    <row r="1502" spans="1:2" x14ac:dyDescent="0.2">
      <c r="A1502" s="158"/>
      <c r="B1502" s="158"/>
    </row>
    <row r="1503" spans="1:2" x14ac:dyDescent="0.2">
      <c r="A1503" s="158"/>
      <c r="B1503" s="158"/>
    </row>
    <row r="1504" spans="1:2" x14ac:dyDescent="0.2">
      <c r="A1504" s="158"/>
      <c r="B1504" s="158"/>
    </row>
    <row r="1505" spans="1:2" x14ac:dyDescent="0.2">
      <c r="A1505" s="158"/>
      <c r="B1505" s="158"/>
    </row>
    <row r="1506" spans="1:2" x14ac:dyDescent="0.2">
      <c r="A1506" s="158"/>
      <c r="B1506" s="158"/>
    </row>
    <row r="1507" spans="1:2" x14ac:dyDescent="0.2">
      <c r="A1507" s="158"/>
      <c r="B1507" s="158"/>
    </row>
    <row r="1508" spans="1:2" x14ac:dyDescent="0.2">
      <c r="A1508" s="158"/>
      <c r="B1508" s="158"/>
    </row>
    <row r="1509" spans="1:2" x14ac:dyDescent="0.2">
      <c r="A1509" s="158"/>
      <c r="B1509" s="158"/>
    </row>
    <row r="1510" spans="1:2" x14ac:dyDescent="0.2">
      <c r="A1510" s="158"/>
      <c r="B1510" s="158"/>
    </row>
    <row r="1511" spans="1:2" x14ac:dyDescent="0.2">
      <c r="A1511" s="158"/>
      <c r="B1511" s="158"/>
    </row>
    <row r="1512" spans="1:2" x14ac:dyDescent="0.2">
      <c r="A1512" s="158"/>
      <c r="B1512" s="158"/>
    </row>
    <row r="1513" spans="1:2" x14ac:dyDescent="0.2">
      <c r="A1513" s="158"/>
      <c r="B1513" s="158"/>
    </row>
    <row r="1514" spans="1:2" x14ac:dyDescent="0.2">
      <c r="A1514" s="158"/>
      <c r="B1514" s="158"/>
    </row>
    <row r="1515" spans="1:2" x14ac:dyDescent="0.2">
      <c r="A1515" s="158"/>
      <c r="B1515" s="158"/>
    </row>
    <row r="1516" spans="1:2" x14ac:dyDescent="0.2">
      <c r="A1516" s="158"/>
      <c r="B1516" s="158"/>
    </row>
    <row r="1517" spans="1:2" x14ac:dyDescent="0.2">
      <c r="A1517" s="158"/>
      <c r="B1517" s="158"/>
    </row>
    <row r="1518" spans="1:2" x14ac:dyDescent="0.2">
      <c r="A1518" s="158"/>
      <c r="B1518" s="158"/>
    </row>
    <row r="1519" spans="1:2" x14ac:dyDescent="0.2">
      <c r="A1519" s="158"/>
      <c r="B1519" s="158"/>
    </row>
    <row r="1520" spans="1:2" x14ac:dyDescent="0.2">
      <c r="A1520" s="158"/>
      <c r="B1520" s="158"/>
    </row>
    <row r="1521" spans="1:2" x14ac:dyDescent="0.2">
      <c r="A1521" s="158"/>
      <c r="B1521" s="158"/>
    </row>
    <row r="1522" spans="1:2" x14ac:dyDescent="0.2">
      <c r="A1522" s="158"/>
      <c r="B1522" s="158"/>
    </row>
    <row r="1523" spans="1:2" x14ac:dyDescent="0.2">
      <c r="A1523" s="158"/>
      <c r="B1523" s="158"/>
    </row>
    <row r="1524" spans="1:2" x14ac:dyDescent="0.2">
      <c r="A1524" s="158"/>
      <c r="B1524" s="158"/>
    </row>
    <row r="1525" spans="1:2" x14ac:dyDescent="0.2">
      <c r="A1525" s="158"/>
      <c r="B1525" s="158"/>
    </row>
    <row r="1526" spans="1:2" x14ac:dyDescent="0.2">
      <c r="A1526" s="158"/>
      <c r="B1526" s="158"/>
    </row>
    <row r="1527" spans="1:2" x14ac:dyDescent="0.2">
      <c r="A1527" s="158"/>
      <c r="B1527" s="158"/>
    </row>
    <row r="1528" spans="1:2" x14ac:dyDescent="0.2">
      <c r="A1528" s="158"/>
      <c r="B1528" s="158"/>
    </row>
    <row r="1529" spans="1:2" x14ac:dyDescent="0.2">
      <c r="A1529" s="158"/>
      <c r="B1529" s="158"/>
    </row>
    <row r="1530" spans="1:2" x14ac:dyDescent="0.2">
      <c r="A1530" s="158"/>
      <c r="B1530" s="158"/>
    </row>
    <row r="1531" spans="1:2" x14ac:dyDescent="0.2">
      <c r="A1531" s="158"/>
      <c r="B1531" s="158"/>
    </row>
    <row r="1532" spans="1:2" x14ac:dyDescent="0.2">
      <c r="A1532" s="158"/>
      <c r="B1532" s="158"/>
    </row>
    <row r="1533" spans="1:2" x14ac:dyDescent="0.2">
      <c r="A1533" s="158"/>
      <c r="B1533" s="158"/>
    </row>
    <row r="1534" spans="1:2" x14ac:dyDescent="0.2">
      <c r="A1534" s="158"/>
      <c r="B1534" s="158"/>
    </row>
    <row r="1535" spans="1:2" x14ac:dyDescent="0.2">
      <c r="A1535" s="158"/>
      <c r="B1535" s="158"/>
    </row>
    <row r="1536" spans="1:2" x14ac:dyDescent="0.2">
      <c r="A1536" s="158"/>
      <c r="B1536" s="158"/>
    </row>
    <row r="1537" spans="1:2" x14ac:dyDescent="0.2">
      <c r="A1537" s="158"/>
      <c r="B1537" s="158"/>
    </row>
    <row r="1538" spans="1:2" x14ac:dyDescent="0.2">
      <c r="A1538" s="158"/>
      <c r="B1538" s="158"/>
    </row>
    <row r="1539" spans="1:2" x14ac:dyDescent="0.2">
      <c r="A1539" s="158"/>
      <c r="B1539" s="158"/>
    </row>
    <row r="1540" spans="1:2" x14ac:dyDescent="0.2">
      <c r="A1540" s="158"/>
      <c r="B1540" s="158"/>
    </row>
    <row r="1541" spans="1:2" x14ac:dyDescent="0.2">
      <c r="A1541" s="158"/>
      <c r="B1541" s="158"/>
    </row>
    <row r="1542" spans="1:2" x14ac:dyDescent="0.2">
      <c r="A1542" s="158"/>
      <c r="B1542" s="158"/>
    </row>
    <row r="1543" spans="1:2" x14ac:dyDescent="0.2">
      <c r="A1543" s="158"/>
      <c r="B1543" s="158"/>
    </row>
    <row r="1544" spans="1:2" x14ac:dyDescent="0.2">
      <c r="A1544" s="158"/>
      <c r="B1544" s="158"/>
    </row>
    <row r="1545" spans="1:2" x14ac:dyDescent="0.2">
      <c r="A1545" s="158"/>
      <c r="B1545" s="158"/>
    </row>
    <row r="1546" spans="1:2" x14ac:dyDescent="0.2">
      <c r="A1546" s="158"/>
      <c r="B1546" s="158"/>
    </row>
    <row r="1547" spans="1:2" x14ac:dyDescent="0.2">
      <c r="A1547" s="158"/>
      <c r="B1547" s="158"/>
    </row>
    <row r="1548" spans="1:2" x14ac:dyDescent="0.2">
      <c r="A1548" s="158"/>
      <c r="B1548" s="158"/>
    </row>
    <row r="1549" spans="1:2" x14ac:dyDescent="0.2">
      <c r="A1549" s="158"/>
      <c r="B1549" s="158"/>
    </row>
    <row r="1550" spans="1:2" x14ac:dyDescent="0.2">
      <c r="A1550" s="158"/>
      <c r="B1550" s="158"/>
    </row>
    <row r="1551" spans="1:2" x14ac:dyDescent="0.2">
      <c r="A1551" s="158"/>
      <c r="B1551" s="158"/>
    </row>
    <row r="1552" spans="1:2" x14ac:dyDescent="0.2">
      <c r="A1552" s="158"/>
      <c r="B1552" s="158"/>
    </row>
    <row r="1553" spans="1:2" x14ac:dyDescent="0.2">
      <c r="A1553" s="158"/>
      <c r="B1553" s="158"/>
    </row>
    <row r="1554" spans="1:2" x14ac:dyDescent="0.2">
      <c r="A1554" s="158"/>
      <c r="B1554" s="158"/>
    </row>
    <row r="1555" spans="1:2" x14ac:dyDescent="0.2">
      <c r="A1555" s="158"/>
      <c r="B1555" s="158"/>
    </row>
    <row r="1556" spans="1:2" x14ac:dyDescent="0.2">
      <c r="A1556" s="158"/>
      <c r="B1556" s="158"/>
    </row>
    <row r="1557" spans="1:2" x14ac:dyDescent="0.2">
      <c r="A1557" s="158"/>
      <c r="B1557" s="158"/>
    </row>
    <row r="1558" spans="1:2" x14ac:dyDescent="0.2">
      <c r="A1558" s="158"/>
      <c r="B1558" s="158"/>
    </row>
    <row r="1559" spans="1:2" x14ac:dyDescent="0.2">
      <c r="A1559" s="158"/>
      <c r="B1559" s="158"/>
    </row>
    <row r="1560" spans="1:2" x14ac:dyDescent="0.2">
      <c r="A1560" s="158"/>
      <c r="B1560" s="158"/>
    </row>
    <row r="1561" spans="1:2" x14ac:dyDescent="0.2">
      <c r="A1561" s="158"/>
      <c r="B1561" s="158"/>
    </row>
    <row r="1562" spans="1:2" x14ac:dyDescent="0.2">
      <c r="A1562" s="158"/>
      <c r="B1562" s="158"/>
    </row>
    <row r="1563" spans="1:2" x14ac:dyDescent="0.2">
      <c r="A1563" s="158"/>
      <c r="B1563" s="158"/>
    </row>
    <row r="1564" spans="1:2" x14ac:dyDescent="0.2">
      <c r="A1564" s="158"/>
      <c r="B1564" s="158"/>
    </row>
    <row r="1565" spans="1:2" x14ac:dyDescent="0.2">
      <c r="A1565" s="158"/>
      <c r="B1565" s="158"/>
    </row>
    <row r="1566" spans="1:2" x14ac:dyDescent="0.2">
      <c r="A1566" s="158"/>
      <c r="B1566" s="158"/>
    </row>
    <row r="1567" spans="1:2" x14ac:dyDescent="0.2">
      <c r="A1567" s="158"/>
      <c r="B1567" s="158"/>
    </row>
    <row r="1568" spans="1:2" x14ac:dyDescent="0.2">
      <c r="A1568" s="158"/>
      <c r="B1568" s="158"/>
    </row>
    <row r="1569" spans="1:2" x14ac:dyDescent="0.2">
      <c r="A1569" s="158"/>
      <c r="B1569" s="158"/>
    </row>
    <row r="1570" spans="1:2" x14ac:dyDescent="0.2">
      <c r="A1570" s="158"/>
      <c r="B1570" s="158"/>
    </row>
    <row r="1571" spans="1:2" x14ac:dyDescent="0.2">
      <c r="A1571" s="158"/>
      <c r="B1571" s="158"/>
    </row>
    <row r="1572" spans="1:2" x14ac:dyDescent="0.2">
      <c r="A1572" s="158"/>
      <c r="B1572" s="158"/>
    </row>
    <row r="1573" spans="1:2" x14ac:dyDescent="0.2">
      <c r="A1573" s="158"/>
      <c r="B1573" s="158"/>
    </row>
    <row r="1574" spans="1:2" x14ac:dyDescent="0.2">
      <c r="A1574" s="158"/>
      <c r="B1574" s="158"/>
    </row>
    <row r="1575" spans="1:2" x14ac:dyDescent="0.2">
      <c r="A1575" s="158"/>
      <c r="B1575" s="158"/>
    </row>
    <row r="1576" spans="1:2" x14ac:dyDescent="0.2">
      <c r="A1576" s="158"/>
      <c r="B1576" s="158"/>
    </row>
    <row r="1577" spans="1:2" x14ac:dyDescent="0.2">
      <c r="A1577" s="158"/>
      <c r="B1577" s="158"/>
    </row>
    <row r="1578" spans="1:2" x14ac:dyDescent="0.2">
      <c r="A1578" s="158"/>
      <c r="B1578" s="158"/>
    </row>
    <row r="1579" spans="1:2" x14ac:dyDescent="0.2">
      <c r="A1579" s="158"/>
      <c r="B1579" s="158"/>
    </row>
    <row r="1580" spans="1:2" x14ac:dyDescent="0.2">
      <c r="A1580" s="158"/>
      <c r="B1580" s="158"/>
    </row>
    <row r="1581" spans="1:2" x14ac:dyDescent="0.2">
      <c r="A1581" s="158"/>
      <c r="B1581" s="158"/>
    </row>
    <row r="1582" spans="1:2" x14ac:dyDescent="0.2">
      <c r="A1582" s="158"/>
      <c r="B1582" s="158"/>
    </row>
    <row r="1583" spans="1:2" x14ac:dyDescent="0.2">
      <c r="A1583" s="158"/>
      <c r="B1583" s="158"/>
    </row>
    <row r="1584" spans="1:2" x14ac:dyDescent="0.2">
      <c r="A1584" s="158"/>
      <c r="B1584" s="158"/>
    </row>
    <row r="1585" spans="1:2" x14ac:dyDescent="0.2">
      <c r="A1585" s="158"/>
      <c r="B1585" s="158"/>
    </row>
    <row r="1586" spans="1:2" x14ac:dyDescent="0.2">
      <c r="A1586" s="158"/>
      <c r="B1586" s="158"/>
    </row>
    <row r="1587" spans="1:2" x14ac:dyDescent="0.2">
      <c r="A1587" s="158"/>
      <c r="B1587" s="158"/>
    </row>
    <row r="1588" spans="1:2" x14ac:dyDescent="0.2">
      <c r="A1588" s="158"/>
      <c r="B1588" s="158"/>
    </row>
    <row r="1589" spans="1:2" x14ac:dyDescent="0.2">
      <c r="A1589" s="158"/>
      <c r="B1589" s="158"/>
    </row>
    <row r="1590" spans="1:2" x14ac:dyDescent="0.2">
      <c r="A1590" s="158"/>
      <c r="B1590" s="158"/>
    </row>
    <row r="1591" spans="1:2" x14ac:dyDescent="0.2">
      <c r="A1591" s="158"/>
      <c r="B1591" s="158"/>
    </row>
    <row r="1592" spans="1:2" x14ac:dyDescent="0.2">
      <c r="A1592" s="158"/>
      <c r="B1592" s="158"/>
    </row>
    <row r="1593" spans="1:2" x14ac:dyDescent="0.2">
      <c r="A1593" s="158"/>
      <c r="B1593" s="158"/>
    </row>
    <row r="1594" spans="1:2" x14ac:dyDescent="0.2">
      <c r="A1594" s="158"/>
      <c r="B1594" s="158"/>
    </row>
    <row r="1595" spans="1:2" x14ac:dyDescent="0.2">
      <c r="A1595" s="158"/>
      <c r="B1595" s="158"/>
    </row>
    <row r="1596" spans="1:2" x14ac:dyDescent="0.2">
      <c r="A1596" s="158"/>
      <c r="B1596" s="158"/>
    </row>
    <row r="1597" spans="1:2" x14ac:dyDescent="0.2">
      <c r="A1597" s="158"/>
      <c r="B1597" s="158"/>
    </row>
    <row r="1598" spans="1:2" x14ac:dyDescent="0.2">
      <c r="A1598" s="158"/>
      <c r="B1598" s="158"/>
    </row>
    <row r="1599" spans="1:2" x14ac:dyDescent="0.2">
      <c r="A1599" s="158"/>
      <c r="B1599" s="158"/>
    </row>
    <row r="1600" spans="1:2" x14ac:dyDescent="0.2">
      <c r="A1600" s="158"/>
      <c r="B1600" s="158"/>
    </row>
    <row r="1601" spans="1:2" x14ac:dyDescent="0.2">
      <c r="A1601" s="158"/>
      <c r="B1601" s="158"/>
    </row>
    <row r="1602" spans="1:2" x14ac:dyDescent="0.2">
      <c r="A1602" s="158"/>
      <c r="B1602" s="158"/>
    </row>
    <row r="1603" spans="1:2" x14ac:dyDescent="0.2">
      <c r="A1603" s="158"/>
      <c r="B1603" s="158"/>
    </row>
    <row r="1604" spans="1:2" x14ac:dyDescent="0.2">
      <c r="A1604" s="158"/>
      <c r="B1604" s="158"/>
    </row>
    <row r="1605" spans="1:2" x14ac:dyDescent="0.2">
      <c r="A1605" s="158"/>
      <c r="B1605" s="158"/>
    </row>
    <row r="1606" spans="1:2" x14ac:dyDescent="0.2">
      <c r="A1606" s="158"/>
      <c r="B1606" s="158"/>
    </row>
    <row r="1607" spans="1:2" x14ac:dyDescent="0.2">
      <c r="A1607" s="158"/>
      <c r="B1607" s="158"/>
    </row>
    <row r="1608" spans="1:2" x14ac:dyDescent="0.2">
      <c r="A1608" s="158"/>
      <c r="B1608" s="158"/>
    </row>
    <row r="1609" spans="1:2" x14ac:dyDescent="0.2">
      <c r="A1609" s="158"/>
      <c r="B1609" s="158"/>
    </row>
    <row r="1610" spans="1:2" x14ac:dyDescent="0.2">
      <c r="A1610" s="158"/>
      <c r="B1610" s="158"/>
    </row>
    <row r="1611" spans="1:2" x14ac:dyDescent="0.2">
      <c r="A1611" s="158"/>
      <c r="B1611" s="158"/>
    </row>
    <row r="1612" spans="1:2" x14ac:dyDescent="0.2">
      <c r="A1612" s="158"/>
      <c r="B1612" s="158"/>
    </row>
    <row r="1613" spans="1:2" x14ac:dyDescent="0.2">
      <c r="A1613" s="158"/>
      <c r="B1613" s="158"/>
    </row>
    <row r="1614" spans="1:2" x14ac:dyDescent="0.2">
      <c r="A1614" s="158"/>
      <c r="B1614" s="158"/>
    </row>
    <row r="1615" spans="1:2" x14ac:dyDescent="0.2">
      <c r="A1615" s="158"/>
      <c r="B1615" s="158"/>
    </row>
    <row r="1616" spans="1:2" x14ac:dyDescent="0.2">
      <c r="A1616" s="158"/>
      <c r="B1616" s="158"/>
    </row>
    <row r="1617" spans="1:2" x14ac:dyDescent="0.2">
      <c r="A1617" s="158"/>
      <c r="B1617" s="158"/>
    </row>
    <row r="1618" spans="1:2" x14ac:dyDescent="0.2">
      <c r="A1618" s="158"/>
      <c r="B1618" s="158"/>
    </row>
    <row r="1619" spans="1:2" x14ac:dyDescent="0.2">
      <c r="A1619" s="158"/>
      <c r="B1619" s="158"/>
    </row>
    <row r="1620" spans="1:2" x14ac:dyDescent="0.2">
      <c r="A1620" s="158"/>
      <c r="B1620" s="158"/>
    </row>
    <row r="1621" spans="1:2" x14ac:dyDescent="0.2">
      <c r="A1621" s="158"/>
      <c r="B1621" s="158"/>
    </row>
    <row r="1622" spans="1:2" x14ac:dyDescent="0.2">
      <c r="A1622" s="158"/>
      <c r="B1622" s="158"/>
    </row>
    <row r="1623" spans="1:2" x14ac:dyDescent="0.2">
      <c r="A1623" s="158"/>
      <c r="B1623" s="158"/>
    </row>
    <row r="1624" spans="1:2" x14ac:dyDescent="0.2">
      <c r="A1624" s="158"/>
      <c r="B1624" s="158"/>
    </row>
    <row r="1625" spans="1:2" x14ac:dyDescent="0.2">
      <c r="A1625" s="158"/>
      <c r="B1625" s="158"/>
    </row>
    <row r="1626" spans="1:2" x14ac:dyDescent="0.2">
      <c r="A1626" s="158"/>
      <c r="B1626" s="158"/>
    </row>
    <row r="1627" spans="1:2" x14ac:dyDescent="0.2">
      <c r="A1627" s="158"/>
      <c r="B1627" s="158"/>
    </row>
    <row r="1628" spans="1:2" x14ac:dyDescent="0.2">
      <c r="A1628" s="158"/>
      <c r="B1628" s="158"/>
    </row>
    <row r="1629" spans="1:2" x14ac:dyDescent="0.2">
      <c r="A1629" s="158"/>
      <c r="B1629" s="158"/>
    </row>
    <row r="1630" spans="1:2" x14ac:dyDescent="0.2">
      <c r="A1630" s="158"/>
      <c r="B1630" s="158"/>
    </row>
    <row r="1631" spans="1:2" x14ac:dyDescent="0.2">
      <c r="A1631" s="158"/>
      <c r="B1631" s="158"/>
    </row>
    <row r="1632" spans="1:2" x14ac:dyDescent="0.2">
      <c r="A1632" s="158"/>
      <c r="B1632" s="158"/>
    </row>
    <row r="1633" spans="1:2" x14ac:dyDescent="0.2">
      <c r="A1633" s="158"/>
      <c r="B1633" s="158"/>
    </row>
    <row r="1634" spans="1:2" x14ac:dyDescent="0.2">
      <c r="A1634" s="158"/>
      <c r="B1634" s="158"/>
    </row>
    <row r="1635" spans="1:2" x14ac:dyDescent="0.2">
      <c r="A1635" s="158"/>
      <c r="B1635" s="158"/>
    </row>
    <row r="1636" spans="1:2" x14ac:dyDescent="0.2">
      <c r="A1636" s="158"/>
      <c r="B1636" s="158"/>
    </row>
    <row r="1637" spans="1:2" x14ac:dyDescent="0.2">
      <c r="A1637" s="158"/>
      <c r="B1637" s="158"/>
    </row>
    <row r="1638" spans="1:2" x14ac:dyDescent="0.2">
      <c r="A1638" s="158"/>
      <c r="B1638" s="158"/>
    </row>
    <row r="1639" spans="1:2" x14ac:dyDescent="0.2">
      <c r="A1639" s="158"/>
      <c r="B1639" s="158"/>
    </row>
    <row r="1640" spans="1:2" x14ac:dyDescent="0.2">
      <c r="A1640" s="158"/>
      <c r="B1640" s="158"/>
    </row>
    <row r="1641" spans="1:2" x14ac:dyDescent="0.2">
      <c r="A1641" s="158"/>
      <c r="B1641" s="158"/>
    </row>
    <row r="1642" spans="1:2" x14ac:dyDescent="0.2">
      <c r="A1642" s="158"/>
      <c r="B1642" s="158"/>
    </row>
    <row r="1643" spans="1:2" x14ac:dyDescent="0.2">
      <c r="A1643" s="158"/>
      <c r="B1643" s="158"/>
    </row>
    <row r="1644" spans="1:2" x14ac:dyDescent="0.2">
      <c r="A1644" s="158"/>
      <c r="B1644" s="158"/>
    </row>
    <row r="1645" spans="1:2" x14ac:dyDescent="0.2">
      <c r="A1645" s="158"/>
      <c r="B1645" s="158"/>
    </row>
    <row r="1646" spans="1:2" x14ac:dyDescent="0.2">
      <c r="A1646" s="158"/>
      <c r="B1646" s="158"/>
    </row>
    <row r="1647" spans="1:2" x14ac:dyDescent="0.2">
      <c r="A1647" s="158"/>
      <c r="B1647" s="158"/>
    </row>
    <row r="1648" spans="1:2" x14ac:dyDescent="0.2">
      <c r="A1648" s="158"/>
      <c r="B1648" s="158"/>
    </row>
    <row r="1649" spans="1:2" x14ac:dyDescent="0.2">
      <c r="A1649" s="158"/>
      <c r="B1649" s="158"/>
    </row>
    <row r="1650" spans="1:2" x14ac:dyDescent="0.2">
      <c r="A1650" s="158"/>
      <c r="B1650" s="158"/>
    </row>
    <row r="1651" spans="1:2" x14ac:dyDescent="0.2">
      <c r="A1651" s="158"/>
      <c r="B1651" s="158"/>
    </row>
    <row r="1652" spans="1:2" x14ac:dyDescent="0.2">
      <c r="A1652" s="158"/>
      <c r="B1652" s="158"/>
    </row>
    <row r="1653" spans="1:2" x14ac:dyDescent="0.2">
      <c r="A1653" s="158"/>
      <c r="B1653" s="158"/>
    </row>
    <row r="1654" spans="1:2" x14ac:dyDescent="0.2">
      <c r="A1654" s="158"/>
      <c r="B1654" s="158"/>
    </row>
    <row r="1655" spans="1:2" x14ac:dyDescent="0.2">
      <c r="A1655" s="158"/>
      <c r="B1655" s="158"/>
    </row>
    <row r="1656" spans="1:2" x14ac:dyDescent="0.2">
      <c r="A1656" s="158"/>
      <c r="B1656" s="158"/>
    </row>
    <row r="1657" spans="1:2" x14ac:dyDescent="0.2">
      <c r="A1657" s="158"/>
      <c r="B1657" s="158"/>
    </row>
    <row r="1658" spans="1:2" x14ac:dyDescent="0.2">
      <c r="A1658" s="158"/>
      <c r="B1658" s="158"/>
    </row>
    <row r="1659" spans="1:2" x14ac:dyDescent="0.2">
      <c r="A1659" s="158"/>
      <c r="B1659" s="158"/>
    </row>
    <row r="1660" spans="1:2" x14ac:dyDescent="0.2">
      <c r="A1660" s="158"/>
      <c r="B1660" s="158"/>
    </row>
    <row r="1661" spans="1:2" x14ac:dyDescent="0.2">
      <c r="A1661" s="158"/>
      <c r="B1661" s="158"/>
    </row>
    <row r="1662" spans="1:2" x14ac:dyDescent="0.2">
      <c r="A1662" s="158"/>
      <c r="B1662" s="158"/>
    </row>
    <row r="1663" spans="1:2" x14ac:dyDescent="0.2">
      <c r="A1663" s="158"/>
      <c r="B1663" s="158"/>
    </row>
    <row r="1664" spans="1:2" x14ac:dyDescent="0.2">
      <c r="A1664" s="158"/>
      <c r="B1664" s="158"/>
    </row>
    <row r="1665" spans="1:2" x14ac:dyDescent="0.2">
      <c r="A1665" s="158"/>
      <c r="B1665" s="158"/>
    </row>
    <row r="1666" spans="1:2" x14ac:dyDescent="0.2">
      <c r="A1666" s="158"/>
      <c r="B1666" s="158"/>
    </row>
    <row r="1667" spans="1:2" x14ac:dyDescent="0.2">
      <c r="A1667" s="158"/>
      <c r="B1667" s="158"/>
    </row>
    <row r="1668" spans="1:2" x14ac:dyDescent="0.2">
      <c r="A1668" s="158"/>
      <c r="B1668" s="158"/>
    </row>
    <row r="1669" spans="1:2" x14ac:dyDescent="0.2">
      <c r="A1669" s="158"/>
      <c r="B1669" s="158"/>
    </row>
    <row r="1670" spans="1:2" x14ac:dyDescent="0.2">
      <c r="A1670" s="158"/>
      <c r="B1670" s="158"/>
    </row>
    <row r="1671" spans="1:2" x14ac:dyDescent="0.2">
      <c r="A1671" s="158"/>
      <c r="B1671" s="158"/>
    </row>
    <row r="1672" spans="1:2" x14ac:dyDescent="0.2">
      <c r="A1672" s="158"/>
      <c r="B1672" s="158"/>
    </row>
    <row r="1673" spans="1:2" x14ac:dyDescent="0.2">
      <c r="A1673" s="158"/>
      <c r="B1673" s="158"/>
    </row>
    <row r="1674" spans="1:2" x14ac:dyDescent="0.2">
      <c r="A1674" s="158"/>
      <c r="B1674" s="158"/>
    </row>
    <row r="1675" spans="1:2" x14ac:dyDescent="0.2">
      <c r="A1675" s="158"/>
      <c r="B1675" s="158"/>
    </row>
    <row r="1676" spans="1:2" x14ac:dyDescent="0.2">
      <c r="A1676" s="158"/>
      <c r="B1676" s="158"/>
    </row>
    <row r="1677" spans="1:2" x14ac:dyDescent="0.2">
      <c r="A1677" s="158"/>
      <c r="B1677" s="158"/>
    </row>
    <row r="1678" spans="1:2" x14ac:dyDescent="0.2">
      <c r="A1678" s="158"/>
      <c r="B1678" s="158"/>
    </row>
    <row r="1679" spans="1:2" x14ac:dyDescent="0.2">
      <c r="A1679" s="158"/>
      <c r="B1679" s="158"/>
    </row>
    <row r="1680" spans="1:2" x14ac:dyDescent="0.2">
      <c r="A1680" s="158"/>
      <c r="B1680" s="158"/>
    </row>
    <row r="1681" spans="1:2" x14ac:dyDescent="0.2">
      <c r="A1681" s="158"/>
      <c r="B1681" s="158"/>
    </row>
    <row r="1682" spans="1:2" x14ac:dyDescent="0.2">
      <c r="A1682" s="158"/>
      <c r="B1682" s="158"/>
    </row>
    <row r="1683" spans="1:2" x14ac:dyDescent="0.2">
      <c r="A1683" s="158"/>
      <c r="B1683" s="158"/>
    </row>
    <row r="1684" spans="1:2" x14ac:dyDescent="0.2">
      <c r="A1684" s="158"/>
      <c r="B1684" s="158"/>
    </row>
    <row r="1685" spans="1:2" x14ac:dyDescent="0.2">
      <c r="A1685" s="158"/>
      <c r="B1685" s="158"/>
    </row>
    <row r="1686" spans="1:2" x14ac:dyDescent="0.2">
      <c r="A1686" s="158"/>
      <c r="B1686" s="158"/>
    </row>
    <row r="1687" spans="1:2" x14ac:dyDescent="0.2">
      <c r="A1687" s="158"/>
      <c r="B1687" s="158"/>
    </row>
    <row r="1688" spans="1:2" x14ac:dyDescent="0.2">
      <c r="A1688" s="158"/>
      <c r="B1688" s="158"/>
    </row>
    <row r="1689" spans="1:2" x14ac:dyDescent="0.2">
      <c r="A1689" s="158"/>
      <c r="B1689" s="158"/>
    </row>
    <row r="1690" spans="1:2" x14ac:dyDescent="0.2">
      <c r="A1690" s="158"/>
      <c r="B1690" s="158"/>
    </row>
    <row r="1691" spans="1:2" x14ac:dyDescent="0.2">
      <c r="A1691" s="158"/>
      <c r="B1691" s="158"/>
    </row>
    <row r="1692" spans="1:2" x14ac:dyDescent="0.2">
      <c r="A1692" s="158"/>
      <c r="B1692" s="158"/>
    </row>
    <row r="1693" spans="1:2" x14ac:dyDescent="0.2">
      <c r="A1693" s="158"/>
      <c r="B1693" s="158"/>
    </row>
    <row r="1694" spans="1:2" x14ac:dyDescent="0.2">
      <c r="A1694" s="158"/>
      <c r="B1694" s="158"/>
    </row>
    <row r="1695" spans="1:2" x14ac:dyDescent="0.2">
      <c r="A1695" s="158"/>
      <c r="B1695" s="158"/>
    </row>
    <row r="1696" spans="1:2" x14ac:dyDescent="0.2">
      <c r="A1696" s="158"/>
      <c r="B1696" s="158"/>
    </row>
    <row r="1697" spans="1:2" x14ac:dyDescent="0.2">
      <c r="A1697" s="158"/>
      <c r="B1697" s="158"/>
    </row>
    <row r="1698" spans="1:2" x14ac:dyDescent="0.2">
      <c r="A1698" s="158"/>
      <c r="B1698" s="158"/>
    </row>
    <row r="1699" spans="1:2" x14ac:dyDescent="0.2">
      <c r="A1699" s="158"/>
      <c r="B1699" s="158"/>
    </row>
    <row r="1700" spans="1:2" x14ac:dyDescent="0.2">
      <c r="A1700" s="158"/>
      <c r="B1700" s="158"/>
    </row>
    <row r="1701" spans="1:2" x14ac:dyDescent="0.2">
      <c r="A1701" s="158"/>
      <c r="B1701" s="158"/>
    </row>
    <row r="1702" spans="1:2" x14ac:dyDescent="0.2">
      <c r="A1702" s="158"/>
      <c r="B1702" s="158"/>
    </row>
    <row r="1703" spans="1:2" x14ac:dyDescent="0.2">
      <c r="A1703" s="158"/>
      <c r="B1703" s="158"/>
    </row>
    <row r="1704" spans="1:2" x14ac:dyDescent="0.2">
      <c r="A1704" s="158"/>
      <c r="B1704" s="158"/>
    </row>
    <row r="1705" spans="1:2" x14ac:dyDescent="0.2">
      <c r="A1705" s="158"/>
      <c r="B1705" s="158"/>
    </row>
    <row r="1706" spans="1:2" x14ac:dyDescent="0.2">
      <c r="A1706" s="158"/>
      <c r="B1706" s="158"/>
    </row>
    <row r="1707" spans="1:2" x14ac:dyDescent="0.2">
      <c r="A1707" s="158"/>
      <c r="B1707" s="158"/>
    </row>
    <row r="1708" spans="1:2" x14ac:dyDescent="0.2">
      <c r="A1708" s="158"/>
      <c r="B1708" s="158"/>
    </row>
    <row r="1709" spans="1:2" x14ac:dyDescent="0.2">
      <c r="A1709" s="158"/>
      <c r="B1709" s="158"/>
    </row>
    <row r="1710" spans="1:2" x14ac:dyDescent="0.2">
      <c r="A1710" s="158"/>
      <c r="B1710" s="158"/>
    </row>
    <row r="1711" spans="1:2" x14ac:dyDescent="0.2">
      <c r="A1711" s="158"/>
      <c r="B1711" s="158"/>
    </row>
    <row r="1712" spans="1:2" x14ac:dyDescent="0.2">
      <c r="A1712" s="158"/>
      <c r="B1712" s="158"/>
    </row>
    <row r="1713" spans="1:2" x14ac:dyDescent="0.2">
      <c r="A1713" s="158"/>
      <c r="B1713" s="158"/>
    </row>
    <row r="1714" spans="1:2" x14ac:dyDescent="0.2">
      <c r="A1714" s="158"/>
      <c r="B1714" s="158"/>
    </row>
    <row r="1715" spans="1:2" x14ac:dyDescent="0.2">
      <c r="A1715" s="158"/>
      <c r="B1715" s="158"/>
    </row>
    <row r="1716" spans="1:2" x14ac:dyDescent="0.2">
      <c r="A1716" s="158"/>
      <c r="B1716" s="158"/>
    </row>
    <row r="1717" spans="1:2" x14ac:dyDescent="0.2">
      <c r="A1717" s="158"/>
      <c r="B1717" s="158"/>
    </row>
    <row r="1718" spans="1:2" x14ac:dyDescent="0.2">
      <c r="A1718" s="158"/>
      <c r="B1718" s="158"/>
    </row>
    <row r="1719" spans="1:2" x14ac:dyDescent="0.2">
      <c r="A1719" s="158"/>
      <c r="B1719" s="158"/>
    </row>
    <row r="1720" spans="1:2" x14ac:dyDescent="0.2">
      <c r="A1720" s="158"/>
      <c r="B1720" s="158"/>
    </row>
    <row r="1721" spans="1:2" x14ac:dyDescent="0.2">
      <c r="A1721" s="158"/>
      <c r="B1721" s="158"/>
    </row>
    <row r="1722" spans="1:2" x14ac:dyDescent="0.2">
      <c r="A1722" s="158"/>
      <c r="B1722" s="158"/>
    </row>
    <row r="1723" spans="1:2" x14ac:dyDescent="0.2">
      <c r="A1723" s="158"/>
      <c r="B1723" s="158"/>
    </row>
    <row r="1724" spans="1:2" x14ac:dyDescent="0.2">
      <c r="A1724" s="158"/>
      <c r="B1724" s="158"/>
    </row>
    <row r="1725" spans="1:2" x14ac:dyDescent="0.2">
      <c r="A1725" s="158"/>
      <c r="B1725" s="158"/>
    </row>
    <row r="1726" spans="1:2" x14ac:dyDescent="0.2">
      <c r="A1726" s="158"/>
      <c r="B1726" s="158"/>
    </row>
    <row r="1727" spans="1:2" x14ac:dyDescent="0.2">
      <c r="A1727" s="158"/>
      <c r="B1727" s="158"/>
    </row>
    <row r="1728" spans="1:2" x14ac:dyDescent="0.2">
      <c r="A1728" s="158"/>
      <c r="B1728" s="158"/>
    </row>
    <row r="1729" spans="1:2" x14ac:dyDescent="0.2">
      <c r="A1729" s="158"/>
      <c r="B1729" s="158"/>
    </row>
    <row r="1730" spans="1:2" x14ac:dyDescent="0.2">
      <c r="A1730" s="158"/>
      <c r="B1730" s="158"/>
    </row>
    <row r="1731" spans="1:2" x14ac:dyDescent="0.2">
      <c r="A1731" s="158"/>
      <c r="B1731" s="158"/>
    </row>
    <row r="1732" spans="1:2" x14ac:dyDescent="0.2">
      <c r="A1732" s="158"/>
      <c r="B1732" s="158"/>
    </row>
    <row r="1733" spans="1:2" x14ac:dyDescent="0.2">
      <c r="A1733" s="158"/>
      <c r="B1733" s="158"/>
    </row>
    <row r="1734" spans="1:2" x14ac:dyDescent="0.2">
      <c r="A1734" s="158"/>
      <c r="B1734" s="158"/>
    </row>
    <row r="1735" spans="1:2" x14ac:dyDescent="0.2">
      <c r="A1735" s="158"/>
      <c r="B1735" s="158"/>
    </row>
    <row r="1736" spans="1:2" x14ac:dyDescent="0.2">
      <c r="A1736" s="158"/>
      <c r="B1736" s="158"/>
    </row>
    <row r="1737" spans="1:2" x14ac:dyDescent="0.2">
      <c r="A1737" s="158"/>
      <c r="B1737" s="158"/>
    </row>
    <row r="1738" spans="1:2" x14ac:dyDescent="0.2">
      <c r="A1738" s="158"/>
      <c r="B1738" s="158"/>
    </row>
    <row r="1739" spans="1:2" x14ac:dyDescent="0.2">
      <c r="A1739" s="158"/>
      <c r="B1739" s="158"/>
    </row>
    <row r="1740" spans="1:2" x14ac:dyDescent="0.2">
      <c r="A1740" s="158"/>
      <c r="B1740" s="158"/>
    </row>
    <row r="1741" spans="1:2" x14ac:dyDescent="0.2">
      <c r="A1741" s="158"/>
      <c r="B1741" s="158"/>
    </row>
    <row r="1742" spans="1:2" x14ac:dyDescent="0.2">
      <c r="A1742" s="158"/>
      <c r="B1742" s="158"/>
    </row>
    <row r="1743" spans="1:2" x14ac:dyDescent="0.2">
      <c r="A1743" s="158"/>
      <c r="B1743" s="158"/>
    </row>
    <row r="1744" spans="1:2" x14ac:dyDescent="0.2">
      <c r="A1744" s="158"/>
      <c r="B1744" s="158"/>
    </row>
    <row r="1745" spans="1:2" x14ac:dyDescent="0.2">
      <c r="A1745" s="158"/>
      <c r="B1745" s="158"/>
    </row>
    <row r="1746" spans="1:2" x14ac:dyDescent="0.2">
      <c r="A1746" s="158"/>
      <c r="B1746" s="158"/>
    </row>
    <row r="1747" spans="1:2" x14ac:dyDescent="0.2">
      <c r="A1747" s="158"/>
      <c r="B1747" s="158"/>
    </row>
    <row r="1748" spans="1:2" x14ac:dyDescent="0.2">
      <c r="A1748" s="158"/>
      <c r="B1748" s="158"/>
    </row>
    <row r="1749" spans="1:2" x14ac:dyDescent="0.2">
      <c r="A1749" s="158"/>
      <c r="B1749" s="158"/>
    </row>
    <row r="1750" spans="1:2" x14ac:dyDescent="0.2">
      <c r="A1750" s="158"/>
      <c r="B1750" s="158"/>
    </row>
    <row r="1751" spans="1:2" x14ac:dyDescent="0.2">
      <c r="A1751" s="158"/>
      <c r="B1751" s="158"/>
    </row>
    <row r="1752" spans="1:2" x14ac:dyDescent="0.2">
      <c r="A1752" s="158"/>
      <c r="B1752" s="158"/>
    </row>
    <row r="1753" spans="1:2" x14ac:dyDescent="0.2">
      <c r="A1753" s="158"/>
      <c r="B1753" s="158"/>
    </row>
    <row r="1754" spans="1:2" x14ac:dyDescent="0.2">
      <c r="A1754" s="158"/>
      <c r="B1754" s="158"/>
    </row>
    <row r="1755" spans="1:2" x14ac:dyDescent="0.2">
      <c r="A1755" s="158"/>
      <c r="B1755" s="158"/>
    </row>
    <row r="1756" spans="1:2" x14ac:dyDescent="0.2">
      <c r="A1756" s="158"/>
      <c r="B1756" s="158"/>
    </row>
    <row r="1757" spans="1:2" x14ac:dyDescent="0.2">
      <c r="A1757" s="158"/>
      <c r="B1757" s="158"/>
    </row>
    <row r="1758" spans="1:2" x14ac:dyDescent="0.2">
      <c r="A1758" s="158"/>
      <c r="B1758" s="158"/>
    </row>
    <row r="1759" spans="1:2" x14ac:dyDescent="0.2">
      <c r="A1759" s="158"/>
      <c r="B1759" s="158"/>
    </row>
    <row r="1760" spans="1:2" x14ac:dyDescent="0.2">
      <c r="A1760" s="158"/>
      <c r="B1760" s="158"/>
    </row>
    <row r="1761" spans="1:2" x14ac:dyDescent="0.2">
      <c r="A1761" s="158"/>
      <c r="B1761" s="158"/>
    </row>
    <row r="1762" spans="1:2" x14ac:dyDescent="0.2">
      <c r="A1762" s="158"/>
      <c r="B1762" s="158"/>
    </row>
    <row r="1763" spans="1:2" x14ac:dyDescent="0.2">
      <c r="A1763" s="158"/>
      <c r="B1763" s="158"/>
    </row>
    <row r="1764" spans="1:2" x14ac:dyDescent="0.2">
      <c r="A1764" s="158"/>
      <c r="B1764" s="158"/>
    </row>
    <row r="1765" spans="1:2" x14ac:dyDescent="0.2">
      <c r="A1765" s="158"/>
      <c r="B1765" s="158"/>
    </row>
    <row r="1766" spans="1:2" x14ac:dyDescent="0.2">
      <c r="A1766" s="158"/>
      <c r="B1766" s="158"/>
    </row>
    <row r="1767" spans="1:2" x14ac:dyDescent="0.2">
      <c r="A1767" s="158"/>
      <c r="B1767" s="158"/>
    </row>
    <row r="1768" spans="1:2" x14ac:dyDescent="0.2">
      <c r="A1768" s="158"/>
      <c r="B1768" s="158"/>
    </row>
    <row r="1769" spans="1:2" x14ac:dyDescent="0.2">
      <c r="A1769" s="158"/>
      <c r="B1769" s="158"/>
    </row>
    <row r="1770" spans="1:2" x14ac:dyDescent="0.2">
      <c r="A1770" s="158"/>
      <c r="B1770" s="158"/>
    </row>
    <row r="1771" spans="1:2" x14ac:dyDescent="0.2">
      <c r="A1771" s="158"/>
      <c r="B1771" s="158"/>
    </row>
    <row r="1772" spans="1:2" x14ac:dyDescent="0.2">
      <c r="A1772" s="158"/>
      <c r="B1772" s="158"/>
    </row>
    <row r="1773" spans="1:2" x14ac:dyDescent="0.2">
      <c r="A1773" s="158"/>
      <c r="B1773" s="158"/>
    </row>
    <row r="1774" spans="1:2" x14ac:dyDescent="0.2">
      <c r="A1774" s="158"/>
      <c r="B1774" s="158"/>
    </row>
    <row r="1775" spans="1:2" x14ac:dyDescent="0.2">
      <c r="A1775" s="158"/>
      <c r="B1775" s="158"/>
    </row>
    <row r="1776" spans="1:2" x14ac:dyDescent="0.2">
      <c r="A1776" s="158"/>
      <c r="B1776" s="158"/>
    </row>
    <row r="1777" spans="1:2" x14ac:dyDescent="0.2">
      <c r="A1777" s="158"/>
      <c r="B1777" s="158"/>
    </row>
    <row r="1778" spans="1:2" x14ac:dyDescent="0.2">
      <c r="A1778" s="158"/>
      <c r="B1778" s="158"/>
    </row>
    <row r="1779" spans="1:2" x14ac:dyDescent="0.2">
      <c r="A1779" s="158"/>
      <c r="B1779" s="158"/>
    </row>
    <row r="1780" spans="1:2" x14ac:dyDescent="0.2">
      <c r="A1780" s="158"/>
      <c r="B1780" s="158"/>
    </row>
    <row r="1781" spans="1:2" x14ac:dyDescent="0.2">
      <c r="A1781" s="158"/>
      <c r="B1781" s="158"/>
    </row>
    <row r="1782" spans="1:2" x14ac:dyDescent="0.2">
      <c r="A1782" s="158"/>
      <c r="B1782" s="158"/>
    </row>
    <row r="1783" spans="1:2" x14ac:dyDescent="0.2">
      <c r="A1783" s="158"/>
      <c r="B1783" s="158"/>
    </row>
    <row r="1784" spans="1:2" x14ac:dyDescent="0.2">
      <c r="A1784" s="158"/>
      <c r="B1784" s="158"/>
    </row>
    <row r="1785" spans="1:2" x14ac:dyDescent="0.2">
      <c r="A1785" s="158"/>
      <c r="B1785" s="158"/>
    </row>
    <row r="1786" spans="1:2" x14ac:dyDescent="0.2">
      <c r="A1786" s="158"/>
      <c r="B1786" s="158"/>
    </row>
    <row r="1787" spans="1:2" x14ac:dyDescent="0.2">
      <c r="A1787" s="158"/>
      <c r="B1787" s="158"/>
    </row>
    <row r="1788" spans="1:2" x14ac:dyDescent="0.2">
      <c r="A1788" s="158"/>
      <c r="B1788" s="158"/>
    </row>
    <row r="1789" spans="1:2" x14ac:dyDescent="0.2">
      <c r="A1789" s="158"/>
      <c r="B1789" s="158"/>
    </row>
    <row r="1790" spans="1:2" x14ac:dyDescent="0.2">
      <c r="A1790" s="158"/>
      <c r="B1790" s="158"/>
    </row>
    <row r="1791" spans="1:2" x14ac:dyDescent="0.2">
      <c r="A1791" s="158"/>
      <c r="B1791" s="158"/>
    </row>
    <row r="1792" spans="1:2" x14ac:dyDescent="0.2">
      <c r="A1792" s="158"/>
      <c r="B1792" s="158"/>
    </row>
    <row r="1793" spans="1:2" x14ac:dyDescent="0.2">
      <c r="A1793" s="158"/>
      <c r="B1793" s="158"/>
    </row>
    <row r="1794" spans="1:2" x14ac:dyDescent="0.2">
      <c r="A1794" s="158"/>
      <c r="B1794" s="158"/>
    </row>
    <row r="1795" spans="1:2" x14ac:dyDescent="0.2">
      <c r="A1795" s="158"/>
      <c r="B1795" s="158"/>
    </row>
    <row r="1796" spans="1:2" x14ac:dyDescent="0.2">
      <c r="A1796" s="158"/>
      <c r="B1796" s="158"/>
    </row>
    <row r="1797" spans="1:2" x14ac:dyDescent="0.2">
      <c r="A1797" s="158"/>
      <c r="B1797" s="158"/>
    </row>
    <row r="1798" spans="1:2" x14ac:dyDescent="0.2">
      <c r="A1798" s="158"/>
      <c r="B1798" s="158"/>
    </row>
    <row r="1799" spans="1:2" x14ac:dyDescent="0.2">
      <c r="A1799" s="158"/>
      <c r="B1799" s="158"/>
    </row>
    <row r="1800" spans="1:2" x14ac:dyDescent="0.2">
      <c r="A1800" s="158"/>
      <c r="B1800" s="158"/>
    </row>
    <row r="1801" spans="1:2" x14ac:dyDescent="0.2">
      <c r="A1801" s="158"/>
      <c r="B1801" s="158"/>
    </row>
    <row r="1802" spans="1:2" x14ac:dyDescent="0.2">
      <c r="A1802" s="158"/>
      <c r="B1802" s="158"/>
    </row>
    <row r="1803" spans="1:2" x14ac:dyDescent="0.2">
      <c r="A1803" s="158"/>
      <c r="B1803" s="158"/>
    </row>
    <row r="1804" spans="1:2" x14ac:dyDescent="0.2">
      <c r="A1804" s="158"/>
      <c r="B1804" s="158"/>
    </row>
    <row r="1805" spans="1:2" x14ac:dyDescent="0.2">
      <c r="A1805" s="158"/>
      <c r="B1805" s="158"/>
    </row>
    <row r="1806" spans="1:2" x14ac:dyDescent="0.2">
      <c r="A1806" s="158"/>
      <c r="B1806" s="158"/>
    </row>
    <row r="1807" spans="1:2" x14ac:dyDescent="0.2">
      <c r="A1807" s="158"/>
      <c r="B1807" s="158"/>
    </row>
    <row r="1808" spans="1:2" x14ac:dyDescent="0.2">
      <c r="A1808" s="158"/>
      <c r="B1808" s="158"/>
    </row>
    <row r="1809" spans="1:2" x14ac:dyDescent="0.2">
      <c r="A1809" s="158"/>
      <c r="B1809" s="158"/>
    </row>
    <row r="1810" spans="1:2" x14ac:dyDescent="0.2">
      <c r="A1810" s="158"/>
      <c r="B1810" s="158"/>
    </row>
    <row r="1811" spans="1:2" x14ac:dyDescent="0.2">
      <c r="A1811" s="158"/>
      <c r="B1811" s="158"/>
    </row>
    <row r="1812" spans="1:2" x14ac:dyDescent="0.2">
      <c r="A1812" s="158"/>
      <c r="B1812" s="158"/>
    </row>
    <row r="1813" spans="1:2" x14ac:dyDescent="0.2">
      <c r="A1813" s="158"/>
      <c r="B1813" s="158"/>
    </row>
    <row r="1814" spans="1:2" x14ac:dyDescent="0.2">
      <c r="A1814" s="158"/>
      <c r="B1814" s="158"/>
    </row>
    <row r="1815" spans="1:2" x14ac:dyDescent="0.2">
      <c r="A1815" s="158"/>
      <c r="B1815" s="158"/>
    </row>
    <row r="1816" spans="1:2" x14ac:dyDescent="0.2">
      <c r="A1816" s="158"/>
      <c r="B1816" s="158"/>
    </row>
    <row r="1817" spans="1:2" x14ac:dyDescent="0.2">
      <c r="A1817" s="158"/>
      <c r="B1817" s="158"/>
    </row>
    <row r="1818" spans="1:2" x14ac:dyDescent="0.2">
      <c r="A1818" s="158"/>
      <c r="B1818" s="158"/>
    </row>
    <row r="1819" spans="1:2" x14ac:dyDescent="0.2">
      <c r="A1819" s="158"/>
      <c r="B1819" s="158"/>
    </row>
    <row r="1820" spans="1:2" x14ac:dyDescent="0.2">
      <c r="A1820" s="158"/>
      <c r="B1820" s="158"/>
    </row>
    <row r="1821" spans="1:2" x14ac:dyDescent="0.2">
      <c r="A1821" s="158"/>
      <c r="B1821" s="158"/>
    </row>
    <row r="1822" spans="1:2" x14ac:dyDescent="0.2">
      <c r="A1822" s="158"/>
      <c r="B1822" s="158"/>
    </row>
    <row r="1823" spans="1:2" x14ac:dyDescent="0.2">
      <c r="A1823" s="158"/>
      <c r="B1823" s="158"/>
    </row>
    <row r="1824" spans="1:2" x14ac:dyDescent="0.2">
      <c r="A1824" s="158"/>
      <c r="B1824" s="158"/>
    </row>
    <row r="1825" spans="1:2" x14ac:dyDescent="0.2">
      <c r="A1825" s="158"/>
      <c r="B1825" s="158"/>
    </row>
    <row r="1826" spans="1:2" x14ac:dyDescent="0.2">
      <c r="A1826" s="158"/>
      <c r="B1826" s="158"/>
    </row>
    <row r="1827" spans="1:2" x14ac:dyDescent="0.2">
      <c r="A1827" s="158"/>
      <c r="B1827" s="158"/>
    </row>
    <row r="1828" spans="1:2" x14ac:dyDescent="0.2">
      <c r="A1828" s="158"/>
      <c r="B1828" s="158"/>
    </row>
    <row r="1829" spans="1:2" x14ac:dyDescent="0.2">
      <c r="A1829" s="158"/>
      <c r="B1829" s="158"/>
    </row>
    <row r="1830" spans="1:2" x14ac:dyDescent="0.2">
      <c r="A1830" s="158"/>
      <c r="B1830" s="158"/>
    </row>
    <row r="1831" spans="1:2" x14ac:dyDescent="0.2">
      <c r="A1831" s="158"/>
      <c r="B1831" s="158"/>
    </row>
    <row r="1832" spans="1:2" x14ac:dyDescent="0.2">
      <c r="A1832" s="158"/>
      <c r="B1832" s="158"/>
    </row>
    <row r="1833" spans="1:2" x14ac:dyDescent="0.2">
      <c r="A1833" s="158"/>
      <c r="B1833" s="158"/>
    </row>
    <row r="1834" spans="1:2" x14ac:dyDescent="0.2">
      <c r="A1834" s="158"/>
      <c r="B1834" s="158"/>
    </row>
    <row r="1835" spans="1:2" x14ac:dyDescent="0.2">
      <c r="A1835" s="158"/>
      <c r="B1835" s="158"/>
    </row>
    <row r="1836" spans="1:2" x14ac:dyDescent="0.2">
      <c r="A1836" s="158"/>
      <c r="B1836" s="158"/>
    </row>
    <row r="1837" spans="1:2" x14ac:dyDescent="0.2">
      <c r="A1837" s="158"/>
      <c r="B1837" s="158"/>
    </row>
    <row r="1838" spans="1:2" x14ac:dyDescent="0.2">
      <c r="A1838" s="158"/>
      <c r="B1838" s="158"/>
    </row>
    <row r="1839" spans="1:2" x14ac:dyDescent="0.2">
      <c r="A1839" s="158"/>
      <c r="B1839" s="158"/>
    </row>
    <row r="1840" spans="1:2" x14ac:dyDescent="0.2">
      <c r="A1840" s="158"/>
      <c r="B1840" s="158"/>
    </row>
    <row r="1841" spans="1:2" x14ac:dyDescent="0.2">
      <c r="A1841" s="158"/>
      <c r="B1841" s="158"/>
    </row>
    <row r="1842" spans="1:2" x14ac:dyDescent="0.2">
      <c r="A1842" s="158"/>
      <c r="B1842" s="158"/>
    </row>
    <row r="1843" spans="1:2" x14ac:dyDescent="0.2">
      <c r="A1843" s="158"/>
      <c r="B1843" s="158"/>
    </row>
    <row r="1844" spans="1:2" x14ac:dyDescent="0.2">
      <c r="A1844" s="158"/>
      <c r="B1844" s="158"/>
    </row>
    <row r="1845" spans="1:2" x14ac:dyDescent="0.2">
      <c r="A1845" s="158"/>
      <c r="B1845" s="158"/>
    </row>
    <row r="1846" spans="1:2" x14ac:dyDescent="0.2">
      <c r="A1846" s="158"/>
      <c r="B1846" s="158"/>
    </row>
    <row r="1847" spans="1:2" x14ac:dyDescent="0.2">
      <c r="A1847" s="158"/>
      <c r="B1847" s="158"/>
    </row>
    <row r="1848" spans="1:2" x14ac:dyDescent="0.2">
      <c r="A1848" s="158"/>
      <c r="B1848" s="158"/>
    </row>
    <row r="1849" spans="1:2" x14ac:dyDescent="0.2">
      <c r="A1849" s="158"/>
      <c r="B1849" s="158"/>
    </row>
    <row r="1850" spans="1:2" x14ac:dyDescent="0.2">
      <c r="A1850" s="158"/>
      <c r="B1850" s="158"/>
    </row>
    <row r="1851" spans="1:2" x14ac:dyDescent="0.2">
      <c r="A1851" s="158"/>
      <c r="B1851" s="158"/>
    </row>
    <row r="1852" spans="1:2" x14ac:dyDescent="0.2">
      <c r="A1852" s="158"/>
      <c r="B1852" s="158"/>
    </row>
    <row r="1853" spans="1:2" x14ac:dyDescent="0.2">
      <c r="A1853" s="158"/>
      <c r="B1853" s="158"/>
    </row>
    <row r="1854" spans="1:2" x14ac:dyDescent="0.2">
      <c r="A1854" s="158"/>
      <c r="B1854" s="158"/>
    </row>
    <row r="1855" spans="1:2" x14ac:dyDescent="0.2">
      <c r="A1855" s="158"/>
      <c r="B1855" s="158"/>
    </row>
    <row r="1856" spans="1:2" x14ac:dyDescent="0.2">
      <c r="A1856" s="158"/>
      <c r="B1856" s="158"/>
    </row>
    <row r="1857" spans="1:2" x14ac:dyDescent="0.2">
      <c r="A1857" s="158"/>
      <c r="B1857" s="158"/>
    </row>
    <row r="1858" spans="1:2" x14ac:dyDescent="0.2">
      <c r="A1858" s="158"/>
      <c r="B1858" s="158"/>
    </row>
    <row r="1859" spans="1:2" x14ac:dyDescent="0.2">
      <c r="A1859" s="158"/>
      <c r="B1859" s="158"/>
    </row>
    <row r="1860" spans="1:2" x14ac:dyDescent="0.2">
      <c r="A1860" s="158"/>
      <c r="B1860" s="158"/>
    </row>
    <row r="1861" spans="1:2" x14ac:dyDescent="0.2">
      <c r="A1861" s="158"/>
      <c r="B1861" s="158"/>
    </row>
    <row r="1862" spans="1:2" x14ac:dyDescent="0.2">
      <c r="A1862" s="158"/>
      <c r="B1862" s="158"/>
    </row>
    <row r="1863" spans="1:2" x14ac:dyDescent="0.2">
      <c r="A1863" s="158"/>
      <c r="B1863" s="158"/>
    </row>
    <row r="1864" spans="1:2" x14ac:dyDescent="0.2">
      <c r="A1864" s="158"/>
      <c r="B1864" s="158"/>
    </row>
    <row r="1865" spans="1:2" x14ac:dyDescent="0.2">
      <c r="A1865" s="158"/>
      <c r="B1865" s="158"/>
    </row>
    <row r="1866" spans="1:2" x14ac:dyDescent="0.2">
      <c r="A1866" s="158"/>
      <c r="B1866" s="158"/>
    </row>
    <row r="1867" spans="1:2" x14ac:dyDescent="0.2">
      <c r="A1867" s="158"/>
      <c r="B1867" s="158"/>
    </row>
    <row r="1868" spans="1:2" x14ac:dyDescent="0.2">
      <c r="A1868" s="158"/>
      <c r="B1868" s="158"/>
    </row>
    <row r="1869" spans="1:2" x14ac:dyDescent="0.2">
      <c r="A1869" s="158"/>
      <c r="B1869" s="158"/>
    </row>
    <row r="1870" spans="1:2" x14ac:dyDescent="0.2">
      <c r="A1870" s="158"/>
      <c r="B1870" s="158"/>
    </row>
    <row r="1871" spans="1:2" x14ac:dyDescent="0.2">
      <c r="A1871" s="158"/>
      <c r="B1871" s="158"/>
    </row>
    <row r="1872" spans="1:2" x14ac:dyDescent="0.2">
      <c r="A1872" s="158"/>
      <c r="B1872" s="158"/>
    </row>
    <row r="1873" spans="1:2" x14ac:dyDescent="0.2">
      <c r="A1873" s="158"/>
      <c r="B1873" s="158"/>
    </row>
    <row r="1874" spans="1:2" x14ac:dyDescent="0.2">
      <c r="A1874" s="158"/>
      <c r="B1874" s="158"/>
    </row>
    <row r="1875" spans="1:2" x14ac:dyDescent="0.2">
      <c r="A1875" s="158"/>
      <c r="B1875" s="158"/>
    </row>
    <row r="1876" spans="1:2" x14ac:dyDescent="0.2">
      <c r="A1876" s="158"/>
      <c r="B1876" s="158"/>
    </row>
    <row r="1877" spans="1:2" x14ac:dyDescent="0.2">
      <c r="A1877" s="158"/>
      <c r="B1877" s="158"/>
    </row>
    <row r="1878" spans="1:2" x14ac:dyDescent="0.2">
      <c r="A1878" s="158"/>
      <c r="B1878" s="158"/>
    </row>
    <row r="1879" spans="1:2" x14ac:dyDescent="0.2">
      <c r="A1879" s="158"/>
      <c r="B1879" s="158"/>
    </row>
    <row r="1880" spans="1:2" x14ac:dyDescent="0.2">
      <c r="A1880" s="158"/>
      <c r="B1880" s="158"/>
    </row>
    <row r="1881" spans="1:2" x14ac:dyDescent="0.2">
      <c r="A1881" s="158"/>
      <c r="B1881" s="158"/>
    </row>
    <row r="1882" spans="1:2" x14ac:dyDescent="0.2">
      <c r="A1882" s="158"/>
      <c r="B1882" s="158"/>
    </row>
    <row r="1883" spans="1:2" x14ac:dyDescent="0.2">
      <c r="A1883" s="158"/>
      <c r="B1883" s="158"/>
    </row>
    <row r="1884" spans="1:2" x14ac:dyDescent="0.2">
      <c r="A1884" s="158"/>
      <c r="B1884" s="158"/>
    </row>
    <row r="1885" spans="1:2" x14ac:dyDescent="0.2">
      <c r="A1885" s="158"/>
      <c r="B1885" s="158"/>
    </row>
    <row r="1886" spans="1:2" x14ac:dyDescent="0.2">
      <c r="A1886" s="158"/>
      <c r="B1886" s="158"/>
    </row>
    <row r="1887" spans="1:2" x14ac:dyDescent="0.2">
      <c r="A1887" s="158"/>
      <c r="B1887" s="158"/>
    </row>
    <row r="1888" spans="1:2" x14ac:dyDescent="0.2">
      <c r="A1888" s="158"/>
      <c r="B1888" s="158"/>
    </row>
    <row r="1889" spans="1:2" x14ac:dyDescent="0.2">
      <c r="A1889" s="158"/>
      <c r="B1889" s="158"/>
    </row>
    <row r="1890" spans="1:2" x14ac:dyDescent="0.2">
      <c r="A1890" s="158"/>
      <c r="B1890" s="158"/>
    </row>
    <row r="1891" spans="1:2" x14ac:dyDescent="0.2">
      <c r="A1891" s="158"/>
      <c r="B1891" s="158"/>
    </row>
    <row r="1892" spans="1:2" x14ac:dyDescent="0.2">
      <c r="A1892" s="158"/>
      <c r="B1892" s="158"/>
    </row>
    <row r="1893" spans="1:2" x14ac:dyDescent="0.2">
      <c r="A1893" s="158"/>
      <c r="B1893" s="158"/>
    </row>
    <row r="1894" spans="1:2" x14ac:dyDescent="0.2">
      <c r="A1894" s="158"/>
      <c r="B1894" s="158"/>
    </row>
    <row r="1895" spans="1:2" x14ac:dyDescent="0.2">
      <c r="A1895" s="158"/>
      <c r="B1895" s="158"/>
    </row>
    <row r="1896" spans="1:2" x14ac:dyDescent="0.2">
      <c r="A1896" s="158"/>
      <c r="B1896" s="158"/>
    </row>
    <row r="1897" spans="1:2" x14ac:dyDescent="0.2">
      <c r="A1897" s="158"/>
      <c r="B1897" s="158"/>
    </row>
    <row r="1898" spans="1:2" x14ac:dyDescent="0.2">
      <c r="A1898" s="158"/>
      <c r="B1898" s="158"/>
    </row>
    <row r="1899" spans="1:2" x14ac:dyDescent="0.2">
      <c r="A1899" s="158"/>
      <c r="B1899" s="158"/>
    </row>
    <row r="1900" spans="1:2" x14ac:dyDescent="0.2">
      <c r="A1900" s="158"/>
      <c r="B1900" s="158"/>
    </row>
    <row r="1901" spans="1:2" x14ac:dyDescent="0.2">
      <c r="A1901" s="158"/>
      <c r="B1901" s="158"/>
    </row>
    <row r="1902" spans="1:2" x14ac:dyDescent="0.2">
      <c r="A1902" s="158"/>
      <c r="B1902" s="158"/>
    </row>
    <row r="1903" spans="1:2" x14ac:dyDescent="0.2">
      <c r="A1903" s="158"/>
      <c r="B1903" s="158"/>
    </row>
    <row r="1904" spans="1:2" x14ac:dyDescent="0.2">
      <c r="A1904" s="158"/>
      <c r="B1904" s="158"/>
    </row>
    <row r="1905" spans="1:2" x14ac:dyDescent="0.2">
      <c r="A1905" s="158"/>
      <c r="B1905" s="158"/>
    </row>
    <row r="1906" spans="1:2" x14ac:dyDescent="0.2">
      <c r="A1906" s="158"/>
      <c r="B1906" s="158"/>
    </row>
    <row r="1907" spans="1:2" x14ac:dyDescent="0.2">
      <c r="A1907" s="158"/>
      <c r="B1907" s="158"/>
    </row>
    <row r="1908" spans="1:2" x14ac:dyDescent="0.2">
      <c r="A1908" s="158"/>
      <c r="B1908" s="158"/>
    </row>
    <row r="1909" spans="1:2" x14ac:dyDescent="0.2">
      <c r="A1909" s="158"/>
      <c r="B1909" s="158"/>
    </row>
    <row r="1910" spans="1:2" x14ac:dyDescent="0.2">
      <c r="A1910" s="158"/>
      <c r="B1910" s="158"/>
    </row>
    <row r="1911" spans="1:2" x14ac:dyDescent="0.2">
      <c r="A1911" s="158"/>
      <c r="B1911" s="158"/>
    </row>
    <row r="1912" spans="1:2" x14ac:dyDescent="0.2">
      <c r="A1912" s="158"/>
      <c r="B1912" s="158"/>
    </row>
    <row r="1913" spans="1:2" x14ac:dyDescent="0.2">
      <c r="A1913" s="158"/>
      <c r="B1913" s="158"/>
    </row>
    <row r="1914" spans="1:2" x14ac:dyDescent="0.2">
      <c r="A1914" s="158"/>
      <c r="B1914" s="158"/>
    </row>
    <row r="1915" spans="1:2" x14ac:dyDescent="0.2">
      <c r="A1915" s="158"/>
      <c r="B1915" s="158"/>
    </row>
    <row r="1916" spans="1:2" x14ac:dyDescent="0.2">
      <c r="A1916" s="158"/>
      <c r="B1916" s="158"/>
    </row>
    <row r="1917" spans="1:2" x14ac:dyDescent="0.2">
      <c r="A1917" s="158"/>
      <c r="B1917" s="158"/>
    </row>
    <row r="1918" spans="1:2" x14ac:dyDescent="0.2">
      <c r="A1918" s="158"/>
      <c r="B1918" s="158"/>
    </row>
    <row r="1919" spans="1:2" x14ac:dyDescent="0.2">
      <c r="A1919" s="158"/>
      <c r="B1919" s="158"/>
    </row>
    <row r="1920" spans="1:2" x14ac:dyDescent="0.2">
      <c r="A1920" s="158"/>
      <c r="B1920" s="158"/>
    </row>
    <row r="1921" spans="1:2" x14ac:dyDescent="0.2">
      <c r="A1921" s="158"/>
      <c r="B1921" s="158"/>
    </row>
    <row r="1922" spans="1:2" x14ac:dyDescent="0.2">
      <c r="A1922" s="158"/>
      <c r="B1922" s="158"/>
    </row>
    <row r="1923" spans="1:2" x14ac:dyDescent="0.2">
      <c r="A1923" s="158"/>
      <c r="B1923" s="158"/>
    </row>
    <row r="1924" spans="1:2" x14ac:dyDescent="0.2">
      <c r="A1924" s="158"/>
      <c r="B1924" s="158"/>
    </row>
    <row r="1925" spans="1:2" x14ac:dyDescent="0.2">
      <c r="A1925" s="158"/>
      <c r="B1925" s="158"/>
    </row>
    <row r="1926" spans="1:2" x14ac:dyDescent="0.2">
      <c r="A1926" s="158"/>
      <c r="B1926" s="158"/>
    </row>
    <row r="1927" spans="1:2" x14ac:dyDescent="0.2">
      <c r="A1927" s="158"/>
      <c r="B1927" s="158"/>
    </row>
    <row r="1928" spans="1:2" x14ac:dyDescent="0.2">
      <c r="A1928" s="158"/>
      <c r="B1928" s="158"/>
    </row>
    <row r="1929" spans="1:2" x14ac:dyDescent="0.2">
      <c r="A1929" s="158"/>
      <c r="B1929" s="158"/>
    </row>
    <row r="1930" spans="1:2" x14ac:dyDescent="0.2">
      <c r="A1930" s="158"/>
      <c r="B1930" s="158"/>
    </row>
    <row r="1931" spans="1:2" x14ac:dyDescent="0.2">
      <c r="A1931" s="158"/>
      <c r="B1931" s="158"/>
    </row>
    <row r="1932" spans="1:2" x14ac:dyDescent="0.2">
      <c r="A1932" s="158"/>
      <c r="B1932" s="158"/>
    </row>
    <row r="1933" spans="1:2" x14ac:dyDescent="0.2">
      <c r="A1933" s="158"/>
      <c r="B1933" s="158"/>
    </row>
    <row r="1934" spans="1:2" x14ac:dyDescent="0.2">
      <c r="A1934" s="158"/>
      <c r="B1934" s="158"/>
    </row>
    <row r="1935" spans="1:2" x14ac:dyDescent="0.2">
      <c r="A1935" s="158"/>
      <c r="B1935" s="158"/>
    </row>
    <row r="1936" spans="1:2" x14ac:dyDescent="0.2">
      <c r="A1936" s="158"/>
      <c r="B1936" s="158"/>
    </row>
    <row r="1937" spans="1:2" x14ac:dyDescent="0.2">
      <c r="A1937" s="158"/>
      <c r="B1937" s="158"/>
    </row>
    <row r="1938" spans="1:2" x14ac:dyDescent="0.2">
      <c r="A1938" s="158"/>
      <c r="B1938" s="158"/>
    </row>
    <row r="1939" spans="1:2" x14ac:dyDescent="0.2">
      <c r="A1939" s="158"/>
      <c r="B1939" s="158"/>
    </row>
    <row r="1940" spans="1:2" x14ac:dyDescent="0.2">
      <c r="A1940" s="158"/>
      <c r="B1940" s="158"/>
    </row>
    <row r="1941" spans="1:2" x14ac:dyDescent="0.2">
      <c r="A1941" s="158"/>
      <c r="B1941" s="158"/>
    </row>
    <row r="1942" spans="1:2" x14ac:dyDescent="0.2">
      <c r="A1942" s="158"/>
      <c r="B1942" s="158"/>
    </row>
    <row r="1943" spans="1:2" x14ac:dyDescent="0.2">
      <c r="A1943" s="158"/>
      <c r="B1943" s="158"/>
    </row>
    <row r="1944" spans="1:2" x14ac:dyDescent="0.2">
      <c r="A1944" s="158"/>
      <c r="B1944" s="158"/>
    </row>
    <row r="1945" spans="1:2" x14ac:dyDescent="0.2">
      <c r="A1945" s="158"/>
      <c r="B1945" s="158"/>
    </row>
    <row r="1946" spans="1:2" x14ac:dyDescent="0.2">
      <c r="A1946" s="158"/>
      <c r="B1946" s="158"/>
    </row>
    <row r="1947" spans="1:2" x14ac:dyDescent="0.2">
      <c r="A1947" s="158"/>
      <c r="B1947" s="158"/>
    </row>
    <row r="1948" spans="1:2" x14ac:dyDescent="0.2">
      <c r="A1948" s="158"/>
      <c r="B1948" s="158"/>
    </row>
    <row r="1949" spans="1:2" x14ac:dyDescent="0.2">
      <c r="A1949" s="158"/>
      <c r="B1949" s="158"/>
    </row>
    <row r="1950" spans="1:2" x14ac:dyDescent="0.2">
      <c r="A1950" s="158"/>
      <c r="B1950" s="158"/>
    </row>
    <row r="1951" spans="1:2" x14ac:dyDescent="0.2">
      <c r="A1951" s="158"/>
      <c r="B1951" s="158"/>
    </row>
    <row r="1952" spans="1:2" x14ac:dyDescent="0.2">
      <c r="A1952" s="158"/>
      <c r="B1952" s="158"/>
    </row>
    <row r="1953" spans="1:2" x14ac:dyDescent="0.2">
      <c r="A1953" s="158"/>
      <c r="B1953" s="158"/>
    </row>
    <row r="1954" spans="1:2" x14ac:dyDescent="0.2">
      <c r="A1954" s="158"/>
      <c r="B1954" s="158"/>
    </row>
    <row r="1955" spans="1:2" x14ac:dyDescent="0.2">
      <c r="A1955" s="158"/>
      <c r="B1955" s="158"/>
    </row>
    <row r="1956" spans="1:2" x14ac:dyDescent="0.2">
      <c r="A1956" s="158"/>
      <c r="B1956" s="158"/>
    </row>
    <row r="1957" spans="1:2" x14ac:dyDescent="0.2">
      <c r="A1957" s="158"/>
      <c r="B1957" s="158"/>
    </row>
    <row r="1958" spans="1:2" x14ac:dyDescent="0.2">
      <c r="A1958" s="158"/>
      <c r="B1958" s="158"/>
    </row>
    <row r="1959" spans="1:2" x14ac:dyDescent="0.2">
      <c r="A1959" s="158"/>
      <c r="B1959" s="158"/>
    </row>
    <row r="1960" spans="1:2" x14ac:dyDescent="0.2">
      <c r="A1960" s="158"/>
      <c r="B1960" s="158"/>
    </row>
    <row r="1961" spans="1:2" x14ac:dyDescent="0.2">
      <c r="A1961" s="158"/>
      <c r="B1961" s="158"/>
    </row>
    <row r="1962" spans="1:2" x14ac:dyDescent="0.2">
      <c r="A1962" s="158"/>
      <c r="B1962" s="158"/>
    </row>
    <row r="1963" spans="1:2" x14ac:dyDescent="0.2">
      <c r="A1963" s="158"/>
      <c r="B1963" s="158"/>
    </row>
    <row r="1964" spans="1:2" x14ac:dyDescent="0.2">
      <c r="A1964" s="158"/>
      <c r="B1964" s="158"/>
    </row>
    <row r="1965" spans="1:2" x14ac:dyDescent="0.2">
      <c r="A1965" s="158"/>
      <c r="B1965" s="158"/>
    </row>
    <row r="1966" spans="1:2" x14ac:dyDescent="0.2">
      <c r="A1966" s="158"/>
      <c r="B1966" s="158"/>
    </row>
    <row r="1967" spans="1:2" x14ac:dyDescent="0.2">
      <c r="A1967" s="158"/>
      <c r="B1967" s="158"/>
    </row>
    <row r="1968" spans="1:2" x14ac:dyDescent="0.2">
      <c r="A1968" s="158"/>
      <c r="B1968" s="158"/>
    </row>
    <row r="1969" spans="1:2" x14ac:dyDescent="0.2">
      <c r="A1969" s="158"/>
      <c r="B1969" s="158"/>
    </row>
    <row r="1970" spans="1:2" x14ac:dyDescent="0.2">
      <c r="A1970" s="158"/>
      <c r="B1970" s="158"/>
    </row>
    <row r="1971" spans="1:2" x14ac:dyDescent="0.2">
      <c r="A1971" s="158"/>
      <c r="B1971" s="158"/>
    </row>
    <row r="1972" spans="1:2" x14ac:dyDescent="0.2">
      <c r="A1972" s="158"/>
      <c r="B1972" s="158"/>
    </row>
    <row r="1973" spans="1:2" x14ac:dyDescent="0.2">
      <c r="A1973" s="158"/>
      <c r="B1973" s="158"/>
    </row>
    <row r="1974" spans="1:2" x14ac:dyDescent="0.2">
      <c r="A1974" s="158"/>
      <c r="B1974" s="158"/>
    </row>
    <row r="1975" spans="1:2" x14ac:dyDescent="0.2">
      <c r="A1975" s="158"/>
      <c r="B1975" s="158"/>
    </row>
    <row r="1976" spans="1:2" x14ac:dyDescent="0.2">
      <c r="A1976" s="158"/>
      <c r="B1976" s="158"/>
    </row>
    <row r="1977" spans="1:2" x14ac:dyDescent="0.2">
      <c r="A1977" s="158"/>
      <c r="B1977" s="158"/>
    </row>
    <row r="1978" spans="1:2" x14ac:dyDescent="0.2">
      <c r="A1978" s="158"/>
      <c r="B1978" s="158"/>
    </row>
    <row r="1979" spans="1:2" x14ac:dyDescent="0.2">
      <c r="A1979" s="158"/>
      <c r="B1979" s="158"/>
    </row>
    <row r="1980" spans="1:2" x14ac:dyDescent="0.2">
      <c r="A1980" s="158"/>
      <c r="B1980" s="158"/>
    </row>
    <row r="1981" spans="1:2" x14ac:dyDescent="0.2">
      <c r="A1981" s="158"/>
      <c r="B1981" s="158"/>
    </row>
    <row r="1982" spans="1:2" x14ac:dyDescent="0.2">
      <c r="A1982" s="158"/>
      <c r="B1982" s="158"/>
    </row>
    <row r="1983" spans="1:2" x14ac:dyDescent="0.2">
      <c r="A1983" s="158"/>
      <c r="B1983" s="158"/>
    </row>
    <row r="1984" spans="1:2" x14ac:dyDescent="0.2">
      <c r="A1984" s="158"/>
      <c r="B1984" s="158"/>
    </row>
    <row r="1985" spans="1:2" x14ac:dyDescent="0.2">
      <c r="A1985" s="158"/>
      <c r="B1985" s="158"/>
    </row>
    <row r="1986" spans="1:2" x14ac:dyDescent="0.2">
      <c r="A1986" s="158"/>
      <c r="B1986" s="158"/>
    </row>
    <row r="1987" spans="1:2" x14ac:dyDescent="0.2">
      <c r="A1987" s="158"/>
      <c r="B1987" s="158"/>
    </row>
    <row r="1988" spans="1:2" x14ac:dyDescent="0.2">
      <c r="A1988" s="158"/>
      <c r="B1988" s="158"/>
    </row>
    <row r="1989" spans="1:2" x14ac:dyDescent="0.2">
      <c r="A1989" s="158"/>
      <c r="B1989" s="158"/>
    </row>
    <row r="1990" spans="1:2" x14ac:dyDescent="0.2">
      <c r="A1990" s="158"/>
      <c r="B1990" s="158"/>
    </row>
    <row r="1991" spans="1:2" x14ac:dyDescent="0.2">
      <c r="A1991" s="158"/>
      <c r="B1991" s="158"/>
    </row>
    <row r="1992" spans="1:2" x14ac:dyDescent="0.2">
      <c r="A1992" s="158"/>
      <c r="B1992" s="158"/>
    </row>
    <row r="1993" spans="1:2" x14ac:dyDescent="0.2">
      <c r="A1993" s="158"/>
      <c r="B1993" s="158"/>
    </row>
    <row r="1994" spans="1:2" x14ac:dyDescent="0.2">
      <c r="A1994" s="158"/>
      <c r="B1994" s="158"/>
    </row>
    <row r="1995" spans="1:2" x14ac:dyDescent="0.2">
      <c r="A1995" s="158"/>
      <c r="B1995" s="158"/>
    </row>
    <row r="1996" spans="1:2" x14ac:dyDescent="0.2">
      <c r="A1996" s="158"/>
      <c r="B1996" s="158"/>
    </row>
    <row r="1997" spans="1:2" x14ac:dyDescent="0.2">
      <c r="A1997" s="158"/>
      <c r="B1997" s="158"/>
    </row>
    <row r="1998" spans="1:2" x14ac:dyDescent="0.2">
      <c r="A1998" s="158"/>
      <c r="B1998" s="158"/>
    </row>
    <row r="1999" spans="1:2" x14ac:dyDescent="0.2">
      <c r="A1999" s="158"/>
      <c r="B1999" s="158"/>
    </row>
    <row r="2000" spans="1:2" x14ac:dyDescent="0.2">
      <c r="A2000" s="158"/>
      <c r="B2000" s="158"/>
    </row>
    <row r="2001" spans="1:2" x14ac:dyDescent="0.2">
      <c r="A2001" s="158"/>
      <c r="B2001" s="158"/>
    </row>
    <row r="2002" spans="1:2" x14ac:dyDescent="0.2">
      <c r="A2002" s="158"/>
      <c r="B2002" s="158"/>
    </row>
    <row r="2003" spans="1:2" x14ac:dyDescent="0.2">
      <c r="A2003" s="158"/>
      <c r="B2003" s="158"/>
    </row>
    <row r="2004" spans="1:2" x14ac:dyDescent="0.2">
      <c r="A2004" s="158"/>
      <c r="B2004" s="158"/>
    </row>
    <row r="2005" spans="1:2" x14ac:dyDescent="0.2">
      <c r="A2005" s="158"/>
      <c r="B2005" s="158"/>
    </row>
    <row r="2006" spans="1:2" x14ac:dyDescent="0.2">
      <c r="A2006" s="158"/>
      <c r="B2006" s="158"/>
    </row>
    <row r="2007" spans="1:2" x14ac:dyDescent="0.2">
      <c r="A2007" s="158"/>
      <c r="B2007" s="158"/>
    </row>
    <row r="2008" spans="1:2" x14ac:dyDescent="0.2">
      <c r="A2008" s="158"/>
      <c r="B2008" s="158"/>
    </row>
    <row r="2009" spans="1:2" x14ac:dyDescent="0.2">
      <c r="A2009" s="158"/>
      <c r="B2009" s="158"/>
    </row>
    <row r="2010" spans="1:2" x14ac:dyDescent="0.2">
      <c r="A2010" s="158"/>
      <c r="B2010" s="158"/>
    </row>
    <row r="2011" spans="1:2" x14ac:dyDescent="0.2">
      <c r="A2011" s="158"/>
      <c r="B2011" s="158"/>
    </row>
    <row r="2012" spans="1:2" x14ac:dyDescent="0.2">
      <c r="A2012" s="158"/>
      <c r="B2012" s="158"/>
    </row>
    <row r="2013" spans="1:2" x14ac:dyDescent="0.2">
      <c r="A2013" s="158"/>
      <c r="B2013" s="158"/>
    </row>
    <row r="2014" spans="1:2" x14ac:dyDescent="0.2">
      <c r="A2014" s="158"/>
      <c r="B2014" s="158"/>
    </row>
    <row r="2015" spans="1:2" x14ac:dyDescent="0.2">
      <c r="A2015" s="158"/>
      <c r="B2015" s="158"/>
    </row>
    <row r="2016" spans="1:2" x14ac:dyDescent="0.2">
      <c r="A2016" s="158"/>
      <c r="B2016" s="158"/>
    </row>
    <row r="2017" spans="1:2" x14ac:dyDescent="0.2">
      <c r="A2017" s="158"/>
      <c r="B2017" s="158"/>
    </row>
    <row r="2018" spans="1:2" x14ac:dyDescent="0.2">
      <c r="A2018" s="158"/>
      <c r="B2018" s="158"/>
    </row>
    <row r="2019" spans="1:2" x14ac:dyDescent="0.2">
      <c r="A2019" s="158"/>
      <c r="B2019" s="158"/>
    </row>
    <row r="2020" spans="1:2" x14ac:dyDescent="0.2">
      <c r="A2020" s="158"/>
      <c r="B2020" s="158"/>
    </row>
    <row r="2021" spans="1:2" x14ac:dyDescent="0.2">
      <c r="A2021" s="158"/>
      <c r="B2021" s="158"/>
    </row>
    <row r="2022" spans="1:2" x14ac:dyDescent="0.2">
      <c r="A2022" s="158"/>
      <c r="B2022" s="158"/>
    </row>
    <row r="2023" spans="1:2" x14ac:dyDescent="0.2">
      <c r="A2023" s="158"/>
      <c r="B2023" s="158"/>
    </row>
    <row r="2024" spans="1:2" x14ac:dyDescent="0.2">
      <c r="A2024" s="158"/>
      <c r="B2024" s="158"/>
    </row>
    <row r="2025" spans="1:2" x14ac:dyDescent="0.2">
      <c r="A2025" s="158"/>
      <c r="B2025" s="158"/>
    </row>
    <row r="2026" spans="1:2" x14ac:dyDescent="0.2">
      <c r="A2026" s="158"/>
      <c r="B2026" s="158"/>
    </row>
    <row r="2027" spans="1:2" x14ac:dyDescent="0.2">
      <c r="A2027" s="158"/>
      <c r="B2027" s="158"/>
    </row>
    <row r="2028" spans="1:2" x14ac:dyDescent="0.2">
      <c r="A2028" s="158"/>
      <c r="B2028" s="158"/>
    </row>
    <row r="2029" spans="1:2" x14ac:dyDescent="0.2">
      <c r="A2029" s="158"/>
      <c r="B2029" s="158"/>
    </row>
    <row r="2030" spans="1:2" x14ac:dyDescent="0.2">
      <c r="A2030" s="158"/>
      <c r="B2030" s="158"/>
    </row>
    <row r="2031" spans="1:2" x14ac:dyDescent="0.2">
      <c r="A2031" s="158"/>
      <c r="B2031" s="158"/>
    </row>
    <row r="2032" spans="1:2" x14ac:dyDescent="0.2">
      <c r="A2032" s="158"/>
      <c r="B2032" s="158"/>
    </row>
    <row r="2033" spans="1:2" x14ac:dyDescent="0.2">
      <c r="A2033" s="158"/>
      <c r="B2033" s="158"/>
    </row>
    <row r="2034" spans="1:2" x14ac:dyDescent="0.2">
      <c r="A2034" s="158"/>
      <c r="B2034" s="158"/>
    </row>
    <row r="2035" spans="1:2" x14ac:dyDescent="0.2">
      <c r="A2035" s="158"/>
      <c r="B2035" s="158"/>
    </row>
    <row r="2036" spans="1:2" x14ac:dyDescent="0.2">
      <c r="A2036" s="158"/>
      <c r="B2036" s="158"/>
    </row>
    <row r="2037" spans="1:2" x14ac:dyDescent="0.2">
      <c r="A2037" s="158"/>
      <c r="B2037" s="158"/>
    </row>
    <row r="2038" spans="1:2" x14ac:dyDescent="0.2">
      <c r="A2038" s="158"/>
      <c r="B2038" s="158"/>
    </row>
    <row r="2039" spans="1:2" x14ac:dyDescent="0.2">
      <c r="A2039" s="158"/>
      <c r="B2039" s="158"/>
    </row>
    <row r="2040" spans="1:2" x14ac:dyDescent="0.2">
      <c r="A2040" s="158"/>
      <c r="B2040" s="158"/>
    </row>
    <row r="2041" spans="1:2" x14ac:dyDescent="0.2">
      <c r="A2041" s="158"/>
      <c r="B2041" s="158"/>
    </row>
    <row r="2042" spans="1:2" x14ac:dyDescent="0.2">
      <c r="A2042" s="158"/>
      <c r="B2042" s="158"/>
    </row>
    <row r="2043" spans="1:2" x14ac:dyDescent="0.2">
      <c r="A2043" s="158"/>
      <c r="B2043" s="158"/>
    </row>
    <row r="2044" spans="1:2" x14ac:dyDescent="0.2">
      <c r="A2044" s="158"/>
      <c r="B2044" s="158"/>
    </row>
    <row r="2045" spans="1:2" x14ac:dyDescent="0.2">
      <c r="A2045" s="158"/>
      <c r="B2045" s="158"/>
    </row>
    <row r="2046" spans="1:2" x14ac:dyDescent="0.2">
      <c r="A2046" s="158"/>
      <c r="B2046" s="158"/>
    </row>
    <row r="2047" spans="1:2" x14ac:dyDescent="0.2">
      <c r="A2047" s="158"/>
      <c r="B2047" s="158"/>
    </row>
    <row r="2048" spans="1:2" x14ac:dyDescent="0.2">
      <c r="A2048" s="158"/>
      <c r="B2048" s="158"/>
    </row>
    <row r="2049" spans="1:2" x14ac:dyDescent="0.2">
      <c r="A2049" s="158"/>
      <c r="B2049" s="158"/>
    </row>
    <row r="2050" spans="1:2" x14ac:dyDescent="0.2">
      <c r="A2050" s="158"/>
      <c r="B2050" s="158"/>
    </row>
    <row r="2051" spans="1:2" x14ac:dyDescent="0.2">
      <c r="A2051" s="158"/>
      <c r="B2051" s="158"/>
    </row>
    <row r="2052" spans="1:2" x14ac:dyDescent="0.2">
      <c r="A2052" s="158"/>
      <c r="B2052" s="158"/>
    </row>
    <row r="2053" spans="1:2" x14ac:dyDescent="0.2">
      <c r="A2053" s="158"/>
      <c r="B2053" s="158"/>
    </row>
    <row r="2054" spans="1:2" x14ac:dyDescent="0.2">
      <c r="A2054" s="158"/>
      <c r="B2054" s="158"/>
    </row>
    <row r="2055" spans="1:2" x14ac:dyDescent="0.2">
      <c r="A2055" s="158"/>
      <c r="B2055" s="158"/>
    </row>
    <row r="2056" spans="1:2" x14ac:dyDescent="0.2">
      <c r="A2056" s="158"/>
      <c r="B2056" s="158"/>
    </row>
    <row r="2057" spans="1:2" x14ac:dyDescent="0.2">
      <c r="A2057" s="158"/>
      <c r="B2057" s="158"/>
    </row>
    <row r="2058" spans="1:2" x14ac:dyDescent="0.2">
      <c r="A2058" s="158"/>
      <c r="B2058" s="158"/>
    </row>
    <row r="2059" spans="1:2" x14ac:dyDescent="0.2">
      <c r="A2059" s="158"/>
      <c r="B2059" s="158"/>
    </row>
    <row r="2060" spans="1:2" x14ac:dyDescent="0.2">
      <c r="A2060" s="158"/>
      <c r="B2060" s="158"/>
    </row>
    <row r="2061" spans="1:2" x14ac:dyDescent="0.2">
      <c r="A2061" s="158"/>
      <c r="B2061" s="158"/>
    </row>
    <row r="2062" spans="1:2" x14ac:dyDescent="0.2">
      <c r="A2062" s="158"/>
      <c r="B2062" s="158"/>
    </row>
    <row r="2063" spans="1:2" x14ac:dyDescent="0.2">
      <c r="A2063" s="158"/>
      <c r="B2063" s="158"/>
    </row>
    <row r="2064" spans="1:2" x14ac:dyDescent="0.2">
      <c r="A2064" s="158"/>
      <c r="B2064" s="158"/>
    </row>
    <row r="2065" spans="1:2" x14ac:dyDescent="0.2">
      <c r="A2065" s="158"/>
      <c r="B2065" s="158"/>
    </row>
    <row r="2066" spans="1:2" x14ac:dyDescent="0.2">
      <c r="A2066" s="158"/>
      <c r="B2066" s="158"/>
    </row>
    <row r="2067" spans="1:2" x14ac:dyDescent="0.2">
      <c r="A2067" s="158"/>
      <c r="B2067" s="158"/>
    </row>
    <row r="2068" spans="1:2" x14ac:dyDescent="0.2">
      <c r="A2068" s="158"/>
      <c r="B2068" s="158"/>
    </row>
    <row r="2069" spans="1:2" x14ac:dyDescent="0.2">
      <c r="A2069" s="158"/>
      <c r="B2069" s="158"/>
    </row>
    <row r="2070" spans="1:2" x14ac:dyDescent="0.2">
      <c r="A2070" s="158"/>
      <c r="B2070" s="158"/>
    </row>
    <row r="2071" spans="1:2" x14ac:dyDescent="0.2">
      <c r="A2071" s="158"/>
      <c r="B2071" s="158"/>
    </row>
    <row r="2072" spans="1:2" x14ac:dyDescent="0.2">
      <c r="A2072" s="158"/>
      <c r="B2072" s="158"/>
    </row>
    <row r="2073" spans="1:2" x14ac:dyDescent="0.2">
      <c r="A2073" s="158"/>
      <c r="B2073" s="158"/>
    </row>
    <row r="2074" spans="1:2" x14ac:dyDescent="0.2">
      <c r="A2074" s="158"/>
      <c r="B2074" s="158"/>
    </row>
    <row r="2075" spans="1:2" x14ac:dyDescent="0.2">
      <c r="A2075" s="158"/>
      <c r="B2075" s="158"/>
    </row>
    <row r="2076" spans="1:2" x14ac:dyDescent="0.2">
      <c r="A2076" s="158"/>
      <c r="B2076" s="158"/>
    </row>
    <row r="2077" spans="1:2" x14ac:dyDescent="0.2">
      <c r="A2077" s="158"/>
      <c r="B2077" s="158"/>
    </row>
    <row r="2078" spans="1:2" x14ac:dyDescent="0.2">
      <c r="A2078" s="158"/>
      <c r="B2078" s="158"/>
    </row>
    <row r="2079" spans="1:2" x14ac:dyDescent="0.2">
      <c r="A2079" s="158"/>
      <c r="B2079" s="158"/>
    </row>
    <row r="2080" spans="1:2" x14ac:dyDescent="0.2">
      <c r="A2080" s="158"/>
      <c r="B2080" s="158"/>
    </row>
    <row r="2081" spans="1:2" x14ac:dyDescent="0.2">
      <c r="A2081" s="158"/>
      <c r="B2081" s="158"/>
    </row>
    <row r="2082" spans="1:2" x14ac:dyDescent="0.2">
      <c r="A2082" s="158"/>
      <c r="B2082" s="158"/>
    </row>
    <row r="2083" spans="1:2" x14ac:dyDescent="0.2">
      <c r="A2083" s="158"/>
      <c r="B2083" s="158"/>
    </row>
    <row r="2084" spans="1:2" x14ac:dyDescent="0.2">
      <c r="A2084" s="158"/>
      <c r="B2084" s="158"/>
    </row>
    <row r="2085" spans="1:2" x14ac:dyDescent="0.2">
      <c r="A2085" s="158"/>
      <c r="B2085" s="158"/>
    </row>
    <row r="2086" spans="1:2" x14ac:dyDescent="0.2">
      <c r="A2086" s="158"/>
      <c r="B2086" s="158"/>
    </row>
    <row r="2087" spans="1:2" x14ac:dyDescent="0.2">
      <c r="A2087" s="158"/>
      <c r="B2087" s="158"/>
    </row>
    <row r="2088" spans="1:2" x14ac:dyDescent="0.2">
      <c r="A2088" s="158"/>
      <c r="B2088" s="158"/>
    </row>
    <row r="2089" spans="1:2" x14ac:dyDescent="0.2">
      <c r="A2089" s="158"/>
      <c r="B2089" s="158"/>
    </row>
    <row r="2090" spans="1:2" x14ac:dyDescent="0.2">
      <c r="A2090" s="158"/>
      <c r="B2090" s="158"/>
    </row>
    <row r="2091" spans="1:2" x14ac:dyDescent="0.2">
      <c r="A2091" s="158"/>
      <c r="B2091" s="158"/>
    </row>
    <row r="2092" spans="1:2" x14ac:dyDescent="0.2">
      <c r="A2092" s="158"/>
      <c r="B2092" s="158"/>
    </row>
    <row r="2093" spans="1:2" x14ac:dyDescent="0.2">
      <c r="A2093" s="158"/>
      <c r="B2093" s="158"/>
    </row>
    <row r="2094" spans="1:2" x14ac:dyDescent="0.2">
      <c r="A2094" s="158"/>
      <c r="B2094" s="158"/>
    </row>
    <row r="2095" spans="1:2" x14ac:dyDescent="0.2">
      <c r="A2095" s="158"/>
      <c r="B2095" s="158"/>
    </row>
    <row r="2096" spans="1:2" x14ac:dyDescent="0.2">
      <c r="A2096" s="158"/>
      <c r="B2096" s="158"/>
    </row>
    <row r="2097" spans="1:2" x14ac:dyDescent="0.2">
      <c r="A2097" s="158"/>
      <c r="B2097" s="158"/>
    </row>
    <row r="2098" spans="1:2" x14ac:dyDescent="0.2">
      <c r="A2098" s="158"/>
      <c r="B2098" s="158"/>
    </row>
    <row r="2099" spans="1:2" x14ac:dyDescent="0.2">
      <c r="A2099" s="158"/>
      <c r="B2099" s="158"/>
    </row>
    <row r="2100" spans="1:2" x14ac:dyDescent="0.2">
      <c r="A2100" s="158"/>
      <c r="B2100" s="158"/>
    </row>
    <row r="2101" spans="1:2" x14ac:dyDescent="0.2">
      <c r="A2101" s="158"/>
      <c r="B2101" s="158"/>
    </row>
    <row r="2102" spans="1:2" x14ac:dyDescent="0.2">
      <c r="A2102" s="158"/>
      <c r="B2102" s="158"/>
    </row>
    <row r="2103" spans="1:2" x14ac:dyDescent="0.2">
      <c r="A2103" s="158"/>
      <c r="B2103" s="158"/>
    </row>
    <row r="2104" spans="1:2" x14ac:dyDescent="0.2">
      <c r="A2104" s="158"/>
      <c r="B2104" s="158"/>
    </row>
    <row r="2105" spans="1:2" x14ac:dyDescent="0.2">
      <c r="A2105" s="158"/>
      <c r="B2105" s="158"/>
    </row>
    <row r="2106" spans="1:2" x14ac:dyDescent="0.2">
      <c r="A2106" s="158"/>
      <c r="B2106" s="158"/>
    </row>
    <row r="2107" spans="1:2" x14ac:dyDescent="0.2">
      <c r="A2107" s="158"/>
      <c r="B2107" s="158"/>
    </row>
    <row r="2108" spans="1:2" x14ac:dyDescent="0.2">
      <c r="A2108" s="158"/>
      <c r="B2108" s="158"/>
    </row>
    <row r="2109" spans="1:2" x14ac:dyDescent="0.2">
      <c r="A2109" s="158"/>
      <c r="B2109" s="158"/>
    </row>
    <row r="2110" spans="1:2" x14ac:dyDescent="0.2">
      <c r="A2110" s="158"/>
      <c r="B2110" s="158"/>
    </row>
    <row r="2111" spans="1:2" x14ac:dyDescent="0.2">
      <c r="A2111" s="158"/>
      <c r="B2111" s="158"/>
    </row>
    <row r="2112" spans="1:2" x14ac:dyDescent="0.2">
      <c r="A2112" s="158"/>
      <c r="B2112" s="158"/>
    </row>
    <row r="2113" spans="1:2" x14ac:dyDescent="0.2">
      <c r="A2113" s="158"/>
      <c r="B2113" s="158"/>
    </row>
    <row r="2114" spans="1:2" x14ac:dyDescent="0.2">
      <c r="A2114" s="158"/>
      <c r="B2114" s="158"/>
    </row>
    <row r="2115" spans="1:2" x14ac:dyDescent="0.2">
      <c r="A2115" s="158"/>
      <c r="B2115" s="158"/>
    </row>
    <row r="2116" spans="1:2" x14ac:dyDescent="0.2">
      <c r="A2116" s="158"/>
      <c r="B2116" s="158"/>
    </row>
    <row r="2117" spans="1:2" x14ac:dyDescent="0.2">
      <c r="A2117" s="158"/>
      <c r="B2117" s="158"/>
    </row>
    <row r="2118" spans="1:2" x14ac:dyDescent="0.2">
      <c r="A2118" s="158"/>
      <c r="B2118" s="158"/>
    </row>
    <row r="2119" spans="1:2" x14ac:dyDescent="0.2">
      <c r="A2119" s="158"/>
      <c r="B2119" s="158"/>
    </row>
    <row r="2120" spans="1:2" x14ac:dyDescent="0.2">
      <c r="A2120" s="158"/>
      <c r="B2120" s="158"/>
    </row>
    <row r="2121" spans="1:2" x14ac:dyDescent="0.2">
      <c r="A2121" s="158"/>
      <c r="B2121" s="158"/>
    </row>
    <row r="2122" spans="1:2" x14ac:dyDescent="0.2">
      <c r="A2122" s="158"/>
      <c r="B2122" s="158"/>
    </row>
    <row r="2123" spans="1:2" x14ac:dyDescent="0.2">
      <c r="A2123" s="158"/>
      <c r="B2123" s="158"/>
    </row>
    <row r="2124" spans="1:2" x14ac:dyDescent="0.2">
      <c r="A2124" s="158"/>
      <c r="B2124" s="158"/>
    </row>
    <row r="2125" spans="1:2" x14ac:dyDescent="0.2">
      <c r="A2125" s="158"/>
      <c r="B2125" s="158"/>
    </row>
    <row r="2126" spans="1:2" x14ac:dyDescent="0.2">
      <c r="A2126" s="158"/>
      <c r="B2126" s="158"/>
    </row>
    <row r="2127" spans="1:2" x14ac:dyDescent="0.2">
      <c r="A2127" s="158"/>
      <c r="B2127" s="158"/>
    </row>
    <row r="2128" spans="1:2" x14ac:dyDescent="0.2">
      <c r="A2128" s="158"/>
      <c r="B2128" s="158"/>
    </row>
    <row r="2129" spans="1:2" x14ac:dyDescent="0.2">
      <c r="A2129" s="158"/>
      <c r="B2129" s="158"/>
    </row>
    <row r="2130" spans="1:2" x14ac:dyDescent="0.2">
      <c r="A2130" s="158"/>
      <c r="B2130" s="158"/>
    </row>
    <row r="2131" spans="1:2" x14ac:dyDescent="0.2">
      <c r="A2131" s="158"/>
      <c r="B2131" s="158"/>
    </row>
    <row r="2132" spans="1:2" x14ac:dyDescent="0.2">
      <c r="A2132" s="158"/>
      <c r="B2132" s="158"/>
    </row>
    <row r="2133" spans="1:2" x14ac:dyDescent="0.2">
      <c r="A2133" s="158"/>
      <c r="B2133" s="158"/>
    </row>
    <row r="2134" spans="1:2" x14ac:dyDescent="0.2">
      <c r="A2134" s="158"/>
      <c r="B2134" s="158"/>
    </row>
    <row r="2135" spans="1:2" x14ac:dyDescent="0.2">
      <c r="A2135" s="158"/>
      <c r="B2135" s="158"/>
    </row>
    <row r="2136" spans="1:2" x14ac:dyDescent="0.2">
      <c r="A2136" s="158"/>
      <c r="B2136" s="158"/>
    </row>
    <row r="2137" spans="1:2" x14ac:dyDescent="0.2">
      <c r="A2137" s="158"/>
      <c r="B2137" s="158"/>
    </row>
    <row r="2138" spans="1:2" x14ac:dyDescent="0.2">
      <c r="A2138" s="158"/>
      <c r="B2138" s="158"/>
    </row>
    <row r="2139" spans="1:2" x14ac:dyDescent="0.2">
      <c r="A2139" s="158"/>
      <c r="B2139" s="158"/>
    </row>
    <row r="2140" spans="1:2" x14ac:dyDescent="0.2">
      <c r="A2140" s="158"/>
      <c r="B2140" s="158"/>
    </row>
    <row r="2141" spans="1:2" x14ac:dyDescent="0.2">
      <c r="A2141" s="158"/>
      <c r="B2141" s="158"/>
    </row>
    <row r="2142" spans="1:2" x14ac:dyDescent="0.2">
      <c r="A2142" s="158"/>
      <c r="B2142" s="158"/>
    </row>
    <row r="2143" spans="1:2" x14ac:dyDescent="0.2">
      <c r="A2143" s="158"/>
      <c r="B2143" s="158"/>
    </row>
    <row r="2144" spans="1:2" x14ac:dyDescent="0.2">
      <c r="A2144" s="158"/>
      <c r="B2144" s="158"/>
    </row>
    <row r="2145" spans="1:2" x14ac:dyDescent="0.2">
      <c r="A2145" s="158"/>
      <c r="B2145" s="158"/>
    </row>
    <row r="2146" spans="1:2" x14ac:dyDescent="0.2">
      <c r="A2146" s="158"/>
      <c r="B2146" s="158"/>
    </row>
    <row r="2147" spans="1:2" x14ac:dyDescent="0.2">
      <c r="A2147" s="158"/>
      <c r="B2147" s="158"/>
    </row>
    <row r="2148" spans="1:2" x14ac:dyDescent="0.2">
      <c r="A2148" s="158"/>
      <c r="B2148" s="158"/>
    </row>
    <row r="2149" spans="1:2" x14ac:dyDescent="0.2">
      <c r="A2149" s="158"/>
      <c r="B2149" s="158"/>
    </row>
    <row r="2150" spans="1:2" x14ac:dyDescent="0.2">
      <c r="A2150" s="158"/>
      <c r="B2150" s="158"/>
    </row>
    <row r="2151" spans="1:2" x14ac:dyDescent="0.2">
      <c r="A2151" s="158"/>
      <c r="B2151" s="158"/>
    </row>
    <row r="2152" spans="1:2" x14ac:dyDescent="0.2">
      <c r="A2152" s="158"/>
      <c r="B2152" s="158"/>
    </row>
    <row r="2153" spans="1:2" x14ac:dyDescent="0.2">
      <c r="A2153" s="158"/>
      <c r="B2153" s="158"/>
    </row>
    <row r="2154" spans="1:2" x14ac:dyDescent="0.2">
      <c r="A2154" s="158"/>
      <c r="B2154" s="158"/>
    </row>
    <row r="2155" spans="1:2" x14ac:dyDescent="0.2">
      <c r="A2155" s="158"/>
      <c r="B2155" s="158"/>
    </row>
    <row r="2156" spans="1:2" x14ac:dyDescent="0.2">
      <c r="A2156" s="158"/>
      <c r="B2156" s="158"/>
    </row>
    <row r="2157" spans="1:2" x14ac:dyDescent="0.2">
      <c r="A2157" s="158"/>
      <c r="B2157" s="158"/>
    </row>
    <row r="2158" spans="1:2" x14ac:dyDescent="0.2">
      <c r="A2158" s="158"/>
      <c r="B2158" s="158"/>
    </row>
    <row r="2159" spans="1:2" x14ac:dyDescent="0.2">
      <c r="A2159" s="158"/>
      <c r="B2159" s="158"/>
    </row>
    <row r="2160" spans="1:2" x14ac:dyDescent="0.2">
      <c r="A2160" s="158"/>
      <c r="B2160" s="158"/>
    </row>
    <row r="2161" spans="1:2" x14ac:dyDescent="0.2">
      <c r="A2161" s="158"/>
      <c r="B2161" s="158"/>
    </row>
    <row r="2162" spans="1:2" x14ac:dyDescent="0.2">
      <c r="A2162" s="158"/>
      <c r="B2162" s="158"/>
    </row>
    <row r="2163" spans="1:2" x14ac:dyDescent="0.2">
      <c r="A2163" s="158"/>
      <c r="B2163" s="158"/>
    </row>
    <row r="2164" spans="1:2" x14ac:dyDescent="0.2">
      <c r="A2164" s="158"/>
      <c r="B2164" s="158"/>
    </row>
    <row r="2165" spans="1:2" x14ac:dyDescent="0.2">
      <c r="A2165" s="158"/>
      <c r="B2165" s="158"/>
    </row>
    <row r="2166" spans="1:2" x14ac:dyDescent="0.2">
      <c r="A2166" s="158"/>
      <c r="B2166" s="158"/>
    </row>
    <row r="2167" spans="1:2" x14ac:dyDescent="0.2">
      <c r="A2167" s="158"/>
      <c r="B2167" s="158"/>
    </row>
    <row r="2168" spans="1:2" x14ac:dyDescent="0.2">
      <c r="A2168" s="158"/>
      <c r="B2168" s="158"/>
    </row>
    <row r="2169" spans="1:2" x14ac:dyDescent="0.2">
      <c r="A2169" s="158"/>
      <c r="B2169" s="158"/>
    </row>
    <row r="2170" spans="1:2" x14ac:dyDescent="0.2">
      <c r="A2170" s="158"/>
      <c r="B2170" s="158"/>
    </row>
    <row r="2171" spans="1:2" x14ac:dyDescent="0.2">
      <c r="A2171" s="158"/>
      <c r="B2171" s="158"/>
    </row>
    <row r="2172" spans="1:2" x14ac:dyDescent="0.2">
      <c r="A2172" s="158"/>
      <c r="B2172" s="158"/>
    </row>
    <row r="2173" spans="1:2" x14ac:dyDescent="0.2">
      <c r="A2173" s="158"/>
      <c r="B2173" s="158"/>
    </row>
    <row r="2174" spans="1:2" x14ac:dyDescent="0.2">
      <c r="A2174" s="158"/>
      <c r="B2174" s="158"/>
    </row>
    <row r="2175" spans="1:2" x14ac:dyDescent="0.2">
      <c r="A2175" s="158"/>
      <c r="B2175" s="158"/>
    </row>
    <row r="2176" spans="1:2" x14ac:dyDescent="0.2">
      <c r="A2176" s="158"/>
      <c r="B2176" s="158"/>
    </row>
    <row r="2177" spans="1:2" x14ac:dyDescent="0.2">
      <c r="A2177" s="158"/>
      <c r="B2177" s="158"/>
    </row>
    <row r="2178" spans="1:2" x14ac:dyDescent="0.2">
      <c r="A2178" s="158"/>
      <c r="B2178" s="158"/>
    </row>
    <row r="2179" spans="1:2" x14ac:dyDescent="0.2">
      <c r="A2179" s="158"/>
      <c r="B2179" s="158"/>
    </row>
    <row r="2180" spans="1:2" x14ac:dyDescent="0.2">
      <c r="A2180" s="158"/>
      <c r="B2180" s="158"/>
    </row>
    <row r="2181" spans="1:2" x14ac:dyDescent="0.2">
      <c r="A2181" s="158"/>
      <c r="B2181" s="158"/>
    </row>
    <row r="2182" spans="1:2" x14ac:dyDescent="0.2">
      <c r="A2182" s="158"/>
      <c r="B2182" s="158"/>
    </row>
    <row r="2183" spans="1:2" x14ac:dyDescent="0.2">
      <c r="A2183" s="158"/>
      <c r="B2183" s="158"/>
    </row>
    <row r="2184" spans="1:2" x14ac:dyDescent="0.2">
      <c r="A2184" s="158"/>
      <c r="B2184" s="158"/>
    </row>
    <row r="2185" spans="1:2" x14ac:dyDescent="0.2">
      <c r="A2185" s="158"/>
      <c r="B2185" s="158"/>
    </row>
    <row r="2186" spans="1:2" x14ac:dyDescent="0.2">
      <c r="A2186" s="158"/>
      <c r="B2186" s="158"/>
    </row>
    <row r="2187" spans="1:2" x14ac:dyDescent="0.2">
      <c r="A2187" s="158"/>
      <c r="B2187" s="158"/>
    </row>
    <row r="2188" spans="1:2" x14ac:dyDescent="0.2">
      <c r="A2188" s="158"/>
      <c r="B2188" s="158"/>
    </row>
    <row r="2189" spans="1:2" x14ac:dyDescent="0.2">
      <c r="A2189" s="158"/>
      <c r="B2189" s="158"/>
    </row>
    <row r="2190" spans="1:2" x14ac:dyDescent="0.2">
      <c r="A2190" s="158"/>
      <c r="B2190" s="158"/>
    </row>
    <row r="2191" spans="1:2" x14ac:dyDescent="0.2">
      <c r="A2191" s="158"/>
      <c r="B2191" s="158"/>
    </row>
    <row r="2192" spans="1:2" x14ac:dyDescent="0.2">
      <c r="A2192" s="158"/>
      <c r="B2192" s="158"/>
    </row>
    <row r="2193" spans="1:2" x14ac:dyDescent="0.2">
      <c r="A2193" s="158"/>
      <c r="B2193" s="158"/>
    </row>
    <row r="2194" spans="1:2" x14ac:dyDescent="0.2">
      <c r="A2194" s="158"/>
      <c r="B2194" s="158"/>
    </row>
    <row r="2195" spans="1:2" x14ac:dyDescent="0.2">
      <c r="A2195" s="158"/>
      <c r="B2195" s="158"/>
    </row>
    <row r="2196" spans="1:2" x14ac:dyDescent="0.2">
      <c r="A2196" s="158"/>
      <c r="B2196" s="158"/>
    </row>
    <row r="2197" spans="1:2" x14ac:dyDescent="0.2">
      <c r="A2197" s="158"/>
      <c r="B2197" s="158"/>
    </row>
    <row r="2198" spans="1:2" x14ac:dyDescent="0.2">
      <c r="A2198" s="158"/>
      <c r="B2198" s="158"/>
    </row>
    <row r="2199" spans="1:2" x14ac:dyDescent="0.2">
      <c r="A2199" s="158"/>
      <c r="B2199" s="158"/>
    </row>
    <row r="2200" spans="1:2" x14ac:dyDescent="0.2">
      <c r="A2200" s="158"/>
      <c r="B2200" s="158"/>
    </row>
    <row r="2201" spans="1:2" x14ac:dyDescent="0.2">
      <c r="A2201" s="158"/>
      <c r="B2201" s="158"/>
    </row>
    <row r="2202" spans="1:2" x14ac:dyDescent="0.2">
      <c r="A2202" s="158"/>
      <c r="B2202" s="158"/>
    </row>
    <row r="2203" spans="1:2" x14ac:dyDescent="0.2">
      <c r="A2203" s="158"/>
      <c r="B2203" s="158"/>
    </row>
    <row r="2204" spans="1:2" x14ac:dyDescent="0.2">
      <c r="A2204" s="158"/>
      <c r="B2204" s="158"/>
    </row>
    <row r="2205" spans="1:2" x14ac:dyDescent="0.2">
      <c r="A2205" s="158"/>
      <c r="B2205" s="158"/>
    </row>
    <row r="2206" spans="1:2" x14ac:dyDescent="0.2">
      <c r="A2206" s="158"/>
      <c r="B2206" s="158"/>
    </row>
    <row r="2207" spans="1:2" x14ac:dyDescent="0.2">
      <c r="A2207" s="158"/>
      <c r="B2207" s="158"/>
    </row>
    <row r="2208" spans="1:2" x14ac:dyDescent="0.2">
      <c r="A2208" s="158"/>
      <c r="B2208" s="158"/>
    </row>
    <row r="2209" spans="1:2" x14ac:dyDescent="0.2">
      <c r="A2209" s="158"/>
      <c r="B2209" s="158"/>
    </row>
    <row r="2210" spans="1:2" x14ac:dyDescent="0.2">
      <c r="A2210" s="158"/>
      <c r="B2210" s="158"/>
    </row>
    <row r="2211" spans="1:2" x14ac:dyDescent="0.2">
      <c r="A2211" s="158"/>
      <c r="B2211" s="158"/>
    </row>
    <row r="2212" spans="1:2" x14ac:dyDescent="0.2">
      <c r="A2212" s="158"/>
      <c r="B2212" s="158"/>
    </row>
    <row r="2213" spans="1:2" x14ac:dyDescent="0.2">
      <c r="A2213" s="158"/>
      <c r="B2213" s="158"/>
    </row>
    <row r="2214" spans="1:2" x14ac:dyDescent="0.2">
      <c r="A2214" s="158"/>
      <c r="B2214" s="158"/>
    </row>
    <row r="2215" spans="1:2" x14ac:dyDescent="0.2">
      <c r="A2215" s="158"/>
      <c r="B2215" s="158"/>
    </row>
    <row r="2216" spans="1:2" x14ac:dyDescent="0.2">
      <c r="A2216" s="158"/>
      <c r="B2216" s="158"/>
    </row>
    <row r="2217" spans="1:2" x14ac:dyDescent="0.2">
      <c r="A2217" s="158"/>
      <c r="B2217" s="158"/>
    </row>
    <row r="2218" spans="1:2" x14ac:dyDescent="0.2">
      <c r="A2218" s="158"/>
      <c r="B2218" s="158"/>
    </row>
    <row r="2219" spans="1:2" x14ac:dyDescent="0.2">
      <c r="A2219" s="158"/>
      <c r="B2219" s="158"/>
    </row>
    <row r="2220" spans="1:2" x14ac:dyDescent="0.2">
      <c r="A2220" s="158"/>
      <c r="B2220" s="158"/>
    </row>
    <row r="2221" spans="1:2" x14ac:dyDescent="0.2">
      <c r="A2221" s="158"/>
      <c r="B2221" s="158"/>
    </row>
    <row r="2222" spans="1:2" x14ac:dyDescent="0.2">
      <c r="A2222" s="158"/>
      <c r="B2222" s="158"/>
    </row>
    <row r="2223" spans="1:2" x14ac:dyDescent="0.2">
      <c r="A2223" s="158"/>
      <c r="B2223" s="158"/>
    </row>
    <row r="2224" spans="1:2" x14ac:dyDescent="0.2">
      <c r="A2224" s="158"/>
      <c r="B2224" s="158"/>
    </row>
    <row r="2225" spans="1:2" x14ac:dyDescent="0.2">
      <c r="A2225" s="158"/>
      <c r="B2225" s="158"/>
    </row>
    <row r="2226" spans="1:2" x14ac:dyDescent="0.2">
      <c r="A2226" s="158"/>
      <c r="B2226" s="158"/>
    </row>
    <row r="2227" spans="1:2" x14ac:dyDescent="0.2">
      <c r="A2227" s="158"/>
      <c r="B2227" s="158"/>
    </row>
    <row r="2228" spans="1:2" x14ac:dyDescent="0.2">
      <c r="A2228" s="158"/>
      <c r="B2228" s="158"/>
    </row>
    <row r="2229" spans="1:2" x14ac:dyDescent="0.2">
      <c r="A2229" s="158"/>
      <c r="B2229" s="158"/>
    </row>
    <row r="2230" spans="1:2" x14ac:dyDescent="0.2">
      <c r="A2230" s="158"/>
      <c r="B2230" s="158"/>
    </row>
    <row r="2231" spans="1:2" x14ac:dyDescent="0.2">
      <c r="A2231" s="158"/>
      <c r="B2231" s="158"/>
    </row>
    <row r="2232" spans="1:2" x14ac:dyDescent="0.2">
      <c r="A2232" s="158"/>
      <c r="B2232" s="158"/>
    </row>
    <row r="2233" spans="1:2" x14ac:dyDescent="0.2">
      <c r="A2233" s="158"/>
      <c r="B2233" s="158"/>
    </row>
    <row r="2234" spans="1:2" x14ac:dyDescent="0.2">
      <c r="A2234" s="158"/>
      <c r="B2234" s="158"/>
    </row>
    <row r="2235" spans="1:2" x14ac:dyDescent="0.2">
      <c r="A2235" s="158"/>
      <c r="B2235" s="158"/>
    </row>
    <row r="2236" spans="1:2" x14ac:dyDescent="0.2">
      <c r="A2236" s="158"/>
      <c r="B2236" s="158"/>
    </row>
    <row r="2237" spans="1:2" x14ac:dyDescent="0.2">
      <c r="A2237" s="158"/>
      <c r="B2237" s="158"/>
    </row>
    <row r="2238" spans="1:2" x14ac:dyDescent="0.2">
      <c r="A2238" s="158"/>
      <c r="B2238" s="158"/>
    </row>
    <row r="2239" spans="1:2" x14ac:dyDescent="0.2">
      <c r="A2239" s="158"/>
      <c r="B2239" s="158"/>
    </row>
    <row r="2240" spans="1:2" x14ac:dyDescent="0.2">
      <c r="A2240" s="158"/>
      <c r="B2240" s="158"/>
    </row>
    <row r="2241" spans="1:2" x14ac:dyDescent="0.2">
      <c r="A2241" s="158"/>
      <c r="B2241" s="158"/>
    </row>
    <row r="2242" spans="1:2" x14ac:dyDescent="0.2">
      <c r="A2242" s="158"/>
      <c r="B2242" s="158"/>
    </row>
    <row r="2243" spans="1:2" x14ac:dyDescent="0.2">
      <c r="A2243" s="158"/>
      <c r="B2243" s="158"/>
    </row>
    <row r="2244" spans="1:2" x14ac:dyDescent="0.2">
      <c r="A2244" s="158"/>
      <c r="B2244" s="158"/>
    </row>
    <row r="2245" spans="1:2" x14ac:dyDescent="0.2">
      <c r="A2245" s="158"/>
      <c r="B2245" s="158"/>
    </row>
    <row r="2246" spans="1:2" x14ac:dyDescent="0.2">
      <c r="A2246" s="158"/>
      <c r="B2246" s="158"/>
    </row>
    <row r="2247" spans="1:2" x14ac:dyDescent="0.2">
      <c r="A2247" s="158"/>
      <c r="B2247" s="158"/>
    </row>
    <row r="2248" spans="1:2" x14ac:dyDescent="0.2">
      <c r="A2248" s="158"/>
      <c r="B2248" s="158"/>
    </row>
    <row r="2249" spans="1:2" x14ac:dyDescent="0.2">
      <c r="A2249" s="158"/>
      <c r="B2249" s="158"/>
    </row>
    <row r="2250" spans="1:2" x14ac:dyDescent="0.2">
      <c r="A2250" s="158"/>
      <c r="B2250" s="158"/>
    </row>
    <row r="2251" spans="1:2" x14ac:dyDescent="0.2">
      <c r="A2251" s="158"/>
      <c r="B2251" s="158"/>
    </row>
    <row r="2252" spans="1:2" x14ac:dyDescent="0.2">
      <c r="A2252" s="158"/>
      <c r="B2252" s="158"/>
    </row>
    <row r="2253" spans="1:2" x14ac:dyDescent="0.2">
      <c r="A2253" s="158"/>
      <c r="B2253" s="158"/>
    </row>
    <row r="2254" spans="1:2" x14ac:dyDescent="0.2">
      <c r="A2254" s="158"/>
      <c r="B2254" s="158"/>
    </row>
    <row r="2255" spans="1:2" x14ac:dyDescent="0.2">
      <c r="A2255" s="158"/>
      <c r="B2255" s="158"/>
    </row>
    <row r="2256" spans="1:2" x14ac:dyDescent="0.2">
      <c r="A2256" s="158"/>
      <c r="B2256" s="158"/>
    </row>
    <row r="2257" spans="1:2" x14ac:dyDescent="0.2">
      <c r="A2257" s="158"/>
      <c r="B2257" s="158"/>
    </row>
    <row r="2258" spans="1:2" x14ac:dyDescent="0.2">
      <c r="A2258" s="158"/>
      <c r="B2258" s="158"/>
    </row>
    <row r="2259" spans="1:2" x14ac:dyDescent="0.2">
      <c r="A2259" s="158"/>
      <c r="B2259" s="158"/>
    </row>
    <row r="2260" spans="1:2" x14ac:dyDescent="0.2">
      <c r="A2260" s="158"/>
      <c r="B2260" s="158"/>
    </row>
    <row r="2261" spans="1:2" x14ac:dyDescent="0.2">
      <c r="A2261" s="158"/>
      <c r="B2261" s="158"/>
    </row>
    <row r="2262" spans="1:2" x14ac:dyDescent="0.2">
      <c r="A2262" s="158"/>
      <c r="B2262" s="158"/>
    </row>
    <row r="2263" spans="1:2" x14ac:dyDescent="0.2">
      <c r="A2263" s="158"/>
      <c r="B2263" s="158"/>
    </row>
    <row r="2264" spans="1:2" x14ac:dyDescent="0.2">
      <c r="A2264" s="158"/>
      <c r="B2264" s="158"/>
    </row>
    <row r="2265" spans="1:2" x14ac:dyDescent="0.2">
      <c r="A2265" s="158"/>
      <c r="B2265" s="158"/>
    </row>
    <row r="2266" spans="1:2" x14ac:dyDescent="0.2">
      <c r="A2266" s="158"/>
      <c r="B2266" s="158"/>
    </row>
    <row r="2267" spans="1:2" x14ac:dyDescent="0.2">
      <c r="A2267" s="158"/>
      <c r="B2267" s="158"/>
    </row>
    <row r="2268" spans="1:2" x14ac:dyDescent="0.2">
      <c r="A2268" s="158"/>
      <c r="B2268" s="158"/>
    </row>
    <row r="2269" spans="1:2" x14ac:dyDescent="0.2">
      <c r="A2269" s="158"/>
      <c r="B2269" s="158"/>
    </row>
    <row r="2270" spans="1:2" x14ac:dyDescent="0.2">
      <c r="A2270" s="158"/>
      <c r="B2270" s="158"/>
    </row>
    <row r="2271" spans="1:2" x14ac:dyDescent="0.2">
      <c r="A2271" s="158"/>
      <c r="B2271" s="158"/>
    </row>
    <row r="2272" spans="1:2" x14ac:dyDescent="0.2">
      <c r="A2272" s="158"/>
      <c r="B2272" s="158"/>
    </row>
    <row r="2273" spans="1:2" x14ac:dyDescent="0.2">
      <c r="A2273" s="158"/>
      <c r="B2273" s="158"/>
    </row>
    <row r="2274" spans="1:2" x14ac:dyDescent="0.2">
      <c r="A2274" s="158"/>
      <c r="B2274" s="158"/>
    </row>
    <row r="2275" spans="1:2" x14ac:dyDescent="0.2">
      <c r="A2275" s="158"/>
      <c r="B2275" s="158"/>
    </row>
    <row r="2276" spans="1:2" x14ac:dyDescent="0.2">
      <c r="A2276" s="158"/>
      <c r="B2276" s="158"/>
    </row>
    <row r="2277" spans="1:2" x14ac:dyDescent="0.2">
      <c r="A2277" s="158"/>
      <c r="B2277" s="158"/>
    </row>
    <row r="2278" spans="1:2" x14ac:dyDescent="0.2">
      <c r="A2278" s="158"/>
      <c r="B2278" s="158"/>
    </row>
    <row r="2279" spans="1:2" x14ac:dyDescent="0.2">
      <c r="A2279" s="158"/>
      <c r="B2279" s="158"/>
    </row>
    <row r="2280" spans="1:2" x14ac:dyDescent="0.2">
      <c r="A2280" s="158"/>
      <c r="B2280" s="158"/>
    </row>
    <row r="2281" spans="1:2" x14ac:dyDescent="0.2">
      <c r="A2281" s="158"/>
      <c r="B2281" s="158"/>
    </row>
    <row r="2282" spans="1:2" x14ac:dyDescent="0.2">
      <c r="A2282" s="158"/>
      <c r="B2282" s="158"/>
    </row>
    <row r="2283" spans="1:2" x14ac:dyDescent="0.2">
      <c r="A2283" s="158"/>
      <c r="B2283" s="158"/>
    </row>
    <row r="2284" spans="1:2" x14ac:dyDescent="0.2">
      <c r="A2284" s="158"/>
      <c r="B2284" s="158"/>
    </row>
    <row r="2285" spans="1:2" x14ac:dyDescent="0.2">
      <c r="A2285" s="158"/>
      <c r="B2285" s="158"/>
    </row>
    <row r="2286" spans="1:2" x14ac:dyDescent="0.2">
      <c r="A2286" s="158"/>
      <c r="B2286" s="158"/>
    </row>
    <row r="2287" spans="1:2" x14ac:dyDescent="0.2">
      <c r="A2287" s="158"/>
      <c r="B2287" s="158"/>
    </row>
    <row r="2288" spans="1:2" x14ac:dyDescent="0.2">
      <c r="A2288" s="158"/>
      <c r="B2288" s="158"/>
    </row>
    <row r="2289" spans="1:2" x14ac:dyDescent="0.2">
      <c r="A2289" s="158"/>
      <c r="B2289" s="158"/>
    </row>
    <row r="2290" spans="1:2" x14ac:dyDescent="0.2">
      <c r="A2290" s="158"/>
      <c r="B2290" s="158"/>
    </row>
    <row r="2291" spans="1:2" x14ac:dyDescent="0.2">
      <c r="A2291" s="158"/>
      <c r="B2291" s="158"/>
    </row>
    <row r="2292" spans="1:2" x14ac:dyDescent="0.2">
      <c r="A2292" s="158"/>
      <c r="B2292" s="158"/>
    </row>
    <row r="2293" spans="1:2" x14ac:dyDescent="0.2">
      <c r="A2293" s="158"/>
      <c r="B2293" s="158"/>
    </row>
    <row r="2294" spans="1:2" x14ac:dyDescent="0.2">
      <c r="A2294" s="158"/>
      <c r="B2294" s="158"/>
    </row>
    <row r="2295" spans="1:2" x14ac:dyDescent="0.2">
      <c r="A2295" s="158"/>
      <c r="B2295" s="158"/>
    </row>
    <row r="2296" spans="1:2" x14ac:dyDescent="0.2">
      <c r="A2296" s="158"/>
      <c r="B2296" s="158"/>
    </row>
    <row r="2297" spans="1:2" x14ac:dyDescent="0.2">
      <c r="A2297" s="158"/>
      <c r="B2297" s="158"/>
    </row>
    <row r="2298" spans="1:2" x14ac:dyDescent="0.2">
      <c r="A2298" s="158"/>
      <c r="B2298" s="158"/>
    </row>
    <row r="2299" spans="1:2" x14ac:dyDescent="0.2">
      <c r="A2299" s="158"/>
      <c r="B2299" s="158"/>
    </row>
    <row r="2300" spans="1:2" x14ac:dyDescent="0.2">
      <c r="A2300" s="158"/>
      <c r="B2300" s="158"/>
    </row>
    <row r="2301" spans="1:2" x14ac:dyDescent="0.2">
      <c r="A2301" s="158"/>
      <c r="B2301" s="158"/>
    </row>
    <row r="2302" spans="1:2" x14ac:dyDescent="0.2">
      <c r="A2302" s="158"/>
      <c r="B2302" s="158"/>
    </row>
    <row r="2303" spans="1:2" x14ac:dyDescent="0.2">
      <c r="A2303" s="158"/>
      <c r="B2303" s="158"/>
    </row>
    <row r="2304" spans="1:2" x14ac:dyDescent="0.2">
      <c r="A2304" s="158"/>
      <c r="B2304" s="158"/>
    </row>
    <row r="2305" spans="1:2" x14ac:dyDescent="0.2">
      <c r="A2305" s="158"/>
      <c r="B2305" s="158"/>
    </row>
    <row r="2306" spans="1:2" x14ac:dyDescent="0.2">
      <c r="A2306" s="158"/>
      <c r="B2306" s="158"/>
    </row>
    <row r="2307" spans="1:2" x14ac:dyDescent="0.2">
      <c r="A2307" s="158"/>
      <c r="B2307" s="158"/>
    </row>
    <row r="2308" spans="1:2" x14ac:dyDescent="0.2">
      <c r="A2308" s="158"/>
      <c r="B2308" s="158"/>
    </row>
    <row r="2309" spans="1:2" x14ac:dyDescent="0.2">
      <c r="A2309" s="158"/>
      <c r="B2309" s="158"/>
    </row>
    <row r="2310" spans="1:2" x14ac:dyDescent="0.2">
      <c r="A2310" s="158"/>
      <c r="B2310" s="158"/>
    </row>
    <row r="2311" spans="1:2" x14ac:dyDescent="0.2">
      <c r="A2311" s="158"/>
      <c r="B2311" s="158"/>
    </row>
    <row r="2312" spans="1:2" x14ac:dyDescent="0.2">
      <c r="A2312" s="158"/>
      <c r="B2312" s="158"/>
    </row>
    <row r="2313" spans="1:2" x14ac:dyDescent="0.2">
      <c r="A2313" s="158"/>
      <c r="B2313" s="158"/>
    </row>
    <row r="2314" spans="1:2" x14ac:dyDescent="0.2">
      <c r="A2314" s="158"/>
      <c r="B2314" s="158"/>
    </row>
    <row r="2315" spans="1:2" x14ac:dyDescent="0.2">
      <c r="A2315" s="158"/>
      <c r="B2315" s="158"/>
    </row>
    <row r="2316" spans="1:2" x14ac:dyDescent="0.2">
      <c r="A2316" s="158"/>
      <c r="B2316" s="158"/>
    </row>
    <row r="2317" spans="1:2" x14ac:dyDescent="0.2">
      <c r="A2317" s="158"/>
      <c r="B2317" s="158"/>
    </row>
    <row r="2318" spans="1:2" x14ac:dyDescent="0.2">
      <c r="A2318" s="158"/>
      <c r="B2318" s="158"/>
    </row>
    <row r="2319" spans="1:2" x14ac:dyDescent="0.2">
      <c r="A2319" s="158"/>
      <c r="B2319" s="158"/>
    </row>
    <row r="2320" spans="1:2" x14ac:dyDescent="0.2">
      <c r="A2320" s="158"/>
      <c r="B2320" s="158"/>
    </row>
    <row r="2321" spans="1:2" x14ac:dyDescent="0.2">
      <c r="A2321" s="158"/>
      <c r="B2321" s="158"/>
    </row>
    <row r="2322" spans="1:2" x14ac:dyDescent="0.2">
      <c r="A2322" s="158"/>
      <c r="B2322" s="158"/>
    </row>
    <row r="2323" spans="1:2" x14ac:dyDescent="0.2">
      <c r="A2323" s="158"/>
      <c r="B2323" s="158"/>
    </row>
    <row r="2324" spans="1:2" x14ac:dyDescent="0.2">
      <c r="A2324" s="158"/>
      <c r="B2324" s="158"/>
    </row>
    <row r="2325" spans="1:2" x14ac:dyDescent="0.2">
      <c r="A2325" s="158"/>
      <c r="B2325" s="158"/>
    </row>
    <row r="2326" spans="1:2" x14ac:dyDescent="0.2">
      <c r="A2326" s="158"/>
      <c r="B2326" s="158"/>
    </row>
    <row r="2327" spans="1:2" x14ac:dyDescent="0.2">
      <c r="A2327" s="158"/>
      <c r="B2327" s="158"/>
    </row>
    <row r="2328" spans="1:2" x14ac:dyDescent="0.2">
      <c r="A2328" s="158"/>
      <c r="B2328" s="158"/>
    </row>
    <row r="2329" spans="1:2" x14ac:dyDescent="0.2">
      <c r="A2329" s="158"/>
      <c r="B2329" s="158"/>
    </row>
    <row r="2330" spans="1:2" x14ac:dyDescent="0.2">
      <c r="A2330" s="158"/>
      <c r="B2330" s="158"/>
    </row>
    <row r="2331" spans="1:2" x14ac:dyDescent="0.2">
      <c r="A2331" s="158"/>
      <c r="B2331" s="158"/>
    </row>
    <row r="2332" spans="1:2" x14ac:dyDescent="0.2">
      <c r="A2332" s="158"/>
      <c r="B2332" s="158"/>
    </row>
    <row r="2333" spans="1:2" x14ac:dyDescent="0.2">
      <c r="A2333" s="158"/>
      <c r="B2333" s="158"/>
    </row>
    <row r="2334" spans="1:2" x14ac:dyDescent="0.2">
      <c r="A2334" s="158"/>
      <c r="B2334" s="158"/>
    </row>
    <row r="2335" spans="1:2" x14ac:dyDescent="0.2">
      <c r="A2335" s="158"/>
      <c r="B2335" s="158"/>
    </row>
    <row r="2336" spans="1:2" x14ac:dyDescent="0.2">
      <c r="A2336" s="158"/>
      <c r="B2336" s="158"/>
    </row>
    <row r="2337" spans="1:2" x14ac:dyDescent="0.2">
      <c r="A2337" s="158"/>
      <c r="B2337" s="158"/>
    </row>
    <row r="2338" spans="1:2" x14ac:dyDescent="0.2">
      <c r="A2338" s="158"/>
      <c r="B2338" s="158"/>
    </row>
    <row r="2339" spans="1:2" x14ac:dyDescent="0.2">
      <c r="A2339" s="158"/>
      <c r="B2339" s="158"/>
    </row>
    <row r="2340" spans="1:2" x14ac:dyDescent="0.2">
      <c r="A2340" s="158"/>
      <c r="B2340" s="158"/>
    </row>
    <row r="2341" spans="1:2" x14ac:dyDescent="0.2">
      <c r="A2341" s="158"/>
      <c r="B2341" s="158"/>
    </row>
    <row r="2342" spans="1:2" x14ac:dyDescent="0.2">
      <c r="A2342" s="158"/>
      <c r="B2342" s="158"/>
    </row>
    <row r="2343" spans="1:2" x14ac:dyDescent="0.2">
      <c r="A2343" s="158"/>
      <c r="B2343" s="158"/>
    </row>
    <row r="2344" spans="1:2" x14ac:dyDescent="0.2">
      <c r="A2344" s="158"/>
      <c r="B2344" s="158"/>
    </row>
    <row r="2345" spans="1:2" x14ac:dyDescent="0.2">
      <c r="A2345" s="158"/>
      <c r="B2345" s="158"/>
    </row>
    <row r="2346" spans="1:2" x14ac:dyDescent="0.2">
      <c r="A2346" s="158"/>
      <c r="B2346" s="158"/>
    </row>
    <row r="2347" spans="1:2" x14ac:dyDescent="0.2">
      <c r="A2347" s="158"/>
      <c r="B2347" s="158"/>
    </row>
    <row r="2348" spans="1:2" x14ac:dyDescent="0.2">
      <c r="A2348" s="158"/>
      <c r="B2348" s="158"/>
    </row>
    <row r="2349" spans="1:2" x14ac:dyDescent="0.2">
      <c r="A2349" s="158"/>
      <c r="B2349" s="158"/>
    </row>
    <row r="2350" spans="1:2" x14ac:dyDescent="0.2">
      <c r="A2350" s="158"/>
      <c r="B2350" s="158"/>
    </row>
    <row r="2351" spans="1:2" x14ac:dyDescent="0.2">
      <c r="A2351" s="158"/>
      <c r="B2351" s="158"/>
    </row>
    <row r="2352" spans="1:2" x14ac:dyDescent="0.2">
      <c r="A2352" s="158"/>
      <c r="B2352" s="158"/>
    </row>
    <row r="2353" spans="1:2" x14ac:dyDescent="0.2">
      <c r="A2353" s="158"/>
      <c r="B2353" s="158"/>
    </row>
    <row r="2354" spans="1:2" x14ac:dyDescent="0.2">
      <c r="A2354" s="158"/>
      <c r="B2354" s="158"/>
    </row>
    <row r="2355" spans="1:2" x14ac:dyDescent="0.2">
      <c r="A2355" s="158"/>
      <c r="B2355" s="158"/>
    </row>
    <row r="2356" spans="1:2" x14ac:dyDescent="0.2">
      <c r="A2356" s="158"/>
      <c r="B2356" s="158"/>
    </row>
    <row r="2357" spans="1:2" x14ac:dyDescent="0.2">
      <c r="A2357" s="158"/>
      <c r="B2357" s="158"/>
    </row>
    <row r="2358" spans="1:2" x14ac:dyDescent="0.2">
      <c r="A2358" s="158"/>
      <c r="B2358" s="158"/>
    </row>
    <row r="2359" spans="1:2" x14ac:dyDescent="0.2">
      <c r="A2359" s="158"/>
      <c r="B2359" s="158"/>
    </row>
    <row r="2360" spans="1:2" x14ac:dyDescent="0.2">
      <c r="A2360" s="158"/>
      <c r="B2360" s="158"/>
    </row>
    <row r="2361" spans="1:2" x14ac:dyDescent="0.2">
      <c r="A2361" s="158"/>
      <c r="B2361" s="158"/>
    </row>
    <row r="2362" spans="1:2" x14ac:dyDescent="0.2">
      <c r="A2362" s="158"/>
      <c r="B2362" s="158"/>
    </row>
    <row r="2363" spans="1:2" x14ac:dyDescent="0.2">
      <c r="A2363" s="158"/>
      <c r="B2363" s="158"/>
    </row>
    <row r="2364" spans="1:2" x14ac:dyDescent="0.2">
      <c r="A2364" s="158"/>
      <c r="B2364" s="158"/>
    </row>
    <row r="2365" spans="1:2" x14ac:dyDescent="0.2">
      <c r="A2365" s="158"/>
      <c r="B2365" s="158"/>
    </row>
    <row r="2366" spans="1:2" x14ac:dyDescent="0.2">
      <c r="A2366" s="158"/>
      <c r="B2366" s="158"/>
    </row>
    <row r="2367" spans="1:2" x14ac:dyDescent="0.2">
      <c r="A2367" s="158"/>
      <c r="B2367" s="158"/>
    </row>
    <row r="2368" spans="1:2" x14ac:dyDescent="0.2">
      <c r="A2368" s="158"/>
      <c r="B2368" s="158"/>
    </row>
    <row r="2369" spans="1:2" x14ac:dyDescent="0.2">
      <c r="A2369" s="158"/>
      <c r="B2369" s="158"/>
    </row>
    <row r="2370" spans="1:2" x14ac:dyDescent="0.2">
      <c r="A2370" s="158"/>
      <c r="B2370" s="158"/>
    </row>
    <row r="2371" spans="1:2" x14ac:dyDescent="0.2">
      <c r="A2371" s="158"/>
      <c r="B2371" s="158"/>
    </row>
    <row r="2372" spans="1:2" x14ac:dyDescent="0.2">
      <c r="A2372" s="158"/>
      <c r="B2372" s="158"/>
    </row>
    <row r="2373" spans="1:2" x14ac:dyDescent="0.2">
      <c r="A2373" s="158"/>
      <c r="B2373" s="158"/>
    </row>
    <row r="2374" spans="1:2" x14ac:dyDescent="0.2">
      <c r="A2374" s="158"/>
      <c r="B2374" s="158"/>
    </row>
    <row r="2375" spans="1:2" x14ac:dyDescent="0.2">
      <c r="A2375" s="158"/>
      <c r="B2375" s="158"/>
    </row>
    <row r="2376" spans="1:2" x14ac:dyDescent="0.2">
      <c r="A2376" s="158"/>
      <c r="B2376" s="158"/>
    </row>
    <row r="2377" spans="1:2" x14ac:dyDescent="0.2">
      <c r="A2377" s="158"/>
      <c r="B2377" s="158"/>
    </row>
    <row r="2378" spans="1:2" x14ac:dyDescent="0.2">
      <c r="A2378" s="158"/>
      <c r="B2378" s="158"/>
    </row>
    <row r="2379" spans="1:2" x14ac:dyDescent="0.2">
      <c r="A2379" s="158"/>
      <c r="B2379" s="158"/>
    </row>
    <row r="2380" spans="1:2" x14ac:dyDescent="0.2">
      <c r="A2380" s="158"/>
      <c r="B2380" s="158"/>
    </row>
    <row r="2381" spans="1:2" x14ac:dyDescent="0.2">
      <c r="A2381" s="158"/>
      <c r="B2381" s="158"/>
    </row>
    <row r="2382" spans="1:2" x14ac:dyDescent="0.2">
      <c r="A2382" s="158"/>
      <c r="B2382" s="158"/>
    </row>
    <row r="2383" spans="1:2" x14ac:dyDescent="0.2">
      <c r="A2383" s="158"/>
      <c r="B2383" s="158"/>
    </row>
    <row r="2384" spans="1:2" x14ac:dyDescent="0.2">
      <c r="A2384" s="158"/>
      <c r="B2384" s="158"/>
    </row>
    <row r="2385" spans="1:2" x14ac:dyDescent="0.2">
      <c r="A2385" s="158"/>
      <c r="B2385" s="158"/>
    </row>
    <row r="2386" spans="1:2" x14ac:dyDescent="0.2">
      <c r="A2386" s="158"/>
      <c r="B2386" s="158"/>
    </row>
    <row r="2387" spans="1:2" x14ac:dyDescent="0.2">
      <c r="A2387" s="158"/>
      <c r="B2387" s="158"/>
    </row>
    <row r="2388" spans="1:2" x14ac:dyDescent="0.2">
      <c r="A2388" s="158"/>
      <c r="B2388" s="158"/>
    </row>
    <row r="2389" spans="1:2" x14ac:dyDescent="0.2">
      <c r="A2389" s="158"/>
      <c r="B2389" s="158"/>
    </row>
    <row r="2390" spans="1:2" x14ac:dyDescent="0.2">
      <c r="A2390" s="158"/>
      <c r="B2390" s="158"/>
    </row>
    <row r="2391" spans="1:2" x14ac:dyDescent="0.2">
      <c r="A2391" s="158"/>
      <c r="B2391" s="158"/>
    </row>
    <row r="2392" spans="1:2" x14ac:dyDescent="0.2">
      <c r="A2392" s="158"/>
      <c r="B2392" s="158"/>
    </row>
    <row r="2393" spans="1:2" x14ac:dyDescent="0.2">
      <c r="A2393" s="158"/>
      <c r="B2393" s="158"/>
    </row>
    <row r="2394" spans="1:2" x14ac:dyDescent="0.2">
      <c r="A2394" s="158"/>
      <c r="B2394" s="158"/>
    </row>
    <row r="2395" spans="1:2" x14ac:dyDescent="0.2">
      <c r="A2395" s="158"/>
      <c r="B2395" s="158"/>
    </row>
    <row r="2396" spans="1:2" x14ac:dyDescent="0.2">
      <c r="A2396" s="158"/>
      <c r="B2396" s="158"/>
    </row>
    <row r="2397" spans="1:2" x14ac:dyDescent="0.2">
      <c r="A2397" s="158"/>
      <c r="B2397" s="158"/>
    </row>
    <row r="2398" spans="1:2" x14ac:dyDescent="0.2">
      <c r="A2398" s="158"/>
      <c r="B2398" s="158"/>
    </row>
    <row r="2399" spans="1:2" x14ac:dyDescent="0.2">
      <c r="A2399" s="158"/>
      <c r="B2399" s="158"/>
    </row>
    <row r="2400" spans="1:2" x14ac:dyDescent="0.2">
      <c r="A2400" s="158"/>
      <c r="B2400" s="158"/>
    </row>
    <row r="2401" spans="1:2" x14ac:dyDescent="0.2">
      <c r="A2401" s="158"/>
      <c r="B2401" s="158"/>
    </row>
    <row r="2402" spans="1:2" x14ac:dyDescent="0.2">
      <c r="A2402" s="158"/>
      <c r="B2402" s="158"/>
    </row>
    <row r="2403" spans="1:2" x14ac:dyDescent="0.2">
      <c r="A2403" s="158"/>
      <c r="B2403" s="158"/>
    </row>
    <row r="2404" spans="1:2" x14ac:dyDescent="0.2">
      <c r="A2404" s="158"/>
      <c r="B2404" s="158"/>
    </row>
    <row r="2405" spans="1:2" x14ac:dyDescent="0.2">
      <c r="A2405" s="158"/>
      <c r="B2405" s="158"/>
    </row>
    <row r="2406" spans="1:2" x14ac:dyDescent="0.2">
      <c r="A2406" s="158"/>
      <c r="B2406" s="158"/>
    </row>
    <row r="2407" spans="1:2" x14ac:dyDescent="0.2">
      <c r="A2407" s="158"/>
      <c r="B2407" s="158"/>
    </row>
    <row r="2408" spans="1:2" x14ac:dyDescent="0.2">
      <c r="A2408" s="158"/>
      <c r="B2408" s="158"/>
    </row>
    <row r="2409" spans="1:2" x14ac:dyDescent="0.2">
      <c r="A2409" s="158"/>
      <c r="B2409" s="158"/>
    </row>
    <row r="2410" spans="1:2" x14ac:dyDescent="0.2">
      <c r="A2410" s="158"/>
      <c r="B2410" s="158"/>
    </row>
    <row r="2411" spans="1:2" x14ac:dyDescent="0.2">
      <c r="A2411" s="158"/>
      <c r="B2411" s="158"/>
    </row>
    <row r="2412" spans="1:2" x14ac:dyDescent="0.2">
      <c r="A2412" s="158"/>
      <c r="B2412" s="158"/>
    </row>
    <row r="2413" spans="1:2" x14ac:dyDescent="0.2">
      <c r="A2413" s="158"/>
      <c r="B2413" s="158"/>
    </row>
    <row r="2414" spans="1:2" x14ac:dyDescent="0.2">
      <c r="A2414" s="158"/>
      <c r="B2414" s="158"/>
    </row>
    <row r="2415" spans="1:2" x14ac:dyDescent="0.2">
      <c r="A2415" s="158"/>
      <c r="B2415" s="158"/>
    </row>
    <row r="2416" spans="1:2" x14ac:dyDescent="0.2">
      <c r="A2416" s="158"/>
      <c r="B2416" s="158"/>
    </row>
    <row r="2417" spans="1:2" x14ac:dyDescent="0.2">
      <c r="A2417" s="158"/>
      <c r="B2417" s="158"/>
    </row>
    <row r="2418" spans="1:2" x14ac:dyDescent="0.2">
      <c r="A2418" s="158"/>
      <c r="B2418" s="158"/>
    </row>
    <row r="2419" spans="1:2" x14ac:dyDescent="0.2">
      <c r="A2419" s="158"/>
      <c r="B2419" s="158"/>
    </row>
    <row r="2420" spans="1:2" x14ac:dyDescent="0.2">
      <c r="A2420" s="158"/>
      <c r="B2420" s="158"/>
    </row>
    <row r="2421" spans="1:2" x14ac:dyDescent="0.2">
      <c r="A2421" s="158"/>
      <c r="B2421" s="158"/>
    </row>
    <row r="2422" spans="1:2" x14ac:dyDescent="0.2">
      <c r="A2422" s="158"/>
      <c r="B2422" s="158"/>
    </row>
    <row r="2423" spans="1:2" x14ac:dyDescent="0.2">
      <c r="A2423" s="158"/>
      <c r="B2423" s="158"/>
    </row>
    <row r="2424" spans="1:2" x14ac:dyDescent="0.2">
      <c r="A2424" s="158"/>
      <c r="B2424" s="158"/>
    </row>
    <row r="2425" spans="1:2" x14ac:dyDescent="0.2">
      <c r="A2425" s="158"/>
      <c r="B2425" s="158"/>
    </row>
    <row r="2426" spans="1:2" x14ac:dyDescent="0.2">
      <c r="A2426" s="158"/>
      <c r="B2426" s="158"/>
    </row>
    <row r="2427" spans="1:2" x14ac:dyDescent="0.2">
      <c r="A2427" s="158"/>
      <c r="B2427" s="158"/>
    </row>
    <row r="2428" spans="1:2" x14ac:dyDescent="0.2">
      <c r="A2428" s="158"/>
      <c r="B2428" s="158"/>
    </row>
    <row r="2429" spans="1:2" x14ac:dyDescent="0.2">
      <c r="A2429" s="158"/>
      <c r="B2429" s="158"/>
    </row>
    <row r="2430" spans="1:2" x14ac:dyDescent="0.2">
      <c r="A2430" s="158"/>
      <c r="B2430" s="158"/>
    </row>
    <row r="2431" spans="1:2" x14ac:dyDescent="0.2">
      <c r="A2431" s="158"/>
      <c r="B2431" s="158"/>
    </row>
    <row r="2432" spans="1:2" x14ac:dyDescent="0.2">
      <c r="A2432" s="158"/>
      <c r="B2432" s="158"/>
    </row>
    <row r="2433" spans="1:2" x14ac:dyDescent="0.2">
      <c r="A2433" s="158"/>
      <c r="B2433" s="158"/>
    </row>
    <row r="2434" spans="1:2" x14ac:dyDescent="0.2">
      <c r="A2434" s="158"/>
      <c r="B2434" s="158"/>
    </row>
    <row r="2435" spans="1:2" x14ac:dyDescent="0.2">
      <c r="A2435" s="158"/>
      <c r="B2435" s="158"/>
    </row>
    <row r="2436" spans="1:2" x14ac:dyDescent="0.2">
      <c r="A2436" s="158"/>
      <c r="B2436" s="158"/>
    </row>
    <row r="2437" spans="1:2" x14ac:dyDescent="0.2">
      <c r="A2437" s="158"/>
      <c r="B2437" s="158"/>
    </row>
    <row r="2438" spans="1:2" x14ac:dyDescent="0.2">
      <c r="A2438" s="158"/>
      <c r="B2438" s="158"/>
    </row>
    <row r="2439" spans="1:2" x14ac:dyDescent="0.2">
      <c r="A2439" s="158"/>
      <c r="B2439" s="158"/>
    </row>
    <row r="2440" spans="1:2" x14ac:dyDescent="0.2">
      <c r="A2440" s="158"/>
      <c r="B2440" s="158"/>
    </row>
    <row r="2441" spans="1:2" x14ac:dyDescent="0.2">
      <c r="A2441" s="158"/>
      <c r="B2441" s="158"/>
    </row>
    <row r="2442" spans="1:2" x14ac:dyDescent="0.2">
      <c r="A2442" s="158"/>
      <c r="B2442" s="158"/>
    </row>
    <row r="2443" spans="1:2" x14ac:dyDescent="0.2">
      <c r="A2443" s="158"/>
      <c r="B2443" s="158"/>
    </row>
    <row r="2444" spans="1:2" x14ac:dyDescent="0.2">
      <c r="A2444" s="158"/>
      <c r="B2444" s="158"/>
    </row>
    <row r="2445" spans="1:2" x14ac:dyDescent="0.2">
      <c r="A2445" s="158"/>
      <c r="B2445" s="158"/>
    </row>
    <row r="2446" spans="1:2" x14ac:dyDescent="0.2">
      <c r="A2446" s="158"/>
      <c r="B2446" s="158"/>
    </row>
    <row r="2447" spans="1:2" x14ac:dyDescent="0.2">
      <c r="A2447" s="158"/>
      <c r="B2447" s="158"/>
    </row>
    <row r="2448" spans="1:2" x14ac:dyDescent="0.2">
      <c r="A2448" s="158"/>
      <c r="B2448" s="158"/>
    </row>
    <row r="2449" spans="1:2" x14ac:dyDescent="0.2">
      <c r="A2449" s="158"/>
      <c r="B2449" s="158"/>
    </row>
    <row r="2450" spans="1:2" x14ac:dyDescent="0.2">
      <c r="A2450" s="158"/>
      <c r="B2450" s="158"/>
    </row>
    <row r="2451" spans="1:2" x14ac:dyDescent="0.2">
      <c r="A2451" s="158"/>
      <c r="B2451" s="158"/>
    </row>
    <row r="2452" spans="1:2" x14ac:dyDescent="0.2">
      <c r="A2452" s="158"/>
      <c r="B2452" s="158"/>
    </row>
    <row r="2453" spans="1:2" x14ac:dyDescent="0.2">
      <c r="A2453" s="158"/>
      <c r="B2453" s="158"/>
    </row>
    <row r="2454" spans="1:2" x14ac:dyDescent="0.2">
      <c r="A2454" s="158"/>
      <c r="B2454" s="158"/>
    </row>
    <row r="2455" spans="1:2" x14ac:dyDescent="0.2">
      <c r="A2455" s="158"/>
      <c r="B2455" s="158"/>
    </row>
    <row r="2456" spans="1:2" x14ac:dyDescent="0.2">
      <c r="A2456" s="158"/>
      <c r="B2456" s="158"/>
    </row>
    <row r="2457" spans="1:2" x14ac:dyDescent="0.2">
      <c r="A2457" s="158"/>
      <c r="B2457" s="158"/>
    </row>
    <row r="2458" spans="1:2" x14ac:dyDescent="0.2">
      <c r="A2458" s="158"/>
      <c r="B2458" s="158"/>
    </row>
    <row r="2459" spans="1:2" x14ac:dyDescent="0.2">
      <c r="A2459" s="158"/>
      <c r="B2459" s="158"/>
    </row>
    <row r="2460" spans="1:2" x14ac:dyDescent="0.2">
      <c r="A2460" s="158"/>
      <c r="B2460" s="158"/>
    </row>
    <row r="2461" spans="1:2" x14ac:dyDescent="0.2">
      <c r="A2461" s="158"/>
      <c r="B2461" s="158"/>
    </row>
    <row r="2462" spans="1:2" x14ac:dyDescent="0.2">
      <c r="A2462" s="158"/>
      <c r="B2462" s="158"/>
    </row>
    <row r="2463" spans="1:2" x14ac:dyDescent="0.2">
      <c r="A2463" s="158"/>
      <c r="B2463" s="158"/>
    </row>
    <row r="2464" spans="1:2" x14ac:dyDescent="0.2">
      <c r="A2464" s="158"/>
      <c r="B2464" s="158"/>
    </row>
    <row r="2465" spans="1:2" x14ac:dyDescent="0.2">
      <c r="A2465" s="158"/>
      <c r="B2465" s="158"/>
    </row>
    <row r="2466" spans="1:2" x14ac:dyDescent="0.2">
      <c r="A2466" s="158"/>
      <c r="B2466" s="158"/>
    </row>
    <row r="2467" spans="1:2" x14ac:dyDescent="0.2">
      <c r="A2467" s="158"/>
      <c r="B2467" s="158"/>
    </row>
    <row r="2468" spans="1:2" x14ac:dyDescent="0.2">
      <c r="A2468" s="158"/>
      <c r="B2468" s="158"/>
    </row>
    <row r="2469" spans="1:2" x14ac:dyDescent="0.2">
      <c r="A2469" s="158"/>
      <c r="B2469" s="158"/>
    </row>
    <row r="2470" spans="1:2" x14ac:dyDescent="0.2">
      <c r="A2470" s="158"/>
      <c r="B2470" s="158"/>
    </row>
    <row r="2471" spans="1:2" x14ac:dyDescent="0.2">
      <c r="A2471" s="158"/>
      <c r="B2471" s="158"/>
    </row>
    <row r="2472" spans="1:2" x14ac:dyDescent="0.2">
      <c r="A2472" s="158"/>
      <c r="B2472" s="158"/>
    </row>
    <row r="2473" spans="1:2" x14ac:dyDescent="0.2">
      <c r="A2473" s="158"/>
      <c r="B2473" s="158"/>
    </row>
    <row r="2474" spans="1:2" x14ac:dyDescent="0.2">
      <c r="A2474" s="158"/>
      <c r="B2474" s="158"/>
    </row>
    <row r="2475" spans="1:2" x14ac:dyDescent="0.2">
      <c r="A2475" s="158"/>
      <c r="B2475" s="158"/>
    </row>
    <row r="2476" spans="1:2" x14ac:dyDescent="0.2">
      <c r="A2476" s="158"/>
      <c r="B2476" s="158"/>
    </row>
    <row r="2477" spans="1:2" x14ac:dyDescent="0.2">
      <c r="A2477" s="158"/>
      <c r="B2477" s="158"/>
    </row>
    <row r="2478" spans="1:2" x14ac:dyDescent="0.2">
      <c r="A2478" s="158"/>
      <c r="B2478" s="158"/>
    </row>
    <row r="2479" spans="1:2" x14ac:dyDescent="0.2">
      <c r="A2479" s="158"/>
      <c r="B2479" s="158"/>
    </row>
    <row r="2480" spans="1:2" x14ac:dyDescent="0.2">
      <c r="A2480" s="158"/>
      <c r="B2480" s="158"/>
    </row>
    <row r="2481" spans="1:2" x14ac:dyDescent="0.2">
      <c r="A2481" s="158"/>
      <c r="B2481" s="158"/>
    </row>
    <row r="2482" spans="1:2" x14ac:dyDescent="0.2">
      <c r="A2482" s="158"/>
      <c r="B2482" s="158"/>
    </row>
    <row r="2483" spans="1:2" x14ac:dyDescent="0.2">
      <c r="A2483" s="158"/>
      <c r="B2483" s="158"/>
    </row>
    <row r="2484" spans="1:2" x14ac:dyDescent="0.2">
      <c r="A2484" s="158"/>
      <c r="B2484" s="158"/>
    </row>
    <row r="2485" spans="1:2" x14ac:dyDescent="0.2">
      <c r="A2485" s="158"/>
      <c r="B2485" s="158"/>
    </row>
    <row r="2486" spans="1:2" x14ac:dyDescent="0.2">
      <c r="A2486" s="158"/>
      <c r="B2486" s="158"/>
    </row>
    <row r="2487" spans="1:2" x14ac:dyDescent="0.2">
      <c r="A2487" s="158"/>
      <c r="B2487" s="158"/>
    </row>
    <row r="2488" spans="1:2" x14ac:dyDescent="0.2">
      <c r="A2488" s="158"/>
      <c r="B2488" s="158"/>
    </row>
    <row r="2489" spans="1:2" x14ac:dyDescent="0.2">
      <c r="A2489" s="158"/>
      <c r="B2489" s="158"/>
    </row>
    <row r="2490" spans="1:2" x14ac:dyDescent="0.2">
      <c r="A2490" s="158"/>
      <c r="B2490" s="158"/>
    </row>
    <row r="2491" spans="1:2" x14ac:dyDescent="0.2">
      <c r="A2491" s="158"/>
      <c r="B2491" s="158"/>
    </row>
    <row r="2492" spans="1:2" x14ac:dyDescent="0.2">
      <c r="A2492" s="158"/>
      <c r="B2492" s="158"/>
    </row>
    <row r="2493" spans="1:2" x14ac:dyDescent="0.2">
      <c r="A2493" s="158"/>
      <c r="B2493" s="158"/>
    </row>
    <row r="2494" spans="1:2" x14ac:dyDescent="0.2">
      <c r="A2494" s="158"/>
      <c r="B2494" s="158"/>
    </row>
    <row r="2495" spans="1:2" x14ac:dyDescent="0.2">
      <c r="A2495" s="158"/>
      <c r="B2495" s="158"/>
    </row>
    <row r="2496" spans="1:2" x14ac:dyDescent="0.2">
      <c r="A2496" s="158"/>
      <c r="B2496" s="158"/>
    </row>
    <row r="2497" spans="1:2" x14ac:dyDescent="0.2">
      <c r="A2497" s="158"/>
      <c r="B2497" s="158"/>
    </row>
    <row r="2498" spans="1:2" x14ac:dyDescent="0.2">
      <c r="A2498" s="158"/>
      <c r="B2498" s="158"/>
    </row>
    <row r="2499" spans="1:2" x14ac:dyDescent="0.2">
      <c r="A2499" s="158"/>
      <c r="B2499" s="158"/>
    </row>
    <row r="2500" spans="1:2" x14ac:dyDescent="0.2">
      <c r="A2500" s="158"/>
      <c r="B2500" s="158"/>
    </row>
    <row r="2501" spans="1:2" x14ac:dyDescent="0.2">
      <c r="A2501" s="158"/>
      <c r="B2501" s="158"/>
    </row>
    <row r="2502" spans="1:2" x14ac:dyDescent="0.2">
      <c r="A2502" s="158"/>
      <c r="B2502" s="158"/>
    </row>
    <row r="2503" spans="1:2" x14ac:dyDescent="0.2">
      <c r="A2503" s="158"/>
      <c r="B2503" s="158"/>
    </row>
    <row r="2504" spans="1:2" x14ac:dyDescent="0.2">
      <c r="A2504" s="158"/>
      <c r="B2504" s="158"/>
    </row>
    <row r="2505" spans="1:2" x14ac:dyDescent="0.2">
      <c r="A2505" s="158"/>
      <c r="B2505" s="158"/>
    </row>
    <row r="2506" spans="1:2" x14ac:dyDescent="0.2">
      <c r="A2506" s="158"/>
      <c r="B2506" s="158"/>
    </row>
    <row r="2507" spans="1:2" x14ac:dyDescent="0.2">
      <c r="A2507" s="158"/>
      <c r="B2507" s="158"/>
    </row>
    <row r="2508" spans="1:2" x14ac:dyDescent="0.2">
      <c r="A2508" s="158"/>
      <c r="B2508" s="158"/>
    </row>
    <row r="2509" spans="1:2" x14ac:dyDescent="0.2">
      <c r="A2509" s="158"/>
      <c r="B2509" s="158"/>
    </row>
    <row r="2510" spans="1:2" x14ac:dyDescent="0.2">
      <c r="A2510" s="158"/>
      <c r="B2510" s="158"/>
    </row>
    <row r="2511" spans="1:2" x14ac:dyDescent="0.2">
      <c r="A2511" s="158"/>
      <c r="B2511" s="158"/>
    </row>
    <row r="2512" spans="1:2" x14ac:dyDescent="0.2">
      <c r="A2512" s="158"/>
      <c r="B2512" s="158"/>
    </row>
    <row r="2513" spans="1:2" x14ac:dyDescent="0.2">
      <c r="A2513" s="158"/>
      <c r="B2513" s="158"/>
    </row>
    <row r="2514" spans="1:2" x14ac:dyDescent="0.2">
      <c r="A2514" s="158"/>
      <c r="B2514" s="158"/>
    </row>
    <row r="2515" spans="1:2" x14ac:dyDescent="0.2">
      <c r="A2515" s="158"/>
      <c r="B2515" s="158"/>
    </row>
    <row r="2516" spans="1:2" x14ac:dyDescent="0.2">
      <c r="A2516" s="158"/>
      <c r="B2516" s="158"/>
    </row>
    <row r="2517" spans="1:2" x14ac:dyDescent="0.2">
      <c r="A2517" s="158"/>
      <c r="B2517" s="158"/>
    </row>
    <row r="2518" spans="1:2" x14ac:dyDescent="0.2">
      <c r="A2518" s="158"/>
      <c r="B2518" s="158"/>
    </row>
    <row r="2519" spans="1:2" x14ac:dyDescent="0.2">
      <c r="A2519" s="158"/>
      <c r="B2519" s="158"/>
    </row>
    <row r="2520" spans="1:2" x14ac:dyDescent="0.2">
      <c r="A2520" s="158"/>
      <c r="B2520" s="158"/>
    </row>
    <row r="2521" spans="1:2" x14ac:dyDescent="0.2">
      <c r="A2521" s="158"/>
      <c r="B2521" s="158"/>
    </row>
    <row r="2522" spans="1:2" x14ac:dyDescent="0.2">
      <c r="A2522" s="158"/>
      <c r="B2522" s="158"/>
    </row>
    <row r="2523" spans="1:2" x14ac:dyDescent="0.2">
      <c r="A2523" s="158"/>
      <c r="B2523" s="158"/>
    </row>
    <row r="2524" spans="1:2" x14ac:dyDescent="0.2">
      <c r="A2524" s="158"/>
      <c r="B2524" s="158"/>
    </row>
    <row r="2525" spans="1:2" x14ac:dyDescent="0.2">
      <c r="A2525" s="158"/>
      <c r="B2525" s="158"/>
    </row>
    <row r="2526" spans="1:2" x14ac:dyDescent="0.2">
      <c r="A2526" s="158"/>
      <c r="B2526" s="158"/>
    </row>
    <row r="2527" spans="1:2" x14ac:dyDescent="0.2">
      <c r="A2527" s="158"/>
      <c r="B2527" s="158"/>
    </row>
    <row r="2528" spans="1:2" x14ac:dyDescent="0.2">
      <c r="A2528" s="158"/>
      <c r="B2528" s="158"/>
    </row>
    <row r="2529" spans="1:2" x14ac:dyDescent="0.2">
      <c r="A2529" s="158"/>
      <c r="B2529" s="158"/>
    </row>
    <row r="2530" spans="1:2" x14ac:dyDescent="0.2">
      <c r="A2530" s="158"/>
      <c r="B2530" s="158"/>
    </row>
    <row r="2531" spans="1:2" x14ac:dyDescent="0.2">
      <c r="A2531" s="158"/>
      <c r="B2531" s="158"/>
    </row>
    <row r="2532" spans="1:2" x14ac:dyDescent="0.2">
      <c r="A2532" s="158"/>
      <c r="B2532" s="158"/>
    </row>
    <row r="2533" spans="1:2" x14ac:dyDescent="0.2">
      <c r="A2533" s="158"/>
      <c r="B2533" s="158"/>
    </row>
    <row r="2534" spans="1:2" x14ac:dyDescent="0.2">
      <c r="A2534" s="158"/>
      <c r="B2534" s="158"/>
    </row>
    <row r="2535" spans="1:2" x14ac:dyDescent="0.2">
      <c r="A2535" s="158"/>
      <c r="B2535" s="158"/>
    </row>
    <row r="2536" spans="1:2" x14ac:dyDescent="0.2">
      <c r="A2536" s="158"/>
      <c r="B2536" s="158"/>
    </row>
    <row r="2537" spans="1:2" x14ac:dyDescent="0.2">
      <c r="A2537" s="158"/>
      <c r="B2537" s="158"/>
    </row>
    <row r="2538" spans="1:2" x14ac:dyDescent="0.2">
      <c r="A2538" s="158"/>
      <c r="B2538" s="158"/>
    </row>
    <row r="2539" spans="1:2" x14ac:dyDescent="0.2">
      <c r="A2539" s="158"/>
      <c r="B2539" s="158"/>
    </row>
    <row r="2540" spans="1:2" x14ac:dyDescent="0.2">
      <c r="A2540" s="158"/>
      <c r="B2540" s="158"/>
    </row>
    <row r="2541" spans="1:2" x14ac:dyDescent="0.2">
      <c r="A2541" s="158"/>
      <c r="B2541" s="158"/>
    </row>
    <row r="2542" spans="1:2" x14ac:dyDescent="0.2">
      <c r="A2542" s="158"/>
      <c r="B2542" s="158"/>
    </row>
    <row r="2543" spans="1:2" x14ac:dyDescent="0.2">
      <c r="A2543" s="158"/>
      <c r="B2543" s="158"/>
    </row>
    <row r="2544" spans="1:2" x14ac:dyDescent="0.2">
      <c r="A2544" s="158"/>
      <c r="B2544" s="158"/>
    </row>
    <row r="2545" spans="1:2" x14ac:dyDescent="0.2">
      <c r="A2545" s="158"/>
      <c r="B2545" s="158"/>
    </row>
    <row r="2546" spans="1:2" x14ac:dyDescent="0.2">
      <c r="A2546" s="158"/>
      <c r="B2546" s="158"/>
    </row>
    <row r="2547" spans="1:2" x14ac:dyDescent="0.2">
      <c r="A2547" s="158"/>
      <c r="B2547" s="158"/>
    </row>
    <row r="2548" spans="1:2" x14ac:dyDescent="0.2">
      <c r="A2548" s="158"/>
      <c r="B2548" s="158"/>
    </row>
    <row r="2549" spans="1:2" x14ac:dyDescent="0.2">
      <c r="A2549" s="158"/>
      <c r="B2549" s="158"/>
    </row>
    <row r="2550" spans="1:2" x14ac:dyDescent="0.2">
      <c r="A2550" s="158"/>
      <c r="B2550" s="158"/>
    </row>
    <row r="2551" spans="1:2" x14ac:dyDescent="0.2">
      <c r="A2551" s="158"/>
      <c r="B2551" s="158"/>
    </row>
    <row r="2552" spans="1:2" x14ac:dyDescent="0.2">
      <c r="A2552" s="158"/>
      <c r="B2552" s="158"/>
    </row>
    <row r="2553" spans="1:2" x14ac:dyDescent="0.2">
      <c r="A2553" s="158"/>
      <c r="B2553" s="158"/>
    </row>
    <row r="2554" spans="1:2" x14ac:dyDescent="0.2">
      <c r="A2554" s="158"/>
      <c r="B2554" s="158"/>
    </row>
    <row r="2555" spans="1:2" x14ac:dyDescent="0.2">
      <c r="A2555" s="158"/>
      <c r="B2555" s="158"/>
    </row>
    <row r="2556" spans="1:2" x14ac:dyDescent="0.2">
      <c r="A2556" s="158"/>
      <c r="B2556" s="158"/>
    </row>
    <row r="2557" spans="1:2" x14ac:dyDescent="0.2">
      <c r="A2557" s="158"/>
      <c r="B2557" s="158"/>
    </row>
    <row r="2558" spans="1:2" x14ac:dyDescent="0.2">
      <c r="A2558" s="158"/>
      <c r="B2558" s="158"/>
    </row>
    <row r="2559" spans="1:2" x14ac:dyDescent="0.2">
      <c r="A2559" s="158"/>
      <c r="B2559" s="158"/>
    </row>
    <row r="2560" spans="1:2" x14ac:dyDescent="0.2">
      <c r="A2560" s="158"/>
      <c r="B2560" s="158"/>
    </row>
    <row r="2561" spans="1:2" x14ac:dyDescent="0.2">
      <c r="A2561" s="158"/>
      <c r="B2561" s="158"/>
    </row>
    <row r="2562" spans="1:2" x14ac:dyDescent="0.2">
      <c r="A2562" s="158"/>
      <c r="B2562" s="158"/>
    </row>
    <row r="2563" spans="1:2" x14ac:dyDescent="0.2">
      <c r="A2563" s="158"/>
      <c r="B2563" s="158"/>
    </row>
    <row r="2564" spans="1:2" x14ac:dyDescent="0.2">
      <c r="A2564" s="158"/>
      <c r="B2564" s="158"/>
    </row>
    <row r="2565" spans="1:2" x14ac:dyDescent="0.2">
      <c r="A2565" s="158"/>
      <c r="B2565" s="158"/>
    </row>
    <row r="2566" spans="1:2" x14ac:dyDescent="0.2">
      <c r="A2566" s="158"/>
      <c r="B2566" s="158"/>
    </row>
    <row r="2567" spans="1:2" x14ac:dyDescent="0.2">
      <c r="A2567" s="158"/>
      <c r="B2567" s="158"/>
    </row>
    <row r="2568" spans="1:2" x14ac:dyDescent="0.2">
      <c r="A2568" s="158"/>
      <c r="B2568" s="158"/>
    </row>
    <row r="2569" spans="1:2" x14ac:dyDescent="0.2">
      <c r="A2569" s="158"/>
      <c r="B2569" s="158"/>
    </row>
    <row r="2570" spans="1:2" x14ac:dyDescent="0.2">
      <c r="A2570" s="158"/>
      <c r="B2570" s="158"/>
    </row>
    <row r="2571" spans="1:2" x14ac:dyDescent="0.2">
      <c r="A2571" s="158"/>
      <c r="B2571" s="158"/>
    </row>
    <row r="2572" spans="1:2" x14ac:dyDescent="0.2">
      <c r="A2572" s="158"/>
      <c r="B2572" s="158"/>
    </row>
    <row r="2573" spans="1:2" x14ac:dyDescent="0.2">
      <c r="A2573" s="158"/>
      <c r="B2573" s="158"/>
    </row>
    <row r="2574" spans="1:2" x14ac:dyDescent="0.2">
      <c r="A2574" s="158"/>
      <c r="B2574" s="158"/>
    </row>
    <row r="2575" spans="1:2" x14ac:dyDescent="0.2">
      <c r="A2575" s="158"/>
      <c r="B2575" s="158"/>
    </row>
    <row r="2576" spans="1:2" x14ac:dyDescent="0.2">
      <c r="A2576" s="158"/>
      <c r="B2576" s="158"/>
    </row>
    <row r="2577" spans="1:2" x14ac:dyDescent="0.2">
      <c r="A2577" s="158"/>
      <c r="B2577" s="158"/>
    </row>
    <row r="2578" spans="1:2" x14ac:dyDescent="0.2">
      <c r="A2578" s="158"/>
      <c r="B2578" s="158"/>
    </row>
    <row r="2579" spans="1:2" x14ac:dyDescent="0.2">
      <c r="A2579" s="158"/>
      <c r="B2579" s="158"/>
    </row>
    <row r="2580" spans="1:2" x14ac:dyDescent="0.2">
      <c r="A2580" s="158"/>
      <c r="B2580" s="158"/>
    </row>
    <row r="2581" spans="1:2" x14ac:dyDescent="0.2">
      <c r="A2581" s="158"/>
      <c r="B2581" s="158"/>
    </row>
    <row r="2582" spans="1:2" x14ac:dyDescent="0.2">
      <c r="A2582" s="158"/>
      <c r="B2582" s="158"/>
    </row>
    <row r="2583" spans="1:2" x14ac:dyDescent="0.2">
      <c r="A2583" s="158"/>
      <c r="B2583" s="158"/>
    </row>
    <row r="2584" spans="1:2" x14ac:dyDescent="0.2">
      <c r="A2584" s="158"/>
      <c r="B2584" s="158"/>
    </row>
    <row r="2585" spans="1:2" x14ac:dyDescent="0.2">
      <c r="A2585" s="158"/>
      <c r="B2585" s="158"/>
    </row>
    <row r="2586" spans="1:2" x14ac:dyDescent="0.2">
      <c r="A2586" s="158"/>
      <c r="B2586" s="158"/>
    </row>
    <row r="2587" spans="1:2" x14ac:dyDescent="0.2">
      <c r="A2587" s="158"/>
      <c r="B2587" s="158"/>
    </row>
    <row r="2588" spans="1:2" x14ac:dyDescent="0.2">
      <c r="A2588" s="158"/>
      <c r="B2588" s="158"/>
    </row>
    <row r="2589" spans="1:2" x14ac:dyDescent="0.2">
      <c r="A2589" s="158"/>
      <c r="B2589" s="158"/>
    </row>
    <row r="2590" spans="1:2" x14ac:dyDescent="0.2">
      <c r="A2590" s="158"/>
      <c r="B2590" s="158"/>
    </row>
    <row r="2591" spans="1:2" x14ac:dyDescent="0.2">
      <c r="A2591" s="158"/>
      <c r="B2591" s="158"/>
    </row>
    <row r="2592" spans="1:2" x14ac:dyDescent="0.2">
      <c r="A2592" s="158"/>
      <c r="B2592" s="158"/>
    </row>
    <row r="2593" spans="1:2" x14ac:dyDescent="0.2">
      <c r="A2593" s="158"/>
      <c r="B2593" s="158"/>
    </row>
    <row r="2594" spans="1:2" x14ac:dyDescent="0.2">
      <c r="A2594" s="158"/>
      <c r="B2594" s="158"/>
    </row>
    <row r="2595" spans="1:2" x14ac:dyDescent="0.2">
      <c r="A2595" s="158"/>
      <c r="B2595" s="158"/>
    </row>
    <row r="2596" spans="1:2" x14ac:dyDescent="0.2">
      <c r="A2596" s="158"/>
      <c r="B2596" s="158"/>
    </row>
    <row r="2597" spans="1:2" x14ac:dyDescent="0.2">
      <c r="A2597" s="158"/>
      <c r="B2597" s="158"/>
    </row>
    <row r="2598" spans="1:2" x14ac:dyDescent="0.2">
      <c r="A2598" s="158"/>
      <c r="B2598" s="158"/>
    </row>
    <row r="2599" spans="1:2" x14ac:dyDescent="0.2">
      <c r="A2599" s="158"/>
      <c r="B2599" s="158"/>
    </row>
    <row r="2600" spans="1:2" x14ac:dyDescent="0.2">
      <c r="A2600" s="158"/>
      <c r="B2600" s="158"/>
    </row>
    <row r="2601" spans="1:2" x14ac:dyDescent="0.2">
      <c r="A2601" s="158"/>
      <c r="B2601" s="158"/>
    </row>
    <row r="2602" spans="1:2" x14ac:dyDescent="0.2">
      <c r="A2602" s="158"/>
      <c r="B2602" s="158"/>
    </row>
    <row r="2603" spans="1:2" x14ac:dyDescent="0.2">
      <c r="A2603" s="158"/>
      <c r="B2603" s="158"/>
    </row>
    <row r="2604" spans="1:2" x14ac:dyDescent="0.2">
      <c r="A2604" s="158"/>
      <c r="B2604" s="158"/>
    </row>
    <row r="2605" spans="1:2" x14ac:dyDescent="0.2">
      <c r="A2605" s="158"/>
      <c r="B2605" s="158"/>
    </row>
    <row r="2606" spans="1:2" x14ac:dyDescent="0.2">
      <c r="A2606" s="158"/>
      <c r="B2606" s="158"/>
    </row>
    <row r="2607" spans="1:2" x14ac:dyDescent="0.2">
      <c r="A2607" s="158"/>
      <c r="B2607" s="158"/>
    </row>
    <row r="2608" spans="1:2" x14ac:dyDescent="0.2">
      <c r="A2608" s="158"/>
      <c r="B2608" s="158"/>
    </row>
    <row r="2609" spans="1:2" x14ac:dyDescent="0.2">
      <c r="A2609" s="158"/>
      <c r="B2609" s="158"/>
    </row>
    <row r="2610" spans="1:2" x14ac:dyDescent="0.2">
      <c r="A2610" s="158"/>
      <c r="B2610" s="158"/>
    </row>
    <row r="2611" spans="1:2" x14ac:dyDescent="0.2">
      <c r="A2611" s="158"/>
      <c r="B2611" s="158"/>
    </row>
    <row r="2612" spans="1:2" x14ac:dyDescent="0.2">
      <c r="A2612" s="158"/>
      <c r="B2612" s="158"/>
    </row>
    <row r="2613" spans="1:2" x14ac:dyDescent="0.2">
      <c r="A2613" s="158"/>
      <c r="B2613" s="158"/>
    </row>
    <row r="2614" spans="1:2" x14ac:dyDescent="0.2">
      <c r="A2614" s="158"/>
      <c r="B2614" s="158"/>
    </row>
    <row r="2615" spans="1:2" x14ac:dyDescent="0.2">
      <c r="A2615" s="158"/>
      <c r="B2615" s="158"/>
    </row>
    <row r="2616" spans="1:2" x14ac:dyDescent="0.2">
      <c r="A2616" s="158"/>
      <c r="B2616" s="158"/>
    </row>
    <row r="2617" spans="1:2" x14ac:dyDescent="0.2">
      <c r="A2617" s="158"/>
      <c r="B2617" s="158"/>
    </row>
    <row r="2618" spans="1:2" x14ac:dyDescent="0.2">
      <c r="A2618" s="158"/>
      <c r="B2618" s="158"/>
    </row>
    <row r="2619" spans="1:2" x14ac:dyDescent="0.2">
      <c r="A2619" s="158"/>
      <c r="B2619" s="158"/>
    </row>
    <row r="2620" spans="1:2" x14ac:dyDescent="0.2">
      <c r="A2620" s="158"/>
      <c r="B2620" s="158"/>
    </row>
    <row r="2621" spans="1:2" x14ac:dyDescent="0.2">
      <c r="A2621" s="158"/>
      <c r="B2621" s="158"/>
    </row>
    <row r="2622" spans="1:2" x14ac:dyDescent="0.2">
      <c r="A2622" s="158"/>
      <c r="B2622" s="158"/>
    </row>
    <row r="2623" spans="1:2" x14ac:dyDescent="0.2">
      <c r="A2623" s="158"/>
      <c r="B2623" s="158"/>
    </row>
    <row r="2624" spans="1:2" x14ac:dyDescent="0.2">
      <c r="A2624" s="158"/>
      <c r="B2624" s="158"/>
    </row>
    <row r="2625" spans="1:2" x14ac:dyDescent="0.2">
      <c r="A2625" s="158"/>
      <c r="B2625" s="158"/>
    </row>
    <row r="2626" spans="1:2" x14ac:dyDescent="0.2">
      <c r="A2626" s="158"/>
      <c r="B2626" s="158"/>
    </row>
    <row r="2627" spans="1:2" x14ac:dyDescent="0.2">
      <c r="A2627" s="158"/>
      <c r="B2627" s="158"/>
    </row>
    <row r="2628" spans="1:2" x14ac:dyDescent="0.2">
      <c r="A2628" s="158"/>
      <c r="B2628" s="158"/>
    </row>
    <row r="2629" spans="1:2" x14ac:dyDescent="0.2">
      <c r="A2629" s="158"/>
      <c r="B2629" s="158"/>
    </row>
    <row r="2630" spans="1:2" x14ac:dyDescent="0.2">
      <c r="A2630" s="158"/>
      <c r="B2630" s="158"/>
    </row>
    <row r="2631" spans="1:2" x14ac:dyDescent="0.2">
      <c r="A2631" s="158"/>
      <c r="B2631" s="158"/>
    </row>
    <row r="2632" spans="1:2" x14ac:dyDescent="0.2">
      <c r="A2632" s="158"/>
      <c r="B2632" s="158"/>
    </row>
    <row r="2633" spans="1:2" x14ac:dyDescent="0.2">
      <c r="A2633" s="158"/>
      <c r="B2633" s="158"/>
    </row>
    <row r="2634" spans="1:2" x14ac:dyDescent="0.2">
      <c r="A2634" s="158"/>
      <c r="B2634" s="158"/>
    </row>
    <row r="2635" spans="1:2" x14ac:dyDescent="0.2">
      <c r="A2635" s="158"/>
      <c r="B2635" s="158"/>
    </row>
    <row r="2636" spans="1:2" x14ac:dyDescent="0.2">
      <c r="A2636" s="158"/>
      <c r="B2636" s="158"/>
    </row>
    <row r="2637" spans="1:2" x14ac:dyDescent="0.2">
      <c r="A2637" s="158"/>
      <c r="B2637" s="158"/>
    </row>
    <row r="2638" spans="1:2" x14ac:dyDescent="0.2">
      <c r="A2638" s="158"/>
      <c r="B2638" s="158"/>
    </row>
    <row r="2639" spans="1:2" x14ac:dyDescent="0.2">
      <c r="A2639" s="158"/>
      <c r="B2639" s="158"/>
    </row>
    <row r="2640" spans="1:2" x14ac:dyDescent="0.2">
      <c r="A2640" s="158"/>
      <c r="B2640" s="158"/>
    </row>
    <row r="2641" spans="1:2" x14ac:dyDescent="0.2">
      <c r="A2641" s="158"/>
      <c r="B2641" s="158"/>
    </row>
    <row r="2642" spans="1:2" x14ac:dyDescent="0.2">
      <c r="A2642" s="158"/>
      <c r="B2642" s="158"/>
    </row>
    <row r="2643" spans="1:2" x14ac:dyDescent="0.2">
      <c r="A2643" s="158"/>
      <c r="B2643" s="158"/>
    </row>
    <row r="2644" spans="1:2" x14ac:dyDescent="0.2">
      <c r="A2644" s="158"/>
      <c r="B2644" s="158"/>
    </row>
    <row r="2645" spans="1:2" x14ac:dyDescent="0.2">
      <c r="A2645" s="158"/>
      <c r="B2645" s="158"/>
    </row>
    <row r="2646" spans="1:2" x14ac:dyDescent="0.2">
      <c r="A2646" s="158"/>
      <c r="B2646" s="158"/>
    </row>
    <row r="2647" spans="1:2" x14ac:dyDescent="0.2">
      <c r="A2647" s="158"/>
      <c r="B2647" s="158"/>
    </row>
    <row r="2648" spans="1:2" x14ac:dyDescent="0.2">
      <c r="A2648" s="158"/>
      <c r="B2648" s="158"/>
    </row>
    <row r="2649" spans="1:2" x14ac:dyDescent="0.2">
      <c r="A2649" s="158"/>
      <c r="B2649" s="158"/>
    </row>
    <row r="2650" spans="1:2" x14ac:dyDescent="0.2">
      <c r="A2650" s="158"/>
      <c r="B2650" s="158"/>
    </row>
    <row r="2651" spans="1:2" x14ac:dyDescent="0.2">
      <c r="A2651" s="158"/>
      <c r="B2651" s="158"/>
    </row>
    <row r="2652" spans="1:2" x14ac:dyDescent="0.2">
      <c r="A2652" s="158"/>
      <c r="B2652" s="158"/>
    </row>
    <row r="2653" spans="1:2" x14ac:dyDescent="0.2">
      <c r="A2653" s="158"/>
      <c r="B2653" s="158"/>
    </row>
    <row r="2654" spans="1:2" x14ac:dyDescent="0.2">
      <c r="A2654" s="158"/>
      <c r="B2654" s="158"/>
    </row>
    <row r="2655" spans="1:2" x14ac:dyDescent="0.2">
      <c r="A2655" s="158"/>
      <c r="B2655" s="158"/>
    </row>
    <row r="2656" spans="1:2" x14ac:dyDescent="0.2">
      <c r="A2656" s="158"/>
      <c r="B2656" s="158"/>
    </row>
    <row r="2657" spans="1:2" x14ac:dyDescent="0.2">
      <c r="A2657" s="158"/>
      <c r="B2657" s="158"/>
    </row>
    <row r="2658" spans="1:2" x14ac:dyDescent="0.2">
      <c r="A2658" s="158"/>
      <c r="B2658" s="158"/>
    </row>
    <row r="2659" spans="1:2" x14ac:dyDescent="0.2">
      <c r="A2659" s="158"/>
      <c r="B2659" s="158"/>
    </row>
    <row r="2660" spans="1:2" x14ac:dyDescent="0.2">
      <c r="A2660" s="158"/>
      <c r="B2660" s="158"/>
    </row>
    <row r="2661" spans="1:2" x14ac:dyDescent="0.2">
      <c r="A2661" s="158"/>
      <c r="B2661" s="158"/>
    </row>
    <row r="2662" spans="1:2" x14ac:dyDescent="0.2">
      <c r="A2662" s="158"/>
      <c r="B2662" s="158"/>
    </row>
    <row r="2663" spans="1:2" x14ac:dyDescent="0.2">
      <c r="A2663" s="158"/>
      <c r="B2663" s="158"/>
    </row>
    <row r="2664" spans="1:2" x14ac:dyDescent="0.2">
      <c r="A2664" s="158"/>
      <c r="B2664" s="158"/>
    </row>
    <row r="2665" spans="1:2" x14ac:dyDescent="0.2">
      <c r="A2665" s="158"/>
      <c r="B2665" s="158"/>
    </row>
    <row r="2666" spans="1:2" x14ac:dyDescent="0.2">
      <c r="A2666" s="158"/>
      <c r="B2666" s="158"/>
    </row>
    <row r="2667" spans="1:2" x14ac:dyDescent="0.2">
      <c r="A2667" s="158"/>
      <c r="B2667" s="158"/>
    </row>
    <row r="2668" spans="1:2" x14ac:dyDescent="0.2">
      <c r="A2668" s="158"/>
      <c r="B2668" s="158"/>
    </row>
    <row r="2669" spans="1:2" x14ac:dyDescent="0.2">
      <c r="A2669" s="158"/>
      <c r="B2669" s="158"/>
    </row>
    <row r="2670" spans="1:2" x14ac:dyDescent="0.2">
      <c r="A2670" s="158"/>
      <c r="B2670" s="158"/>
    </row>
    <row r="2671" spans="1:2" x14ac:dyDescent="0.2">
      <c r="A2671" s="158"/>
      <c r="B2671" s="158"/>
    </row>
    <row r="2672" spans="1:2" x14ac:dyDescent="0.2">
      <c r="A2672" s="158"/>
      <c r="B2672" s="158"/>
    </row>
    <row r="2673" spans="1:2" x14ac:dyDescent="0.2">
      <c r="A2673" s="158"/>
      <c r="B2673" s="158"/>
    </row>
    <row r="2674" spans="1:2" x14ac:dyDescent="0.2">
      <c r="A2674" s="158"/>
      <c r="B2674" s="158"/>
    </row>
    <row r="2675" spans="1:2" x14ac:dyDescent="0.2">
      <c r="A2675" s="158"/>
      <c r="B2675" s="158"/>
    </row>
    <row r="2676" spans="1:2" x14ac:dyDescent="0.2">
      <c r="A2676" s="158"/>
      <c r="B2676" s="158"/>
    </row>
    <row r="2677" spans="1:2" x14ac:dyDescent="0.2">
      <c r="A2677" s="158"/>
      <c r="B2677" s="158"/>
    </row>
    <row r="2678" spans="1:2" x14ac:dyDescent="0.2">
      <c r="A2678" s="158"/>
      <c r="B2678" s="158"/>
    </row>
    <row r="2679" spans="1:2" x14ac:dyDescent="0.2">
      <c r="A2679" s="158"/>
      <c r="B2679" s="158"/>
    </row>
    <row r="2680" spans="1:2" x14ac:dyDescent="0.2">
      <c r="A2680" s="158"/>
      <c r="B2680" s="158"/>
    </row>
    <row r="2681" spans="1:2" x14ac:dyDescent="0.2">
      <c r="A2681" s="158"/>
      <c r="B2681" s="158"/>
    </row>
    <row r="2682" spans="1:2" x14ac:dyDescent="0.2">
      <c r="A2682" s="158"/>
      <c r="B2682" s="158"/>
    </row>
    <row r="2683" spans="1:2" x14ac:dyDescent="0.2">
      <c r="A2683" s="158"/>
      <c r="B2683" s="158"/>
    </row>
    <row r="2684" spans="1:2" x14ac:dyDescent="0.2">
      <c r="A2684" s="158"/>
      <c r="B2684" s="158"/>
    </row>
    <row r="2685" spans="1:2" x14ac:dyDescent="0.2">
      <c r="A2685" s="158"/>
      <c r="B2685" s="158"/>
    </row>
    <row r="2686" spans="1:2" x14ac:dyDescent="0.2">
      <c r="A2686" s="158"/>
      <c r="B2686" s="158"/>
    </row>
    <row r="2687" spans="1:2" x14ac:dyDescent="0.2">
      <c r="A2687" s="158"/>
      <c r="B2687" s="158"/>
    </row>
    <row r="2688" spans="1:2" x14ac:dyDescent="0.2">
      <c r="A2688" s="158"/>
      <c r="B2688" s="158"/>
    </row>
    <row r="2689" spans="1:2" x14ac:dyDescent="0.2">
      <c r="A2689" s="158"/>
      <c r="B2689" s="158"/>
    </row>
    <row r="2690" spans="1:2" x14ac:dyDescent="0.2">
      <c r="A2690" s="158"/>
      <c r="B2690" s="158"/>
    </row>
    <row r="2691" spans="1:2" x14ac:dyDescent="0.2">
      <c r="A2691" s="158"/>
      <c r="B2691" s="158"/>
    </row>
    <row r="2692" spans="1:2" x14ac:dyDescent="0.2">
      <c r="A2692" s="158"/>
      <c r="B2692" s="158"/>
    </row>
    <row r="2693" spans="1:2" x14ac:dyDescent="0.2">
      <c r="A2693" s="158"/>
      <c r="B2693" s="158"/>
    </row>
    <row r="2694" spans="1:2" x14ac:dyDescent="0.2">
      <c r="A2694" s="158"/>
      <c r="B2694" s="158"/>
    </row>
    <row r="2695" spans="1:2" x14ac:dyDescent="0.2">
      <c r="A2695" s="158"/>
      <c r="B2695" s="158"/>
    </row>
    <row r="2696" spans="1:2" x14ac:dyDescent="0.2">
      <c r="A2696" s="158"/>
      <c r="B2696" s="158"/>
    </row>
    <row r="2697" spans="1:2" x14ac:dyDescent="0.2">
      <c r="A2697" s="158"/>
      <c r="B2697" s="158"/>
    </row>
    <row r="2698" spans="1:2" x14ac:dyDescent="0.2">
      <c r="A2698" s="158"/>
      <c r="B2698" s="158"/>
    </row>
    <row r="2699" spans="1:2" x14ac:dyDescent="0.2">
      <c r="A2699" s="158"/>
      <c r="B2699" s="158"/>
    </row>
    <row r="2700" spans="1:2" x14ac:dyDescent="0.2">
      <c r="A2700" s="158"/>
      <c r="B2700" s="158"/>
    </row>
    <row r="2701" spans="1:2" x14ac:dyDescent="0.2">
      <c r="A2701" s="158"/>
      <c r="B2701" s="158"/>
    </row>
    <row r="2702" spans="1:2" x14ac:dyDescent="0.2">
      <c r="A2702" s="158"/>
      <c r="B2702" s="158"/>
    </row>
    <row r="2703" spans="1:2" x14ac:dyDescent="0.2">
      <c r="A2703" s="158"/>
      <c r="B2703" s="158"/>
    </row>
    <row r="2704" spans="1:2" x14ac:dyDescent="0.2">
      <c r="A2704" s="158"/>
      <c r="B2704" s="158"/>
    </row>
    <row r="2705" spans="1:2" x14ac:dyDescent="0.2">
      <c r="A2705" s="158"/>
      <c r="B2705" s="158"/>
    </row>
    <row r="2706" spans="1:2" x14ac:dyDescent="0.2">
      <c r="A2706" s="158"/>
      <c r="B2706" s="158"/>
    </row>
    <row r="2707" spans="1:2" x14ac:dyDescent="0.2">
      <c r="A2707" s="158"/>
      <c r="B2707" s="158"/>
    </row>
    <row r="2708" spans="1:2" x14ac:dyDescent="0.2">
      <c r="A2708" s="158"/>
      <c r="B2708" s="158"/>
    </row>
    <row r="2709" spans="1:2" x14ac:dyDescent="0.2">
      <c r="A2709" s="158"/>
      <c r="B2709" s="158"/>
    </row>
    <row r="2710" spans="1:2" x14ac:dyDescent="0.2">
      <c r="A2710" s="158"/>
      <c r="B2710" s="158"/>
    </row>
    <row r="2711" spans="1:2" x14ac:dyDescent="0.2">
      <c r="A2711" s="158"/>
      <c r="B2711" s="158"/>
    </row>
    <row r="2712" spans="1:2" x14ac:dyDescent="0.2">
      <c r="A2712" s="158"/>
      <c r="B2712" s="158"/>
    </row>
    <row r="2713" spans="1:2" x14ac:dyDescent="0.2">
      <c r="A2713" s="158"/>
      <c r="B2713" s="158"/>
    </row>
    <row r="2714" spans="1:2" x14ac:dyDescent="0.2">
      <c r="A2714" s="158"/>
      <c r="B2714" s="158"/>
    </row>
    <row r="2715" spans="1:2" x14ac:dyDescent="0.2">
      <c r="A2715" s="158"/>
      <c r="B2715" s="158"/>
    </row>
    <row r="2716" spans="1:2" x14ac:dyDescent="0.2">
      <c r="A2716" s="158"/>
      <c r="B2716" s="158"/>
    </row>
    <row r="2717" spans="1:2" x14ac:dyDescent="0.2">
      <c r="A2717" s="158"/>
      <c r="B2717" s="158"/>
    </row>
    <row r="2718" spans="1:2" x14ac:dyDescent="0.2">
      <c r="A2718" s="158"/>
      <c r="B2718" s="158"/>
    </row>
    <row r="2719" spans="1:2" x14ac:dyDescent="0.2">
      <c r="A2719" s="158"/>
      <c r="B2719" s="158"/>
    </row>
    <row r="2720" spans="1:2" x14ac:dyDescent="0.2">
      <c r="A2720" s="158"/>
      <c r="B2720" s="158"/>
    </row>
    <row r="2721" spans="1:2" x14ac:dyDescent="0.2">
      <c r="A2721" s="158"/>
      <c r="B2721" s="158"/>
    </row>
    <row r="2722" spans="1:2" x14ac:dyDescent="0.2">
      <c r="A2722" s="158"/>
      <c r="B2722" s="158"/>
    </row>
    <row r="2723" spans="1:2" x14ac:dyDescent="0.2">
      <c r="A2723" s="158"/>
      <c r="B2723" s="158"/>
    </row>
    <row r="2724" spans="1:2" x14ac:dyDescent="0.2">
      <c r="A2724" s="158"/>
      <c r="B2724" s="158"/>
    </row>
    <row r="2725" spans="1:2" x14ac:dyDescent="0.2">
      <c r="A2725" s="158"/>
      <c r="B2725" s="158"/>
    </row>
    <row r="2726" spans="1:2" x14ac:dyDescent="0.2">
      <c r="A2726" s="158"/>
      <c r="B2726" s="158"/>
    </row>
    <row r="2727" spans="1:2" x14ac:dyDescent="0.2">
      <c r="A2727" s="158"/>
      <c r="B2727" s="158"/>
    </row>
    <row r="2728" spans="1:2" x14ac:dyDescent="0.2">
      <c r="A2728" s="158"/>
      <c r="B2728" s="158"/>
    </row>
    <row r="2729" spans="1:2" x14ac:dyDescent="0.2">
      <c r="A2729" s="158"/>
      <c r="B2729" s="158"/>
    </row>
    <row r="2730" spans="1:2" x14ac:dyDescent="0.2">
      <c r="A2730" s="158"/>
      <c r="B2730" s="158"/>
    </row>
    <row r="2731" spans="1:2" x14ac:dyDescent="0.2">
      <c r="A2731" s="158"/>
      <c r="B2731" s="158"/>
    </row>
    <row r="2732" spans="1:2" x14ac:dyDescent="0.2">
      <c r="A2732" s="158"/>
      <c r="B2732" s="158"/>
    </row>
    <row r="2733" spans="1:2" x14ac:dyDescent="0.2">
      <c r="A2733" s="158"/>
      <c r="B2733" s="158"/>
    </row>
    <row r="2734" spans="1:2" x14ac:dyDescent="0.2">
      <c r="A2734" s="158"/>
      <c r="B2734" s="158"/>
    </row>
    <row r="2735" spans="1:2" x14ac:dyDescent="0.2">
      <c r="A2735" s="158"/>
      <c r="B2735" s="158"/>
    </row>
    <row r="2736" spans="1:2" x14ac:dyDescent="0.2">
      <c r="A2736" s="158"/>
      <c r="B2736" s="158"/>
    </row>
    <row r="2737" spans="1:2" x14ac:dyDescent="0.2">
      <c r="A2737" s="158"/>
      <c r="B2737" s="158"/>
    </row>
    <row r="2738" spans="1:2" x14ac:dyDescent="0.2">
      <c r="A2738" s="158"/>
      <c r="B2738" s="158"/>
    </row>
    <row r="2739" spans="1:2" x14ac:dyDescent="0.2">
      <c r="A2739" s="158"/>
      <c r="B2739" s="158"/>
    </row>
    <row r="2740" spans="1:2" x14ac:dyDescent="0.2">
      <c r="A2740" s="158"/>
      <c r="B2740" s="158"/>
    </row>
    <row r="2741" spans="1:2" x14ac:dyDescent="0.2">
      <c r="A2741" s="158"/>
      <c r="B2741" s="158"/>
    </row>
    <row r="2742" spans="1:2" x14ac:dyDescent="0.2">
      <c r="A2742" s="158"/>
      <c r="B2742" s="158"/>
    </row>
    <row r="2743" spans="1:2" x14ac:dyDescent="0.2">
      <c r="A2743" s="158"/>
      <c r="B2743" s="158"/>
    </row>
    <row r="2744" spans="1:2" x14ac:dyDescent="0.2">
      <c r="A2744" s="158"/>
      <c r="B2744" s="158"/>
    </row>
    <row r="2745" spans="1:2" x14ac:dyDescent="0.2">
      <c r="A2745" s="158"/>
      <c r="B2745" s="158"/>
    </row>
    <row r="2746" spans="1:2" x14ac:dyDescent="0.2">
      <c r="A2746" s="158"/>
      <c r="B2746" s="158"/>
    </row>
    <row r="2747" spans="1:2" x14ac:dyDescent="0.2">
      <c r="A2747" s="158"/>
      <c r="B2747" s="158"/>
    </row>
    <row r="2748" spans="1:2" x14ac:dyDescent="0.2">
      <c r="A2748" s="158"/>
      <c r="B2748" s="158"/>
    </row>
    <row r="2749" spans="1:2" x14ac:dyDescent="0.2">
      <c r="A2749" s="158"/>
      <c r="B2749" s="158"/>
    </row>
    <row r="2750" spans="1:2" x14ac:dyDescent="0.2">
      <c r="A2750" s="158"/>
      <c r="B2750" s="158"/>
    </row>
    <row r="2751" spans="1:2" x14ac:dyDescent="0.2">
      <c r="A2751" s="158"/>
      <c r="B2751" s="158"/>
    </row>
    <row r="2752" spans="1:2" x14ac:dyDescent="0.2">
      <c r="A2752" s="158"/>
      <c r="B2752" s="158"/>
    </row>
    <row r="2753" spans="1:2" x14ac:dyDescent="0.2">
      <c r="A2753" s="158"/>
      <c r="B2753" s="158"/>
    </row>
    <row r="2754" spans="1:2" x14ac:dyDescent="0.2">
      <c r="A2754" s="158"/>
      <c r="B2754" s="158"/>
    </row>
    <row r="2755" spans="1:2" x14ac:dyDescent="0.2">
      <c r="A2755" s="158"/>
      <c r="B2755" s="158"/>
    </row>
    <row r="2756" spans="1:2" x14ac:dyDescent="0.2">
      <c r="A2756" s="158"/>
      <c r="B2756" s="158"/>
    </row>
    <row r="2757" spans="1:2" x14ac:dyDescent="0.2">
      <c r="A2757" s="158"/>
      <c r="B2757" s="158"/>
    </row>
    <row r="2758" spans="1:2" x14ac:dyDescent="0.2">
      <c r="A2758" s="158"/>
      <c r="B2758" s="158"/>
    </row>
    <row r="2759" spans="1:2" x14ac:dyDescent="0.2">
      <c r="A2759" s="158"/>
      <c r="B2759" s="158"/>
    </row>
    <row r="2760" spans="1:2" x14ac:dyDescent="0.2">
      <c r="A2760" s="158"/>
      <c r="B2760" s="158"/>
    </row>
    <row r="2761" spans="1:2" x14ac:dyDescent="0.2">
      <c r="A2761" s="158"/>
      <c r="B2761" s="158"/>
    </row>
    <row r="2762" spans="1:2" x14ac:dyDescent="0.2">
      <c r="A2762" s="158"/>
      <c r="B2762" s="158"/>
    </row>
    <row r="2763" spans="1:2" x14ac:dyDescent="0.2">
      <c r="A2763" s="158"/>
      <c r="B2763" s="158"/>
    </row>
    <row r="2764" spans="1:2" x14ac:dyDescent="0.2">
      <c r="A2764" s="158"/>
      <c r="B2764" s="158"/>
    </row>
    <row r="2765" spans="1:2" x14ac:dyDescent="0.2">
      <c r="A2765" s="158"/>
      <c r="B2765" s="158"/>
    </row>
    <row r="2766" spans="1:2" x14ac:dyDescent="0.2">
      <c r="A2766" s="158"/>
      <c r="B2766" s="158"/>
    </row>
    <row r="2767" spans="1:2" x14ac:dyDescent="0.2">
      <c r="A2767" s="158"/>
      <c r="B2767" s="158"/>
    </row>
    <row r="2768" spans="1:2" x14ac:dyDescent="0.2">
      <c r="A2768" s="158"/>
      <c r="B2768" s="158"/>
    </row>
    <row r="2769" spans="1:2" x14ac:dyDescent="0.2">
      <c r="A2769" s="158"/>
      <c r="B2769" s="158"/>
    </row>
    <row r="2770" spans="1:2" x14ac:dyDescent="0.2">
      <c r="A2770" s="158"/>
      <c r="B2770" s="158"/>
    </row>
    <row r="2771" spans="1:2" x14ac:dyDescent="0.2">
      <c r="A2771" s="158"/>
      <c r="B2771" s="158"/>
    </row>
    <row r="2772" spans="1:2" x14ac:dyDescent="0.2">
      <c r="A2772" s="158"/>
      <c r="B2772" s="158"/>
    </row>
    <row r="2773" spans="1:2" x14ac:dyDescent="0.2">
      <c r="A2773" s="158"/>
      <c r="B2773" s="158"/>
    </row>
    <row r="2774" spans="1:2" x14ac:dyDescent="0.2">
      <c r="A2774" s="158"/>
      <c r="B2774" s="158"/>
    </row>
    <row r="2775" spans="1:2" x14ac:dyDescent="0.2">
      <c r="A2775" s="158"/>
      <c r="B2775" s="158"/>
    </row>
    <row r="2776" spans="1:2" x14ac:dyDescent="0.2">
      <c r="A2776" s="158"/>
      <c r="B2776" s="158"/>
    </row>
    <row r="2777" spans="1:2" x14ac:dyDescent="0.2">
      <c r="A2777" s="158"/>
      <c r="B2777" s="158"/>
    </row>
    <row r="2778" spans="1:2" x14ac:dyDescent="0.2">
      <c r="A2778" s="158"/>
      <c r="B2778" s="158"/>
    </row>
    <row r="2779" spans="1:2" x14ac:dyDescent="0.2">
      <c r="A2779" s="158"/>
      <c r="B2779" s="158"/>
    </row>
    <row r="2780" spans="1:2" x14ac:dyDescent="0.2">
      <c r="A2780" s="158"/>
      <c r="B2780" s="158"/>
    </row>
    <row r="2781" spans="1:2" x14ac:dyDescent="0.2">
      <c r="A2781" s="158"/>
      <c r="B2781" s="158"/>
    </row>
    <row r="2782" spans="1:2" x14ac:dyDescent="0.2">
      <c r="A2782" s="158"/>
      <c r="B2782" s="158"/>
    </row>
    <row r="2783" spans="1:2" x14ac:dyDescent="0.2">
      <c r="A2783" s="158"/>
      <c r="B2783" s="158"/>
    </row>
    <row r="2784" spans="1:2" x14ac:dyDescent="0.2">
      <c r="A2784" s="158"/>
      <c r="B2784" s="158"/>
    </row>
    <row r="2785" spans="1:2" x14ac:dyDescent="0.2">
      <c r="A2785" s="158"/>
      <c r="B2785" s="158"/>
    </row>
    <row r="2786" spans="1:2" x14ac:dyDescent="0.2">
      <c r="A2786" s="158"/>
      <c r="B2786" s="158"/>
    </row>
    <row r="2787" spans="1:2" x14ac:dyDescent="0.2">
      <c r="A2787" s="158"/>
      <c r="B2787" s="158"/>
    </row>
    <row r="2788" spans="1:2" x14ac:dyDescent="0.2">
      <c r="A2788" s="158"/>
      <c r="B2788" s="158"/>
    </row>
    <row r="2789" spans="1:2" x14ac:dyDescent="0.2">
      <c r="A2789" s="158"/>
      <c r="B2789" s="158"/>
    </row>
    <row r="2790" spans="1:2" x14ac:dyDescent="0.2">
      <c r="A2790" s="158"/>
      <c r="B2790" s="158"/>
    </row>
    <row r="2791" spans="1:2" x14ac:dyDescent="0.2">
      <c r="A2791" s="158"/>
      <c r="B2791" s="158"/>
    </row>
    <row r="2792" spans="1:2" x14ac:dyDescent="0.2">
      <c r="A2792" s="158"/>
      <c r="B2792" s="158"/>
    </row>
    <row r="2793" spans="1:2" x14ac:dyDescent="0.2">
      <c r="A2793" s="158"/>
      <c r="B2793" s="158"/>
    </row>
    <row r="2794" spans="1:2" x14ac:dyDescent="0.2">
      <c r="A2794" s="158"/>
      <c r="B2794" s="158"/>
    </row>
    <row r="2795" spans="1:2" x14ac:dyDescent="0.2">
      <c r="A2795" s="158"/>
      <c r="B2795" s="158"/>
    </row>
    <row r="2796" spans="1:2" x14ac:dyDescent="0.2">
      <c r="A2796" s="158"/>
      <c r="B2796" s="158"/>
    </row>
    <row r="2797" spans="1:2" x14ac:dyDescent="0.2">
      <c r="A2797" s="158"/>
      <c r="B2797" s="158"/>
    </row>
    <row r="2798" spans="1:2" x14ac:dyDescent="0.2">
      <c r="A2798" s="158"/>
      <c r="B2798" s="158"/>
    </row>
    <row r="2799" spans="1:2" x14ac:dyDescent="0.2">
      <c r="A2799" s="158"/>
      <c r="B2799" s="158"/>
    </row>
    <row r="2800" spans="1:2" x14ac:dyDescent="0.2">
      <c r="A2800" s="158"/>
      <c r="B2800" s="158"/>
    </row>
    <row r="2801" spans="1:2" x14ac:dyDescent="0.2">
      <c r="A2801" s="158"/>
      <c r="B2801" s="158"/>
    </row>
    <row r="2802" spans="1:2" x14ac:dyDescent="0.2">
      <c r="A2802" s="158"/>
      <c r="B2802" s="158"/>
    </row>
    <row r="2803" spans="1:2" x14ac:dyDescent="0.2">
      <c r="A2803" s="158"/>
      <c r="B2803" s="158"/>
    </row>
    <row r="2804" spans="1:2" x14ac:dyDescent="0.2">
      <c r="A2804" s="158"/>
      <c r="B2804" s="158"/>
    </row>
    <row r="2805" spans="1:2" x14ac:dyDescent="0.2">
      <c r="A2805" s="158"/>
      <c r="B2805" s="158"/>
    </row>
    <row r="2806" spans="1:2" x14ac:dyDescent="0.2">
      <c r="A2806" s="158"/>
      <c r="B2806" s="158"/>
    </row>
    <row r="2807" spans="1:2" x14ac:dyDescent="0.2">
      <c r="A2807" s="158"/>
      <c r="B2807" s="158"/>
    </row>
    <row r="2808" spans="1:2" x14ac:dyDescent="0.2">
      <c r="A2808" s="158"/>
      <c r="B2808" s="158"/>
    </row>
    <row r="2809" spans="1:2" x14ac:dyDescent="0.2">
      <c r="A2809" s="158"/>
      <c r="B2809" s="158"/>
    </row>
    <row r="2810" spans="1:2" x14ac:dyDescent="0.2">
      <c r="A2810" s="158"/>
      <c r="B2810" s="158"/>
    </row>
    <row r="2811" spans="1:2" x14ac:dyDescent="0.2">
      <c r="A2811" s="158"/>
      <c r="B2811" s="158"/>
    </row>
    <row r="2812" spans="1:2" x14ac:dyDescent="0.2">
      <c r="A2812" s="158"/>
      <c r="B2812" s="158"/>
    </row>
    <row r="2813" spans="1:2" x14ac:dyDescent="0.2">
      <c r="A2813" s="158"/>
      <c r="B2813" s="158"/>
    </row>
    <row r="2814" spans="1:2" x14ac:dyDescent="0.2">
      <c r="A2814" s="158"/>
      <c r="B2814" s="158"/>
    </row>
    <row r="2815" spans="1:2" x14ac:dyDescent="0.2">
      <c r="A2815" s="158"/>
      <c r="B2815" s="158"/>
    </row>
    <row r="2816" spans="1:2" x14ac:dyDescent="0.2">
      <c r="A2816" s="158"/>
      <c r="B2816" s="158"/>
    </row>
    <row r="2817" spans="1:2" x14ac:dyDescent="0.2">
      <c r="A2817" s="158"/>
      <c r="B2817" s="158"/>
    </row>
    <row r="2818" spans="1:2" x14ac:dyDescent="0.2">
      <c r="A2818" s="158"/>
      <c r="B2818" s="158"/>
    </row>
    <row r="2819" spans="1:2" x14ac:dyDescent="0.2">
      <c r="A2819" s="158"/>
      <c r="B2819" s="158"/>
    </row>
    <row r="2820" spans="1:2" x14ac:dyDescent="0.2">
      <c r="A2820" s="158"/>
      <c r="B2820" s="158"/>
    </row>
    <row r="2821" spans="1:2" x14ac:dyDescent="0.2">
      <c r="A2821" s="158"/>
      <c r="B2821" s="158"/>
    </row>
    <row r="2822" spans="1:2" x14ac:dyDescent="0.2">
      <c r="A2822" s="158"/>
      <c r="B2822" s="158"/>
    </row>
    <row r="2823" spans="1:2" x14ac:dyDescent="0.2">
      <c r="A2823" s="158"/>
      <c r="B2823" s="158"/>
    </row>
    <row r="2824" spans="1:2" x14ac:dyDescent="0.2">
      <c r="A2824" s="158"/>
      <c r="B2824" s="158"/>
    </row>
    <row r="2825" spans="1:2" x14ac:dyDescent="0.2">
      <c r="A2825" s="158"/>
      <c r="B2825" s="158"/>
    </row>
    <row r="2826" spans="1:2" x14ac:dyDescent="0.2">
      <c r="A2826" s="158"/>
      <c r="B2826" s="158"/>
    </row>
    <row r="2827" spans="1:2" x14ac:dyDescent="0.2">
      <c r="A2827" s="158"/>
      <c r="B2827" s="158"/>
    </row>
    <row r="2828" spans="1:2" x14ac:dyDescent="0.2">
      <c r="A2828" s="158"/>
      <c r="B2828" s="158"/>
    </row>
    <row r="2829" spans="1:2" x14ac:dyDescent="0.2">
      <c r="A2829" s="158"/>
      <c r="B2829" s="158"/>
    </row>
    <row r="2830" spans="1:2" x14ac:dyDescent="0.2">
      <c r="A2830" s="158"/>
      <c r="B2830" s="158"/>
    </row>
    <row r="2831" spans="1:2" x14ac:dyDescent="0.2">
      <c r="A2831" s="158"/>
      <c r="B2831" s="158"/>
    </row>
    <row r="2832" spans="1:2" x14ac:dyDescent="0.2">
      <c r="A2832" s="158"/>
      <c r="B2832" s="158"/>
    </row>
    <row r="2833" spans="1:2" x14ac:dyDescent="0.2">
      <c r="A2833" s="158"/>
      <c r="B2833" s="158"/>
    </row>
    <row r="2834" spans="1:2" x14ac:dyDescent="0.2">
      <c r="A2834" s="158"/>
      <c r="B2834" s="158"/>
    </row>
    <row r="2835" spans="1:2" x14ac:dyDescent="0.2">
      <c r="A2835" s="158"/>
      <c r="B2835" s="158"/>
    </row>
    <row r="2836" spans="1:2" x14ac:dyDescent="0.2">
      <c r="A2836" s="158"/>
      <c r="B2836" s="158"/>
    </row>
    <row r="2837" spans="1:2" x14ac:dyDescent="0.2">
      <c r="A2837" s="158"/>
      <c r="B2837" s="158"/>
    </row>
    <row r="2838" spans="1:2" x14ac:dyDescent="0.2">
      <c r="A2838" s="158"/>
      <c r="B2838" s="158"/>
    </row>
    <row r="2839" spans="1:2" x14ac:dyDescent="0.2">
      <c r="A2839" s="158"/>
      <c r="B2839" s="158"/>
    </row>
    <row r="2840" spans="1:2" x14ac:dyDescent="0.2">
      <c r="A2840" s="158"/>
      <c r="B2840" s="158"/>
    </row>
    <row r="2841" spans="1:2" x14ac:dyDescent="0.2">
      <c r="A2841" s="158"/>
      <c r="B2841" s="158"/>
    </row>
    <row r="2842" spans="1:2" x14ac:dyDescent="0.2">
      <c r="A2842" s="158"/>
      <c r="B2842" s="158"/>
    </row>
    <row r="2843" spans="1:2" x14ac:dyDescent="0.2">
      <c r="A2843" s="158"/>
      <c r="B2843" s="158"/>
    </row>
    <row r="2844" spans="1:2" x14ac:dyDescent="0.2">
      <c r="A2844" s="158"/>
      <c r="B2844" s="158"/>
    </row>
    <row r="2845" spans="1:2" x14ac:dyDescent="0.2">
      <c r="A2845" s="158"/>
      <c r="B2845" s="158"/>
    </row>
    <row r="2846" spans="1:2" x14ac:dyDescent="0.2">
      <c r="A2846" s="158"/>
      <c r="B2846" s="158"/>
    </row>
    <row r="2847" spans="1:2" x14ac:dyDescent="0.2">
      <c r="A2847" s="158"/>
      <c r="B2847" s="158"/>
    </row>
    <row r="2848" spans="1:2" x14ac:dyDescent="0.2">
      <c r="A2848" s="158"/>
      <c r="B2848" s="158"/>
    </row>
    <row r="2849" spans="1:2" x14ac:dyDescent="0.2">
      <c r="A2849" s="158"/>
      <c r="B2849" s="158"/>
    </row>
    <row r="2850" spans="1:2" x14ac:dyDescent="0.2">
      <c r="A2850" s="158"/>
      <c r="B2850" s="158"/>
    </row>
    <row r="2851" spans="1:2" x14ac:dyDescent="0.2">
      <c r="A2851" s="158"/>
      <c r="B2851" s="158"/>
    </row>
    <row r="2852" spans="1:2" x14ac:dyDescent="0.2">
      <c r="A2852" s="158"/>
      <c r="B2852" s="158"/>
    </row>
    <row r="2853" spans="1:2" x14ac:dyDescent="0.2">
      <c r="A2853" s="158"/>
      <c r="B2853" s="158"/>
    </row>
    <row r="2854" spans="1:2" x14ac:dyDescent="0.2">
      <c r="A2854" s="158"/>
      <c r="B2854" s="158"/>
    </row>
    <row r="2855" spans="1:2" x14ac:dyDescent="0.2">
      <c r="A2855" s="158"/>
      <c r="B2855" s="158"/>
    </row>
    <row r="2856" spans="1:2" x14ac:dyDescent="0.2">
      <c r="A2856" s="158"/>
      <c r="B2856" s="158"/>
    </row>
    <row r="2857" spans="1:2" x14ac:dyDescent="0.2">
      <c r="A2857" s="158"/>
      <c r="B2857" s="158"/>
    </row>
    <row r="2858" spans="1:2" x14ac:dyDescent="0.2">
      <c r="A2858" s="158"/>
      <c r="B2858" s="158"/>
    </row>
    <row r="2859" spans="1:2" x14ac:dyDescent="0.2">
      <c r="A2859" s="158"/>
      <c r="B2859" s="158"/>
    </row>
    <row r="2860" spans="1:2" x14ac:dyDescent="0.2">
      <c r="A2860" s="158"/>
      <c r="B2860" s="158"/>
    </row>
    <row r="2861" spans="1:2" x14ac:dyDescent="0.2">
      <c r="A2861" s="158"/>
      <c r="B2861" s="158"/>
    </row>
    <row r="2862" spans="1:2" x14ac:dyDescent="0.2">
      <c r="A2862" s="158"/>
      <c r="B2862" s="158"/>
    </row>
    <row r="2863" spans="1:2" x14ac:dyDescent="0.2">
      <c r="A2863" s="158"/>
      <c r="B2863" s="158"/>
    </row>
    <row r="2864" spans="1:2" x14ac:dyDescent="0.2">
      <c r="A2864" s="158"/>
      <c r="B2864" s="158"/>
    </row>
    <row r="2865" spans="1:2" x14ac:dyDescent="0.2">
      <c r="A2865" s="158"/>
      <c r="B2865" s="158"/>
    </row>
    <row r="2866" spans="1:2" x14ac:dyDescent="0.2">
      <c r="A2866" s="158"/>
      <c r="B2866" s="158"/>
    </row>
    <row r="2867" spans="1:2" x14ac:dyDescent="0.2">
      <c r="A2867" s="158"/>
      <c r="B2867" s="158"/>
    </row>
    <row r="2868" spans="1:2" x14ac:dyDescent="0.2">
      <c r="A2868" s="158"/>
      <c r="B2868" s="158"/>
    </row>
    <row r="2869" spans="1:2" x14ac:dyDescent="0.2">
      <c r="A2869" s="158"/>
      <c r="B2869" s="158"/>
    </row>
    <row r="2870" spans="1:2" x14ac:dyDescent="0.2">
      <c r="A2870" s="158"/>
      <c r="B2870" s="158"/>
    </row>
    <row r="2871" spans="1:2" x14ac:dyDescent="0.2">
      <c r="A2871" s="158"/>
      <c r="B2871" s="158"/>
    </row>
    <row r="2872" spans="1:2" x14ac:dyDescent="0.2">
      <c r="A2872" s="158"/>
      <c r="B2872" s="158"/>
    </row>
    <row r="2873" spans="1:2" x14ac:dyDescent="0.2">
      <c r="A2873" s="158"/>
      <c r="B2873" s="158"/>
    </row>
    <row r="2874" spans="1:2" x14ac:dyDescent="0.2">
      <c r="A2874" s="158"/>
      <c r="B2874" s="158"/>
    </row>
    <row r="2875" spans="1:2" x14ac:dyDescent="0.2">
      <c r="A2875" s="158"/>
      <c r="B2875" s="158"/>
    </row>
    <row r="2876" spans="1:2" x14ac:dyDescent="0.2">
      <c r="A2876" s="158"/>
      <c r="B2876" s="158"/>
    </row>
    <row r="2877" spans="1:2" x14ac:dyDescent="0.2">
      <c r="A2877" s="158"/>
      <c r="B2877" s="158"/>
    </row>
    <row r="2878" spans="1:2" x14ac:dyDescent="0.2">
      <c r="A2878" s="158"/>
      <c r="B2878" s="158"/>
    </row>
    <row r="2879" spans="1:2" x14ac:dyDescent="0.2">
      <c r="A2879" s="158"/>
      <c r="B2879" s="158"/>
    </row>
    <row r="2880" spans="1:2" x14ac:dyDescent="0.2">
      <c r="A2880" s="158"/>
      <c r="B2880" s="158"/>
    </row>
    <row r="2881" spans="1:2" x14ac:dyDescent="0.2">
      <c r="A2881" s="158"/>
      <c r="B2881" s="158"/>
    </row>
    <row r="2882" spans="1:2" x14ac:dyDescent="0.2">
      <c r="A2882" s="158"/>
      <c r="B2882" s="158"/>
    </row>
    <row r="2883" spans="1:2" x14ac:dyDescent="0.2">
      <c r="A2883" s="158"/>
      <c r="B2883" s="158"/>
    </row>
    <row r="2884" spans="1:2" x14ac:dyDescent="0.2">
      <c r="A2884" s="158"/>
      <c r="B2884" s="158"/>
    </row>
    <row r="2885" spans="1:2" x14ac:dyDescent="0.2">
      <c r="A2885" s="158"/>
      <c r="B2885" s="158"/>
    </row>
    <row r="2886" spans="1:2" x14ac:dyDescent="0.2">
      <c r="A2886" s="158"/>
      <c r="B2886" s="158"/>
    </row>
    <row r="2887" spans="1:2" x14ac:dyDescent="0.2">
      <c r="A2887" s="158"/>
      <c r="B2887" s="158"/>
    </row>
    <row r="2888" spans="1:2" x14ac:dyDescent="0.2">
      <c r="A2888" s="158"/>
      <c r="B2888" s="158"/>
    </row>
    <row r="2889" spans="1:2" x14ac:dyDescent="0.2">
      <c r="A2889" s="158"/>
      <c r="B2889" s="158"/>
    </row>
    <row r="2890" spans="1:2" x14ac:dyDescent="0.2">
      <c r="A2890" s="158"/>
      <c r="B2890" s="158"/>
    </row>
    <row r="2891" spans="1:2" x14ac:dyDescent="0.2">
      <c r="A2891" s="158"/>
      <c r="B2891" s="158"/>
    </row>
    <row r="2892" spans="1:2" x14ac:dyDescent="0.2">
      <c r="A2892" s="158"/>
      <c r="B2892" s="158"/>
    </row>
    <row r="2893" spans="1:2" x14ac:dyDescent="0.2">
      <c r="A2893" s="158"/>
      <c r="B2893" s="158"/>
    </row>
    <row r="2894" spans="1:2" x14ac:dyDescent="0.2">
      <c r="A2894" s="158"/>
      <c r="B2894" s="158"/>
    </row>
    <row r="2895" spans="1:2" x14ac:dyDescent="0.2">
      <c r="A2895" s="158"/>
      <c r="B2895" s="158"/>
    </row>
    <row r="2896" spans="1:2" x14ac:dyDescent="0.2">
      <c r="A2896" s="158"/>
      <c r="B2896" s="158"/>
    </row>
    <row r="2897" spans="1:2" x14ac:dyDescent="0.2">
      <c r="A2897" s="158"/>
      <c r="B2897" s="158"/>
    </row>
    <row r="2898" spans="1:2" x14ac:dyDescent="0.2">
      <c r="A2898" s="158"/>
      <c r="B2898" s="158"/>
    </row>
    <row r="2899" spans="1:2" x14ac:dyDescent="0.2">
      <c r="A2899" s="158"/>
      <c r="B2899" s="158"/>
    </row>
    <row r="2900" spans="1:2" x14ac:dyDescent="0.2">
      <c r="A2900" s="158"/>
      <c r="B2900" s="158"/>
    </row>
    <row r="2901" spans="1:2" x14ac:dyDescent="0.2">
      <c r="A2901" s="158"/>
      <c r="B2901" s="158"/>
    </row>
    <row r="2902" spans="1:2" x14ac:dyDescent="0.2">
      <c r="A2902" s="158"/>
      <c r="B2902" s="158"/>
    </row>
    <row r="2903" spans="1:2" x14ac:dyDescent="0.2">
      <c r="A2903" s="158"/>
      <c r="B2903" s="158"/>
    </row>
    <row r="2904" spans="1:2" x14ac:dyDescent="0.2">
      <c r="A2904" s="158"/>
      <c r="B2904" s="158"/>
    </row>
    <row r="2905" spans="1:2" x14ac:dyDescent="0.2">
      <c r="A2905" s="158"/>
      <c r="B2905" s="158"/>
    </row>
    <row r="2906" spans="1:2" x14ac:dyDescent="0.2">
      <c r="A2906" s="158"/>
      <c r="B2906" s="158"/>
    </row>
    <row r="2907" spans="1:2" x14ac:dyDescent="0.2">
      <c r="A2907" s="158"/>
      <c r="B2907" s="158"/>
    </row>
    <row r="2908" spans="1:2" x14ac:dyDescent="0.2">
      <c r="A2908" s="158"/>
      <c r="B2908" s="158"/>
    </row>
    <row r="2909" spans="1:2" x14ac:dyDescent="0.2">
      <c r="A2909" s="158"/>
      <c r="B2909" s="158"/>
    </row>
    <row r="2910" spans="1:2" x14ac:dyDescent="0.2">
      <c r="A2910" s="158"/>
      <c r="B2910" s="158"/>
    </row>
    <row r="2911" spans="1:2" x14ac:dyDescent="0.2">
      <c r="A2911" s="158"/>
      <c r="B2911" s="158"/>
    </row>
    <row r="2912" spans="1:2" x14ac:dyDescent="0.2">
      <c r="A2912" s="158"/>
      <c r="B2912" s="158"/>
    </row>
    <row r="2913" spans="1:2" x14ac:dyDescent="0.2">
      <c r="A2913" s="158"/>
      <c r="B2913" s="158"/>
    </row>
    <row r="2914" spans="1:2" x14ac:dyDescent="0.2">
      <c r="A2914" s="158"/>
      <c r="B2914" s="158"/>
    </row>
    <row r="2915" spans="1:2" x14ac:dyDescent="0.2">
      <c r="A2915" s="158"/>
      <c r="B2915" s="158"/>
    </row>
    <row r="2916" spans="1:2" x14ac:dyDescent="0.2">
      <c r="A2916" s="158"/>
      <c r="B2916" s="158"/>
    </row>
    <row r="2917" spans="1:2" x14ac:dyDescent="0.2">
      <c r="A2917" s="158"/>
      <c r="B2917" s="158"/>
    </row>
    <row r="2918" spans="1:2" x14ac:dyDescent="0.2">
      <c r="A2918" s="158"/>
      <c r="B2918" s="158"/>
    </row>
    <row r="2919" spans="1:2" x14ac:dyDescent="0.2">
      <c r="A2919" s="158"/>
      <c r="B2919" s="158"/>
    </row>
    <row r="2920" spans="1:2" x14ac:dyDescent="0.2">
      <c r="A2920" s="158"/>
      <c r="B2920" s="158"/>
    </row>
    <row r="2921" spans="1:2" x14ac:dyDescent="0.2">
      <c r="A2921" s="158"/>
      <c r="B2921" s="158"/>
    </row>
    <row r="2922" spans="1:2" x14ac:dyDescent="0.2">
      <c r="A2922" s="158"/>
      <c r="B2922" s="158"/>
    </row>
    <row r="2923" spans="1:2" x14ac:dyDescent="0.2">
      <c r="A2923" s="158"/>
      <c r="B2923" s="158"/>
    </row>
    <row r="2924" spans="1:2" x14ac:dyDescent="0.2">
      <c r="A2924" s="158"/>
      <c r="B2924" s="158"/>
    </row>
    <row r="2925" spans="1:2" x14ac:dyDescent="0.2">
      <c r="A2925" s="158"/>
      <c r="B2925" s="158"/>
    </row>
    <row r="2926" spans="1:2" x14ac:dyDescent="0.2">
      <c r="A2926" s="158"/>
      <c r="B2926" s="158"/>
    </row>
    <row r="2927" spans="1:2" x14ac:dyDescent="0.2">
      <c r="A2927" s="158"/>
      <c r="B2927" s="158"/>
    </row>
    <row r="2928" spans="1:2" x14ac:dyDescent="0.2">
      <c r="A2928" s="158"/>
      <c r="B2928" s="158"/>
    </row>
    <row r="2929" spans="1:2" x14ac:dyDescent="0.2">
      <c r="A2929" s="158"/>
      <c r="B2929" s="158"/>
    </row>
    <row r="2930" spans="1:2" x14ac:dyDescent="0.2">
      <c r="A2930" s="158"/>
      <c r="B2930" s="158"/>
    </row>
    <row r="2931" spans="1:2" x14ac:dyDescent="0.2">
      <c r="A2931" s="158"/>
      <c r="B2931" s="158"/>
    </row>
    <row r="2932" spans="1:2" x14ac:dyDescent="0.2">
      <c r="A2932" s="158"/>
      <c r="B2932" s="158"/>
    </row>
    <row r="2933" spans="1:2" x14ac:dyDescent="0.2">
      <c r="A2933" s="158"/>
      <c r="B2933" s="158"/>
    </row>
    <row r="2934" spans="1:2" x14ac:dyDescent="0.2">
      <c r="A2934" s="158"/>
      <c r="B2934" s="158"/>
    </row>
    <row r="2935" spans="1:2" x14ac:dyDescent="0.2">
      <c r="A2935" s="158"/>
      <c r="B2935" s="158"/>
    </row>
    <row r="2936" spans="1:2" x14ac:dyDescent="0.2">
      <c r="A2936" s="158"/>
      <c r="B2936" s="158"/>
    </row>
    <row r="2937" spans="1:2" x14ac:dyDescent="0.2">
      <c r="A2937" s="158"/>
      <c r="B2937" s="158"/>
    </row>
    <row r="2938" spans="1:2" x14ac:dyDescent="0.2">
      <c r="A2938" s="158"/>
      <c r="B2938" s="158"/>
    </row>
    <row r="2939" spans="1:2" x14ac:dyDescent="0.2">
      <c r="A2939" s="158"/>
      <c r="B2939" s="158"/>
    </row>
    <row r="2940" spans="1:2" x14ac:dyDescent="0.2">
      <c r="A2940" s="158"/>
      <c r="B2940" s="158"/>
    </row>
    <row r="2941" spans="1:2" x14ac:dyDescent="0.2">
      <c r="A2941" s="158"/>
      <c r="B2941" s="158"/>
    </row>
    <row r="2942" spans="1:2" x14ac:dyDescent="0.2">
      <c r="A2942" s="158"/>
      <c r="B2942" s="158"/>
    </row>
    <row r="2943" spans="1:2" x14ac:dyDescent="0.2">
      <c r="A2943" s="158"/>
      <c r="B2943" s="158"/>
    </row>
    <row r="2944" spans="1:2" x14ac:dyDescent="0.2">
      <c r="A2944" s="158"/>
      <c r="B2944" s="158"/>
    </row>
    <row r="2945" spans="1:2" x14ac:dyDescent="0.2">
      <c r="A2945" s="158"/>
      <c r="B2945" s="158"/>
    </row>
    <row r="2946" spans="1:2" x14ac:dyDescent="0.2">
      <c r="A2946" s="158"/>
      <c r="B2946" s="158"/>
    </row>
    <row r="2947" spans="1:2" x14ac:dyDescent="0.2">
      <c r="A2947" s="158"/>
      <c r="B2947" s="158"/>
    </row>
    <row r="2948" spans="1:2" x14ac:dyDescent="0.2">
      <c r="A2948" s="158"/>
      <c r="B2948" s="158"/>
    </row>
    <row r="2949" spans="1:2" x14ac:dyDescent="0.2">
      <c r="A2949" s="158"/>
      <c r="B2949" s="158"/>
    </row>
    <row r="2950" spans="1:2" x14ac:dyDescent="0.2">
      <c r="A2950" s="158"/>
      <c r="B2950" s="158"/>
    </row>
    <row r="2951" spans="1:2" x14ac:dyDescent="0.2">
      <c r="A2951" s="158"/>
      <c r="B2951" s="158"/>
    </row>
    <row r="2952" spans="1:2" x14ac:dyDescent="0.2">
      <c r="A2952" s="158"/>
      <c r="B2952" s="158"/>
    </row>
    <row r="2953" spans="1:2" x14ac:dyDescent="0.2">
      <c r="A2953" s="158"/>
      <c r="B2953" s="158"/>
    </row>
    <row r="2954" spans="1:2" x14ac:dyDescent="0.2">
      <c r="A2954" s="158"/>
      <c r="B2954" s="158"/>
    </row>
    <row r="2955" spans="1:2" x14ac:dyDescent="0.2">
      <c r="A2955" s="158"/>
      <c r="B2955" s="158"/>
    </row>
    <row r="2956" spans="1:2" x14ac:dyDescent="0.2">
      <c r="A2956" s="158"/>
      <c r="B2956" s="158"/>
    </row>
    <row r="2957" spans="1:2" x14ac:dyDescent="0.2">
      <c r="A2957" s="158"/>
      <c r="B2957" s="158"/>
    </row>
    <row r="2958" spans="1:2" x14ac:dyDescent="0.2">
      <c r="A2958" s="158"/>
      <c r="B2958" s="158"/>
    </row>
    <row r="2959" spans="1:2" x14ac:dyDescent="0.2">
      <c r="A2959" s="158"/>
      <c r="B2959" s="158"/>
    </row>
    <row r="2960" spans="1:2" x14ac:dyDescent="0.2">
      <c r="A2960" s="158"/>
      <c r="B2960" s="158"/>
    </row>
    <row r="2961" spans="1:2" x14ac:dyDescent="0.2">
      <c r="A2961" s="158"/>
      <c r="B2961" s="158"/>
    </row>
    <row r="2962" spans="1:2" x14ac:dyDescent="0.2">
      <c r="A2962" s="158"/>
      <c r="B2962" s="158"/>
    </row>
    <row r="2963" spans="1:2" x14ac:dyDescent="0.2">
      <c r="A2963" s="158"/>
      <c r="B2963" s="158"/>
    </row>
    <row r="2964" spans="1:2" x14ac:dyDescent="0.2">
      <c r="A2964" s="158"/>
      <c r="B2964" s="158"/>
    </row>
    <row r="2965" spans="1:2" x14ac:dyDescent="0.2">
      <c r="A2965" s="158"/>
      <c r="B2965" s="158"/>
    </row>
    <row r="2966" spans="1:2" x14ac:dyDescent="0.2">
      <c r="A2966" s="158"/>
      <c r="B2966" s="158"/>
    </row>
    <row r="2967" spans="1:2" x14ac:dyDescent="0.2">
      <c r="A2967" s="158"/>
      <c r="B2967" s="158"/>
    </row>
    <row r="2968" spans="1:2" x14ac:dyDescent="0.2">
      <c r="A2968" s="158"/>
      <c r="B2968" s="158"/>
    </row>
    <row r="2969" spans="1:2" x14ac:dyDescent="0.2">
      <c r="A2969" s="158"/>
      <c r="B2969" s="158"/>
    </row>
    <row r="2970" spans="1:2" x14ac:dyDescent="0.2">
      <c r="A2970" s="158"/>
      <c r="B2970" s="158"/>
    </row>
    <row r="2971" spans="1:2" x14ac:dyDescent="0.2">
      <c r="A2971" s="158"/>
      <c r="B2971" s="158"/>
    </row>
    <row r="2972" spans="1:2" x14ac:dyDescent="0.2">
      <c r="A2972" s="158"/>
      <c r="B2972" s="158"/>
    </row>
    <row r="2973" spans="1:2" x14ac:dyDescent="0.2">
      <c r="A2973" s="158"/>
      <c r="B2973" s="158"/>
    </row>
    <row r="2974" spans="1:2" x14ac:dyDescent="0.2">
      <c r="A2974" s="158"/>
      <c r="B2974" s="158"/>
    </row>
    <row r="2975" spans="1:2" x14ac:dyDescent="0.2">
      <c r="A2975" s="158"/>
      <c r="B2975" s="158"/>
    </row>
    <row r="2976" spans="1:2" x14ac:dyDescent="0.2">
      <c r="A2976" s="158"/>
      <c r="B2976" s="158"/>
    </row>
    <row r="2977" spans="1:2" x14ac:dyDescent="0.2">
      <c r="A2977" s="158"/>
      <c r="B2977" s="158"/>
    </row>
    <row r="2978" spans="1:2" x14ac:dyDescent="0.2">
      <c r="A2978" s="158"/>
      <c r="B2978" s="158"/>
    </row>
    <row r="2979" spans="1:2" x14ac:dyDescent="0.2">
      <c r="A2979" s="158"/>
      <c r="B2979" s="158"/>
    </row>
    <row r="2980" spans="1:2" x14ac:dyDescent="0.2">
      <c r="A2980" s="158"/>
      <c r="B2980" s="158"/>
    </row>
    <row r="2981" spans="1:2" x14ac:dyDescent="0.2">
      <c r="A2981" s="158"/>
      <c r="B2981" s="158"/>
    </row>
    <row r="2982" spans="1:2" x14ac:dyDescent="0.2">
      <c r="A2982" s="158"/>
      <c r="B2982" s="158"/>
    </row>
    <row r="2983" spans="1:2" x14ac:dyDescent="0.2">
      <c r="A2983" s="158"/>
      <c r="B2983" s="158"/>
    </row>
    <row r="2984" spans="1:2" x14ac:dyDescent="0.2">
      <c r="A2984" s="158"/>
      <c r="B2984" s="158"/>
    </row>
    <row r="2985" spans="1:2" x14ac:dyDescent="0.2">
      <c r="A2985" s="158"/>
      <c r="B2985" s="158"/>
    </row>
    <row r="2986" spans="1:2" x14ac:dyDescent="0.2">
      <c r="A2986" s="158"/>
      <c r="B2986" s="158"/>
    </row>
    <row r="2987" spans="1:2" x14ac:dyDescent="0.2">
      <c r="A2987" s="158"/>
      <c r="B2987" s="158"/>
    </row>
    <row r="2988" spans="1:2" x14ac:dyDescent="0.2">
      <c r="A2988" s="158"/>
      <c r="B2988" s="158"/>
    </row>
    <row r="2989" spans="1:2" x14ac:dyDescent="0.2">
      <c r="A2989" s="158"/>
      <c r="B2989" s="158"/>
    </row>
    <row r="2990" spans="1:2" x14ac:dyDescent="0.2">
      <c r="A2990" s="158"/>
      <c r="B2990" s="158"/>
    </row>
    <row r="2991" spans="1:2" x14ac:dyDescent="0.2">
      <c r="A2991" s="158"/>
      <c r="B2991" s="158"/>
    </row>
    <row r="2992" spans="1:2" x14ac:dyDescent="0.2">
      <c r="A2992" s="158"/>
      <c r="B2992" s="158"/>
    </row>
    <row r="2993" spans="1:2" x14ac:dyDescent="0.2">
      <c r="A2993" s="158"/>
      <c r="B2993" s="158"/>
    </row>
    <row r="2994" spans="1:2" x14ac:dyDescent="0.2">
      <c r="A2994" s="158"/>
      <c r="B2994" s="158"/>
    </row>
    <row r="2995" spans="1:2" x14ac:dyDescent="0.2">
      <c r="A2995" s="158"/>
      <c r="B2995" s="158"/>
    </row>
    <row r="2996" spans="1:2" x14ac:dyDescent="0.2">
      <c r="A2996" s="158"/>
      <c r="B2996" s="158"/>
    </row>
    <row r="2997" spans="1:2" x14ac:dyDescent="0.2">
      <c r="A2997" s="158"/>
      <c r="B2997" s="158"/>
    </row>
    <row r="2998" spans="1:2" x14ac:dyDescent="0.2">
      <c r="A2998" s="158"/>
      <c r="B2998" s="158"/>
    </row>
    <row r="2999" spans="1:2" x14ac:dyDescent="0.2">
      <c r="A2999" s="158"/>
      <c r="B2999" s="158"/>
    </row>
    <row r="3000" spans="1:2" x14ac:dyDescent="0.2">
      <c r="A3000" s="158"/>
      <c r="B3000" s="158"/>
    </row>
    <row r="3001" spans="1:2" x14ac:dyDescent="0.2">
      <c r="A3001" s="158"/>
      <c r="B3001" s="158"/>
    </row>
    <row r="3002" spans="1:2" x14ac:dyDescent="0.2">
      <c r="A3002" s="158"/>
      <c r="B3002" s="158"/>
    </row>
    <row r="3003" spans="1:2" x14ac:dyDescent="0.2">
      <c r="A3003" s="158"/>
      <c r="B3003" s="158"/>
    </row>
    <row r="3004" spans="1:2" x14ac:dyDescent="0.2">
      <c r="A3004" s="158"/>
      <c r="B3004" s="158"/>
    </row>
    <row r="3005" spans="1:2" x14ac:dyDescent="0.2">
      <c r="A3005" s="158"/>
      <c r="B3005" s="158"/>
    </row>
    <row r="3006" spans="1:2" x14ac:dyDescent="0.2">
      <c r="A3006" s="158"/>
      <c r="B3006" s="158"/>
    </row>
    <row r="3007" spans="1:2" x14ac:dyDescent="0.2">
      <c r="A3007" s="158"/>
      <c r="B3007" s="158"/>
    </row>
    <row r="3008" spans="1:2" x14ac:dyDescent="0.2">
      <c r="A3008" s="158"/>
      <c r="B3008" s="158"/>
    </row>
    <row r="3009" spans="1:2" x14ac:dyDescent="0.2">
      <c r="A3009" s="158"/>
      <c r="B3009" s="158"/>
    </row>
    <row r="3010" spans="1:2" x14ac:dyDescent="0.2">
      <c r="A3010" s="158"/>
      <c r="B3010" s="158"/>
    </row>
    <row r="3011" spans="1:2" x14ac:dyDescent="0.2">
      <c r="A3011" s="158"/>
      <c r="B3011" s="158"/>
    </row>
    <row r="3012" spans="1:2" x14ac:dyDescent="0.2">
      <c r="A3012" s="158"/>
      <c r="B3012" s="158"/>
    </row>
    <row r="3013" spans="1:2" x14ac:dyDescent="0.2">
      <c r="A3013" s="158"/>
      <c r="B3013" s="158"/>
    </row>
    <row r="3014" spans="1:2" x14ac:dyDescent="0.2">
      <c r="A3014" s="158"/>
      <c r="B3014" s="158"/>
    </row>
    <row r="3015" spans="1:2" x14ac:dyDescent="0.2">
      <c r="A3015" s="158"/>
      <c r="B3015" s="158"/>
    </row>
    <row r="3016" spans="1:2" x14ac:dyDescent="0.2">
      <c r="A3016" s="158"/>
      <c r="B3016" s="158"/>
    </row>
    <row r="3017" spans="1:2" x14ac:dyDescent="0.2">
      <c r="A3017" s="158"/>
      <c r="B3017" s="158"/>
    </row>
    <row r="3018" spans="1:2" x14ac:dyDescent="0.2">
      <c r="A3018" s="158"/>
      <c r="B3018" s="158"/>
    </row>
    <row r="3019" spans="1:2" x14ac:dyDescent="0.2">
      <c r="A3019" s="158"/>
      <c r="B3019" s="158"/>
    </row>
    <row r="3020" spans="1:2" x14ac:dyDescent="0.2">
      <c r="A3020" s="158"/>
      <c r="B3020" s="158"/>
    </row>
    <row r="3021" spans="1:2" x14ac:dyDescent="0.2">
      <c r="A3021" s="158"/>
      <c r="B3021" s="158"/>
    </row>
    <row r="3022" spans="1:2" x14ac:dyDescent="0.2">
      <c r="A3022" s="158"/>
      <c r="B3022" s="158"/>
    </row>
    <row r="3023" spans="1:2" x14ac:dyDescent="0.2">
      <c r="A3023" s="158"/>
      <c r="B3023" s="158"/>
    </row>
    <row r="3024" spans="1:2" x14ac:dyDescent="0.2">
      <c r="A3024" s="158"/>
      <c r="B3024" s="158"/>
    </row>
    <row r="3025" spans="1:2" x14ac:dyDescent="0.2">
      <c r="A3025" s="158"/>
      <c r="B3025" s="158"/>
    </row>
    <row r="3026" spans="1:2" x14ac:dyDescent="0.2">
      <c r="A3026" s="158"/>
      <c r="B3026" s="158"/>
    </row>
    <row r="3027" spans="1:2" x14ac:dyDescent="0.2">
      <c r="A3027" s="158"/>
      <c r="B3027" s="158"/>
    </row>
    <row r="3028" spans="1:2" x14ac:dyDescent="0.2">
      <c r="A3028" s="158"/>
      <c r="B3028" s="158"/>
    </row>
    <row r="3029" spans="1:2" x14ac:dyDescent="0.2">
      <c r="A3029" s="158"/>
      <c r="B3029" s="158"/>
    </row>
    <row r="3030" spans="1:2" x14ac:dyDescent="0.2">
      <c r="A3030" s="158"/>
      <c r="B3030" s="158"/>
    </row>
    <row r="3031" spans="1:2" x14ac:dyDescent="0.2">
      <c r="A3031" s="158"/>
      <c r="B3031" s="158"/>
    </row>
    <row r="3032" spans="1:2" x14ac:dyDescent="0.2">
      <c r="A3032" s="158"/>
      <c r="B3032" s="158"/>
    </row>
    <row r="3033" spans="1:2" x14ac:dyDescent="0.2">
      <c r="A3033" s="158"/>
      <c r="B3033" s="158"/>
    </row>
    <row r="3034" spans="1:2" x14ac:dyDescent="0.2">
      <c r="A3034" s="158"/>
      <c r="B3034" s="158"/>
    </row>
    <row r="3035" spans="1:2" x14ac:dyDescent="0.2">
      <c r="A3035" s="158"/>
      <c r="B3035" s="158"/>
    </row>
    <row r="3036" spans="1:2" x14ac:dyDescent="0.2">
      <c r="A3036" s="158"/>
      <c r="B3036" s="158"/>
    </row>
    <row r="3037" spans="1:2" x14ac:dyDescent="0.2">
      <c r="A3037" s="158"/>
      <c r="B3037" s="158"/>
    </row>
    <row r="3038" spans="1:2" x14ac:dyDescent="0.2">
      <c r="A3038" s="158"/>
      <c r="B3038" s="158"/>
    </row>
    <row r="3039" spans="1:2" x14ac:dyDescent="0.2">
      <c r="A3039" s="158"/>
      <c r="B3039" s="158"/>
    </row>
    <row r="3040" spans="1:2" x14ac:dyDescent="0.2">
      <c r="A3040" s="158"/>
      <c r="B3040" s="158"/>
    </row>
    <row r="3041" spans="1:2" x14ac:dyDescent="0.2">
      <c r="A3041" s="158"/>
      <c r="B3041" s="158"/>
    </row>
    <row r="3042" spans="1:2" x14ac:dyDescent="0.2">
      <c r="A3042" s="158"/>
      <c r="B3042" s="158"/>
    </row>
    <row r="3043" spans="1:2" x14ac:dyDescent="0.2">
      <c r="A3043" s="158"/>
      <c r="B3043" s="158"/>
    </row>
    <row r="3044" spans="1:2" x14ac:dyDescent="0.2">
      <c r="A3044" s="158"/>
      <c r="B3044" s="158"/>
    </row>
    <row r="3045" spans="1:2" x14ac:dyDescent="0.2">
      <c r="A3045" s="158"/>
      <c r="B3045" s="158"/>
    </row>
    <row r="3046" spans="1:2" x14ac:dyDescent="0.2">
      <c r="A3046" s="158"/>
      <c r="B3046" s="158"/>
    </row>
    <row r="3047" spans="1:2" x14ac:dyDescent="0.2">
      <c r="A3047" s="158"/>
      <c r="B3047" s="158"/>
    </row>
    <row r="3048" spans="1:2" x14ac:dyDescent="0.2">
      <c r="A3048" s="158"/>
      <c r="B3048" s="158"/>
    </row>
    <row r="3049" spans="1:2" x14ac:dyDescent="0.2">
      <c r="A3049" s="158"/>
      <c r="B3049" s="158"/>
    </row>
    <row r="3050" spans="1:2" x14ac:dyDescent="0.2">
      <c r="A3050" s="158"/>
      <c r="B3050" s="158"/>
    </row>
    <row r="3051" spans="1:2" x14ac:dyDescent="0.2">
      <c r="A3051" s="158"/>
      <c r="B3051" s="158"/>
    </row>
    <row r="3052" spans="1:2" x14ac:dyDescent="0.2">
      <c r="A3052" s="158"/>
      <c r="B3052" s="158"/>
    </row>
    <row r="3053" spans="1:2" x14ac:dyDescent="0.2">
      <c r="A3053" s="158"/>
      <c r="B3053" s="158"/>
    </row>
    <row r="3054" spans="1:2" x14ac:dyDescent="0.2">
      <c r="A3054" s="158"/>
      <c r="B3054" s="158"/>
    </row>
    <row r="3055" spans="1:2" x14ac:dyDescent="0.2">
      <c r="A3055" s="158"/>
      <c r="B3055" s="158"/>
    </row>
    <row r="3056" spans="1:2" x14ac:dyDescent="0.2">
      <c r="A3056" s="158"/>
      <c r="B3056" s="158"/>
    </row>
    <row r="3057" spans="1:2" x14ac:dyDescent="0.2">
      <c r="A3057" s="158"/>
      <c r="B3057" s="158"/>
    </row>
    <row r="3058" spans="1:2" x14ac:dyDescent="0.2">
      <c r="A3058" s="158"/>
      <c r="B3058" s="158"/>
    </row>
    <row r="3059" spans="1:2" x14ac:dyDescent="0.2">
      <c r="A3059" s="158"/>
      <c r="B3059" s="158"/>
    </row>
    <row r="3060" spans="1:2" x14ac:dyDescent="0.2">
      <c r="A3060" s="158"/>
      <c r="B3060" s="158"/>
    </row>
    <row r="3061" spans="1:2" x14ac:dyDescent="0.2">
      <c r="A3061" s="158"/>
      <c r="B3061" s="158"/>
    </row>
    <row r="3062" spans="1:2" x14ac:dyDescent="0.2">
      <c r="A3062" s="158"/>
      <c r="B3062" s="158"/>
    </row>
    <row r="3063" spans="1:2" x14ac:dyDescent="0.2">
      <c r="A3063" s="158"/>
      <c r="B3063" s="158"/>
    </row>
    <row r="3064" spans="1:2" x14ac:dyDescent="0.2">
      <c r="A3064" s="158"/>
      <c r="B3064" s="158"/>
    </row>
    <row r="3065" spans="1:2" x14ac:dyDescent="0.2">
      <c r="A3065" s="158"/>
      <c r="B3065" s="158"/>
    </row>
    <row r="3066" spans="1:2" x14ac:dyDescent="0.2">
      <c r="A3066" s="158"/>
      <c r="B3066" s="158"/>
    </row>
    <row r="3067" spans="1:2" x14ac:dyDescent="0.2">
      <c r="A3067" s="158"/>
      <c r="B3067" s="158"/>
    </row>
    <row r="3068" spans="1:2" x14ac:dyDescent="0.2">
      <c r="A3068" s="158"/>
      <c r="B3068" s="158"/>
    </row>
    <row r="3069" spans="1:2" x14ac:dyDescent="0.2">
      <c r="A3069" s="158"/>
      <c r="B3069" s="158"/>
    </row>
    <row r="3070" spans="1:2" x14ac:dyDescent="0.2">
      <c r="A3070" s="158"/>
      <c r="B3070" s="158"/>
    </row>
    <row r="3071" spans="1:2" x14ac:dyDescent="0.2">
      <c r="A3071" s="158"/>
      <c r="B3071" s="158"/>
    </row>
    <row r="3072" spans="1:2" x14ac:dyDescent="0.2">
      <c r="A3072" s="158"/>
      <c r="B3072" s="158"/>
    </row>
    <row r="3073" spans="1:2" x14ac:dyDescent="0.2">
      <c r="A3073" s="158"/>
      <c r="B3073" s="158"/>
    </row>
    <row r="3074" spans="1:2" x14ac:dyDescent="0.2">
      <c r="A3074" s="158"/>
      <c r="B3074" s="158"/>
    </row>
    <row r="3075" spans="1:2" x14ac:dyDescent="0.2">
      <c r="A3075" s="158"/>
      <c r="B3075" s="158"/>
    </row>
    <row r="3076" spans="1:2" x14ac:dyDescent="0.2">
      <c r="A3076" s="158"/>
      <c r="B3076" s="158"/>
    </row>
    <row r="3077" spans="1:2" x14ac:dyDescent="0.2">
      <c r="A3077" s="158"/>
      <c r="B3077" s="158"/>
    </row>
    <row r="3078" spans="1:2" x14ac:dyDescent="0.2">
      <c r="A3078" s="158"/>
      <c r="B3078" s="158"/>
    </row>
    <row r="3079" spans="1:2" x14ac:dyDescent="0.2">
      <c r="A3079" s="158"/>
      <c r="B3079" s="158"/>
    </row>
    <row r="3080" spans="1:2" x14ac:dyDescent="0.2">
      <c r="A3080" s="158"/>
      <c r="B3080" s="158"/>
    </row>
    <row r="3081" spans="1:2" x14ac:dyDescent="0.2">
      <c r="A3081" s="158"/>
      <c r="B3081" s="158"/>
    </row>
    <row r="3082" spans="1:2" x14ac:dyDescent="0.2">
      <c r="A3082" s="158"/>
      <c r="B3082" s="158"/>
    </row>
    <row r="3083" spans="1:2" x14ac:dyDescent="0.2">
      <c r="A3083" s="158"/>
      <c r="B3083" s="158"/>
    </row>
    <row r="3084" spans="1:2" x14ac:dyDescent="0.2">
      <c r="A3084" s="158"/>
      <c r="B3084" s="158"/>
    </row>
    <row r="3085" spans="1:2" x14ac:dyDescent="0.2">
      <c r="A3085" s="158"/>
      <c r="B3085" s="158"/>
    </row>
    <row r="3086" spans="1:2" x14ac:dyDescent="0.2">
      <c r="A3086" s="158"/>
      <c r="B3086" s="158"/>
    </row>
    <row r="3087" spans="1:2" x14ac:dyDescent="0.2">
      <c r="A3087" s="158"/>
      <c r="B3087" s="158"/>
    </row>
    <row r="3088" spans="1:2" x14ac:dyDescent="0.2">
      <c r="A3088" s="158"/>
      <c r="B3088" s="158"/>
    </row>
    <row r="3089" spans="1:2" x14ac:dyDescent="0.2">
      <c r="A3089" s="158"/>
      <c r="B3089" s="158"/>
    </row>
    <row r="3090" spans="1:2" x14ac:dyDescent="0.2">
      <c r="A3090" s="158"/>
      <c r="B3090" s="158"/>
    </row>
    <row r="3091" spans="1:2" x14ac:dyDescent="0.2">
      <c r="A3091" s="158"/>
      <c r="B3091" s="158"/>
    </row>
    <row r="3092" spans="1:2" x14ac:dyDescent="0.2">
      <c r="A3092" s="158"/>
      <c r="B3092" s="158"/>
    </row>
    <row r="3093" spans="1:2" x14ac:dyDescent="0.2">
      <c r="A3093" s="158"/>
      <c r="B3093" s="158"/>
    </row>
    <row r="3094" spans="1:2" x14ac:dyDescent="0.2">
      <c r="A3094" s="158"/>
      <c r="B3094" s="158"/>
    </row>
    <row r="3095" spans="1:2" x14ac:dyDescent="0.2">
      <c r="A3095" s="158"/>
      <c r="B3095" s="158"/>
    </row>
    <row r="3096" spans="1:2" x14ac:dyDescent="0.2">
      <c r="A3096" s="158"/>
      <c r="B3096" s="158"/>
    </row>
    <row r="3097" spans="1:2" x14ac:dyDescent="0.2">
      <c r="A3097" s="158"/>
      <c r="B3097" s="158"/>
    </row>
    <row r="3098" spans="1:2" x14ac:dyDescent="0.2">
      <c r="A3098" s="158"/>
      <c r="B3098" s="158"/>
    </row>
    <row r="3099" spans="1:2" x14ac:dyDescent="0.2">
      <c r="A3099" s="158"/>
      <c r="B3099" s="158"/>
    </row>
    <row r="3100" spans="1:2" x14ac:dyDescent="0.2">
      <c r="A3100" s="158"/>
      <c r="B3100" s="158"/>
    </row>
    <row r="3101" spans="1:2" x14ac:dyDescent="0.2">
      <c r="A3101" s="158"/>
      <c r="B3101" s="158"/>
    </row>
    <row r="3102" spans="1:2" x14ac:dyDescent="0.2">
      <c r="A3102" s="158"/>
      <c r="B3102" s="158"/>
    </row>
    <row r="3103" spans="1:2" x14ac:dyDescent="0.2">
      <c r="A3103" s="158"/>
      <c r="B3103" s="158"/>
    </row>
    <row r="3104" spans="1:2" x14ac:dyDescent="0.2">
      <c r="A3104" s="158"/>
      <c r="B3104" s="158"/>
    </row>
    <row r="3105" spans="1:2" x14ac:dyDescent="0.2">
      <c r="A3105" s="158"/>
      <c r="B3105" s="158"/>
    </row>
    <row r="3106" spans="1:2" x14ac:dyDescent="0.2">
      <c r="A3106" s="158"/>
      <c r="B3106" s="158"/>
    </row>
    <row r="3107" spans="1:2" x14ac:dyDescent="0.2">
      <c r="A3107" s="158"/>
      <c r="B3107" s="158"/>
    </row>
    <row r="3108" spans="1:2" x14ac:dyDescent="0.2">
      <c r="A3108" s="158"/>
      <c r="B3108" s="158"/>
    </row>
    <row r="3109" spans="1:2" x14ac:dyDescent="0.2">
      <c r="A3109" s="158"/>
      <c r="B3109" s="158"/>
    </row>
    <row r="3110" spans="1:2" x14ac:dyDescent="0.2">
      <c r="A3110" s="158"/>
      <c r="B3110" s="158"/>
    </row>
    <row r="3111" spans="1:2" x14ac:dyDescent="0.2">
      <c r="A3111" s="158"/>
      <c r="B3111" s="158"/>
    </row>
    <row r="3112" spans="1:2" x14ac:dyDescent="0.2">
      <c r="A3112" s="158"/>
      <c r="B3112" s="158"/>
    </row>
    <row r="3113" spans="1:2" x14ac:dyDescent="0.2">
      <c r="A3113" s="158"/>
      <c r="B3113" s="158"/>
    </row>
    <row r="3114" spans="1:2" x14ac:dyDescent="0.2">
      <c r="A3114" s="158"/>
      <c r="B3114" s="158"/>
    </row>
    <row r="3115" spans="1:2" x14ac:dyDescent="0.2">
      <c r="A3115" s="158"/>
      <c r="B3115" s="158"/>
    </row>
    <row r="3116" spans="1:2" x14ac:dyDescent="0.2">
      <c r="A3116" s="158"/>
      <c r="B3116" s="158"/>
    </row>
    <row r="3117" spans="1:2" x14ac:dyDescent="0.2">
      <c r="A3117" s="158"/>
      <c r="B3117" s="158"/>
    </row>
    <row r="3118" spans="1:2" x14ac:dyDescent="0.2">
      <c r="A3118" s="158"/>
      <c r="B3118" s="158"/>
    </row>
    <row r="3119" spans="1:2" x14ac:dyDescent="0.2">
      <c r="A3119" s="158"/>
      <c r="B3119" s="158"/>
    </row>
    <row r="3120" spans="1:2" x14ac:dyDescent="0.2">
      <c r="A3120" s="158"/>
      <c r="B3120" s="158"/>
    </row>
    <row r="3121" spans="1:2" x14ac:dyDescent="0.2">
      <c r="A3121" s="158"/>
      <c r="B3121" s="158"/>
    </row>
    <row r="3122" spans="1:2" x14ac:dyDescent="0.2">
      <c r="A3122" s="158"/>
      <c r="B3122" s="158"/>
    </row>
    <row r="3123" spans="1:2" x14ac:dyDescent="0.2">
      <c r="A3123" s="158"/>
      <c r="B3123" s="158"/>
    </row>
    <row r="3124" spans="1:2" x14ac:dyDescent="0.2">
      <c r="A3124" s="158"/>
      <c r="B3124" s="158"/>
    </row>
    <row r="3125" spans="1:2" x14ac:dyDescent="0.2">
      <c r="A3125" s="158"/>
      <c r="B3125" s="158"/>
    </row>
    <row r="3126" spans="1:2" x14ac:dyDescent="0.2">
      <c r="A3126" s="158"/>
      <c r="B3126" s="158"/>
    </row>
    <row r="3127" spans="1:2" x14ac:dyDescent="0.2">
      <c r="A3127" s="158"/>
      <c r="B3127" s="158"/>
    </row>
    <row r="3128" spans="1:2" x14ac:dyDescent="0.2">
      <c r="A3128" s="158"/>
      <c r="B3128" s="158"/>
    </row>
    <row r="3129" spans="1:2" x14ac:dyDescent="0.2">
      <c r="A3129" s="158"/>
      <c r="B3129" s="158"/>
    </row>
    <row r="3130" spans="1:2" x14ac:dyDescent="0.2">
      <c r="A3130" s="158"/>
      <c r="B3130" s="158"/>
    </row>
    <row r="3131" spans="1:2" x14ac:dyDescent="0.2">
      <c r="A3131" s="158"/>
      <c r="B3131" s="158"/>
    </row>
    <row r="3132" spans="1:2" x14ac:dyDescent="0.2">
      <c r="A3132" s="158"/>
      <c r="B3132" s="158"/>
    </row>
    <row r="3133" spans="1:2" x14ac:dyDescent="0.2">
      <c r="A3133" s="158"/>
      <c r="B3133" s="158"/>
    </row>
    <row r="3134" spans="1:2" x14ac:dyDescent="0.2">
      <c r="A3134" s="158"/>
      <c r="B3134" s="158"/>
    </row>
    <row r="3135" spans="1:2" x14ac:dyDescent="0.2">
      <c r="A3135" s="158"/>
      <c r="B3135" s="158"/>
    </row>
    <row r="3136" spans="1:2" x14ac:dyDescent="0.2">
      <c r="A3136" s="158"/>
      <c r="B3136" s="158"/>
    </row>
    <row r="3137" spans="1:2" x14ac:dyDescent="0.2">
      <c r="A3137" s="158"/>
      <c r="B3137" s="158"/>
    </row>
    <row r="3138" spans="1:2" x14ac:dyDescent="0.2">
      <c r="A3138" s="158"/>
      <c r="B3138" s="158"/>
    </row>
    <row r="3139" spans="1:2" x14ac:dyDescent="0.2">
      <c r="A3139" s="158"/>
      <c r="B3139" s="158"/>
    </row>
    <row r="3140" spans="1:2" x14ac:dyDescent="0.2">
      <c r="A3140" s="158"/>
      <c r="B3140" s="158"/>
    </row>
    <row r="3141" spans="1:2" x14ac:dyDescent="0.2">
      <c r="A3141" s="158"/>
      <c r="B3141" s="158"/>
    </row>
    <row r="3142" spans="1:2" x14ac:dyDescent="0.2">
      <c r="A3142" s="158"/>
      <c r="B3142" s="158"/>
    </row>
    <row r="3143" spans="1:2" x14ac:dyDescent="0.2">
      <c r="A3143" s="158"/>
      <c r="B3143" s="158"/>
    </row>
    <row r="3144" spans="1:2" x14ac:dyDescent="0.2">
      <c r="A3144" s="158"/>
      <c r="B3144" s="158"/>
    </row>
    <row r="3145" spans="1:2" x14ac:dyDescent="0.2">
      <c r="A3145" s="158"/>
      <c r="B3145" s="158"/>
    </row>
    <row r="3146" spans="1:2" x14ac:dyDescent="0.2">
      <c r="A3146" s="158"/>
      <c r="B3146" s="158"/>
    </row>
    <row r="3147" spans="1:2" x14ac:dyDescent="0.2">
      <c r="A3147" s="158"/>
      <c r="B3147" s="158"/>
    </row>
    <row r="3148" spans="1:2" x14ac:dyDescent="0.2">
      <c r="A3148" s="158"/>
      <c r="B3148" s="158"/>
    </row>
    <row r="3149" spans="1:2" x14ac:dyDescent="0.2">
      <c r="A3149" s="158"/>
      <c r="B3149" s="158"/>
    </row>
    <row r="3150" spans="1:2" x14ac:dyDescent="0.2">
      <c r="A3150" s="158"/>
      <c r="B3150" s="158"/>
    </row>
    <row r="3151" spans="1:2" x14ac:dyDescent="0.2">
      <c r="A3151" s="158"/>
      <c r="B3151" s="158"/>
    </row>
    <row r="3152" spans="1:2" x14ac:dyDescent="0.2">
      <c r="A3152" s="158"/>
      <c r="B3152" s="158"/>
    </row>
    <row r="3153" spans="1:2" x14ac:dyDescent="0.2">
      <c r="A3153" s="158"/>
      <c r="B3153" s="158"/>
    </row>
    <row r="3154" spans="1:2" x14ac:dyDescent="0.2">
      <c r="A3154" s="158"/>
      <c r="B3154" s="158"/>
    </row>
    <row r="3155" spans="1:2" x14ac:dyDescent="0.2">
      <c r="A3155" s="158"/>
      <c r="B3155" s="158"/>
    </row>
    <row r="3156" spans="1:2" x14ac:dyDescent="0.2">
      <c r="A3156" s="158"/>
      <c r="B3156" s="158"/>
    </row>
    <row r="3157" spans="1:2" x14ac:dyDescent="0.2">
      <c r="A3157" s="158"/>
      <c r="B3157" s="158"/>
    </row>
    <row r="3158" spans="1:2" x14ac:dyDescent="0.2">
      <c r="A3158" s="158"/>
      <c r="B3158" s="158"/>
    </row>
    <row r="3159" spans="1:2" x14ac:dyDescent="0.2">
      <c r="A3159" s="158"/>
      <c r="B3159" s="158"/>
    </row>
    <row r="3160" spans="1:2" x14ac:dyDescent="0.2">
      <c r="A3160" s="158"/>
      <c r="B3160" s="158"/>
    </row>
    <row r="3161" spans="1:2" x14ac:dyDescent="0.2">
      <c r="A3161" s="158"/>
      <c r="B3161" s="158"/>
    </row>
    <row r="3162" spans="1:2" x14ac:dyDescent="0.2">
      <c r="A3162" s="158"/>
      <c r="B3162" s="158"/>
    </row>
    <row r="3163" spans="1:2" x14ac:dyDescent="0.2">
      <c r="A3163" s="158"/>
      <c r="B3163" s="158"/>
    </row>
    <row r="3164" spans="1:2" x14ac:dyDescent="0.2">
      <c r="A3164" s="158"/>
      <c r="B3164" s="158"/>
    </row>
    <row r="3165" spans="1:2" x14ac:dyDescent="0.2">
      <c r="A3165" s="158"/>
      <c r="B3165" s="158"/>
    </row>
    <row r="3166" spans="1:2" x14ac:dyDescent="0.2">
      <c r="A3166" s="158"/>
      <c r="B3166" s="158"/>
    </row>
    <row r="3167" spans="1:2" x14ac:dyDescent="0.2">
      <c r="A3167" s="158"/>
      <c r="B3167" s="158"/>
    </row>
    <row r="3168" spans="1:2" x14ac:dyDescent="0.2">
      <c r="A3168" s="158"/>
      <c r="B3168" s="158"/>
    </row>
    <row r="3169" spans="1:2" x14ac:dyDescent="0.2">
      <c r="A3169" s="158"/>
      <c r="B3169" s="158"/>
    </row>
    <row r="3170" spans="1:2" x14ac:dyDescent="0.2">
      <c r="A3170" s="158"/>
      <c r="B3170" s="158"/>
    </row>
    <row r="3171" spans="1:2" x14ac:dyDescent="0.2">
      <c r="A3171" s="158"/>
      <c r="B3171" s="158"/>
    </row>
    <row r="3172" spans="1:2" x14ac:dyDescent="0.2">
      <c r="A3172" s="158"/>
      <c r="B3172" s="158"/>
    </row>
    <row r="3173" spans="1:2" x14ac:dyDescent="0.2">
      <c r="A3173" s="158"/>
      <c r="B3173" s="158"/>
    </row>
    <row r="3174" spans="1:2" x14ac:dyDescent="0.2">
      <c r="A3174" s="158"/>
      <c r="B3174" s="158"/>
    </row>
    <row r="3175" spans="1:2" x14ac:dyDescent="0.2">
      <c r="A3175" s="158"/>
      <c r="B3175" s="158"/>
    </row>
    <row r="3176" spans="1:2" x14ac:dyDescent="0.2">
      <c r="A3176" s="158"/>
      <c r="B3176" s="158"/>
    </row>
    <row r="3177" spans="1:2" x14ac:dyDescent="0.2">
      <c r="A3177" s="158"/>
      <c r="B3177" s="158"/>
    </row>
    <row r="3178" spans="1:2" x14ac:dyDescent="0.2">
      <c r="A3178" s="158"/>
      <c r="B3178" s="158"/>
    </row>
    <row r="3179" spans="1:2" x14ac:dyDescent="0.2">
      <c r="A3179" s="158"/>
      <c r="B3179" s="158"/>
    </row>
    <row r="3180" spans="1:2" x14ac:dyDescent="0.2">
      <c r="A3180" s="158"/>
      <c r="B3180" s="158"/>
    </row>
    <row r="3181" spans="1:2" x14ac:dyDescent="0.2">
      <c r="A3181" s="158"/>
      <c r="B3181" s="158"/>
    </row>
    <row r="3182" spans="1:2" x14ac:dyDescent="0.2">
      <c r="A3182" s="158"/>
      <c r="B3182" s="158"/>
    </row>
    <row r="3183" spans="1:2" x14ac:dyDescent="0.2">
      <c r="A3183" s="158"/>
      <c r="B3183" s="158"/>
    </row>
    <row r="3184" spans="1:2" x14ac:dyDescent="0.2">
      <c r="A3184" s="158"/>
      <c r="B3184" s="158"/>
    </row>
    <row r="3185" spans="1:2" x14ac:dyDescent="0.2">
      <c r="A3185" s="158"/>
      <c r="B3185" s="158"/>
    </row>
    <row r="3186" spans="1:2" x14ac:dyDescent="0.2">
      <c r="A3186" s="158"/>
      <c r="B3186" s="158"/>
    </row>
    <row r="3187" spans="1:2" x14ac:dyDescent="0.2">
      <c r="A3187" s="158"/>
      <c r="B3187" s="158"/>
    </row>
    <row r="3188" spans="1:2" x14ac:dyDescent="0.2">
      <c r="A3188" s="158"/>
      <c r="B3188" s="158"/>
    </row>
    <row r="3189" spans="1:2" x14ac:dyDescent="0.2">
      <c r="A3189" s="158"/>
      <c r="B3189" s="158"/>
    </row>
    <row r="3190" spans="1:2" x14ac:dyDescent="0.2">
      <c r="A3190" s="158"/>
      <c r="B3190" s="158"/>
    </row>
    <row r="3191" spans="1:2" x14ac:dyDescent="0.2">
      <c r="A3191" s="158"/>
      <c r="B3191" s="158"/>
    </row>
    <row r="3192" spans="1:2" x14ac:dyDescent="0.2">
      <c r="A3192" s="158"/>
      <c r="B3192" s="158"/>
    </row>
    <row r="3193" spans="1:2" x14ac:dyDescent="0.2">
      <c r="A3193" s="158"/>
      <c r="B3193" s="158"/>
    </row>
    <row r="3194" spans="1:2" x14ac:dyDescent="0.2">
      <c r="A3194" s="158"/>
      <c r="B3194" s="158"/>
    </row>
    <row r="3195" spans="1:2" x14ac:dyDescent="0.2">
      <c r="A3195" s="158"/>
      <c r="B3195" s="158"/>
    </row>
    <row r="3196" spans="1:2" x14ac:dyDescent="0.2">
      <c r="A3196" s="158"/>
      <c r="B3196" s="158"/>
    </row>
    <row r="3197" spans="1:2" x14ac:dyDescent="0.2">
      <c r="A3197" s="158"/>
      <c r="B3197" s="158"/>
    </row>
    <row r="3198" spans="1:2" x14ac:dyDescent="0.2">
      <c r="A3198" s="158"/>
      <c r="B3198" s="158"/>
    </row>
    <row r="3199" spans="1:2" x14ac:dyDescent="0.2">
      <c r="A3199" s="158"/>
      <c r="B3199" s="158"/>
    </row>
    <row r="3200" spans="1:2" x14ac:dyDescent="0.2">
      <c r="A3200" s="158"/>
      <c r="B3200" s="158"/>
    </row>
    <row r="3201" spans="1:2" x14ac:dyDescent="0.2">
      <c r="A3201" s="158"/>
      <c r="B3201" s="158"/>
    </row>
    <row r="3202" spans="1:2" x14ac:dyDescent="0.2">
      <c r="A3202" s="158"/>
      <c r="B3202" s="158"/>
    </row>
    <row r="3203" spans="1:2" x14ac:dyDescent="0.2">
      <c r="A3203" s="158"/>
      <c r="B3203" s="158"/>
    </row>
    <row r="3204" spans="1:2" x14ac:dyDescent="0.2">
      <c r="A3204" s="158"/>
      <c r="B3204" s="158"/>
    </row>
    <row r="3205" spans="1:2" x14ac:dyDescent="0.2">
      <c r="A3205" s="158"/>
      <c r="B3205" s="158"/>
    </row>
    <row r="3206" spans="1:2" x14ac:dyDescent="0.2">
      <c r="A3206" s="158"/>
      <c r="B3206" s="158"/>
    </row>
    <row r="3207" spans="1:2" x14ac:dyDescent="0.2">
      <c r="A3207" s="158"/>
      <c r="B3207" s="158"/>
    </row>
    <row r="3208" spans="1:2" x14ac:dyDescent="0.2">
      <c r="A3208" s="158"/>
      <c r="B3208" s="158"/>
    </row>
    <row r="3209" spans="1:2" x14ac:dyDescent="0.2">
      <c r="A3209" s="158"/>
      <c r="B3209" s="158"/>
    </row>
    <row r="3210" spans="1:2" x14ac:dyDescent="0.2">
      <c r="A3210" s="158"/>
      <c r="B3210" s="158"/>
    </row>
    <row r="3211" spans="1:2" x14ac:dyDescent="0.2">
      <c r="A3211" s="158"/>
      <c r="B3211" s="158"/>
    </row>
    <row r="3212" spans="1:2" x14ac:dyDescent="0.2">
      <c r="A3212" s="158"/>
      <c r="B3212" s="158"/>
    </row>
    <row r="3213" spans="1:2" x14ac:dyDescent="0.2">
      <c r="A3213" s="158"/>
      <c r="B3213" s="158"/>
    </row>
    <row r="3214" spans="1:2" x14ac:dyDescent="0.2">
      <c r="A3214" s="158"/>
      <c r="B3214" s="158"/>
    </row>
    <row r="3215" spans="1:2" x14ac:dyDescent="0.2">
      <c r="A3215" s="158"/>
      <c r="B3215" s="158"/>
    </row>
    <row r="3216" spans="1:2" x14ac:dyDescent="0.2">
      <c r="A3216" s="158"/>
      <c r="B3216" s="158"/>
    </row>
    <row r="3217" spans="1:2" x14ac:dyDescent="0.2">
      <c r="A3217" s="158"/>
      <c r="B3217" s="158"/>
    </row>
    <row r="3218" spans="1:2" x14ac:dyDescent="0.2">
      <c r="A3218" s="158"/>
      <c r="B3218" s="158"/>
    </row>
    <row r="3219" spans="1:2" x14ac:dyDescent="0.2">
      <c r="A3219" s="158"/>
      <c r="B3219" s="158"/>
    </row>
    <row r="3220" spans="1:2" x14ac:dyDescent="0.2">
      <c r="A3220" s="158"/>
      <c r="B3220" s="158"/>
    </row>
    <row r="3221" spans="1:2" x14ac:dyDescent="0.2">
      <c r="A3221" s="158"/>
      <c r="B3221" s="158"/>
    </row>
    <row r="3222" spans="1:2" x14ac:dyDescent="0.2">
      <c r="A3222" s="158"/>
      <c r="B3222" s="158"/>
    </row>
    <row r="3223" spans="1:2" x14ac:dyDescent="0.2">
      <c r="A3223" s="158"/>
      <c r="B3223" s="158"/>
    </row>
    <row r="3224" spans="1:2" x14ac:dyDescent="0.2">
      <c r="A3224" s="158"/>
      <c r="B3224" s="158"/>
    </row>
    <row r="3225" spans="1:2" x14ac:dyDescent="0.2">
      <c r="A3225" s="158"/>
      <c r="B3225" s="158"/>
    </row>
    <row r="3226" spans="1:2" x14ac:dyDescent="0.2">
      <c r="A3226" s="158"/>
      <c r="B3226" s="158"/>
    </row>
    <row r="3227" spans="1:2" x14ac:dyDescent="0.2">
      <c r="A3227" s="158"/>
      <c r="B3227" s="158"/>
    </row>
    <row r="3228" spans="1:2" x14ac:dyDescent="0.2">
      <c r="A3228" s="158"/>
      <c r="B3228" s="158"/>
    </row>
    <row r="3229" spans="1:2" x14ac:dyDescent="0.2">
      <c r="A3229" s="158"/>
      <c r="B3229" s="158"/>
    </row>
    <row r="3230" spans="1:2" x14ac:dyDescent="0.2">
      <c r="A3230" s="158"/>
      <c r="B3230" s="158"/>
    </row>
    <row r="3231" spans="1:2" x14ac:dyDescent="0.2">
      <c r="A3231" s="158"/>
      <c r="B3231" s="158"/>
    </row>
    <row r="3232" spans="1:2" x14ac:dyDescent="0.2">
      <c r="A3232" s="158"/>
      <c r="B3232" s="158"/>
    </row>
    <row r="3233" spans="1:2" x14ac:dyDescent="0.2">
      <c r="A3233" s="158"/>
      <c r="B3233" s="158"/>
    </row>
    <row r="3234" spans="1:2" x14ac:dyDescent="0.2">
      <c r="A3234" s="158"/>
      <c r="B3234" s="158"/>
    </row>
    <row r="3235" spans="1:2" x14ac:dyDescent="0.2">
      <c r="A3235" s="158"/>
      <c r="B3235" s="158"/>
    </row>
    <row r="3236" spans="1:2" x14ac:dyDescent="0.2">
      <c r="A3236" s="158"/>
      <c r="B3236" s="158"/>
    </row>
    <row r="3237" spans="1:2" x14ac:dyDescent="0.2">
      <c r="A3237" s="158"/>
      <c r="B3237" s="158"/>
    </row>
    <row r="3238" spans="1:2" x14ac:dyDescent="0.2">
      <c r="A3238" s="158"/>
      <c r="B3238" s="158"/>
    </row>
    <row r="3239" spans="1:2" x14ac:dyDescent="0.2">
      <c r="A3239" s="158"/>
      <c r="B3239" s="158"/>
    </row>
    <row r="3240" spans="1:2" x14ac:dyDescent="0.2">
      <c r="A3240" s="158"/>
      <c r="B3240" s="158"/>
    </row>
    <row r="3241" spans="1:2" x14ac:dyDescent="0.2">
      <c r="A3241" s="158"/>
      <c r="B3241" s="158"/>
    </row>
    <row r="3242" spans="1:2" x14ac:dyDescent="0.2">
      <c r="A3242" s="158"/>
      <c r="B3242" s="158"/>
    </row>
    <row r="3243" spans="1:2" x14ac:dyDescent="0.2">
      <c r="A3243" s="158"/>
      <c r="B3243" s="158"/>
    </row>
    <row r="3244" spans="1:2" x14ac:dyDescent="0.2">
      <c r="A3244" s="158"/>
      <c r="B3244" s="158"/>
    </row>
    <row r="3245" spans="1:2" x14ac:dyDescent="0.2">
      <c r="A3245" s="158"/>
      <c r="B3245" s="158"/>
    </row>
    <row r="3246" spans="1:2" x14ac:dyDescent="0.2">
      <c r="A3246" s="158"/>
      <c r="B3246" s="158"/>
    </row>
    <row r="3247" spans="1:2" x14ac:dyDescent="0.2">
      <c r="A3247" s="158"/>
      <c r="B3247" s="158"/>
    </row>
    <row r="3248" spans="1:2" x14ac:dyDescent="0.2">
      <c r="A3248" s="158"/>
      <c r="B3248" s="158"/>
    </row>
    <row r="3249" spans="1:2" x14ac:dyDescent="0.2">
      <c r="A3249" s="158"/>
      <c r="B3249" s="158"/>
    </row>
    <row r="3250" spans="1:2" x14ac:dyDescent="0.2">
      <c r="A3250" s="158"/>
      <c r="B3250" s="158"/>
    </row>
    <row r="3251" spans="1:2" x14ac:dyDescent="0.2">
      <c r="A3251" s="158"/>
      <c r="B3251" s="158"/>
    </row>
    <row r="3252" spans="1:2" x14ac:dyDescent="0.2">
      <c r="A3252" s="158"/>
      <c r="B3252" s="158"/>
    </row>
    <row r="3253" spans="1:2" x14ac:dyDescent="0.2">
      <c r="A3253" s="158"/>
      <c r="B3253" s="158"/>
    </row>
    <row r="3254" spans="1:2" x14ac:dyDescent="0.2">
      <c r="A3254" s="158"/>
      <c r="B3254" s="158"/>
    </row>
    <row r="3255" spans="1:2" x14ac:dyDescent="0.2">
      <c r="A3255" s="158"/>
      <c r="B3255" s="158"/>
    </row>
    <row r="3256" spans="1:2" x14ac:dyDescent="0.2">
      <c r="A3256" s="158"/>
      <c r="B3256" s="158"/>
    </row>
    <row r="3257" spans="1:2" x14ac:dyDescent="0.2">
      <c r="A3257" s="158"/>
      <c r="B3257" s="158"/>
    </row>
    <row r="3258" spans="1:2" x14ac:dyDescent="0.2">
      <c r="A3258" s="158"/>
      <c r="B3258" s="158"/>
    </row>
    <row r="3259" spans="1:2" x14ac:dyDescent="0.2">
      <c r="A3259" s="158"/>
      <c r="B3259" s="158"/>
    </row>
    <row r="3260" spans="1:2" x14ac:dyDescent="0.2">
      <c r="A3260" s="158"/>
      <c r="B3260" s="158"/>
    </row>
    <row r="3261" spans="1:2" x14ac:dyDescent="0.2">
      <c r="A3261" s="158"/>
      <c r="B3261" s="158"/>
    </row>
    <row r="3262" spans="1:2" x14ac:dyDescent="0.2">
      <c r="A3262" s="158"/>
      <c r="B3262" s="158"/>
    </row>
    <row r="3263" spans="1:2" x14ac:dyDescent="0.2">
      <c r="A3263" s="158"/>
      <c r="B3263" s="158"/>
    </row>
    <row r="3264" spans="1:2" x14ac:dyDescent="0.2">
      <c r="A3264" s="158"/>
      <c r="B3264" s="158"/>
    </row>
    <row r="3265" spans="1:2" x14ac:dyDescent="0.2">
      <c r="A3265" s="158"/>
      <c r="B3265" s="158"/>
    </row>
    <row r="3266" spans="1:2" x14ac:dyDescent="0.2">
      <c r="A3266" s="158"/>
      <c r="B3266" s="158"/>
    </row>
    <row r="3267" spans="1:2" x14ac:dyDescent="0.2">
      <c r="A3267" s="158"/>
      <c r="B3267" s="158"/>
    </row>
    <row r="3268" spans="1:2" x14ac:dyDescent="0.2">
      <c r="A3268" s="158"/>
      <c r="B3268" s="158"/>
    </row>
    <row r="3269" spans="1:2" x14ac:dyDescent="0.2">
      <c r="A3269" s="158"/>
      <c r="B3269" s="158"/>
    </row>
    <row r="3270" spans="1:2" x14ac:dyDescent="0.2">
      <c r="A3270" s="158"/>
      <c r="B3270" s="158"/>
    </row>
    <row r="3271" spans="1:2" x14ac:dyDescent="0.2">
      <c r="A3271" s="158"/>
      <c r="B3271" s="158"/>
    </row>
    <row r="3272" spans="1:2" x14ac:dyDescent="0.2">
      <c r="A3272" s="158"/>
      <c r="B3272" s="158"/>
    </row>
    <row r="3273" spans="1:2" x14ac:dyDescent="0.2">
      <c r="A3273" s="158"/>
      <c r="B3273" s="158"/>
    </row>
    <row r="3274" spans="1:2" x14ac:dyDescent="0.2">
      <c r="A3274" s="158"/>
      <c r="B3274" s="158"/>
    </row>
    <row r="3275" spans="1:2" x14ac:dyDescent="0.2">
      <c r="A3275" s="158"/>
      <c r="B3275" s="158"/>
    </row>
    <row r="3276" spans="1:2" x14ac:dyDescent="0.2">
      <c r="A3276" s="158"/>
      <c r="B3276" s="158"/>
    </row>
    <row r="3277" spans="1:2" x14ac:dyDescent="0.2">
      <c r="A3277" s="158"/>
      <c r="B3277" s="158"/>
    </row>
    <row r="3278" spans="1:2" x14ac:dyDescent="0.2">
      <c r="A3278" s="158"/>
      <c r="B3278" s="158"/>
    </row>
    <row r="3279" spans="1:2" x14ac:dyDescent="0.2">
      <c r="A3279" s="158"/>
      <c r="B3279" s="158"/>
    </row>
    <row r="3280" spans="1:2" x14ac:dyDescent="0.2">
      <c r="A3280" s="158"/>
      <c r="B3280" s="158"/>
    </row>
    <row r="3281" spans="1:2" x14ac:dyDescent="0.2">
      <c r="A3281" s="158"/>
      <c r="B3281" s="158"/>
    </row>
    <row r="3282" spans="1:2" x14ac:dyDescent="0.2">
      <c r="A3282" s="158"/>
      <c r="B3282" s="158"/>
    </row>
    <row r="3283" spans="1:2" x14ac:dyDescent="0.2">
      <c r="A3283" s="158"/>
      <c r="B3283" s="158"/>
    </row>
    <row r="3284" spans="1:2" x14ac:dyDescent="0.2">
      <c r="A3284" s="158"/>
      <c r="B3284" s="158"/>
    </row>
    <row r="3285" spans="1:2" x14ac:dyDescent="0.2">
      <c r="A3285" s="158"/>
      <c r="B3285" s="158"/>
    </row>
    <row r="3286" spans="1:2" x14ac:dyDescent="0.2">
      <c r="A3286" s="158"/>
      <c r="B3286" s="158"/>
    </row>
    <row r="3287" spans="1:2" x14ac:dyDescent="0.2">
      <c r="A3287" s="158"/>
      <c r="B3287" s="158"/>
    </row>
    <row r="3288" spans="1:2" x14ac:dyDescent="0.2">
      <c r="A3288" s="158"/>
      <c r="B3288" s="158"/>
    </row>
    <row r="3289" spans="1:2" x14ac:dyDescent="0.2">
      <c r="A3289" s="158"/>
      <c r="B3289" s="158"/>
    </row>
    <row r="3290" spans="1:2" x14ac:dyDescent="0.2">
      <c r="A3290" s="158"/>
      <c r="B3290" s="158"/>
    </row>
    <row r="3291" spans="1:2" x14ac:dyDescent="0.2">
      <c r="A3291" s="158"/>
      <c r="B3291" s="158"/>
    </row>
    <row r="3292" spans="1:2" x14ac:dyDescent="0.2">
      <c r="A3292" s="158"/>
      <c r="B3292" s="158"/>
    </row>
    <row r="3293" spans="1:2" x14ac:dyDescent="0.2">
      <c r="A3293" s="158"/>
      <c r="B3293" s="158"/>
    </row>
    <row r="3294" spans="1:2" x14ac:dyDescent="0.2">
      <c r="A3294" s="158"/>
      <c r="B3294" s="158"/>
    </row>
    <row r="3295" spans="1:2" x14ac:dyDescent="0.2">
      <c r="A3295" s="158"/>
      <c r="B3295" s="158"/>
    </row>
    <row r="3296" spans="1:2" x14ac:dyDescent="0.2">
      <c r="A3296" s="158"/>
      <c r="B3296" s="158"/>
    </row>
    <row r="3297" spans="1:2" x14ac:dyDescent="0.2">
      <c r="A3297" s="158"/>
      <c r="B3297" s="158"/>
    </row>
    <row r="3298" spans="1:2" x14ac:dyDescent="0.2">
      <c r="A3298" s="158"/>
      <c r="B3298" s="158"/>
    </row>
    <row r="3299" spans="1:2" x14ac:dyDescent="0.2">
      <c r="A3299" s="158"/>
      <c r="B3299" s="158"/>
    </row>
    <row r="3300" spans="1:2" x14ac:dyDescent="0.2">
      <c r="A3300" s="158"/>
      <c r="B3300" s="158"/>
    </row>
    <row r="3301" spans="1:2" x14ac:dyDescent="0.2">
      <c r="A3301" s="158"/>
      <c r="B3301" s="158"/>
    </row>
    <row r="3302" spans="1:2" x14ac:dyDescent="0.2">
      <c r="A3302" s="158"/>
      <c r="B3302" s="158"/>
    </row>
    <row r="3303" spans="1:2" x14ac:dyDescent="0.2">
      <c r="A3303" s="158"/>
      <c r="B3303" s="158"/>
    </row>
    <row r="3304" spans="1:2" x14ac:dyDescent="0.2">
      <c r="A3304" s="158"/>
      <c r="B3304" s="158"/>
    </row>
    <row r="3305" spans="1:2" x14ac:dyDescent="0.2">
      <c r="A3305" s="158"/>
      <c r="B3305" s="158"/>
    </row>
    <row r="3306" spans="1:2" x14ac:dyDescent="0.2">
      <c r="A3306" s="158"/>
      <c r="B3306" s="158"/>
    </row>
    <row r="3307" spans="1:2" x14ac:dyDescent="0.2">
      <c r="A3307" s="158"/>
      <c r="B3307" s="158"/>
    </row>
    <row r="3308" spans="1:2" x14ac:dyDescent="0.2">
      <c r="A3308" s="158"/>
      <c r="B3308" s="158"/>
    </row>
    <row r="3309" spans="1:2" x14ac:dyDescent="0.2">
      <c r="A3309" s="158"/>
      <c r="B3309" s="158"/>
    </row>
    <row r="3310" spans="1:2" x14ac:dyDescent="0.2">
      <c r="A3310" s="158"/>
      <c r="B3310" s="158"/>
    </row>
    <row r="3311" spans="1:2" x14ac:dyDescent="0.2">
      <c r="A3311" s="158"/>
      <c r="B3311" s="158"/>
    </row>
    <row r="3312" spans="1:2" x14ac:dyDescent="0.2">
      <c r="A3312" s="158"/>
      <c r="B3312" s="158"/>
    </row>
    <row r="3313" spans="1:2" x14ac:dyDescent="0.2">
      <c r="A3313" s="158"/>
      <c r="B3313" s="158"/>
    </row>
    <row r="3314" spans="1:2" x14ac:dyDescent="0.2">
      <c r="A3314" s="158"/>
      <c r="B3314" s="158"/>
    </row>
    <row r="3315" spans="1:2" x14ac:dyDescent="0.2">
      <c r="A3315" s="158"/>
      <c r="B3315" s="158"/>
    </row>
    <row r="3316" spans="1:2" x14ac:dyDescent="0.2">
      <c r="A3316" s="158"/>
      <c r="B3316" s="158"/>
    </row>
    <row r="3317" spans="1:2" x14ac:dyDescent="0.2">
      <c r="A3317" s="158"/>
      <c r="B3317" s="158"/>
    </row>
    <row r="3318" spans="1:2" x14ac:dyDescent="0.2">
      <c r="A3318" s="158"/>
      <c r="B3318" s="158"/>
    </row>
    <row r="3319" spans="1:2" x14ac:dyDescent="0.2">
      <c r="A3319" s="158"/>
      <c r="B3319" s="158"/>
    </row>
    <row r="3320" spans="1:2" x14ac:dyDescent="0.2">
      <c r="A3320" s="158"/>
      <c r="B3320" s="158"/>
    </row>
    <row r="3321" spans="1:2" x14ac:dyDescent="0.2">
      <c r="A3321" s="158"/>
      <c r="B3321" s="158"/>
    </row>
    <row r="3322" spans="1:2" x14ac:dyDescent="0.2">
      <c r="A3322" s="158"/>
      <c r="B3322" s="158"/>
    </row>
    <row r="3323" spans="1:2" x14ac:dyDescent="0.2">
      <c r="A3323" s="158"/>
      <c r="B3323" s="158"/>
    </row>
    <row r="3324" spans="1:2" x14ac:dyDescent="0.2">
      <c r="A3324" s="158"/>
      <c r="B3324" s="158"/>
    </row>
    <row r="3325" spans="1:2" x14ac:dyDescent="0.2">
      <c r="A3325" s="158"/>
      <c r="B3325" s="158"/>
    </row>
    <row r="3326" spans="1:2" x14ac:dyDescent="0.2">
      <c r="A3326" s="158"/>
      <c r="B3326" s="158"/>
    </row>
    <row r="3327" spans="1:2" x14ac:dyDescent="0.2">
      <c r="A3327" s="158"/>
      <c r="B3327" s="158"/>
    </row>
    <row r="3328" spans="1:2" x14ac:dyDescent="0.2">
      <c r="A3328" s="158"/>
      <c r="B3328" s="158"/>
    </row>
    <row r="3329" spans="1:2" x14ac:dyDescent="0.2">
      <c r="A3329" s="158"/>
      <c r="B3329" s="158"/>
    </row>
    <row r="3330" spans="1:2" x14ac:dyDescent="0.2">
      <c r="A3330" s="158"/>
      <c r="B3330" s="158"/>
    </row>
    <row r="3331" spans="1:2" x14ac:dyDescent="0.2">
      <c r="A3331" s="158"/>
      <c r="B3331" s="158"/>
    </row>
    <row r="3332" spans="1:2" x14ac:dyDescent="0.2">
      <c r="A3332" s="158"/>
      <c r="B3332" s="158"/>
    </row>
    <row r="3333" spans="1:2" x14ac:dyDescent="0.2">
      <c r="A3333" s="158"/>
      <c r="B3333" s="158"/>
    </row>
    <row r="3334" spans="1:2" x14ac:dyDescent="0.2">
      <c r="A3334" s="158"/>
      <c r="B3334" s="158"/>
    </row>
    <row r="3335" spans="1:2" x14ac:dyDescent="0.2">
      <c r="A3335" s="158"/>
      <c r="B3335" s="158"/>
    </row>
    <row r="3336" spans="1:2" x14ac:dyDescent="0.2">
      <c r="A3336" s="158"/>
      <c r="B3336" s="158"/>
    </row>
    <row r="3337" spans="1:2" x14ac:dyDescent="0.2">
      <c r="A3337" s="158"/>
      <c r="B3337" s="158"/>
    </row>
    <row r="3338" spans="1:2" x14ac:dyDescent="0.2">
      <c r="A3338" s="158"/>
      <c r="B3338" s="158"/>
    </row>
    <row r="3339" spans="1:2" x14ac:dyDescent="0.2">
      <c r="A3339" s="158"/>
      <c r="B3339" s="158"/>
    </row>
    <row r="3340" spans="1:2" x14ac:dyDescent="0.2">
      <c r="A3340" s="158"/>
      <c r="B3340" s="158"/>
    </row>
    <row r="3341" spans="1:2" x14ac:dyDescent="0.2">
      <c r="A3341" s="158"/>
      <c r="B3341" s="158"/>
    </row>
    <row r="3342" spans="1:2" x14ac:dyDescent="0.2">
      <c r="A3342" s="158"/>
      <c r="B3342" s="158"/>
    </row>
    <row r="3343" spans="1:2" x14ac:dyDescent="0.2">
      <c r="A3343" s="158"/>
      <c r="B3343" s="158"/>
    </row>
    <row r="3344" spans="1:2" x14ac:dyDescent="0.2">
      <c r="A3344" s="158"/>
      <c r="B3344" s="158"/>
    </row>
    <row r="3345" spans="1:2" x14ac:dyDescent="0.2">
      <c r="A3345" s="158"/>
      <c r="B3345" s="158"/>
    </row>
    <row r="3346" spans="1:2" x14ac:dyDescent="0.2">
      <c r="A3346" s="158"/>
      <c r="B3346" s="158"/>
    </row>
    <row r="3347" spans="1:2" x14ac:dyDescent="0.2">
      <c r="A3347" s="158"/>
      <c r="B3347" s="158"/>
    </row>
    <row r="3348" spans="1:2" x14ac:dyDescent="0.2">
      <c r="A3348" s="158"/>
      <c r="B3348" s="158"/>
    </row>
    <row r="3349" spans="1:2" x14ac:dyDescent="0.2">
      <c r="A3349" s="158"/>
      <c r="B3349" s="158"/>
    </row>
    <row r="3350" spans="1:2" x14ac:dyDescent="0.2">
      <c r="A3350" s="158"/>
      <c r="B3350" s="158"/>
    </row>
    <row r="3351" spans="1:2" x14ac:dyDescent="0.2">
      <c r="A3351" s="158"/>
      <c r="B3351" s="158"/>
    </row>
    <row r="3352" spans="1:2" x14ac:dyDescent="0.2">
      <c r="A3352" s="158"/>
      <c r="B3352" s="158"/>
    </row>
    <row r="3353" spans="1:2" x14ac:dyDescent="0.2">
      <c r="A3353" s="158"/>
      <c r="B3353" s="158"/>
    </row>
    <row r="3354" spans="1:2" x14ac:dyDescent="0.2">
      <c r="A3354" s="158"/>
      <c r="B3354" s="158"/>
    </row>
    <row r="3355" spans="1:2" x14ac:dyDescent="0.2">
      <c r="A3355" s="158"/>
      <c r="B3355" s="158"/>
    </row>
    <row r="3356" spans="1:2" x14ac:dyDescent="0.2">
      <c r="A3356" s="158"/>
      <c r="B3356" s="158"/>
    </row>
    <row r="3357" spans="1:2" x14ac:dyDescent="0.2">
      <c r="A3357" s="158"/>
      <c r="B3357" s="158"/>
    </row>
    <row r="3358" spans="1:2" x14ac:dyDescent="0.2">
      <c r="A3358" s="158"/>
      <c r="B3358" s="158"/>
    </row>
    <row r="3359" spans="1:2" x14ac:dyDescent="0.2">
      <c r="A3359" s="158"/>
      <c r="B3359" s="158"/>
    </row>
    <row r="3360" spans="1:2" x14ac:dyDescent="0.2">
      <c r="A3360" s="158"/>
      <c r="B3360" s="158"/>
    </row>
    <row r="3361" spans="1:2" x14ac:dyDescent="0.2">
      <c r="A3361" s="158"/>
      <c r="B3361" s="158"/>
    </row>
    <row r="3362" spans="1:2" x14ac:dyDescent="0.2">
      <c r="A3362" s="158"/>
      <c r="B3362" s="158"/>
    </row>
    <row r="3363" spans="1:2" x14ac:dyDescent="0.2">
      <c r="A3363" s="158"/>
      <c r="B3363" s="158"/>
    </row>
    <row r="3364" spans="1:2" x14ac:dyDescent="0.2">
      <c r="A3364" s="158"/>
      <c r="B3364" s="158"/>
    </row>
    <row r="3365" spans="1:2" x14ac:dyDescent="0.2">
      <c r="A3365" s="158"/>
      <c r="B3365" s="158"/>
    </row>
    <row r="3366" spans="1:2" x14ac:dyDescent="0.2">
      <c r="A3366" s="158"/>
      <c r="B3366" s="158"/>
    </row>
    <row r="3367" spans="1:2" x14ac:dyDescent="0.2">
      <c r="A3367" s="158"/>
      <c r="B3367" s="158"/>
    </row>
    <row r="3368" spans="1:2" x14ac:dyDescent="0.2">
      <c r="A3368" s="158"/>
      <c r="B3368" s="158"/>
    </row>
    <row r="3369" spans="1:2" x14ac:dyDescent="0.2">
      <c r="A3369" s="158"/>
      <c r="B3369" s="158"/>
    </row>
    <row r="3370" spans="1:2" x14ac:dyDescent="0.2">
      <c r="A3370" s="158"/>
      <c r="B3370" s="158"/>
    </row>
    <row r="3371" spans="1:2" x14ac:dyDescent="0.2">
      <c r="A3371" s="158"/>
      <c r="B3371" s="158"/>
    </row>
    <row r="3372" spans="1:2" x14ac:dyDescent="0.2">
      <c r="A3372" s="158"/>
      <c r="B3372" s="158"/>
    </row>
    <row r="3373" spans="1:2" x14ac:dyDescent="0.2">
      <c r="A3373" s="158"/>
      <c r="B3373" s="158"/>
    </row>
    <row r="3374" spans="1:2" x14ac:dyDescent="0.2">
      <c r="A3374" s="158"/>
      <c r="B3374" s="158"/>
    </row>
    <row r="3375" spans="1:2" x14ac:dyDescent="0.2">
      <c r="A3375" s="158"/>
      <c r="B3375" s="158"/>
    </row>
    <row r="3376" spans="1:2" x14ac:dyDescent="0.2">
      <c r="A3376" s="158"/>
      <c r="B3376" s="158"/>
    </row>
    <row r="3377" spans="1:2" x14ac:dyDescent="0.2">
      <c r="A3377" s="158"/>
      <c r="B3377" s="158"/>
    </row>
    <row r="3378" spans="1:2" x14ac:dyDescent="0.2">
      <c r="A3378" s="158"/>
      <c r="B3378" s="158"/>
    </row>
    <row r="3379" spans="1:2" x14ac:dyDescent="0.2">
      <c r="A3379" s="158"/>
      <c r="B3379" s="158"/>
    </row>
    <row r="3380" spans="1:2" x14ac:dyDescent="0.2">
      <c r="A3380" s="158"/>
      <c r="B3380" s="158"/>
    </row>
    <row r="3381" spans="1:2" x14ac:dyDescent="0.2">
      <c r="A3381" s="158"/>
      <c r="B3381" s="158"/>
    </row>
    <row r="3382" spans="1:2" x14ac:dyDescent="0.2">
      <c r="A3382" s="158"/>
      <c r="B3382" s="158"/>
    </row>
    <row r="3383" spans="1:2" x14ac:dyDescent="0.2">
      <c r="A3383" s="158"/>
      <c r="B3383" s="158"/>
    </row>
    <row r="3384" spans="1:2" x14ac:dyDescent="0.2">
      <c r="A3384" s="158"/>
      <c r="B3384" s="158"/>
    </row>
    <row r="3385" spans="1:2" x14ac:dyDescent="0.2">
      <c r="A3385" s="158"/>
      <c r="B3385" s="158"/>
    </row>
    <row r="3386" spans="1:2" x14ac:dyDescent="0.2">
      <c r="A3386" s="158"/>
      <c r="B3386" s="158"/>
    </row>
    <row r="3387" spans="1:2" x14ac:dyDescent="0.2">
      <c r="A3387" s="158"/>
      <c r="B3387" s="158"/>
    </row>
    <row r="3388" spans="1:2" x14ac:dyDescent="0.2">
      <c r="A3388" s="158"/>
      <c r="B3388" s="158"/>
    </row>
    <row r="3389" spans="1:2" x14ac:dyDescent="0.2">
      <c r="A3389" s="158"/>
      <c r="B3389" s="158"/>
    </row>
    <row r="3390" spans="1:2" x14ac:dyDescent="0.2">
      <c r="A3390" s="158"/>
      <c r="B3390" s="158"/>
    </row>
    <row r="3391" spans="1:2" x14ac:dyDescent="0.2">
      <c r="A3391" s="158"/>
      <c r="B3391" s="158"/>
    </row>
    <row r="3392" spans="1:2" x14ac:dyDescent="0.2">
      <c r="A3392" s="158"/>
      <c r="B3392" s="158"/>
    </row>
    <row r="3393" spans="1:2" x14ac:dyDescent="0.2">
      <c r="A3393" s="158"/>
      <c r="B3393" s="158"/>
    </row>
    <row r="3394" spans="1:2" x14ac:dyDescent="0.2">
      <c r="A3394" s="158"/>
      <c r="B3394" s="158"/>
    </row>
    <row r="3395" spans="1:2" x14ac:dyDescent="0.2">
      <c r="A3395" s="158"/>
      <c r="B3395" s="158"/>
    </row>
    <row r="3396" spans="1:2" x14ac:dyDescent="0.2">
      <c r="A3396" s="158"/>
      <c r="B3396" s="158"/>
    </row>
    <row r="3397" spans="1:2" x14ac:dyDescent="0.2">
      <c r="A3397" s="158"/>
      <c r="B3397" s="158"/>
    </row>
    <row r="3398" spans="1:2" x14ac:dyDescent="0.2">
      <c r="A3398" s="158"/>
      <c r="B3398" s="158"/>
    </row>
    <row r="3399" spans="1:2" x14ac:dyDescent="0.2">
      <c r="A3399" s="158"/>
      <c r="B3399" s="158"/>
    </row>
    <row r="3400" spans="1:2" x14ac:dyDescent="0.2">
      <c r="A3400" s="158"/>
      <c r="B3400" s="158"/>
    </row>
    <row r="3401" spans="1:2" x14ac:dyDescent="0.2">
      <c r="A3401" s="158"/>
      <c r="B3401" s="158"/>
    </row>
    <row r="3402" spans="1:2" x14ac:dyDescent="0.2">
      <c r="A3402" s="158"/>
      <c r="B3402" s="158"/>
    </row>
    <row r="3403" spans="1:2" x14ac:dyDescent="0.2">
      <c r="A3403" s="158"/>
      <c r="B3403" s="158"/>
    </row>
    <row r="3404" spans="1:2" x14ac:dyDescent="0.2">
      <c r="A3404" s="158"/>
      <c r="B3404" s="158"/>
    </row>
    <row r="3405" spans="1:2" x14ac:dyDescent="0.2">
      <c r="A3405" s="158"/>
      <c r="B3405" s="158"/>
    </row>
    <row r="3406" spans="1:2" x14ac:dyDescent="0.2">
      <c r="A3406" s="158"/>
      <c r="B3406" s="158"/>
    </row>
    <row r="3407" spans="1:2" x14ac:dyDescent="0.2">
      <c r="A3407" s="158"/>
      <c r="B3407" s="158"/>
    </row>
    <row r="3408" spans="1:2" x14ac:dyDescent="0.2">
      <c r="A3408" s="158"/>
      <c r="B3408" s="158"/>
    </row>
    <row r="3409" spans="1:2" x14ac:dyDescent="0.2">
      <c r="A3409" s="158"/>
      <c r="B3409" s="158"/>
    </row>
    <row r="3410" spans="1:2" x14ac:dyDescent="0.2">
      <c r="A3410" s="158"/>
      <c r="B3410" s="158"/>
    </row>
    <row r="3411" spans="1:2" x14ac:dyDescent="0.2">
      <c r="A3411" s="158"/>
      <c r="B3411" s="158"/>
    </row>
    <row r="3412" spans="1:2" x14ac:dyDescent="0.2">
      <c r="A3412" s="158"/>
      <c r="B3412" s="158"/>
    </row>
    <row r="3413" spans="1:2" x14ac:dyDescent="0.2">
      <c r="A3413" s="158"/>
      <c r="B3413" s="158"/>
    </row>
    <row r="3414" spans="1:2" x14ac:dyDescent="0.2">
      <c r="A3414" s="158"/>
      <c r="B3414" s="158"/>
    </row>
    <row r="3415" spans="1:2" x14ac:dyDescent="0.2">
      <c r="A3415" s="158"/>
      <c r="B3415" s="158"/>
    </row>
    <row r="3416" spans="1:2" x14ac:dyDescent="0.2">
      <c r="A3416" s="158"/>
      <c r="B3416" s="158"/>
    </row>
    <row r="3417" spans="1:2" x14ac:dyDescent="0.2">
      <c r="A3417" s="158"/>
      <c r="B3417" s="158"/>
    </row>
    <row r="3418" spans="1:2" x14ac:dyDescent="0.2">
      <c r="A3418" s="158"/>
      <c r="B3418" s="158"/>
    </row>
    <row r="3419" spans="1:2" x14ac:dyDescent="0.2">
      <c r="A3419" s="158"/>
      <c r="B3419" s="158"/>
    </row>
    <row r="3420" spans="1:2" x14ac:dyDescent="0.2">
      <c r="A3420" s="158"/>
      <c r="B3420" s="158"/>
    </row>
    <row r="3421" spans="1:2" x14ac:dyDescent="0.2">
      <c r="A3421" s="158"/>
      <c r="B3421" s="158"/>
    </row>
    <row r="3422" spans="1:2" x14ac:dyDescent="0.2">
      <c r="A3422" s="158"/>
      <c r="B3422" s="158"/>
    </row>
    <row r="3423" spans="1:2" x14ac:dyDescent="0.2">
      <c r="A3423" s="158"/>
      <c r="B3423" s="158"/>
    </row>
    <row r="3424" spans="1:2" x14ac:dyDescent="0.2">
      <c r="A3424" s="158"/>
      <c r="B3424" s="158"/>
    </row>
    <row r="3425" spans="1:2" x14ac:dyDescent="0.2">
      <c r="A3425" s="158"/>
      <c r="B3425" s="158"/>
    </row>
    <row r="3426" spans="1:2" x14ac:dyDescent="0.2">
      <c r="A3426" s="158"/>
      <c r="B3426" s="158"/>
    </row>
    <row r="3427" spans="1:2" x14ac:dyDescent="0.2">
      <c r="A3427" s="158"/>
      <c r="B3427" s="158"/>
    </row>
    <row r="3428" spans="1:2" x14ac:dyDescent="0.2">
      <c r="A3428" s="158"/>
      <c r="B3428" s="158"/>
    </row>
    <row r="3429" spans="1:2" x14ac:dyDescent="0.2">
      <c r="A3429" s="158"/>
      <c r="B3429" s="158"/>
    </row>
    <row r="3430" spans="1:2" x14ac:dyDescent="0.2">
      <c r="A3430" s="158"/>
      <c r="B3430" s="158"/>
    </row>
    <row r="3431" spans="1:2" x14ac:dyDescent="0.2">
      <c r="A3431" s="158"/>
      <c r="B3431" s="158"/>
    </row>
    <row r="3432" spans="1:2" x14ac:dyDescent="0.2">
      <c r="A3432" s="158"/>
      <c r="B3432" s="158"/>
    </row>
    <row r="3433" spans="1:2" x14ac:dyDescent="0.2">
      <c r="A3433" s="158"/>
      <c r="B3433" s="158"/>
    </row>
    <row r="3434" spans="1:2" x14ac:dyDescent="0.2">
      <c r="A3434" s="158"/>
      <c r="B3434" s="158"/>
    </row>
    <row r="3435" spans="1:2" x14ac:dyDescent="0.2">
      <c r="A3435" s="158"/>
      <c r="B3435" s="158"/>
    </row>
    <row r="3436" spans="1:2" x14ac:dyDescent="0.2">
      <c r="A3436" s="158"/>
      <c r="B3436" s="158"/>
    </row>
    <row r="3437" spans="1:2" x14ac:dyDescent="0.2">
      <c r="A3437" s="158"/>
      <c r="B3437" s="158"/>
    </row>
    <row r="3438" spans="1:2" x14ac:dyDescent="0.2">
      <c r="A3438" s="158"/>
      <c r="B3438" s="158"/>
    </row>
    <row r="3439" spans="1:2" x14ac:dyDescent="0.2">
      <c r="A3439" s="158"/>
      <c r="B3439" s="158"/>
    </row>
    <row r="3440" spans="1:2" x14ac:dyDescent="0.2">
      <c r="A3440" s="158"/>
      <c r="B3440" s="158"/>
    </row>
    <row r="3441" spans="1:2" x14ac:dyDescent="0.2">
      <c r="A3441" s="158"/>
      <c r="B3441" s="158"/>
    </row>
    <row r="3442" spans="1:2" x14ac:dyDescent="0.2">
      <c r="A3442" s="158"/>
      <c r="B3442" s="158"/>
    </row>
    <row r="3443" spans="1:2" x14ac:dyDescent="0.2">
      <c r="A3443" s="158"/>
      <c r="B3443" s="158"/>
    </row>
    <row r="3444" spans="1:2" x14ac:dyDescent="0.2">
      <c r="A3444" s="158"/>
      <c r="B3444" s="158"/>
    </row>
    <row r="3445" spans="1:2" x14ac:dyDescent="0.2">
      <c r="A3445" s="158"/>
      <c r="B3445" s="158"/>
    </row>
    <row r="3446" spans="1:2" x14ac:dyDescent="0.2">
      <c r="A3446" s="158"/>
      <c r="B3446" s="158"/>
    </row>
    <row r="3447" spans="1:2" x14ac:dyDescent="0.2">
      <c r="A3447" s="158"/>
      <c r="B3447" s="158"/>
    </row>
    <row r="3448" spans="1:2" x14ac:dyDescent="0.2">
      <c r="A3448" s="158"/>
      <c r="B3448" s="158"/>
    </row>
    <row r="3449" spans="1:2" x14ac:dyDescent="0.2">
      <c r="A3449" s="158"/>
      <c r="B3449" s="158"/>
    </row>
    <row r="3450" spans="1:2" x14ac:dyDescent="0.2">
      <c r="A3450" s="158"/>
      <c r="B3450" s="158"/>
    </row>
    <row r="3451" spans="1:2" x14ac:dyDescent="0.2">
      <c r="A3451" s="158"/>
      <c r="B3451" s="158"/>
    </row>
    <row r="3452" spans="1:2" x14ac:dyDescent="0.2">
      <c r="A3452" s="158"/>
      <c r="B3452" s="158"/>
    </row>
    <row r="3453" spans="1:2" x14ac:dyDescent="0.2">
      <c r="A3453" s="158"/>
      <c r="B3453" s="158"/>
    </row>
    <row r="3454" spans="1:2" x14ac:dyDescent="0.2">
      <c r="A3454" s="158"/>
      <c r="B3454" s="158"/>
    </row>
    <row r="3455" spans="1:2" x14ac:dyDescent="0.2">
      <c r="A3455" s="158"/>
      <c r="B3455" s="158"/>
    </row>
    <row r="3456" spans="1:2" x14ac:dyDescent="0.2">
      <c r="A3456" s="158"/>
      <c r="B3456" s="158"/>
    </row>
    <row r="3457" spans="1:2" x14ac:dyDescent="0.2">
      <c r="A3457" s="158"/>
      <c r="B3457" s="158"/>
    </row>
    <row r="3458" spans="1:2" x14ac:dyDescent="0.2">
      <c r="A3458" s="158"/>
      <c r="B3458" s="158"/>
    </row>
    <row r="3459" spans="1:2" x14ac:dyDescent="0.2">
      <c r="A3459" s="158"/>
      <c r="B3459" s="158"/>
    </row>
    <row r="3460" spans="1:2" x14ac:dyDescent="0.2">
      <c r="A3460" s="158"/>
      <c r="B3460" s="158"/>
    </row>
    <row r="3461" spans="1:2" x14ac:dyDescent="0.2">
      <c r="A3461" s="158"/>
      <c r="B3461" s="158"/>
    </row>
    <row r="3462" spans="1:2" x14ac:dyDescent="0.2">
      <c r="A3462" s="158"/>
      <c r="B3462" s="158"/>
    </row>
    <row r="3463" spans="1:2" x14ac:dyDescent="0.2">
      <c r="A3463" s="158"/>
      <c r="B3463" s="158"/>
    </row>
    <row r="3464" spans="1:2" x14ac:dyDescent="0.2">
      <c r="A3464" s="158"/>
      <c r="B3464" s="158"/>
    </row>
    <row r="3465" spans="1:2" x14ac:dyDescent="0.2">
      <c r="A3465" s="158"/>
      <c r="B3465" s="158"/>
    </row>
    <row r="3466" spans="1:2" x14ac:dyDescent="0.2">
      <c r="A3466" s="158"/>
      <c r="B3466" s="158"/>
    </row>
    <row r="3467" spans="1:2" x14ac:dyDescent="0.2">
      <c r="A3467" s="158"/>
      <c r="B3467" s="158"/>
    </row>
    <row r="3468" spans="1:2" x14ac:dyDescent="0.2">
      <c r="A3468" s="158"/>
      <c r="B3468" s="158"/>
    </row>
    <row r="3469" spans="1:2" x14ac:dyDescent="0.2">
      <c r="A3469" s="158"/>
      <c r="B3469" s="158"/>
    </row>
    <row r="3470" spans="1:2" x14ac:dyDescent="0.2">
      <c r="A3470" s="158"/>
      <c r="B3470" s="158"/>
    </row>
    <row r="3471" spans="1:2" x14ac:dyDescent="0.2">
      <c r="A3471" s="158"/>
      <c r="B3471" s="158"/>
    </row>
    <row r="3472" spans="1:2" x14ac:dyDescent="0.2">
      <c r="A3472" s="158"/>
      <c r="B3472" s="158"/>
    </row>
    <row r="3473" spans="1:2" x14ac:dyDescent="0.2">
      <c r="A3473" s="158"/>
      <c r="B3473" s="158"/>
    </row>
    <row r="3474" spans="1:2" x14ac:dyDescent="0.2">
      <c r="A3474" s="158"/>
      <c r="B3474" s="158"/>
    </row>
    <row r="3475" spans="1:2" x14ac:dyDescent="0.2">
      <c r="A3475" s="158"/>
      <c r="B3475" s="158"/>
    </row>
    <row r="3476" spans="1:2" x14ac:dyDescent="0.2">
      <c r="A3476" s="158"/>
      <c r="B3476" s="158"/>
    </row>
    <row r="3477" spans="1:2" x14ac:dyDescent="0.2">
      <c r="A3477" s="158"/>
      <c r="B3477" s="158"/>
    </row>
    <row r="3478" spans="1:2" x14ac:dyDescent="0.2">
      <c r="A3478" s="158"/>
      <c r="B3478" s="158"/>
    </row>
    <row r="3479" spans="1:2" x14ac:dyDescent="0.2">
      <c r="A3479" s="158"/>
      <c r="B3479" s="158"/>
    </row>
    <row r="3480" spans="1:2" x14ac:dyDescent="0.2">
      <c r="A3480" s="158"/>
      <c r="B3480" s="158"/>
    </row>
    <row r="3481" spans="1:2" x14ac:dyDescent="0.2">
      <c r="A3481" s="158"/>
      <c r="B3481" s="158"/>
    </row>
    <row r="3482" spans="1:2" x14ac:dyDescent="0.2">
      <c r="A3482" s="158"/>
      <c r="B3482" s="158"/>
    </row>
    <row r="3483" spans="1:2" x14ac:dyDescent="0.2">
      <c r="A3483" s="158"/>
      <c r="B3483" s="158"/>
    </row>
    <row r="3484" spans="1:2" x14ac:dyDescent="0.2">
      <c r="A3484" s="158"/>
      <c r="B3484" s="158"/>
    </row>
    <row r="3485" spans="1:2" x14ac:dyDescent="0.2">
      <c r="A3485" s="158"/>
      <c r="B3485" s="158"/>
    </row>
    <row r="3486" spans="1:2" x14ac:dyDescent="0.2">
      <c r="A3486" s="158"/>
      <c r="B3486" s="158"/>
    </row>
    <row r="3487" spans="1:2" x14ac:dyDescent="0.2">
      <c r="A3487" s="158"/>
      <c r="B3487" s="158"/>
    </row>
    <row r="3488" spans="1:2" x14ac:dyDescent="0.2">
      <c r="A3488" s="158"/>
      <c r="B3488" s="158"/>
    </row>
    <row r="3489" spans="1:2" x14ac:dyDescent="0.2">
      <c r="A3489" s="158"/>
      <c r="B3489" s="158"/>
    </row>
    <row r="3490" spans="1:2" x14ac:dyDescent="0.2">
      <c r="A3490" s="158"/>
      <c r="B3490" s="158"/>
    </row>
    <row r="3491" spans="1:2" x14ac:dyDescent="0.2">
      <c r="A3491" s="158"/>
      <c r="B3491" s="158"/>
    </row>
    <row r="3492" spans="1:2" x14ac:dyDescent="0.2">
      <c r="A3492" s="158"/>
      <c r="B3492" s="158"/>
    </row>
    <row r="3493" spans="1:2" x14ac:dyDescent="0.2">
      <c r="A3493" s="158"/>
      <c r="B3493" s="158"/>
    </row>
    <row r="3494" spans="1:2" x14ac:dyDescent="0.2">
      <c r="A3494" s="158"/>
      <c r="B3494" s="158"/>
    </row>
    <row r="3495" spans="1:2" x14ac:dyDescent="0.2">
      <c r="A3495" s="158"/>
      <c r="B3495" s="158"/>
    </row>
    <row r="3496" spans="1:2" x14ac:dyDescent="0.2">
      <c r="A3496" s="158"/>
      <c r="B3496" s="158"/>
    </row>
    <row r="3497" spans="1:2" x14ac:dyDescent="0.2">
      <c r="A3497" s="158"/>
      <c r="B3497" s="158"/>
    </row>
    <row r="3498" spans="1:2" x14ac:dyDescent="0.2">
      <c r="A3498" s="158"/>
      <c r="B3498" s="158"/>
    </row>
    <row r="3499" spans="1:2" x14ac:dyDescent="0.2">
      <c r="A3499" s="158"/>
      <c r="B3499" s="158"/>
    </row>
    <row r="3500" spans="1:2" x14ac:dyDescent="0.2">
      <c r="A3500" s="158"/>
      <c r="B3500" s="158"/>
    </row>
    <row r="3501" spans="1:2" x14ac:dyDescent="0.2">
      <c r="A3501" s="158"/>
      <c r="B3501" s="158"/>
    </row>
    <row r="3502" spans="1:2" x14ac:dyDescent="0.2">
      <c r="A3502" s="158"/>
      <c r="B3502" s="158"/>
    </row>
    <row r="3503" spans="1:2" x14ac:dyDescent="0.2">
      <c r="A3503" s="158"/>
      <c r="B3503" s="158"/>
    </row>
    <row r="3504" spans="1:2" x14ac:dyDescent="0.2">
      <c r="A3504" s="158"/>
      <c r="B3504" s="158"/>
    </row>
    <row r="3505" spans="1:2" x14ac:dyDescent="0.2">
      <c r="A3505" s="158"/>
      <c r="B3505" s="158"/>
    </row>
    <row r="3506" spans="1:2" x14ac:dyDescent="0.2">
      <c r="A3506" s="158"/>
      <c r="B3506" s="158"/>
    </row>
    <row r="3507" spans="1:2" x14ac:dyDescent="0.2">
      <c r="A3507" s="158"/>
      <c r="B3507" s="158"/>
    </row>
    <row r="3508" spans="1:2" x14ac:dyDescent="0.2">
      <c r="A3508" s="158"/>
      <c r="B3508" s="158"/>
    </row>
    <row r="3509" spans="1:2" x14ac:dyDescent="0.2">
      <c r="A3509" s="158"/>
      <c r="B3509" s="158"/>
    </row>
    <row r="3510" spans="1:2" x14ac:dyDescent="0.2">
      <c r="A3510" s="158"/>
      <c r="B3510" s="158"/>
    </row>
    <row r="3511" spans="1:2" x14ac:dyDescent="0.2">
      <c r="A3511" s="158"/>
      <c r="B3511" s="158"/>
    </row>
    <row r="3512" spans="1:2" x14ac:dyDescent="0.2">
      <c r="A3512" s="158"/>
      <c r="B3512" s="158"/>
    </row>
    <row r="3513" spans="1:2" x14ac:dyDescent="0.2">
      <c r="A3513" s="158"/>
      <c r="B3513" s="158"/>
    </row>
    <row r="3514" spans="1:2" x14ac:dyDescent="0.2">
      <c r="A3514" s="158"/>
      <c r="B3514" s="158"/>
    </row>
    <row r="3515" spans="1:2" x14ac:dyDescent="0.2">
      <c r="A3515" s="158"/>
      <c r="B3515" s="158"/>
    </row>
    <row r="3516" spans="1:2" x14ac:dyDescent="0.2">
      <c r="A3516" s="158"/>
      <c r="B3516" s="158"/>
    </row>
    <row r="3517" spans="1:2" x14ac:dyDescent="0.2">
      <c r="A3517" s="158"/>
      <c r="B3517" s="158"/>
    </row>
    <row r="3518" spans="1:2" x14ac:dyDescent="0.2">
      <c r="A3518" s="158"/>
      <c r="B3518" s="158"/>
    </row>
    <row r="3519" spans="1:2" x14ac:dyDescent="0.2">
      <c r="A3519" s="158"/>
      <c r="B3519" s="158"/>
    </row>
    <row r="3520" spans="1:2" x14ac:dyDescent="0.2">
      <c r="A3520" s="158"/>
      <c r="B3520" s="158"/>
    </row>
    <row r="3521" spans="1:2" x14ac:dyDescent="0.2">
      <c r="A3521" s="158"/>
      <c r="B3521" s="158"/>
    </row>
    <row r="3522" spans="1:2" x14ac:dyDescent="0.2">
      <c r="A3522" s="158"/>
      <c r="B3522" s="158"/>
    </row>
    <row r="3523" spans="1:2" x14ac:dyDescent="0.2">
      <c r="A3523" s="158"/>
      <c r="B3523" s="158"/>
    </row>
    <row r="3524" spans="1:2" x14ac:dyDescent="0.2">
      <c r="A3524" s="158"/>
      <c r="B3524" s="158"/>
    </row>
    <row r="3525" spans="1:2" x14ac:dyDescent="0.2">
      <c r="A3525" s="158"/>
      <c r="B3525" s="158"/>
    </row>
    <row r="3526" spans="1:2" x14ac:dyDescent="0.2">
      <c r="A3526" s="158"/>
      <c r="B3526" s="158"/>
    </row>
    <row r="3527" spans="1:2" x14ac:dyDescent="0.2">
      <c r="A3527" s="158"/>
      <c r="B3527" s="158"/>
    </row>
    <row r="3528" spans="1:2" x14ac:dyDescent="0.2">
      <c r="A3528" s="158"/>
      <c r="B3528" s="158"/>
    </row>
    <row r="3529" spans="1:2" x14ac:dyDescent="0.2">
      <c r="A3529" s="158"/>
      <c r="B3529" s="158"/>
    </row>
    <row r="3530" spans="1:2" x14ac:dyDescent="0.2">
      <c r="A3530" s="158"/>
      <c r="B3530" s="158"/>
    </row>
    <row r="3531" spans="1:2" x14ac:dyDescent="0.2">
      <c r="A3531" s="158"/>
      <c r="B3531" s="158"/>
    </row>
    <row r="3532" spans="1:2" x14ac:dyDescent="0.2">
      <c r="A3532" s="158"/>
      <c r="B3532" s="158"/>
    </row>
    <row r="3533" spans="1:2" x14ac:dyDescent="0.2">
      <c r="A3533" s="158"/>
      <c r="B3533" s="158"/>
    </row>
    <row r="3534" spans="1:2" x14ac:dyDescent="0.2">
      <c r="A3534" s="158"/>
      <c r="B3534" s="158"/>
    </row>
    <row r="3535" spans="1:2" x14ac:dyDescent="0.2">
      <c r="A3535" s="158"/>
      <c r="B3535" s="158"/>
    </row>
    <row r="3536" spans="1:2" x14ac:dyDescent="0.2">
      <c r="A3536" s="158"/>
      <c r="B3536" s="158"/>
    </row>
    <row r="3537" spans="1:2" x14ac:dyDescent="0.2">
      <c r="A3537" s="158"/>
      <c r="B3537" s="158"/>
    </row>
    <row r="3538" spans="1:2" x14ac:dyDescent="0.2">
      <c r="A3538" s="158"/>
      <c r="B3538" s="158"/>
    </row>
    <row r="3539" spans="1:2" x14ac:dyDescent="0.2">
      <c r="A3539" s="158"/>
      <c r="B3539" s="158"/>
    </row>
    <row r="3540" spans="1:2" x14ac:dyDescent="0.2">
      <c r="A3540" s="158"/>
      <c r="B3540" s="158"/>
    </row>
    <row r="3541" spans="1:2" x14ac:dyDescent="0.2">
      <c r="A3541" s="158"/>
      <c r="B3541" s="158"/>
    </row>
    <row r="3542" spans="1:2" x14ac:dyDescent="0.2">
      <c r="A3542" s="158"/>
      <c r="B3542" s="158"/>
    </row>
    <row r="3543" spans="1:2" x14ac:dyDescent="0.2">
      <c r="A3543" s="158"/>
      <c r="B3543" s="158"/>
    </row>
    <row r="3544" spans="1:2" x14ac:dyDescent="0.2">
      <c r="A3544" s="158"/>
      <c r="B3544" s="158"/>
    </row>
    <row r="3545" spans="1:2" x14ac:dyDescent="0.2">
      <c r="A3545" s="158"/>
      <c r="B3545" s="158"/>
    </row>
    <row r="3546" spans="1:2" x14ac:dyDescent="0.2">
      <c r="A3546" s="158"/>
      <c r="B3546" s="158"/>
    </row>
    <row r="3547" spans="1:2" x14ac:dyDescent="0.2">
      <c r="A3547" s="158"/>
      <c r="B3547" s="158"/>
    </row>
    <row r="3548" spans="1:2" x14ac:dyDescent="0.2">
      <c r="A3548" s="158"/>
      <c r="B3548" s="158"/>
    </row>
    <row r="3549" spans="1:2" x14ac:dyDescent="0.2">
      <c r="A3549" s="158"/>
      <c r="B3549" s="158"/>
    </row>
    <row r="3550" spans="1:2" x14ac:dyDescent="0.2">
      <c r="A3550" s="158"/>
      <c r="B3550" s="158"/>
    </row>
    <row r="3551" spans="1:2" x14ac:dyDescent="0.2">
      <c r="A3551" s="158"/>
      <c r="B3551" s="158"/>
    </row>
    <row r="3552" spans="1:2" x14ac:dyDescent="0.2">
      <c r="A3552" s="158"/>
      <c r="B3552" s="158"/>
    </row>
    <row r="3553" spans="1:2" x14ac:dyDescent="0.2">
      <c r="A3553" s="158"/>
      <c r="B3553" s="158"/>
    </row>
    <row r="3554" spans="1:2" x14ac:dyDescent="0.2">
      <c r="A3554" s="158"/>
      <c r="B3554" s="158"/>
    </row>
    <row r="3555" spans="1:2" x14ac:dyDescent="0.2">
      <c r="A3555" s="158"/>
      <c r="B3555" s="158"/>
    </row>
    <row r="3556" spans="1:2" x14ac:dyDescent="0.2">
      <c r="A3556" s="158"/>
      <c r="B3556" s="158"/>
    </row>
    <row r="3557" spans="1:2" x14ac:dyDescent="0.2">
      <c r="A3557" s="158"/>
      <c r="B3557" s="158"/>
    </row>
    <row r="3558" spans="1:2" x14ac:dyDescent="0.2">
      <c r="A3558" s="158"/>
      <c r="B3558" s="158"/>
    </row>
    <row r="3559" spans="1:2" x14ac:dyDescent="0.2">
      <c r="A3559" s="158"/>
      <c r="B3559" s="158"/>
    </row>
    <row r="3560" spans="1:2" x14ac:dyDescent="0.2">
      <c r="A3560" s="158"/>
      <c r="B3560" s="158"/>
    </row>
    <row r="3561" spans="1:2" x14ac:dyDescent="0.2">
      <c r="A3561" s="158"/>
      <c r="B3561" s="158"/>
    </row>
    <row r="3562" spans="1:2" x14ac:dyDescent="0.2">
      <c r="A3562" s="158"/>
      <c r="B3562" s="158"/>
    </row>
    <row r="3563" spans="1:2" x14ac:dyDescent="0.2">
      <c r="A3563" s="158"/>
      <c r="B3563" s="158"/>
    </row>
    <row r="3564" spans="1:2" x14ac:dyDescent="0.2">
      <c r="A3564" s="158"/>
      <c r="B3564" s="158"/>
    </row>
    <row r="3565" spans="1:2" x14ac:dyDescent="0.2">
      <c r="A3565" s="158"/>
      <c r="B3565" s="158"/>
    </row>
    <row r="3566" spans="1:2" x14ac:dyDescent="0.2">
      <c r="A3566" s="158"/>
      <c r="B3566" s="158"/>
    </row>
    <row r="3567" spans="1:2" x14ac:dyDescent="0.2">
      <c r="A3567" s="158"/>
      <c r="B3567" s="158"/>
    </row>
    <row r="3568" spans="1:2" x14ac:dyDescent="0.2">
      <c r="A3568" s="158"/>
      <c r="B3568" s="158"/>
    </row>
    <row r="3569" spans="1:2" x14ac:dyDescent="0.2">
      <c r="A3569" s="158"/>
      <c r="B3569" s="158"/>
    </row>
    <row r="3570" spans="1:2" x14ac:dyDescent="0.2">
      <c r="A3570" s="158"/>
      <c r="B3570" s="158"/>
    </row>
    <row r="3571" spans="1:2" x14ac:dyDescent="0.2">
      <c r="A3571" s="158"/>
      <c r="B3571" s="158"/>
    </row>
    <row r="3572" spans="1:2" x14ac:dyDescent="0.2">
      <c r="A3572" s="158"/>
      <c r="B3572" s="158"/>
    </row>
    <row r="3573" spans="1:2" x14ac:dyDescent="0.2">
      <c r="A3573" s="158"/>
      <c r="B3573" s="158"/>
    </row>
    <row r="3574" spans="1:2" x14ac:dyDescent="0.2">
      <c r="A3574" s="158"/>
      <c r="B3574" s="158"/>
    </row>
    <row r="3575" spans="1:2" x14ac:dyDescent="0.2">
      <c r="A3575" s="158"/>
      <c r="B3575" s="158"/>
    </row>
    <row r="3576" spans="1:2" x14ac:dyDescent="0.2">
      <c r="A3576" s="158"/>
      <c r="B3576" s="158"/>
    </row>
    <row r="3577" spans="1:2" x14ac:dyDescent="0.2">
      <c r="A3577" s="158"/>
      <c r="B3577" s="158"/>
    </row>
    <row r="3578" spans="1:2" x14ac:dyDescent="0.2">
      <c r="A3578" s="158"/>
      <c r="B3578" s="158"/>
    </row>
    <row r="3579" spans="1:2" x14ac:dyDescent="0.2">
      <c r="A3579" s="158"/>
      <c r="B3579" s="158"/>
    </row>
    <row r="3580" spans="1:2" x14ac:dyDescent="0.2">
      <c r="A3580" s="158"/>
      <c r="B3580" s="158"/>
    </row>
    <row r="3581" spans="1:2" x14ac:dyDescent="0.2">
      <c r="A3581" s="158"/>
      <c r="B3581" s="158"/>
    </row>
    <row r="3582" spans="1:2" x14ac:dyDescent="0.2">
      <c r="A3582" s="158"/>
      <c r="B3582" s="158"/>
    </row>
    <row r="3583" spans="1:2" x14ac:dyDescent="0.2">
      <c r="A3583" s="158"/>
      <c r="B3583" s="158"/>
    </row>
    <row r="3584" spans="1:2" x14ac:dyDescent="0.2">
      <c r="A3584" s="158"/>
      <c r="B3584" s="158"/>
    </row>
    <row r="3585" spans="1:2" x14ac:dyDescent="0.2">
      <c r="A3585" s="158"/>
      <c r="B3585" s="158"/>
    </row>
    <row r="3586" spans="1:2" x14ac:dyDescent="0.2">
      <c r="A3586" s="158"/>
      <c r="B3586" s="158"/>
    </row>
    <row r="3587" spans="1:2" x14ac:dyDescent="0.2">
      <c r="A3587" s="158"/>
      <c r="B3587" s="158"/>
    </row>
    <row r="3588" spans="1:2" x14ac:dyDescent="0.2">
      <c r="A3588" s="158"/>
      <c r="B3588" s="158"/>
    </row>
    <row r="3589" spans="1:2" x14ac:dyDescent="0.2">
      <c r="A3589" s="158"/>
      <c r="B3589" s="158"/>
    </row>
    <row r="3590" spans="1:2" x14ac:dyDescent="0.2">
      <c r="A3590" s="158"/>
      <c r="B3590" s="158"/>
    </row>
    <row r="3591" spans="1:2" x14ac:dyDescent="0.2">
      <c r="A3591" s="158"/>
      <c r="B3591" s="158"/>
    </row>
    <row r="3592" spans="1:2" x14ac:dyDescent="0.2">
      <c r="A3592" s="158"/>
      <c r="B3592" s="158"/>
    </row>
    <row r="3593" spans="1:2" x14ac:dyDescent="0.2">
      <c r="A3593" s="158"/>
      <c r="B3593" s="158"/>
    </row>
    <row r="3594" spans="1:2" x14ac:dyDescent="0.2">
      <c r="A3594" s="158"/>
      <c r="B3594" s="158"/>
    </row>
    <row r="3595" spans="1:2" x14ac:dyDescent="0.2">
      <c r="A3595" s="158"/>
      <c r="B3595" s="158"/>
    </row>
    <row r="3596" spans="1:2" x14ac:dyDescent="0.2">
      <c r="A3596" s="158"/>
      <c r="B3596" s="158"/>
    </row>
    <row r="3597" spans="1:2" x14ac:dyDescent="0.2">
      <c r="A3597" s="158"/>
      <c r="B3597" s="158"/>
    </row>
    <row r="3598" spans="1:2" x14ac:dyDescent="0.2">
      <c r="A3598" s="158"/>
      <c r="B3598" s="158"/>
    </row>
    <row r="3599" spans="1:2" x14ac:dyDescent="0.2">
      <c r="A3599" s="158"/>
      <c r="B3599" s="158"/>
    </row>
    <row r="3600" spans="1:2" x14ac:dyDescent="0.2">
      <c r="A3600" s="158"/>
      <c r="B3600" s="158"/>
    </row>
    <row r="3601" spans="1:2" x14ac:dyDescent="0.2">
      <c r="A3601" s="158"/>
      <c r="B3601" s="158"/>
    </row>
    <row r="3602" spans="1:2" x14ac:dyDescent="0.2">
      <c r="A3602" s="158"/>
      <c r="B3602" s="158"/>
    </row>
    <row r="3603" spans="1:2" x14ac:dyDescent="0.2">
      <c r="A3603" s="158"/>
      <c r="B3603" s="158"/>
    </row>
    <row r="3604" spans="1:2" x14ac:dyDescent="0.2">
      <c r="A3604" s="158"/>
      <c r="B3604" s="158"/>
    </row>
    <row r="3605" spans="1:2" x14ac:dyDescent="0.2">
      <c r="A3605" s="158"/>
      <c r="B3605" s="158"/>
    </row>
    <row r="3606" spans="1:2" x14ac:dyDescent="0.2">
      <c r="A3606" s="158"/>
      <c r="B3606" s="158"/>
    </row>
    <row r="3607" spans="1:2" x14ac:dyDescent="0.2">
      <c r="A3607" s="158"/>
      <c r="B3607" s="158"/>
    </row>
    <row r="3608" spans="1:2" x14ac:dyDescent="0.2">
      <c r="A3608" s="158"/>
      <c r="B3608" s="158"/>
    </row>
    <row r="3609" spans="1:2" x14ac:dyDescent="0.2">
      <c r="A3609" s="158"/>
      <c r="B3609" s="158"/>
    </row>
    <row r="3610" spans="1:2" x14ac:dyDescent="0.2">
      <c r="A3610" s="158"/>
      <c r="B3610" s="158"/>
    </row>
    <row r="3611" spans="1:2" x14ac:dyDescent="0.2">
      <c r="A3611" s="158"/>
      <c r="B3611" s="158"/>
    </row>
    <row r="3612" spans="1:2" x14ac:dyDescent="0.2">
      <c r="A3612" s="158"/>
      <c r="B3612" s="158"/>
    </row>
    <row r="3613" spans="1:2" x14ac:dyDescent="0.2">
      <c r="A3613" s="158"/>
      <c r="B3613" s="158"/>
    </row>
    <row r="3614" spans="1:2" x14ac:dyDescent="0.2">
      <c r="A3614" s="158"/>
      <c r="B3614" s="158"/>
    </row>
    <row r="3615" spans="1:2" x14ac:dyDescent="0.2">
      <c r="A3615" s="158"/>
      <c r="B3615" s="158"/>
    </row>
    <row r="3616" spans="1:2" x14ac:dyDescent="0.2">
      <c r="A3616" s="158"/>
      <c r="B3616" s="158"/>
    </row>
    <row r="3617" spans="1:2" x14ac:dyDescent="0.2">
      <c r="A3617" s="158"/>
      <c r="B3617" s="158"/>
    </row>
    <row r="3618" spans="1:2" x14ac:dyDescent="0.2">
      <c r="A3618" s="158"/>
      <c r="B3618" s="158"/>
    </row>
    <row r="3619" spans="1:2" x14ac:dyDescent="0.2">
      <c r="A3619" s="158"/>
      <c r="B3619" s="158"/>
    </row>
    <row r="3620" spans="1:2" x14ac:dyDescent="0.2">
      <c r="A3620" s="158"/>
      <c r="B3620" s="158"/>
    </row>
    <row r="3621" spans="1:2" x14ac:dyDescent="0.2">
      <c r="A3621" s="158"/>
      <c r="B3621" s="158"/>
    </row>
    <row r="3622" spans="1:2" x14ac:dyDescent="0.2">
      <c r="A3622" s="158"/>
      <c r="B3622" s="158"/>
    </row>
    <row r="3623" spans="1:2" x14ac:dyDescent="0.2">
      <c r="A3623" s="158"/>
      <c r="B3623" s="158"/>
    </row>
    <row r="3624" spans="1:2" x14ac:dyDescent="0.2">
      <c r="A3624" s="158"/>
      <c r="B3624" s="158"/>
    </row>
    <row r="3625" spans="1:2" x14ac:dyDescent="0.2">
      <c r="A3625" s="158"/>
      <c r="B3625" s="158"/>
    </row>
    <row r="3626" spans="1:2" x14ac:dyDescent="0.2">
      <c r="A3626" s="158"/>
      <c r="B3626" s="158"/>
    </row>
    <row r="3627" spans="1:2" x14ac:dyDescent="0.2">
      <c r="A3627" s="158"/>
      <c r="B3627" s="158"/>
    </row>
    <row r="3628" spans="1:2" x14ac:dyDescent="0.2">
      <c r="A3628" s="158"/>
      <c r="B3628" s="158"/>
    </row>
    <row r="3629" spans="1:2" x14ac:dyDescent="0.2">
      <c r="A3629" s="158"/>
      <c r="B3629" s="158"/>
    </row>
    <row r="3630" spans="1:2" x14ac:dyDescent="0.2">
      <c r="A3630" s="158"/>
      <c r="B3630" s="158"/>
    </row>
    <row r="3631" spans="1:2" x14ac:dyDescent="0.2">
      <c r="A3631" s="158"/>
      <c r="B3631" s="158"/>
    </row>
    <row r="3632" spans="1:2" x14ac:dyDescent="0.2">
      <c r="A3632" s="158"/>
      <c r="B3632" s="158"/>
    </row>
    <row r="3633" spans="1:2" x14ac:dyDescent="0.2">
      <c r="A3633" s="158"/>
      <c r="B3633" s="158"/>
    </row>
    <row r="3634" spans="1:2" x14ac:dyDescent="0.2">
      <c r="A3634" s="158"/>
      <c r="B3634" s="158"/>
    </row>
    <row r="3635" spans="1:2" x14ac:dyDescent="0.2">
      <c r="A3635" s="158"/>
      <c r="B3635" s="158"/>
    </row>
    <row r="3636" spans="1:2" x14ac:dyDescent="0.2">
      <c r="A3636" s="158"/>
      <c r="B3636" s="158"/>
    </row>
    <row r="3637" spans="1:2" x14ac:dyDescent="0.2">
      <c r="A3637" s="158"/>
      <c r="B3637" s="158"/>
    </row>
    <row r="3638" spans="1:2" x14ac:dyDescent="0.2">
      <c r="A3638" s="158"/>
      <c r="B3638" s="158"/>
    </row>
    <row r="3639" spans="1:2" x14ac:dyDescent="0.2">
      <c r="A3639" s="158"/>
      <c r="B3639" s="158"/>
    </row>
    <row r="3640" spans="1:2" x14ac:dyDescent="0.2">
      <c r="A3640" s="158"/>
      <c r="B3640" s="158"/>
    </row>
    <row r="3641" spans="1:2" x14ac:dyDescent="0.2">
      <c r="A3641" s="158"/>
      <c r="B3641" s="158"/>
    </row>
    <row r="3642" spans="1:2" x14ac:dyDescent="0.2">
      <c r="A3642" s="158"/>
      <c r="B3642" s="158"/>
    </row>
    <row r="3643" spans="1:2" x14ac:dyDescent="0.2">
      <c r="A3643" s="158"/>
      <c r="B3643" s="158"/>
    </row>
    <row r="3644" spans="1:2" x14ac:dyDescent="0.2">
      <c r="A3644" s="158"/>
      <c r="B3644" s="158"/>
    </row>
    <row r="3645" spans="1:2" x14ac:dyDescent="0.2">
      <c r="A3645" s="158"/>
      <c r="B3645" s="158"/>
    </row>
    <row r="3646" spans="1:2" x14ac:dyDescent="0.2">
      <c r="A3646" s="158"/>
      <c r="B3646" s="158"/>
    </row>
    <row r="3647" spans="1:2" x14ac:dyDescent="0.2">
      <c r="A3647" s="158"/>
      <c r="B3647" s="158"/>
    </row>
    <row r="3648" spans="1:2" x14ac:dyDescent="0.2">
      <c r="A3648" s="158"/>
      <c r="B3648" s="158"/>
    </row>
    <row r="3649" spans="1:2" x14ac:dyDescent="0.2">
      <c r="A3649" s="158"/>
      <c r="B3649" s="158"/>
    </row>
    <row r="3650" spans="1:2" x14ac:dyDescent="0.2">
      <c r="A3650" s="158"/>
      <c r="B3650" s="158"/>
    </row>
    <row r="3651" spans="1:2" x14ac:dyDescent="0.2">
      <c r="A3651" s="158"/>
      <c r="B3651" s="158"/>
    </row>
    <row r="3652" spans="1:2" x14ac:dyDescent="0.2">
      <c r="A3652" s="158"/>
      <c r="B3652" s="158"/>
    </row>
    <row r="3653" spans="1:2" x14ac:dyDescent="0.2">
      <c r="A3653" s="158"/>
      <c r="B3653" s="158"/>
    </row>
    <row r="3654" spans="1:2" x14ac:dyDescent="0.2">
      <c r="A3654" s="158"/>
      <c r="B3654" s="158"/>
    </row>
    <row r="3655" spans="1:2" x14ac:dyDescent="0.2">
      <c r="A3655" s="158"/>
      <c r="B3655" s="158"/>
    </row>
    <row r="3656" spans="1:2" x14ac:dyDescent="0.2">
      <c r="A3656" s="158"/>
      <c r="B3656" s="158"/>
    </row>
    <row r="3657" spans="1:2" x14ac:dyDescent="0.2">
      <c r="A3657" s="158"/>
      <c r="B3657" s="158"/>
    </row>
    <row r="3658" spans="1:2" x14ac:dyDescent="0.2">
      <c r="A3658" s="158"/>
      <c r="B3658" s="158"/>
    </row>
    <row r="3659" spans="1:2" x14ac:dyDescent="0.2">
      <c r="A3659" s="158"/>
      <c r="B3659" s="158"/>
    </row>
    <row r="3660" spans="1:2" x14ac:dyDescent="0.2">
      <c r="A3660" s="158"/>
      <c r="B3660" s="158"/>
    </row>
    <row r="3661" spans="1:2" x14ac:dyDescent="0.2">
      <c r="A3661" s="158"/>
      <c r="B3661" s="158"/>
    </row>
    <row r="3662" spans="1:2" x14ac:dyDescent="0.2">
      <c r="A3662" s="158"/>
      <c r="B3662" s="158"/>
    </row>
    <row r="3663" spans="1:2" x14ac:dyDescent="0.2">
      <c r="A3663" s="158"/>
      <c r="B3663" s="158"/>
    </row>
    <row r="3664" spans="1:2" x14ac:dyDescent="0.2">
      <c r="A3664" s="158"/>
      <c r="B3664" s="158"/>
    </row>
    <row r="3665" spans="1:2" x14ac:dyDescent="0.2">
      <c r="A3665" s="158"/>
      <c r="B3665" s="158"/>
    </row>
    <row r="3666" spans="1:2" x14ac:dyDescent="0.2">
      <c r="A3666" s="158"/>
      <c r="B3666" s="158"/>
    </row>
    <row r="3667" spans="1:2" x14ac:dyDescent="0.2">
      <c r="A3667" s="158"/>
      <c r="B3667" s="158"/>
    </row>
    <row r="3668" spans="1:2" x14ac:dyDescent="0.2">
      <c r="A3668" s="158"/>
      <c r="B3668" s="158"/>
    </row>
    <row r="3669" spans="1:2" x14ac:dyDescent="0.2">
      <c r="A3669" s="158"/>
      <c r="B3669" s="158"/>
    </row>
    <row r="3670" spans="1:2" x14ac:dyDescent="0.2">
      <c r="A3670" s="158"/>
      <c r="B3670" s="158"/>
    </row>
    <row r="3671" spans="1:2" x14ac:dyDescent="0.2">
      <c r="A3671" s="158"/>
      <c r="B3671" s="158"/>
    </row>
    <row r="3672" spans="1:2" x14ac:dyDescent="0.2">
      <c r="A3672" s="158"/>
      <c r="B3672" s="158"/>
    </row>
    <row r="3673" spans="1:2" x14ac:dyDescent="0.2">
      <c r="A3673" s="158"/>
      <c r="B3673" s="158"/>
    </row>
    <row r="3674" spans="1:2" x14ac:dyDescent="0.2">
      <c r="A3674" s="158"/>
      <c r="B3674" s="158"/>
    </row>
    <row r="3675" spans="1:2" x14ac:dyDescent="0.2">
      <c r="A3675" s="158"/>
      <c r="B3675" s="158"/>
    </row>
    <row r="3676" spans="1:2" x14ac:dyDescent="0.2">
      <c r="A3676" s="158"/>
      <c r="B3676" s="158"/>
    </row>
    <row r="3677" spans="1:2" x14ac:dyDescent="0.2">
      <c r="A3677" s="158"/>
      <c r="B3677" s="158"/>
    </row>
    <row r="3678" spans="1:2" x14ac:dyDescent="0.2">
      <c r="A3678" s="158"/>
      <c r="B3678" s="158"/>
    </row>
    <row r="3679" spans="1:2" x14ac:dyDescent="0.2">
      <c r="A3679" s="158"/>
      <c r="B3679" s="158"/>
    </row>
    <row r="3680" spans="1:2" x14ac:dyDescent="0.2">
      <c r="A3680" s="158"/>
      <c r="B3680" s="158"/>
    </row>
    <row r="3681" spans="1:2" x14ac:dyDescent="0.2">
      <c r="A3681" s="158"/>
      <c r="B3681" s="158"/>
    </row>
    <row r="3682" spans="1:2" x14ac:dyDescent="0.2">
      <c r="A3682" s="158"/>
      <c r="B3682" s="158"/>
    </row>
    <row r="3683" spans="1:2" x14ac:dyDescent="0.2">
      <c r="A3683" s="158"/>
      <c r="B3683" s="158"/>
    </row>
    <row r="3684" spans="1:2" x14ac:dyDescent="0.2">
      <c r="A3684" s="158"/>
      <c r="B3684" s="158"/>
    </row>
    <row r="3685" spans="1:2" x14ac:dyDescent="0.2">
      <c r="A3685" s="158"/>
      <c r="B3685" s="158"/>
    </row>
    <row r="3686" spans="1:2" x14ac:dyDescent="0.2">
      <c r="A3686" s="158"/>
      <c r="B3686" s="158"/>
    </row>
    <row r="3687" spans="1:2" x14ac:dyDescent="0.2">
      <c r="A3687" s="158"/>
      <c r="B3687" s="158"/>
    </row>
    <row r="3688" spans="1:2" x14ac:dyDescent="0.2">
      <c r="A3688" s="158"/>
      <c r="B3688" s="158"/>
    </row>
    <row r="3689" spans="1:2" x14ac:dyDescent="0.2">
      <c r="A3689" s="158"/>
      <c r="B3689" s="158"/>
    </row>
    <row r="3690" spans="1:2" x14ac:dyDescent="0.2">
      <c r="A3690" s="158"/>
      <c r="B3690" s="158"/>
    </row>
    <row r="3691" spans="1:2" x14ac:dyDescent="0.2">
      <c r="A3691" s="158"/>
      <c r="B3691" s="158"/>
    </row>
    <row r="3692" spans="1:2" x14ac:dyDescent="0.2">
      <c r="A3692" s="158"/>
      <c r="B3692" s="158"/>
    </row>
    <row r="3693" spans="1:2" x14ac:dyDescent="0.2">
      <c r="A3693" s="158"/>
      <c r="B3693" s="158"/>
    </row>
    <row r="3694" spans="1:2" x14ac:dyDescent="0.2">
      <c r="A3694" s="158"/>
      <c r="B3694" s="158"/>
    </row>
    <row r="3695" spans="1:2" x14ac:dyDescent="0.2">
      <c r="A3695" s="158"/>
      <c r="B3695" s="158"/>
    </row>
    <row r="3696" spans="1:2" x14ac:dyDescent="0.2">
      <c r="A3696" s="158"/>
      <c r="B3696" s="158"/>
    </row>
    <row r="3697" spans="1:2" x14ac:dyDescent="0.2">
      <c r="A3697" s="158"/>
      <c r="B3697" s="158"/>
    </row>
    <row r="3698" spans="1:2" x14ac:dyDescent="0.2">
      <c r="A3698" s="158"/>
      <c r="B3698" s="158"/>
    </row>
    <row r="3699" spans="1:2" x14ac:dyDescent="0.2">
      <c r="A3699" s="158"/>
      <c r="B3699" s="158"/>
    </row>
    <row r="3700" spans="1:2" x14ac:dyDescent="0.2">
      <c r="A3700" s="158"/>
      <c r="B3700" s="158"/>
    </row>
    <row r="3701" spans="1:2" x14ac:dyDescent="0.2">
      <c r="A3701" s="158"/>
      <c r="B3701" s="158"/>
    </row>
    <row r="3702" spans="1:2" x14ac:dyDescent="0.2">
      <c r="A3702" s="158"/>
      <c r="B3702" s="158"/>
    </row>
    <row r="3703" spans="1:2" x14ac:dyDescent="0.2">
      <c r="A3703" s="158"/>
      <c r="B3703" s="158"/>
    </row>
    <row r="3704" spans="1:2" x14ac:dyDescent="0.2">
      <c r="A3704" s="158"/>
      <c r="B3704" s="158"/>
    </row>
    <row r="3705" spans="1:2" x14ac:dyDescent="0.2">
      <c r="A3705" s="158"/>
      <c r="B3705" s="158"/>
    </row>
    <row r="3706" spans="1:2" x14ac:dyDescent="0.2">
      <c r="A3706" s="158"/>
      <c r="B3706" s="158"/>
    </row>
    <row r="3707" spans="1:2" x14ac:dyDescent="0.2">
      <c r="A3707" s="158"/>
      <c r="B3707" s="158"/>
    </row>
    <row r="3708" spans="1:2" x14ac:dyDescent="0.2">
      <c r="A3708" s="158"/>
      <c r="B3708" s="158"/>
    </row>
    <row r="3709" spans="1:2" x14ac:dyDescent="0.2">
      <c r="A3709" s="158"/>
      <c r="B3709" s="158"/>
    </row>
    <row r="3710" spans="1:2" x14ac:dyDescent="0.2">
      <c r="A3710" s="158"/>
      <c r="B3710" s="158"/>
    </row>
    <row r="3711" spans="1:2" x14ac:dyDescent="0.2">
      <c r="A3711" s="158"/>
      <c r="B3711" s="158"/>
    </row>
    <row r="3712" spans="1:2" x14ac:dyDescent="0.2">
      <c r="A3712" s="158"/>
      <c r="B3712" s="158"/>
    </row>
    <row r="3713" spans="1:2" x14ac:dyDescent="0.2">
      <c r="A3713" s="158"/>
      <c r="B3713" s="158"/>
    </row>
    <row r="3714" spans="1:2" x14ac:dyDescent="0.2">
      <c r="A3714" s="158"/>
      <c r="B3714" s="158"/>
    </row>
    <row r="3715" spans="1:2" x14ac:dyDescent="0.2">
      <c r="A3715" s="158"/>
      <c r="B3715" s="158"/>
    </row>
    <row r="3716" spans="1:2" x14ac:dyDescent="0.2">
      <c r="A3716" s="158"/>
      <c r="B3716" s="158"/>
    </row>
    <row r="3717" spans="1:2" x14ac:dyDescent="0.2">
      <c r="A3717" s="158"/>
      <c r="B3717" s="158"/>
    </row>
    <row r="3718" spans="1:2" x14ac:dyDescent="0.2">
      <c r="A3718" s="158"/>
      <c r="B3718" s="158"/>
    </row>
    <row r="3719" spans="1:2" x14ac:dyDescent="0.2">
      <c r="A3719" s="158"/>
      <c r="B3719" s="158"/>
    </row>
    <row r="3720" spans="1:2" x14ac:dyDescent="0.2">
      <c r="A3720" s="158"/>
      <c r="B3720" s="158"/>
    </row>
    <row r="3721" spans="1:2" x14ac:dyDescent="0.2">
      <c r="A3721" s="158"/>
      <c r="B3721" s="158"/>
    </row>
    <row r="3722" spans="1:2" x14ac:dyDescent="0.2">
      <c r="A3722" s="158"/>
      <c r="B3722" s="158"/>
    </row>
    <row r="3723" spans="1:2" x14ac:dyDescent="0.2">
      <c r="A3723" s="158"/>
      <c r="B3723" s="158"/>
    </row>
    <row r="3724" spans="1:2" x14ac:dyDescent="0.2">
      <c r="A3724" s="158"/>
      <c r="B3724" s="158"/>
    </row>
    <row r="3725" spans="1:2" x14ac:dyDescent="0.2">
      <c r="A3725" s="158"/>
      <c r="B3725" s="158"/>
    </row>
    <row r="3726" spans="1:2" x14ac:dyDescent="0.2">
      <c r="A3726" s="158"/>
      <c r="B3726" s="158"/>
    </row>
    <row r="3727" spans="1:2" x14ac:dyDescent="0.2">
      <c r="A3727" s="158"/>
      <c r="B3727" s="158"/>
    </row>
    <row r="3728" spans="1:2" x14ac:dyDescent="0.2">
      <c r="A3728" s="158"/>
      <c r="B3728" s="158"/>
    </row>
    <row r="3729" spans="1:2" x14ac:dyDescent="0.2">
      <c r="A3729" s="158"/>
      <c r="B3729" s="158"/>
    </row>
    <row r="3730" spans="1:2" x14ac:dyDescent="0.2">
      <c r="A3730" s="158"/>
      <c r="B3730" s="158"/>
    </row>
    <row r="3731" spans="1:2" x14ac:dyDescent="0.2">
      <c r="A3731" s="158"/>
      <c r="B3731" s="158"/>
    </row>
    <row r="3732" spans="1:2" x14ac:dyDescent="0.2">
      <c r="A3732" s="158"/>
      <c r="B3732" s="158"/>
    </row>
    <row r="3733" spans="1:2" x14ac:dyDescent="0.2">
      <c r="A3733" s="158"/>
      <c r="B3733" s="158"/>
    </row>
    <row r="3734" spans="1:2" x14ac:dyDescent="0.2">
      <c r="A3734" s="158"/>
      <c r="B3734" s="158"/>
    </row>
    <row r="3735" spans="1:2" x14ac:dyDescent="0.2">
      <c r="A3735" s="158"/>
      <c r="B3735" s="158"/>
    </row>
    <row r="3736" spans="1:2" x14ac:dyDescent="0.2">
      <c r="A3736" s="158"/>
      <c r="B3736" s="158"/>
    </row>
    <row r="3737" spans="1:2" x14ac:dyDescent="0.2">
      <c r="A3737" s="158"/>
      <c r="B3737" s="158"/>
    </row>
    <row r="3738" spans="1:2" x14ac:dyDescent="0.2">
      <c r="A3738" s="158"/>
      <c r="B3738" s="158"/>
    </row>
    <row r="3739" spans="1:2" x14ac:dyDescent="0.2">
      <c r="A3739" s="158"/>
      <c r="B3739" s="158"/>
    </row>
    <row r="3740" spans="1:2" x14ac:dyDescent="0.2">
      <c r="A3740" s="158"/>
      <c r="B3740" s="158"/>
    </row>
    <row r="3741" spans="1:2" x14ac:dyDescent="0.2">
      <c r="A3741" s="158"/>
      <c r="B3741" s="158"/>
    </row>
    <row r="3742" spans="1:2" x14ac:dyDescent="0.2">
      <c r="A3742" s="158"/>
      <c r="B3742" s="158"/>
    </row>
    <row r="3743" spans="1:2" x14ac:dyDescent="0.2">
      <c r="A3743" s="158"/>
      <c r="B3743" s="158"/>
    </row>
    <row r="3744" spans="1:2" x14ac:dyDescent="0.2">
      <c r="A3744" s="158"/>
      <c r="B3744" s="158"/>
    </row>
    <row r="3745" spans="1:2" x14ac:dyDescent="0.2">
      <c r="A3745" s="158"/>
      <c r="B3745" s="158"/>
    </row>
    <row r="3746" spans="1:2" x14ac:dyDescent="0.2">
      <c r="A3746" s="158"/>
      <c r="B3746" s="158"/>
    </row>
    <row r="3747" spans="1:2" x14ac:dyDescent="0.2">
      <c r="A3747" s="158"/>
      <c r="B3747" s="158"/>
    </row>
    <row r="3748" spans="1:2" x14ac:dyDescent="0.2">
      <c r="A3748" s="158"/>
      <c r="B3748" s="158"/>
    </row>
    <row r="3749" spans="1:2" x14ac:dyDescent="0.2">
      <c r="A3749" s="158"/>
      <c r="B3749" s="158"/>
    </row>
    <row r="3750" spans="1:2" x14ac:dyDescent="0.2">
      <c r="A3750" s="158"/>
      <c r="B3750" s="158"/>
    </row>
    <row r="3751" spans="1:2" x14ac:dyDescent="0.2">
      <c r="A3751" s="158"/>
      <c r="B3751" s="158"/>
    </row>
    <row r="3752" spans="1:2" x14ac:dyDescent="0.2">
      <c r="A3752" s="158"/>
      <c r="B3752" s="158"/>
    </row>
    <row r="3753" spans="1:2" x14ac:dyDescent="0.2">
      <c r="A3753" s="158"/>
      <c r="B3753" s="158"/>
    </row>
    <row r="3754" spans="1:2" x14ac:dyDescent="0.2">
      <c r="A3754" s="158"/>
      <c r="B3754" s="158"/>
    </row>
    <row r="3755" spans="1:2" x14ac:dyDescent="0.2">
      <c r="A3755" s="158"/>
      <c r="B3755" s="158"/>
    </row>
    <row r="3756" spans="1:2" x14ac:dyDescent="0.2">
      <c r="A3756" s="158"/>
      <c r="B3756" s="158"/>
    </row>
    <row r="3757" spans="1:2" x14ac:dyDescent="0.2">
      <c r="A3757" s="158"/>
      <c r="B3757" s="158"/>
    </row>
    <row r="3758" spans="1:2" x14ac:dyDescent="0.2">
      <c r="A3758" s="158"/>
      <c r="B3758" s="158"/>
    </row>
    <row r="3759" spans="1:2" x14ac:dyDescent="0.2">
      <c r="A3759" s="158"/>
      <c r="B3759" s="158"/>
    </row>
    <row r="3760" spans="1:2" x14ac:dyDescent="0.2">
      <c r="A3760" s="158"/>
      <c r="B3760" s="158"/>
    </row>
    <row r="3761" spans="1:2" x14ac:dyDescent="0.2">
      <c r="A3761" s="158"/>
      <c r="B3761" s="158"/>
    </row>
    <row r="3762" spans="1:2" x14ac:dyDescent="0.2">
      <c r="A3762" s="158"/>
      <c r="B3762" s="158"/>
    </row>
    <row r="3763" spans="1:2" x14ac:dyDescent="0.2">
      <c r="A3763" s="158"/>
      <c r="B3763" s="158"/>
    </row>
    <row r="3764" spans="1:2" x14ac:dyDescent="0.2">
      <c r="A3764" s="158"/>
      <c r="B3764" s="158"/>
    </row>
    <row r="3765" spans="1:2" x14ac:dyDescent="0.2">
      <c r="A3765" s="158"/>
      <c r="B3765" s="158"/>
    </row>
    <row r="3766" spans="1:2" x14ac:dyDescent="0.2">
      <c r="A3766" s="158"/>
      <c r="B3766" s="158"/>
    </row>
    <row r="3767" spans="1:2" x14ac:dyDescent="0.2">
      <c r="A3767" s="158"/>
      <c r="B3767" s="158"/>
    </row>
    <row r="3768" spans="1:2" x14ac:dyDescent="0.2">
      <c r="A3768" s="158"/>
      <c r="B3768" s="158"/>
    </row>
    <row r="3769" spans="1:2" x14ac:dyDescent="0.2">
      <c r="A3769" s="158"/>
      <c r="B3769" s="158"/>
    </row>
    <row r="3770" spans="1:2" x14ac:dyDescent="0.2">
      <c r="A3770" s="158"/>
      <c r="B3770" s="158"/>
    </row>
    <row r="3771" spans="1:2" x14ac:dyDescent="0.2">
      <c r="A3771" s="158"/>
      <c r="B3771" s="158"/>
    </row>
    <row r="3772" spans="1:2" x14ac:dyDescent="0.2">
      <c r="A3772" s="158"/>
      <c r="B3772" s="158"/>
    </row>
    <row r="3773" spans="1:2" x14ac:dyDescent="0.2">
      <c r="A3773" s="158"/>
      <c r="B3773" s="158"/>
    </row>
    <row r="3774" spans="1:2" x14ac:dyDescent="0.2">
      <c r="A3774" s="158"/>
      <c r="B3774" s="158"/>
    </row>
    <row r="3775" spans="1:2" x14ac:dyDescent="0.2">
      <c r="A3775" s="158"/>
      <c r="B3775" s="158"/>
    </row>
    <row r="3776" spans="1:2" x14ac:dyDescent="0.2">
      <c r="A3776" s="158"/>
      <c r="B3776" s="158"/>
    </row>
    <row r="3777" spans="1:2" x14ac:dyDescent="0.2">
      <c r="A3777" s="158"/>
      <c r="B3777" s="158"/>
    </row>
    <row r="3778" spans="1:2" x14ac:dyDescent="0.2">
      <c r="A3778" s="158"/>
      <c r="B3778" s="158"/>
    </row>
    <row r="3779" spans="1:2" x14ac:dyDescent="0.2">
      <c r="A3779" s="158"/>
      <c r="B3779" s="158"/>
    </row>
    <row r="3780" spans="1:2" x14ac:dyDescent="0.2">
      <c r="A3780" s="158"/>
      <c r="B3780" s="158"/>
    </row>
    <row r="3781" spans="1:2" x14ac:dyDescent="0.2">
      <c r="A3781" s="158"/>
      <c r="B3781" s="158"/>
    </row>
    <row r="3782" spans="1:2" x14ac:dyDescent="0.2">
      <c r="A3782" s="158"/>
      <c r="B3782" s="158"/>
    </row>
    <row r="3783" spans="1:2" x14ac:dyDescent="0.2">
      <c r="A3783" s="158"/>
      <c r="B3783" s="158"/>
    </row>
    <row r="3784" spans="1:2" x14ac:dyDescent="0.2">
      <c r="A3784" s="158"/>
      <c r="B3784" s="158"/>
    </row>
    <row r="3785" spans="1:2" x14ac:dyDescent="0.2">
      <c r="A3785" s="158"/>
      <c r="B3785" s="158"/>
    </row>
    <row r="3786" spans="1:2" x14ac:dyDescent="0.2">
      <c r="A3786" s="158"/>
      <c r="B3786" s="158"/>
    </row>
    <row r="3787" spans="1:2" x14ac:dyDescent="0.2">
      <c r="A3787" s="158"/>
      <c r="B3787" s="158"/>
    </row>
    <row r="3788" spans="1:2" x14ac:dyDescent="0.2">
      <c r="A3788" s="158"/>
      <c r="B3788" s="158"/>
    </row>
    <row r="3789" spans="1:2" x14ac:dyDescent="0.2">
      <c r="A3789" s="158"/>
      <c r="B3789" s="158"/>
    </row>
    <row r="3790" spans="1:2" x14ac:dyDescent="0.2">
      <c r="A3790" s="158"/>
      <c r="B3790" s="158"/>
    </row>
    <row r="3791" spans="1:2" x14ac:dyDescent="0.2">
      <c r="A3791" s="158"/>
      <c r="B3791" s="158"/>
    </row>
    <row r="3792" spans="1:2" x14ac:dyDescent="0.2">
      <c r="A3792" s="158"/>
      <c r="B3792" s="158"/>
    </row>
    <row r="3793" spans="1:2" x14ac:dyDescent="0.2">
      <c r="A3793" s="158"/>
      <c r="B3793" s="158"/>
    </row>
    <row r="3794" spans="1:2" x14ac:dyDescent="0.2">
      <c r="A3794" s="158"/>
      <c r="B3794" s="158"/>
    </row>
    <row r="3795" spans="1:2" x14ac:dyDescent="0.2">
      <c r="A3795" s="158"/>
      <c r="B3795" s="158"/>
    </row>
    <row r="3796" spans="1:2" x14ac:dyDescent="0.2">
      <c r="A3796" s="158"/>
      <c r="B3796" s="158"/>
    </row>
    <row r="3797" spans="1:2" x14ac:dyDescent="0.2">
      <c r="A3797" s="158"/>
      <c r="B3797" s="158"/>
    </row>
    <row r="3798" spans="1:2" x14ac:dyDescent="0.2">
      <c r="A3798" s="158"/>
      <c r="B3798" s="158"/>
    </row>
    <row r="3799" spans="1:2" x14ac:dyDescent="0.2">
      <c r="A3799" s="158"/>
      <c r="B3799" s="158"/>
    </row>
    <row r="3800" spans="1:2" x14ac:dyDescent="0.2">
      <c r="A3800" s="158"/>
      <c r="B3800" s="158"/>
    </row>
    <row r="3801" spans="1:2" x14ac:dyDescent="0.2">
      <c r="A3801" s="158"/>
      <c r="B3801" s="158"/>
    </row>
    <row r="3802" spans="1:2" x14ac:dyDescent="0.2">
      <c r="A3802" s="158"/>
      <c r="B3802" s="158"/>
    </row>
    <row r="3803" spans="1:2" x14ac:dyDescent="0.2">
      <c r="A3803" s="158"/>
      <c r="B3803" s="158"/>
    </row>
    <row r="3804" spans="1:2" x14ac:dyDescent="0.2">
      <c r="A3804" s="158"/>
      <c r="B3804" s="158"/>
    </row>
    <row r="3805" spans="1:2" x14ac:dyDescent="0.2">
      <c r="A3805" s="158"/>
      <c r="B3805" s="158"/>
    </row>
    <row r="3806" spans="1:2" x14ac:dyDescent="0.2">
      <c r="A3806" s="158"/>
      <c r="B3806" s="158"/>
    </row>
    <row r="3807" spans="1:2" x14ac:dyDescent="0.2">
      <c r="A3807" s="158"/>
      <c r="B3807" s="158"/>
    </row>
    <row r="3808" spans="1:2" x14ac:dyDescent="0.2">
      <c r="A3808" s="158"/>
      <c r="B3808" s="158"/>
    </row>
    <row r="3809" spans="1:2" x14ac:dyDescent="0.2">
      <c r="A3809" s="158"/>
      <c r="B3809" s="158"/>
    </row>
    <row r="3810" spans="1:2" x14ac:dyDescent="0.2">
      <c r="A3810" s="158"/>
      <c r="B3810" s="158"/>
    </row>
    <row r="3811" spans="1:2" x14ac:dyDescent="0.2">
      <c r="A3811" s="158"/>
      <c r="B3811" s="158"/>
    </row>
    <row r="3812" spans="1:2" x14ac:dyDescent="0.2">
      <c r="A3812" s="158"/>
      <c r="B3812" s="158"/>
    </row>
    <row r="3813" spans="1:2" x14ac:dyDescent="0.2">
      <c r="A3813" s="158"/>
      <c r="B3813" s="158"/>
    </row>
    <row r="3814" spans="1:2" x14ac:dyDescent="0.2">
      <c r="A3814" s="158"/>
      <c r="B3814" s="158"/>
    </row>
    <row r="3815" spans="1:2" x14ac:dyDescent="0.2">
      <c r="A3815" s="158"/>
      <c r="B3815" s="158"/>
    </row>
    <row r="3816" spans="1:2" x14ac:dyDescent="0.2">
      <c r="A3816" s="158"/>
      <c r="B3816" s="158"/>
    </row>
    <row r="3817" spans="1:2" x14ac:dyDescent="0.2">
      <c r="A3817" s="158"/>
      <c r="B3817" s="158"/>
    </row>
    <row r="3818" spans="1:2" x14ac:dyDescent="0.2">
      <c r="A3818" s="158"/>
      <c r="B3818" s="158"/>
    </row>
    <row r="3819" spans="1:2" x14ac:dyDescent="0.2">
      <c r="A3819" s="158"/>
      <c r="B3819" s="158"/>
    </row>
    <row r="3820" spans="1:2" x14ac:dyDescent="0.2">
      <c r="A3820" s="158"/>
      <c r="B3820" s="158"/>
    </row>
    <row r="3821" spans="1:2" x14ac:dyDescent="0.2">
      <c r="A3821" s="158"/>
      <c r="B3821" s="158"/>
    </row>
    <row r="3822" spans="1:2" x14ac:dyDescent="0.2">
      <c r="A3822" s="158"/>
      <c r="B3822" s="158"/>
    </row>
    <row r="3823" spans="1:2" x14ac:dyDescent="0.2">
      <c r="A3823" s="158"/>
      <c r="B3823" s="158"/>
    </row>
    <row r="3824" spans="1:2" x14ac:dyDescent="0.2">
      <c r="A3824" s="158"/>
      <c r="B3824" s="158"/>
    </row>
    <row r="3825" spans="1:2" x14ac:dyDescent="0.2">
      <c r="A3825" s="158"/>
      <c r="B3825" s="158"/>
    </row>
    <row r="3826" spans="1:2" x14ac:dyDescent="0.2">
      <c r="A3826" s="158"/>
      <c r="B3826" s="158"/>
    </row>
    <row r="3827" spans="1:2" x14ac:dyDescent="0.2">
      <c r="A3827" s="158"/>
      <c r="B3827" s="158"/>
    </row>
    <row r="3828" spans="1:2" x14ac:dyDescent="0.2">
      <c r="A3828" s="158"/>
      <c r="B3828" s="158"/>
    </row>
    <row r="3829" spans="1:2" x14ac:dyDescent="0.2">
      <c r="A3829" s="158"/>
      <c r="B3829" s="158"/>
    </row>
    <row r="3830" spans="1:2" x14ac:dyDescent="0.2">
      <c r="A3830" s="158"/>
      <c r="B3830" s="158"/>
    </row>
    <row r="3831" spans="1:2" x14ac:dyDescent="0.2">
      <c r="A3831" s="158"/>
      <c r="B3831" s="158"/>
    </row>
    <row r="3832" spans="1:2" x14ac:dyDescent="0.2">
      <c r="A3832" s="158"/>
      <c r="B3832" s="158"/>
    </row>
    <row r="3833" spans="1:2" x14ac:dyDescent="0.2">
      <c r="A3833" s="158"/>
      <c r="B3833" s="158"/>
    </row>
    <row r="3834" spans="1:2" x14ac:dyDescent="0.2">
      <c r="A3834" s="158"/>
      <c r="B3834" s="158"/>
    </row>
    <row r="3835" spans="1:2" x14ac:dyDescent="0.2">
      <c r="A3835" s="158"/>
      <c r="B3835" s="158"/>
    </row>
    <row r="3836" spans="1:2" x14ac:dyDescent="0.2">
      <c r="A3836" s="158"/>
      <c r="B3836" s="158"/>
    </row>
    <row r="3837" spans="1:2" x14ac:dyDescent="0.2">
      <c r="A3837" s="158"/>
      <c r="B3837" s="158"/>
    </row>
    <row r="3838" spans="1:2" x14ac:dyDescent="0.2">
      <c r="A3838" s="158"/>
      <c r="B3838" s="158"/>
    </row>
    <row r="3839" spans="1:2" x14ac:dyDescent="0.2">
      <c r="A3839" s="158"/>
      <c r="B3839" s="158"/>
    </row>
    <row r="3840" spans="1:2" x14ac:dyDescent="0.2">
      <c r="A3840" s="158"/>
      <c r="B3840" s="158"/>
    </row>
    <row r="3841" spans="1:2" x14ac:dyDescent="0.2">
      <c r="A3841" s="158"/>
      <c r="B3841" s="158"/>
    </row>
    <row r="3842" spans="1:2" x14ac:dyDescent="0.2">
      <c r="A3842" s="158"/>
      <c r="B3842" s="158"/>
    </row>
    <row r="3843" spans="1:2" x14ac:dyDescent="0.2">
      <c r="A3843" s="158"/>
      <c r="B3843" s="158"/>
    </row>
    <row r="3844" spans="1:2" x14ac:dyDescent="0.2">
      <c r="A3844" s="158"/>
      <c r="B3844" s="158"/>
    </row>
    <row r="3845" spans="1:2" x14ac:dyDescent="0.2">
      <c r="A3845" s="158"/>
      <c r="B3845" s="158"/>
    </row>
    <row r="3846" spans="1:2" x14ac:dyDescent="0.2">
      <c r="A3846" s="158"/>
      <c r="B3846" s="158"/>
    </row>
    <row r="3847" spans="1:2" x14ac:dyDescent="0.2">
      <c r="A3847" s="158"/>
      <c r="B3847" s="158"/>
    </row>
    <row r="3848" spans="1:2" x14ac:dyDescent="0.2">
      <c r="A3848" s="158"/>
      <c r="B3848" s="158"/>
    </row>
    <row r="3849" spans="1:2" x14ac:dyDescent="0.2">
      <c r="A3849" s="158"/>
      <c r="B3849" s="158"/>
    </row>
    <row r="3850" spans="1:2" x14ac:dyDescent="0.2">
      <c r="A3850" s="158"/>
      <c r="B3850" s="158"/>
    </row>
    <row r="3851" spans="1:2" x14ac:dyDescent="0.2">
      <c r="A3851" s="158"/>
      <c r="B3851" s="158"/>
    </row>
    <row r="3852" spans="1:2" x14ac:dyDescent="0.2">
      <c r="A3852" s="158"/>
      <c r="B3852" s="158"/>
    </row>
    <row r="3853" spans="1:2" x14ac:dyDescent="0.2">
      <c r="A3853" s="158"/>
      <c r="B3853" s="158"/>
    </row>
    <row r="3854" spans="1:2" x14ac:dyDescent="0.2">
      <c r="A3854" s="158"/>
      <c r="B3854" s="158"/>
    </row>
    <row r="3855" spans="1:2" x14ac:dyDescent="0.2">
      <c r="A3855" s="158"/>
      <c r="B3855" s="158"/>
    </row>
    <row r="3856" spans="1:2" x14ac:dyDescent="0.2">
      <c r="A3856" s="158"/>
      <c r="B3856" s="158"/>
    </row>
    <row r="3857" spans="1:2" x14ac:dyDescent="0.2">
      <c r="A3857" s="158"/>
      <c r="B3857" s="158"/>
    </row>
    <row r="3858" spans="1:2" x14ac:dyDescent="0.2">
      <c r="A3858" s="158"/>
      <c r="B3858" s="158"/>
    </row>
    <row r="3859" spans="1:2" x14ac:dyDescent="0.2">
      <c r="A3859" s="158"/>
      <c r="B3859" s="158"/>
    </row>
    <row r="3860" spans="1:2" x14ac:dyDescent="0.2">
      <c r="A3860" s="158"/>
      <c r="B3860" s="158"/>
    </row>
    <row r="3861" spans="1:2" x14ac:dyDescent="0.2">
      <c r="A3861" s="158"/>
      <c r="B3861" s="158"/>
    </row>
    <row r="3862" spans="1:2" x14ac:dyDescent="0.2">
      <c r="A3862" s="158"/>
      <c r="B3862" s="158"/>
    </row>
    <row r="3863" spans="1:2" x14ac:dyDescent="0.2">
      <c r="A3863" s="158"/>
      <c r="B3863" s="158"/>
    </row>
    <row r="3864" spans="1:2" x14ac:dyDescent="0.2">
      <c r="A3864" s="158"/>
      <c r="B3864" s="158"/>
    </row>
    <row r="3865" spans="1:2" x14ac:dyDescent="0.2">
      <c r="A3865" s="158"/>
      <c r="B3865" s="158"/>
    </row>
    <row r="3866" spans="1:2" x14ac:dyDescent="0.2">
      <c r="A3866" s="158"/>
      <c r="B3866" s="158"/>
    </row>
    <row r="3867" spans="1:2" x14ac:dyDescent="0.2">
      <c r="A3867" s="158"/>
      <c r="B3867" s="158"/>
    </row>
    <row r="3868" spans="1:2" x14ac:dyDescent="0.2">
      <c r="A3868" s="158"/>
      <c r="B3868" s="158"/>
    </row>
    <row r="3869" spans="1:2" x14ac:dyDescent="0.2">
      <c r="A3869" s="158"/>
      <c r="B3869" s="158"/>
    </row>
    <row r="3870" spans="1:2" x14ac:dyDescent="0.2">
      <c r="A3870" s="158"/>
      <c r="B3870" s="158"/>
    </row>
    <row r="3871" spans="1:2" x14ac:dyDescent="0.2">
      <c r="A3871" s="158"/>
      <c r="B3871" s="158"/>
    </row>
    <row r="3872" spans="1:2" x14ac:dyDescent="0.2">
      <c r="A3872" s="158"/>
      <c r="B3872" s="158"/>
    </row>
    <row r="3873" spans="1:2" x14ac:dyDescent="0.2">
      <c r="A3873" s="158"/>
      <c r="B3873" s="158"/>
    </row>
    <row r="3874" spans="1:2" x14ac:dyDescent="0.2">
      <c r="A3874" s="158"/>
      <c r="B3874" s="158"/>
    </row>
    <row r="3875" spans="1:2" x14ac:dyDescent="0.2">
      <c r="A3875" s="158"/>
      <c r="B3875" s="158"/>
    </row>
    <row r="3876" spans="1:2" x14ac:dyDescent="0.2">
      <c r="A3876" s="158"/>
      <c r="B3876" s="158"/>
    </row>
    <row r="3877" spans="1:2" x14ac:dyDescent="0.2">
      <c r="A3877" s="158"/>
      <c r="B3877" s="158"/>
    </row>
    <row r="3878" spans="1:2" x14ac:dyDescent="0.2">
      <c r="A3878" s="158"/>
      <c r="B3878" s="158"/>
    </row>
    <row r="3879" spans="1:2" x14ac:dyDescent="0.2">
      <c r="A3879" s="158"/>
      <c r="B3879" s="158"/>
    </row>
    <row r="3880" spans="1:2" x14ac:dyDescent="0.2">
      <c r="A3880" s="158"/>
      <c r="B3880" s="158"/>
    </row>
    <row r="3881" spans="1:2" x14ac:dyDescent="0.2">
      <c r="A3881" s="158"/>
      <c r="B3881" s="158"/>
    </row>
    <row r="3882" spans="1:2" x14ac:dyDescent="0.2">
      <c r="A3882" s="158"/>
      <c r="B3882" s="158"/>
    </row>
    <row r="3883" spans="1:2" x14ac:dyDescent="0.2">
      <c r="A3883" s="158"/>
      <c r="B3883" s="158"/>
    </row>
    <row r="3884" spans="1:2" x14ac:dyDescent="0.2">
      <c r="A3884" s="158"/>
      <c r="B3884" s="158"/>
    </row>
    <row r="3885" spans="1:2" x14ac:dyDescent="0.2">
      <c r="A3885" s="158"/>
      <c r="B3885" s="158"/>
    </row>
    <row r="3886" spans="1:2" x14ac:dyDescent="0.2">
      <c r="A3886" s="158"/>
      <c r="B3886" s="158"/>
    </row>
    <row r="3887" spans="1:2" x14ac:dyDescent="0.2">
      <c r="A3887" s="158"/>
      <c r="B3887" s="158"/>
    </row>
    <row r="3888" spans="1:2" x14ac:dyDescent="0.2">
      <c r="A3888" s="158"/>
      <c r="B3888" s="158"/>
    </row>
    <row r="3889" spans="1:2" x14ac:dyDescent="0.2">
      <c r="A3889" s="158"/>
      <c r="B3889" s="158"/>
    </row>
    <row r="3890" spans="1:2" x14ac:dyDescent="0.2">
      <c r="A3890" s="158"/>
      <c r="B3890" s="158"/>
    </row>
    <row r="3891" spans="1:2" x14ac:dyDescent="0.2">
      <c r="A3891" s="158"/>
      <c r="B3891" s="158"/>
    </row>
    <row r="3892" spans="1:2" x14ac:dyDescent="0.2">
      <c r="A3892" s="158"/>
      <c r="B3892" s="158"/>
    </row>
    <row r="3893" spans="1:2" x14ac:dyDescent="0.2">
      <c r="A3893" s="158"/>
      <c r="B3893" s="158"/>
    </row>
    <row r="3894" spans="1:2" x14ac:dyDescent="0.2">
      <c r="A3894" s="158"/>
      <c r="B3894" s="158"/>
    </row>
    <row r="3895" spans="1:2" x14ac:dyDescent="0.2">
      <c r="A3895" s="158"/>
      <c r="B3895" s="158"/>
    </row>
    <row r="3896" spans="1:2" x14ac:dyDescent="0.2">
      <c r="A3896" s="158"/>
      <c r="B3896" s="158"/>
    </row>
    <row r="3897" spans="1:2" x14ac:dyDescent="0.2">
      <c r="A3897" s="158"/>
      <c r="B3897" s="158"/>
    </row>
    <row r="3898" spans="1:2" x14ac:dyDescent="0.2">
      <c r="A3898" s="158"/>
      <c r="B3898" s="158"/>
    </row>
    <row r="3899" spans="1:2" x14ac:dyDescent="0.2">
      <c r="A3899" s="158"/>
      <c r="B3899" s="158"/>
    </row>
    <row r="3900" spans="1:2" x14ac:dyDescent="0.2">
      <c r="A3900" s="158"/>
      <c r="B3900" s="158"/>
    </row>
    <row r="3901" spans="1:2" x14ac:dyDescent="0.2">
      <c r="A3901" s="158"/>
      <c r="B3901" s="158"/>
    </row>
    <row r="3902" spans="1:2" x14ac:dyDescent="0.2">
      <c r="A3902" s="158"/>
      <c r="B3902" s="158"/>
    </row>
    <row r="3903" spans="1:2" x14ac:dyDescent="0.2">
      <c r="A3903" s="158"/>
      <c r="B3903" s="158"/>
    </row>
    <row r="3904" spans="1:2" x14ac:dyDescent="0.2">
      <c r="A3904" s="158"/>
      <c r="B3904" s="158"/>
    </row>
    <row r="3905" spans="1:2" x14ac:dyDescent="0.2">
      <c r="A3905" s="158"/>
      <c r="B3905" s="158"/>
    </row>
    <row r="3906" spans="1:2" x14ac:dyDescent="0.2">
      <c r="A3906" s="158"/>
      <c r="B3906" s="158"/>
    </row>
    <row r="3907" spans="1:2" x14ac:dyDescent="0.2">
      <c r="A3907" s="158"/>
      <c r="B3907" s="158"/>
    </row>
    <row r="3908" spans="1:2" x14ac:dyDescent="0.2">
      <c r="A3908" s="158"/>
      <c r="B3908" s="158"/>
    </row>
    <row r="3909" spans="1:2" x14ac:dyDescent="0.2">
      <c r="A3909" s="158"/>
      <c r="B3909" s="158"/>
    </row>
    <row r="3910" spans="1:2" x14ac:dyDescent="0.2">
      <c r="A3910" s="158"/>
      <c r="B3910" s="158"/>
    </row>
    <row r="3911" spans="1:2" x14ac:dyDescent="0.2">
      <c r="A3911" s="158"/>
      <c r="B3911" s="158"/>
    </row>
    <row r="3912" spans="1:2" x14ac:dyDescent="0.2">
      <c r="A3912" s="158"/>
      <c r="B3912" s="158"/>
    </row>
    <row r="3913" spans="1:2" x14ac:dyDescent="0.2">
      <c r="A3913" s="158"/>
      <c r="B3913" s="158"/>
    </row>
    <row r="3914" spans="1:2" x14ac:dyDescent="0.2">
      <c r="A3914" s="158"/>
      <c r="B3914" s="158"/>
    </row>
    <row r="3915" spans="1:2" x14ac:dyDescent="0.2">
      <c r="A3915" s="158"/>
      <c r="B3915" s="158"/>
    </row>
    <row r="3916" spans="1:2" x14ac:dyDescent="0.2">
      <c r="A3916" s="158"/>
      <c r="B3916" s="158"/>
    </row>
    <row r="3917" spans="1:2" x14ac:dyDescent="0.2">
      <c r="A3917" s="158"/>
      <c r="B3917" s="158"/>
    </row>
    <row r="3918" spans="1:2" x14ac:dyDescent="0.2">
      <c r="A3918" s="158"/>
      <c r="B3918" s="158"/>
    </row>
    <row r="3919" spans="1:2" x14ac:dyDescent="0.2">
      <c r="A3919" s="158"/>
      <c r="B3919" s="158"/>
    </row>
    <row r="3920" spans="1:2" x14ac:dyDescent="0.2">
      <c r="A3920" s="158"/>
      <c r="B3920" s="158"/>
    </row>
    <row r="3921" spans="1:2" x14ac:dyDescent="0.2">
      <c r="A3921" s="158"/>
      <c r="B3921" s="158"/>
    </row>
    <row r="3922" spans="1:2" x14ac:dyDescent="0.2">
      <c r="A3922" s="158"/>
      <c r="B3922" s="158"/>
    </row>
    <row r="3923" spans="1:2" x14ac:dyDescent="0.2">
      <c r="A3923" s="158"/>
      <c r="B3923" s="158"/>
    </row>
    <row r="3924" spans="1:2" x14ac:dyDescent="0.2">
      <c r="A3924" s="158"/>
      <c r="B3924" s="158"/>
    </row>
    <row r="3925" spans="1:2" x14ac:dyDescent="0.2">
      <c r="A3925" s="158"/>
      <c r="B3925" s="158"/>
    </row>
    <row r="3926" spans="1:2" x14ac:dyDescent="0.2">
      <c r="A3926" s="158"/>
      <c r="B3926" s="158"/>
    </row>
    <row r="3927" spans="1:2" x14ac:dyDescent="0.2">
      <c r="A3927" s="158"/>
      <c r="B3927" s="158"/>
    </row>
    <row r="3928" spans="1:2" x14ac:dyDescent="0.2">
      <c r="A3928" s="158"/>
      <c r="B3928" s="158"/>
    </row>
    <row r="3929" spans="1:2" x14ac:dyDescent="0.2">
      <c r="A3929" s="158"/>
      <c r="B3929" s="158"/>
    </row>
    <row r="3930" spans="1:2" x14ac:dyDescent="0.2">
      <c r="A3930" s="158"/>
      <c r="B3930" s="158"/>
    </row>
    <row r="3931" spans="1:2" x14ac:dyDescent="0.2">
      <c r="A3931" s="158"/>
      <c r="B3931" s="158"/>
    </row>
    <row r="3932" spans="1:2" x14ac:dyDescent="0.2">
      <c r="A3932" s="158"/>
      <c r="B3932" s="158"/>
    </row>
    <row r="3933" spans="1:2" x14ac:dyDescent="0.2">
      <c r="A3933" s="158"/>
      <c r="B3933" s="158"/>
    </row>
    <row r="3934" spans="1:2" x14ac:dyDescent="0.2">
      <c r="A3934" s="158"/>
      <c r="B3934" s="158"/>
    </row>
    <row r="3935" spans="1:2" x14ac:dyDescent="0.2">
      <c r="A3935" s="158"/>
      <c r="B3935" s="158"/>
    </row>
    <row r="3936" spans="1:2" x14ac:dyDescent="0.2">
      <c r="A3936" s="158"/>
      <c r="B3936" s="158"/>
    </row>
    <row r="3937" spans="1:2" x14ac:dyDescent="0.2">
      <c r="A3937" s="158"/>
      <c r="B3937" s="158"/>
    </row>
    <row r="3938" spans="1:2" x14ac:dyDescent="0.2">
      <c r="A3938" s="158"/>
      <c r="B3938" s="158"/>
    </row>
    <row r="3939" spans="1:2" x14ac:dyDescent="0.2">
      <c r="A3939" s="158"/>
      <c r="B3939" s="158"/>
    </row>
    <row r="3940" spans="1:2" x14ac:dyDescent="0.2">
      <c r="A3940" s="158"/>
      <c r="B3940" s="158"/>
    </row>
    <row r="3941" spans="1:2" x14ac:dyDescent="0.2">
      <c r="A3941" s="158"/>
      <c r="B3941" s="158"/>
    </row>
    <row r="3942" spans="1:2" x14ac:dyDescent="0.2">
      <c r="A3942" s="158"/>
      <c r="B3942" s="158"/>
    </row>
    <row r="3943" spans="1:2" x14ac:dyDescent="0.2">
      <c r="A3943" s="158"/>
      <c r="B3943" s="158"/>
    </row>
    <row r="3944" spans="1:2" x14ac:dyDescent="0.2">
      <c r="A3944" s="158"/>
      <c r="B3944" s="158"/>
    </row>
    <row r="3945" spans="1:2" x14ac:dyDescent="0.2">
      <c r="A3945" s="158"/>
      <c r="B3945" s="158"/>
    </row>
    <row r="3946" spans="1:2" x14ac:dyDescent="0.2">
      <c r="A3946" s="158"/>
      <c r="B3946" s="158"/>
    </row>
    <row r="3947" spans="1:2" x14ac:dyDescent="0.2">
      <c r="A3947" s="158"/>
      <c r="B3947" s="158"/>
    </row>
    <row r="3948" spans="1:2" x14ac:dyDescent="0.2">
      <c r="A3948" s="158"/>
      <c r="B3948" s="158"/>
    </row>
    <row r="3949" spans="1:2" x14ac:dyDescent="0.2">
      <c r="A3949" s="158"/>
      <c r="B3949" s="158"/>
    </row>
  </sheetData>
  <mergeCells count="2">
    <mergeCell ref="C47:K47"/>
    <mergeCell ref="C49:K49"/>
  </mergeCells>
  <printOptions horizontalCentered="1"/>
  <pageMargins left="0" right="0.2" top="0.3" bottom="0.3" header="0.5" footer="0.1"/>
  <pageSetup scale="53" fitToHeight="0" orientation="landscape" r:id="rId1"/>
  <headerFooter alignWithMargins="0">
    <oddFooter>&amp;R&amp;F &amp;A</oddFooter>
  </headerFooter>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7C83C83ECB19D4DB5F4F888CFD68042" ma:contentTypeVersion="135" ma:contentTypeDescription="" ma:contentTypeScope="" ma:versionID="f9a628cbf326db48f4ee322a25a2e0e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2013-04-25T07:00:00+00:00</OpenedDate>
    <SignificantOrder xmlns="dc463f71-b30c-4ab2-9473-d307f9d35888">false</SignificantOrder>
    <Date1 xmlns="dc463f71-b30c-4ab2-9473-d307f9d35888">2024-02-15T08:00:00+00:00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130617</DocketNumber>
    <DelegatedOrder xmlns="dc463f71-b30c-4ab2-9473-d307f9d35888">false</DelegatedOrder>
  </documentManagement>
</p:properties>
</file>

<file path=customXml/itemProps1.xml><?xml version="1.0" encoding="utf-8"?>
<ds:datastoreItem xmlns:ds="http://schemas.openxmlformats.org/officeDocument/2006/customXml" ds:itemID="{BDEA6600-2A7D-4DCE-B022-52EC058A54F0}"/>
</file>

<file path=customXml/itemProps2.xml><?xml version="1.0" encoding="utf-8"?>
<ds:datastoreItem xmlns:ds="http://schemas.openxmlformats.org/officeDocument/2006/customXml" ds:itemID="{38D2F15E-EE8A-48DF-BE9F-08769EE5261D}"/>
</file>

<file path=customXml/itemProps3.xml><?xml version="1.0" encoding="utf-8"?>
<ds:datastoreItem xmlns:ds="http://schemas.openxmlformats.org/officeDocument/2006/customXml" ds:itemID="{0B50F9D0-D616-45CC-9862-19947DED38ED}"/>
</file>

<file path=customXml/itemProps4.xml><?xml version="1.0" encoding="utf-8"?>
<ds:datastoreItem xmlns:ds="http://schemas.openxmlformats.org/officeDocument/2006/customXml" ds:itemID="{08CE7618-C47C-4643-A5C9-A8432D6DF05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 Detailed</vt:lpstr>
      <vt:lpstr>Schedule_B</vt:lpstr>
      <vt:lpstr>Schedule_B!Print_Area</vt:lpstr>
      <vt:lpstr>'Summary- Detailed'!Print_Area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Kellogg, Anh</dc:creator>
  <cp:lastModifiedBy>Booth, Avery (UTC)</cp:lastModifiedBy>
  <dcterms:created xsi:type="dcterms:W3CDTF">2024-01-24T20:00:03Z</dcterms:created>
  <dcterms:modified xsi:type="dcterms:W3CDTF">2024-02-16T00:44:55Z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0x0101006E56B4D1795A2E4DB2F0B01679ED314A0007C83C83ECB19D4DB5F4F888CFD68042</vt:lpwstr>
  </property>
  <property fmtid="{D5CDD505-2E9C-101B-9397-08002B2CF9AE}" pid="3" name="_docset_NoMedatataSyncRequired">
    <vt:lpwstr>False</vt:lpwstr>
  </property>
</Properties>
</file>