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4625" windowHeight="7365"/>
  </bookViews>
  <sheets>
    <sheet name="9.1" sheetId="7" r:id="rId1"/>
    <sheet name="9.1.1" sheetId="6" r:id="rId2"/>
    <sheet name="9.1.2" sheetId="2" r:id="rId3"/>
    <sheet name="Forecast" sheetId="10" r:id="rId4"/>
  </sheets>
  <externalReferences>
    <externalReference r:id="rId5"/>
    <externalReference r:id="rId6"/>
    <externalReference r:id="rId7"/>
    <externalReference r:id="rId8"/>
    <externalReference r:id="rId9"/>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3"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3"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3"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3"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1" hidden="1">[1]Inputs!#REF!</definedName>
    <definedName name="__123Graph_A" localSheetId="2" hidden="1">[1]Inputs!#REF!</definedName>
    <definedName name="__123Graph_A" hidden="1">[2]Inputs!#REF!</definedName>
    <definedName name="__123Graph_B" localSheetId="0" hidden="1">[1]Inputs!#REF!</definedName>
    <definedName name="__123Graph_B" localSheetId="1" hidden="1">[1]Inputs!#REF!</definedName>
    <definedName name="__123Graph_B" localSheetId="2" hidden="1">[1]Inputs!#REF!</definedName>
    <definedName name="__123Graph_B" hidden="1">[2]Inputs!#REF!</definedName>
    <definedName name="__123Graph_D" localSheetId="0" hidden="1">[1]Inputs!#REF!</definedName>
    <definedName name="__123Graph_D" localSheetId="1" hidden="1">[1]Inputs!#REF!</definedName>
    <definedName name="__123Graph_D" localSheetId="2" hidden="1">[1]Inputs!#REF!</definedName>
    <definedName name="__123Graph_D" hidden="1">[2]Inputs!#REF!</definedName>
    <definedName name="__123Graph_E" hidden="1">[3]Input!$E$22:$E$37</definedName>
    <definedName name="__123Graph_F" hidden="1">[3]Input!$D$22:$D$37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0" hidden="1">#REF!</definedName>
    <definedName name="_Fill" localSheetId="1" hidden="1">#REF!</definedName>
    <definedName name="_Fill" localSheetId="2" hidden="1">#REF!</definedName>
    <definedName name="_Fill"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0</definedName>
    <definedName name="_Order2" hidden="1">0</definedName>
    <definedName name="_Sort" localSheetId="0" hidden="1">#REF!</definedName>
    <definedName name="_Sort" localSheetId="1" hidden="1">#REF!</definedName>
    <definedName name="_Sort" localSheetId="2" hidden="1">#REF!</definedName>
    <definedName name="_Sort" hidden="1">#REF!</definedName>
    <definedName name="a" localSheetId="0" hidden="1">'[1]DSM Output'!$J$21:$J$23</definedName>
    <definedName name="a" localSheetId="1" hidden="1">'[1]DSM Output'!$J$21:$J$23</definedName>
    <definedName name="a" localSheetId="2" hidden="1">'[1]DSM Output'!$J$21:$J$23</definedName>
    <definedName name="a" hidden="1">'[2]DSM Output'!$J$21:$J$23</definedName>
    <definedName name="Access_Button1" hidden="1">"Headcount_Workbook_Schedules_List"</definedName>
    <definedName name="AccessDatabase" hidden="1">"P:\HR\SharonPlummer\Headcount Workbook.mdb"</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DUDE" localSheetId="0" hidden="1">#REF!</definedName>
    <definedName name="DUDE" localSheetId="1" hidden="1">#REF!</definedName>
    <definedName name="DUDE" localSheetId="2" hidden="1">#REF!</definedName>
    <definedName name="DUDE" hidden="1">#REF!</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'9.1'!$A$1:$J$76</definedName>
    <definedName name="_xlnm.Print_Area" localSheetId="1">'9.1.1'!$A$1:$L$42</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"44KU92Q9LH2VK4DK86GZ93AXN"</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3"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3" hidden="1">{#N/A,#N/A,FALSE,"Consltd-For contngcy"}</definedName>
    <definedName name="wrn.Summary._.View." hidden="1">{#N/A,#N/A,FALSE,"Consltd-For contngcy"}</definedName>
    <definedName name="wrn.UK._.Conversion._.Only." localSheetId="3"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0" hidden="1">'[1]DSM Output'!$B$21:$B$23</definedName>
    <definedName name="y" localSheetId="1" hidden="1">'[1]DSM Output'!$B$21:$B$23</definedName>
    <definedName name="y" localSheetId="2" hidden="1">'[1]DSM Output'!$B$21:$B$23</definedName>
    <definedName name="y" hidden="1">'[2]DSM Output'!$B$21:$B$23</definedName>
    <definedName name="z" localSheetId="0" hidden="1">'[1]DSM Output'!$G$21:$G$23</definedName>
    <definedName name="z" localSheetId="1" hidden="1">'[1]DSM Output'!$G$21:$G$23</definedName>
    <definedName name="z" localSheetId="2" hidden="1">'[1]DSM Output'!$G$21:$G$23</definedName>
    <definedName name="z" hidden="1">'[2]DSM Output'!$G$21:$G$23</definedName>
    <definedName name="Z_01844156_6462_4A28_9785_1A86F4D0C834_.wvu.PrintTitles" hidden="1">#REF!</definedName>
  </definedNames>
  <calcPr calcId="145621" calcMode="manual" iterate="1" iterateCount="10"/>
</workbook>
</file>

<file path=xl/calcChain.xml><?xml version="1.0" encoding="utf-8"?>
<calcChain xmlns="http://schemas.openxmlformats.org/spreadsheetml/2006/main">
  <c r="H3" i="10" l="1"/>
  <c r="H4" i="10"/>
  <c r="H16" i="10" s="1"/>
  <c r="H5" i="10"/>
  <c r="H6" i="10"/>
  <c r="H7" i="10"/>
  <c r="H8" i="10"/>
  <c r="H9" i="10"/>
  <c r="H10" i="10"/>
  <c r="H11" i="10"/>
  <c r="H12" i="10"/>
  <c r="H13" i="10"/>
  <c r="H14" i="10"/>
  <c r="C20" i="2" l="1"/>
  <c r="G60" i="7" l="1"/>
  <c r="G59" i="7"/>
  <c r="G58" i="7"/>
  <c r="G57" i="7"/>
  <c r="G56" i="7"/>
  <c r="G55" i="7"/>
  <c r="G54" i="7"/>
  <c r="G53" i="7"/>
  <c r="G10" i="7" l="1"/>
  <c r="G9" i="7"/>
  <c r="B10" i="7"/>
  <c r="B9" i="7"/>
  <c r="E30" i="6" l="1"/>
  <c r="E21" i="6"/>
  <c r="E18" i="6"/>
  <c r="E14" i="6"/>
  <c r="E10" i="6"/>
  <c r="F21" i="6"/>
  <c r="F18" i="6"/>
  <c r="F14" i="6"/>
  <c r="F10" i="6"/>
  <c r="G30" i="6" l="1"/>
  <c r="F29" i="2" l="1"/>
  <c r="C14" i="2" l="1"/>
  <c r="D14" i="6"/>
  <c r="C22" i="2" l="1"/>
  <c r="F28" i="2"/>
  <c r="F31" i="2" s="1"/>
  <c r="D18" i="6"/>
  <c r="D30" i="6"/>
  <c r="I40" i="6" l="1"/>
  <c r="I38" i="6"/>
  <c r="I36" i="6"/>
  <c r="I34" i="6"/>
  <c r="I37" i="6"/>
  <c r="I35" i="6"/>
  <c r="I33" i="6"/>
  <c r="I39" i="6"/>
  <c r="I17" i="6"/>
  <c r="I9" i="6"/>
  <c r="I8" i="6"/>
  <c r="I29" i="6"/>
  <c r="I27" i="6"/>
  <c r="I24" i="6"/>
  <c r="I20" i="6"/>
  <c r="I16" i="6"/>
  <c r="I12" i="6"/>
  <c r="I28" i="6"/>
  <c r="I26" i="6"/>
  <c r="I25" i="6"/>
  <c r="I23" i="6"/>
  <c r="I13" i="6"/>
  <c r="D21" i="6"/>
  <c r="I33" i="7" l="1"/>
  <c r="I43" i="7"/>
  <c r="I41" i="7"/>
  <c r="I47" i="7"/>
  <c r="I38" i="7"/>
  <c r="I50" i="7"/>
  <c r="I49" i="7"/>
  <c r="I42" i="7"/>
  <c r="I48" i="7"/>
  <c r="I37" i="7"/>
  <c r="I46" i="7"/>
  <c r="I36" i="7" l="1"/>
  <c r="D10" i="6"/>
  <c r="F33" i="7" l="1"/>
  <c r="F36" i="7"/>
  <c r="F37" i="7"/>
  <c r="F38" i="7"/>
  <c r="I39" i="7"/>
  <c r="F41" i="7"/>
  <c r="F42" i="7"/>
  <c r="F43" i="7"/>
  <c r="F46" i="7"/>
  <c r="F47" i="7"/>
  <c r="F48" i="7"/>
  <c r="F49" i="7"/>
  <c r="F50" i="7"/>
  <c r="I51" i="7"/>
  <c r="F39" i="7" l="1"/>
  <c r="F51" i="7"/>
  <c r="H33" i="6" l="1"/>
  <c r="J33" i="6" s="1"/>
  <c r="K33" i="6" s="1"/>
  <c r="I53" i="7" s="1"/>
  <c r="F53" i="7" s="1"/>
  <c r="H9" i="6"/>
  <c r="J9" i="6" s="1"/>
  <c r="K9" i="6" s="1"/>
  <c r="I10" i="7" s="1"/>
  <c r="F10" i="7" s="1"/>
  <c r="H13" i="6"/>
  <c r="J13" i="6" s="1"/>
  <c r="K13" i="6" s="1"/>
  <c r="I14" i="7" s="1"/>
  <c r="F14" i="7" s="1"/>
  <c r="H36" i="6"/>
  <c r="J36" i="6" s="1"/>
  <c r="K36" i="6" s="1"/>
  <c r="I56" i="7" s="1"/>
  <c r="F56" i="7" s="1"/>
  <c r="H27" i="6"/>
  <c r="J27" i="6" s="1"/>
  <c r="K27" i="6" s="1"/>
  <c r="I28" i="7" s="1"/>
  <c r="F28" i="7" s="1"/>
  <c r="H25" i="6"/>
  <c r="J25" i="6" s="1"/>
  <c r="K25" i="6" s="1"/>
  <c r="I26" i="7" s="1"/>
  <c r="F26" i="7" s="1"/>
  <c r="H38" i="6"/>
  <c r="J38" i="6" s="1"/>
  <c r="K38" i="6" s="1"/>
  <c r="I58" i="7" s="1"/>
  <c r="F58" i="7" s="1"/>
  <c r="H37" i="6"/>
  <c r="J37" i="6" s="1"/>
  <c r="K37" i="6" s="1"/>
  <c r="I57" i="7" s="1"/>
  <c r="F57" i="7" s="1"/>
  <c r="H17" i="6"/>
  <c r="J17" i="6" s="1"/>
  <c r="K17" i="6" s="1"/>
  <c r="I18" i="7" s="1"/>
  <c r="F18" i="7" s="1"/>
  <c r="H39" i="6"/>
  <c r="J39" i="6" s="1"/>
  <c r="K39" i="6" s="1"/>
  <c r="I59" i="7" s="1"/>
  <c r="F59" i="7" s="1"/>
  <c r="H34" i="6"/>
  <c r="J34" i="6" s="1"/>
  <c r="K34" i="6" s="1"/>
  <c r="I54" i="7" s="1"/>
  <c r="F54" i="7" s="1"/>
  <c r="H35" i="6" l="1"/>
  <c r="J35" i="6" s="1"/>
  <c r="K35" i="6" s="1"/>
  <c r="I55" i="7" s="1"/>
  <c r="F55" i="7" s="1"/>
  <c r="H28" i="6"/>
  <c r="J28" i="6" s="1"/>
  <c r="K28" i="6" s="1"/>
  <c r="I29" i="7" s="1"/>
  <c r="F29" i="7" s="1"/>
  <c r="H26" i="6"/>
  <c r="J26" i="6" s="1"/>
  <c r="K26" i="6" s="1"/>
  <c r="I27" i="7" s="1"/>
  <c r="H23" i="6"/>
  <c r="J23" i="6" s="1"/>
  <c r="K23" i="6" s="1"/>
  <c r="I24" i="7" s="1"/>
  <c r="H29" i="6"/>
  <c r="J29" i="6" s="1"/>
  <c r="K29" i="6" s="1"/>
  <c r="I30" i="7" s="1"/>
  <c r="F30" i="7" s="1"/>
  <c r="H16" i="6"/>
  <c r="G18" i="6"/>
  <c r="G10" i="6"/>
  <c r="H8" i="6"/>
  <c r="F27" i="7" l="1"/>
  <c r="G14" i="6"/>
  <c r="H12" i="6"/>
  <c r="H18" i="6"/>
  <c r="J16" i="6"/>
  <c r="F24" i="7"/>
  <c r="G21" i="6"/>
  <c r="H20" i="6"/>
  <c r="H40" i="6"/>
  <c r="J40" i="6" s="1"/>
  <c r="K40" i="6" s="1"/>
  <c r="I60" i="7" s="1"/>
  <c r="F60" i="7" s="1"/>
  <c r="J8" i="6"/>
  <c r="H10" i="6"/>
  <c r="F30" i="6"/>
  <c r="H24" i="6"/>
  <c r="H30" i="6" l="1"/>
  <c r="J24" i="6"/>
  <c r="J20" i="6"/>
  <c r="H21" i="6"/>
  <c r="K16" i="6"/>
  <c r="J18" i="6"/>
  <c r="H14" i="6"/>
  <c r="J12" i="6"/>
  <c r="J10" i="6"/>
  <c r="K8" i="6"/>
  <c r="K12" i="6" l="1"/>
  <c r="J14" i="6"/>
  <c r="K20" i="6"/>
  <c r="J21" i="6"/>
  <c r="I9" i="7"/>
  <c r="K10" i="6"/>
  <c r="K24" i="6"/>
  <c r="J30" i="6"/>
  <c r="I17" i="7"/>
  <c r="K18" i="6"/>
  <c r="I25" i="7" l="1"/>
  <c r="K30" i="6"/>
  <c r="I21" i="7"/>
  <c r="K21" i="6"/>
  <c r="I19" i="7"/>
  <c r="F17" i="7"/>
  <c r="F19" i="7" s="1"/>
  <c r="I11" i="7"/>
  <c r="F9" i="7"/>
  <c r="F11" i="7" s="1"/>
  <c r="K14" i="6"/>
  <c r="I13" i="7"/>
  <c r="F21" i="7" l="1"/>
  <c r="F22" i="7" s="1"/>
  <c r="I22" i="7"/>
  <c r="I15" i="7"/>
  <c r="F13" i="7"/>
  <c r="F15" i="7" s="1"/>
  <c r="F25" i="7"/>
  <c r="F31" i="7" s="1"/>
  <c r="I31" i="7"/>
</calcChain>
</file>

<file path=xl/sharedStrings.xml><?xml version="1.0" encoding="utf-8"?>
<sst xmlns="http://schemas.openxmlformats.org/spreadsheetml/2006/main" count="254" uniqueCount="103">
  <si>
    <t>PacifiCorp</t>
  </si>
  <si>
    <t>Washington General Rate Case - June 2012</t>
  </si>
  <si>
    <t>Total</t>
  </si>
  <si>
    <t>Residential</t>
  </si>
  <si>
    <t>Commercial</t>
  </si>
  <si>
    <t>Industrial</t>
  </si>
  <si>
    <t>Irrigation</t>
  </si>
  <si>
    <t>Washington</t>
  </si>
  <si>
    <t>Actual MWh</t>
  </si>
  <si>
    <t>Normalizing Adjustments</t>
  </si>
  <si>
    <t>Temperature Normalization</t>
  </si>
  <si>
    <t>Normalized Retail Sales (MWh)</t>
  </si>
  <si>
    <t>Numerator in Production Factor Calculation</t>
  </si>
  <si>
    <t>Ref. 3.1.2</t>
  </si>
  <si>
    <t>Pro Forma Retail Sales (MWh)</t>
  </si>
  <si>
    <t>Denominator in Production Factor Calculation</t>
  </si>
  <si>
    <t>Production Factor</t>
  </si>
  <si>
    <t>Ref. 9.1.1</t>
  </si>
  <si>
    <t>MWh</t>
  </si>
  <si>
    <t>Load Loss</t>
  </si>
  <si>
    <t>Washington Pro Forma 12-Months Ending December 2014</t>
  </si>
  <si>
    <t>Forecast Loads Used for Production Factor (12-Months Ending December 2014)</t>
  </si>
  <si>
    <t>Washington Historical Normalized Retail Sales (12-Months Ended June 2012)</t>
  </si>
  <si>
    <t>Washington Historical Temperature Adjusted Load (at Sales)</t>
  </si>
  <si>
    <t>Before Production Factor</t>
  </si>
  <si>
    <t>After Production Factor</t>
  </si>
  <si>
    <t>Unadjusted / 
Per Books</t>
  </si>
  <si>
    <t>Normalized</t>
  </si>
  <si>
    <t>FERC Function</t>
  </si>
  <si>
    <t>FERC Acct.</t>
  </si>
  <si>
    <t>WCA
Fact.</t>
  </si>
  <si>
    <t>Washington Allocated Results</t>
  </si>
  <si>
    <t>Washington Allocated Production Factor Adjustment</t>
  </si>
  <si>
    <t>Ref.</t>
  </si>
  <si>
    <t>Electric Plant In Service</t>
  </si>
  <si>
    <t>Steam Production</t>
  </si>
  <si>
    <t>310-317</t>
  </si>
  <si>
    <t>JBG</t>
  </si>
  <si>
    <t>SG</t>
  </si>
  <si>
    <t>CAGW</t>
  </si>
  <si>
    <t>WA</t>
  </si>
  <si>
    <t>Hydro Production</t>
  </si>
  <si>
    <t>330-337</t>
  </si>
  <si>
    <t>Depreciation Reserve</t>
  </si>
  <si>
    <t>108SP</t>
  </si>
  <si>
    <t>108HP</t>
  </si>
  <si>
    <t>Depreciation Expense</t>
  </si>
  <si>
    <t>403SP</t>
  </si>
  <si>
    <t>403HP</t>
  </si>
  <si>
    <t>Operating Expenses (Excluding Net Power Costs)</t>
  </si>
  <si>
    <t>SE</t>
  </si>
  <si>
    <t>JBE</t>
  </si>
  <si>
    <t>535-545</t>
  </si>
  <si>
    <t>Net Power Costs</t>
  </si>
  <si>
    <t>Sales for Resale</t>
  </si>
  <si>
    <t>447NPC</t>
  </si>
  <si>
    <t>9.1.1</t>
  </si>
  <si>
    <t>Purchased Power</t>
  </si>
  <si>
    <t>555NPC</t>
  </si>
  <si>
    <t>CAEW</t>
  </si>
  <si>
    <t>Wheeling Expenses</t>
  </si>
  <si>
    <t>565NPC</t>
  </si>
  <si>
    <t>Fuel Expenses</t>
  </si>
  <si>
    <t>501NPC</t>
  </si>
  <si>
    <t>547NPC</t>
  </si>
  <si>
    <t>James River Royalty Offset</t>
  </si>
  <si>
    <t>Other Electric Revenue</t>
  </si>
  <si>
    <t>Jim Bridger Mine Rate Base</t>
  </si>
  <si>
    <t>Coal Mine</t>
  </si>
  <si>
    <t>Misc. Deferred Debits</t>
  </si>
  <si>
    <t>186M</t>
  </si>
  <si>
    <t>Mining Plant Accum. Depr.</t>
  </si>
  <si>
    <t>108MP</t>
  </si>
  <si>
    <t>SO2 Emission Allowance Sales</t>
  </si>
  <si>
    <t>Gain from Emission Sales</t>
  </si>
  <si>
    <t>Regulatory Deferred Sales</t>
  </si>
  <si>
    <t>Renewable Energy Tax Credits</t>
  </si>
  <si>
    <t>Federal Taxes</t>
  </si>
  <si>
    <t>SO</t>
  </si>
  <si>
    <t>8.4
Major Plant Additions</t>
  </si>
  <si>
    <t>5.1
Net Power Costs - Restating</t>
  </si>
  <si>
    <t>5.1.1
Net Power Costs - Pro Forma</t>
  </si>
  <si>
    <t>TOTAL</t>
  </si>
  <si>
    <t>ACCOUNT</t>
  </si>
  <si>
    <t>Type</t>
  </si>
  <si>
    <t>COMPANY</t>
  </si>
  <si>
    <t>FACTOR</t>
  </si>
  <si>
    <t>FACTOR %</t>
  </si>
  <si>
    <t>ALLOCATED</t>
  </si>
  <si>
    <t>REF#</t>
  </si>
  <si>
    <t>PRO</t>
  </si>
  <si>
    <t>Description of Adjustment:</t>
  </si>
  <si>
    <t>Plant Additions - Tax Impacts</t>
  </si>
  <si>
    <t>SCHMAT</t>
  </si>
  <si>
    <t>SCHMDT</t>
  </si>
  <si>
    <t>Forecast Retail Sales - WA</t>
  </si>
  <si>
    <t>Year</t>
  </si>
  <si>
    <t>Month</t>
  </si>
  <si>
    <t>Lighting</t>
  </si>
  <si>
    <t>Production Factor Adjustment - REVISED</t>
  </si>
  <si>
    <t>Page 9.1.2</t>
  </si>
  <si>
    <t>PAGE</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</si>
  <si>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9.1.2 and is consistent with the approved calculation from the Company's previous filing, UE-111190. This factor is then applied to the generation related components of the revenue requirement.  The Company is updating this adjustment in rebuttal to incorporate revisions made to the Net Power Cost - Pro Forma and Major Plant Additions adjustments.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</si>
</sst>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1" formatCode="_(* #,##0_);_(* \(#,##0\);_(* &quot;-&quot;_);_(@_)"/>
    <numFmt numFmtId="44" formatCode="_(&quot;$&quot;* #,##0.00_);_(&quot;$&quot;* \(#,##0.00\);_(&quot;$&quot;* &quot;-&quot;??_);_(@_)"/>
    <numFmt numFmtId="43" formatCode="_(* #,##0.00_);_(* \(#,##0.00\);_(* &quot;-&quot;??_);_(@_)"/>
    <numFmt numFmtId="165" formatCode="_-* #,##0\ &quot;F&quot;_-;\-* #,##0\ &quot;F&quot;_-;_-* &quot;-&quot;\ &quot;F&quot;_-;_-@_-"/>
    <numFmt numFmtId="166" formatCode="&quot;$&quot;#,##0\ ;\(&quot;$&quot;#,##0\)"/>
    <numFmt numFmtId="167" formatCode="########\-###\-###"/>
    <numFmt numFmtId="168" formatCode="_(* #,##0_);_(* \(#,##0\);_(* &quot;-&quot;??_);_(@_)"/>
    <numFmt numFmtId="169" formatCode="#,##0.000;[Red]\-#,##0.000"/>
    <numFmt numFmtId="170" formatCode="General_)"/>
    <numFmt numFmtId="171" formatCode="0.000%"/>
    <numFmt numFmtId="174" formatCode="_(* #,##0.00_);[Red]_(* \(#,##0.00\);_(* &quot;-&quot;??_);_(@_)"/>
    <numFmt numFmtId="175" formatCode="&quot;$&quot;###0;[Red]\(&quot;$&quot;###0\)"/>
    <numFmt numFmtId="176" formatCode="mmmm\ d\,\ yyyy"/>
    <numFmt numFmtId="177" formatCode="0.0"/>
    <numFmt numFmtId="178" formatCode="_(* #,##0_);[Red]_(* \(#,##0\);_(* &quot;-&quot;_);_(@_)"/>
    <numFmt numFmtId="179" formatCode="#,##0.0_);\(#,##0.0\);\-\ ;"/>
    <numFmt numFmtId="180" formatCode="#,##0.0000"/>
    <numFmt numFmtId="181" formatCode="mmm\ dd\,\ yyyy"/>
    <numFmt numFmtId="182" formatCode="0.0000%"/>
  </numFmts>
  <fonts count="63">
    <font>
      <sz val="11"/>
      <color theme="1"/>
      <name val="Arial"/>
      <family val="2"/>
    </font>
    <font>
      <sz val="12"/>
      <name val="Times New Roman"/>
      <family val="1"/>
    </font>
    <font>
      <b/>
      <sz val="10"/>
      <name val="Arial"/>
      <family val="2"/>
    </font>
    <font>
      <sz val="10"/>
      <name val="Arial"/>
      <family val="2"/>
    </font>
    <font>
      <sz val="10"/>
      <color indexed="24"/>
      <name val="Courier New"/>
      <family val="3"/>
    </font>
    <font>
      <sz val="7"/>
      <name val="Arial"/>
      <family val="2"/>
    </font>
    <font>
      <sz val="8"/>
      <name val="Arial"/>
      <family val="2"/>
    </font>
    <font>
      <b/>
      <sz val="16"/>
      <name val="Times New Roman"/>
      <family val="1"/>
    </font>
    <font>
      <b/>
      <sz val="12"/>
      <name val="Arial"/>
      <family val="2"/>
    </font>
    <font>
      <sz val="12"/>
      <color indexed="12"/>
      <name val="Times New Roman"/>
      <family val="1"/>
    </font>
    <font>
      <sz val="10"/>
      <color indexed="8"/>
      <name val="Arial"/>
      <family val="2"/>
    </font>
    <font>
      <sz val="10"/>
      <name val="LinePrinter"/>
    </font>
    <font>
      <sz val="10"/>
      <name val="Arial"/>
      <family val="2"/>
    </font>
    <font>
      <sz val="9"/>
      <name val="Arial"/>
      <family val="2"/>
    </font>
    <font>
      <u/>
      <sz val="10"/>
      <name val="Arial"/>
      <family val="2"/>
    </font>
    <font>
      <b/>
      <u/>
      <sz val="10"/>
      <name val="Arial"/>
      <family val="2"/>
    </font>
    <font>
      <i/>
      <sz val="10"/>
      <name val="Arial"/>
      <family val="2"/>
    </font>
    <font>
      <sz val="12"/>
      <name val="Times New Roman"/>
      <family val="1"/>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0"/>
      <name val="Geneva"/>
      <family val="2"/>
    </font>
    <font>
      <sz val="10"/>
      <color theme="1"/>
      <name val="Arial"/>
      <family val="2"/>
    </font>
    <font>
      <sz val="11"/>
      <color theme="1"/>
      <name val="Calibri"/>
      <family val="2"/>
      <scheme val="minor"/>
    </font>
    <font>
      <sz val="10"/>
      <name val="Helv"/>
    </font>
    <font>
      <sz val="10"/>
      <name val="MS Sans Serif"/>
      <family val="2"/>
    </font>
    <font>
      <sz val="8"/>
      <name val="Helv"/>
    </font>
    <font>
      <i/>
      <sz val="11"/>
      <color indexed="23"/>
      <name val="Calibri"/>
      <family val="2"/>
    </font>
    <font>
      <sz val="11"/>
      <color indexed="17"/>
      <name val="Calibri"/>
      <family val="2"/>
    </font>
    <font>
      <b/>
      <sz val="11"/>
      <color indexed="56"/>
      <name val="Calibri"/>
      <family val="2"/>
    </font>
    <font>
      <u/>
      <sz val="10"/>
      <color indexed="12"/>
      <name val="Arial"/>
      <family val="2"/>
    </font>
    <font>
      <b/>
      <i/>
      <sz val="10"/>
      <name val="Arial"/>
      <family val="2"/>
    </font>
    <font>
      <b/>
      <u/>
      <sz val="10"/>
      <color indexed="39"/>
      <name val="Arial"/>
      <family val="2"/>
    </font>
    <font>
      <sz val="11"/>
      <color indexed="52"/>
      <name val="Calibri"/>
      <family val="2"/>
    </font>
    <font>
      <sz val="8"/>
      <name val="Times New Roman"/>
      <family val="1"/>
    </font>
    <font>
      <b/>
      <sz val="8"/>
      <name val="Arial"/>
      <family val="2"/>
    </font>
    <font>
      <sz val="11"/>
      <color indexed="60"/>
      <name val="Calibri"/>
      <family val="2"/>
    </font>
    <font>
      <sz val="11"/>
      <name val="Times New Roman"/>
      <family val="1"/>
    </font>
    <font>
      <sz val="10"/>
      <name val="Times New Roman"/>
      <family val="1"/>
    </font>
    <font>
      <b/>
      <sz val="11"/>
      <color indexed="63"/>
      <name val="Calibri"/>
      <family val="2"/>
    </font>
    <font>
      <sz val="10"/>
      <color indexed="11"/>
      <name val="Geneva"/>
      <family val="2"/>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8"/>
      <color indexed="56"/>
      <name val="Cambria"/>
      <family val="2"/>
    </font>
    <font>
      <sz val="8"/>
      <color indexed="12"/>
      <name val="Arial"/>
      <family val="2"/>
    </font>
    <font>
      <sz val="11"/>
      <color indexed="10"/>
      <name val="Calibri"/>
      <family val="2"/>
    </font>
    <font>
      <b/>
      <sz val="9"/>
      <name val="Arial"/>
      <family val="2"/>
    </font>
    <font>
      <i/>
      <sz val="9"/>
      <name val="Arial"/>
      <family val="2"/>
    </font>
    <font>
      <b/>
      <i/>
      <sz val="9"/>
      <name val="Arial"/>
      <family val="2"/>
    </font>
    <font>
      <sz val="10"/>
      <name val="Arial"/>
      <family val="2"/>
    </font>
    <font>
      <sz val="11"/>
      <color theme="1"/>
      <name val="Arial"/>
      <family val="2"/>
    </font>
  </fonts>
  <fills count="4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8" tint="0.79998168889431442"/>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04">
    <xf numFmtId="0" fontId="0" fillId="0" borderId="0"/>
    <xf numFmtId="0" fontId="1"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44" fontId="3"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Font="0" applyFill="0" applyBorder="0" applyAlignment="0" applyProtection="0">
      <alignment horizontal="left"/>
    </xf>
    <xf numFmtId="38" fontId="6" fillId="2" borderId="0" applyNumberFormat="0" applyBorder="0" applyAlignment="0" applyProtection="0"/>
    <xf numFmtId="0" fontId="7" fillId="0" borderId="0"/>
    <xf numFmtId="0" fontId="8" fillId="0" borderId="1" applyNumberFormat="0" applyAlignment="0" applyProtection="0">
      <alignment horizontal="left" vertical="center"/>
    </xf>
    <xf numFmtId="0" fontId="8" fillId="0" borderId="2">
      <alignment horizontal="left" vertical="center"/>
    </xf>
    <xf numFmtId="10" fontId="6" fillId="3" borderId="3" applyNumberFormat="0" applyBorder="0" applyAlignment="0" applyProtection="0"/>
    <xf numFmtId="167" fontId="3" fillId="0" borderId="0"/>
    <xf numFmtId="168" fontId="9" fillId="0" borderId="0" applyFont="0" applyAlignment="0" applyProtection="0"/>
    <xf numFmtId="169" fontId="3" fillId="0" borderId="0"/>
    <xf numFmtId="0" fontId="3" fillId="0" borderId="0"/>
    <xf numFmtId="0" fontId="1" fillId="0" borderId="0"/>
    <xf numFmtId="0" fontId="1" fillId="0" borderId="0"/>
    <xf numFmtId="0" fontId="1" fillId="0" borderId="0"/>
    <xf numFmtId="0" fontId="3" fillId="0" borderId="0">
      <alignment wrapText="1"/>
    </xf>
    <xf numFmtId="0" fontId="3" fillId="0" borderId="0">
      <alignment wrapText="1"/>
    </xf>
    <xf numFmtId="0" fontId="3" fillId="0" borderId="0"/>
    <xf numFmtId="0" fontId="1" fillId="0" borderId="0"/>
    <xf numFmtId="0" fontId="3" fillId="0" borderId="0">
      <alignment wrapText="1"/>
    </xf>
    <xf numFmtId="10"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0" fillId="0" borderId="4" applyNumberFormat="0" applyProtection="0">
      <alignment horizontal="right" vertical="center"/>
    </xf>
    <xf numFmtId="4" fontId="10" fillId="0" borderId="4" applyNumberFormat="0" applyProtection="0">
      <alignment horizontal="left" vertical="center" indent="1"/>
    </xf>
    <xf numFmtId="0" fontId="2" fillId="0" borderId="3">
      <alignment horizontal="center" vertical="center" wrapText="1"/>
    </xf>
    <xf numFmtId="170" fontId="11" fillId="0" borderId="0">
      <alignment horizontal="left"/>
    </xf>
    <xf numFmtId="0" fontId="12" fillId="0" borderId="0"/>
    <xf numFmtId="0" fontId="17" fillId="0" borderId="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2" borderId="3"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 fillId="23" borderId="0" applyNumberFormat="0" applyBorder="0" applyAlignment="0" applyProtection="0"/>
    <xf numFmtId="0" fontId="22" fillId="24" borderId="9" applyNumberFormat="0" applyAlignment="0" applyProtection="0"/>
    <xf numFmtId="0" fontId="22" fillId="24" borderId="9" applyNumberFormat="0" applyAlignment="0" applyProtection="0"/>
    <xf numFmtId="0" fontId="22" fillId="24" borderId="9" applyNumberFormat="0" applyAlignment="0" applyProtection="0"/>
    <xf numFmtId="0" fontId="22" fillId="24" borderId="9" applyNumberFormat="0" applyAlignment="0" applyProtection="0"/>
    <xf numFmtId="0" fontId="22" fillId="24" borderId="9" applyNumberFormat="0" applyAlignment="0" applyProtection="0"/>
    <xf numFmtId="0" fontId="23" fillId="25" borderId="10" applyNumberFormat="0" applyAlignment="0" applyProtection="0"/>
    <xf numFmtId="0" fontId="23" fillId="25" borderId="10" applyNumberFormat="0" applyAlignment="0" applyProtection="0"/>
    <xf numFmtId="0" fontId="23" fillId="25" borderId="10" applyNumberFormat="0" applyAlignment="0" applyProtection="0"/>
    <xf numFmtId="0" fontId="23" fillId="25" borderId="10" applyNumberFormat="0" applyAlignment="0" applyProtection="0"/>
    <xf numFmtId="0" fontId="23" fillId="25" borderId="10" applyNumberFormat="0" applyAlignment="0" applyProtection="0"/>
    <xf numFmtId="0" fontId="24"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 fontId="25" fillId="0" borderId="0"/>
    <xf numFmtId="41" fontId="1" fillId="0" borderId="0" applyFont="0" applyFill="0" applyBorder="0" applyAlignment="0" applyProtection="0"/>
    <xf numFmtId="4" fontId="2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74"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3" fillId="0" borderId="0" applyFont="0" applyFill="0" applyBorder="0" applyAlignment="0" applyProtection="0"/>
    <xf numFmtId="43" fontId="1" fillId="0" borderId="0" applyFont="0" applyFill="0" applyBorder="0" applyAlignment="0" applyProtection="0"/>
    <xf numFmtId="174" fontId="3"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0" fontId="29" fillId="0" borderId="0"/>
    <xf numFmtId="0" fontId="29" fillId="0" borderId="0"/>
    <xf numFmtId="37" fontId="3" fillId="0" borderId="0" applyFill="0" applyBorder="0" applyAlignment="0" applyProtection="0"/>
    <xf numFmtId="0" fontId="29" fillId="0" borderId="0"/>
    <xf numFmtId="0" fontId="29" fillId="0" borderId="0"/>
    <xf numFmtId="0" fontId="29" fillId="0" borderId="0"/>
    <xf numFmtId="44" fontId="1"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28" fillId="0" borderId="0" applyFont="0" applyFill="0" applyBorder="0" applyAlignment="0" applyProtection="0"/>
    <xf numFmtId="175" fontId="31" fillId="0" borderId="0" applyFont="0" applyFill="0" applyBorder="0" applyProtection="0">
      <alignment horizontal="right"/>
    </xf>
    <xf numFmtId="5" fontId="29" fillId="0" borderId="0"/>
    <xf numFmtId="0" fontId="29" fillId="0" borderId="0"/>
    <xf numFmtId="0" fontId="29" fillId="0" borderId="0"/>
    <xf numFmtId="176" fontId="3"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 fillId="0" borderId="0">
      <protection locked="0"/>
    </xf>
    <xf numFmtId="171" fontId="3" fillId="0" borderId="0">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0" fontId="6" fillId="3" borderId="3" applyNumberFormat="0" applyBorder="0" applyAlignment="0" applyProtection="0"/>
    <xf numFmtId="10" fontId="6" fillId="3" borderId="3" applyNumberFormat="0" applyBorder="0" applyAlignment="0" applyProtection="0"/>
    <xf numFmtId="38" fontId="36" fillId="0" borderId="0">
      <alignment horizontal="left" wrapText="1"/>
    </xf>
    <xf numFmtId="38" fontId="37" fillId="0" borderId="0">
      <alignment horizontal="left" wrapText="1"/>
    </xf>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26" borderId="0"/>
    <xf numFmtId="0" fontId="39" fillId="27" borderId="0"/>
    <xf numFmtId="0" fontId="2" fillId="28" borderId="8" applyBorder="0"/>
    <xf numFmtId="0" fontId="3" fillId="29" borderId="13" applyNumberFormat="0" applyFont="0" applyBorder="0" applyAlignment="0" applyProtection="0"/>
    <xf numFmtId="177" fontId="40" fillId="0" borderId="0" applyNumberFormat="0" applyFill="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6" fillId="0" borderId="14" applyNumberFormat="0" applyBorder="0" applyAlignment="0"/>
    <xf numFmtId="0" fontId="6" fillId="0" borderId="14" applyNumberFormat="0" applyBorder="0" applyAlignment="0"/>
    <xf numFmtId="0" fontId="6" fillId="0" borderId="14" applyNumberFormat="0" applyBorder="0" applyAlignment="0"/>
    <xf numFmtId="169" fontId="3" fillId="0" borderId="0"/>
    <xf numFmtId="169" fontId="3" fillId="0" borderId="0"/>
    <xf numFmtId="0" fontId="28" fillId="0" borderId="0"/>
    <xf numFmtId="0" fontId="3" fillId="0" borderId="0"/>
    <xf numFmtId="0" fontId="3" fillId="0" borderId="0"/>
    <xf numFmtId="0" fontId="3" fillId="0" borderId="0"/>
    <xf numFmtId="0" fontId="3" fillId="0" borderId="0">
      <alignment wrapText="1"/>
    </xf>
    <xf numFmtId="0" fontId="42" fillId="0" borderId="0"/>
    <xf numFmtId="0" fontId="3" fillId="0" borderId="0">
      <alignment wrapText="1"/>
    </xf>
    <xf numFmtId="0" fontId="3" fillId="0" borderId="0">
      <alignment wrapText="1"/>
    </xf>
    <xf numFmtId="0" fontId="1"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41" fontId="43" fillId="0" borderId="0"/>
    <xf numFmtId="41" fontId="43" fillId="0" borderId="0"/>
    <xf numFmtId="41" fontId="43" fillId="0" borderId="0"/>
    <xf numFmtId="41" fontId="43" fillId="0" borderId="0"/>
    <xf numFmtId="41" fontId="43" fillId="0" borderId="0"/>
    <xf numFmtId="41" fontId="43" fillId="0" borderId="0"/>
    <xf numFmtId="0" fontId="3" fillId="0" borderId="0"/>
    <xf numFmtId="41" fontId="4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178" fontId="3" fillId="0" borderId="0"/>
    <xf numFmtId="0" fontId="28" fillId="0" borderId="0"/>
    <xf numFmtId="0" fontId="3" fillId="0" borderId="0">
      <alignment wrapText="1"/>
    </xf>
    <xf numFmtId="41" fontId="3" fillId="0" borderId="0"/>
    <xf numFmtId="0" fontId="3" fillId="0" borderId="0"/>
    <xf numFmtId="37" fontId="29" fillId="0" borderId="0"/>
    <xf numFmtId="0" fontId="3" fillId="31" borderId="15" applyNumberFormat="0" applyFont="0" applyAlignment="0" applyProtection="0"/>
    <xf numFmtId="0" fontId="3" fillId="31" borderId="15" applyNumberFormat="0" applyFont="0" applyAlignment="0" applyProtection="0"/>
    <xf numFmtId="0" fontId="3" fillId="31" borderId="15" applyNumberFormat="0" applyFont="0" applyAlignment="0" applyProtection="0"/>
    <xf numFmtId="0" fontId="3" fillId="31" borderId="15" applyNumberFormat="0" applyFont="0" applyAlignment="0" applyProtection="0"/>
    <xf numFmtId="0" fontId="3" fillId="31" borderId="15" applyNumberFormat="0" applyFont="0" applyAlignment="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179" fontId="1" fillId="0" borderId="0" applyFont="0" applyFill="0" applyBorder="0" applyProtection="0"/>
    <xf numFmtId="0" fontId="44" fillId="24" borderId="16" applyNumberFormat="0" applyAlignment="0" applyProtection="0"/>
    <xf numFmtId="0" fontId="44" fillId="24" borderId="16" applyNumberFormat="0" applyAlignment="0" applyProtection="0"/>
    <xf numFmtId="0" fontId="44" fillId="24" borderId="16" applyNumberFormat="0" applyAlignment="0" applyProtection="0"/>
    <xf numFmtId="0" fontId="44" fillId="24" borderId="16" applyNumberFormat="0" applyAlignment="0" applyProtection="0"/>
    <xf numFmtId="0" fontId="44" fillId="24" borderId="16" applyNumberFormat="0" applyAlignment="0" applyProtection="0"/>
    <xf numFmtId="12" fontId="8" fillId="32" borderId="17">
      <alignment horizontal="left"/>
    </xf>
    <xf numFmtId="0" fontId="29" fillId="0" borderId="0"/>
    <xf numFmtId="0" fontId="29" fillId="0" borderId="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xf numFmtId="4" fontId="46" fillId="30" borderId="4" applyNumberFormat="0" applyProtection="0">
      <alignment vertical="center"/>
    </xf>
    <xf numFmtId="4" fontId="47" fillId="33" borderId="4" applyNumberFormat="0" applyProtection="0">
      <alignment vertical="center"/>
    </xf>
    <xf numFmtId="4" fontId="46" fillId="33" borderId="4" applyNumberFormat="0" applyProtection="0">
      <alignment horizontal="left" vertical="center" indent="1"/>
    </xf>
    <xf numFmtId="0" fontId="46" fillId="33" borderId="4" applyNumberFormat="0" applyProtection="0">
      <alignment horizontal="left" vertical="top" indent="1"/>
    </xf>
    <xf numFmtId="4" fontId="46" fillId="34" borderId="4" applyNumberFormat="0" applyProtection="0"/>
    <xf numFmtId="4" fontId="10" fillId="5" borderId="4" applyNumberFormat="0" applyProtection="0">
      <alignment horizontal="right" vertical="center"/>
    </xf>
    <xf numFmtId="4" fontId="10" fillId="11" borderId="4" applyNumberFormat="0" applyProtection="0">
      <alignment horizontal="right" vertical="center"/>
    </xf>
    <xf numFmtId="4" fontId="10" fillId="19" borderId="4" applyNumberFormat="0" applyProtection="0">
      <alignment horizontal="right" vertical="center"/>
    </xf>
    <xf numFmtId="4" fontId="10" fillId="13" borderId="4" applyNumberFormat="0" applyProtection="0">
      <alignment horizontal="right" vertical="center"/>
    </xf>
    <xf numFmtId="4" fontId="10" fillId="17" borderId="4" applyNumberFormat="0" applyProtection="0">
      <alignment horizontal="right" vertical="center"/>
    </xf>
    <xf numFmtId="4" fontId="10" fillId="21" borderId="4" applyNumberFormat="0" applyProtection="0">
      <alignment horizontal="right" vertical="center"/>
    </xf>
    <xf numFmtId="4" fontId="10" fillId="20" borderId="4" applyNumberFormat="0" applyProtection="0">
      <alignment horizontal="right" vertical="center"/>
    </xf>
    <xf numFmtId="4" fontId="10" fillId="35" borderId="4" applyNumberFormat="0" applyProtection="0">
      <alignment horizontal="right" vertical="center"/>
    </xf>
    <xf numFmtId="4" fontId="10" fillId="12" borderId="4" applyNumberFormat="0" applyProtection="0">
      <alignment horizontal="right" vertical="center"/>
    </xf>
    <xf numFmtId="4" fontId="46" fillId="36" borderId="18" applyNumberFormat="0" applyProtection="0">
      <alignment horizontal="left" vertical="center" indent="1"/>
    </xf>
    <xf numFmtId="4" fontId="10" fillId="37" borderId="0" applyNumberFormat="0" applyProtection="0">
      <alignment horizontal="left"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10" fillId="39" borderId="4" applyNumberFormat="0" applyProtection="0">
      <alignment horizontal="right" vertical="center"/>
    </xf>
    <xf numFmtId="4" fontId="49" fillId="40" borderId="0" applyNumberFormat="0" applyProtection="0">
      <alignment horizontal="left" indent="1"/>
    </xf>
    <xf numFmtId="4" fontId="49" fillId="40" borderId="0" applyNumberFormat="0" applyProtection="0">
      <alignment horizontal="left" indent="1"/>
    </xf>
    <xf numFmtId="4" fontId="49" fillId="40" borderId="0" applyNumberFormat="0" applyProtection="0">
      <alignment horizontal="left" indent="1"/>
    </xf>
    <xf numFmtId="4" fontId="49" fillId="40" borderId="0" applyNumberFormat="0" applyProtection="0">
      <alignment horizontal="left" indent="1"/>
    </xf>
    <xf numFmtId="4" fontId="50" fillId="41" borderId="0" applyNumberFormat="0" applyProtection="0"/>
    <xf numFmtId="4" fontId="50" fillId="41" borderId="0" applyNumberFormat="0" applyProtection="0"/>
    <xf numFmtId="4" fontId="50" fillId="41" borderId="0" applyNumberFormat="0" applyProtection="0"/>
    <xf numFmtId="4" fontId="50" fillId="41" borderId="0" applyNumberFormat="0" applyProtection="0"/>
    <xf numFmtId="0" fontId="3" fillId="38" borderId="4" applyNumberFormat="0" applyProtection="0">
      <alignment horizontal="left" vertical="center" indent="1"/>
    </xf>
    <xf numFmtId="0" fontId="3" fillId="38" borderId="4" applyNumberFormat="0" applyProtection="0">
      <alignment horizontal="left" vertical="center" indent="1"/>
    </xf>
    <xf numFmtId="0" fontId="3" fillId="38" borderId="4" applyNumberFormat="0" applyProtection="0">
      <alignment horizontal="left" vertical="center" indent="1"/>
    </xf>
    <xf numFmtId="0" fontId="3" fillId="38" borderId="4" applyNumberFormat="0" applyProtection="0">
      <alignment horizontal="left" vertical="center" indent="1"/>
    </xf>
    <xf numFmtId="0" fontId="3" fillId="38" borderId="4" applyNumberFormat="0" applyProtection="0">
      <alignment horizontal="left" vertical="center" indent="1"/>
    </xf>
    <xf numFmtId="0" fontId="3" fillId="38" borderId="4" applyNumberFormat="0" applyProtection="0">
      <alignment horizontal="left" vertical="center" indent="1"/>
    </xf>
    <xf numFmtId="0" fontId="3" fillId="38" borderId="4" applyNumberFormat="0" applyProtection="0">
      <alignment horizontal="left" vertical="top" indent="1"/>
    </xf>
    <xf numFmtId="0" fontId="3" fillId="38" borderId="4" applyNumberFormat="0" applyProtection="0">
      <alignment horizontal="left" vertical="top" indent="1"/>
    </xf>
    <xf numFmtId="0" fontId="3" fillId="38" borderId="4" applyNumberFormat="0" applyProtection="0">
      <alignment horizontal="left" vertical="top" indent="1"/>
    </xf>
    <xf numFmtId="0" fontId="3" fillId="38" borderId="4" applyNumberFormat="0" applyProtection="0">
      <alignment horizontal="left" vertical="top" indent="1"/>
    </xf>
    <xf numFmtId="0" fontId="3" fillId="38" borderId="4" applyNumberFormat="0" applyProtection="0">
      <alignment horizontal="left" vertical="top" indent="1"/>
    </xf>
    <xf numFmtId="0" fontId="3" fillId="38" borderId="4" applyNumberFormat="0" applyProtection="0">
      <alignment horizontal="left" vertical="top" indent="1"/>
    </xf>
    <xf numFmtId="0" fontId="3" fillId="34" borderId="4" applyNumberFormat="0" applyProtection="0">
      <alignment horizontal="left" vertical="center" indent="1"/>
    </xf>
    <xf numFmtId="0" fontId="3" fillId="34" borderId="4" applyNumberFormat="0" applyProtection="0">
      <alignment horizontal="left" vertical="center" indent="1"/>
    </xf>
    <xf numFmtId="0" fontId="3" fillId="34" borderId="4" applyNumberFormat="0" applyProtection="0">
      <alignment horizontal="left" vertical="center" indent="1"/>
    </xf>
    <xf numFmtId="0" fontId="3" fillId="34" borderId="4" applyNumberFormat="0" applyProtection="0">
      <alignment horizontal="left" vertical="center" indent="1"/>
    </xf>
    <xf numFmtId="0" fontId="3" fillId="34" borderId="4" applyNumberFormat="0" applyProtection="0">
      <alignment horizontal="left" vertical="center" indent="1"/>
    </xf>
    <xf numFmtId="0" fontId="3" fillId="34" borderId="4" applyNumberFormat="0" applyProtection="0">
      <alignment horizontal="left" vertical="center" indent="1"/>
    </xf>
    <xf numFmtId="0" fontId="3" fillId="34" borderId="4" applyNumberFormat="0" applyProtection="0">
      <alignment horizontal="left" vertical="top" indent="1"/>
    </xf>
    <xf numFmtId="0" fontId="3" fillId="34" borderId="4" applyNumberFormat="0" applyProtection="0">
      <alignment horizontal="left" vertical="top" indent="1"/>
    </xf>
    <xf numFmtId="0" fontId="3" fillId="34" borderId="4" applyNumberFormat="0" applyProtection="0">
      <alignment horizontal="left" vertical="top" indent="1"/>
    </xf>
    <xf numFmtId="0" fontId="3" fillId="34" borderId="4" applyNumberFormat="0" applyProtection="0">
      <alignment horizontal="left" vertical="top" indent="1"/>
    </xf>
    <xf numFmtId="0" fontId="3" fillId="34" borderId="4" applyNumberFormat="0" applyProtection="0">
      <alignment horizontal="left" vertical="top" indent="1"/>
    </xf>
    <xf numFmtId="0" fontId="3" fillId="34" borderId="4" applyNumberFormat="0" applyProtection="0">
      <alignment horizontal="left" vertical="top" indent="1"/>
    </xf>
    <xf numFmtId="0" fontId="3" fillId="42" borderId="4" applyNumberFormat="0" applyProtection="0">
      <alignment horizontal="left" vertical="center" indent="1"/>
    </xf>
    <xf numFmtId="0" fontId="3" fillId="42" borderId="4" applyNumberFormat="0" applyProtection="0">
      <alignment horizontal="left" vertical="center" indent="1"/>
    </xf>
    <xf numFmtId="0" fontId="3" fillId="42" borderId="4" applyNumberFormat="0" applyProtection="0">
      <alignment horizontal="left" vertical="center" indent="1"/>
    </xf>
    <xf numFmtId="0" fontId="3" fillId="42" borderId="4" applyNumberFormat="0" applyProtection="0">
      <alignment horizontal="left" vertical="center" indent="1"/>
    </xf>
    <xf numFmtId="0" fontId="3" fillId="42" borderId="4" applyNumberFormat="0" applyProtection="0">
      <alignment horizontal="left" vertical="center" indent="1"/>
    </xf>
    <xf numFmtId="0" fontId="3" fillId="42" borderId="4" applyNumberFormat="0" applyProtection="0">
      <alignment horizontal="left" vertical="center" indent="1"/>
    </xf>
    <xf numFmtId="0" fontId="3" fillId="42" borderId="4" applyNumberFormat="0" applyProtection="0">
      <alignment horizontal="left" vertical="top" indent="1"/>
    </xf>
    <xf numFmtId="0" fontId="3" fillId="42" borderId="4" applyNumberFormat="0" applyProtection="0">
      <alignment horizontal="left" vertical="top" indent="1"/>
    </xf>
    <xf numFmtId="0" fontId="3" fillId="42" borderId="4" applyNumberFormat="0" applyProtection="0">
      <alignment horizontal="left" vertical="top" indent="1"/>
    </xf>
    <xf numFmtId="0" fontId="3" fillId="42" borderId="4" applyNumberFormat="0" applyProtection="0">
      <alignment horizontal="left" vertical="top" indent="1"/>
    </xf>
    <xf numFmtId="0" fontId="3" fillId="42" borderId="4" applyNumberFormat="0" applyProtection="0">
      <alignment horizontal="left" vertical="top" indent="1"/>
    </xf>
    <xf numFmtId="0" fontId="3" fillId="42" borderId="4" applyNumberFormat="0" applyProtection="0">
      <alignment horizontal="left" vertical="top" indent="1"/>
    </xf>
    <xf numFmtId="0" fontId="3" fillId="43" borderId="4" applyNumberFormat="0" applyProtection="0">
      <alignment horizontal="left" vertical="center" indent="1"/>
    </xf>
    <xf numFmtId="0" fontId="3" fillId="43" borderId="4" applyNumberFormat="0" applyProtection="0">
      <alignment horizontal="left" vertical="center" indent="1"/>
    </xf>
    <xf numFmtId="0" fontId="3" fillId="43" borderId="4" applyNumberFormat="0" applyProtection="0">
      <alignment horizontal="left" vertical="center" indent="1"/>
    </xf>
    <xf numFmtId="0" fontId="3" fillId="43" borderId="4" applyNumberFormat="0" applyProtection="0">
      <alignment horizontal="left" vertical="center" indent="1"/>
    </xf>
    <xf numFmtId="0" fontId="3" fillId="43" borderId="4" applyNumberFormat="0" applyProtection="0">
      <alignment horizontal="left" vertical="center" indent="1"/>
    </xf>
    <xf numFmtId="0" fontId="3" fillId="43" borderId="4" applyNumberFormat="0" applyProtection="0">
      <alignment horizontal="left" vertical="center" indent="1"/>
    </xf>
    <xf numFmtId="0" fontId="3" fillId="43" borderId="4" applyNumberFormat="0" applyProtection="0">
      <alignment horizontal="left" vertical="top" indent="1"/>
    </xf>
    <xf numFmtId="0" fontId="3" fillId="43" borderId="4" applyNumberFormat="0" applyProtection="0">
      <alignment horizontal="left" vertical="top" indent="1"/>
    </xf>
    <xf numFmtId="0" fontId="3" fillId="43" borderId="4" applyNumberFormat="0" applyProtection="0">
      <alignment horizontal="left" vertical="top" indent="1"/>
    </xf>
    <xf numFmtId="0" fontId="3" fillId="43" borderId="4" applyNumberFormat="0" applyProtection="0">
      <alignment horizontal="left" vertical="top" indent="1"/>
    </xf>
    <xf numFmtId="0" fontId="3" fillId="43" borderId="4" applyNumberFormat="0" applyProtection="0">
      <alignment horizontal="left" vertical="top" indent="1"/>
    </xf>
    <xf numFmtId="0" fontId="3" fillId="43" borderId="4" applyNumberFormat="0" applyProtection="0">
      <alignment horizontal="left" vertical="top" indent="1"/>
    </xf>
    <xf numFmtId="4" fontId="10" fillId="3" borderId="4" applyNumberFormat="0" applyProtection="0">
      <alignment vertical="center"/>
    </xf>
    <xf numFmtId="4" fontId="51" fillId="3" borderId="4" applyNumberFormat="0" applyProtection="0">
      <alignment vertical="center"/>
    </xf>
    <xf numFmtId="4" fontId="10" fillId="3" borderId="4" applyNumberFormat="0" applyProtection="0">
      <alignment horizontal="left" vertical="center" indent="1"/>
    </xf>
    <xf numFmtId="0" fontId="10" fillId="3" borderId="4" applyNumberFormat="0" applyProtection="0">
      <alignment horizontal="left" vertical="top" indent="1"/>
    </xf>
    <xf numFmtId="4" fontId="51" fillId="37" borderId="4" applyNumberFormat="0" applyProtection="0">
      <alignment horizontal="right" vertical="center"/>
    </xf>
    <xf numFmtId="0" fontId="10" fillId="34" borderId="4" applyNumberFormat="0" applyProtection="0">
      <alignment horizontal="left" vertical="top"/>
    </xf>
    <xf numFmtId="4" fontId="52" fillId="44" borderId="0" applyNumberFormat="0" applyProtection="0">
      <alignment horizontal="left"/>
    </xf>
    <xf numFmtId="4" fontId="52" fillId="44" borderId="0" applyNumberFormat="0" applyProtection="0">
      <alignment horizontal="left"/>
    </xf>
    <xf numFmtId="4" fontId="52" fillId="44" borderId="0" applyNumberFormat="0" applyProtection="0">
      <alignment horizontal="left"/>
    </xf>
    <xf numFmtId="4" fontId="52" fillId="44" borderId="0" applyNumberFormat="0" applyProtection="0">
      <alignment horizontal="left"/>
    </xf>
    <xf numFmtId="4" fontId="53" fillId="37" borderId="4" applyNumberFormat="0" applyProtection="0">
      <alignment horizontal="right" vertical="center"/>
    </xf>
    <xf numFmtId="37" fontId="54" fillId="45" borderId="0" applyNumberFormat="0" applyFont="0" applyBorder="0" applyAlignment="0" applyProtection="0"/>
    <xf numFmtId="180" fontId="3" fillId="0" borderId="19">
      <alignment horizontal="justify" vertical="top" wrapText="1"/>
    </xf>
    <xf numFmtId="180" fontId="3" fillId="0" borderId="19">
      <alignment horizontal="justify" vertical="top" wrapText="1"/>
    </xf>
    <xf numFmtId="180" fontId="3" fillId="0" borderId="19">
      <alignment horizontal="justify" vertical="top" wrapText="1"/>
    </xf>
    <xf numFmtId="0" fontId="3" fillId="0" borderId="0">
      <alignment horizontal="left" wrapText="1"/>
    </xf>
    <xf numFmtId="181" fontId="3" fillId="0" borderId="0" applyFill="0" applyBorder="0" applyAlignment="0" applyProtection="0">
      <alignment wrapText="1"/>
    </xf>
    <xf numFmtId="0" fontId="2" fillId="0" borderId="0" applyNumberFormat="0" applyFill="0" applyBorder="0">
      <alignment horizontal="center" wrapText="1"/>
    </xf>
    <xf numFmtId="0" fontId="2" fillId="0" borderId="0" applyNumberFormat="0" applyFill="0" applyBorder="0">
      <alignment horizontal="center" wrapText="1"/>
    </xf>
    <xf numFmtId="38" fontId="3" fillId="0" borderId="0">
      <alignment horizontal="left" wrapText="1"/>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9" fillId="0" borderId="20"/>
    <xf numFmtId="0" fontId="29" fillId="0" borderId="21"/>
    <xf numFmtId="38" fontId="10" fillId="0" borderId="22" applyFill="0" applyBorder="0" applyAlignment="0" applyProtection="0">
      <protection locked="0"/>
    </xf>
    <xf numFmtId="37" fontId="6" fillId="33" borderId="0" applyNumberFormat="0" applyBorder="0" applyAlignment="0" applyProtection="0"/>
    <xf numFmtId="37" fontId="6" fillId="33" borderId="0" applyNumberFormat="0" applyBorder="0" applyAlignment="0" applyProtection="0"/>
    <xf numFmtId="37" fontId="6" fillId="33" borderId="0" applyNumberFormat="0" applyBorder="0" applyAlignment="0" applyProtection="0"/>
    <xf numFmtId="37" fontId="6" fillId="0" borderId="0"/>
    <xf numFmtId="37" fontId="6" fillId="0" borderId="0"/>
    <xf numFmtId="37" fontId="6" fillId="0" borderId="0"/>
    <xf numFmtId="37" fontId="6" fillId="0" borderId="0"/>
    <xf numFmtId="37" fontId="6" fillId="33" borderId="0" applyNumberFormat="0" applyBorder="0" applyAlignment="0" applyProtection="0"/>
    <xf numFmtId="3" fontId="56" fillId="46" borderId="23"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1" fillId="0" borderId="0"/>
    <xf numFmtId="43" fontId="62" fillId="0" borderId="0" applyFont="0" applyFill="0" applyBorder="0" applyAlignment="0" applyProtection="0"/>
    <xf numFmtId="0" fontId="3" fillId="0" borderId="0"/>
  </cellStyleXfs>
  <cellXfs count="133">
    <xf numFmtId="0" fontId="0" fillId="0" borderId="0" xfId="0"/>
    <xf numFmtId="0" fontId="2" fillId="0" borderId="0" xfId="49" applyFont="1" applyFill="1"/>
    <xf numFmtId="0" fontId="3" fillId="0" borderId="0" xfId="49" applyFont="1" applyFill="1" applyAlignment="1">
      <alignment horizontal="right"/>
    </xf>
    <xf numFmtId="168" fontId="3" fillId="0" borderId="0" xfId="12" applyNumberFormat="1" applyFont="1" applyFill="1" applyBorder="1"/>
    <xf numFmtId="0" fontId="13" fillId="0" borderId="0" xfId="49" applyFont="1" applyFill="1"/>
    <xf numFmtId="0" fontId="3" fillId="0" borderId="0" xfId="49" applyFont="1" applyFill="1"/>
    <xf numFmtId="0" fontId="3" fillId="0" borderId="0" xfId="49" applyFont="1" applyFill="1" applyBorder="1"/>
    <xf numFmtId="0" fontId="15" fillId="0" borderId="0" xfId="49" applyFont="1" applyFill="1"/>
    <xf numFmtId="0" fontId="16" fillId="0" borderId="0" xfId="49" applyFont="1" applyFill="1"/>
    <xf numFmtId="0" fontId="2" fillId="0" borderId="0" xfId="49" applyFont="1" applyFill="1" applyAlignment="1">
      <alignment horizontal="center"/>
    </xf>
    <xf numFmtId="168" fontId="3" fillId="0" borderId="0" xfId="12" applyNumberFormat="1" applyFont="1" applyFill="1"/>
    <xf numFmtId="168" fontId="2" fillId="0" borderId="0" xfId="12" applyNumberFormat="1" applyFont="1" applyFill="1" applyBorder="1"/>
    <xf numFmtId="168" fontId="3" fillId="0" borderId="5" xfId="12" applyNumberFormat="1" applyFont="1" applyFill="1" applyBorder="1"/>
    <xf numFmtId="171" fontId="2" fillId="0" borderId="0" xfId="41" applyNumberFormat="1" applyFont="1" applyFill="1"/>
    <xf numFmtId="38" fontId="3" fillId="0" borderId="0" xfId="49" applyNumberFormat="1" applyFont="1" applyFill="1"/>
    <xf numFmtId="0" fontId="3" fillId="0" borderId="0" xfId="49" applyFont="1" applyFill="1" applyAlignment="1">
      <alignment horizontal="center"/>
    </xf>
    <xf numFmtId="0" fontId="16" fillId="0" borderId="0" xfId="49" applyFont="1" applyFill="1" applyBorder="1"/>
    <xf numFmtId="168" fontId="3" fillId="0" borderId="0" xfId="12" applyNumberFormat="1" applyFont="1" applyFill="1" applyAlignment="1">
      <alignment horizontal="right"/>
    </xf>
    <xf numFmtId="168" fontId="3" fillId="0" borderId="0" xfId="12" applyNumberFormat="1" applyFont="1" applyFill="1" applyAlignment="1">
      <alignment horizontal="center"/>
    </xf>
    <xf numFmtId="171" fontId="3" fillId="0" borderId="0" xfId="41" applyNumberFormat="1" applyFont="1" applyFill="1" applyAlignment="1">
      <alignment horizontal="right"/>
    </xf>
    <xf numFmtId="171" fontId="3" fillId="0" borderId="2" xfId="41" applyNumberFormat="1" applyFont="1" applyFill="1" applyBorder="1"/>
    <xf numFmtId="0" fontId="58" fillId="0" borderId="0" xfId="49" applyFont="1"/>
    <xf numFmtId="0" fontId="13" fillId="0" borderId="0" xfId="49" applyFont="1" applyAlignment="1">
      <alignment horizontal="center"/>
    </xf>
    <xf numFmtId="0" fontId="59" fillId="0" borderId="0" xfId="49" applyFont="1"/>
    <xf numFmtId="0" fontId="59" fillId="0" borderId="0" xfId="49" applyFont="1" applyFill="1"/>
    <xf numFmtId="0" fontId="13" fillId="0" borderId="0" xfId="49" applyFont="1" applyAlignment="1">
      <alignment horizontal="right"/>
    </xf>
    <xf numFmtId="0" fontId="13" fillId="0" borderId="0" xfId="49" applyFont="1"/>
    <xf numFmtId="0" fontId="59" fillId="0" borderId="0" xfId="49" applyFont="1" applyAlignment="1">
      <alignment horizontal="center"/>
    </xf>
    <xf numFmtId="0" fontId="60" fillId="0" borderId="0" xfId="49" applyFont="1" applyAlignment="1">
      <alignment horizontal="center" wrapText="1"/>
    </xf>
    <xf numFmtId="0" fontId="59" fillId="0" borderId="24" xfId="49" applyFont="1" applyBorder="1" applyAlignment="1">
      <alignment horizontal="center" wrapText="1"/>
    </xf>
    <xf numFmtId="0" fontId="60" fillId="0" borderId="0" xfId="49" applyFont="1" applyAlignment="1">
      <alignment horizontal="centerContinuous" wrapText="1"/>
    </xf>
    <xf numFmtId="0" fontId="60" fillId="0" borderId="0" xfId="49" applyFont="1" applyFill="1" applyAlignment="1">
      <alignment horizontal="centerContinuous" wrapText="1"/>
    </xf>
    <xf numFmtId="0" fontId="58" fillId="0" borderId="5" xfId="49" applyFont="1" applyBorder="1" applyAlignment="1">
      <alignment horizontal="left" wrapText="1"/>
    </xf>
    <xf numFmtId="0" fontId="58" fillId="0" borderId="5" xfId="49" applyFont="1" applyBorder="1" applyAlignment="1">
      <alignment horizontal="center" wrapText="1"/>
    </xf>
    <xf numFmtId="0" fontId="58" fillId="0" borderId="25" xfId="49" applyFont="1" applyFill="1" applyBorder="1" applyAlignment="1">
      <alignment horizontal="center" wrapText="1"/>
    </xf>
    <xf numFmtId="0" fontId="13" fillId="0" borderId="5" xfId="49" applyFont="1" applyFill="1" applyBorder="1" applyAlignment="1">
      <alignment horizontal="center" wrapText="1"/>
    </xf>
    <xf numFmtId="0" fontId="58" fillId="0" borderId="0" xfId="49" applyFont="1" applyAlignment="1">
      <alignment horizontal="center" wrapText="1"/>
    </xf>
    <xf numFmtId="0" fontId="13" fillId="0" borderId="0" xfId="49" applyFont="1" applyAlignment="1">
      <alignment horizontal="center" wrapText="1"/>
    </xf>
    <xf numFmtId="0" fontId="58" fillId="0" borderId="0" xfId="49" applyFont="1" applyAlignment="1">
      <alignment horizontal="left"/>
    </xf>
    <xf numFmtId="0" fontId="58" fillId="0" borderId="0" xfId="49" applyFont="1" applyBorder="1" applyAlignment="1">
      <alignment horizontal="center" wrapText="1"/>
    </xf>
    <xf numFmtId="0" fontId="58" fillId="0" borderId="26" xfId="49" applyFont="1" applyBorder="1" applyAlignment="1">
      <alignment horizontal="center" wrapText="1"/>
    </xf>
    <xf numFmtId="0" fontId="58" fillId="0" borderId="0" xfId="49" applyFont="1" applyFill="1" applyBorder="1" applyAlignment="1">
      <alignment horizontal="center" wrapText="1"/>
    </xf>
    <xf numFmtId="0" fontId="13" fillId="0" borderId="0" xfId="49" applyFont="1" applyAlignment="1">
      <alignment horizontal="left"/>
    </xf>
    <xf numFmtId="0" fontId="13" fillId="0" borderId="0" xfId="49" applyFont="1" applyFill="1" applyBorder="1" applyAlignment="1">
      <alignment horizontal="center"/>
    </xf>
    <xf numFmtId="168" fontId="13" fillId="0" borderId="26" xfId="12" applyNumberFormat="1" applyFont="1" applyFill="1" applyBorder="1"/>
    <xf numFmtId="168" fontId="13" fillId="0" borderId="0" xfId="12" applyNumberFormat="1" applyFont="1" applyFill="1"/>
    <xf numFmtId="168" fontId="13" fillId="0" borderId="26" xfId="12" applyNumberFormat="1" applyFont="1" applyBorder="1"/>
    <xf numFmtId="171" fontId="13" fillId="0" borderId="0" xfId="49" applyNumberFormat="1" applyFont="1" applyAlignment="1">
      <alignment horizontal="center"/>
    </xf>
    <xf numFmtId="168" fontId="13" fillId="0" borderId="0" xfId="12" applyNumberFormat="1" applyFont="1"/>
    <xf numFmtId="168" fontId="13" fillId="0" borderId="0" xfId="49" applyNumberFormat="1" applyFont="1"/>
    <xf numFmtId="0" fontId="13" fillId="0" borderId="0" xfId="49" applyFont="1" applyFill="1" applyAlignment="1">
      <alignment horizontal="center"/>
    </xf>
    <xf numFmtId="168" fontId="58" fillId="0" borderId="27" xfId="49" applyNumberFormat="1" applyFont="1" applyBorder="1"/>
    <xf numFmtId="168" fontId="58" fillId="0" borderId="2" xfId="49" applyNumberFormat="1" applyFont="1" applyBorder="1"/>
    <xf numFmtId="168" fontId="58" fillId="0" borderId="2" xfId="49" applyNumberFormat="1" applyFont="1" applyFill="1" applyBorder="1"/>
    <xf numFmtId="0" fontId="58" fillId="0" borderId="0" xfId="49" applyFont="1" applyBorder="1" applyAlignment="1">
      <alignment horizontal="center"/>
    </xf>
    <xf numFmtId="0" fontId="58" fillId="0" borderId="26" xfId="49" applyFont="1" applyFill="1" applyBorder="1"/>
    <xf numFmtId="0" fontId="58" fillId="0" borderId="0" xfId="49" applyFont="1" applyFill="1"/>
    <xf numFmtId="0" fontId="58" fillId="0" borderId="26" xfId="49" applyFont="1" applyBorder="1"/>
    <xf numFmtId="168" fontId="58" fillId="0" borderId="27" xfId="12" applyNumberFormat="1" applyFont="1" applyFill="1" applyBorder="1"/>
    <xf numFmtId="168" fontId="58" fillId="0" borderId="2" xfId="12" applyNumberFormat="1" applyFont="1" applyFill="1" applyBorder="1"/>
    <xf numFmtId="0" fontId="13" fillId="0" borderId="26" xfId="49" applyFont="1" applyFill="1" applyBorder="1"/>
    <xf numFmtId="0" fontId="13" fillId="0" borderId="26" xfId="49" applyFont="1" applyBorder="1"/>
    <xf numFmtId="168" fontId="58" fillId="0" borderId="27" xfId="12" applyNumberFormat="1" applyFont="1" applyBorder="1"/>
    <xf numFmtId="168" fontId="58" fillId="0" borderId="2" xfId="12" applyNumberFormat="1" applyFont="1" applyBorder="1"/>
    <xf numFmtId="1" fontId="13" fillId="0" borderId="0" xfId="49" applyNumberFormat="1" applyFont="1" applyAlignment="1">
      <alignment horizontal="center"/>
    </xf>
    <xf numFmtId="41" fontId="13" fillId="0" borderId="26" xfId="49" applyNumberFormat="1" applyFont="1" applyBorder="1"/>
    <xf numFmtId="41" fontId="13" fillId="0" borderId="26" xfId="49" applyNumberFormat="1" applyFont="1" applyFill="1" applyBorder="1"/>
    <xf numFmtId="41" fontId="13" fillId="0" borderId="0" xfId="49" applyNumberFormat="1" applyFont="1" applyFill="1"/>
    <xf numFmtId="168" fontId="58" fillId="0" borderId="27" xfId="49" applyNumberFormat="1" applyFont="1" applyFill="1" applyBorder="1"/>
    <xf numFmtId="168" fontId="58" fillId="0" borderId="0" xfId="49" applyNumberFormat="1" applyFont="1" applyFill="1" applyBorder="1"/>
    <xf numFmtId="0" fontId="13" fillId="0" borderId="0" xfId="49" applyFont="1" applyBorder="1" applyAlignment="1">
      <alignment horizontal="center"/>
    </xf>
    <xf numFmtId="168" fontId="13" fillId="0" borderId="0" xfId="12" applyNumberFormat="1" applyFont="1" applyAlignment="1">
      <alignment horizontal="right"/>
    </xf>
    <xf numFmtId="168" fontId="13" fillId="0" borderId="0" xfId="12" applyNumberFormat="1" applyFont="1" applyBorder="1"/>
    <xf numFmtId="168" fontId="13" fillId="0" borderId="0" xfId="12" applyNumberFormat="1" applyFont="1" applyAlignment="1">
      <alignment horizontal="left"/>
    </xf>
    <xf numFmtId="168" fontId="58" fillId="0" borderId="0" xfId="12" applyNumberFormat="1" applyFont="1" applyBorder="1" applyAlignment="1">
      <alignment horizontal="left"/>
    </xf>
    <xf numFmtId="168" fontId="58" fillId="0" borderId="0" xfId="12" applyNumberFormat="1" applyFont="1" applyBorder="1" applyAlignment="1">
      <alignment horizontal="right"/>
    </xf>
    <xf numFmtId="171" fontId="58" fillId="0" borderId="0" xfId="41" applyNumberFormat="1" applyFont="1" applyBorder="1"/>
    <xf numFmtId="0" fontId="13" fillId="0" borderId="0" xfId="49" applyFont="1" applyFill="1" applyBorder="1"/>
    <xf numFmtId="0" fontId="13" fillId="0" borderId="5" xfId="49" quotePrefix="1" applyFont="1" applyFill="1" applyBorder="1" applyAlignment="1">
      <alignment horizontal="center" wrapText="1"/>
    </xf>
    <xf numFmtId="171" fontId="13" fillId="0" borderId="0" xfId="49" applyNumberFormat="1" applyFont="1" applyFill="1" applyAlignment="1">
      <alignment horizontal="center"/>
    </xf>
    <xf numFmtId="168" fontId="13" fillId="0" borderId="0" xfId="49" applyNumberFormat="1" applyFont="1" applyFill="1"/>
    <xf numFmtId="0" fontId="3" fillId="0" borderId="0" xfId="501" applyFont="1"/>
    <xf numFmtId="0" fontId="2" fillId="0" borderId="0" xfId="501" applyFont="1"/>
    <xf numFmtId="0" fontId="3" fillId="0" borderId="0" xfId="501" applyFont="1" applyAlignment="1">
      <alignment horizontal="center"/>
    </xf>
    <xf numFmtId="0" fontId="3" fillId="0" borderId="0" xfId="501" applyFont="1" applyFill="1" applyAlignment="1">
      <alignment horizontal="center"/>
    </xf>
    <xf numFmtId="0" fontId="3" fillId="0" borderId="0" xfId="501" applyFont="1" applyAlignment="1">
      <alignment horizontal="right"/>
    </xf>
    <xf numFmtId="0" fontId="3" fillId="0" borderId="0" xfId="501" applyNumberFormat="1" applyFont="1" applyAlignment="1">
      <alignment horizontal="center"/>
    </xf>
    <xf numFmtId="0" fontId="14" fillId="0" borderId="0" xfId="501" applyFont="1" applyAlignment="1">
      <alignment horizontal="center"/>
    </xf>
    <xf numFmtId="0" fontId="14" fillId="0" borderId="0" xfId="501" applyFont="1" applyFill="1" applyAlignment="1">
      <alignment horizontal="center"/>
    </xf>
    <xf numFmtId="0" fontId="14" fillId="0" borderId="0" xfId="501" applyNumberFormat="1" applyFont="1" applyAlignment="1">
      <alignment horizontal="center"/>
    </xf>
    <xf numFmtId="0" fontId="3" fillId="0" borderId="0" xfId="501" applyFont="1" applyBorder="1"/>
    <xf numFmtId="0" fontId="2" fillId="0" borderId="0" xfId="501" applyFont="1" applyAlignment="1">
      <alignment horizontal="left"/>
    </xf>
    <xf numFmtId="0" fontId="3" fillId="0" borderId="0" xfId="501" applyFont="1" applyBorder="1" applyAlignment="1">
      <alignment horizontal="center"/>
    </xf>
    <xf numFmtId="41" fontId="3" fillId="0" borderId="0" xfId="12" applyNumberFormat="1" applyFont="1" applyBorder="1" applyAlignment="1">
      <alignment horizontal="center"/>
    </xf>
    <xf numFmtId="182" fontId="3" fillId="0" borderId="0" xfId="41" applyNumberFormat="1" applyFont="1" applyFill="1" applyBorder="1" applyAlignment="1">
      <alignment horizontal="center"/>
    </xf>
    <xf numFmtId="0" fontId="3" fillId="0" borderId="0" xfId="501" applyNumberFormat="1" applyFont="1" applyBorder="1" applyAlignment="1">
      <alignment horizontal="center"/>
    </xf>
    <xf numFmtId="0" fontId="3" fillId="0" borderId="0" xfId="501" applyFont="1" applyAlignment="1">
      <alignment horizontal="left"/>
    </xf>
    <xf numFmtId="0" fontId="3" fillId="0" borderId="0" xfId="501" applyFont="1" applyFill="1" applyBorder="1" applyAlignment="1">
      <alignment horizontal="center"/>
    </xf>
    <xf numFmtId="41" fontId="2" fillId="0" borderId="2" xfId="12" applyNumberFormat="1" applyFont="1" applyBorder="1" applyAlignment="1">
      <alignment horizontal="center"/>
    </xf>
    <xf numFmtId="41" fontId="2" fillId="0" borderId="2" xfId="501" applyNumberFormat="1" applyFont="1" applyBorder="1" applyAlignment="1">
      <alignment horizontal="center"/>
    </xf>
    <xf numFmtId="41" fontId="3" fillId="0" borderId="0" xfId="12" applyNumberFormat="1" applyFont="1" applyFill="1" applyBorder="1" applyAlignment="1">
      <alignment horizontal="center"/>
    </xf>
    <xf numFmtId="182" fontId="3" fillId="0" borderId="0" xfId="41" applyNumberFormat="1" applyFont="1" applyFill="1" applyAlignment="1">
      <alignment horizontal="center"/>
    </xf>
    <xf numFmtId="41" fontId="3" fillId="0" borderId="0" xfId="501" applyNumberFormat="1" applyFont="1"/>
    <xf numFmtId="41" fontId="2" fillId="0" borderId="0" xfId="12" applyNumberFormat="1" applyFont="1" applyBorder="1" applyAlignment="1">
      <alignment horizontal="center"/>
    </xf>
    <xf numFmtId="0" fontId="2" fillId="0" borderId="0" xfId="501" applyFont="1" applyBorder="1"/>
    <xf numFmtId="41" fontId="3" fillId="0" borderId="0" xfId="501" applyNumberFormat="1" applyFont="1" applyBorder="1" applyAlignment="1">
      <alignment horizontal="center"/>
    </xf>
    <xf numFmtId="0" fontId="3" fillId="0" borderId="0" xfId="501" applyFont="1" applyFill="1"/>
    <xf numFmtId="168" fontId="58" fillId="0" borderId="26" xfId="12" applyNumberFormat="1" applyFont="1" applyFill="1" applyBorder="1"/>
    <xf numFmtId="168" fontId="58" fillId="0" borderId="0" xfId="12" applyNumberFormat="1" applyFont="1" applyFill="1" applyBorder="1"/>
    <xf numFmtId="168" fontId="13" fillId="0" borderId="0" xfId="12" applyNumberFormat="1" applyFont="1" applyFill="1" applyBorder="1"/>
    <xf numFmtId="0" fontId="3" fillId="0" borderId="0" xfId="31" applyBorder="1"/>
    <xf numFmtId="0" fontId="2" fillId="0" borderId="0" xfId="31" applyFont="1" applyBorder="1"/>
    <xf numFmtId="0" fontId="0" fillId="0" borderId="0" xfId="0" applyFill="1" applyBorder="1" applyAlignment="1">
      <alignment horizontal="center"/>
    </xf>
    <xf numFmtId="0" fontId="3" fillId="0" borderId="0" xfId="31" applyFill="1" applyBorder="1" applyAlignment="1">
      <alignment horizontal="center"/>
    </xf>
    <xf numFmtId="1" fontId="0" fillId="0" borderId="0" xfId="0" applyNumberFormat="1" applyFill="1" applyBorder="1"/>
    <xf numFmtId="168" fontId="0" fillId="47" borderId="24" xfId="12" applyNumberFormat="1" applyFont="1" applyFill="1" applyBorder="1"/>
    <xf numFmtId="168" fontId="0" fillId="47" borderId="26" xfId="12" applyNumberFormat="1" applyFont="1" applyFill="1" applyBorder="1"/>
    <xf numFmtId="168" fontId="0" fillId="47" borderId="35" xfId="12" applyNumberFormat="1" applyFont="1" applyFill="1" applyBorder="1"/>
    <xf numFmtId="168" fontId="3" fillId="0" borderId="0" xfId="31" applyNumberFormat="1" applyBorder="1"/>
    <xf numFmtId="168" fontId="0" fillId="0" borderId="0" xfId="502" applyNumberFormat="1" applyFont="1" applyFill="1" applyBorder="1"/>
    <xf numFmtId="168" fontId="0" fillId="0" borderId="0" xfId="502" applyNumberFormat="1" applyFont="1"/>
    <xf numFmtId="0" fontId="3" fillId="0" borderId="28" xfId="501" applyFont="1" applyBorder="1" applyAlignment="1">
      <alignment horizontal="left" vertical="top" wrapText="1"/>
    </xf>
    <xf numFmtId="0" fontId="3" fillId="0" borderId="29" xfId="501" applyFont="1" applyBorder="1" applyAlignment="1">
      <alignment horizontal="left" vertical="top" wrapText="1"/>
    </xf>
    <xf numFmtId="0" fontId="3" fillId="0" borderId="30" xfId="501" applyFont="1" applyBorder="1" applyAlignment="1">
      <alignment horizontal="left" vertical="top" wrapText="1"/>
    </xf>
    <xf numFmtId="0" fontId="3" fillId="0" borderId="31" xfId="501" applyFont="1" applyBorder="1" applyAlignment="1">
      <alignment horizontal="left" vertical="top" wrapText="1"/>
    </xf>
    <xf numFmtId="0" fontId="3" fillId="0" borderId="0" xfId="501" applyFont="1" applyBorder="1" applyAlignment="1">
      <alignment horizontal="left" vertical="top" wrapText="1"/>
    </xf>
    <xf numFmtId="0" fontId="3" fillId="0" borderId="32" xfId="501" applyFont="1" applyBorder="1" applyAlignment="1">
      <alignment horizontal="left" vertical="top" wrapText="1"/>
    </xf>
    <xf numFmtId="0" fontId="3" fillId="0" borderId="33" xfId="501" applyFont="1" applyBorder="1" applyAlignment="1">
      <alignment horizontal="left" vertical="top" wrapText="1"/>
    </xf>
    <xf numFmtId="0" fontId="3" fillId="0" borderId="17" xfId="501" applyFont="1" applyBorder="1" applyAlignment="1">
      <alignment horizontal="left" vertical="top" wrapText="1"/>
    </xf>
    <xf numFmtId="0" fontId="3" fillId="0" borderId="34" xfId="501" applyFont="1" applyBorder="1" applyAlignment="1">
      <alignment horizontal="left" vertical="top" wrapText="1"/>
    </xf>
    <xf numFmtId="0" fontId="2" fillId="0" borderId="6" xfId="49" applyFont="1" applyFill="1" applyBorder="1" applyAlignment="1">
      <alignment horizontal="center"/>
    </xf>
    <xf numFmtId="0" fontId="2" fillId="0" borderId="2" xfId="49" applyFont="1" applyFill="1" applyBorder="1" applyAlignment="1">
      <alignment horizontal="center"/>
    </xf>
    <xf numFmtId="0" fontId="2" fillId="0" borderId="7" xfId="49" applyFont="1" applyFill="1" applyBorder="1" applyAlignment="1">
      <alignment horizontal="center"/>
    </xf>
  </cellXfs>
  <cellStyles count="504">
    <cellStyle name="20% - Accent1 2" xfId="51"/>
    <cellStyle name="20% - Accent1 3" xfId="52"/>
    <cellStyle name="20% - Accent1 4" xfId="53"/>
    <cellStyle name="20% - Accent1 5" xfId="54"/>
    <cellStyle name="20% - Accent1 6" xfId="55"/>
    <cellStyle name="20% - Accent2 2" xfId="56"/>
    <cellStyle name="20% - Accent2 3" xfId="57"/>
    <cellStyle name="20% - Accent2 4" xfId="58"/>
    <cellStyle name="20% - Accent2 5" xfId="59"/>
    <cellStyle name="20% - Accent2 6" xfId="60"/>
    <cellStyle name="20% - Accent3 2" xfId="61"/>
    <cellStyle name="20% - Accent3 3" xfId="62"/>
    <cellStyle name="20% - Accent3 4" xfId="63"/>
    <cellStyle name="20% - Accent3 5" xfId="64"/>
    <cellStyle name="20% - Accent3 6" xfId="65"/>
    <cellStyle name="20% - Accent4 2" xfId="66"/>
    <cellStyle name="20% - Accent4 3" xfId="67"/>
    <cellStyle name="20% - Accent4 4" xfId="68"/>
    <cellStyle name="20% - Accent4 5" xfId="69"/>
    <cellStyle name="20% - Accent4 6" xfId="70"/>
    <cellStyle name="20% - Accent5 2" xfId="71"/>
    <cellStyle name="20% - Accent5 3" xfId="72"/>
    <cellStyle name="20% - Accent5 4" xfId="73"/>
    <cellStyle name="20% - Accent5 5" xfId="74"/>
    <cellStyle name="20% - Accent5 6" xfId="75"/>
    <cellStyle name="20% - Accent6 2" xfId="76"/>
    <cellStyle name="20% - Accent6 3" xfId="77"/>
    <cellStyle name="20% - Accent6 4" xfId="78"/>
    <cellStyle name="20% - Accent6 5" xfId="79"/>
    <cellStyle name="20% - Accent6 6" xfId="80"/>
    <cellStyle name="40% - Accent1 2" xfId="81"/>
    <cellStyle name="40% - Accent1 3" xfId="82"/>
    <cellStyle name="40% - Accent1 4" xfId="83"/>
    <cellStyle name="40% - Accent1 5" xfId="84"/>
    <cellStyle name="40% - Accent1 6" xfId="85"/>
    <cellStyle name="40% - Accent2 2" xfId="86"/>
    <cellStyle name="40% - Accent2 3" xfId="87"/>
    <cellStyle name="40% - Accent2 4" xfId="88"/>
    <cellStyle name="40% - Accent2 5" xfId="89"/>
    <cellStyle name="40% - Accent2 6" xfId="90"/>
    <cellStyle name="40% - Accent3 2" xfId="91"/>
    <cellStyle name="40% - Accent3 3" xfId="92"/>
    <cellStyle name="40% - Accent3 4" xfId="93"/>
    <cellStyle name="40% - Accent3 5" xfId="94"/>
    <cellStyle name="40% - Accent3 6" xfId="95"/>
    <cellStyle name="40% - Accent4 2" xfId="96"/>
    <cellStyle name="40% - Accent4 3" xfId="97"/>
    <cellStyle name="40% - Accent4 4" xfId="98"/>
    <cellStyle name="40% - Accent4 5" xfId="99"/>
    <cellStyle name="40% - Accent4 6" xfId="100"/>
    <cellStyle name="40% - Accent5 2" xfId="101"/>
    <cellStyle name="40% - Accent5 3" xfId="102"/>
    <cellStyle name="40% - Accent5 4" xfId="103"/>
    <cellStyle name="40% - Accent5 5" xfId="104"/>
    <cellStyle name="40% - Accent5 6" xfId="105"/>
    <cellStyle name="40% - Accent6 2" xfId="106"/>
    <cellStyle name="40% - Accent6 3" xfId="107"/>
    <cellStyle name="40% - Accent6 4" xfId="108"/>
    <cellStyle name="40% - Accent6 5" xfId="109"/>
    <cellStyle name="40% - Accent6 6" xfId="110"/>
    <cellStyle name="60% - Accent1 2" xfId="111"/>
    <cellStyle name="60% - Accent1 3" xfId="112"/>
    <cellStyle name="60% - Accent1 4" xfId="113"/>
    <cellStyle name="60% - Accent1 5" xfId="114"/>
    <cellStyle name="60% - Accent1 6" xfId="115"/>
    <cellStyle name="60% - Accent2 2" xfId="116"/>
    <cellStyle name="60% - Accent2 3" xfId="117"/>
    <cellStyle name="60% - Accent2 4" xfId="118"/>
    <cellStyle name="60% - Accent2 5" xfId="119"/>
    <cellStyle name="60% - Accent2 6" xfId="120"/>
    <cellStyle name="60% - Accent3 2" xfId="121"/>
    <cellStyle name="60% - Accent3 3" xfId="122"/>
    <cellStyle name="60% - Accent3 4" xfId="123"/>
    <cellStyle name="60% - Accent3 5" xfId="124"/>
    <cellStyle name="60% - Accent3 6" xfId="125"/>
    <cellStyle name="60% - Accent4 2" xfId="126"/>
    <cellStyle name="60% - Accent4 3" xfId="127"/>
    <cellStyle name="60% - Accent4 4" xfId="128"/>
    <cellStyle name="60% - Accent4 5" xfId="129"/>
    <cellStyle name="60% - Accent4 6" xfId="130"/>
    <cellStyle name="60% - Accent5 2" xfId="131"/>
    <cellStyle name="60% - Accent5 3" xfId="132"/>
    <cellStyle name="60% - Accent5 4" xfId="133"/>
    <cellStyle name="60% - Accent5 5" xfId="134"/>
    <cellStyle name="60% - Accent5 6" xfId="135"/>
    <cellStyle name="60% - Accent6 2" xfId="136"/>
    <cellStyle name="60% - Accent6 3" xfId="137"/>
    <cellStyle name="60% - Accent6 4" xfId="138"/>
    <cellStyle name="60% - Accent6 5" xfId="139"/>
    <cellStyle name="60% - Accent6 6" xfId="140"/>
    <cellStyle name="Accent1 2" xfId="141"/>
    <cellStyle name="Accent1 3" xfId="142"/>
    <cellStyle name="Accent1 4" xfId="143"/>
    <cellStyle name="Accent1 5" xfId="144"/>
    <cellStyle name="Accent1 6" xfId="145"/>
    <cellStyle name="Accent2 2" xfId="146"/>
    <cellStyle name="Accent2 3" xfId="147"/>
    <cellStyle name="Accent2 4" xfId="148"/>
    <cellStyle name="Accent2 5" xfId="149"/>
    <cellStyle name="Accent2 6" xfId="150"/>
    <cellStyle name="Accent3 2" xfId="151"/>
    <cellStyle name="Accent3 3" xfId="152"/>
    <cellStyle name="Accent3 4" xfId="153"/>
    <cellStyle name="Accent3 5" xfId="154"/>
    <cellStyle name="Accent3 6" xfId="155"/>
    <cellStyle name="Accent4 2" xfId="156"/>
    <cellStyle name="Accent4 3" xfId="157"/>
    <cellStyle name="Accent4 4" xfId="158"/>
    <cellStyle name="Accent4 5" xfId="159"/>
    <cellStyle name="Accent4 6" xfId="160"/>
    <cellStyle name="Accent5 2" xfId="161"/>
    <cellStyle name="Accent5 3" xfId="162"/>
    <cellStyle name="Accent5 4" xfId="163"/>
    <cellStyle name="Accent5 5" xfId="164"/>
    <cellStyle name="Accent5 6" xfId="165"/>
    <cellStyle name="Accent6 2" xfId="166"/>
    <cellStyle name="Accent6 3" xfId="167"/>
    <cellStyle name="Accent6 4" xfId="168"/>
    <cellStyle name="Accent6 5" xfId="169"/>
    <cellStyle name="Accent6 6" xfId="170"/>
    <cellStyle name="ArrayHeading" xfId="171"/>
    <cellStyle name="Bad 2" xfId="172"/>
    <cellStyle name="Bad 3" xfId="173"/>
    <cellStyle name="Bad 4" xfId="174"/>
    <cellStyle name="Bad 5" xfId="175"/>
    <cellStyle name="Bad 6" xfId="176"/>
    <cellStyle name="BetweenMacros" xfId="177"/>
    <cellStyle name="Calculation 2" xfId="178"/>
    <cellStyle name="Calculation 3" xfId="179"/>
    <cellStyle name="Calculation 4" xfId="180"/>
    <cellStyle name="Calculation 5" xfId="181"/>
    <cellStyle name="Calculation 6" xfId="182"/>
    <cellStyle name="Check Cell 2" xfId="183"/>
    <cellStyle name="Check Cell 3" xfId="184"/>
    <cellStyle name="Check Cell 4" xfId="185"/>
    <cellStyle name="Check Cell 5" xfId="186"/>
    <cellStyle name="Check Cell 6" xfId="187"/>
    <cellStyle name="Column total in dollars" xfId="188"/>
    <cellStyle name="Comma" xfId="502" builtinId="3"/>
    <cellStyle name="Comma  - Style1" xfId="2"/>
    <cellStyle name="Comma  - Style1 2" xfId="189"/>
    <cellStyle name="Comma  - Style1 3" xfId="190"/>
    <cellStyle name="Comma  - Style2" xfId="3"/>
    <cellStyle name="Comma  - Style2 2" xfId="191"/>
    <cellStyle name="Comma  - Style2 3" xfId="192"/>
    <cellStyle name="Comma  - Style3" xfId="4"/>
    <cellStyle name="Comma  - Style3 2" xfId="193"/>
    <cellStyle name="Comma  - Style3 3" xfId="194"/>
    <cellStyle name="Comma  - Style4" xfId="5"/>
    <cellStyle name="Comma  - Style4 2" xfId="195"/>
    <cellStyle name="Comma  - Style4 3" xfId="196"/>
    <cellStyle name="Comma  - Style5" xfId="6"/>
    <cellStyle name="Comma  - Style5 2" xfId="197"/>
    <cellStyle name="Comma  - Style5 3" xfId="198"/>
    <cellStyle name="Comma  - Style6" xfId="7"/>
    <cellStyle name="Comma  - Style6 2" xfId="199"/>
    <cellStyle name="Comma  - Style6 3" xfId="200"/>
    <cellStyle name="Comma  - Style7" xfId="8"/>
    <cellStyle name="Comma  - Style7 2" xfId="201"/>
    <cellStyle name="Comma  - Style7 3" xfId="202"/>
    <cellStyle name="Comma  - Style8" xfId="9"/>
    <cellStyle name="Comma  - Style8 2" xfId="203"/>
    <cellStyle name="Comma  - Style8 3" xfId="204"/>
    <cellStyle name="Comma (0)" xfId="205"/>
    <cellStyle name="Comma [0] 2" xfId="10"/>
    <cellStyle name="Comma [0] 2 2" xfId="206"/>
    <cellStyle name="Comma [0] 3" xfId="11"/>
    <cellStyle name="Comma 10" xfId="207"/>
    <cellStyle name="Comma 2" xfId="12"/>
    <cellStyle name="Comma 2 2" xfId="13"/>
    <cellStyle name="Comma 2 2 2" xfId="208"/>
    <cellStyle name="Comma 2 3" xfId="209"/>
    <cellStyle name="Comma 2 4" xfId="210"/>
    <cellStyle name="Comma 2 5" xfId="211"/>
    <cellStyle name="Comma 2 6" xfId="212"/>
    <cellStyle name="Comma 3" xfId="14"/>
    <cellStyle name="Comma 3 2" xfId="213"/>
    <cellStyle name="Comma 3 3" xfId="214"/>
    <cellStyle name="Comma 4" xfId="15"/>
    <cellStyle name="Comma 4 2" xfId="215"/>
    <cellStyle name="Comma 5" xfId="16"/>
    <cellStyle name="Comma 6" xfId="216"/>
    <cellStyle name="Comma 6 2" xfId="217"/>
    <cellStyle name="Comma 7" xfId="218"/>
    <cellStyle name="Comma 8" xfId="219"/>
    <cellStyle name="Comma 9" xfId="220"/>
    <cellStyle name="Comma0" xfId="17"/>
    <cellStyle name="Comma0 - Style1" xfId="221"/>
    <cellStyle name="Comma0 - Style2" xfId="222"/>
    <cellStyle name="Comma0 - Style3" xfId="223"/>
    <cellStyle name="Comma0 - Style4" xfId="224"/>
    <cellStyle name="Comma0_1st Qtr 2009 Global Insight Factors" xfId="225"/>
    <cellStyle name="Comma1 - Style1" xfId="226"/>
    <cellStyle name="Curren - Style2" xfId="227"/>
    <cellStyle name="Curren - Style3" xfId="228"/>
    <cellStyle name="Currency 2" xfId="18"/>
    <cellStyle name="Currency 2 2" xfId="229"/>
    <cellStyle name="Currency 2 2 2" xfId="230"/>
    <cellStyle name="Currency 3" xfId="231"/>
    <cellStyle name="Currency 3 2" xfId="232"/>
    <cellStyle name="Currency 4" xfId="233"/>
    <cellStyle name="Currency 5" xfId="234"/>
    <cellStyle name="Currency 6" xfId="235"/>
    <cellStyle name="Currency 7" xfId="236"/>
    <cellStyle name="Currency 8" xfId="237"/>
    <cellStyle name="Currency No Comma" xfId="238"/>
    <cellStyle name="Currency(0)" xfId="239"/>
    <cellStyle name="Currency0" xfId="19"/>
    <cellStyle name="Date" xfId="20"/>
    <cellStyle name="Date - Style1" xfId="240"/>
    <cellStyle name="Date - Style3" xfId="241"/>
    <cellStyle name="Date_1st Qtr 2009 Global Insight Factors" xfId="242"/>
    <cellStyle name="Explanatory Text 2" xfId="243"/>
    <cellStyle name="Explanatory Text 3" xfId="244"/>
    <cellStyle name="Explanatory Text 4" xfId="245"/>
    <cellStyle name="Explanatory Text 5" xfId="246"/>
    <cellStyle name="Explanatory Text 6" xfId="247"/>
    <cellStyle name="Fixed" xfId="21"/>
    <cellStyle name="Fixed2 - Style2" xfId="248"/>
    <cellStyle name="General" xfId="22"/>
    <cellStyle name="Good 2" xfId="249"/>
    <cellStyle name="Good 3" xfId="250"/>
    <cellStyle name="Good 4" xfId="251"/>
    <cellStyle name="Good 5" xfId="252"/>
    <cellStyle name="Good 6" xfId="253"/>
    <cellStyle name="Grey" xfId="23"/>
    <cellStyle name="Grey 2" xfId="254"/>
    <cellStyle name="Grey 3" xfId="255"/>
    <cellStyle name="header" xfId="24"/>
    <cellStyle name="Header1" xfId="25"/>
    <cellStyle name="Header2" xfId="26"/>
    <cellStyle name="Heading 3 2" xfId="256"/>
    <cellStyle name="Heading 3 3" xfId="257"/>
    <cellStyle name="Heading 3 4" xfId="258"/>
    <cellStyle name="Heading 3 5" xfId="259"/>
    <cellStyle name="Heading 3 6" xfId="260"/>
    <cellStyle name="Heading 4 2" xfId="261"/>
    <cellStyle name="Heading 4 3" xfId="262"/>
    <cellStyle name="Heading 4 4" xfId="263"/>
    <cellStyle name="Heading 4 5" xfId="264"/>
    <cellStyle name="Heading 4 6" xfId="265"/>
    <cellStyle name="Heading1" xfId="266"/>
    <cellStyle name="Heading2" xfId="267"/>
    <cellStyle name="Hyperlink 2" xfId="268"/>
    <cellStyle name="Hyperlink 2 2" xfId="269"/>
    <cellStyle name="Hyperlink 2 3" xfId="270"/>
    <cellStyle name="Hyperlink 3" xfId="271"/>
    <cellStyle name="Hyperlink 4" xfId="272"/>
    <cellStyle name="Input [yellow]" xfId="27"/>
    <cellStyle name="Input [yellow] 2" xfId="273"/>
    <cellStyle name="Input [yellow] 3" xfId="274"/>
    <cellStyle name="Inst. Sections" xfId="275"/>
    <cellStyle name="Inst. Subheading" xfId="276"/>
    <cellStyle name="Linked Cell 2" xfId="277"/>
    <cellStyle name="Linked Cell 3" xfId="278"/>
    <cellStyle name="Linked Cell 4" xfId="279"/>
    <cellStyle name="Linked Cell 5" xfId="280"/>
    <cellStyle name="Linked Cell 6" xfId="281"/>
    <cellStyle name="Macro" xfId="282"/>
    <cellStyle name="macro descr" xfId="283"/>
    <cellStyle name="Macro_Comments" xfId="284"/>
    <cellStyle name="MacroText" xfId="285"/>
    <cellStyle name="Marathon" xfId="28"/>
    <cellStyle name="MCP" xfId="286"/>
    <cellStyle name="Neutral 2" xfId="287"/>
    <cellStyle name="Neutral 3" xfId="288"/>
    <cellStyle name="Neutral 4" xfId="289"/>
    <cellStyle name="Neutral 5" xfId="290"/>
    <cellStyle name="Neutral 6" xfId="291"/>
    <cellStyle name="nONE" xfId="29"/>
    <cellStyle name="noninput" xfId="292"/>
    <cellStyle name="noninput 2" xfId="293"/>
    <cellStyle name="noninput 3" xfId="294"/>
    <cellStyle name="Normal" xfId="0" builtinId="0"/>
    <cellStyle name="Normal - Style1" xfId="30"/>
    <cellStyle name="Normal - Style1 2" xfId="295"/>
    <cellStyle name="Normal - Style1 3" xfId="296"/>
    <cellStyle name="Normal 10" xfId="50"/>
    <cellStyle name="Normal 11" xfId="297"/>
    <cellStyle name="Normal 117" xfId="298"/>
    <cellStyle name="Normal 12" xfId="299"/>
    <cellStyle name="Normal 122" xfId="300"/>
    <cellStyle name="Normal 13" xfId="301"/>
    <cellStyle name="Normal 14" xfId="302"/>
    <cellStyle name="Normal 15" xfId="303"/>
    <cellStyle name="Normal 16" xfId="304"/>
    <cellStyle name="Normal 17" xfId="501"/>
    <cellStyle name="Normal 2" xfId="31"/>
    <cellStyle name="Normal 2 2" xfId="32"/>
    <cellStyle name="Normal 2 2 2" xfId="305"/>
    <cellStyle name="Normal 2 2 3" xfId="503"/>
    <cellStyle name="Normal 2 3" xfId="306"/>
    <cellStyle name="Normal 2 3 2" xfId="307"/>
    <cellStyle name="Normal 2 3 2 2" xfId="308"/>
    <cellStyle name="Normal 2 3 3" xfId="309"/>
    <cellStyle name="Normal 2 3 4" xfId="310"/>
    <cellStyle name="Normal 2 3 5" xfId="311"/>
    <cellStyle name="Normal 2 3 6" xfId="312"/>
    <cellStyle name="Normal 2 4" xfId="313"/>
    <cellStyle name="Normal 2 5" xfId="314"/>
    <cellStyle name="Normal 2 5 2" xfId="315"/>
    <cellStyle name="Normal 2 6" xfId="316"/>
    <cellStyle name="Normal 2 7" xfId="317"/>
    <cellStyle name="Normal 2 8" xfId="318"/>
    <cellStyle name="Normal 3" xfId="33"/>
    <cellStyle name="Normal 3 2" xfId="34"/>
    <cellStyle name="Normal 3 2 2" xfId="319"/>
    <cellStyle name="Normal 3 2 2 2" xfId="320"/>
    <cellStyle name="Normal 3 2 3" xfId="321"/>
    <cellStyle name="Normal 3 2 4" xfId="322"/>
    <cellStyle name="Normal 3 2 5" xfId="323"/>
    <cellStyle name="Normal 3 2 6" xfId="324"/>
    <cellStyle name="Normal 3 3" xfId="325"/>
    <cellStyle name="Normal 3 4" xfId="326"/>
    <cellStyle name="Normal 3 5" xfId="327"/>
    <cellStyle name="Normal 3 5 2" xfId="328"/>
    <cellStyle name="Normal 3 6" xfId="329"/>
    <cellStyle name="Normal 3 7" xfId="330"/>
    <cellStyle name="Normal 3 8" xfId="331"/>
    <cellStyle name="Normal 4" xfId="35"/>
    <cellStyle name="Normal 4 2" xfId="36"/>
    <cellStyle name="Normal 4 3" xfId="332"/>
    <cellStyle name="Normal 4 4" xfId="333"/>
    <cellStyle name="Normal 4 5" xfId="334"/>
    <cellStyle name="Normal 4 6" xfId="335"/>
    <cellStyle name="Normal 4 7" xfId="336"/>
    <cellStyle name="Normal 5" xfId="1"/>
    <cellStyle name="Normal 5 2" xfId="337"/>
    <cellStyle name="Normal 6" xfId="37"/>
    <cellStyle name="Normal 6 2" xfId="338"/>
    <cellStyle name="Normal 6 3" xfId="339"/>
    <cellStyle name="Normal 7" xfId="38"/>
    <cellStyle name="Normal 7 2" xfId="340"/>
    <cellStyle name="Normal 8" xfId="39"/>
    <cellStyle name="Normal 8 2" xfId="341"/>
    <cellStyle name="Normal 8 3" xfId="342"/>
    <cellStyle name="Normal 9" xfId="49"/>
    <cellStyle name="Normal(0)" xfId="343"/>
    <cellStyle name="Note 2" xfId="344"/>
    <cellStyle name="Note 3" xfId="345"/>
    <cellStyle name="Note 4" xfId="346"/>
    <cellStyle name="Note 5" xfId="347"/>
    <cellStyle name="Note 6" xfId="348"/>
    <cellStyle name="Number" xfId="349"/>
    <cellStyle name="Number 10" xfId="350"/>
    <cellStyle name="Number 11" xfId="351"/>
    <cellStyle name="Number 12" xfId="352"/>
    <cellStyle name="Number 13" xfId="353"/>
    <cellStyle name="Number 14" xfId="354"/>
    <cellStyle name="Number 2" xfId="355"/>
    <cellStyle name="Number 3" xfId="356"/>
    <cellStyle name="Number 4" xfId="357"/>
    <cellStyle name="Number 5" xfId="358"/>
    <cellStyle name="Number 6" xfId="359"/>
    <cellStyle name="Number 7" xfId="360"/>
    <cellStyle name="Number 8" xfId="361"/>
    <cellStyle name="Number 9" xfId="362"/>
    <cellStyle name="Output 2" xfId="363"/>
    <cellStyle name="Output 3" xfId="364"/>
    <cellStyle name="Output 4" xfId="365"/>
    <cellStyle name="Output 5" xfId="366"/>
    <cellStyle name="Output 6" xfId="367"/>
    <cellStyle name="Password" xfId="368"/>
    <cellStyle name="Percen - Style1" xfId="369"/>
    <cellStyle name="Percen - Style2" xfId="370"/>
    <cellStyle name="Percent [2]" xfId="40"/>
    <cellStyle name="Percent [2] 2" xfId="371"/>
    <cellStyle name="Percent [2] 3" xfId="372"/>
    <cellStyle name="Percent 2" xfId="41"/>
    <cellStyle name="Percent 2 2" xfId="373"/>
    <cellStyle name="Percent 2 2 2" xfId="374"/>
    <cellStyle name="Percent 2 3" xfId="375"/>
    <cellStyle name="Percent 3" xfId="42"/>
    <cellStyle name="Percent 3 2" xfId="376"/>
    <cellStyle name="Percent 3 3" xfId="377"/>
    <cellStyle name="Percent 4" xfId="43"/>
    <cellStyle name="Percent 4 2" xfId="378"/>
    <cellStyle name="Percent 5" xfId="44"/>
    <cellStyle name="Percent 6" xfId="379"/>
    <cellStyle name="Percent 7" xfId="380"/>
    <cellStyle name="Percent 8" xfId="381"/>
    <cellStyle name="Percent(0)" xfId="382"/>
    <cellStyle name="SAPBEXaggData" xfId="383"/>
    <cellStyle name="SAPBEXaggDataEmph" xfId="384"/>
    <cellStyle name="SAPBEXaggItem" xfId="385"/>
    <cellStyle name="SAPBEXaggItemX" xfId="386"/>
    <cellStyle name="SAPBEXchaText" xfId="387"/>
    <cellStyle name="SAPBEXexcBad7" xfId="388"/>
    <cellStyle name="SAPBEXexcBad8" xfId="389"/>
    <cellStyle name="SAPBEXexcBad9" xfId="390"/>
    <cellStyle name="SAPBEXexcCritical4" xfId="391"/>
    <cellStyle name="SAPBEXexcCritical5" xfId="392"/>
    <cellStyle name="SAPBEXexcCritical6" xfId="393"/>
    <cellStyle name="SAPBEXexcGood1" xfId="394"/>
    <cellStyle name="SAPBEXexcGood2" xfId="395"/>
    <cellStyle name="SAPBEXexcGood3" xfId="396"/>
    <cellStyle name="SAPBEXfilterDrill" xfId="397"/>
    <cellStyle name="SAPBEXfilterItem" xfId="398"/>
    <cellStyle name="SAPBEXfilterText" xfId="399"/>
    <cellStyle name="SAPBEXfilterText 2" xfId="400"/>
    <cellStyle name="SAPBEXfilterText 3" xfId="401"/>
    <cellStyle name="SAPBEXformats" xfId="402"/>
    <cellStyle name="SAPBEXheaderItem" xfId="403"/>
    <cellStyle name="SAPBEXheaderItem 2" xfId="404"/>
    <cellStyle name="SAPBEXheaderItem 3" xfId="405"/>
    <cellStyle name="SAPBEXheaderItem 4" xfId="406"/>
    <cellStyle name="SAPBEXheaderText" xfId="407"/>
    <cellStyle name="SAPBEXheaderText 2" xfId="408"/>
    <cellStyle name="SAPBEXheaderText 3" xfId="409"/>
    <cellStyle name="SAPBEXheaderText 4" xfId="410"/>
    <cellStyle name="SAPBEXHLevel0" xfId="411"/>
    <cellStyle name="SAPBEXHLevel0 2" xfId="412"/>
    <cellStyle name="SAPBEXHLevel0 3" xfId="413"/>
    <cellStyle name="SAPBEXHLevel0 4" xfId="414"/>
    <cellStyle name="SAPBEXHLevel0 5" xfId="415"/>
    <cellStyle name="SAPBEXHLevel0 6" xfId="416"/>
    <cellStyle name="SAPBEXHLevel0X" xfId="417"/>
    <cellStyle name="SAPBEXHLevel0X 2" xfId="418"/>
    <cellStyle name="SAPBEXHLevel0X 3" xfId="419"/>
    <cellStyle name="SAPBEXHLevel0X 4" xfId="420"/>
    <cellStyle name="SAPBEXHLevel0X 5" xfId="421"/>
    <cellStyle name="SAPBEXHLevel0X 6" xfId="422"/>
    <cellStyle name="SAPBEXHLevel1" xfId="423"/>
    <cellStyle name="SAPBEXHLevel1 2" xfId="424"/>
    <cellStyle name="SAPBEXHLevel1 3" xfId="425"/>
    <cellStyle name="SAPBEXHLevel1 4" xfId="426"/>
    <cellStyle name="SAPBEXHLevel1 5" xfId="427"/>
    <cellStyle name="SAPBEXHLevel1 6" xfId="428"/>
    <cellStyle name="SAPBEXHLevel1X" xfId="429"/>
    <cellStyle name="SAPBEXHLevel1X 2" xfId="430"/>
    <cellStyle name="SAPBEXHLevel1X 3" xfId="431"/>
    <cellStyle name="SAPBEXHLevel1X 4" xfId="432"/>
    <cellStyle name="SAPBEXHLevel1X 5" xfId="433"/>
    <cellStyle name="SAPBEXHLevel1X 6" xfId="434"/>
    <cellStyle name="SAPBEXHLevel2" xfId="435"/>
    <cellStyle name="SAPBEXHLevel2 2" xfId="436"/>
    <cellStyle name="SAPBEXHLevel2 3" xfId="437"/>
    <cellStyle name="SAPBEXHLevel2 4" xfId="438"/>
    <cellStyle name="SAPBEXHLevel2 5" xfId="439"/>
    <cellStyle name="SAPBEXHLevel2 6" xfId="440"/>
    <cellStyle name="SAPBEXHLevel2X" xfId="441"/>
    <cellStyle name="SAPBEXHLevel2X 2" xfId="442"/>
    <cellStyle name="SAPBEXHLevel2X 3" xfId="443"/>
    <cellStyle name="SAPBEXHLevel2X 4" xfId="444"/>
    <cellStyle name="SAPBEXHLevel2X 5" xfId="445"/>
    <cellStyle name="SAPBEXHLevel2X 6" xfId="446"/>
    <cellStyle name="SAPBEXHLevel3" xfId="447"/>
    <cellStyle name="SAPBEXHLevel3 2" xfId="448"/>
    <cellStyle name="SAPBEXHLevel3 3" xfId="449"/>
    <cellStyle name="SAPBEXHLevel3 4" xfId="450"/>
    <cellStyle name="SAPBEXHLevel3 5" xfId="451"/>
    <cellStyle name="SAPBEXHLevel3 6" xfId="452"/>
    <cellStyle name="SAPBEXHLevel3X" xfId="453"/>
    <cellStyle name="SAPBEXHLevel3X 2" xfId="454"/>
    <cellStyle name="SAPBEXHLevel3X 3" xfId="455"/>
    <cellStyle name="SAPBEXHLevel3X 4" xfId="456"/>
    <cellStyle name="SAPBEXHLevel3X 5" xfId="457"/>
    <cellStyle name="SAPBEXHLevel3X 6" xfId="458"/>
    <cellStyle name="SAPBEXresData" xfId="459"/>
    <cellStyle name="SAPBEXresDataEmph" xfId="460"/>
    <cellStyle name="SAPBEXresItem" xfId="461"/>
    <cellStyle name="SAPBEXresItemX" xfId="462"/>
    <cellStyle name="SAPBEXstdData" xfId="45"/>
    <cellStyle name="SAPBEXstdDataEmph" xfId="463"/>
    <cellStyle name="SAPBEXstdItem" xfId="46"/>
    <cellStyle name="SAPBEXstdItemX" xfId="464"/>
    <cellStyle name="SAPBEXtitle" xfId="465"/>
    <cellStyle name="SAPBEXtitle 2" xfId="466"/>
    <cellStyle name="SAPBEXtitle 3" xfId="467"/>
    <cellStyle name="SAPBEXtitle 4" xfId="468"/>
    <cellStyle name="SAPBEXundefined" xfId="469"/>
    <cellStyle name="Shade" xfId="470"/>
    <cellStyle name="Special" xfId="471"/>
    <cellStyle name="Special 2" xfId="472"/>
    <cellStyle name="Special 3" xfId="473"/>
    <cellStyle name="Style 1" xfId="474"/>
    <cellStyle name="Style 27" xfId="475"/>
    <cellStyle name="Style 35" xfId="476"/>
    <cellStyle name="Style 36" xfId="477"/>
    <cellStyle name="Text" xfId="478"/>
    <cellStyle name="Title 2" xfId="479"/>
    <cellStyle name="Title 3" xfId="480"/>
    <cellStyle name="Title 4" xfId="481"/>
    <cellStyle name="Title 5" xfId="482"/>
    <cellStyle name="Title 6" xfId="483"/>
    <cellStyle name="Titles" xfId="47"/>
    <cellStyle name="Total2 - Style2" xfId="484"/>
    <cellStyle name="TRANSMISSION RELIABILITY PORTION OF PROJECT" xfId="48"/>
    <cellStyle name="Underl - Style4" xfId="485"/>
    <cellStyle name="UNLocked" xfId="486"/>
    <cellStyle name="Unprot" xfId="487"/>
    <cellStyle name="Unprot 2" xfId="488"/>
    <cellStyle name="Unprot 3" xfId="489"/>
    <cellStyle name="Unprot$" xfId="490"/>
    <cellStyle name="Unprot$ 2" xfId="491"/>
    <cellStyle name="Unprot$ 3" xfId="492"/>
    <cellStyle name="Unprot$ 4" xfId="493"/>
    <cellStyle name="Unprot_CA PTAM New Wind Sept-09 - Estimated Preview" xfId="494"/>
    <cellStyle name="Unprotect" xfId="495"/>
    <cellStyle name="Warning Text 2" xfId="496"/>
    <cellStyle name="Warning Text 3" xfId="497"/>
    <cellStyle name="Warning Text 4" xfId="498"/>
    <cellStyle name="Warning Text 5" xfId="499"/>
    <cellStyle name="Warning Text 6" xfId="500"/>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abSelected="1" view="pageBreakPreview" zoomScale="85" zoomScaleNormal="85" zoomScaleSheetLayoutView="85" workbookViewId="0">
      <selection activeCell="I30" activeCellId="1" sqref="I25:I26 I30"/>
    </sheetView>
  </sheetViews>
  <sheetFormatPr defaultColWidth="8.75" defaultRowHeight="12.75"/>
  <cols>
    <col min="1" max="1" width="2.25" style="81" customWidth="1"/>
    <col min="2" max="2" width="6.25" style="81" customWidth="1"/>
    <col min="3" max="3" width="20.625" style="81" customWidth="1"/>
    <col min="4" max="4" width="8.5" style="81" customWidth="1"/>
    <col min="5" max="5" width="4.125" style="81" customWidth="1"/>
    <col min="6" max="6" width="12.625" style="81" customWidth="1"/>
    <col min="7" max="7" width="9.75" style="81" customWidth="1"/>
    <col min="8" max="8" width="9" style="106" customWidth="1"/>
    <col min="9" max="9" width="11.375" style="81" customWidth="1"/>
    <col min="10" max="10" width="7.25" style="81" customWidth="1"/>
    <col min="11" max="16384" width="8.75" style="81"/>
  </cols>
  <sheetData>
    <row r="1" spans="1:10" ht="12" customHeight="1">
      <c r="B1" s="82" t="s">
        <v>0</v>
      </c>
      <c r="D1" s="83"/>
      <c r="E1" s="83"/>
      <c r="F1" s="83"/>
      <c r="G1" s="83"/>
      <c r="H1" s="84"/>
      <c r="J1" s="85"/>
    </row>
    <row r="2" spans="1:10" ht="12" customHeight="1">
      <c r="B2" s="82" t="s">
        <v>1</v>
      </c>
      <c r="D2" s="83"/>
      <c r="E2" s="83"/>
      <c r="F2" s="83"/>
      <c r="G2" s="83"/>
      <c r="H2" s="84"/>
      <c r="I2" s="85" t="s">
        <v>101</v>
      </c>
      <c r="J2" s="83">
        <v>9.1</v>
      </c>
    </row>
    <row r="3" spans="1:10" ht="12" customHeight="1">
      <c r="B3" s="82" t="s">
        <v>99</v>
      </c>
      <c r="D3" s="83"/>
      <c r="E3" s="83"/>
      <c r="F3" s="83"/>
      <c r="G3" s="83"/>
      <c r="H3" s="84"/>
      <c r="I3" s="83"/>
      <c r="J3" s="86"/>
    </row>
    <row r="4" spans="1:10" ht="12" customHeight="1">
      <c r="B4" s="82"/>
      <c r="D4" s="83"/>
      <c r="E4" s="83"/>
      <c r="F4" s="83"/>
      <c r="G4" s="83"/>
      <c r="H4" s="84"/>
      <c r="I4" s="83"/>
      <c r="J4" s="86"/>
    </row>
    <row r="5" spans="1:10" ht="12" customHeight="1">
      <c r="D5" s="83"/>
      <c r="E5" s="83"/>
      <c r="F5" s="83"/>
      <c r="G5" s="83"/>
      <c r="H5" s="84"/>
      <c r="I5" s="83"/>
      <c r="J5" s="86"/>
    </row>
    <row r="6" spans="1:10" ht="12" customHeight="1">
      <c r="D6" s="83"/>
      <c r="E6" s="83"/>
      <c r="F6" s="83" t="s">
        <v>82</v>
      </c>
      <c r="G6" s="83"/>
      <c r="H6" s="84"/>
      <c r="I6" s="83" t="s">
        <v>7</v>
      </c>
      <c r="J6" s="86"/>
    </row>
    <row r="7" spans="1:10" ht="12" customHeight="1">
      <c r="D7" s="87" t="s">
        <v>83</v>
      </c>
      <c r="E7" s="87" t="s">
        <v>84</v>
      </c>
      <c r="F7" s="87" t="s">
        <v>85</v>
      </c>
      <c r="G7" s="87" t="s">
        <v>86</v>
      </c>
      <c r="H7" s="88" t="s">
        <v>87</v>
      </c>
      <c r="I7" s="87" t="s">
        <v>88</v>
      </c>
      <c r="J7" s="89" t="s">
        <v>89</v>
      </c>
    </row>
    <row r="8" spans="1:10" ht="12" customHeight="1">
      <c r="A8" s="90"/>
      <c r="B8" s="91" t="s">
        <v>34</v>
      </c>
      <c r="C8" s="90"/>
      <c r="D8" s="92"/>
      <c r="E8" s="92"/>
      <c r="F8" s="93"/>
      <c r="G8" s="92"/>
      <c r="H8" s="94"/>
      <c r="I8" s="93"/>
      <c r="J8" s="95"/>
    </row>
    <row r="9" spans="1:10" ht="12" customHeight="1">
      <c r="A9" s="90"/>
      <c r="B9" s="96" t="str">
        <f>'9.1.1'!A8</f>
        <v>Steam Production</v>
      </c>
      <c r="C9" s="90"/>
      <c r="D9" s="97">
        <v>310</v>
      </c>
      <c r="E9" s="81" t="s">
        <v>90</v>
      </c>
      <c r="F9" s="93">
        <f t="shared" ref="F9:F10" si="0">I9/H9</f>
        <v>531828.6634754038</v>
      </c>
      <c r="G9" s="83" t="str">
        <f>'9.1.1'!C8</f>
        <v>JBG</v>
      </c>
      <c r="H9" s="94">
        <v>0.22498093236399827</v>
      </c>
      <c r="I9" s="93">
        <f>'9.1.1'!K8</f>
        <v>119651.30856659543</v>
      </c>
      <c r="J9" s="95"/>
    </row>
    <row r="10" spans="1:10" ht="12" customHeight="1">
      <c r="A10" s="90"/>
      <c r="B10" s="96" t="str">
        <f>'9.1.1'!A9</f>
        <v>Hydro Production</v>
      </c>
      <c r="C10" s="90"/>
      <c r="D10" s="97">
        <v>330</v>
      </c>
      <c r="E10" s="81" t="s">
        <v>90</v>
      </c>
      <c r="F10" s="93">
        <f t="shared" si="0"/>
        <v>3076771.5841099517</v>
      </c>
      <c r="G10" s="83" t="str">
        <f>'9.1.1'!C9</f>
        <v>CAGW</v>
      </c>
      <c r="H10" s="94">
        <v>0.2262649010137</v>
      </c>
      <c r="I10" s="93">
        <f>'9.1.1'!K9</f>
        <v>696165.41792040318</v>
      </c>
      <c r="J10" s="95"/>
    </row>
    <row r="11" spans="1:10" ht="12" customHeight="1">
      <c r="A11" s="90"/>
      <c r="C11" s="90"/>
      <c r="D11" s="97"/>
      <c r="E11" s="92"/>
      <c r="F11" s="98">
        <f>SUM(F9:F10)</f>
        <v>3608600.2475853553</v>
      </c>
      <c r="G11" s="83"/>
      <c r="H11" s="94"/>
      <c r="I11" s="98">
        <f>SUM(I9:I10)</f>
        <v>815816.72648699861</v>
      </c>
      <c r="J11" s="95" t="s">
        <v>56</v>
      </c>
    </row>
    <row r="12" spans="1:10" ht="12" customHeight="1">
      <c r="A12" s="90"/>
      <c r="B12" s="82" t="s">
        <v>43</v>
      </c>
      <c r="C12" s="90"/>
      <c r="D12" s="97"/>
      <c r="E12" s="92"/>
      <c r="F12" s="93"/>
      <c r="G12" s="83"/>
      <c r="H12" s="94"/>
      <c r="I12" s="93"/>
      <c r="J12" s="95"/>
    </row>
    <row r="13" spans="1:10" ht="12" customHeight="1">
      <c r="A13" s="90"/>
      <c r="B13" s="81" t="s">
        <v>35</v>
      </c>
      <c r="C13" s="90"/>
      <c r="D13" s="97" t="s">
        <v>44</v>
      </c>
      <c r="E13" s="81" t="s">
        <v>90</v>
      </c>
      <c r="F13" s="93">
        <f t="shared" ref="F13:F14" si="1">I13/H13</f>
        <v>-9579.192193872399</v>
      </c>
      <c r="G13" s="83" t="s">
        <v>37</v>
      </c>
      <c r="H13" s="94">
        <v>0.22498093236399827</v>
      </c>
      <c r="I13" s="93">
        <f>'9.1.1'!K12</f>
        <v>-2155.1355910713464</v>
      </c>
      <c r="J13" s="95"/>
    </row>
    <row r="14" spans="1:10" ht="12" customHeight="1">
      <c r="A14" s="90"/>
      <c r="B14" s="81" t="s">
        <v>41</v>
      </c>
      <c r="C14" s="90"/>
      <c r="D14" s="97" t="s">
        <v>45</v>
      </c>
      <c r="E14" s="81" t="s">
        <v>90</v>
      </c>
      <c r="F14" s="93">
        <f t="shared" si="1"/>
        <v>-98187.061440547928</v>
      </c>
      <c r="G14" s="83" t="s">
        <v>39</v>
      </c>
      <c r="H14" s="94">
        <v>0.2262649010137</v>
      </c>
      <c r="I14" s="93">
        <f>'9.1.1'!K13</f>
        <v>-22216.285737671657</v>
      </c>
      <c r="J14" s="95"/>
    </row>
    <row r="15" spans="1:10" ht="12" customHeight="1">
      <c r="A15" s="90"/>
      <c r="C15" s="90"/>
      <c r="D15" s="97"/>
      <c r="E15" s="92"/>
      <c r="F15" s="98">
        <f>SUM(F13:F14)</f>
        <v>-107766.25363442033</v>
      </c>
      <c r="G15" s="83"/>
      <c r="H15" s="94"/>
      <c r="I15" s="98">
        <f>SUM(I13:I14)</f>
        <v>-24371.421328743003</v>
      </c>
      <c r="J15" s="95" t="s">
        <v>56</v>
      </c>
    </row>
    <row r="16" spans="1:10" ht="12" customHeight="1">
      <c r="A16" s="90"/>
      <c r="B16" s="91" t="s">
        <v>46</v>
      </c>
      <c r="C16" s="90"/>
      <c r="D16" s="97"/>
      <c r="E16" s="90"/>
      <c r="F16" s="90"/>
      <c r="G16" s="83"/>
      <c r="H16" s="97"/>
      <c r="I16" s="90"/>
      <c r="J16" s="90"/>
    </row>
    <row r="17" spans="1:12" ht="12" customHeight="1">
      <c r="A17" s="90"/>
      <c r="B17" s="96" t="s">
        <v>35</v>
      </c>
      <c r="C17" s="90"/>
      <c r="D17" s="97" t="s">
        <v>47</v>
      </c>
      <c r="E17" s="81" t="s">
        <v>90</v>
      </c>
      <c r="F17" s="93">
        <f t="shared" ref="F17:F18" si="2">I17/H17</f>
        <v>9579.192193872399</v>
      </c>
      <c r="G17" s="83" t="s">
        <v>37</v>
      </c>
      <c r="H17" s="94">
        <v>0.22498093236399827</v>
      </c>
      <c r="I17" s="93">
        <f>'9.1.1'!K16</f>
        <v>2155.1355910713464</v>
      </c>
      <c r="J17" s="95"/>
    </row>
    <row r="18" spans="1:12" ht="12" customHeight="1">
      <c r="A18" s="90"/>
      <c r="B18" s="96" t="s">
        <v>41</v>
      </c>
      <c r="C18" s="90"/>
      <c r="D18" s="97" t="s">
        <v>48</v>
      </c>
      <c r="E18" s="81" t="s">
        <v>90</v>
      </c>
      <c r="F18" s="93">
        <f t="shared" si="2"/>
        <v>100580.11632334556</v>
      </c>
      <c r="G18" s="83" t="s">
        <v>39</v>
      </c>
      <c r="H18" s="94">
        <v>0.2262649010137</v>
      </c>
      <c r="I18" s="93">
        <f>'9.1.1'!K17</f>
        <v>22757.750063848216</v>
      </c>
      <c r="J18" s="95"/>
    </row>
    <row r="19" spans="1:12" ht="12" customHeight="1">
      <c r="A19" s="90"/>
      <c r="B19" s="91"/>
      <c r="C19" s="90"/>
      <c r="D19" s="97"/>
      <c r="E19" s="92"/>
      <c r="F19" s="99">
        <f>SUM(F17:F18)</f>
        <v>110159.30851721796</v>
      </c>
      <c r="G19" s="83"/>
      <c r="H19" s="97"/>
      <c r="I19" s="99">
        <f>SUM(I17:I18)</f>
        <v>24912.885654919563</v>
      </c>
      <c r="J19" s="95" t="s">
        <v>56</v>
      </c>
    </row>
    <row r="20" spans="1:12" ht="15" customHeight="1">
      <c r="A20" s="90"/>
      <c r="B20" s="91" t="s">
        <v>49</v>
      </c>
      <c r="C20" s="90"/>
      <c r="D20" s="97"/>
      <c r="E20" s="92"/>
      <c r="F20" s="100"/>
      <c r="G20" s="83"/>
      <c r="H20" s="94"/>
      <c r="I20" s="93"/>
      <c r="J20" s="95"/>
    </row>
    <row r="21" spans="1:12" ht="12" customHeight="1">
      <c r="A21" s="90"/>
      <c r="B21" s="96" t="s">
        <v>41</v>
      </c>
      <c r="C21" s="90"/>
      <c r="D21" s="97">
        <v>535</v>
      </c>
      <c r="E21" s="81" t="s">
        <v>90</v>
      </c>
      <c r="F21" s="93">
        <f t="shared" ref="F21" si="3">I21/H21</f>
        <v>11133.767022700029</v>
      </c>
      <c r="G21" s="83" t="s">
        <v>39</v>
      </c>
      <c r="H21" s="94">
        <v>0.2262649010137</v>
      </c>
      <c r="I21" s="93">
        <f>'9.1.1'!K20</f>
        <v>2519.1806933008193</v>
      </c>
      <c r="J21" s="95"/>
    </row>
    <row r="22" spans="1:12" ht="12" customHeight="1">
      <c r="B22" s="91"/>
      <c r="C22" s="90"/>
      <c r="D22" s="97"/>
      <c r="E22" s="92"/>
      <c r="F22" s="98">
        <f>SUM(F21:F21)</f>
        <v>11133.767022700029</v>
      </c>
      <c r="G22" s="83"/>
      <c r="H22" s="101"/>
      <c r="I22" s="98">
        <f>SUM(I21:I21)</f>
        <v>2519.1806933008193</v>
      </c>
      <c r="J22" s="86" t="s">
        <v>56</v>
      </c>
    </row>
    <row r="23" spans="1:12" ht="12" customHeight="1">
      <c r="B23" s="91" t="s">
        <v>53</v>
      </c>
      <c r="C23" s="90"/>
      <c r="D23" s="97"/>
      <c r="E23" s="92"/>
      <c r="F23" s="93"/>
      <c r="G23" s="83"/>
      <c r="H23" s="94"/>
      <c r="I23" s="93"/>
      <c r="J23" s="95"/>
    </row>
    <row r="24" spans="1:12" ht="12" customHeight="1">
      <c r="B24" s="96" t="s">
        <v>54</v>
      </c>
      <c r="C24" s="90"/>
      <c r="D24" s="97" t="s">
        <v>55</v>
      </c>
      <c r="E24" s="81" t="s">
        <v>90</v>
      </c>
      <c r="F24" s="93">
        <f t="shared" ref="F24:F30" si="4">I24/H24</f>
        <v>1235482.6554001011</v>
      </c>
      <c r="G24" s="83" t="s">
        <v>39</v>
      </c>
      <c r="H24" s="94">
        <v>0.2262649010137</v>
      </c>
      <c r="I24" s="93">
        <f>'9.1.1'!K23</f>
        <v>279546.36072824709</v>
      </c>
      <c r="J24" s="95"/>
    </row>
    <row r="25" spans="1:12" ht="12" customHeight="1">
      <c r="B25" s="96" t="s">
        <v>57</v>
      </c>
      <c r="C25" s="90"/>
      <c r="D25" s="97" t="s">
        <v>58</v>
      </c>
      <c r="E25" s="81" t="s">
        <v>90</v>
      </c>
      <c r="F25" s="93">
        <f t="shared" si="4"/>
        <v>3777874.2634944133</v>
      </c>
      <c r="G25" s="83" t="s">
        <v>39</v>
      </c>
      <c r="H25" s="94">
        <v>0.2262649010137</v>
      </c>
      <c r="I25" s="93">
        <f>'9.1.1'!K24</f>
        <v>854800.34627176821</v>
      </c>
      <c r="J25" s="95"/>
    </row>
    <row r="26" spans="1:12" ht="12" customHeight="1">
      <c r="B26" s="96" t="s">
        <v>57</v>
      </c>
      <c r="C26" s="90"/>
      <c r="D26" s="97" t="s">
        <v>58</v>
      </c>
      <c r="E26" s="81" t="s">
        <v>90</v>
      </c>
      <c r="F26" s="93">
        <f t="shared" si="4"/>
        <v>240965.84687840703</v>
      </c>
      <c r="G26" s="83" t="s">
        <v>59</v>
      </c>
      <c r="H26" s="94">
        <v>0.22648067236840891</v>
      </c>
      <c r="I26" s="93">
        <f>'9.1.1'!K25</f>
        <v>54574.10701884469</v>
      </c>
      <c r="J26" s="95"/>
    </row>
    <row r="27" spans="1:12" ht="12" customHeight="1">
      <c r="B27" s="96" t="s">
        <v>60</v>
      </c>
      <c r="C27" s="90"/>
      <c r="D27" s="97" t="s">
        <v>61</v>
      </c>
      <c r="E27" s="81" t="s">
        <v>90</v>
      </c>
      <c r="F27" s="93">
        <f t="shared" si="4"/>
        <v>1923715.8726000073</v>
      </c>
      <c r="G27" s="83" t="s">
        <v>39</v>
      </c>
      <c r="H27" s="94">
        <v>0.2262649010137</v>
      </c>
      <c r="I27" s="93">
        <f>'9.1.1'!K26</f>
        <v>435269.38149232417</v>
      </c>
      <c r="J27" s="95"/>
    </row>
    <row r="28" spans="1:12" ht="12" customHeight="1">
      <c r="B28" s="96" t="s">
        <v>60</v>
      </c>
      <c r="C28" s="90"/>
      <c r="D28" s="97" t="s">
        <v>61</v>
      </c>
      <c r="E28" s="81" t="s">
        <v>90</v>
      </c>
      <c r="F28" s="93">
        <f t="shared" si="4"/>
        <v>0</v>
      </c>
      <c r="G28" s="83" t="s">
        <v>59</v>
      </c>
      <c r="H28" s="94">
        <v>0.22648067236840891</v>
      </c>
      <c r="I28" s="93">
        <f>'9.1.1'!K27</f>
        <v>0</v>
      </c>
      <c r="J28" s="95"/>
    </row>
    <row r="29" spans="1:12" ht="12" customHeight="1">
      <c r="B29" s="96" t="s">
        <v>62</v>
      </c>
      <c r="C29" s="90"/>
      <c r="D29" s="97" t="s">
        <v>63</v>
      </c>
      <c r="E29" s="81" t="s">
        <v>90</v>
      </c>
      <c r="F29" s="93">
        <f t="shared" si="4"/>
        <v>3629465.256432828</v>
      </c>
      <c r="G29" s="83" t="s">
        <v>59</v>
      </c>
      <c r="H29" s="94">
        <v>0.22648067236840891</v>
      </c>
      <c r="I29" s="93">
        <f>'9.1.1'!K28</f>
        <v>822003.73161468655</v>
      </c>
      <c r="J29" s="95"/>
    </row>
    <row r="30" spans="1:12" ht="12" customHeight="1">
      <c r="B30" s="96" t="s">
        <v>62</v>
      </c>
      <c r="C30" s="90"/>
      <c r="D30" s="97" t="s">
        <v>64</v>
      </c>
      <c r="E30" s="81" t="s">
        <v>90</v>
      </c>
      <c r="F30" s="3">
        <f t="shared" si="4"/>
        <v>1798409.4013761056</v>
      </c>
      <c r="G30" s="83" t="s">
        <v>59</v>
      </c>
      <c r="H30" s="94">
        <v>0.22648067236840891</v>
      </c>
      <c r="I30" s="93">
        <f>'9.1.1'!K29</f>
        <v>407304.97041732818</v>
      </c>
      <c r="J30" s="95"/>
    </row>
    <row r="31" spans="1:12" ht="12" customHeight="1">
      <c r="B31" s="96"/>
      <c r="C31" s="90"/>
      <c r="D31" s="97"/>
      <c r="E31" s="92"/>
      <c r="F31" s="98">
        <f>-F24+SUM(F25:F30)</f>
        <v>10134947.985381661</v>
      </c>
      <c r="G31" s="83"/>
      <c r="H31" s="101"/>
      <c r="I31" s="98">
        <f>-I24+SUM(I25:I30)</f>
        <v>2294406.1760867047</v>
      </c>
      <c r="J31" s="86" t="s">
        <v>56</v>
      </c>
      <c r="L31" s="102"/>
    </row>
    <row r="32" spans="1:12" ht="12" hidden="1" customHeight="1">
      <c r="B32" s="91" t="s">
        <v>65</v>
      </c>
      <c r="C32" s="90"/>
      <c r="D32" s="97"/>
      <c r="E32" s="92"/>
      <c r="F32" s="93"/>
      <c r="G32" s="83"/>
      <c r="H32" s="101"/>
      <c r="I32" s="93"/>
      <c r="J32" s="86"/>
    </row>
    <row r="33" spans="1:10" ht="12" hidden="1" customHeight="1">
      <c r="B33" s="96" t="s">
        <v>66</v>
      </c>
      <c r="C33" s="90"/>
      <c r="D33" s="97">
        <v>456</v>
      </c>
      <c r="E33" s="81" t="s">
        <v>90</v>
      </c>
      <c r="F33" s="93" t="e">
        <f t="shared" ref="F33" si="5">I33/H33</f>
        <v>#REF!</v>
      </c>
      <c r="G33" s="83" t="s">
        <v>39</v>
      </c>
      <c r="H33" s="94">
        <v>0.2262649010137</v>
      </c>
      <c r="I33" s="93" t="e">
        <f>'9.1.1'!#REF!</f>
        <v>#REF!</v>
      </c>
      <c r="J33" s="95"/>
    </row>
    <row r="34" spans="1:10" ht="12" hidden="1" customHeight="1">
      <c r="B34" s="96"/>
      <c r="C34" s="90"/>
      <c r="D34" s="97"/>
      <c r="E34" s="92"/>
      <c r="F34" s="93"/>
      <c r="G34" s="83"/>
      <c r="H34" s="101"/>
      <c r="I34" s="93"/>
      <c r="J34" s="86"/>
    </row>
    <row r="35" spans="1:10" ht="12" hidden="1" customHeight="1">
      <c r="B35" s="91" t="s">
        <v>67</v>
      </c>
      <c r="C35" s="90"/>
      <c r="D35" s="97"/>
      <c r="E35" s="92"/>
      <c r="F35" s="93"/>
      <c r="G35" s="83"/>
      <c r="H35" s="101"/>
      <c r="I35" s="93"/>
      <c r="J35" s="86"/>
    </row>
    <row r="36" spans="1:10" ht="12" hidden="1" customHeight="1">
      <c r="B36" s="96" t="s">
        <v>68</v>
      </c>
      <c r="C36" s="90"/>
      <c r="D36" s="97">
        <v>399</v>
      </c>
      <c r="E36" s="81" t="s">
        <v>90</v>
      </c>
      <c r="F36" s="93" t="e">
        <f t="shared" ref="F36:F38" si="6">I36/H36</f>
        <v>#REF!</v>
      </c>
      <c r="G36" s="83" t="s">
        <v>51</v>
      </c>
      <c r="H36" s="94">
        <v>0.22519547929700628</v>
      </c>
      <c r="I36" s="93" t="e">
        <f>'9.1.1'!#REF!</f>
        <v>#REF!</v>
      </c>
      <c r="J36" s="95"/>
    </row>
    <row r="37" spans="1:10" ht="12" hidden="1" customHeight="1">
      <c r="B37" s="96" t="s">
        <v>69</v>
      </c>
      <c r="C37" s="90"/>
      <c r="D37" s="97" t="s">
        <v>70</v>
      </c>
      <c r="E37" s="81" t="s">
        <v>90</v>
      </c>
      <c r="F37" s="93" t="e">
        <f t="shared" si="6"/>
        <v>#REF!</v>
      </c>
      <c r="G37" s="83" t="s">
        <v>51</v>
      </c>
      <c r="H37" s="94">
        <v>0.22519547929700628</v>
      </c>
      <c r="I37" s="93" t="e">
        <f>'9.1.1'!#REF!</f>
        <v>#REF!</v>
      </c>
      <c r="J37" s="95"/>
    </row>
    <row r="38" spans="1:10" ht="12" hidden="1" customHeight="1">
      <c r="B38" s="96" t="s">
        <v>71</v>
      </c>
      <c r="C38" s="90"/>
      <c r="D38" s="97" t="s">
        <v>72</v>
      </c>
      <c r="E38" s="81" t="s">
        <v>90</v>
      </c>
      <c r="F38" s="93" t="e">
        <f t="shared" si="6"/>
        <v>#REF!</v>
      </c>
      <c r="G38" s="83" t="s">
        <v>51</v>
      </c>
      <c r="H38" s="94">
        <v>0.22519547929700628</v>
      </c>
      <c r="I38" s="93" t="e">
        <f>'9.1.1'!#REF!</f>
        <v>#REF!</v>
      </c>
      <c r="J38" s="95"/>
    </row>
    <row r="39" spans="1:10" ht="12" hidden="1" customHeight="1">
      <c r="B39" s="96"/>
      <c r="C39" s="90"/>
      <c r="D39" s="97"/>
      <c r="E39" s="92"/>
      <c r="F39" s="98" t="e">
        <f>SUM(F36:F38)</f>
        <v>#REF!</v>
      </c>
      <c r="G39" s="83"/>
      <c r="H39" s="94"/>
      <c r="I39" s="98" t="e">
        <f>SUM(I36:I38)</f>
        <v>#REF!</v>
      </c>
      <c r="J39" s="95"/>
    </row>
    <row r="40" spans="1:10" ht="12" hidden="1" customHeight="1">
      <c r="B40" s="91" t="s">
        <v>73</v>
      </c>
      <c r="C40" s="90"/>
      <c r="D40" s="97"/>
      <c r="E40" s="92"/>
      <c r="F40" s="103"/>
      <c r="G40" s="83"/>
      <c r="H40" s="101"/>
      <c r="I40" s="93"/>
      <c r="J40" s="95"/>
    </row>
    <row r="41" spans="1:10" ht="12" hidden="1" customHeight="1">
      <c r="B41" s="96" t="s">
        <v>74</v>
      </c>
      <c r="C41" s="90"/>
      <c r="D41" s="97">
        <v>4118</v>
      </c>
      <c r="E41" s="81" t="s">
        <v>90</v>
      </c>
      <c r="F41" s="93" t="e">
        <f t="shared" ref="F41:F43" si="7">I41/H41</f>
        <v>#REF!</v>
      </c>
      <c r="G41" s="83" t="s">
        <v>50</v>
      </c>
      <c r="H41" s="94">
        <v>7.5708155171090558E-2</v>
      </c>
      <c r="I41" s="93" t="e">
        <f>'9.1.1'!#REF!</f>
        <v>#REF!</v>
      </c>
      <c r="J41" s="95"/>
    </row>
    <row r="42" spans="1:10" ht="12" hidden="1" customHeight="1">
      <c r="B42" s="96" t="s">
        <v>74</v>
      </c>
      <c r="C42" s="90"/>
      <c r="D42" s="97">
        <v>4118</v>
      </c>
      <c r="E42" s="81" t="s">
        <v>90</v>
      </c>
      <c r="F42" s="93" t="e">
        <f t="shared" si="7"/>
        <v>#REF!</v>
      </c>
      <c r="G42" s="83" t="s">
        <v>40</v>
      </c>
      <c r="H42" s="94">
        <v>1</v>
      </c>
      <c r="I42" s="93" t="e">
        <f>'9.1.1'!#REF!</f>
        <v>#REF!</v>
      </c>
      <c r="J42" s="95"/>
    </row>
    <row r="43" spans="1:10" ht="12" hidden="1" customHeight="1">
      <c r="B43" s="96" t="s">
        <v>75</v>
      </c>
      <c r="C43" s="90"/>
      <c r="D43" s="97">
        <v>25398</v>
      </c>
      <c r="E43" s="81" t="s">
        <v>90</v>
      </c>
      <c r="F43" s="93" t="e">
        <f t="shared" si="7"/>
        <v>#REF!</v>
      </c>
      <c r="G43" s="83" t="s">
        <v>40</v>
      </c>
      <c r="H43" s="94">
        <v>1</v>
      </c>
      <c r="I43" s="93" t="e">
        <f>'9.1.1'!#REF!</f>
        <v>#REF!</v>
      </c>
      <c r="J43" s="95"/>
    </row>
    <row r="44" spans="1:10" ht="12" hidden="1" customHeight="1">
      <c r="B44" s="96"/>
      <c r="C44" s="90"/>
      <c r="D44" s="97"/>
      <c r="F44" s="93"/>
      <c r="G44" s="83"/>
      <c r="H44" s="94"/>
      <c r="I44" s="93"/>
      <c r="J44" s="95"/>
    </row>
    <row r="45" spans="1:10" ht="12" hidden="1" customHeight="1">
      <c r="A45" s="90"/>
      <c r="B45" s="91" t="s">
        <v>76</v>
      </c>
      <c r="C45" s="90"/>
      <c r="D45" s="97"/>
      <c r="F45" s="93"/>
      <c r="G45" s="83"/>
      <c r="H45" s="94"/>
      <c r="I45" s="93"/>
      <c r="J45" s="95"/>
    </row>
    <row r="46" spans="1:10" ht="12" hidden="1" customHeight="1">
      <c r="A46" s="90"/>
      <c r="B46" s="96" t="s">
        <v>77</v>
      </c>
      <c r="C46" s="90"/>
      <c r="D46" s="97">
        <v>40910</v>
      </c>
      <c r="E46" s="81" t="s">
        <v>90</v>
      </c>
      <c r="F46" s="93" t="e">
        <f t="shared" ref="F46:F50" si="8">I46/H46</f>
        <v>#REF!</v>
      </c>
      <c r="G46" s="83" t="s">
        <v>39</v>
      </c>
      <c r="H46" s="94">
        <v>0.2262649010137</v>
      </c>
      <c r="I46" s="93" t="e">
        <f>'9.1.1'!#REF!</f>
        <v>#REF!</v>
      </c>
      <c r="J46" s="95"/>
    </row>
    <row r="47" spans="1:10" ht="12" hidden="1" customHeight="1">
      <c r="A47" s="90"/>
      <c r="B47" s="96" t="s">
        <v>77</v>
      </c>
      <c r="C47" s="90"/>
      <c r="D47" s="97">
        <v>40910</v>
      </c>
      <c r="E47" s="81" t="s">
        <v>90</v>
      </c>
      <c r="F47" s="93" t="e">
        <f t="shared" si="8"/>
        <v>#REF!</v>
      </c>
      <c r="G47" s="83" t="s">
        <v>50</v>
      </c>
      <c r="H47" s="94">
        <v>7.5708155171090558E-2</v>
      </c>
      <c r="I47" s="93" t="e">
        <f>'9.1.1'!#REF!</f>
        <v>#REF!</v>
      </c>
      <c r="J47" s="95"/>
    </row>
    <row r="48" spans="1:10" ht="12" hidden="1" customHeight="1">
      <c r="A48" s="90"/>
      <c r="B48" s="96" t="s">
        <v>77</v>
      </c>
      <c r="C48" s="90"/>
      <c r="D48" s="97">
        <v>40910</v>
      </c>
      <c r="E48" s="81" t="s">
        <v>90</v>
      </c>
      <c r="F48" s="93" t="e">
        <f t="shared" si="8"/>
        <v>#REF!</v>
      </c>
      <c r="G48" s="83" t="s">
        <v>51</v>
      </c>
      <c r="H48" s="94">
        <v>0.22519547929700628</v>
      </c>
      <c r="I48" s="93" t="e">
        <f>'9.1.1'!#REF!</f>
        <v>#REF!</v>
      </c>
      <c r="J48" s="95"/>
    </row>
    <row r="49" spans="1:10" ht="12" hidden="1" customHeight="1">
      <c r="A49" s="90"/>
      <c r="B49" s="96" t="s">
        <v>77</v>
      </c>
      <c r="C49" s="90"/>
      <c r="D49" s="97">
        <v>40910</v>
      </c>
      <c r="E49" s="81" t="s">
        <v>90</v>
      </c>
      <c r="F49" s="93" t="e">
        <f t="shared" si="8"/>
        <v>#REF!</v>
      </c>
      <c r="G49" s="83" t="s">
        <v>78</v>
      </c>
      <c r="H49" s="94">
        <v>6.8509279244491156E-2</v>
      </c>
      <c r="I49" s="93" t="e">
        <f>'9.1.1'!#REF!</f>
        <v>#REF!</v>
      </c>
      <c r="J49" s="95"/>
    </row>
    <row r="50" spans="1:10" ht="12" hidden="1" customHeight="1">
      <c r="A50" s="90"/>
      <c r="B50" s="96" t="s">
        <v>77</v>
      </c>
      <c r="C50" s="90"/>
      <c r="D50" s="97">
        <v>40910</v>
      </c>
      <c r="E50" s="81" t="s">
        <v>90</v>
      </c>
      <c r="F50" s="93" t="e">
        <f t="shared" si="8"/>
        <v>#REF!</v>
      </c>
      <c r="G50" s="83" t="s">
        <v>38</v>
      </c>
      <c r="H50" s="94">
        <v>8.043396137671209E-2</v>
      </c>
      <c r="I50" s="93" t="e">
        <f>'9.1.1'!#REF!</f>
        <v>#REF!</v>
      </c>
      <c r="J50" s="95"/>
    </row>
    <row r="51" spans="1:10" ht="12" hidden="1" customHeight="1">
      <c r="A51" s="90"/>
      <c r="B51" s="96"/>
      <c r="C51" s="90"/>
      <c r="D51" s="97"/>
      <c r="F51" s="98" t="e">
        <f>SUM(F46:F50)</f>
        <v>#REF!</v>
      </c>
      <c r="G51" s="83"/>
      <c r="H51" s="94"/>
      <c r="I51" s="98" t="e">
        <f>SUM(I46:I50)</f>
        <v>#REF!</v>
      </c>
      <c r="J51" s="95"/>
    </row>
    <row r="52" spans="1:10" ht="12" customHeight="1">
      <c r="A52" s="90"/>
      <c r="B52" s="91" t="s">
        <v>92</v>
      </c>
      <c r="C52" s="90"/>
      <c r="D52" s="97"/>
      <c r="F52" s="103"/>
      <c r="G52" s="83"/>
      <c r="H52" s="94"/>
      <c r="I52" s="103"/>
      <c r="J52" s="95"/>
    </row>
    <row r="53" spans="1:10" ht="12" customHeight="1">
      <c r="A53" s="90"/>
      <c r="B53" s="96"/>
      <c r="C53" s="90"/>
      <c r="D53" s="97" t="s">
        <v>93</v>
      </c>
      <c r="E53" s="81" t="s">
        <v>90</v>
      </c>
      <c r="F53" s="93">
        <f t="shared" ref="F53:F60" si="9">I53/H53</f>
        <v>9579.1850500000128</v>
      </c>
      <c r="G53" s="83" t="str">
        <f>'9.1.1'!C33</f>
        <v>JBG</v>
      </c>
      <c r="H53" s="94">
        <v>0.22498093236399827</v>
      </c>
      <c r="I53" s="93">
        <f>'9.1.1'!K33</f>
        <v>2155.1339838362765</v>
      </c>
      <c r="J53" s="86" t="s">
        <v>56</v>
      </c>
    </row>
    <row r="54" spans="1:10" ht="12" customHeight="1">
      <c r="A54" s="90"/>
      <c r="B54" s="96"/>
      <c r="C54" s="90"/>
      <c r="D54" s="97" t="s">
        <v>93</v>
      </c>
      <c r="E54" s="81" t="s">
        <v>90</v>
      </c>
      <c r="F54" s="93">
        <f t="shared" si="9"/>
        <v>95015.070490000769</v>
      </c>
      <c r="G54" s="83" t="str">
        <f>'9.1.1'!C34</f>
        <v>CAGW</v>
      </c>
      <c r="H54" s="94">
        <v>0.2262649010137</v>
      </c>
      <c r="I54" s="93">
        <f>'9.1.1'!K34</f>
        <v>21498.575519229751</v>
      </c>
      <c r="J54" s="86" t="s">
        <v>56</v>
      </c>
    </row>
    <row r="55" spans="1:10" ht="12" customHeight="1">
      <c r="A55" s="90"/>
      <c r="B55" s="96"/>
      <c r="C55" s="90"/>
      <c r="D55" s="97" t="s">
        <v>94</v>
      </c>
      <c r="E55" s="81" t="s">
        <v>90</v>
      </c>
      <c r="F55" s="93">
        <f t="shared" si="9"/>
        <v>275886.12699000083</v>
      </c>
      <c r="G55" s="83" t="str">
        <f>'9.1.1'!C35</f>
        <v>JBG</v>
      </c>
      <c r="H55" s="94">
        <v>0.22498093236399827</v>
      </c>
      <c r="I55" s="93">
        <f>'9.1.1'!K35</f>
        <v>62069.118076502811</v>
      </c>
      <c r="J55" s="86" t="s">
        <v>56</v>
      </c>
    </row>
    <row r="56" spans="1:10" ht="12" customHeight="1">
      <c r="A56" s="90"/>
      <c r="B56" s="96"/>
      <c r="C56" s="90"/>
      <c r="D56" s="97" t="s">
        <v>94</v>
      </c>
      <c r="E56" s="81" t="s">
        <v>90</v>
      </c>
      <c r="F56" s="93">
        <f t="shared" si="9"/>
        <v>-53027.652470000256</v>
      </c>
      <c r="G56" s="83" t="str">
        <f>'9.1.1'!C36</f>
        <v>CAGW</v>
      </c>
      <c r="H56" s="94">
        <v>0.2262649010137</v>
      </c>
      <c r="I56" s="93">
        <f>'9.1.1'!K36</f>
        <v>-11998.296537113492</v>
      </c>
      <c r="J56" s="86" t="s">
        <v>56</v>
      </c>
    </row>
    <row r="57" spans="1:10" ht="12" customHeight="1">
      <c r="A57" s="90"/>
      <c r="B57" s="96"/>
      <c r="C57" s="90"/>
      <c r="D57" s="97">
        <v>41010</v>
      </c>
      <c r="E57" s="81" t="s">
        <v>90</v>
      </c>
      <c r="F57" s="93">
        <f t="shared" si="9"/>
        <v>101066.14643000011</v>
      </c>
      <c r="G57" s="83" t="str">
        <f>'9.1.1'!C37</f>
        <v>JBG</v>
      </c>
      <c r="H57" s="94">
        <v>0.22498093236399827</v>
      </c>
      <c r="I57" s="93">
        <f>'9.1.1'!K37</f>
        <v>22737.955854257802</v>
      </c>
      <c r="J57" s="86" t="s">
        <v>56</v>
      </c>
    </row>
    <row r="58" spans="1:10" ht="12" customHeight="1">
      <c r="A58" s="90"/>
      <c r="B58" s="96"/>
      <c r="C58" s="90"/>
      <c r="D58" s="97">
        <v>41010</v>
      </c>
      <c r="E58" s="81" t="s">
        <v>90</v>
      </c>
      <c r="F58" s="93">
        <f t="shared" si="9"/>
        <v>-56183.711090000179</v>
      </c>
      <c r="G58" s="83" t="str">
        <f>'9.1.1'!C38</f>
        <v>CAGW</v>
      </c>
      <c r="H58" s="94">
        <v>0.2262649010137</v>
      </c>
      <c r="I58" s="93">
        <f>'9.1.1'!K38</f>
        <v>-12712.401828361209</v>
      </c>
      <c r="J58" s="86" t="s">
        <v>56</v>
      </c>
    </row>
    <row r="59" spans="1:10" ht="12" customHeight="1">
      <c r="A59" s="90"/>
      <c r="B59" s="96"/>
      <c r="C59" s="90"/>
      <c r="D59" s="97">
        <v>282</v>
      </c>
      <c r="E59" s="81" t="s">
        <v>90</v>
      </c>
      <c r="F59" s="93">
        <f t="shared" si="9"/>
        <v>-99386.028470000092</v>
      </c>
      <c r="G59" s="83" t="str">
        <f>'9.1.1'!C39</f>
        <v>JBG</v>
      </c>
      <c r="H59" s="94">
        <v>0.22498093236399827</v>
      </c>
      <c r="I59" s="93">
        <f>'9.1.1'!K39</f>
        <v>-22359.961349135498</v>
      </c>
      <c r="J59" s="86" t="s">
        <v>56</v>
      </c>
    </row>
    <row r="60" spans="1:10" ht="12" customHeight="1">
      <c r="A60" s="90"/>
      <c r="B60" s="91"/>
      <c r="C60" s="90"/>
      <c r="D60" s="97">
        <v>282</v>
      </c>
      <c r="E60" s="81" t="s">
        <v>90</v>
      </c>
      <c r="F60" s="93">
        <f t="shared" si="9"/>
        <v>-557973.66412000242</v>
      </c>
      <c r="G60" s="83" t="str">
        <f>'9.1.1'!C40</f>
        <v>CAGW</v>
      </c>
      <c r="H60" s="94">
        <v>0.2262649010137</v>
      </c>
      <c r="I60" s="93">
        <f>'9.1.1'!K40</f>
        <v>-126249.85588036384</v>
      </c>
      <c r="J60" s="86" t="s">
        <v>56</v>
      </c>
    </row>
    <row r="61" spans="1:10" ht="12" customHeight="1">
      <c r="A61" s="90"/>
      <c r="B61" s="91"/>
      <c r="C61" s="90"/>
      <c r="D61" s="97"/>
      <c r="F61" s="93"/>
      <c r="G61" s="83"/>
      <c r="H61" s="94"/>
      <c r="I61" s="93"/>
      <c r="J61" s="95"/>
    </row>
    <row r="62" spans="1:10" hidden="1">
      <c r="A62" s="90"/>
      <c r="B62" s="96" t="s">
        <v>66</v>
      </c>
      <c r="C62" s="90"/>
      <c r="D62" s="97">
        <v>456</v>
      </c>
      <c r="E62" s="81" t="s">
        <v>90</v>
      </c>
      <c r="F62" s="93">
        <v>0</v>
      </c>
      <c r="G62" s="83" t="s">
        <v>38</v>
      </c>
      <c r="H62" s="94">
        <v>8.043396137671209E-2</v>
      </c>
      <c r="I62" s="100">
        <v>0</v>
      </c>
      <c r="J62" s="95"/>
    </row>
    <row r="63" spans="1:10" ht="12" customHeight="1">
      <c r="A63" s="90"/>
      <c r="B63" s="96"/>
      <c r="C63" s="90"/>
      <c r="D63" s="97"/>
      <c r="F63" s="93"/>
      <c r="G63" s="83"/>
      <c r="H63" s="94"/>
      <c r="I63" s="93"/>
      <c r="J63" s="95"/>
    </row>
    <row r="64" spans="1:10" ht="12" customHeight="1" thickBot="1">
      <c r="A64" s="90"/>
      <c r="B64" s="104" t="s">
        <v>91</v>
      </c>
      <c r="C64" s="90"/>
      <c r="D64" s="92"/>
      <c r="E64" s="92"/>
      <c r="F64" s="105"/>
      <c r="G64" s="92"/>
      <c r="H64" s="97"/>
      <c r="I64" s="92"/>
      <c r="J64" s="86"/>
    </row>
    <row r="65" spans="1:10" ht="12" customHeight="1">
      <c r="A65" s="121" t="s">
        <v>102</v>
      </c>
      <c r="B65" s="122"/>
      <c r="C65" s="122"/>
      <c r="D65" s="122"/>
      <c r="E65" s="122"/>
      <c r="F65" s="122"/>
      <c r="G65" s="122"/>
      <c r="H65" s="122"/>
      <c r="I65" s="122"/>
      <c r="J65" s="123"/>
    </row>
    <row r="66" spans="1:10" ht="12" customHeight="1">
      <c r="A66" s="124"/>
      <c r="B66" s="125"/>
      <c r="C66" s="125"/>
      <c r="D66" s="125"/>
      <c r="E66" s="125"/>
      <c r="F66" s="125"/>
      <c r="G66" s="125"/>
      <c r="H66" s="125"/>
      <c r="I66" s="125"/>
      <c r="J66" s="126"/>
    </row>
    <row r="67" spans="1:10" ht="12" customHeight="1">
      <c r="A67" s="124"/>
      <c r="B67" s="125"/>
      <c r="C67" s="125"/>
      <c r="D67" s="125"/>
      <c r="E67" s="125"/>
      <c r="F67" s="125"/>
      <c r="G67" s="125"/>
      <c r="H67" s="125"/>
      <c r="I67" s="125"/>
      <c r="J67" s="126"/>
    </row>
    <row r="68" spans="1:10" ht="12" customHeight="1">
      <c r="A68" s="124"/>
      <c r="B68" s="125"/>
      <c r="C68" s="125"/>
      <c r="D68" s="125"/>
      <c r="E68" s="125"/>
      <c r="F68" s="125"/>
      <c r="G68" s="125"/>
      <c r="H68" s="125"/>
      <c r="I68" s="125"/>
      <c r="J68" s="126"/>
    </row>
    <row r="69" spans="1:10" ht="12" customHeight="1">
      <c r="A69" s="124"/>
      <c r="B69" s="125"/>
      <c r="C69" s="125"/>
      <c r="D69" s="125"/>
      <c r="E69" s="125"/>
      <c r="F69" s="125"/>
      <c r="G69" s="125"/>
      <c r="H69" s="125"/>
      <c r="I69" s="125"/>
      <c r="J69" s="126"/>
    </row>
    <row r="70" spans="1:10" ht="12" customHeight="1">
      <c r="A70" s="124"/>
      <c r="B70" s="125"/>
      <c r="C70" s="125"/>
      <c r="D70" s="125"/>
      <c r="E70" s="125"/>
      <c r="F70" s="125"/>
      <c r="G70" s="125"/>
      <c r="H70" s="125"/>
      <c r="I70" s="125"/>
      <c r="J70" s="126"/>
    </row>
    <row r="71" spans="1:10" ht="12" customHeight="1">
      <c r="A71" s="124"/>
      <c r="B71" s="125"/>
      <c r="C71" s="125"/>
      <c r="D71" s="125"/>
      <c r="E71" s="125"/>
      <c r="F71" s="125"/>
      <c r="G71" s="125"/>
      <c r="H71" s="125"/>
      <c r="I71" s="125"/>
      <c r="J71" s="126"/>
    </row>
    <row r="72" spans="1:10" ht="12" customHeight="1">
      <c r="A72" s="124"/>
      <c r="B72" s="125"/>
      <c r="C72" s="125"/>
      <c r="D72" s="125"/>
      <c r="E72" s="125"/>
      <c r="F72" s="125"/>
      <c r="G72" s="125"/>
      <c r="H72" s="125"/>
      <c r="I72" s="125"/>
      <c r="J72" s="126"/>
    </row>
    <row r="73" spans="1:10" ht="12" customHeight="1">
      <c r="A73" s="124"/>
      <c r="B73" s="125"/>
      <c r="C73" s="125"/>
      <c r="D73" s="125"/>
      <c r="E73" s="125"/>
      <c r="F73" s="125"/>
      <c r="G73" s="125"/>
      <c r="H73" s="125"/>
      <c r="I73" s="125"/>
      <c r="J73" s="126"/>
    </row>
    <row r="74" spans="1:10" ht="12" customHeight="1">
      <c r="A74" s="124"/>
      <c r="B74" s="125"/>
      <c r="C74" s="125"/>
      <c r="D74" s="125"/>
      <c r="E74" s="125"/>
      <c r="F74" s="125"/>
      <c r="G74" s="125"/>
      <c r="H74" s="125"/>
      <c r="I74" s="125"/>
      <c r="J74" s="126"/>
    </row>
    <row r="75" spans="1:10" ht="14.25" customHeight="1">
      <c r="A75" s="124"/>
      <c r="B75" s="125"/>
      <c r="C75" s="125"/>
      <c r="D75" s="125"/>
      <c r="E75" s="125"/>
      <c r="F75" s="125"/>
      <c r="G75" s="125"/>
      <c r="H75" s="125"/>
      <c r="I75" s="125"/>
      <c r="J75" s="126"/>
    </row>
    <row r="76" spans="1:10" ht="14.25" customHeight="1" thickBot="1">
      <c r="A76" s="127"/>
      <c r="B76" s="128"/>
      <c r="C76" s="128"/>
      <c r="D76" s="128"/>
      <c r="E76" s="128"/>
      <c r="F76" s="128"/>
      <c r="G76" s="128"/>
      <c r="H76" s="128"/>
      <c r="I76" s="128"/>
      <c r="J76" s="129"/>
    </row>
  </sheetData>
  <mergeCells count="1">
    <mergeCell ref="A65:J76"/>
  </mergeCells>
  <conditionalFormatting sqref="B17:B18 B20 B8:B15">
    <cfRule type="cellIs" dxfId="2" priority="3" stopIfTrue="1" operator="equal">
      <formula>"Title"</formula>
    </cfRule>
  </conditionalFormatting>
  <conditionalFormatting sqref="B19 B10">
    <cfRule type="cellIs" dxfId="1" priority="2" stopIfTrue="1" operator="equal">
      <formula>"Adjustment to Income/Expense/Rate Base:"</formula>
    </cfRule>
  </conditionalFormatting>
  <conditionalFormatting sqref="I6">
    <cfRule type="cellIs" dxfId="0" priority="1" stopIfTrue="1" operator="equal">
      <formula>"Update"</formula>
    </cfRule>
  </conditionalFormatting>
  <dataValidations disablePrompts="1" count="4">
    <dataValidation type="list" errorStyle="warning" allowBlank="1" showInputMessage="1" showErrorMessage="1" errorTitle="Factor" error="This factor is not included in the drop-down list. Is this the factor you want to use?" sqref="G8">
      <formula1>#REF!</formula1>
    </dataValidation>
    <dataValidation type="list" allowBlank="1" showInputMessage="1" showErrorMessage="1" errorTitle="Oops!" error="You must enter a state, or, if the adjustment is system, enter all states." sqref="I6">
      <formula1>#REF!</formula1>
    </dataValidation>
    <dataValidation type="list" errorStyle="warning" allowBlank="1" showInputMessage="1" showErrorMessage="1" errorTitle="FERC ACCOUNT" error="This FERC Account is not included in the drop-down list. Is this the account you want to use?" sqref="D8">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2:E23 E39:E40 E34:E35 E31:E32 E11:E12 E8 E20 E15">
      <formula1>"1, 2, 3"</formula1>
    </dataValidation>
  </dataValidations>
  <pageMargins left="0.7" right="0.7" top="0.75" bottom="0.42"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90" zoomScaleNormal="90" zoomScaleSheetLayoutView="90" workbookViewId="0">
      <pane xSplit="4" ySplit="6" topLeftCell="E7" activePane="bottomRight" state="frozen"/>
      <selection pane="topRight" activeCell="E1" sqref="E1"/>
      <selection pane="bottomLeft" activeCell="A7" sqref="A7"/>
      <selection pane="bottomRight" activeCell="E7" sqref="E7"/>
    </sheetView>
  </sheetViews>
  <sheetFormatPr defaultRowHeight="12"/>
  <cols>
    <col min="1" max="1" width="23.75" style="26" customWidth="1"/>
    <col min="2" max="2" width="10.375" style="22" customWidth="1"/>
    <col min="3" max="3" width="6.375" style="22" customWidth="1"/>
    <col min="4" max="4" width="11.125" style="26" customWidth="1"/>
    <col min="5" max="6" width="10.25" style="26" customWidth="1"/>
    <col min="7" max="7" width="10.25" style="4" customWidth="1"/>
    <col min="8" max="11" width="11.125" style="26" customWidth="1"/>
    <col min="12" max="12" width="6.5" style="22" customWidth="1"/>
    <col min="13" max="13" width="13.875" style="26" customWidth="1"/>
    <col min="14" max="14" width="10.25" style="26" bestFit="1" customWidth="1"/>
    <col min="15" max="15" width="11.5" style="26" bestFit="1" customWidth="1"/>
    <col min="16" max="16384" width="9" style="26"/>
  </cols>
  <sheetData>
    <row r="1" spans="1:15">
      <c r="A1" s="21" t="s">
        <v>0</v>
      </c>
      <c r="D1" s="23"/>
      <c r="E1" s="23"/>
      <c r="F1" s="23"/>
      <c r="G1" s="24"/>
      <c r="H1" s="23"/>
      <c r="I1" s="23"/>
      <c r="J1" s="23"/>
      <c r="K1" s="25"/>
      <c r="L1" s="25"/>
    </row>
    <row r="2" spans="1:15">
      <c r="A2" s="21" t="s">
        <v>1</v>
      </c>
      <c r="D2" s="23"/>
      <c r="E2" s="23"/>
      <c r="F2" s="23"/>
      <c r="G2" s="24"/>
      <c r="H2" s="23"/>
      <c r="I2" s="23"/>
      <c r="J2" s="23"/>
      <c r="K2" s="23"/>
      <c r="L2" s="27"/>
    </row>
    <row r="3" spans="1:15">
      <c r="A3" s="21" t="s">
        <v>99</v>
      </c>
    </row>
    <row r="4" spans="1:15" ht="36.75" thickBot="1">
      <c r="H4" s="28" t="s">
        <v>24</v>
      </c>
      <c r="J4" s="28" t="s">
        <v>25</v>
      </c>
    </row>
    <row r="5" spans="1:15" ht="24">
      <c r="D5" s="29" t="s">
        <v>26</v>
      </c>
      <c r="E5" s="30"/>
      <c r="F5" s="30"/>
      <c r="G5" s="31"/>
      <c r="H5" s="29" t="s">
        <v>27</v>
      </c>
      <c r="J5" s="29" t="s">
        <v>27</v>
      </c>
    </row>
    <row r="6" spans="1:15" s="37" customFormat="1" ht="100.5" customHeight="1">
      <c r="A6" s="32" t="s">
        <v>28</v>
      </c>
      <c r="B6" s="33" t="s">
        <v>29</v>
      </c>
      <c r="C6" s="33" t="s">
        <v>30</v>
      </c>
      <c r="D6" s="34" t="s">
        <v>31</v>
      </c>
      <c r="E6" s="78" t="s">
        <v>80</v>
      </c>
      <c r="F6" s="78" t="s">
        <v>81</v>
      </c>
      <c r="G6" s="35" t="s">
        <v>79</v>
      </c>
      <c r="H6" s="34" t="s">
        <v>31</v>
      </c>
      <c r="I6" s="33" t="s">
        <v>16</v>
      </c>
      <c r="J6" s="34" t="s">
        <v>31</v>
      </c>
      <c r="K6" s="33" t="s">
        <v>32</v>
      </c>
      <c r="L6" s="33" t="s">
        <v>33</v>
      </c>
      <c r="M6" s="36"/>
    </row>
    <row r="7" spans="1:15" s="37" customFormat="1">
      <c r="A7" s="38" t="s">
        <v>34</v>
      </c>
      <c r="B7" s="39"/>
      <c r="C7" s="39"/>
      <c r="D7" s="40"/>
      <c r="E7" s="39"/>
      <c r="F7" s="41"/>
      <c r="G7" s="41"/>
      <c r="H7" s="40"/>
      <c r="I7" s="39"/>
      <c r="J7" s="40"/>
      <c r="K7" s="39"/>
    </row>
    <row r="8" spans="1:15">
      <c r="A8" s="42" t="s">
        <v>35</v>
      </c>
      <c r="B8" s="43" t="s">
        <v>36</v>
      </c>
      <c r="C8" s="22" t="s">
        <v>37</v>
      </c>
      <c r="D8" s="44">
        <v>0</v>
      </c>
      <c r="E8" s="45"/>
      <c r="F8" s="45"/>
      <c r="G8" s="45">
        <v>6733331.9395945175</v>
      </c>
      <c r="H8" s="46">
        <f t="shared" ref="H8:H9" si="0">SUM(D8:G8)</f>
        <v>6733331.9395945175</v>
      </c>
      <c r="I8" s="47">
        <f>'9.1.2'!$C$22</f>
        <v>1.0177700000000001</v>
      </c>
      <c r="J8" s="46">
        <f>H8*I8</f>
        <v>6852983.2481611129</v>
      </c>
      <c r="K8" s="48">
        <f>J8-H8</f>
        <v>119651.30856659543</v>
      </c>
      <c r="L8" s="22">
        <v>9.1</v>
      </c>
      <c r="M8" s="49"/>
      <c r="N8" s="49"/>
    </row>
    <row r="9" spans="1:15">
      <c r="A9" s="42" t="s">
        <v>41</v>
      </c>
      <c r="B9" s="43" t="s">
        <v>42</v>
      </c>
      <c r="C9" s="22" t="s">
        <v>39</v>
      </c>
      <c r="D9" s="44">
        <v>0</v>
      </c>
      <c r="E9" s="45"/>
      <c r="F9" s="45"/>
      <c r="G9" s="45">
        <v>39176444.452470288</v>
      </c>
      <c r="H9" s="44">
        <f t="shared" si="0"/>
        <v>39176444.452470288</v>
      </c>
      <c r="I9" s="47">
        <f>'9.1.2'!$C$22</f>
        <v>1.0177700000000001</v>
      </c>
      <c r="J9" s="44">
        <f>H9*I9</f>
        <v>39872609.870390691</v>
      </c>
      <c r="K9" s="48">
        <f t="shared" ref="K9" si="1">J9-H9</f>
        <v>696165.41792040318</v>
      </c>
      <c r="L9" s="22">
        <v>9.1</v>
      </c>
      <c r="M9" s="49"/>
      <c r="N9" s="49"/>
    </row>
    <row r="10" spans="1:15">
      <c r="D10" s="51">
        <f>SUM(D8:D9)</f>
        <v>0</v>
      </c>
      <c r="E10" s="52">
        <f>SUM(E8:E9)</f>
        <v>0</v>
      </c>
      <c r="F10" s="53">
        <f>SUM(F8:F9)</f>
        <v>0</v>
      </c>
      <c r="G10" s="53">
        <f>SUM(G8:G9)</f>
        <v>45909776.392064802</v>
      </c>
      <c r="H10" s="51">
        <f>SUM(H8:H9)</f>
        <v>45909776.392064802</v>
      </c>
      <c r="I10" s="54"/>
      <c r="J10" s="51">
        <f>SUM(J8:J9)</f>
        <v>46725593.118551806</v>
      </c>
      <c r="K10" s="52">
        <f>SUM(K8:K9)</f>
        <v>815816.72648699861</v>
      </c>
      <c r="L10" s="22">
        <v>9.1</v>
      </c>
      <c r="M10" s="49"/>
      <c r="N10" s="49"/>
    </row>
    <row r="11" spans="1:15">
      <c r="A11" s="21" t="s">
        <v>43</v>
      </c>
      <c r="D11" s="55"/>
      <c r="E11" s="56"/>
      <c r="F11" s="56"/>
      <c r="G11" s="56"/>
      <c r="H11" s="57"/>
      <c r="I11" s="22"/>
      <c r="J11" s="57"/>
      <c r="M11" s="49"/>
      <c r="N11" s="49"/>
    </row>
    <row r="12" spans="1:15">
      <c r="A12" s="26" t="s">
        <v>35</v>
      </c>
      <c r="B12" s="22" t="s">
        <v>44</v>
      </c>
      <c r="C12" s="22" t="s">
        <v>37</v>
      </c>
      <c r="D12" s="44">
        <v>0</v>
      </c>
      <c r="E12" s="45"/>
      <c r="F12" s="45"/>
      <c r="G12" s="45">
        <v>-121279.43675134121</v>
      </c>
      <c r="H12" s="46">
        <f>SUM(D12:G12)</f>
        <v>-121279.43675134121</v>
      </c>
      <c r="I12" s="47">
        <f>'9.1.2'!$C$22</f>
        <v>1.0177700000000001</v>
      </c>
      <c r="J12" s="46">
        <f t="shared" ref="J12:J13" si="2">H12*I12</f>
        <v>-123434.57234241256</v>
      </c>
      <c r="K12" s="48">
        <f t="shared" ref="K12:K13" si="3">J12-H12</f>
        <v>-2155.1355910713464</v>
      </c>
      <c r="L12" s="22">
        <v>9.1</v>
      </c>
      <c r="M12" s="49"/>
      <c r="N12" s="49"/>
    </row>
    <row r="13" spans="1:15">
      <c r="A13" s="26" t="s">
        <v>41</v>
      </c>
      <c r="B13" s="22" t="s">
        <v>45</v>
      </c>
      <c r="C13" s="22" t="s">
        <v>39</v>
      </c>
      <c r="D13" s="44">
        <v>0</v>
      </c>
      <c r="E13" s="45"/>
      <c r="F13" s="45"/>
      <c r="G13" s="45">
        <v>-1250213.0409494368</v>
      </c>
      <c r="H13" s="46">
        <f>SUM(D13:G13)</f>
        <v>-1250213.0409494368</v>
      </c>
      <c r="I13" s="47">
        <f>'9.1.2'!$C$22</f>
        <v>1.0177700000000001</v>
      </c>
      <c r="J13" s="46">
        <f t="shared" si="2"/>
        <v>-1272429.3266871085</v>
      </c>
      <c r="K13" s="48">
        <f t="shared" si="3"/>
        <v>-22216.285737671657</v>
      </c>
      <c r="L13" s="22">
        <v>9.1</v>
      </c>
      <c r="M13" s="49"/>
      <c r="N13" s="49"/>
    </row>
    <row r="14" spans="1:15">
      <c r="D14" s="58">
        <f>SUM(D12:D13)</f>
        <v>0</v>
      </c>
      <c r="E14" s="59">
        <f>SUM(E12:E13)</f>
        <v>0</v>
      </c>
      <c r="F14" s="59">
        <f>SUM(F12:F13)</f>
        <v>0</v>
      </c>
      <c r="G14" s="59">
        <f>SUM(G12:G13)</f>
        <v>-1371492.4777007781</v>
      </c>
      <c r="H14" s="58">
        <f>SUM(H12:H13)</f>
        <v>-1371492.4777007781</v>
      </c>
      <c r="I14" s="54"/>
      <c r="J14" s="58">
        <f>SUM(J12:J13)</f>
        <v>-1395863.899029521</v>
      </c>
      <c r="K14" s="59">
        <f>SUM(K12:K13)</f>
        <v>-24371.421328743003</v>
      </c>
      <c r="L14" s="22">
        <v>9.1</v>
      </c>
      <c r="M14" s="49"/>
      <c r="N14" s="49"/>
      <c r="O14" s="48"/>
    </row>
    <row r="15" spans="1:15">
      <c r="A15" s="38" t="s">
        <v>46</v>
      </c>
      <c r="D15" s="60"/>
      <c r="E15" s="4"/>
      <c r="F15" s="4"/>
      <c r="H15" s="61"/>
      <c r="I15" s="22"/>
      <c r="J15" s="61"/>
      <c r="M15" s="49"/>
      <c r="N15" s="49"/>
    </row>
    <row r="16" spans="1:15">
      <c r="A16" s="26" t="s">
        <v>35</v>
      </c>
      <c r="B16" s="22" t="s">
        <v>47</v>
      </c>
      <c r="C16" s="22" t="s">
        <v>37</v>
      </c>
      <c r="D16" s="44">
        <v>0</v>
      </c>
      <c r="E16" s="45"/>
      <c r="F16" s="45"/>
      <c r="G16" s="45">
        <v>121279.43675134121</v>
      </c>
      <c r="H16" s="46">
        <f>SUM(D16:G16)</f>
        <v>121279.43675134121</v>
      </c>
      <c r="I16" s="47">
        <f>'9.1.2'!$C$22</f>
        <v>1.0177700000000001</v>
      </c>
      <c r="J16" s="46">
        <f t="shared" ref="J16:J17" si="4">H16*I16</f>
        <v>123434.57234241256</v>
      </c>
      <c r="K16" s="48">
        <f t="shared" ref="K16:K17" si="5">J16-H16</f>
        <v>2155.1355910713464</v>
      </c>
      <c r="L16" s="22">
        <v>9.1</v>
      </c>
      <c r="M16" s="49"/>
      <c r="N16" s="49"/>
    </row>
    <row r="17" spans="1:15">
      <c r="A17" s="26" t="s">
        <v>41</v>
      </c>
      <c r="B17" s="22" t="s">
        <v>48</v>
      </c>
      <c r="C17" s="22" t="s">
        <v>39</v>
      </c>
      <c r="D17" s="44">
        <v>0</v>
      </c>
      <c r="E17" s="45"/>
      <c r="F17" s="45"/>
      <c r="G17" s="45">
        <v>1280683.7402278024</v>
      </c>
      <c r="H17" s="46">
        <f>SUM(D17:G17)</f>
        <v>1280683.7402278024</v>
      </c>
      <c r="I17" s="47">
        <f>'9.1.2'!$C$22</f>
        <v>1.0177700000000001</v>
      </c>
      <c r="J17" s="46">
        <f t="shared" si="4"/>
        <v>1303441.4902916506</v>
      </c>
      <c r="K17" s="48">
        <f t="shared" si="5"/>
        <v>22757.750063848216</v>
      </c>
      <c r="L17" s="22">
        <v>9.1</v>
      </c>
      <c r="M17" s="49"/>
      <c r="N17" s="49"/>
    </row>
    <row r="18" spans="1:15">
      <c r="D18" s="62">
        <f>SUM(D16:D17)</f>
        <v>0</v>
      </c>
      <c r="E18" s="63">
        <f>SUM(E16:E17)</f>
        <v>0</v>
      </c>
      <c r="F18" s="59">
        <f>SUM(F16:F17)</f>
        <v>0</v>
      </c>
      <c r="G18" s="59">
        <f>SUM(G16:G17)</f>
        <v>1401963.1769791436</v>
      </c>
      <c r="H18" s="62">
        <f>SUM(H16:H17)</f>
        <v>1401963.1769791436</v>
      </c>
      <c r="I18" s="54"/>
      <c r="J18" s="62">
        <f>SUM(J16:J17)</f>
        <v>1426876.0626340632</v>
      </c>
      <c r="K18" s="63">
        <f>SUM(K16:K17)</f>
        <v>24912.885654919563</v>
      </c>
      <c r="L18" s="22">
        <v>9.1</v>
      </c>
      <c r="M18" s="49"/>
      <c r="N18" s="49"/>
      <c r="O18" s="49"/>
    </row>
    <row r="19" spans="1:15">
      <c r="A19" s="56" t="s">
        <v>49</v>
      </c>
      <c r="D19" s="60"/>
      <c r="E19" s="4"/>
      <c r="F19" s="4"/>
      <c r="H19" s="61"/>
      <c r="I19" s="22"/>
      <c r="J19" s="61"/>
      <c r="M19" s="49"/>
      <c r="N19" s="49"/>
    </row>
    <row r="20" spans="1:15">
      <c r="A20" s="4" t="s">
        <v>41</v>
      </c>
      <c r="B20" s="64" t="s">
        <v>52</v>
      </c>
      <c r="C20" s="22" t="s">
        <v>39</v>
      </c>
      <c r="D20" s="44">
        <v>0</v>
      </c>
      <c r="E20" s="45"/>
      <c r="F20" s="45"/>
      <c r="G20" s="45">
        <v>141765.93659543124</v>
      </c>
      <c r="H20" s="65">
        <f t="shared" ref="H20" si="6">SUM(D20:G20)</f>
        <v>141765.93659543124</v>
      </c>
      <c r="I20" s="47">
        <f>'9.1.2'!$C$22</f>
        <v>1.0177700000000001</v>
      </c>
      <c r="J20" s="65">
        <f t="shared" ref="J20" si="7">H20*I20</f>
        <v>144285.11728873206</v>
      </c>
      <c r="K20" s="48">
        <f t="shared" ref="K20" si="8">J20-H20</f>
        <v>2519.1806933008193</v>
      </c>
      <c r="L20" s="22">
        <v>9.1</v>
      </c>
      <c r="M20" s="49"/>
      <c r="N20" s="49"/>
    </row>
    <row r="21" spans="1:15">
      <c r="A21" s="4"/>
      <c r="D21" s="62">
        <f>SUM(D20:D20)</f>
        <v>0</v>
      </c>
      <c r="E21" s="63">
        <f>SUM(E20:E20)</f>
        <v>0</v>
      </c>
      <c r="F21" s="59">
        <f>SUM(F20:F20)</f>
        <v>0</v>
      </c>
      <c r="G21" s="59">
        <f>SUM(G20:G20)</f>
        <v>141765.93659543124</v>
      </c>
      <c r="H21" s="62">
        <f>SUM(H20:H20)</f>
        <v>141765.93659543124</v>
      </c>
      <c r="I21" s="54"/>
      <c r="J21" s="62">
        <f>SUM(J20:J20)</f>
        <v>144285.11728873206</v>
      </c>
      <c r="K21" s="63">
        <f>SUM(K20:K20)</f>
        <v>2519.1806933008193</v>
      </c>
      <c r="L21" s="22">
        <v>9.1</v>
      </c>
      <c r="M21" s="49"/>
      <c r="N21" s="49"/>
    </row>
    <row r="22" spans="1:15">
      <c r="A22" s="21" t="s">
        <v>53</v>
      </c>
      <c r="D22" s="66"/>
      <c r="E22" s="67"/>
      <c r="F22" s="67"/>
      <c r="G22" s="67"/>
      <c r="H22" s="65"/>
      <c r="I22" s="47"/>
      <c r="J22" s="65"/>
      <c r="K22" s="48"/>
      <c r="M22" s="49"/>
      <c r="N22" s="49"/>
    </row>
    <row r="23" spans="1:15" s="4" customFormat="1">
      <c r="A23" s="4" t="s">
        <v>54</v>
      </c>
      <c r="B23" s="50" t="s">
        <v>55</v>
      </c>
      <c r="C23" s="50" t="s">
        <v>39</v>
      </c>
      <c r="D23" s="44">
        <v>20284349.57044993</v>
      </c>
      <c r="E23" s="45">
        <v>29248552.714326911</v>
      </c>
      <c r="F23" s="45">
        <v>-33801537.021510273</v>
      </c>
      <c r="G23" s="45"/>
      <c r="H23" s="66">
        <f t="shared" ref="H23:H29" si="9">SUM(D23:G23)</f>
        <v>15731365.263266563</v>
      </c>
      <c r="I23" s="79">
        <f>'9.1.2'!$C$22</f>
        <v>1.0177700000000001</v>
      </c>
      <c r="J23" s="66">
        <f t="shared" ref="J23:J29" si="10">H23*I23</f>
        <v>16010911.623994811</v>
      </c>
      <c r="K23" s="45">
        <f t="shared" ref="K23:K29" si="11">J23-H23</f>
        <v>279546.36072824709</v>
      </c>
      <c r="L23" s="22">
        <v>9.1</v>
      </c>
      <c r="M23" s="80"/>
      <c r="N23" s="49"/>
    </row>
    <row r="24" spans="1:15" s="4" customFormat="1">
      <c r="A24" s="4" t="s">
        <v>57</v>
      </c>
      <c r="B24" s="50" t="s">
        <v>58</v>
      </c>
      <c r="C24" s="50" t="s">
        <v>39</v>
      </c>
      <c r="D24" s="44">
        <v>65537006.204015367</v>
      </c>
      <c r="E24" s="45">
        <v>20781087.6136958</v>
      </c>
      <c r="F24" s="45">
        <v>-38214529.03032995</v>
      </c>
      <c r="G24" s="45"/>
      <c r="H24" s="66">
        <f t="shared" si="9"/>
        <v>48103564.787381224</v>
      </c>
      <c r="I24" s="79">
        <f>'9.1.2'!$C$22</f>
        <v>1.0177700000000001</v>
      </c>
      <c r="J24" s="66">
        <f t="shared" si="10"/>
        <v>48958365.133652993</v>
      </c>
      <c r="K24" s="45">
        <f t="shared" si="11"/>
        <v>854800.34627176821</v>
      </c>
      <c r="L24" s="22">
        <v>9.1</v>
      </c>
      <c r="M24" s="80"/>
      <c r="N24" s="49"/>
    </row>
    <row r="25" spans="1:15" s="4" customFormat="1">
      <c r="A25" s="4" t="s">
        <v>57</v>
      </c>
      <c r="B25" s="50" t="s">
        <v>58</v>
      </c>
      <c r="C25" s="50" t="s">
        <v>59</v>
      </c>
      <c r="D25" s="44">
        <v>1760474.7193493019</v>
      </c>
      <c r="E25" s="45">
        <v>3338985.9783156915</v>
      </c>
      <c r="F25" s="45">
        <v>-2028323.5553552369</v>
      </c>
      <c r="G25" s="45"/>
      <c r="H25" s="66">
        <f t="shared" si="9"/>
        <v>3071137.142309756</v>
      </c>
      <c r="I25" s="79">
        <f>'9.1.2'!$C$22</f>
        <v>1.0177700000000001</v>
      </c>
      <c r="J25" s="66">
        <f t="shared" si="10"/>
        <v>3125711.2493286007</v>
      </c>
      <c r="K25" s="45">
        <f t="shared" si="11"/>
        <v>54574.10701884469</v>
      </c>
      <c r="L25" s="22">
        <v>9.1</v>
      </c>
      <c r="M25" s="80"/>
      <c r="N25" s="49"/>
    </row>
    <row r="26" spans="1:15" s="4" customFormat="1">
      <c r="A26" s="4" t="s">
        <v>60</v>
      </c>
      <c r="B26" s="50" t="s">
        <v>61</v>
      </c>
      <c r="C26" s="50" t="s">
        <v>39</v>
      </c>
      <c r="D26" s="44">
        <v>24045878.2624017</v>
      </c>
      <c r="E26" s="45">
        <v>-213479.50411225203</v>
      </c>
      <c r="F26" s="45">
        <v>662220.34651204199</v>
      </c>
      <c r="G26" s="45"/>
      <c r="H26" s="66">
        <f t="shared" si="9"/>
        <v>24494619.104801491</v>
      </c>
      <c r="I26" s="79">
        <f>'9.1.2'!$C$22</f>
        <v>1.0177700000000001</v>
      </c>
      <c r="J26" s="66">
        <f t="shared" si="10"/>
        <v>24929888.486293815</v>
      </c>
      <c r="K26" s="45">
        <f t="shared" si="11"/>
        <v>435269.38149232417</v>
      </c>
      <c r="L26" s="22">
        <v>9.1</v>
      </c>
      <c r="M26" s="80"/>
      <c r="N26" s="49"/>
    </row>
    <row r="27" spans="1:15" s="4" customFormat="1">
      <c r="A27" s="4" t="s">
        <v>60</v>
      </c>
      <c r="B27" s="50" t="s">
        <v>61</v>
      </c>
      <c r="C27" s="50" t="s">
        <v>59</v>
      </c>
      <c r="D27" s="44">
        <v>0</v>
      </c>
      <c r="E27" s="45">
        <v>0</v>
      </c>
      <c r="F27" s="45">
        <v>0</v>
      </c>
      <c r="G27" s="45"/>
      <c r="H27" s="66">
        <f t="shared" si="9"/>
        <v>0</v>
      </c>
      <c r="I27" s="79">
        <f>'9.1.2'!$C$22</f>
        <v>1.0177700000000001</v>
      </c>
      <c r="J27" s="66">
        <f t="shared" si="10"/>
        <v>0</v>
      </c>
      <c r="K27" s="45">
        <f t="shared" si="11"/>
        <v>0</v>
      </c>
      <c r="L27" s="22">
        <v>9.1</v>
      </c>
      <c r="M27" s="80"/>
      <c r="N27" s="49"/>
    </row>
    <row r="28" spans="1:15" s="4" customFormat="1">
      <c r="A28" s="4" t="s">
        <v>62</v>
      </c>
      <c r="B28" s="50" t="s">
        <v>63</v>
      </c>
      <c r="C28" s="50" t="s">
        <v>59</v>
      </c>
      <c r="D28" s="44">
        <v>43778995.744741969</v>
      </c>
      <c r="E28" s="45">
        <v>-3081390.3274499686</v>
      </c>
      <c r="F28" s="45">
        <v>5560342.3381767739</v>
      </c>
      <c r="G28" s="45"/>
      <c r="H28" s="66">
        <f t="shared" si="9"/>
        <v>46257947.755468771</v>
      </c>
      <c r="I28" s="79">
        <f>'9.1.2'!$C$22</f>
        <v>1.0177700000000001</v>
      </c>
      <c r="J28" s="66">
        <f t="shared" si="10"/>
        <v>47079951.487083457</v>
      </c>
      <c r="K28" s="45">
        <f t="shared" si="11"/>
        <v>822003.73161468655</v>
      </c>
      <c r="L28" s="22">
        <v>9.1</v>
      </c>
      <c r="M28" s="80"/>
      <c r="N28" s="49"/>
    </row>
    <row r="29" spans="1:15" s="4" customFormat="1">
      <c r="A29" s="4" t="s">
        <v>62</v>
      </c>
      <c r="B29" s="50" t="s">
        <v>64</v>
      </c>
      <c r="C29" s="50" t="s">
        <v>59</v>
      </c>
      <c r="D29" s="44">
        <v>24376699.202651706</v>
      </c>
      <c r="E29" s="45">
        <v>3490110.5277163275</v>
      </c>
      <c r="F29" s="45">
        <v>-4945877.2364272941</v>
      </c>
      <c r="G29" s="45"/>
      <c r="H29" s="66">
        <f t="shared" si="9"/>
        <v>22920932.493940741</v>
      </c>
      <c r="I29" s="79">
        <f>'9.1.2'!$C$22</f>
        <v>1.0177700000000001</v>
      </c>
      <c r="J29" s="66">
        <f t="shared" si="10"/>
        <v>23328237.464358069</v>
      </c>
      <c r="K29" s="45">
        <f t="shared" si="11"/>
        <v>407304.97041732818</v>
      </c>
      <c r="L29" s="22">
        <v>9.1</v>
      </c>
      <c r="M29" s="80"/>
      <c r="N29" s="49"/>
    </row>
    <row r="30" spans="1:15" s="4" customFormat="1">
      <c r="D30" s="68">
        <f>SUM(D24:D29)-D23</f>
        <v>139214704.56271014</v>
      </c>
      <c r="E30" s="53">
        <f>SUM(E24:E29)-E23</f>
        <v>-4933238.4261613116</v>
      </c>
      <c r="F30" s="53">
        <f>SUM(F24:F29)-F23</f>
        <v>-5164630.1159133911</v>
      </c>
      <c r="G30" s="53">
        <f>SUM(G24:G29)-G23</f>
        <v>0</v>
      </c>
      <c r="H30" s="68">
        <f>SUM(H24:H29)-H23</f>
        <v>129116836.02063543</v>
      </c>
      <c r="I30" s="69"/>
      <c r="J30" s="68">
        <f>SUM(J24:J29)-J23</f>
        <v>131411242.19672211</v>
      </c>
      <c r="K30" s="53">
        <f>SUM(K24:K29)-K23</f>
        <v>2294406.1760867047</v>
      </c>
      <c r="L30" s="22">
        <v>9.1</v>
      </c>
      <c r="M30" s="49"/>
      <c r="N30" s="49"/>
    </row>
    <row r="31" spans="1:15">
      <c r="D31" s="107"/>
      <c r="E31" s="108"/>
      <c r="F31" s="108"/>
      <c r="G31" s="108"/>
      <c r="H31" s="107"/>
      <c r="I31" s="47"/>
      <c r="J31" s="107"/>
      <c r="K31" s="108"/>
      <c r="M31" s="49"/>
      <c r="N31" s="49"/>
    </row>
    <row r="32" spans="1:15">
      <c r="A32" s="21" t="s">
        <v>92</v>
      </c>
      <c r="D32" s="107"/>
      <c r="E32" s="108"/>
      <c r="F32" s="108"/>
      <c r="G32" s="108"/>
      <c r="H32" s="107"/>
      <c r="I32" s="47"/>
      <c r="J32" s="107"/>
      <c r="K32" s="108"/>
      <c r="M32" s="49"/>
      <c r="N32" s="49"/>
    </row>
    <row r="33" spans="1:14">
      <c r="B33" s="22" t="s">
        <v>93</v>
      </c>
      <c r="C33" s="22" t="s">
        <v>37</v>
      </c>
      <c r="D33" s="107">
        <v>0</v>
      </c>
      <c r="E33" s="108"/>
      <c r="F33" s="108"/>
      <c r="G33" s="109">
        <v>121279.34630479873</v>
      </c>
      <c r="H33" s="65">
        <f t="shared" ref="H33:H40" si="12">SUM(D33:G33)</f>
        <v>121279.34630479873</v>
      </c>
      <c r="I33" s="47">
        <f>'9.1.2'!$C$22</f>
        <v>1.0177700000000001</v>
      </c>
      <c r="J33" s="65">
        <f t="shared" ref="J33:J40" si="13">H33*I33</f>
        <v>123434.48028863501</v>
      </c>
      <c r="K33" s="48">
        <f t="shared" ref="K33:K40" si="14">J33-H33</f>
        <v>2155.1339838362765</v>
      </c>
      <c r="L33" s="22">
        <v>9.1</v>
      </c>
      <c r="M33" s="49"/>
      <c r="N33" s="49"/>
    </row>
    <row r="34" spans="1:14">
      <c r="B34" s="22" t="s">
        <v>93</v>
      </c>
      <c r="C34" s="22" t="s">
        <v>39</v>
      </c>
      <c r="D34" s="107">
        <v>0</v>
      </c>
      <c r="E34" s="108"/>
      <c r="F34" s="108"/>
      <c r="G34" s="109">
        <v>1209824.17103149</v>
      </c>
      <c r="H34" s="65">
        <f t="shared" si="12"/>
        <v>1209824.17103149</v>
      </c>
      <c r="I34" s="47">
        <f>'9.1.2'!$C$22</f>
        <v>1.0177700000000001</v>
      </c>
      <c r="J34" s="65">
        <f t="shared" si="13"/>
        <v>1231322.7465507197</v>
      </c>
      <c r="K34" s="48">
        <f t="shared" si="14"/>
        <v>21498.575519229751</v>
      </c>
      <c r="L34" s="22">
        <v>9.1</v>
      </c>
      <c r="M34" s="49"/>
      <c r="N34" s="49"/>
    </row>
    <row r="35" spans="1:14">
      <c r="B35" s="22" t="s">
        <v>94</v>
      </c>
      <c r="C35" s="22" t="s">
        <v>37</v>
      </c>
      <c r="D35" s="107">
        <v>0</v>
      </c>
      <c r="E35" s="108"/>
      <c r="F35" s="108"/>
      <c r="G35" s="109">
        <v>3492916.0425718981</v>
      </c>
      <c r="H35" s="65">
        <f t="shared" si="12"/>
        <v>3492916.0425718981</v>
      </c>
      <c r="I35" s="47">
        <f>'9.1.2'!$C$22</f>
        <v>1.0177700000000001</v>
      </c>
      <c r="J35" s="65">
        <f t="shared" si="13"/>
        <v>3554985.1606484009</v>
      </c>
      <c r="K35" s="48">
        <f t="shared" si="14"/>
        <v>62069.118076502811</v>
      </c>
      <c r="L35" s="22">
        <v>9.1</v>
      </c>
      <c r="M35" s="49"/>
      <c r="N35" s="49"/>
    </row>
    <row r="36" spans="1:14">
      <c r="B36" s="22" t="s">
        <v>94</v>
      </c>
      <c r="C36" s="22" t="s">
        <v>39</v>
      </c>
      <c r="D36" s="107">
        <v>0</v>
      </c>
      <c r="E36" s="108"/>
      <c r="F36" s="108"/>
      <c r="G36" s="109">
        <v>-675199.58002889331</v>
      </c>
      <c r="H36" s="65">
        <f t="shared" si="12"/>
        <v>-675199.58002889331</v>
      </c>
      <c r="I36" s="47">
        <f>'9.1.2'!$C$22</f>
        <v>1.0177700000000001</v>
      </c>
      <c r="J36" s="65">
        <f t="shared" si="13"/>
        <v>-687197.8765660068</v>
      </c>
      <c r="K36" s="48">
        <f t="shared" si="14"/>
        <v>-11998.296537113492</v>
      </c>
      <c r="L36" s="22">
        <v>9.1</v>
      </c>
      <c r="M36" s="49"/>
      <c r="N36" s="49"/>
    </row>
    <row r="37" spans="1:14">
      <c r="B37" s="22">
        <v>41010</v>
      </c>
      <c r="C37" s="22" t="s">
        <v>37</v>
      </c>
      <c r="D37" s="107">
        <v>0</v>
      </c>
      <c r="E37" s="108"/>
      <c r="F37" s="108"/>
      <c r="G37" s="109">
        <v>1279569.8286020132</v>
      </c>
      <c r="H37" s="65">
        <f t="shared" si="12"/>
        <v>1279569.8286020132</v>
      </c>
      <c r="I37" s="47">
        <f>'9.1.2'!$C$22</f>
        <v>1.0177700000000001</v>
      </c>
      <c r="J37" s="65">
        <f t="shared" si="13"/>
        <v>1302307.784456271</v>
      </c>
      <c r="K37" s="48">
        <f t="shared" si="14"/>
        <v>22737.955854257802</v>
      </c>
      <c r="L37" s="22">
        <v>9.1</v>
      </c>
      <c r="M37" s="49"/>
      <c r="N37" s="49"/>
    </row>
    <row r="38" spans="1:14">
      <c r="B38" s="22">
        <v>41010</v>
      </c>
      <c r="C38" s="22" t="s">
        <v>39</v>
      </c>
      <c r="D38" s="107">
        <v>0</v>
      </c>
      <c r="E38" s="108"/>
      <c r="F38" s="108"/>
      <c r="G38" s="109">
        <v>-715385.58403833257</v>
      </c>
      <c r="H38" s="65">
        <f t="shared" si="12"/>
        <v>-715385.58403833257</v>
      </c>
      <c r="I38" s="47">
        <f>'9.1.2'!$C$22</f>
        <v>1.0177700000000001</v>
      </c>
      <c r="J38" s="65">
        <f t="shared" si="13"/>
        <v>-728097.98586669378</v>
      </c>
      <c r="K38" s="48">
        <f t="shared" si="14"/>
        <v>-12712.401828361209</v>
      </c>
      <c r="L38" s="22">
        <v>9.1</v>
      </c>
      <c r="M38" s="49"/>
      <c r="N38" s="49"/>
    </row>
    <row r="39" spans="1:14">
      <c r="B39" s="22">
        <v>282</v>
      </c>
      <c r="C39" s="22" t="s">
        <v>37</v>
      </c>
      <c r="D39" s="107">
        <v>0</v>
      </c>
      <c r="E39" s="108"/>
      <c r="F39" s="108"/>
      <c r="G39" s="109">
        <v>-1258298.331408862</v>
      </c>
      <c r="H39" s="65">
        <f t="shared" si="12"/>
        <v>-1258298.331408862</v>
      </c>
      <c r="I39" s="47">
        <f>'9.1.2'!$C$22</f>
        <v>1.0177700000000001</v>
      </c>
      <c r="J39" s="65">
        <f t="shared" si="13"/>
        <v>-1280658.2927579975</v>
      </c>
      <c r="K39" s="48">
        <f t="shared" si="14"/>
        <v>-22359.961349135498</v>
      </c>
      <c r="L39" s="22">
        <v>9.1</v>
      </c>
      <c r="M39" s="49"/>
      <c r="N39" s="49"/>
    </row>
    <row r="40" spans="1:14">
      <c r="B40" s="22">
        <v>282</v>
      </c>
      <c r="C40" s="22" t="s">
        <v>39</v>
      </c>
      <c r="D40" s="107">
        <v>0</v>
      </c>
      <c r="E40" s="108"/>
      <c r="F40" s="108"/>
      <c r="G40" s="109">
        <v>-7104662.6831943328</v>
      </c>
      <c r="H40" s="65">
        <f t="shared" si="12"/>
        <v>-7104662.6831943328</v>
      </c>
      <c r="I40" s="47">
        <f>'9.1.2'!$C$22</f>
        <v>1.0177700000000001</v>
      </c>
      <c r="J40" s="65">
        <f t="shared" si="13"/>
        <v>-7230912.5390746966</v>
      </c>
      <c r="K40" s="48">
        <f t="shared" si="14"/>
        <v>-126249.85588036384</v>
      </c>
      <c r="L40" s="22">
        <v>9.1</v>
      </c>
      <c r="M40" s="49"/>
      <c r="N40" s="49"/>
    </row>
    <row r="41" spans="1:14">
      <c r="D41" s="107"/>
      <c r="E41" s="108"/>
      <c r="F41" s="108"/>
      <c r="G41" s="109"/>
      <c r="H41" s="107"/>
      <c r="I41" s="47"/>
      <c r="J41" s="107"/>
      <c r="K41" s="108"/>
      <c r="M41" s="49"/>
      <c r="N41" s="49"/>
    </row>
    <row r="44" spans="1:14">
      <c r="B44" s="71"/>
      <c r="D44" s="72"/>
      <c r="E44" s="73"/>
      <c r="F44" s="73"/>
    </row>
    <row r="45" spans="1:14">
      <c r="B45" s="71"/>
      <c r="D45" s="72"/>
      <c r="E45" s="73"/>
      <c r="F45" s="73"/>
    </row>
    <row r="46" spans="1:14">
      <c r="A46" s="74"/>
      <c r="B46" s="75"/>
      <c r="C46" s="70"/>
      <c r="D46" s="76"/>
      <c r="E46" s="74"/>
      <c r="F46" s="74"/>
      <c r="G46" s="77"/>
      <c r="K46" s="49"/>
    </row>
    <row r="48" spans="1:14">
      <c r="A48" s="21"/>
    </row>
  </sheetData>
  <pageMargins left="0.75" right="0.75" top="1" bottom="0.75" header="0.5" footer="0.3"/>
  <pageSetup scale="61" orientation="portrait" r:id="rId1"/>
  <headerFooter>
    <oddHeader>&amp;RPage 9.1.&amp;P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85" zoomScaleSheetLayoutView="100" workbookViewId="0">
      <selection activeCell="C20" sqref="C20"/>
    </sheetView>
  </sheetViews>
  <sheetFormatPr defaultRowHeight="12.75"/>
  <cols>
    <col min="1" max="1" width="9" style="5"/>
    <col min="2" max="2" width="16.25" style="5" customWidth="1"/>
    <col min="3" max="3" width="13.125" style="5" bestFit="1" customWidth="1"/>
    <col min="4" max="4" width="7" style="5" customWidth="1"/>
    <col min="5" max="5" width="13.375" style="5" customWidth="1"/>
    <col min="6" max="6" width="10.375" style="5" customWidth="1"/>
    <col min="7" max="7" width="11.25" style="5" bestFit="1" customWidth="1"/>
    <col min="8" max="8" width="9" style="5" bestFit="1" customWidth="1"/>
    <col min="9" max="16384" width="9" style="5"/>
  </cols>
  <sheetData>
    <row r="1" spans="1:8">
      <c r="A1" s="1" t="s">
        <v>0</v>
      </c>
      <c r="H1" s="2" t="s">
        <v>100</v>
      </c>
    </row>
    <row r="2" spans="1:8">
      <c r="A2" s="1" t="s">
        <v>1</v>
      </c>
    </row>
    <row r="3" spans="1:8">
      <c r="A3" s="1" t="s">
        <v>99</v>
      </c>
    </row>
    <row r="5" spans="1:8">
      <c r="A5" s="6"/>
      <c r="B5" s="6"/>
      <c r="C5" s="6"/>
      <c r="D5" s="6"/>
      <c r="E5" s="6"/>
      <c r="F5" s="6"/>
      <c r="G5" s="6"/>
      <c r="H5" s="6"/>
    </row>
    <row r="6" spans="1:8">
      <c r="A6" s="7" t="s">
        <v>22</v>
      </c>
      <c r="H6" s="8"/>
    </row>
    <row r="7" spans="1:8">
      <c r="A7" s="8"/>
      <c r="H7" s="8"/>
    </row>
    <row r="8" spans="1:8">
      <c r="C8" s="9" t="s">
        <v>7</v>
      </c>
      <c r="H8" s="8"/>
    </row>
    <row r="9" spans="1:8">
      <c r="A9" s="5" t="s">
        <v>8</v>
      </c>
      <c r="C9" s="10">
        <v>4008019.0449999999</v>
      </c>
      <c r="E9" s="6"/>
      <c r="F9" s="6"/>
      <c r="G9" s="11"/>
      <c r="H9" s="16"/>
    </row>
    <row r="10" spans="1:8">
      <c r="A10" s="5" t="s">
        <v>9</v>
      </c>
      <c r="C10" s="10">
        <v>3656.1770000000001</v>
      </c>
      <c r="E10" s="3"/>
      <c r="F10" s="6"/>
      <c r="G10" s="11"/>
      <c r="H10" s="16"/>
    </row>
    <row r="11" spans="1:8">
      <c r="A11" s="5" t="s">
        <v>10</v>
      </c>
      <c r="C11" s="10">
        <v>-9441.9065254812813</v>
      </c>
      <c r="E11" s="3"/>
      <c r="F11" s="6"/>
      <c r="G11" s="11"/>
      <c r="H11" s="16"/>
    </row>
    <row r="12" spans="1:8">
      <c r="A12" s="5" t="s">
        <v>19</v>
      </c>
      <c r="C12" s="12">
        <v>-1621</v>
      </c>
      <c r="E12" s="6"/>
      <c r="F12" s="6"/>
      <c r="G12" s="11"/>
      <c r="H12" s="16"/>
    </row>
    <row r="13" spans="1:8" ht="6" customHeight="1">
      <c r="C13" s="9"/>
      <c r="H13" s="8"/>
    </row>
    <row r="14" spans="1:8">
      <c r="A14" s="5" t="s">
        <v>11</v>
      </c>
      <c r="C14" s="10">
        <f>SUM(C9:C12)</f>
        <v>4000612.3154745186</v>
      </c>
      <c r="D14" s="5" t="s">
        <v>12</v>
      </c>
      <c r="H14" s="5" t="s">
        <v>13</v>
      </c>
    </row>
    <row r="15" spans="1:8">
      <c r="H15" s="8"/>
    </row>
    <row r="16" spans="1:8">
      <c r="H16" s="8"/>
    </row>
    <row r="17" spans="1:8">
      <c r="A17" s="7" t="s">
        <v>21</v>
      </c>
      <c r="H17" s="8"/>
    </row>
    <row r="18" spans="1:8">
      <c r="A18" s="8"/>
      <c r="H18" s="8"/>
    </row>
    <row r="19" spans="1:8">
      <c r="C19" s="9" t="s">
        <v>7</v>
      </c>
      <c r="H19" s="8"/>
    </row>
    <row r="20" spans="1:8">
      <c r="A20" s="5" t="s">
        <v>14</v>
      </c>
      <c r="C20" s="10">
        <f>Forecast!H16</f>
        <v>3930768.5919500003</v>
      </c>
      <c r="D20" s="5" t="s">
        <v>15</v>
      </c>
    </row>
    <row r="21" spans="1:8">
      <c r="C21" s="10"/>
    </row>
    <row r="22" spans="1:8">
      <c r="A22" s="1" t="s">
        <v>16</v>
      </c>
      <c r="B22" s="1"/>
      <c r="C22" s="13">
        <f>ROUND(C14/C20,5)</f>
        <v>1.0177700000000001</v>
      </c>
      <c r="H22" s="5" t="s">
        <v>17</v>
      </c>
    </row>
    <row r="26" spans="1:8">
      <c r="B26" s="130" t="s">
        <v>16</v>
      </c>
      <c r="C26" s="131"/>
      <c r="D26" s="131"/>
      <c r="E26" s="131"/>
      <c r="F26" s="132"/>
    </row>
    <row r="28" spans="1:8">
      <c r="C28" s="18"/>
      <c r="E28" s="17" t="s">
        <v>23</v>
      </c>
      <c r="F28" s="14">
        <f>C14</f>
        <v>4000612.3154745186</v>
      </c>
      <c r="G28" s="5" t="s">
        <v>18</v>
      </c>
    </row>
    <row r="29" spans="1:8">
      <c r="C29" s="18"/>
      <c r="E29" s="17" t="s">
        <v>20</v>
      </c>
      <c r="F29" s="14">
        <f>C20</f>
        <v>3930768.5919500003</v>
      </c>
      <c r="G29" s="5" t="s">
        <v>18</v>
      </c>
    </row>
    <row r="30" spans="1:8">
      <c r="C30" s="15"/>
    </row>
    <row r="31" spans="1:8">
      <c r="C31" s="18" t="s">
        <v>16</v>
      </c>
      <c r="F31" s="20">
        <f>ROUND(F28/F29,5)</f>
        <v>1.0177700000000001</v>
      </c>
      <c r="G31" s="19"/>
    </row>
  </sheetData>
  <mergeCells count="1">
    <mergeCell ref="B26:F26"/>
  </mergeCells>
  <pageMargins left="0.75" right="0.75"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16" sqref="H16"/>
    </sheetView>
  </sheetViews>
  <sheetFormatPr defaultRowHeight="14.25"/>
  <cols>
    <col min="3" max="7" width="8.875" customWidth="1"/>
  </cols>
  <sheetData>
    <row r="1" spans="1:8">
      <c r="A1" s="110"/>
      <c r="B1" s="110"/>
      <c r="C1" s="110"/>
      <c r="D1" s="111" t="s">
        <v>95</v>
      </c>
      <c r="E1" s="110"/>
      <c r="F1" s="110"/>
      <c r="G1" s="110"/>
      <c r="H1" s="110"/>
    </row>
    <row r="2" spans="1:8" ht="15" thickBot="1">
      <c r="A2" s="112" t="s">
        <v>96</v>
      </c>
      <c r="B2" s="112" t="s">
        <v>97</v>
      </c>
      <c r="C2" s="113" t="s">
        <v>3</v>
      </c>
      <c r="D2" s="113" t="s">
        <v>4</v>
      </c>
      <c r="E2" s="113" t="s">
        <v>5</v>
      </c>
      <c r="F2" s="113" t="s">
        <v>6</v>
      </c>
      <c r="G2" s="113" t="s">
        <v>98</v>
      </c>
      <c r="H2" s="113" t="s">
        <v>2</v>
      </c>
    </row>
    <row r="3" spans="1:8">
      <c r="A3" s="112">
        <v>2014</v>
      </c>
      <c r="B3" s="112">
        <v>1</v>
      </c>
      <c r="C3" s="120">
        <v>194431.04433999999</v>
      </c>
      <c r="D3" s="119">
        <v>124022.61119</v>
      </c>
      <c r="E3" s="119">
        <v>64270.593249999991</v>
      </c>
      <c r="F3" s="119">
        <v>350</v>
      </c>
      <c r="G3" s="119">
        <v>860.00000999999997</v>
      </c>
      <c r="H3" s="115">
        <f>SUM(C3:G3)</f>
        <v>383934.24878999998</v>
      </c>
    </row>
    <row r="4" spans="1:8">
      <c r="A4" s="112">
        <v>2014</v>
      </c>
      <c r="B4" s="112">
        <v>2</v>
      </c>
      <c r="C4" s="120">
        <v>155412.23197000002</v>
      </c>
      <c r="D4" s="119">
        <v>106653.3376</v>
      </c>
      <c r="E4" s="119">
        <v>59768.264630000012</v>
      </c>
      <c r="F4" s="119">
        <v>380</v>
      </c>
      <c r="G4" s="119">
        <v>790</v>
      </c>
      <c r="H4" s="116">
        <f>SUM(C4:G4)</f>
        <v>323003.83420000004</v>
      </c>
    </row>
    <row r="5" spans="1:8">
      <c r="A5" s="112">
        <v>2014</v>
      </c>
      <c r="B5" s="112">
        <v>3</v>
      </c>
      <c r="C5" s="120">
        <v>143711.06319999998</v>
      </c>
      <c r="D5" s="119">
        <v>109528.22320000001</v>
      </c>
      <c r="E5" s="119">
        <v>65127.168709999998</v>
      </c>
      <c r="F5" s="119">
        <v>4470</v>
      </c>
      <c r="G5" s="119">
        <v>849.99999000000003</v>
      </c>
      <c r="H5" s="116">
        <f>SUM(C5:G5)</f>
        <v>323686.45509999996</v>
      </c>
    </row>
    <row r="6" spans="1:8">
      <c r="A6" s="112">
        <v>2014</v>
      </c>
      <c r="B6" s="112">
        <v>4</v>
      </c>
      <c r="C6" s="120">
        <v>112569.40887</v>
      </c>
      <c r="D6" s="119">
        <v>102674.12117999997</v>
      </c>
      <c r="E6" s="119">
        <v>62811.053429999993</v>
      </c>
      <c r="F6" s="119">
        <v>12510</v>
      </c>
      <c r="G6" s="119">
        <v>840</v>
      </c>
      <c r="H6" s="116">
        <f>SUM(C6:G6)</f>
        <v>291404.58347999997</v>
      </c>
    </row>
    <row r="7" spans="1:8">
      <c r="A7" s="112">
        <v>2014</v>
      </c>
      <c r="B7" s="112">
        <v>5</v>
      </c>
      <c r="C7" s="120">
        <v>101460.91450999999</v>
      </c>
      <c r="D7" s="119">
        <v>106786.63635999999</v>
      </c>
      <c r="E7" s="119">
        <v>63016.322529999998</v>
      </c>
      <c r="F7" s="119">
        <v>19690</v>
      </c>
      <c r="G7" s="119">
        <v>840</v>
      </c>
      <c r="H7" s="116">
        <f>SUM(C7:G7)</f>
        <v>291793.87339999998</v>
      </c>
    </row>
    <row r="8" spans="1:8">
      <c r="A8" s="112">
        <v>2014</v>
      </c>
      <c r="B8" s="112">
        <v>6</v>
      </c>
      <c r="C8" s="120">
        <v>102994.14237</v>
      </c>
      <c r="D8" s="119">
        <v>107994.66112999999</v>
      </c>
      <c r="E8" s="119">
        <v>60113.761990000006</v>
      </c>
      <c r="F8" s="119">
        <v>24610</v>
      </c>
      <c r="G8" s="119">
        <v>780</v>
      </c>
      <c r="H8" s="116">
        <f>SUM(C8:G8)</f>
        <v>296492.56549000001</v>
      </c>
    </row>
    <row r="9" spans="1:8">
      <c r="A9" s="112">
        <v>2014</v>
      </c>
      <c r="B9" s="112">
        <v>7</v>
      </c>
      <c r="C9" s="120">
        <v>119213.80172</v>
      </c>
      <c r="D9" s="119">
        <v>118608.73833999998</v>
      </c>
      <c r="E9" s="119">
        <v>64170.139029999998</v>
      </c>
      <c r="F9" s="119">
        <v>30270</v>
      </c>
      <c r="G9" s="119">
        <v>810</v>
      </c>
      <c r="H9" s="116">
        <f>SUM(C9:G9)</f>
        <v>333072.67908999999</v>
      </c>
    </row>
    <row r="10" spans="1:8">
      <c r="A10" s="112">
        <v>2014</v>
      </c>
      <c r="B10" s="112">
        <v>8</v>
      </c>
      <c r="C10" s="120">
        <v>114821.05061000002</v>
      </c>
      <c r="D10" s="119">
        <v>122122.47386</v>
      </c>
      <c r="E10" s="119">
        <v>67211.865509999989</v>
      </c>
      <c r="F10" s="119">
        <v>29190</v>
      </c>
      <c r="G10" s="119">
        <v>800.00000999999997</v>
      </c>
      <c r="H10" s="116">
        <f>SUM(C10:G10)</f>
        <v>334145.38999</v>
      </c>
    </row>
    <row r="11" spans="1:8">
      <c r="A11" s="112">
        <v>2014</v>
      </c>
      <c r="B11" s="112">
        <v>9</v>
      </c>
      <c r="C11" s="120">
        <v>96783.834579999995</v>
      </c>
      <c r="D11" s="119">
        <v>122278.7213</v>
      </c>
      <c r="E11" s="119">
        <v>68991.991430000009</v>
      </c>
      <c r="F11" s="119">
        <v>21470</v>
      </c>
      <c r="G11" s="119">
        <v>819.99999000000003</v>
      </c>
      <c r="H11" s="116">
        <f>SUM(C11:G11)</f>
        <v>310344.54729999998</v>
      </c>
    </row>
    <row r="12" spans="1:8">
      <c r="A12" s="112">
        <v>2014</v>
      </c>
      <c r="B12" s="112">
        <v>10</v>
      </c>
      <c r="C12" s="120">
        <v>111799.39813000002</v>
      </c>
      <c r="D12" s="119">
        <v>127665.59417999999</v>
      </c>
      <c r="E12" s="119">
        <v>72021.590089999998</v>
      </c>
      <c r="F12" s="119">
        <v>11310</v>
      </c>
      <c r="G12" s="119">
        <v>870.00000999999997</v>
      </c>
      <c r="H12" s="116">
        <f>SUM(C12:G12)</f>
        <v>323666.58241000003</v>
      </c>
    </row>
    <row r="13" spans="1:8">
      <c r="A13" s="112">
        <v>2014</v>
      </c>
      <c r="B13" s="112">
        <v>11</v>
      </c>
      <c r="C13" s="120">
        <v>148727.61572</v>
      </c>
      <c r="D13" s="119">
        <v>120702.92193</v>
      </c>
      <c r="E13" s="119">
        <v>65443.995139999999</v>
      </c>
      <c r="F13" s="119">
        <v>2960</v>
      </c>
      <c r="G13" s="119">
        <v>790</v>
      </c>
      <c r="H13" s="116">
        <f>SUM(C13:G13)</f>
        <v>338624.53279000003</v>
      </c>
    </row>
    <row r="14" spans="1:8" ht="15" thickBot="1">
      <c r="A14" s="112">
        <v>2014</v>
      </c>
      <c r="B14" s="112">
        <v>12</v>
      </c>
      <c r="C14" s="120">
        <v>191179.02638000002</v>
      </c>
      <c r="D14" s="119">
        <v>124458.29009000001</v>
      </c>
      <c r="E14" s="119">
        <v>63401.983439999996</v>
      </c>
      <c r="F14" s="119">
        <v>740</v>
      </c>
      <c r="G14" s="119">
        <v>820</v>
      </c>
      <c r="H14" s="117">
        <f>SUM(C14:G14)</f>
        <v>380599.29991</v>
      </c>
    </row>
    <row r="15" spans="1:8">
      <c r="A15" s="110"/>
      <c r="B15" s="110"/>
      <c r="C15" s="110"/>
      <c r="D15" s="110"/>
      <c r="E15" s="110"/>
      <c r="F15" s="110"/>
      <c r="G15" s="110"/>
      <c r="H15" s="110"/>
    </row>
    <row r="16" spans="1:8">
      <c r="A16" s="110"/>
      <c r="B16" s="110"/>
      <c r="C16" s="110"/>
      <c r="D16" s="110"/>
      <c r="E16" s="110"/>
      <c r="F16" s="110"/>
      <c r="G16" s="110"/>
      <c r="H16" s="118">
        <f>SUM(H3:H14)</f>
        <v>3930768.5919500003</v>
      </c>
    </row>
    <row r="17" spans="4:4">
      <c r="D17" s="1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44EA18A-C268-421F-BED0-60E747AE33BC}"/>
</file>

<file path=customXml/itemProps2.xml><?xml version="1.0" encoding="utf-8"?>
<ds:datastoreItem xmlns:ds="http://schemas.openxmlformats.org/officeDocument/2006/customXml" ds:itemID="{1D4D0004-3B6E-4083-AE1A-07ABF5D11569}"/>
</file>

<file path=customXml/itemProps3.xml><?xml version="1.0" encoding="utf-8"?>
<ds:datastoreItem xmlns:ds="http://schemas.openxmlformats.org/officeDocument/2006/customXml" ds:itemID="{80DB3F37-E39B-4FA3-ADF5-5FD4FBE81045}"/>
</file>

<file path=customXml/itemProps4.xml><?xml version="1.0" encoding="utf-8"?>
<ds:datastoreItem xmlns:ds="http://schemas.openxmlformats.org/officeDocument/2006/customXml" ds:itemID="{C516E25B-1606-4F78-871A-BC725F7FE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9.1</vt:lpstr>
      <vt:lpstr>9.1.1</vt:lpstr>
      <vt:lpstr>9.1.2</vt:lpstr>
      <vt:lpstr>Forecast</vt:lpstr>
      <vt:lpstr>'9.1'!Print_Area</vt:lpstr>
      <vt:lpstr>'9.1.1'!Print_Area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E. McMonagle</dc:creator>
  <cp:lastModifiedBy>Thomas, Collin</cp:lastModifiedBy>
  <cp:lastPrinted>2013-07-30T23:12:14Z</cp:lastPrinted>
  <dcterms:created xsi:type="dcterms:W3CDTF">2012-11-29T18:17:34Z</dcterms:created>
  <dcterms:modified xsi:type="dcterms:W3CDTF">2013-07-31T01:23:30Z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