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5.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55" windowWidth="14625" windowHeight="7365"/>
  </bookViews>
  <sheets>
    <sheet name="9.1" sheetId="7" r:id="rId1"/>
    <sheet name="9.1.1" sheetId="6" r:id="rId2"/>
    <sheet name="9.1.2" sheetId="2" r:id="rId3"/>
    <sheet name="Forecast" sheetId="10" r:id="rId4"/>
  </sheets>
  <externalReferences>
    <externalReference r:id="rId5"/>
    <externalReference r:id="rId6"/>
    <externalReference r:id="rId7"/>
    <externalReference r:id="rId8"/>
    <externalReference r:id="rId9"/>
  </externalReferences>
  <definedNames>
    <definedName name="________________________OM1" localSheetId="3"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3"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3"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3"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localSheetId="3"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localSheetId="3"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localSheetId="3"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localSheetId="3"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j1" localSheetId="3"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3"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3"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3"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3"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3"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j1" localSheetId="3"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3"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3"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3"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3"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j1" localSheetId="3"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3"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3"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3"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3"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j1" localSheetId="3"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3"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3"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3"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3"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j1" localSheetId="3"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3"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3"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3"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3"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3"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3"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3"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3"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3"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0" hidden="1">[1]Inputs!#REF!</definedName>
    <definedName name="__123Graph_A" localSheetId="1" hidden="1">[1]Inputs!#REF!</definedName>
    <definedName name="__123Graph_A" localSheetId="2" hidden="1">[1]Inputs!#REF!</definedName>
    <definedName name="__123Graph_A" hidden="1">[2]Inputs!#REF!</definedName>
    <definedName name="__123Graph_B" localSheetId="0" hidden="1">[1]Inputs!#REF!</definedName>
    <definedName name="__123Graph_B" localSheetId="1" hidden="1">[1]Inputs!#REF!</definedName>
    <definedName name="__123Graph_B" localSheetId="2" hidden="1">[1]Inputs!#REF!</definedName>
    <definedName name="__123Graph_B" hidden="1">[2]Inputs!#REF!</definedName>
    <definedName name="__123Graph_D" localSheetId="0" hidden="1">[1]Inputs!#REF!</definedName>
    <definedName name="__123Graph_D" localSheetId="1" hidden="1">[1]Inputs!#REF!</definedName>
    <definedName name="__123Graph_D" localSheetId="2" hidden="1">[1]Inputs!#REF!</definedName>
    <definedName name="__123Graph_D" hidden="1">[2]Inputs!#REF!</definedName>
    <definedName name="__123Graph_E" hidden="1">[3]Input!$E$22:$E$37</definedName>
    <definedName name="__123Graph_F" hidden="1">[3]Input!$D$22:$D$37</definedName>
    <definedName name="__j1" localSheetId="3"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3"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3"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3"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3"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Fill" localSheetId="0" hidden="1">#REF!</definedName>
    <definedName name="_Fill" localSheetId="1" hidden="1">#REF!</definedName>
    <definedName name="_Fill" localSheetId="2" hidden="1">#REF!</definedName>
    <definedName name="_Fill" hidden="1">#REF!</definedName>
    <definedName name="_xlnm._FilterDatabase" hidden="1">#REF!</definedName>
    <definedName name="_j1" localSheetId="3"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3"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3"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3"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0" hidden="1">#REF!</definedName>
    <definedName name="_Key1" localSheetId="1" hidden="1">#REF!</definedName>
    <definedName name="_Key1" localSheetId="2" hidden="1">#REF!</definedName>
    <definedName name="_Key1" hidden="1">#REF!</definedName>
    <definedName name="_Key2" localSheetId="0" hidden="1">#REF!</definedName>
    <definedName name="_Key2" localSheetId="1" hidden="1">#REF!</definedName>
    <definedName name="_Key2" localSheetId="2" hidden="1">#REF!</definedName>
    <definedName name="_Key2" hidden="1">#REF!</definedName>
    <definedName name="_OM1" localSheetId="3"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0</definedName>
    <definedName name="_Order2" hidden="1">0</definedName>
    <definedName name="_Sort" localSheetId="0" hidden="1">#REF!</definedName>
    <definedName name="_Sort" localSheetId="1" hidden="1">#REF!</definedName>
    <definedName name="_Sort" localSheetId="2" hidden="1">#REF!</definedName>
    <definedName name="_Sort" hidden="1">#REF!</definedName>
    <definedName name="a" localSheetId="0" hidden="1">'[1]DSM Output'!$J$21:$J$23</definedName>
    <definedName name="a" localSheetId="1" hidden="1">'[1]DSM Output'!$J$21:$J$23</definedName>
    <definedName name="a" localSheetId="2" hidden="1">'[1]DSM Output'!$J$21:$J$23</definedName>
    <definedName name="a" hidden="1">'[2]DSM Output'!$J$21:$J$23</definedName>
    <definedName name="Access_Button1" hidden="1">"Headcount_Workbook_Schedules_List"</definedName>
    <definedName name="AccessDatabase" hidden="1">"P:\HR\SharonPlummer\Headcount Workbook.mdb"</definedName>
    <definedName name="asa" localSheetId="3"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Camas" localSheetId="3"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gf" localSheetId="3"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mbined1" localSheetId="3" hidden="1">{"YTD-Total",#N/A,TRUE,"Provision";"YTD-Utility",#N/A,TRUE,"Prov Utility";"YTD-NonUtility",#N/A,TRUE,"Prov NonUtility"}</definedName>
    <definedName name="combined1" hidden="1">{"YTD-Total",#N/A,TRUE,"Provision";"YTD-Utility",#N/A,TRUE,"Prov Utility";"YTD-NonUtility",#N/A,TRUE,"Prov NonUtility"}</definedName>
    <definedName name="DUDE" localSheetId="0" hidden="1">#REF!</definedName>
    <definedName name="DUDE" localSheetId="1" hidden="1">#REF!</definedName>
    <definedName name="DUDE" localSheetId="2" hidden="1">#REF!</definedName>
    <definedName name="DUDE" hidden="1">#REF!</definedName>
    <definedName name="enrgy" localSheetId="3"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localSheetId="3"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3"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3"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3" hidden="1">{#N/A,#N/A,FALSE,"Loans";#N/A,#N/A,FALSE,"Program Costs";#N/A,#N/A,FALSE,"Measures";#N/A,#N/A,FALSE,"Net Lost Rev";#N/A,#N/A,FALSE,"Incentive"}</definedName>
    <definedName name="extra5" hidden="1">{#N/A,#N/A,FALSE,"Loans";#N/A,#N/A,FALSE,"Program Costs";#N/A,#N/A,FALSE,"Measures";#N/A,#N/A,FALSE,"Net Lost Rev";#N/A,#N/A,FALSE,"Incentive"}</definedName>
    <definedName name="foo" localSheetId="3"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3"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3"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3"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3"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3"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3"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3"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3"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0" hidden="1">{"PRINT",#N/A,TRUE,"APPA";"PRINT",#N/A,TRUE,"APS";"PRINT",#N/A,TRUE,"BHPL";"PRINT",#N/A,TRUE,"BHPL2";"PRINT",#N/A,TRUE,"CDWR";"PRINT",#N/A,TRUE,"EWEB";"PRINT",#N/A,TRUE,"LADWP";"PRINT",#N/A,TRUE,"NEVBASE"}</definedName>
    <definedName name="Keep" localSheetId="1"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localSheetId="3"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localSheetId="3"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3" hidden="1">{#N/A,#N/A,FALSE,"Actual";#N/A,#N/A,FALSE,"Normalized";#N/A,#N/A,FALSE,"Electric Actual";#N/A,#N/A,FALSE,"Electric Normalized"}</definedName>
    <definedName name="Master" hidden="1">{#N/A,#N/A,FALSE,"Actual";#N/A,#N/A,FALSE,"Normalized";#N/A,#N/A,FALSE,"Electric Actual";#N/A,#N/A,FALSE,"Electric Normalized"}</definedName>
    <definedName name="mmm" localSheetId="3"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HSch10YR" localSheetId="3"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3"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localSheetId="3"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3"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hidden="1">[4]Inputs!#REF!</definedName>
    <definedName name="_xlnm.Print_Area" localSheetId="0">'9.1'!$A$1:$J$76</definedName>
    <definedName name="_xlnm.Print_Area" localSheetId="1">'9.1.1'!$A$1:$L$42</definedName>
    <definedName name="retail" localSheetId="3"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3"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"44KU92Q9LH2VK4DK86GZ93AXN"</definedName>
    <definedName name="shit" localSheetId="0" hidden="1">{"PRINT",#N/A,TRUE,"APPA";"PRINT",#N/A,TRUE,"APS";"PRINT",#N/A,TRUE,"BHPL";"PRINT",#N/A,TRUE,"BHPL2";"PRINT",#N/A,TRUE,"CDWR";"PRINT",#N/A,TRUE,"EWEB";"PRINT",#N/A,TRUE,"LADWP";"PRINT",#N/A,TRUE,"NEVBASE"}</definedName>
    <definedName name="shit" localSheetId="1" hidden="1">{"PRINT",#N/A,TRUE,"APPA";"PRINT",#N/A,TRUE,"APS";"PRINT",#N/A,TRUE,"BHPL";"PRINT",#N/A,TRUE,"BHPL2";"PRINT",#N/A,TRUE,"CDWR";"PRINT",#N/A,TRUE,"EWEB";"PRINT",#N/A,TRUE,"LADWP";"PRINT",#N/A,TRUE,"NEVBASE"}</definedName>
    <definedName name="shit" localSheetId="2" hidden="1">{"PRINT",#N/A,TRUE,"APPA";"PRINT",#N/A,TRUE,"APS";"PRINT",#N/A,TRUE,"BHPL";"PRINT",#N/A,TRUE,"BHPL2";"PRINT",#N/A,TRUE,"CDWR";"PRINT",#N/A,TRUE,"EWEB";"PRINT",#N/A,TRUE,"LADWP";"PRINT",#N/A,TRUE,"NEVBASE"}</definedName>
    <definedName name="shit" localSheetId="3"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localSheetId="3"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3" hidden="1">{#N/A,#N/A,FALSE,"Actual";#N/A,#N/A,FALSE,"Normalized";#N/A,#N/A,FALSE,"Electric Actual";#N/A,#N/A,FALSE,"Electric Normalized"}</definedName>
    <definedName name="spippw" hidden="1">{#N/A,#N/A,FALSE,"Actual";#N/A,#N/A,FALSE,"Normalized";#N/A,#N/A,FALSE,"Electric Actual";#N/A,#N/A,FALSE,"Electric Normalized"}</definedName>
    <definedName name="ss" localSheetId="3"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3" hidden="1">{"YTD-Total",#N/A,FALSE,"Provision"}</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hidden="1">[5]Inputs!#REF!</definedName>
    <definedName name="wrn.1996._.Hydro._.5._.Year._.Forecast._.Budget." localSheetId="3"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3" hidden="1">{"Page 3.4.1",#N/A,FALSE,"Totals";"Page 3.4.2",#N/A,FALSE,"Totals"}</definedName>
    <definedName name="wrn.Adj._.Back_Up." hidden="1">{"Page 3.4.1",#N/A,FALSE,"Totals";"Page 3.4.2",#N/A,FALSE,"Totals"}</definedName>
    <definedName name="wrn.ALL." localSheetId="3"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3"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3"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3"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Sheet";#N/A,#N/A,FALSE,"T-Accounts";#N/A,#N/A,FALSE,"Jars Summary";#N/A,#N/A,FALSE,"Utah Monthly Amort";#N/A,#N/A,FALSE,"Pivot";#N/A,#N/A,FALSE,"June 2002 Writedowns";#N/A,#N/A,FALSE,"March 2003 Writedowns"}</definedName>
    <definedName name="wrn.All._.Pages." localSheetId="1" hidden="1">{#N/A,#N/A,FALSE,"Cover";#N/A,#N/A,FALSE,"Lead Sheet";#N/A,#N/A,FALSE,"T-Accounts";#N/A,#N/A,FALSE,"Jars Summary";#N/A,#N/A,FALSE,"Utah Monthly Amort";#N/A,#N/A,FALSE,"Pivot";#N/A,#N/A,FALSE,"June 2002 Writedowns";#N/A,#N/A,FALSE,"March 2003 Writedowns"}</definedName>
    <definedName name="wrn.All._.Pages." localSheetId="2" hidden="1">{#N/A,#N/A,FALSE,"Cover";#N/A,#N/A,FALSE,"Lead Sheet";#N/A,#N/A,FALSE,"T-Accounts";#N/A,#N/A,FALSE,"Jars Summary";#N/A,#N/A,FALSE,"Utah Monthly Amort";#N/A,#N/A,FALSE,"Pivot";#N/A,#N/A,FALSE,"June 2002 Writedowns";#N/A,#N/A,FALSE,"March 2003 Writedowns"}</definedName>
    <definedName name="wrn.All._.Pages." localSheetId="3" hidden="1">{#N/A,#N/A,FALSE,"Cover";#N/A,#N/A,FALSE,"Lead Sheet";#N/A,#N/A,FALSE,"T-Accounts";#N/A,#N/A,FALSE,"Jars Summary";#N/A,#N/A,FALSE,"Utah Monthly Amort";#N/A,#N/A,FALSE,"Pivot";#N/A,#N/A,FALSE,"June 2002 Writedowns";#N/A,#N/A,FALSE,"March 2003 Writedowns"}</definedName>
    <definedName name="wrn.All._.Pages." hidden="1">{#N/A,#N/A,FALSE,"Cover";#N/A,#N/A,FALSE,"Lead Sheet";#N/A,#N/A,FALSE,"T-Accounts";#N/A,#N/A,FALSE,"Jars Summary";#N/A,#N/A,FALSE,"Utah Monthly Amort";#N/A,#N/A,FALSE,"Pivot";#N/A,#N/A,FALSE,"June 2002 Writedowns";#N/A,#N/A,FALSE,"March 2003 Writedowns"}</definedName>
    <definedName name="wrn.BUS._.RPT." localSheetId="3"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3"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3" hidden="1">{"Conol gross povision grouped",#N/A,FALSE,"Consol Gross";"Consol Gross Grouped",#N/A,FALSE,"Consol Gross"}</definedName>
    <definedName name="wrn.ConsolGrossGrp." hidden="1">{"Conol gross povision grouped",#N/A,FALSE,"Consol Gross";"Consol Gross Grouped",#N/A,FALSE,"Consol Gross"}</definedName>
    <definedName name="wrn.Exec._.Summary." localSheetId="3" hidden="1">{#N/A,#N/A,FALSE,"Output Ass";#N/A,#N/A,FALSE,"Sum Tot";#N/A,#N/A,FALSE,"Ex Sum Year";#N/A,#N/A,FALSE,"Sum Qtr"}</definedName>
    <definedName name="wrn.Exec._.Summary." hidden="1">{#N/A,#N/A,FALSE,"Output Ass";#N/A,#N/A,FALSE,"Sum Tot";#N/A,#N/A,FALSE,"Ex Sum Year";#N/A,#N/A,FALSE,"Sum Qtr"}</definedName>
    <definedName name="wrn.Factors._.Tab._.10." localSheetId="0" hidden="1">{"Factors Pages 1-2",#N/A,FALSE,"Factors";"Factors Page 3",#N/A,FALSE,"Factors";"Factors Page 4",#N/A,FALSE,"Factors";"Factors Page 5",#N/A,FALSE,"Factors";"Factors Pages 8-27",#N/A,FALSE,"Factors"}</definedName>
    <definedName name="wrn.Factors._.Tab._.10." localSheetId="1" hidden="1">{"Factors Pages 1-2",#N/A,FALSE,"Factors";"Factors Page 3",#N/A,FALSE,"Factors";"Factors Page 4",#N/A,FALSE,"Factors";"Factors Page 5",#N/A,FALSE,"Factors";"Factors Pages 8-27",#N/A,FALSE,"Factors"}</definedName>
    <definedName name="wrn.Factors._.Tab._.10." localSheetId="2" hidden="1">{"Factors Pages 1-2",#N/A,FALSE,"Factors";"Factors Page 3",#N/A,FALSE,"Factors";"Factors Page 4",#N/A,FALSE,"Factors";"Factors Page 5",#N/A,FALSE,"Factors";"Factors Pages 8-27",#N/A,FALSE,"Factors"}</definedName>
    <definedName name="wrn.Factors._.Tab._.10." localSheetId="3"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3"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3" hidden="1">{"FullView",#N/A,FALSE,"Consltd-For contngcy"}</definedName>
    <definedName name="wrn.Full._.View." hidden="1">{"FullView",#N/A,FALSE,"Consltd-For contngcy"}</definedName>
    <definedName name="wrn.GLReport." localSheetId="3"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localSheetId="3"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localSheetId="3" hidden="1">{"Open issues Only",#N/A,FALSE,"TIMELINE"}</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localSheetId="1" hidden="1">{#N/A,#N/A,FALSE,"Loans";#N/A,#N/A,FALSE,"Program Costs";#N/A,#N/A,FALSE,"Measures";#N/A,#N/A,FALSE,"Net Lost Rev";#N/A,#N/A,FALSE,"Incentive"}</definedName>
    <definedName name="wrn.OR._.Carrying._.Charge._.JV." localSheetId="2" hidden="1">{#N/A,#N/A,FALSE,"Loans";#N/A,#N/A,FALSE,"Program Costs";#N/A,#N/A,FALSE,"Measures";#N/A,#N/A,FALSE,"Net Lost Rev";#N/A,#N/A,FALSE,"Incentive"}</definedName>
    <definedName name="wrn.OR._.Carrying._.Charge._.JV." localSheetId="3"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3"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3"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3" hidden="1">{#N/A,#N/A,FALSE,"Consltd-For contngcy";"PaymentView",#N/A,FALSE,"Consltd-For contngcy"}</definedName>
    <definedName name="wrn.Payment._.View." hidden="1">{#N/A,#N/A,FALSE,"Consltd-For contngcy";"PaymentView",#N/A,FALSE,"Consltd-For contngcy"}</definedName>
    <definedName name="wrn.PFSreconview." localSheetId="3" hidden="1">{"PFS recon view",#N/A,FALSE,"Hyperion Proof"}</definedName>
    <definedName name="wrn.PFSreconview." hidden="1">{"PFS recon view",#N/A,FALSE,"Hyperion Proof"}</definedName>
    <definedName name="wrn.PGHCreconview." localSheetId="3" hidden="1">{"PGHC recon view",#N/A,FALSE,"Hyperion Proof"}</definedName>
    <definedName name="wrn.PGHCreconview." hidden="1">{"PGHC recon view",#N/A,FALSE,"Hyperion Proof"}</definedName>
    <definedName name="wrn.PHI._.all._.other._.months." localSheetId="3" hidden="1">{#N/A,#N/A,FALSE,"PHI MTD";#N/A,#N/A,FALSE,"PHI YTD"}</definedName>
    <definedName name="wrn.PHI._.all._.other._.months." hidden="1">{#N/A,#N/A,FALSE,"PHI MTD";#N/A,#N/A,FALSE,"PHI YTD"}</definedName>
    <definedName name="wrn.PHI._.only." localSheetId="3" hidden="1">{#N/A,#N/A,FALSE,"PHI"}</definedName>
    <definedName name="wrn.PHI._.only." hidden="1">{#N/A,#N/A,FALSE,"PHI"}</definedName>
    <definedName name="wrn.PHI._.Sept._.Dec._.March." localSheetId="3" hidden="1">{#N/A,#N/A,FALSE,"PHI MTD";#N/A,#N/A,FALSE,"PHI QTD";#N/A,#N/A,FALSE,"PHI YTD"}</definedName>
    <definedName name="wrn.PHI._.Sept._.Dec._.March." hidden="1">{#N/A,#N/A,FALSE,"PHI MTD";#N/A,#N/A,FALSE,"PHI QTD";#N/A,#N/A,FALSE,"PHI YTD"}</definedName>
    <definedName name="wrn.PPMCoCodeView." localSheetId="3" hidden="1">{"PPM Co Code View",#N/A,FALSE,"Comp Codes"}</definedName>
    <definedName name="wrn.PPMCoCodeView." hidden="1">{"PPM Co Code View",#N/A,FALSE,"Comp Codes"}</definedName>
    <definedName name="wrn.PPMreconview." localSheetId="3" hidden="1">{"PPM Recon View",#N/A,FALSE,"Hyperion Proof"}</definedName>
    <definedName name="wrn.PPMreconview." hidden="1">{"PPM Recon View",#N/A,FALSE,"Hyperion Proof"}</definedName>
    <definedName name="wrn.ProofElectricOnly." localSheetId="3" hidden="1">{"Electric Only",#N/A,FALSE,"Hyperion Proof"}</definedName>
    <definedName name="wrn.ProofElectricOnly." hidden="1">{"Electric Only",#N/A,FALSE,"Hyperion Proof"}</definedName>
    <definedName name="wrn.ProofTotal." localSheetId="3" hidden="1">{"Proof Total",#N/A,FALSE,"Hyperion Proof"}</definedName>
    <definedName name="wrn.ProofTotal." hidden="1">{"Proof Total",#N/A,FALSE,"Hyperion Proof"}</definedName>
    <definedName name="wrn.Reformat._.only." localSheetId="3" hidden="1">{#N/A,#N/A,FALSE,"Dec 1999 mapping"}</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localSheetId="1" hidden="1">{"PRINT",#N/A,TRUE,"APPA";"PRINT",#N/A,TRUE,"APS";"PRINT",#N/A,TRUE,"BHPL";"PRINT",#N/A,TRUE,"BHPL2";"PRINT",#N/A,TRUE,"CDWR";"PRINT",#N/A,TRUE,"EWEB";"PRINT",#N/A,TRUE,"LADWP";"PRINT",#N/A,TRUE,"NEVBASE"}</definedName>
    <definedName name="wrn.SALES._.VAR._.95._.BUDGET." localSheetId="2" hidden="1">{"PRINT",#N/A,TRUE,"APPA";"PRINT",#N/A,TRUE,"APS";"PRINT",#N/A,TRUE,"BHPL";"PRINT",#N/A,TRUE,"BHPL2";"PRINT",#N/A,TRUE,"CDWR";"PRINT",#N/A,TRUE,"EWEB";"PRINT",#N/A,TRUE,"LADWP";"PRINT",#N/A,TRUE,"NEVBASE"}</definedName>
    <definedName name="wrn.SALES._.VAR._.95._.BUDGET." localSheetId="3"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3"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3" hidden="1">{"YTD-Total",#N/A,FALSE,"Provision"}</definedName>
    <definedName name="wrn.Standard." hidden="1">{"YTD-Total",#N/A,FALSE,"Provision"}</definedName>
    <definedName name="wrn.Standard._.NonUtility._.Only." localSheetId="3" hidden="1">{"YTD-NonUtility",#N/A,FALSE,"Prov NonUtility"}</definedName>
    <definedName name="wrn.Standard._.NonUtility._.Only." hidden="1">{"YTD-NonUtility",#N/A,FALSE,"Prov NonUtility"}</definedName>
    <definedName name="wrn.Standard._.Utility._.Only." localSheetId="3" hidden="1">{"YTD-Utility",#N/A,FALSE,"Prov Utility"}</definedName>
    <definedName name="wrn.Standard._.Utility._.Only." hidden="1">{"YTD-Utility",#N/A,FALSE,"Prov Utility"}</definedName>
    <definedName name="wrn.Summary." localSheetId="3"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3" hidden="1">{#N/A,#N/A,FALSE,"Consltd-For contngcy"}</definedName>
    <definedName name="wrn.Summary._.View." hidden="1">{#N/A,#N/A,FALSE,"Consltd-For contngcy"}</definedName>
    <definedName name="wrn.UK._.Conversion._.Only." localSheetId="3" hidden="1">{#N/A,#N/A,FALSE,"Dec 1999 UK Continuing Ops"}</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localSheetId="1" hidden="1">{"Factors Pages 1-2",#N/A,FALSE,"Variables";"Factors Page 3",#N/A,FALSE,"Variables";"Factors Page 4",#N/A,FALSE,"Variables";"Factors Page 5",#N/A,FALSE,"Variables";"YE Pages 7-26",#N/A,FALSE,"Variables"}</definedName>
    <definedName name="wrn.YearEnd." localSheetId="2" hidden="1">{"Factors Pages 1-2",#N/A,FALSE,"Variables";"Factors Page 3",#N/A,FALSE,"Variables";"Factors Page 4",#N/A,FALSE,"Variables";"Factors Page 5",#N/A,FALSE,"Variables";"YE Pages 7-26",#N/A,FALSE,"Variables"}</definedName>
    <definedName name="wrn.YearEnd." localSheetId="3"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localSheetId="0" hidden="1">'[1]DSM Output'!$B$21:$B$23</definedName>
    <definedName name="y" localSheetId="1" hidden="1">'[1]DSM Output'!$B$21:$B$23</definedName>
    <definedName name="y" localSheetId="2" hidden="1">'[1]DSM Output'!$B$21:$B$23</definedName>
    <definedName name="y" hidden="1">'[2]DSM Output'!$B$21:$B$23</definedName>
    <definedName name="z" localSheetId="0" hidden="1">'[1]DSM Output'!$G$21:$G$23</definedName>
    <definedName name="z" localSheetId="1" hidden="1">'[1]DSM Output'!$G$21:$G$23</definedName>
    <definedName name="z" localSheetId="2" hidden="1">'[1]DSM Output'!$G$21:$G$23</definedName>
    <definedName name="z" hidden="1">'[2]DSM Output'!$G$21:$G$23</definedName>
    <definedName name="Z_01844156_6462_4A28_9785_1A86F4D0C834_.wvu.PrintTitles" hidden="1">#REF!</definedName>
  </definedNames>
  <calcPr calcId="145621" calcMode="manual" iterate="1" iterateCount="10"/>
</workbook>
</file>

<file path=xl/calcChain.xml><?xml version="1.0" encoding="utf-8"?>
<calcChain xmlns="http://schemas.openxmlformats.org/spreadsheetml/2006/main">
  <c r="H3" i="10" l="1"/>
  <c r="H4" i="10"/>
  <c r="H16" i="10" s="1"/>
  <c r="H5" i="10"/>
  <c r="H6" i="10"/>
  <c r="H7" i="10"/>
  <c r="H8" i="10"/>
  <c r="H9" i="10"/>
  <c r="H10" i="10"/>
  <c r="H11" i="10"/>
  <c r="H12" i="10"/>
  <c r="H13" i="10"/>
  <c r="H14" i="10"/>
  <c r="C20" i="2" l="1"/>
  <c r="G60" i="7" l="1"/>
  <c r="G59" i="7"/>
  <c r="G58" i="7"/>
  <c r="G57" i="7"/>
  <c r="G56" i="7"/>
  <c r="G55" i="7"/>
  <c r="G54" i="7"/>
  <c r="G53" i="7"/>
  <c r="G10" i="7" l="1"/>
  <c r="G9" i="7"/>
  <c r="B10" i="7"/>
  <c r="B9" i="7"/>
  <c r="E30" i="6" l="1"/>
  <c r="E21" i="6"/>
  <c r="E18" i="6"/>
  <c r="E14" i="6"/>
  <c r="E10" i="6"/>
  <c r="F21" i="6"/>
  <c r="F18" i="6"/>
  <c r="F14" i="6"/>
  <c r="F10" i="6"/>
  <c r="G30" i="6" l="1"/>
  <c r="F29" i="2" l="1"/>
  <c r="C14" i="2" l="1"/>
  <c r="D14" i="6"/>
  <c r="C22" i="2" l="1"/>
  <c r="F28" i="2"/>
  <c r="F31" i="2" s="1"/>
  <c r="D18" i="6"/>
  <c r="D30" i="6"/>
  <c r="I40" i="6" l="1"/>
  <c r="I38" i="6"/>
  <c r="I36" i="6"/>
  <c r="I34" i="6"/>
  <c r="I37" i="6"/>
  <c r="I35" i="6"/>
  <c r="I33" i="6"/>
  <c r="I39" i="6"/>
  <c r="I17" i="6"/>
  <c r="I9" i="6"/>
  <c r="I8" i="6"/>
  <c r="I29" i="6"/>
  <c r="I27" i="6"/>
  <c r="I24" i="6"/>
  <c r="I20" i="6"/>
  <c r="I16" i="6"/>
  <c r="I12" i="6"/>
  <c r="I28" i="6"/>
  <c r="I26" i="6"/>
  <c r="I25" i="6"/>
  <c r="I23" i="6"/>
  <c r="I13" i="6"/>
  <c r="D21" i="6"/>
  <c r="I33" i="7" l="1"/>
  <c r="I43" i="7"/>
  <c r="I41" i="7"/>
  <c r="I47" i="7"/>
  <c r="I38" i="7"/>
  <c r="I50" i="7"/>
  <c r="I49" i="7"/>
  <c r="I42" i="7"/>
  <c r="I48" i="7"/>
  <c r="I37" i="7"/>
  <c r="I46" i="7"/>
  <c r="I36" i="7" l="1"/>
  <c r="D10" i="6"/>
  <c r="F33" i="7" l="1"/>
  <c r="F36" i="7"/>
  <c r="F37" i="7"/>
  <c r="F38" i="7"/>
  <c r="I39" i="7"/>
  <c r="F41" i="7"/>
  <c r="F42" i="7"/>
  <c r="F43" i="7"/>
  <c r="F46" i="7"/>
  <c r="F47" i="7"/>
  <c r="F48" i="7"/>
  <c r="F49" i="7"/>
  <c r="F50" i="7"/>
  <c r="I51" i="7"/>
  <c r="F39" i="7" l="1"/>
  <c r="F51" i="7"/>
  <c r="H33" i="6" l="1"/>
  <c r="J33" i="6" s="1"/>
  <c r="K33" i="6" s="1"/>
  <c r="I53" i="7" s="1"/>
  <c r="F53" i="7" s="1"/>
  <c r="H9" i="6"/>
  <c r="J9" i="6" s="1"/>
  <c r="K9" i="6" s="1"/>
  <c r="I10" i="7" s="1"/>
  <c r="F10" i="7" s="1"/>
  <c r="H13" i="6"/>
  <c r="J13" i="6" s="1"/>
  <c r="K13" i="6" s="1"/>
  <c r="I14" i="7" s="1"/>
  <c r="F14" i="7" s="1"/>
  <c r="H36" i="6"/>
  <c r="J36" i="6" s="1"/>
  <c r="K36" i="6" s="1"/>
  <c r="I56" i="7" s="1"/>
  <c r="F56" i="7" s="1"/>
  <c r="H27" i="6"/>
  <c r="J27" i="6" s="1"/>
  <c r="K27" i="6" s="1"/>
  <c r="I28" i="7" s="1"/>
  <c r="F28" i="7" s="1"/>
  <c r="H25" i="6"/>
  <c r="J25" i="6" s="1"/>
  <c r="K25" i="6" s="1"/>
  <c r="I26" i="7" s="1"/>
  <c r="F26" i="7" s="1"/>
  <c r="H38" i="6"/>
  <c r="J38" i="6" s="1"/>
  <c r="K38" i="6" s="1"/>
  <c r="I58" i="7" s="1"/>
  <c r="F58" i="7" s="1"/>
  <c r="H37" i="6"/>
  <c r="J37" i="6" s="1"/>
  <c r="K37" i="6" s="1"/>
  <c r="I57" i="7" s="1"/>
  <c r="F57" i="7" s="1"/>
  <c r="H17" i="6"/>
  <c r="J17" i="6" s="1"/>
  <c r="K17" i="6" s="1"/>
  <c r="I18" i="7" s="1"/>
  <c r="F18" i="7" s="1"/>
  <c r="H39" i="6"/>
  <c r="J39" i="6" s="1"/>
  <c r="K39" i="6" s="1"/>
  <c r="I59" i="7" s="1"/>
  <c r="F59" i="7" s="1"/>
  <c r="H34" i="6"/>
  <c r="J34" i="6" s="1"/>
  <c r="K34" i="6" s="1"/>
  <c r="I54" i="7" s="1"/>
  <c r="F54" i="7" s="1"/>
  <c r="H35" i="6" l="1"/>
  <c r="J35" i="6" s="1"/>
  <c r="K35" i="6" s="1"/>
  <c r="I55" i="7" s="1"/>
  <c r="F55" i="7" s="1"/>
  <c r="H28" i="6"/>
  <c r="J28" i="6" s="1"/>
  <c r="K28" i="6" s="1"/>
  <c r="I29" i="7" s="1"/>
  <c r="F29" i="7" s="1"/>
  <c r="H26" i="6"/>
  <c r="J26" i="6" s="1"/>
  <c r="K26" i="6" s="1"/>
  <c r="I27" i="7" s="1"/>
  <c r="H23" i="6"/>
  <c r="J23" i="6" s="1"/>
  <c r="K23" i="6" s="1"/>
  <c r="I24" i="7" s="1"/>
  <c r="H29" i="6"/>
  <c r="J29" i="6" s="1"/>
  <c r="K29" i="6" s="1"/>
  <c r="I30" i="7" s="1"/>
  <c r="F30" i="7" s="1"/>
  <c r="H16" i="6"/>
  <c r="G18" i="6"/>
  <c r="G10" i="6"/>
  <c r="H8" i="6"/>
  <c r="F27" i="7" l="1"/>
  <c r="G14" i="6"/>
  <c r="H12" i="6"/>
  <c r="H18" i="6"/>
  <c r="J16" i="6"/>
  <c r="F24" i="7"/>
  <c r="G21" i="6"/>
  <c r="H20" i="6"/>
  <c r="H40" i="6"/>
  <c r="J40" i="6" s="1"/>
  <c r="K40" i="6" s="1"/>
  <c r="I60" i="7" s="1"/>
  <c r="F60" i="7" s="1"/>
  <c r="J8" i="6"/>
  <c r="H10" i="6"/>
  <c r="F30" i="6"/>
  <c r="H24" i="6"/>
  <c r="H30" i="6" l="1"/>
  <c r="J24" i="6"/>
  <c r="J20" i="6"/>
  <c r="H21" i="6"/>
  <c r="K16" i="6"/>
  <c r="J18" i="6"/>
  <c r="H14" i="6"/>
  <c r="J12" i="6"/>
  <c r="J10" i="6"/>
  <c r="K8" i="6"/>
  <c r="K12" i="6" l="1"/>
  <c r="J14" i="6"/>
  <c r="K20" i="6"/>
  <c r="J21" i="6"/>
  <c r="I9" i="7"/>
  <c r="K10" i="6"/>
  <c r="K24" i="6"/>
  <c r="J30" i="6"/>
  <c r="I17" i="7"/>
  <c r="K18" i="6"/>
  <c r="I25" i="7" l="1"/>
  <c r="K30" i="6"/>
  <c r="I21" i="7"/>
  <c r="K21" i="6"/>
  <c r="I19" i="7"/>
  <c r="F17" i="7"/>
  <c r="F19" i="7" s="1"/>
  <c r="I11" i="7"/>
  <c r="F9" i="7"/>
  <c r="F11" i="7" s="1"/>
  <c r="K14" i="6"/>
  <c r="I13" i="7"/>
  <c r="F21" i="7" l="1"/>
  <c r="F22" i="7" s="1"/>
  <c r="I22" i="7"/>
  <c r="I15" i="7"/>
  <c r="F13" i="7"/>
  <c r="F15" i="7" s="1"/>
  <c r="F25" i="7"/>
  <c r="F31" i="7" s="1"/>
  <c r="I31" i="7"/>
</calcChain>
</file>

<file path=xl/sharedStrings.xml><?xml version="1.0" encoding="utf-8"?>
<sst xmlns="http://schemas.openxmlformats.org/spreadsheetml/2006/main" count="254" uniqueCount="103">
  <si>
    <t>PacifiCorp</t>
  </si>
  <si>
    <t>Washington General Rate Case - June 2012</t>
  </si>
  <si>
    <t>Total</t>
  </si>
  <si>
    <t>Residential</t>
  </si>
  <si>
    <t>Commercial</t>
  </si>
  <si>
    <t>Industrial</t>
  </si>
  <si>
    <t>Irrigation</t>
  </si>
  <si>
    <t>Washington</t>
  </si>
  <si>
    <t>Actual MWh</t>
  </si>
  <si>
    <t>Normalizing Adjustments</t>
  </si>
  <si>
    <t>Temperature Normalization</t>
  </si>
  <si>
    <t>Normalized Retail Sales (MWh)</t>
  </si>
  <si>
    <t>Numerator in Production Factor Calculation</t>
  </si>
  <si>
    <t>Ref. 3.1.2</t>
  </si>
  <si>
    <t>Pro Forma Retail Sales (MWh)</t>
  </si>
  <si>
    <t>Denominator in Production Factor Calculation</t>
  </si>
  <si>
    <t>Production Factor</t>
  </si>
  <si>
    <t>Ref. 9.1.1</t>
  </si>
  <si>
    <t>MWh</t>
  </si>
  <si>
    <t>Load Loss</t>
  </si>
  <si>
    <t>Washington Pro Forma 12-Months Ending December 2014</t>
  </si>
  <si>
    <t>Forecast Loads Used for Production Factor (12-Months Ending December 2014)</t>
  </si>
  <si>
    <t>Washington Historical Normalized Retail Sales (12-Months Ended June 2012)</t>
  </si>
  <si>
    <t>Washington Historical Temperature Adjusted Load (at Sales)</t>
  </si>
  <si>
    <t>Before Production Factor</t>
  </si>
  <si>
    <t>After Production Factor</t>
  </si>
  <si>
    <t>Unadjusted / 
Per Books</t>
  </si>
  <si>
    <t>Normalized</t>
  </si>
  <si>
    <t>FERC Function</t>
  </si>
  <si>
    <t>FERC Acct.</t>
  </si>
  <si>
    <t>WCA
Fact.</t>
  </si>
  <si>
    <t>Washington Allocated Results</t>
  </si>
  <si>
    <t>Washington Allocated Production Factor Adjustment</t>
  </si>
  <si>
    <t>Ref.</t>
  </si>
  <si>
    <t>Electric Plant In Service</t>
  </si>
  <si>
    <t>Steam Production</t>
  </si>
  <si>
    <t>310-317</t>
  </si>
  <si>
    <t>JBG</t>
  </si>
  <si>
    <t>SG</t>
  </si>
  <si>
    <t>CAGW</t>
  </si>
  <si>
    <t>WA</t>
  </si>
  <si>
    <t>Hydro Production</t>
  </si>
  <si>
    <t>330-337</t>
  </si>
  <si>
    <t>Depreciation Reserve</t>
  </si>
  <si>
    <t>108SP</t>
  </si>
  <si>
    <t>108HP</t>
  </si>
  <si>
    <t>Depreciation Expense</t>
  </si>
  <si>
    <t>403SP</t>
  </si>
  <si>
    <t>403HP</t>
  </si>
  <si>
    <t>Operating Expenses (Excluding Net Power Costs)</t>
  </si>
  <si>
    <t>SE</t>
  </si>
  <si>
    <t>JBE</t>
  </si>
  <si>
    <t>535-545</t>
  </si>
  <si>
    <t>Net Power Costs</t>
  </si>
  <si>
    <t>Sales for Resale</t>
  </si>
  <si>
    <t>447NPC</t>
  </si>
  <si>
    <t>9.1.1</t>
  </si>
  <si>
    <t>Purchased Power</t>
  </si>
  <si>
    <t>555NPC</t>
  </si>
  <si>
    <t>CAEW</t>
  </si>
  <si>
    <t>Wheeling Expenses</t>
  </si>
  <si>
    <t>565NPC</t>
  </si>
  <si>
    <t>Fuel Expenses</t>
  </si>
  <si>
    <t>501NPC</t>
  </si>
  <si>
    <t>547NPC</t>
  </si>
  <si>
    <t>James River Royalty Offset</t>
  </si>
  <si>
    <t>Other Electric Revenue</t>
  </si>
  <si>
    <t>Jim Bridger Mine Rate Base</t>
  </si>
  <si>
    <t>Coal Mine</t>
  </si>
  <si>
    <t>Misc. Deferred Debits</t>
  </si>
  <si>
    <t>186M</t>
  </si>
  <si>
    <t>Mining Plant Accum. Depr.</t>
  </si>
  <si>
    <t>108MP</t>
  </si>
  <si>
    <t>SO2 Emission Allowance Sales</t>
  </si>
  <si>
    <t>Gain from Emission Sales</t>
  </si>
  <si>
    <t>Regulatory Deferred Sales</t>
  </si>
  <si>
    <t>Renewable Energy Tax Credits</t>
  </si>
  <si>
    <t>Federal Taxes</t>
  </si>
  <si>
    <t>SO</t>
  </si>
  <si>
    <t>8.4
Major Plant Additions</t>
  </si>
  <si>
    <t>5.1
Net Power Costs - Restating</t>
  </si>
  <si>
    <t>5.1.1
Net Power Costs - Pro Forma</t>
  </si>
  <si>
    <t>TOTAL</t>
  </si>
  <si>
    <t>ACCOUNT</t>
  </si>
  <si>
    <t>Type</t>
  </si>
  <si>
    <t>COMPANY</t>
  </si>
  <si>
    <t>FACTOR</t>
  </si>
  <si>
    <t>FACTOR %</t>
  </si>
  <si>
    <t>ALLOCATED</t>
  </si>
  <si>
    <t>REF#</t>
  </si>
  <si>
    <t>PRO</t>
  </si>
  <si>
    <t>Description of Adjustment:</t>
  </si>
  <si>
    <t>Plant Additions - Tax Impacts</t>
  </si>
  <si>
    <t>SCHMAT</t>
  </si>
  <si>
    <t>SCHMDT</t>
  </si>
  <si>
    <t>Forecast Retail Sales - WA</t>
  </si>
  <si>
    <t>Year</t>
  </si>
  <si>
    <t>Month</t>
  </si>
  <si>
    <t>Lighting</t>
  </si>
  <si>
    <t>Production Factor Adjustment - REVISED</t>
  </si>
  <si>
    <t>Page 9.1.2</t>
  </si>
  <si>
    <t>PAGE</t>
  </si>
  <si>
    <t xml:space="preserve">The production factor is a means of adjusting the production component of the revenue requirement to test year expense and balance levels. The production factor has been calculated by dividing Washington’s normalized historical retail load by the Washington pro forma load for the rate effective period. This calculation is detailed on page 9.1.2 and is consistent with the approved calculation from the Company's previous filing, UE-111190. This factor is then applied to the generation related components of the revenue requirement.  The Company is updating this adjustment in rebuttal to incorporate revisions made to the Net Power Cost - Pro Forma and Major Plant Additions adjustments.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</si>
</sst>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41" formatCode="_(* #,##0_);_(* \(#,##0\);_(* &quot;-&quot;_);_(@_)"/>
    <numFmt numFmtId="44" formatCode="_(&quot;$&quot;* #,##0.00_);_(&quot;$&quot;* \(#,##0.00\);_(&quot;$&quot;* &quot;-&quot;??_);_(@_)"/>
    <numFmt numFmtId="43" formatCode="_(* #,##0.00_);_(* \(#,##0.00\);_(* &quot;-&quot;??_);_(@_)"/>
    <numFmt numFmtId="165" formatCode="_-* #,##0\ &quot;F&quot;_-;\-* #,##0\ &quot;F&quot;_-;_-* &quot;-&quot;\ &quot;F&quot;_-;_-@_-"/>
    <numFmt numFmtId="166" formatCode="&quot;$&quot;#,##0\ ;\(&quot;$&quot;#,##0\)"/>
    <numFmt numFmtId="167" formatCode="########\-###\-###"/>
    <numFmt numFmtId="168" formatCode="_(* #,##0_);_(* \(#,##0\);_(* &quot;-&quot;??_);_(@_)"/>
    <numFmt numFmtId="169" formatCode="#,##0.000;[Red]\-#,##0.000"/>
    <numFmt numFmtId="170" formatCode="General_)"/>
    <numFmt numFmtId="171" formatCode="0.000%"/>
    <numFmt numFmtId="174" formatCode="_(* #,##0.00_);[Red]_(* \(#,##0.00\);_(* &quot;-&quot;??_);_(@_)"/>
    <numFmt numFmtId="175" formatCode="&quot;$&quot;###0;[Red]\(&quot;$&quot;###0\)"/>
    <numFmt numFmtId="176" formatCode="mmmm\ d\,\ yyyy"/>
    <numFmt numFmtId="177" formatCode="0.0"/>
    <numFmt numFmtId="178" formatCode="_(* #,##0_);[Red]_(* \(#,##0\);_(* &quot;-&quot;_);_(@_)"/>
    <numFmt numFmtId="179" formatCode="#,##0.0_);\(#,##0.0\);\-\ ;"/>
    <numFmt numFmtId="180" formatCode="#,##0.0000"/>
    <numFmt numFmtId="181" formatCode="mmm\ dd\,\ yyyy"/>
    <numFmt numFmtId="182" formatCode="0.0000%"/>
  </numFmts>
  <fonts count="63">
    <font>
      <sz val="11"/>
      <color theme="1"/>
      <name val="Arial"/>
      <family val="2"/>
    </font>
    <font>
      <sz val="12"/>
      <name val="Times New Roman"/>
      <family val="1"/>
    </font>
    <font>
      <b/>
      <sz val="10"/>
      <name val="Arial"/>
      <family val="2"/>
    </font>
    <font>
      <sz val="10"/>
      <name val="Arial"/>
      <family val="2"/>
    </font>
    <font>
      <sz val="10"/>
      <color indexed="24"/>
      <name val="Courier New"/>
      <family val="3"/>
    </font>
    <font>
      <sz val="7"/>
      <name val="Arial"/>
      <family val="2"/>
    </font>
    <font>
      <sz val="8"/>
      <name val="Arial"/>
      <family val="2"/>
    </font>
    <font>
      <b/>
      <sz val="16"/>
      <name val="Times New Roman"/>
      <family val="1"/>
    </font>
    <font>
      <b/>
      <sz val="12"/>
      <name val="Arial"/>
      <family val="2"/>
    </font>
    <font>
      <sz val="12"/>
      <color indexed="12"/>
      <name val="Times New Roman"/>
      <family val="1"/>
    </font>
    <font>
      <sz val="10"/>
      <color indexed="8"/>
      <name val="Arial"/>
      <family val="2"/>
    </font>
    <font>
      <sz val="10"/>
      <name val="LinePrinter"/>
    </font>
    <font>
      <sz val="10"/>
      <name val="Arial"/>
      <family val="2"/>
    </font>
    <font>
      <sz val="9"/>
      <name val="Arial"/>
      <family val="2"/>
    </font>
    <font>
      <u/>
      <sz val="10"/>
      <name val="Arial"/>
      <family val="2"/>
    </font>
    <font>
      <b/>
      <u/>
      <sz val="10"/>
      <name val="Arial"/>
      <family val="2"/>
    </font>
    <font>
      <i/>
      <sz val="10"/>
      <name val="Arial"/>
      <family val="2"/>
    </font>
    <font>
      <sz val="12"/>
      <name val="Times New Roman"/>
      <family val="1"/>
    </font>
    <font>
      <sz val="11"/>
      <color indexed="8"/>
      <name val="Calibri"/>
      <family val="2"/>
    </font>
    <font>
      <sz val="11"/>
      <color indexed="9"/>
      <name val="Calibri"/>
      <family val="2"/>
    </font>
    <font>
      <b/>
      <sz val="10"/>
      <color indexed="9"/>
      <name val="Arial"/>
      <family val="2"/>
    </font>
    <font>
      <sz val="11"/>
      <color indexed="20"/>
      <name val="Calibri"/>
      <family val="2"/>
    </font>
    <font>
      <b/>
      <sz val="11"/>
      <color indexed="52"/>
      <name val="Calibri"/>
      <family val="2"/>
    </font>
    <font>
      <b/>
      <sz val="11"/>
      <color indexed="9"/>
      <name val="Calibri"/>
      <family val="2"/>
    </font>
    <font>
      <sz val="10"/>
      <name val="Courier"/>
      <family val="3"/>
    </font>
    <font>
      <sz val="10"/>
      <color indexed="8"/>
      <name val="Helv"/>
    </font>
    <font>
      <sz val="10"/>
      <name val="Geneva"/>
      <family val="2"/>
    </font>
    <font>
      <sz val="10"/>
      <color theme="1"/>
      <name val="Arial"/>
      <family val="2"/>
    </font>
    <font>
      <sz val="11"/>
      <color theme="1"/>
      <name val="Calibri"/>
      <family val="2"/>
      <scheme val="minor"/>
    </font>
    <font>
      <sz val="10"/>
      <name val="Helv"/>
    </font>
    <font>
      <sz val="10"/>
      <name val="MS Sans Serif"/>
      <family val="2"/>
    </font>
    <font>
      <sz val="8"/>
      <name val="Helv"/>
    </font>
    <font>
      <i/>
      <sz val="11"/>
      <color indexed="23"/>
      <name val="Calibri"/>
      <family val="2"/>
    </font>
    <font>
      <sz val="11"/>
      <color indexed="17"/>
      <name val="Calibri"/>
      <family val="2"/>
    </font>
    <font>
      <b/>
      <sz val="11"/>
      <color indexed="56"/>
      <name val="Calibri"/>
      <family val="2"/>
    </font>
    <font>
      <u/>
      <sz val="10"/>
      <color indexed="12"/>
      <name val="Arial"/>
      <family val="2"/>
    </font>
    <font>
      <b/>
      <i/>
      <sz val="10"/>
      <name val="Arial"/>
      <family val="2"/>
    </font>
    <font>
      <b/>
      <u/>
      <sz val="10"/>
      <color indexed="39"/>
      <name val="Arial"/>
      <family val="2"/>
    </font>
    <font>
      <sz val="11"/>
      <color indexed="52"/>
      <name val="Calibri"/>
      <family val="2"/>
    </font>
    <font>
      <sz val="8"/>
      <name val="Times New Roman"/>
      <family val="1"/>
    </font>
    <font>
      <b/>
      <sz val="8"/>
      <name val="Arial"/>
      <family val="2"/>
    </font>
    <font>
      <sz val="11"/>
      <color indexed="60"/>
      <name val="Calibri"/>
      <family val="2"/>
    </font>
    <font>
      <sz val="11"/>
      <name val="Times New Roman"/>
      <family val="1"/>
    </font>
    <font>
      <sz val="10"/>
      <name val="Times New Roman"/>
      <family val="1"/>
    </font>
    <font>
      <b/>
      <sz val="11"/>
      <color indexed="63"/>
      <name val="Calibri"/>
      <family val="2"/>
    </font>
    <font>
      <sz val="10"/>
      <color indexed="11"/>
      <name val="Geneva"/>
      <family val="2"/>
    </font>
    <font>
      <b/>
      <sz val="10"/>
      <color indexed="8"/>
      <name val="Arial"/>
      <family val="2"/>
    </font>
    <font>
      <b/>
      <sz val="10"/>
      <color indexed="39"/>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sz val="10"/>
      <color indexed="10"/>
      <name val="Arial"/>
      <family val="2"/>
    </font>
    <font>
      <sz val="12"/>
      <name val="Arial MT"/>
    </font>
    <font>
      <b/>
      <sz val="18"/>
      <color indexed="56"/>
      <name val="Cambria"/>
      <family val="2"/>
    </font>
    <font>
      <sz val="8"/>
      <color indexed="12"/>
      <name val="Arial"/>
      <family val="2"/>
    </font>
    <font>
      <sz val="11"/>
      <color indexed="10"/>
      <name val="Calibri"/>
      <family val="2"/>
    </font>
    <font>
      <b/>
      <sz val="9"/>
      <name val="Arial"/>
      <family val="2"/>
    </font>
    <font>
      <i/>
      <sz val="9"/>
      <name val="Arial"/>
      <family val="2"/>
    </font>
    <font>
      <b/>
      <i/>
      <sz val="9"/>
      <name val="Arial"/>
      <family val="2"/>
    </font>
    <font>
      <sz val="10"/>
      <name val="Arial"/>
      <family val="2"/>
    </font>
    <font>
      <sz val="11"/>
      <color theme="1"/>
      <name val="Arial"/>
      <family val="2"/>
    </font>
  </fonts>
  <fills count="4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18"/>
      </patternFill>
    </fill>
    <fill>
      <patternFill patternType="solid">
        <fgColor indexed="17"/>
      </patternFill>
    </fill>
    <fill>
      <patternFill patternType="solid">
        <fgColor indexed="22"/>
      </patternFill>
    </fill>
    <fill>
      <patternFill patternType="solid">
        <fgColor indexed="55"/>
      </patternFill>
    </fill>
    <fill>
      <patternFill patternType="solid">
        <fgColor indexed="21"/>
      </patternFill>
    </fill>
    <fill>
      <patternFill patternType="gray125">
        <fgColor indexed="21"/>
      </patternFill>
    </fill>
    <fill>
      <patternFill patternType="solid">
        <fgColor indexed="19"/>
      </patternFill>
    </fill>
    <fill>
      <patternFill patternType="mediumGray">
        <fgColor indexed="21"/>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15"/>
      </patternFill>
    </fill>
    <fill>
      <patternFill patternType="lightGray"/>
    </fill>
    <fill>
      <patternFill patternType="solid">
        <fgColor indexed="14"/>
        <bgColor indexed="64"/>
      </patternFill>
    </fill>
    <fill>
      <patternFill patternType="solid">
        <fgColor theme="8" tint="0.79998168889431442"/>
        <bgColor indexed="64"/>
      </patternFill>
    </fill>
  </fills>
  <borders count="3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64"/>
      </left>
      <right/>
      <top/>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bottom style="thin">
        <color indexed="64"/>
      </bottom>
      <diagonal/>
    </border>
    <border>
      <left/>
      <right/>
      <top/>
      <bottom style="double">
        <color indexed="8"/>
      </bottom>
      <diagonal/>
    </border>
    <border>
      <left/>
      <right/>
      <top/>
      <bottom style="thin">
        <color indexed="8"/>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504">
    <xf numFmtId="0" fontId="0" fillId="0" borderId="0"/>
    <xf numFmtId="0" fontId="1"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41" fontId="1" fillId="0" borderId="0" applyFont="0" applyFill="0" applyBorder="0" applyAlignment="0" applyProtection="0"/>
    <xf numFmtId="41"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4" fillId="0" borderId="0" applyFont="0" applyFill="0" applyBorder="0" applyAlignment="0" applyProtection="0"/>
    <xf numFmtId="44" fontId="3"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5" fillId="0" borderId="0" applyFont="0" applyFill="0" applyBorder="0" applyAlignment="0" applyProtection="0">
      <alignment horizontal="left"/>
    </xf>
    <xf numFmtId="38" fontId="6" fillId="2" borderId="0" applyNumberFormat="0" applyBorder="0" applyAlignment="0" applyProtection="0"/>
    <xf numFmtId="0" fontId="7" fillId="0" borderId="0"/>
    <xf numFmtId="0" fontId="8" fillId="0" borderId="1" applyNumberFormat="0" applyAlignment="0" applyProtection="0">
      <alignment horizontal="left" vertical="center"/>
    </xf>
    <xf numFmtId="0" fontId="8" fillId="0" borderId="2">
      <alignment horizontal="left" vertical="center"/>
    </xf>
    <xf numFmtId="10" fontId="6" fillId="3" borderId="3" applyNumberFormat="0" applyBorder="0" applyAlignment="0" applyProtection="0"/>
    <xf numFmtId="167" fontId="3" fillId="0" borderId="0"/>
    <xf numFmtId="168" fontId="9" fillId="0" borderId="0" applyFont="0" applyAlignment="0" applyProtection="0"/>
    <xf numFmtId="169" fontId="3" fillId="0" borderId="0"/>
    <xf numFmtId="0" fontId="3" fillId="0" borderId="0"/>
    <xf numFmtId="0" fontId="1" fillId="0" borderId="0"/>
    <xf numFmtId="0" fontId="1" fillId="0" borderId="0"/>
    <xf numFmtId="0" fontId="1" fillId="0" borderId="0"/>
    <xf numFmtId="0" fontId="3" fillId="0" borderId="0">
      <alignment wrapText="1"/>
    </xf>
    <xf numFmtId="0" fontId="3" fillId="0" borderId="0">
      <alignment wrapText="1"/>
    </xf>
    <xf numFmtId="0" fontId="3" fillId="0" borderId="0"/>
    <xf numFmtId="0" fontId="1" fillId="0" borderId="0"/>
    <xf numFmtId="0" fontId="3" fillId="0" borderId="0">
      <alignment wrapText="1"/>
    </xf>
    <xf numFmtId="10"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 fontId="10" fillId="0" borderId="4" applyNumberFormat="0" applyProtection="0">
      <alignment horizontal="right" vertical="center"/>
    </xf>
    <xf numFmtId="4" fontId="10" fillId="0" borderId="4" applyNumberFormat="0" applyProtection="0">
      <alignment horizontal="left" vertical="center" indent="1"/>
    </xf>
    <xf numFmtId="0" fontId="2" fillId="0" borderId="3">
      <alignment horizontal="center" vertical="center" wrapText="1"/>
    </xf>
    <xf numFmtId="170" fontId="11" fillId="0" borderId="0">
      <alignment horizontal="left"/>
    </xf>
    <xf numFmtId="0" fontId="12" fillId="0" borderId="0"/>
    <xf numFmtId="0" fontId="17" fillId="0" borderId="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20" fillId="22" borderId="3"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 fillId="23" borderId="0" applyNumberFormat="0" applyBorder="0" applyAlignment="0" applyProtection="0"/>
    <xf numFmtId="0" fontId="22" fillId="24" borderId="9" applyNumberFormat="0" applyAlignment="0" applyProtection="0"/>
    <xf numFmtId="0" fontId="22" fillId="24" borderId="9" applyNumberFormat="0" applyAlignment="0" applyProtection="0"/>
    <xf numFmtId="0" fontId="22" fillId="24" borderId="9" applyNumberFormat="0" applyAlignment="0" applyProtection="0"/>
    <xf numFmtId="0" fontId="22" fillId="24" borderId="9" applyNumberFormat="0" applyAlignment="0" applyProtection="0"/>
    <xf numFmtId="0" fontId="22" fillId="24" borderId="9" applyNumberFormat="0" applyAlignment="0" applyProtection="0"/>
    <xf numFmtId="0" fontId="23" fillId="25" borderId="10" applyNumberFormat="0" applyAlignment="0" applyProtection="0"/>
    <xf numFmtId="0" fontId="23" fillId="25" borderId="10" applyNumberFormat="0" applyAlignment="0" applyProtection="0"/>
    <xf numFmtId="0" fontId="23" fillId="25" borderId="10" applyNumberFormat="0" applyAlignment="0" applyProtection="0"/>
    <xf numFmtId="0" fontId="23" fillId="25" borderId="10" applyNumberFormat="0" applyAlignment="0" applyProtection="0"/>
    <xf numFmtId="0" fontId="23" fillId="25" borderId="10" applyNumberFormat="0" applyAlignment="0" applyProtection="0"/>
    <xf numFmtId="0" fontId="24"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 fontId="25" fillId="0" borderId="0"/>
    <xf numFmtId="41" fontId="1" fillId="0" borderId="0" applyFont="0" applyFill="0" applyBorder="0" applyAlignment="0" applyProtection="0"/>
    <xf numFmtId="4" fontId="26"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174"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4" fontId="3" fillId="0" borderId="0" applyFont="0" applyFill="0" applyBorder="0" applyAlignment="0" applyProtection="0"/>
    <xf numFmtId="43" fontId="1" fillId="0" borderId="0" applyFont="0" applyFill="0" applyBorder="0" applyAlignment="0" applyProtection="0"/>
    <xf numFmtId="174" fontId="3"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9" fillId="0" borderId="0"/>
    <xf numFmtId="0" fontId="29" fillId="0" borderId="0"/>
    <xf numFmtId="0" fontId="29" fillId="0" borderId="0"/>
    <xf numFmtId="0" fontId="29" fillId="0" borderId="0"/>
    <xf numFmtId="37" fontId="3" fillId="0" borderId="0" applyFill="0" applyBorder="0" applyAlignment="0" applyProtection="0"/>
    <xf numFmtId="0" fontId="29" fillId="0" borderId="0"/>
    <xf numFmtId="0" fontId="29" fillId="0" borderId="0"/>
    <xf numFmtId="0" fontId="29" fillId="0" borderId="0"/>
    <xf numFmtId="44" fontId="1" fillId="0" borderId="0" applyFont="0" applyFill="0" applyBorder="0" applyAlignment="0" applyProtection="0"/>
    <xf numFmtId="44" fontId="3" fillId="0" borderId="0" applyFont="0" applyFill="0" applyBorder="0" applyAlignment="0" applyProtection="0"/>
    <xf numFmtId="44" fontId="28" fillId="0" borderId="0" applyFont="0" applyFill="0" applyBorder="0" applyAlignment="0" applyProtection="0"/>
    <xf numFmtId="44" fontId="30"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3" fillId="0" borderId="0" applyFont="0" applyFill="0" applyBorder="0" applyAlignment="0" applyProtection="0"/>
    <xf numFmtId="44" fontId="30" fillId="0" borderId="0" applyFont="0" applyFill="0" applyBorder="0" applyAlignment="0" applyProtection="0"/>
    <xf numFmtId="44" fontId="28" fillId="0" borderId="0" applyFont="0" applyFill="0" applyBorder="0" applyAlignment="0" applyProtection="0"/>
    <xf numFmtId="175" fontId="31" fillId="0" borderId="0" applyFont="0" applyFill="0" applyBorder="0" applyProtection="0">
      <alignment horizontal="right"/>
    </xf>
    <xf numFmtId="5" fontId="29" fillId="0" borderId="0"/>
    <xf numFmtId="0" fontId="29" fillId="0" borderId="0"/>
    <xf numFmtId="0" fontId="29" fillId="0" borderId="0"/>
    <xf numFmtId="176" fontId="3" fillId="0" borderId="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29" fillId="0" borderId="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38" fontId="6" fillId="2" borderId="0" applyNumberFormat="0" applyBorder="0" applyAlignment="0" applyProtection="0"/>
    <xf numFmtId="38" fontId="6" fillId="2" borderId="0" applyNumberFormat="0" applyBorder="0" applyAlignment="0" applyProtection="0"/>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171" fontId="3" fillId="0" borderId="0">
      <protection locked="0"/>
    </xf>
    <xf numFmtId="171" fontId="3" fillId="0" borderId="0">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10" fontId="6" fillId="3" borderId="3" applyNumberFormat="0" applyBorder="0" applyAlignment="0" applyProtection="0"/>
    <xf numFmtId="10" fontId="6" fillId="3" borderId="3" applyNumberFormat="0" applyBorder="0" applyAlignment="0" applyProtection="0"/>
    <xf numFmtId="38" fontId="36" fillId="0" borderId="0">
      <alignment horizontal="left" wrapText="1"/>
    </xf>
    <xf numFmtId="38" fontId="37" fillId="0" borderId="0">
      <alignment horizontal="left" wrapText="1"/>
    </xf>
    <xf numFmtId="0" fontId="38" fillId="0" borderId="12" applyNumberFormat="0" applyFill="0" applyAlignment="0" applyProtection="0"/>
    <xf numFmtId="0" fontId="38" fillId="0" borderId="12" applyNumberFormat="0" applyFill="0" applyAlignment="0" applyProtection="0"/>
    <xf numFmtId="0" fontId="38" fillId="0" borderId="12" applyNumberFormat="0" applyFill="0" applyAlignment="0" applyProtection="0"/>
    <xf numFmtId="0" fontId="38" fillId="0" borderId="12" applyNumberFormat="0" applyFill="0" applyAlignment="0" applyProtection="0"/>
    <xf numFmtId="0" fontId="38" fillId="0" borderId="12" applyNumberFormat="0" applyFill="0" applyAlignment="0" applyProtection="0"/>
    <xf numFmtId="0" fontId="39" fillId="26" borderId="0"/>
    <xf numFmtId="0" fontId="39" fillId="27" borderId="0"/>
    <xf numFmtId="0" fontId="2" fillId="28" borderId="8" applyBorder="0"/>
    <xf numFmtId="0" fontId="3" fillId="29" borderId="13" applyNumberFormat="0" applyFont="0" applyBorder="0" applyAlignment="0" applyProtection="0"/>
    <xf numFmtId="177" fontId="40" fillId="0" borderId="0" applyNumberFormat="0" applyFill="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6" fillId="0" borderId="14" applyNumberFormat="0" applyBorder="0" applyAlignment="0"/>
    <xf numFmtId="0" fontId="6" fillId="0" borderId="14" applyNumberFormat="0" applyBorder="0" applyAlignment="0"/>
    <xf numFmtId="0" fontId="6" fillId="0" borderId="14" applyNumberFormat="0" applyBorder="0" applyAlignment="0"/>
    <xf numFmtId="169" fontId="3" fillId="0" borderId="0"/>
    <xf numFmtId="169" fontId="3" fillId="0" borderId="0"/>
    <xf numFmtId="0" fontId="28" fillId="0" borderId="0"/>
    <xf numFmtId="0" fontId="3" fillId="0" borderId="0"/>
    <xf numFmtId="0" fontId="3" fillId="0" borderId="0"/>
    <xf numFmtId="0" fontId="3" fillId="0" borderId="0"/>
    <xf numFmtId="0" fontId="3" fillId="0" borderId="0">
      <alignment wrapText="1"/>
    </xf>
    <xf numFmtId="0" fontId="42" fillId="0" borderId="0"/>
    <xf numFmtId="0" fontId="3" fillId="0" borderId="0">
      <alignment wrapText="1"/>
    </xf>
    <xf numFmtId="0" fontId="3" fillId="0" borderId="0">
      <alignment wrapText="1"/>
    </xf>
    <xf numFmtId="0" fontId="1" fillId="0" borderId="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8" fillId="0" borderId="0"/>
    <xf numFmtId="0" fontId="28" fillId="0" borderId="0"/>
    <xf numFmtId="0" fontId="28" fillId="0" borderId="0"/>
    <xf numFmtId="0" fontId="28" fillId="0" borderId="0"/>
    <xf numFmtId="0" fontId="28" fillId="0" borderId="0"/>
    <xf numFmtId="41" fontId="43" fillId="0" borderId="0"/>
    <xf numFmtId="41" fontId="43" fillId="0" borderId="0"/>
    <xf numFmtId="41" fontId="43" fillId="0" borderId="0"/>
    <xf numFmtId="41" fontId="43" fillId="0" borderId="0"/>
    <xf numFmtId="41" fontId="43" fillId="0" borderId="0"/>
    <xf numFmtId="41" fontId="43" fillId="0" borderId="0"/>
    <xf numFmtId="0" fontId="3" fillId="0" borderId="0"/>
    <xf numFmtId="41" fontId="4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 fillId="0" borderId="0"/>
    <xf numFmtId="0" fontId="28" fillId="0" borderId="0"/>
    <xf numFmtId="178" fontId="3" fillId="0" borderId="0"/>
    <xf numFmtId="0" fontId="28" fillId="0" borderId="0"/>
    <xf numFmtId="0" fontId="3" fillId="0" borderId="0">
      <alignment wrapText="1"/>
    </xf>
    <xf numFmtId="41" fontId="3" fillId="0" borderId="0"/>
    <xf numFmtId="0" fontId="3" fillId="0" borderId="0"/>
    <xf numFmtId="37" fontId="29" fillId="0" borderId="0"/>
    <xf numFmtId="0" fontId="3" fillId="31" borderId="15" applyNumberFormat="0" applyFont="0" applyAlignment="0" applyProtection="0"/>
    <xf numFmtId="0" fontId="3" fillId="31" borderId="15" applyNumberFormat="0" applyFont="0" applyAlignment="0" applyProtection="0"/>
    <xf numFmtId="0" fontId="3" fillId="31" borderId="15" applyNumberFormat="0" applyFont="0" applyAlignment="0" applyProtection="0"/>
    <xf numFmtId="0" fontId="3" fillId="31" borderId="15" applyNumberFormat="0" applyFont="0" applyAlignment="0" applyProtection="0"/>
    <xf numFmtId="0" fontId="3" fillId="31" borderId="15" applyNumberFormat="0" applyFont="0" applyAlignment="0" applyProtection="0"/>
    <xf numFmtId="179" fontId="1" fillId="0" borderId="0" applyFont="0" applyFill="0" applyBorder="0" applyProtection="0"/>
    <xf numFmtId="179" fontId="1" fillId="0" borderId="0" applyFont="0" applyFill="0" applyBorder="0" applyProtection="0"/>
    <xf numFmtId="179" fontId="1" fillId="0" borderId="0" applyFont="0" applyFill="0" applyBorder="0" applyProtection="0"/>
    <xf numFmtId="179" fontId="1" fillId="0" borderId="0" applyFont="0" applyFill="0" applyBorder="0" applyProtection="0"/>
    <xf numFmtId="179" fontId="1" fillId="0" borderId="0" applyFont="0" applyFill="0" applyBorder="0" applyProtection="0"/>
    <xf numFmtId="179" fontId="1" fillId="0" borderId="0" applyFont="0" applyFill="0" applyBorder="0" applyProtection="0"/>
    <xf numFmtId="179" fontId="1" fillId="0" borderId="0" applyFont="0" applyFill="0" applyBorder="0" applyProtection="0"/>
    <xf numFmtId="179" fontId="1" fillId="0" borderId="0" applyFont="0" applyFill="0" applyBorder="0" applyProtection="0"/>
    <xf numFmtId="179" fontId="1" fillId="0" borderId="0" applyFont="0" applyFill="0" applyBorder="0" applyProtection="0"/>
    <xf numFmtId="179" fontId="1" fillId="0" borderId="0" applyFont="0" applyFill="0" applyBorder="0" applyProtection="0"/>
    <xf numFmtId="179" fontId="1" fillId="0" borderId="0" applyFont="0" applyFill="0" applyBorder="0" applyProtection="0"/>
    <xf numFmtId="179" fontId="1" fillId="0" borderId="0" applyFont="0" applyFill="0" applyBorder="0" applyProtection="0"/>
    <xf numFmtId="179" fontId="1" fillId="0" borderId="0" applyFont="0" applyFill="0" applyBorder="0" applyProtection="0"/>
    <xf numFmtId="179" fontId="1" fillId="0" borderId="0" applyFont="0" applyFill="0" applyBorder="0" applyProtection="0"/>
    <xf numFmtId="0" fontId="44" fillId="24" borderId="16" applyNumberFormat="0" applyAlignment="0" applyProtection="0"/>
    <xf numFmtId="0" fontId="44" fillId="24" borderId="16" applyNumberFormat="0" applyAlignment="0" applyProtection="0"/>
    <xf numFmtId="0" fontId="44" fillId="24" borderId="16" applyNumberFormat="0" applyAlignment="0" applyProtection="0"/>
    <xf numFmtId="0" fontId="44" fillId="24" borderId="16" applyNumberFormat="0" applyAlignment="0" applyProtection="0"/>
    <xf numFmtId="0" fontId="44" fillId="24" borderId="16" applyNumberFormat="0" applyAlignment="0" applyProtection="0"/>
    <xf numFmtId="12" fontId="8" fillId="32" borderId="17">
      <alignment horizontal="left"/>
    </xf>
    <xf numFmtId="0" fontId="29" fillId="0" borderId="0"/>
    <xf numFmtId="0" fontId="29" fillId="0" borderId="0"/>
    <xf numFmtId="10"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5" fillId="0" borderId="0"/>
    <xf numFmtId="4" fontId="46" fillId="30" borderId="4" applyNumberFormat="0" applyProtection="0">
      <alignment vertical="center"/>
    </xf>
    <xf numFmtId="4" fontId="47" fillId="33" borderId="4" applyNumberFormat="0" applyProtection="0">
      <alignment vertical="center"/>
    </xf>
    <xf numFmtId="4" fontId="46" fillId="33" borderId="4" applyNumberFormat="0" applyProtection="0">
      <alignment horizontal="left" vertical="center" indent="1"/>
    </xf>
    <xf numFmtId="0" fontId="46" fillId="33" borderId="4" applyNumberFormat="0" applyProtection="0">
      <alignment horizontal="left" vertical="top" indent="1"/>
    </xf>
    <xf numFmtId="4" fontId="46" fillId="34" borderId="4" applyNumberFormat="0" applyProtection="0"/>
    <xf numFmtId="4" fontId="10" fillId="5" borderId="4" applyNumberFormat="0" applyProtection="0">
      <alignment horizontal="right" vertical="center"/>
    </xf>
    <xf numFmtId="4" fontId="10" fillId="11" borderId="4" applyNumberFormat="0" applyProtection="0">
      <alignment horizontal="right" vertical="center"/>
    </xf>
    <xf numFmtId="4" fontId="10" fillId="19" borderId="4" applyNumberFormat="0" applyProtection="0">
      <alignment horizontal="right" vertical="center"/>
    </xf>
    <xf numFmtId="4" fontId="10" fillId="13" borderId="4" applyNumberFormat="0" applyProtection="0">
      <alignment horizontal="right" vertical="center"/>
    </xf>
    <xf numFmtId="4" fontId="10" fillId="17" borderId="4" applyNumberFormat="0" applyProtection="0">
      <alignment horizontal="right" vertical="center"/>
    </xf>
    <xf numFmtId="4" fontId="10" fillId="21" borderId="4" applyNumberFormat="0" applyProtection="0">
      <alignment horizontal="right" vertical="center"/>
    </xf>
    <xf numFmtId="4" fontId="10" fillId="20" borderId="4" applyNumberFormat="0" applyProtection="0">
      <alignment horizontal="right" vertical="center"/>
    </xf>
    <xf numFmtId="4" fontId="10" fillId="35" borderId="4" applyNumberFormat="0" applyProtection="0">
      <alignment horizontal="right" vertical="center"/>
    </xf>
    <xf numFmtId="4" fontId="10" fillId="12" borderId="4" applyNumberFormat="0" applyProtection="0">
      <alignment horizontal="right" vertical="center"/>
    </xf>
    <xf numFmtId="4" fontId="46" fillId="36" borderId="18" applyNumberFormat="0" applyProtection="0">
      <alignment horizontal="left" vertical="center" indent="1"/>
    </xf>
    <xf numFmtId="4" fontId="10" fillId="37" borderId="0" applyNumberFormat="0" applyProtection="0">
      <alignment horizontal="left" indent="1"/>
    </xf>
    <xf numFmtId="4" fontId="48" fillId="38" borderId="0" applyNumberFormat="0" applyProtection="0">
      <alignment horizontal="left" vertical="center" indent="1"/>
    </xf>
    <xf numFmtId="4" fontId="48" fillId="38" borderId="0" applyNumberFormat="0" applyProtection="0">
      <alignment horizontal="left" vertical="center" indent="1"/>
    </xf>
    <xf numFmtId="4" fontId="48" fillId="38" borderId="0" applyNumberFormat="0" applyProtection="0">
      <alignment horizontal="left" vertical="center" indent="1"/>
    </xf>
    <xf numFmtId="4" fontId="10" fillId="39" borderId="4" applyNumberFormat="0" applyProtection="0">
      <alignment horizontal="right" vertical="center"/>
    </xf>
    <xf numFmtId="4" fontId="49" fillId="40" borderId="0" applyNumberFormat="0" applyProtection="0">
      <alignment horizontal="left" indent="1"/>
    </xf>
    <xf numFmtId="4" fontId="49" fillId="40" borderId="0" applyNumberFormat="0" applyProtection="0">
      <alignment horizontal="left" indent="1"/>
    </xf>
    <xf numFmtId="4" fontId="49" fillId="40" borderId="0" applyNumberFormat="0" applyProtection="0">
      <alignment horizontal="left" indent="1"/>
    </xf>
    <xf numFmtId="4" fontId="49" fillId="40" borderId="0" applyNumberFormat="0" applyProtection="0">
      <alignment horizontal="left" indent="1"/>
    </xf>
    <xf numFmtId="4" fontId="50" fillId="41" borderId="0" applyNumberFormat="0" applyProtection="0"/>
    <xf numFmtId="4" fontId="50" fillId="41" borderId="0" applyNumberFormat="0" applyProtection="0"/>
    <xf numFmtId="4" fontId="50" fillId="41" borderId="0" applyNumberFormat="0" applyProtection="0"/>
    <xf numFmtId="4" fontId="50" fillId="41" borderId="0" applyNumberFormat="0" applyProtection="0"/>
    <xf numFmtId="0" fontId="3" fillId="38" borderId="4" applyNumberFormat="0" applyProtection="0">
      <alignment horizontal="left" vertical="center" indent="1"/>
    </xf>
    <xf numFmtId="0" fontId="3" fillId="38" borderId="4" applyNumberFormat="0" applyProtection="0">
      <alignment horizontal="left" vertical="center" indent="1"/>
    </xf>
    <xf numFmtId="0" fontId="3" fillId="38" borderId="4" applyNumberFormat="0" applyProtection="0">
      <alignment horizontal="left" vertical="center" indent="1"/>
    </xf>
    <xf numFmtId="0" fontId="3" fillId="38" borderId="4" applyNumberFormat="0" applyProtection="0">
      <alignment horizontal="left" vertical="center" indent="1"/>
    </xf>
    <xf numFmtId="0" fontId="3" fillId="38" borderId="4" applyNumberFormat="0" applyProtection="0">
      <alignment horizontal="left" vertical="center" indent="1"/>
    </xf>
    <xf numFmtId="0" fontId="3" fillId="38" borderId="4" applyNumberFormat="0" applyProtection="0">
      <alignment horizontal="left" vertical="center" indent="1"/>
    </xf>
    <xf numFmtId="0" fontId="3" fillId="38" borderId="4" applyNumberFormat="0" applyProtection="0">
      <alignment horizontal="left" vertical="top" indent="1"/>
    </xf>
    <xf numFmtId="0" fontId="3" fillId="38" borderId="4" applyNumberFormat="0" applyProtection="0">
      <alignment horizontal="left" vertical="top" indent="1"/>
    </xf>
    <xf numFmtId="0" fontId="3" fillId="38" borderId="4" applyNumberFormat="0" applyProtection="0">
      <alignment horizontal="left" vertical="top" indent="1"/>
    </xf>
    <xf numFmtId="0" fontId="3" fillId="38" borderId="4" applyNumberFormat="0" applyProtection="0">
      <alignment horizontal="left" vertical="top" indent="1"/>
    </xf>
    <xf numFmtId="0" fontId="3" fillId="38" borderId="4" applyNumberFormat="0" applyProtection="0">
      <alignment horizontal="left" vertical="top" indent="1"/>
    </xf>
    <xf numFmtId="0" fontId="3" fillId="38" borderId="4" applyNumberFormat="0" applyProtection="0">
      <alignment horizontal="left" vertical="top" indent="1"/>
    </xf>
    <xf numFmtId="0" fontId="3" fillId="34" borderId="4" applyNumberFormat="0" applyProtection="0">
      <alignment horizontal="left" vertical="center" indent="1"/>
    </xf>
    <xf numFmtId="0" fontId="3" fillId="34" borderId="4" applyNumberFormat="0" applyProtection="0">
      <alignment horizontal="left" vertical="center" indent="1"/>
    </xf>
    <xf numFmtId="0" fontId="3" fillId="34" borderId="4" applyNumberFormat="0" applyProtection="0">
      <alignment horizontal="left" vertical="center" indent="1"/>
    </xf>
    <xf numFmtId="0" fontId="3" fillId="34" borderId="4" applyNumberFormat="0" applyProtection="0">
      <alignment horizontal="left" vertical="center" indent="1"/>
    </xf>
    <xf numFmtId="0" fontId="3" fillId="34" borderId="4" applyNumberFormat="0" applyProtection="0">
      <alignment horizontal="left" vertical="center" indent="1"/>
    </xf>
    <xf numFmtId="0" fontId="3" fillId="34" borderId="4" applyNumberFormat="0" applyProtection="0">
      <alignment horizontal="left" vertical="center" indent="1"/>
    </xf>
    <xf numFmtId="0" fontId="3" fillId="34" borderId="4" applyNumberFormat="0" applyProtection="0">
      <alignment horizontal="left" vertical="top" indent="1"/>
    </xf>
    <xf numFmtId="0" fontId="3" fillId="34" borderId="4" applyNumberFormat="0" applyProtection="0">
      <alignment horizontal="left" vertical="top" indent="1"/>
    </xf>
    <xf numFmtId="0" fontId="3" fillId="34" borderId="4" applyNumberFormat="0" applyProtection="0">
      <alignment horizontal="left" vertical="top" indent="1"/>
    </xf>
    <xf numFmtId="0" fontId="3" fillId="34" borderId="4" applyNumberFormat="0" applyProtection="0">
      <alignment horizontal="left" vertical="top" indent="1"/>
    </xf>
    <xf numFmtId="0" fontId="3" fillId="34" borderId="4" applyNumberFormat="0" applyProtection="0">
      <alignment horizontal="left" vertical="top" indent="1"/>
    </xf>
    <xf numFmtId="0" fontId="3" fillId="34" borderId="4" applyNumberFormat="0" applyProtection="0">
      <alignment horizontal="left" vertical="top" indent="1"/>
    </xf>
    <xf numFmtId="0" fontId="3" fillId="42" borderId="4" applyNumberFormat="0" applyProtection="0">
      <alignment horizontal="left" vertical="center" indent="1"/>
    </xf>
    <xf numFmtId="0" fontId="3" fillId="42" borderId="4" applyNumberFormat="0" applyProtection="0">
      <alignment horizontal="left" vertical="center" indent="1"/>
    </xf>
    <xf numFmtId="0" fontId="3" fillId="42" borderId="4" applyNumberFormat="0" applyProtection="0">
      <alignment horizontal="left" vertical="center" indent="1"/>
    </xf>
    <xf numFmtId="0" fontId="3" fillId="42" borderId="4" applyNumberFormat="0" applyProtection="0">
      <alignment horizontal="left" vertical="center" indent="1"/>
    </xf>
    <xf numFmtId="0" fontId="3" fillId="42" borderId="4" applyNumberFormat="0" applyProtection="0">
      <alignment horizontal="left" vertical="center" indent="1"/>
    </xf>
    <xf numFmtId="0" fontId="3" fillId="42" borderId="4" applyNumberFormat="0" applyProtection="0">
      <alignment horizontal="left" vertical="center" indent="1"/>
    </xf>
    <xf numFmtId="0" fontId="3" fillId="42" borderId="4" applyNumberFormat="0" applyProtection="0">
      <alignment horizontal="left" vertical="top" indent="1"/>
    </xf>
    <xf numFmtId="0" fontId="3" fillId="42" borderId="4" applyNumberFormat="0" applyProtection="0">
      <alignment horizontal="left" vertical="top" indent="1"/>
    </xf>
    <xf numFmtId="0" fontId="3" fillId="42" borderId="4" applyNumberFormat="0" applyProtection="0">
      <alignment horizontal="left" vertical="top" indent="1"/>
    </xf>
    <xf numFmtId="0" fontId="3" fillId="42" borderId="4" applyNumberFormat="0" applyProtection="0">
      <alignment horizontal="left" vertical="top" indent="1"/>
    </xf>
    <xf numFmtId="0" fontId="3" fillId="42" borderId="4" applyNumberFormat="0" applyProtection="0">
      <alignment horizontal="left" vertical="top" indent="1"/>
    </xf>
    <xf numFmtId="0" fontId="3" fillId="42" borderId="4" applyNumberFormat="0" applyProtection="0">
      <alignment horizontal="left" vertical="top" indent="1"/>
    </xf>
    <xf numFmtId="0" fontId="3" fillId="43" borderId="4" applyNumberFormat="0" applyProtection="0">
      <alignment horizontal="left" vertical="center" indent="1"/>
    </xf>
    <xf numFmtId="0" fontId="3" fillId="43" borderId="4" applyNumberFormat="0" applyProtection="0">
      <alignment horizontal="left" vertical="center" indent="1"/>
    </xf>
    <xf numFmtId="0" fontId="3" fillId="43" borderId="4" applyNumberFormat="0" applyProtection="0">
      <alignment horizontal="left" vertical="center" indent="1"/>
    </xf>
    <xf numFmtId="0" fontId="3" fillId="43" borderId="4" applyNumberFormat="0" applyProtection="0">
      <alignment horizontal="left" vertical="center" indent="1"/>
    </xf>
    <xf numFmtId="0" fontId="3" fillId="43" borderId="4" applyNumberFormat="0" applyProtection="0">
      <alignment horizontal="left" vertical="center" indent="1"/>
    </xf>
    <xf numFmtId="0" fontId="3" fillId="43" borderId="4" applyNumberFormat="0" applyProtection="0">
      <alignment horizontal="left" vertical="center" indent="1"/>
    </xf>
    <xf numFmtId="0" fontId="3" fillId="43" borderId="4" applyNumberFormat="0" applyProtection="0">
      <alignment horizontal="left" vertical="top" indent="1"/>
    </xf>
    <xf numFmtId="0" fontId="3" fillId="43" borderId="4" applyNumberFormat="0" applyProtection="0">
      <alignment horizontal="left" vertical="top" indent="1"/>
    </xf>
    <xf numFmtId="0" fontId="3" fillId="43" borderId="4" applyNumberFormat="0" applyProtection="0">
      <alignment horizontal="left" vertical="top" indent="1"/>
    </xf>
    <xf numFmtId="0" fontId="3" fillId="43" borderId="4" applyNumberFormat="0" applyProtection="0">
      <alignment horizontal="left" vertical="top" indent="1"/>
    </xf>
    <xf numFmtId="0" fontId="3" fillId="43" borderId="4" applyNumberFormat="0" applyProtection="0">
      <alignment horizontal="left" vertical="top" indent="1"/>
    </xf>
    <xf numFmtId="0" fontId="3" fillId="43" borderId="4" applyNumberFormat="0" applyProtection="0">
      <alignment horizontal="left" vertical="top" indent="1"/>
    </xf>
    <xf numFmtId="4" fontId="10" fillId="3" borderId="4" applyNumberFormat="0" applyProtection="0">
      <alignment vertical="center"/>
    </xf>
    <xf numFmtId="4" fontId="51" fillId="3" borderId="4" applyNumberFormat="0" applyProtection="0">
      <alignment vertical="center"/>
    </xf>
    <xf numFmtId="4" fontId="10" fillId="3" borderId="4" applyNumberFormat="0" applyProtection="0">
      <alignment horizontal="left" vertical="center" indent="1"/>
    </xf>
    <xf numFmtId="0" fontId="10" fillId="3" borderId="4" applyNumberFormat="0" applyProtection="0">
      <alignment horizontal="left" vertical="top" indent="1"/>
    </xf>
    <xf numFmtId="4" fontId="51" fillId="37" borderId="4" applyNumberFormat="0" applyProtection="0">
      <alignment horizontal="right" vertical="center"/>
    </xf>
    <xf numFmtId="0" fontId="10" fillId="34" borderId="4" applyNumberFormat="0" applyProtection="0">
      <alignment horizontal="left" vertical="top"/>
    </xf>
    <xf numFmtId="4" fontId="52" fillId="44" borderId="0" applyNumberFormat="0" applyProtection="0">
      <alignment horizontal="left"/>
    </xf>
    <xf numFmtId="4" fontId="52" fillId="44" borderId="0" applyNumberFormat="0" applyProtection="0">
      <alignment horizontal="left"/>
    </xf>
    <xf numFmtId="4" fontId="52" fillId="44" borderId="0" applyNumberFormat="0" applyProtection="0">
      <alignment horizontal="left"/>
    </xf>
    <xf numFmtId="4" fontId="52" fillId="44" borderId="0" applyNumberFormat="0" applyProtection="0">
      <alignment horizontal="left"/>
    </xf>
    <xf numFmtId="4" fontId="53" fillId="37" borderId="4" applyNumberFormat="0" applyProtection="0">
      <alignment horizontal="right" vertical="center"/>
    </xf>
    <xf numFmtId="37" fontId="54" fillId="45" borderId="0" applyNumberFormat="0" applyFont="0" applyBorder="0" applyAlignment="0" applyProtection="0"/>
    <xf numFmtId="180" fontId="3" fillId="0" borderId="19">
      <alignment horizontal="justify" vertical="top" wrapText="1"/>
    </xf>
    <xf numFmtId="180" fontId="3" fillId="0" borderId="19">
      <alignment horizontal="justify" vertical="top" wrapText="1"/>
    </xf>
    <xf numFmtId="180" fontId="3" fillId="0" borderId="19">
      <alignment horizontal="justify" vertical="top" wrapText="1"/>
    </xf>
    <xf numFmtId="0" fontId="3" fillId="0" borderId="0">
      <alignment horizontal="left" wrapText="1"/>
    </xf>
    <xf numFmtId="181" fontId="3" fillId="0" borderId="0" applyFill="0" applyBorder="0" applyAlignment="0" applyProtection="0">
      <alignment wrapText="1"/>
    </xf>
    <xf numFmtId="0" fontId="2" fillId="0" borderId="0" applyNumberFormat="0" applyFill="0" applyBorder="0">
      <alignment horizontal="center" wrapText="1"/>
    </xf>
    <xf numFmtId="0" fontId="2" fillId="0" borderId="0" applyNumberFormat="0" applyFill="0" applyBorder="0">
      <alignment horizontal="center" wrapText="1"/>
    </xf>
    <xf numFmtId="38" fontId="3" fillId="0" borderId="0">
      <alignment horizontal="left" wrapText="1"/>
    </xf>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29" fillId="0" borderId="20"/>
    <xf numFmtId="0" fontId="29" fillId="0" borderId="21"/>
    <xf numFmtId="38" fontId="10" fillId="0" borderId="22" applyFill="0" applyBorder="0" applyAlignment="0" applyProtection="0">
      <protection locked="0"/>
    </xf>
    <xf numFmtId="37" fontId="6" fillId="33" borderId="0" applyNumberFormat="0" applyBorder="0" applyAlignment="0" applyProtection="0"/>
    <xf numFmtId="37" fontId="6" fillId="33" borderId="0" applyNumberFormat="0" applyBorder="0" applyAlignment="0" applyProtection="0"/>
    <xf numFmtId="37" fontId="6" fillId="33" borderId="0" applyNumberFormat="0" applyBorder="0" applyAlignment="0" applyProtection="0"/>
    <xf numFmtId="37" fontId="6" fillId="0" borderId="0"/>
    <xf numFmtId="37" fontId="6" fillId="0" borderId="0"/>
    <xf numFmtId="37" fontId="6" fillId="0" borderId="0"/>
    <xf numFmtId="37" fontId="6" fillId="0" borderId="0"/>
    <xf numFmtId="37" fontId="6" fillId="33" borderId="0" applyNumberFormat="0" applyBorder="0" applyAlignment="0" applyProtection="0"/>
    <xf numFmtId="3" fontId="56" fillId="46" borderId="23"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61" fillId="0" borderId="0"/>
    <xf numFmtId="43" fontId="62" fillId="0" borderId="0" applyFont="0" applyFill="0" applyBorder="0" applyAlignment="0" applyProtection="0"/>
    <xf numFmtId="0" fontId="3" fillId="0" borderId="0"/>
  </cellStyleXfs>
  <cellXfs count="133">
    <xf numFmtId="0" fontId="0" fillId="0" borderId="0" xfId="0"/>
    <xf numFmtId="0" fontId="2" fillId="0" borderId="0" xfId="49" applyFont="1" applyFill="1"/>
    <xf numFmtId="0" fontId="3" fillId="0" borderId="0" xfId="49" applyFont="1" applyFill="1" applyAlignment="1">
      <alignment horizontal="right"/>
    </xf>
    <xf numFmtId="168" fontId="3" fillId="0" borderId="0" xfId="12" applyNumberFormat="1" applyFont="1" applyFill="1" applyBorder="1"/>
    <xf numFmtId="0" fontId="13" fillId="0" borderId="0" xfId="49" applyFont="1" applyFill="1"/>
    <xf numFmtId="0" fontId="3" fillId="0" borderId="0" xfId="49" applyFont="1" applyFill="1"/>
    <xf numFmtId="0" fontId="3" fillId="0" borderId="0" xfId="49" applyFont="1" applyFill="1" applyBorder="1"/>
    <xf numFmtId="0" fontId="15" fillId="0" borderId="0" xfId="49" applyFont="1" applyFill="1"/>
    <xf numFmtId="0" fontId="16" fillId="0" borderId="0" xfId="49" applyFont="1" applyFill="1"/>
    <xf numFmtId="0" fontId="2" fillId="0" borderId="0" xfId="49" applyFont="1" applyFill="1" applyAlignment="1">
      <alignment horizontal="center"/>
    </xf>
    <xf numFmtId="168" fontId="3" fillId="0" borderId="0" xfId="12" applyNumberFormat="1" applyFont="1" applyFill="1"/>
    <xf numFmtId="168" fontId="2" fillId="0" borderId="0" xfId="12" applyNumberFormat="1" applyFont="1" applyFill="1" applyBorder="1"/>
    <xf numFmtId="168" fontId="3" fillId="0" borderId="5" xfId="12" applyNumberFormat="1" applyFont="1" applyFill="1" applyBorder="1"/>
    <xf numFmtId="171" fontId="2" fillId="0" borderId="0" xfId="41" applyNumberFormat="1" applyFont="1" applyFill="1"/>
    <xf numFmtId="38" fontId="3" fillId="0" borderId="0" xfId="49" applyNumberFormat="1" applyFont="1" applyFill="1"/>
    <xf numFmtId="0" fontId="3" fillId="0" borderId="0" xfId="49" applyFont="1" applyFill="1" applyAlignment="1">
      <alignment horizontal="center"/>
    </xf>
    <xf numFmtId="0" fontId="16" fillId="0" borderId="0" xfId="49" applyFont="1" applyFill="1" applyBorder="1"/>
    <xf numFmtId="168" fontId="3" fillId="0" borderId="0" xfId="12" applyNumberFormat="1" applyFont="1" applyFill="1" applyAlignment="1">
      <alignment horizontal="right"/>
    </xf>
    <xf numFmtId="168" fontId="3" fillId="0" borderId="0" xfId="12" applyNumberFormat="1" applyFont="1" applyFill="1" applyAlignment="1">
      <alignment horizontal="center"/>
    </xf>
    <xf numFmtId="171" fontId="3" fillId="0" borderId="0" xfId="41" applyNumberFormat="1" applyFont="1" applyFill="1" applyAlignment="1">
      <alignment horizontal="right"/>
    </xf>
    <xf numFmtId="171" fontId="3" fillId="0" borderId="2" xfId="41" applyNumberFormat="1" applyFont="1" applyFill="1" applyBorder="1"/>
    <xf numFmtId="0" fontId="58" fillId="0" borderId="0" xfId="49" applyFont="1"/>
    <xf numFmtId="0" fontId="13" fillId="0" borderId="0" xfId="49" applyFont="1" applyAlignment="1">
      <alignment horizontal="center"/>
    </xf>
    <xf numFmtId="0" fontId="59" fillId="0" borderId="0" xfId="49" applyFont="1"/>
    <xf numFmtId="0" fontId="59" fillId="0" borderId="0" xfId="49" applyFont="1" applyFill="1"/>
    <xf numFmtId="0" fontId="13" fillId="0" borderId="0" xfId="49" applyFont="1" applyAlignment="1">
      <alignment horizontal="right"/>
    </xf>
    <xf numFmtId="0" fontId="13" fillId="0" borderId="0" xfId="49" applyFont="1"/>
    <xf numFmtId="0" fontId="59" fillId="0" borderId="0" xfId="49" applyFont="1" applyAlignment="1">
      <alignment horizontal="center"/>
    </xf>
    <xf numFmtId="0" fontId="60" fillId="0" borderId="0" xfId="49" applyFont="1" applyAlignment="1">
      <alignment horizontal="center" wrapText="1"/>
    </xf>
    <xf numFmtId="0" fontId="59" fillId="0" borderId="24" xfId="49" applyFont="1" applyBorder="1" applyAlignment="1">
      <alignment horizontal="center" wrapText="1"/>
    </xf>
    <xf numFmtId="0" fontId="60" fillId="0" borderId="0" xfId="49" applyFont="1" applyAlignment="1">
      <alignment horizontal="centerContinuous" wrapText="1"/>
    </xf>
    <xf numFmtId="0" fontId="60" fillId="0" borderId="0" xfId="49" applyFont="1" applyFill="1" applyAlignment="1">
      <alignment horizontal="centerContinuous" wrapText="1"/>
    </xf>
    <xf numFmtId="0" fontId="58" fillId="0" borderId="5" xfId="49" applyFont="1" applyBorder="1" applyAlignment="1">
      <alignment horizontal="left" wrapText="1"/>
    </xf>
    <xf numFmtId="0" fontId="58" fillId="0" borderId="5" xfId="49" applyFont="1" applyBorder="1" applyAlignment="1">
      <alignment horizontal="center" wrapText="1"/>
    </xf>
    <xf numFmtId="0" fontId="58" fillId="0" borderId="25" xfId="49" applyFont="1" applyFill="1" applyBorder="1" applyAlignment="1">
      <alignment horizontal="center" wrapText="1"/>
    </xf>
    <xf numFmtId="0" fontId="13" fillId="0" borderId="5" xfId="49" applyFont="1" applyFill="1" applyBorder="1" applyAlignment="1">
      <alignment horizontal="center" wrapText="1"/>
    </xf>
    <xf numFmtId="0" fontId="58" fillId="0" borderId="0" xfId="49" applyFont="1" applyAlignment="1">
      <alignment horizontal="center" wrapText="1"/>
    </xf>
    <xf numFmtId="0" fontId="13" fillId="0" borderId="0" xfId="49" applyFont="1" applyAlignment="1">
      <alignment horizontal="center" wrapText="1"/>
    </xf>
    <xf numFmtId="0" fontId="58" fillId="0" borderId="0" xfId="49" applyFont="1" applyAlignment="1">
      <alignment horizontal="left"/>
    </xf>
    <xf numFmtId="0" fontId="58" fillId="0" borderId="0" xfId="49" applyFont="1" applyBorder="1" applyAlignment="1">
      <alignment horizontal="center" wrapText="1"/>
    </xf>
    <xf numFmtId="0" fontId="58" fillId="0" borderId="26" xfId="49" applyFont="1" applyBorder="1" applyAlignment="1">
      <alignment horizontal="center" wrapText="1"/>
    </xf>
    <xf numFmtId="0" fontId="58" fillId="0" borderId="0" xfId="49" applyFont="1" applyFill="1" applyBorder="1" applyAlignment="1">
      <alignment horizontal="center" wrapText="1"/>
    </xf>
    <xf numFmtId="0" fontId="13" fillId="0" borderId="0" xfId="49" applyFont="1" applyAlignment="1">
      <alignment horizontal="left"/>
    </xf>
    <xf numFmtId="0" fontId="13" fillId="0" borderId="0" xfId="49" applyFont="1" applyFill="1" applyBorder="1" applyAlignment="1">
      <alignment horizontal="center"/>
    </xf>
    <xf numFmtId="168" fontId="13" fillId="0" borderId="26" xfId="12" applyNumberFormat="1" applyFont="1" applyFill="1" applyBorder="1"/>
    <xf numFmtId="168" fontId="13" fillId="0" borderId="0" xfId="12" applyNumberFormat="1" applyFont="1" applyFill="1"/>
    <xf numFmtId="168" fontId="13" fillId="0" borderId="26" xfId="12" applyNumberFormat="1" applyFont="1" applyBorder="1"/>
    <xf numFmtId="171" fontId="13" fillId="0" borderId="0" xfId="49" applyNumberFormat="1" applyFont="1" applyAlignment="1">
      <alignment horizontal="center"/>
    </xf>
    <xf numFmtId="168" fontId="13" fillId="0" borderId="0" xfId="12" applyNumberFormat="1" applyFont="1"/>
    <xf numFmtId="168" fontId="13" fillId="0" borderId="0" xfId="49" applyNumberFormat="1" applyFont="1"/>
    <xf numFmtId="0" fontId="13" fillId="0" borderId="0" xfId="49" applyFont="1" applyFill="1" applyAlignment="1">
      <alignment horizontal="center"/>
    </xf>
    <xf numFmtId="168" fontId="58" fillId="0" borderId="27" xfId="49" applyNumberFormat="1" applyFont="1" applyBorder="1"/>
    <xf numFmtId="168" fontId="58" fillId="0" borderId="2" xfId="49" applyNumberFormat="1" applyFont="1" applyBorder="1"/>
    <xf numFmtId="168" fontId="58" fillId="0" borderId="2" xfId="49" applyNumberFormat="1" applyFont="1" applyFill="1" applyBorder="1"/>
    <xf numFmtId="0" fontId="58" fillId="0" borderId="0" xfId="49" applyFont="1" applyBorder="1" applyAlignment="1">
      <alignment horizontal="center"/>
    </xf>
    <xf numFmtId="0" fontId="58" fillId="0" borderId="26" xfId="49" applyFont="1" applyFill="1" applyBorder="1"/>
    <xf numFmtId="0" fontId="58" fillId="0" borderId="0" xfId="49" applyFont="1" applyFill="1"/>
    <xf numFmtId="0" fontId="58" fillId="0" borderId="26" xfId="49" applyFont="1" applyBorder="1"/>
    <xf numFmtId="168" fontId="58" fillId="0" borderId="27" xfId="12" applyNumberFormat="1" applyFont="1" applyFill="1" applyBorder="1"/>
    <xf numFmtId="168" fontId="58" fillId="0" borderId="2" xfId="12" applyNumberFormat="1" applyFont="1" applyFill="1" applyBorder="1"/>
    <xf numFmtId="0" fontId="13" fillId="0" borderId="26" xfId="49" applyFont="1" applyFill="1" applyBorder="1"/>
    <xf numFmtId="0" fontId="13" fillId="0" borderId="26" xfId="49" applyFont="1" applyBorder="1"/>
    <xf numFmtId="168" fontId="58" fillId="0" borderId="27" xfId="12" applyNumberFormat="1" applyFont="1" applyBorder="1"/>
    <xf numFmtId="168" fontId="58" fillId="0" borderId="2" xfId="12" applyNumberFormat="1" applyFont="1" applyBorder="1"/>
    <xf numFmtId="1" fontId="13" fillId="0" borderId="0" xfId="49" applyNumberFormat="1" applyFont="1" applyAlignment="1">
      <alignment horizontal="center"/>
    </xf>
    <xf numFmtId="41" fontId="13" fillId="0" borderId="26" xfId="49" applyNumberFormat="1" applyFont="1" applyBorder="1"/>
    <xf numFmtId="41" fontId="13" fillId="0" borderId="26" xfId="49" applyNumberFormat="1" applyFont="1" applyFill="1" applyBorder="1"/>
    <xf numFmtId="41" fontId="13" fillId="0" borderId="0" xfId="49" applyNumberFormat="1" applyFont="1" applyFill="1"/>
    <xf numFmtId="168" fontId="58" fillId="0" borderId="27" xfId="49" applyNumberFormat="1" applyFont="1" applyFill="1" applyBorder="1"/>
    <xf numFmtId="168" fontId="58" fillId="0" borderId="0" xfId="49" applyNumberFormat="1" applyFont="1" applyFill="1" applyBorder="1"/>
    <xf numFmtId="0" fontId="13" fillId="0" borderId="0" xfId="49" applyFont="1" applyBorder="1" applyAlignment="1">
      <alignment horizontal="center"/>
    </xf>
    <xf numFmtId="168" fontId="13" fillId="0" borderId="0" xfId="12" applyNumberFormat="1" applyFont="1" applyAlignment="1">
      <alignment horizontal="right"/>
    </xf>
    <xf numFmtId="168" fontId="13" fillId="0" borderId="0" xfId="12" applyNumberFormat="1" applyFont="1" applyBorder="1"/>
    <xf numFmtId="168" fontId="13" fillId="0" borderId="0" xfId="12" applyNumberFormat="1" applyFont="1" applyAlignment="1">
      <alignment horizontal="left"/>
    </xf>
    <xf numFmtId="168" fontId="58" fillId="0" borderId="0" xfId="12" applyNumberFormat="1" applyFont="1" applyBorder="1" applyAlignment="1">
      <alignment horizontal="left"/>
    </xf>
    <xf numFmtId="168" fontId="58" fillId="0" borderId="0" xfId="12" applyNumberFormat="1" applyFont="1" applyBorder="1" applyAlignment="1">
      <alignment horizontal="right"/>
    </xf>
    <xf numFmtId="171" fontId="58" fillId="0" borderId="0" xfId="41" applyNumberFormat="1" applyFont="1" applyBorder="1"/>
    <xf numFmtId="0" fontId="13" fillId="0" borderId="0" xfId="49" applyFont="1" applyFill="1" applyBorder="1"/>
    <xf numFmtId="0" fontId="13" fillId="0" borderId="5" xfId="49" quotePrefix="1" applyFont="1" applyFill="1" applyBorder="1" applyAlignment="1">
      <alignment horizontal="center" wrapText="1"/>
    </xf>
    <xf numFmtId="171" fontId="13" fillId="0" borderId="0" xfId="49" applyNumberFormat="1" applyFont="1" applyFill="1" applyAlignment="1">
      <alignment horizontal="center"/>
    </xf>
    <xf numFmtId="168" fontId="13" fillId="0" borderId="0" xfId="49" applyNumberFormat="1" applyFont="1" applyFill="1"/>
    <xf numFmtId="0" fontId="3" fillId="0" borderId="0" xfId="501" applyFont="1"/>
    <xf numFmtId="0" fontId="2" fillId="0" borderId="0" xfId="501" applyFont="1"/>
    <xf numFmtId="0" fontId="3" fillId="0" borderId="0" xfId="501" applyFont="1" applyAlignment="1">
      <alignment horizontal="center"/>
    </xf>
    <xf numFmtId="0" fontId="3" fillId="0" borderId="0" xfId="501" applyFont="1" applyFill="1" applyAlignment="1">
      <alignment horizontal="center"/>
    </xf>
    <xf numFmtId="0" fontId="3" fillId="0" borderId="0" xfId="501" applyFont="1" applyAlignment="1">
      <alignment horizontal="right"/>
    </xf>
    <xf numFmtId="0" fontId="3" fillId="0" borderId="0" xfId="501" applyNumberFormat="1" applyFont="1" applyAlignment="1">
      <alignment horizontal="center"/>
    </xf>
    <xf numFmtId="0" fontId="14" fillId="0" borderId="0" xfId="501" applyFont="1" applyAlignment="1">
      <alignment horizontal="center"/>
    </xf>
    <xf numFmtId="0" fontId="14" fillId="0" borderId="0" xfId="501" applyFont="1" applyFill="1" applyAlignment="1">
      <alignment horizontal="center"/>
    </xf>
    <xf numFmtId="0" fontId="14" fillId="0" borderId="0" xfId="501" applyNumberFormat="1" applyFont="1" applyAlignment="1">
      <alignment horizontal="center"/>
    </xf>
    <xf numFmtId="0" fontId="3" fillId="0" borderId="0" xfId="501" applyFont="1" applyBorder="1"/>
    <xf numFmtId="0" fontId="2" fillId="0" borderId="0" xfId="501" applyFont="1" applyAlignment="1">
      <alignment horizontal="left"/>
    </xf>
    <xf numFmtId="0" fontId="3" fillId="0" borderId="0" xfId="501" applyFont="1" applyBorder="1" applyAlignment="1">
      <alignment horizontal="center"/>
    </xf>
    <xf numFmtId="41" fontId="3" fillId="0" borderId="0" xfId="12" applyNumberFormat="1" applyFont="1" applyBorder="1" applyAlignment="1">
      <alignment horizontal="center"/>
    </xf>
    <xf numFmtId="182" fontId="3" fillId="0" borderId="0" xfId="41" applyNumberFormat="1" applyFont="1" applyFill="1" applyBorder="1" applyAlignment="1">
      <alignment horizontal="center"/>
    </xf>
    <xf numFmtId="0" fontId="3" fillId="0" borderId="0" xfId="501" applyNumberFormat="1" applyFont="1" applyBorder="1" applyAlignment="1">
      <alignment horizontal="center"/>
    </xf>
    <xf numFmtId="0" fontId="3" fillId="0" borderId="0" xfId="501" applyFont="1" applyAlignment="1">
      <alignment horizontal="left"/>
    </xf>
    <xf numFmtId="0" fontId="3" fillId="0" borderId="0" xfId="501" applyFont="1" applyFill="1" applyBorder="1" applyAlignment="1">
      <alignment horizontal="center"/>
    </xf>
    <xf numFmtId="41" fontId="2" fillId="0" borderId="2" xfId="12" applyNumberFormat="1" applyFont="1" applyBorder="1" applyAlignment="1">
      <alignment horizontal="center"/>
    </xf>
    <xf numFmtId="41" fontId="2" fillId="0" borderId="2" xfId="501" applyNumberFormat="1" applyFont="1" applyBorder="1" applyAlignment="1">
      <alignment horizontal="center"/>
    </xf>
    <xf numFmtId="41" fontId="3" fillId="0" borderId="0" xfId="12" applyNumberFormat="1" applyFont="1" applyFill="1" applyBorder="1" applyAlignment="1">
      <alignment horizontal="center"/>
    </xf>
    <xf numFmtId="182" fontId="3" fillId="0" borderId="0" xfId="41" applyNumberFormat="1" applyFont="1" applyFill="1" applyAlignment="1">
      <alignment horizontal="center"/>
    </xf>
    <xf numFmtId="41" fontId="3" fillId="0" borderId="0" xfId="501" applyNumberFormat="1" applyFont="1"/>
    <xf numFmtId="41" fontId="2" fillId="0" borderId="0" xfId="12" applyNumberFormat="1" applyFont="1" applyBorder="1" applyAlignment="1">
      <alignment horizontal="center"/>
    </xf>
    <xf numFmtId="0" fontId="2" fillId="0" borderId="0" xfId="501" applyFont="1" applyBorder="1"/>
    <xf numFmtId="41" fontId="3" fillId="0" borderId="0" xfId="501" applyNumberFormat="1" applyFont="1" applyBorder="1" applyAlignment="1">
      <alignment horizontal="center"/>
    </xf>
    <xf numFmtId="0" fontId="3" fillId="0" borderId="0" xfId="501" applyFont="1" applyFill="1"/>
    <xf numFmtId="168" fontId="58" fillId="0" borderId="26" xfId="12" applyNumberFormat="1" applyFont="1" applyFill="1" applyBorder="1"/>
    <xf numFmtId="168" fontId="58" fillId="0" borderId="0" xfId="12" applyNumberFormat="1" applyFont="1" applyFill="1" applyBorder="1"/>
    <xf numFmtId="168" fontId="13" fillId="0" borderId="0" xfId="12" applyNumberFormat="1" applyFont="1" applyFill="1" applyBorder="1"/>
    <xf numFmtId="0" fontId="3" fillId="0" borderId="0" xfId="31" applyBorder="1"/>
    <xf numFmtId="0" fontId="2" fillId="0" borderId="0" xfId="31" applyFont="1" applyBorder="1"/>
    <xf numFmtId="0" fontId="0" fillId="0" borderId="0" xfId="0" applyFill="1" applyBorder="1" applyAlignment="1">
      <alignment horizontal="center"/>
    </xf>
    <xf numFmtId="0" fontId="3" fillId="0" borderId="0" xfId="31" applyFill="1" applyBorder="1" applyAlignment="1">
      <alignment horizontal="center"/>
    </xf>
    <xf numFmtId="1" fontId="0" fillId="0" borderId="0" xfId="0" applyNumberFormat="1" applyFill="1" applyBorder="1"/>
    <xf numFmtId="168" fontId="0" fillId="47" borderId="24" xfId="12" applyNumberFormat="1" applyFont="1" applyFill="1" applyBorder="1"/>
    <xf numFmtId="168" fontId="0" fillId="47" borderId="26" xfId="12" applyNumberFormat="1" applyFont="1" applyFill="1" applyBorder="1"/>
    <xf numFmtId="168" fontId="0" fillId="47" borderId="35" xfId="12" applyNumberFormat="1" applyFont="1" applyFill="1" applyBorder="1"/>
    <xf numFmtId="168" fontId="3" fillId="0" borderId="0" xfId="31" applyNumberFormat="1" applyBorder="1"/>
    <xf numFmtId="168" fontId="0" fillId="0" borderId="0" xfId="502" applyNumberFormat="1" applyFont="1" applyFill="1" applyBorder="1"/>
    <xf numFmtId="168" fontId="0" fillId="0" borderId="0" xfId="502" applyNumberFormat="1" applyFont="1"/>
    <xf numFmtId="0" fontId="3" fillId="0" borderId="28" xfId="501" applyFont="1" applyBorder="1" applyAlignment="1">
      <alignment horizontal="left" vertical="top" wrapText="1"/>
    </xf>
    <xf numFmtId="0" fontId="3" fillId="0" borderId="29" xfId="501" applyFont="1" applyBorder="1" applyAlignment="1">
      <alignment horizontal="left" vertical="top" wrapText="1"/>
    </xf>
    <xf numFmtId="0" fontId="3" fillId="0" borderId="30" xfId="501" applyFont="1" applyBorder="1" applyAlignment="1">
      <alignment horizontal="left" vertical="top" wrapText="1"/>
    </xf>
    <xf numFmtId="0" fontId="3" fillId="0" borderId="31" xfId="501" applyFont="1" applyBorder="1" applyAlignment="1">
      <alignment horizontal="left" vertical="top" wrapText="1"/>
    </xf>
    <xf numFmtId="0" fontId="3" fillId="0" borderId="0" xfId="501" applyFont="1" applyBorder="1" applyAlignment="1">
      <alignment horizontal="left" vertical="top" wrapText="1"/>
    </xf>
    <xf numFmtId="0" fontId="3" fillId="0" borderId="32" xfId="501" applyFont="1" applyBorder="1" applyAlignment="1">
      <alignment horizontal="left" vertical="top" wrapText="1"/>
    </xf>
    <xf numFmtId="0" fontId="3" fillId="0" borderId="33" xfId="501" applyFont="1" applyBorder="1" applyAlignment="1">
      <alignment horizontal="left" vertical="top" wrapText="1"/>
    </xf>
    <xf numFmtId="0" fontId="3" fillId="0" borderId="17" xfId="501" applyFont="1" applyBorder="1" applyAlignment="1">
      <alignment horizontal="left" vertical="top" wrapText="1"/>
    </xf>
    <xf numFmtId="0" fontId="3" fillId="0" borderId="34" xfId="501" applyFont="1" applyBorder="1" applyAlignment="1">
      <alignment horizontal="left" vertical="top" wrapText="1"/>
    </xf>
    <xf numFmtId="0" fontId="2" fillId="0" borderId="6" xfId="49" applyFont="1" applyFill="1" applyBorder="1" applyAlignment="1">
      <alignment horizontal="center"/>
    </xf>
    <xf numFmtId="0" fontId="2" fillId="0" borderId="2" xfId="49" applyFont="1" applyFill="1" applyBorder="1" applyAlignment="1">
      <alignment horizontal="center"/>
    </xf>
    <xf numFmtId="0" fontId="2" fillId="0" borderId="7" xfId="49" applyFont="1" applyFill="1" applyBorder="1" applyAlignment="1">
      <alignment horizontal="center"/>
    </xf>
  </cellXfs>
  <cellStyles count="504">
    <cellStyle name="20% - Accent1 2" xfId="51"/>
    <cellStyle name="20% - Accent1 3" xfId="52"/>
    <cellStyle name="20% - Accent1 4" xfId="53"/>
    <cellStyle name="20% - Accent1 5" xfId="54"/>
    <cellStyle name="20% - Accent1 6" xfId="55"/>
    <cellStyle name="20% - Accent2 2" xfId="56"/>
    <cellStyle name="20% - Accent2 3" xfId="57"/>
    <cellStyle name="20% - Accent2 4" xfId="58"/>
    <cellStyle name="20% - Accent2 5" xfId="59"/>
    <cellStyle name="20% - Accent2 6" xfId="60"/>
    <cellStyle name="20% - Accent3 2" xfId="61"/>
    <cellStyle name="20% - Accent3 3" xfId="62"/>
    <cellStyle name="20% - Accent3 4" xfId="63"/>
    <cellStyle name="20% - Accent3 5" xfId="64"/>
    <cellStyle name="20% - Accent3 6" xfId="65"/>
    <cellStyle name="20% - Accent4 2" xfId="66"/>
    <cellStyle name="20% - Accent4 3" xfId="67"/>
    <cellStyle name="20% - Accent4 4" xfId="68"/>
    <cellStyle name="20% - Accent4 5" xfId="69"/>
    <cellStyle name="20% - Accent4 6" xfId="70"/>
    <cellStyle name="20% - Accent5 2" xfId="71"/>
    <cellStyle name="20% - Accent5 3" xfId="72"/>
    <cellStyle name="20% - Accent5 4" xfId="73"/>
    <cellStyle name="20% - Accent5 5" xfId="74"/>
    <cellStyle name="20% - Accent5 6" xfId="75"/>
    <cellStyle name="20% - Accent6 2" xfId="76"/>
    <cellStyle name="20% - Accent6 3" xfId="77"/>
    <cellStyle name="20% - Accent6 4" xfId="78"/>
    <cellStyle name="20% - Accent6 5" xfId="79"/>
    <cellStyle name="20% - Accent6 6" xfId="80"/>
    <cellStyle name="40% - Accent1 2" xfId="81"/>
    <cellStyle name="40% - Accent1 3" xfId="82"/>
    <cellStyle name="40% - Accent1 4" xfId="83"/>
    <cellStyle name="40% - Accent1 5" xfId="84"/>
    <cellStyle name="40% - Accent1 6" xfId="85"/>
    <cellStyle name="40% - Accent2 2" xfId="86"/>
    <cellStyle name="40% - Accent2 3" xfId="87"/>
    <cellStyle name="40% - Accent2 4" xfId="88"/>
    <cellStyle name="40% - Accent2 5" xfId="89"/>
    <cellStyle name="40% - Accent2 6" xfId="90"/>
    <cellStyle name="40% - Accent3 2" xfId="91"/>
    <cellStyle name="40% - Accent3 3" xfId="92"/>
    <cellStyle name="40% - Accent3 4" xfId="93"/>
    <cellStyle name="40% - Accent3 5" xfId="94"/>
    <cellStyle name="40% - Accent3 6" xfId="95"/>
    <cellStyle name="40% - Accent4 2" xfId="96"/>
    <cellStyle name="40% - Accent4 3" xfId="97"/>
    <cellStyle name="40% - Accent4 4" xfId="98"/>
    <cellStyle name="40% - Accent4 5" xfId="99"/>
    <cellStyle name="40% - Accent4 6" xfId="100"/>
    <cellStyle name="40% - Accent5 2" xfId="101"/>
    <cellStyle name="40% - Accent5 3" xfId="102"/>
    <cellStyle name="40% - Accent5 4" xfId="103"/>
    <cellStyle name="40% - Accent5 5" xfId="104"/>
    <cellStyle name="40% - Accent5 6" xfId="105"/>
    <cellStyle name="40% - Accent6 2" xfId="106"/>
    <cellStyle name="40% - Accent6 3" xfId="107"/>
    <cellStyle name="40% - Accent6 4" xfId="108"/>
    <cellStyle name="40% - Accent6 5" xfId="109"/>
    <cellStyle name="40% - Accent6 6" xfId="110"/>
    <cellStyle name="60% - Accent1 2" xfId="111"/>
    <cellStyle name="60% - Accent1 3" xfId="112"/>
    <cellStyle name="60% - Accent1 4" xfId="113"/>
    <cellStyle name="60% - Accent1 5" xfId="114"/>
    <cellStyle name="60% - Accent1 6" xfId="115"/>
    <cellStyle name="60% - Accent2 2" xfId="116"/>
    <cellStyle name="60% - Accent2 3" xfId="117"/>
    <cellStyle name="60% - Accent2 4" xfId="118"/>
    <cellStyle name="60% - Accent2 5" xfId="119"/>
    <cellStyle name="60% - Accent2 6" xfId="120"/>
    <cellStyle name="60% - Accent3 2" xfId="121"/>
    <cellStyle name="60% - Accent3 3" xfId="122"/>
    <cellStyle name="60% - Accent3 4" xfId="123"/>
    <cellStyle name="60% - Accent3 5" xfId="124"/>
    <cellStyle name="60% - Accent3 6" xfId="125"/>
    <cellStyle name="60% - Accent4 2" xfId="126"/>
    <cellStyle name="60% - Accent4 3" xfId="127"/>
    <cellStyle name="60% - Accent4 4" xfId="128"/>
    <cellStyle name="60% - Accent4 5" xfId="129"/>
    <cellStyle name="60% - Accent4 6" xfId="130"/>
    <cellStyle name="60% - Accent5 2" xfId="131"/>
    <cellStyle name="60% - Accent5 3" xfId="132"/>
    <cellStyle name="60% - Accent5 4" xfId="133"/>
    <cellStyle name="60% - Accent5 5" xfId="134"/>
    <cellStyle name="60% - Accent5 6" xfId="135"/>
    <cellStyle name="60% - Accent6 2" xfId="136"/>
    <cellStyle name="60% - Accent6 3" xfId="137"/>
    <cellStyle name="60% - Accent6 4" xfId="138"/>
    <cellStyle name="60% - Accent6 5" xfId="139"/>
    <cellStyle name="60% - Accent6 6" xfId="140"/>
    <cellStyle name="Accent1 2" xfId="141"/>
    <cellStyle name="Accent1 3" xfId="142"/>
    <cellStyle name="Accent1 4" xfId="143"/>
    <cellStyle name="Accent1 5" xfId="144"/>
    <cellStyle name="Accent1 6" xfId="145"/>
    <cellStyle name="Accent2 2" xfId="146"/>
    <cellStyle name="Accent2 3" xfId="147"/>
    <cellStyle name="Accent2 4" xfId="148"/>
    <cellStyle name="Accent2 5" xfId="149"/>
    <cellStyle name="Accent2 6" xfId="150"/>
    <cellStyle name="Accent3 2" xfId="151"/>
    <cellStyle name="Accent3 3" xfId="152"/>
    <cellStyle name="Accent3 4" xfId="153"/>
    <cellStyle name="Accent3 5" xfId="154"/>
    <cellStyle name="Accent3 6" xfId="155"/>
    <cellStyle name="Accent4 2" xfId="156"/>
    <cellStyle name="Accent4 3" xfId="157"/>
    <cellStyle name="Accent4 4" xfId="158"/>
    <cellStyle name="Accent4 5" xfId="159"/>
    <cellStyle name="Accent4 6" xfId="160"/>
    <cellStyle name="Accent5 2" xfId="161"/>
    <cellStyle name="Accent5 3" xfId="162"/>
    <cellStyle name="Accent5 4" xfId="163"/>
    <cellStyle name="Accent5 5" xfId="164"/>
    <cellStyle name="Accent5 6" xfId="165"/>
    <cellStyle name="Accent6 2" xfId="166"/>
    <cellStyle name="Accent6 3" xfId="167"/>
    <cellStyle name="Accent6 4" xfId="168"/>
    <cellStyle name="Accent6 5" xfId="169"/>
    <cellStyle name="Accent6 6" xfId="170"/>
    <cellStyle name="ArrayHeading" xfId="171"/>
    <cellStyle name="Bad 2" xfId="172"/>
    <cellStyle name="Bad 3" xfId="173"/>
    <cellStyle name="Bad 4" xfId="174"/>
    <cellStyle name="Bad 5" xfId="175"/>
    <cellStyle name="Bad 6" xfId="176"/>
    <cellStyle name="BetweenMacros" xfId="177"/>
    <cellStyle name="Calculation 2" xfId="178"/>
    <cellStyle name="Calculation 3" xfId="179"/>
    <cellStyle name="Calculation 4" xfId="180"/>
    <cellStyle name="Calculation 5" xfId="181"/>
    <cellStyle name="Calculation 6" xfId="182"/>
    <cellStyle name="Check Cell 2" xfId="183"/>
    <cellStyle name="Check Cell 3" xfId="184"/>
    <cellStyle name="Check Cell 4" xfId="185"/>
    <cellStyle name="Check Cell 5" xfId="186"/>
    <cellStyle name="Check Cell 6" xfId="187"/>
    <cellStyle name="Column total in dollars" xfId="188"/>
    <cellStyle name="Comma" xfId="502" builtinId="3"/>
    <cellStyle name="Comma  - Style1" xfId="2"/>
    <cellStyle name="Comma  - Style1 2" xfId="189"/>
    <cellStyle name="Comma  - Style1 3" xfId="190"/>
    <cellStyle name="Comma  - Style2" xfId="3"/>
    <cellStyle name="Comma  - Style2 2" xfId="191"/>
    <cellStyle name="Comma  - Style2 3" xfId="192"/>
    <cellStyle name="Comma  - Style3" xfId="4"/>
    <cellStyle name="Comma  - Style3 2" xfId="193"/>
    <cellStyle name="Comma  - Style3 3" xfId="194"/>
    <cellStyle name="Comma  - Style4" xfId="5"/>
    <cellStyle name="Comma  - Style4 2" xfId="195"/>
    <cellStyle name="Comma  - Style4 3" xfId="196"/>
    <cellStyle name="Comma  - Style5" xfId="6"/>
    <cellStyle name="Comma  - Style5 2" xfId="197"/>
    <cellStyle name="Comma  - Style5 3" xfId="198"/>
    <cellStyle name="Comma  - Style6" xfId="7"/>
    <cellStyle name="Comma  - Style6 2" xfId="199"/>
    <cellStyle name="Comma  - Style6 3" xfId="200"/>
    <cellStyle name="Comma  - Style7" xfId="8"/>
    <cellStyle name="Comma  - Style7 2" xfId="201"/>
    <cellStyle name="Comma  - Style7 3" xfId="202"/>
    <cellStyle name="Comma  - Style8" xfId="9"/>
    <cellStyle name="Comma  - Style8 2" xfId="203"/>
    <cellStyle name="Comma  - Style8 3" xfId="204"/>
    <cellStyle name="Comma (0)" xfId="205"/>
    <cellStyle name="Comma [0] 2" xfId="10"/>
    <cellStyle name="Comma [0] 2 2" xfId="206"/>
    <cellStyle name="Comma [0] 3" xfId="11"/>
    <cellStyle name="Comma 10" xfId="207"/>
    <cellStyle name="Comma 2" xfId="12"/>
    <cellStyle name="Comma 2 2" xfId="13"/>
    <cellStyle name="Comma 2 2 2" xfId="208"/>
    <cellStyle name="Comma 2 3" xfId="209"/>
    <cellStyle name="Comma 2 4" xfId="210"/>
    <cellStyle name="Comma 2 5" xfId="211"/>
    <cellStyle name="Comma 2 6" xfId="212"/>
    <cellStyle name="Comma 3" xfId="14"/>
    <cellStyle name="Comma 3 2" xfId="213"/>
    <cellStyle name="Comma 3 3" xfId="214"/>
    <cellStyle name="Comma 4" xfId="15"/>
    <cellStyle name="Comma 4 2" xfId="215"/>
    <cellStyle name="Comma 5" xfId="16"/>
    <cellStyle name="Comma 6" xfId="216"/>
    <cellStyle name="Comma 6 2" xfId="217"/>
    <cellStyle name="Comma 7" xfId="218"/>
    <cellStyle name="Comma 8" xfId="219"/>
    <cellStyle name="Comma 9" xfId="220"/>
    <cellStyle name="Comma0" xfId="17"/>
    <cellStyle name="Comma0 - Style1" xfId="221"/>
    <cellStyle name="Comma0 - Style2" xfId="222"/>
    <cellStyle name="Comma0 - Style3" xfId="223"/>
    <cellStyle name="Comma0 - Style4" xfId="224"/>
    <cellStyle name="Comma0_1st Qtr 2009 Global Insight Factors" xfId="225"/>
    <cellStyle name="Comma1 - Style1" xfId="226"/>
    <cellStyle name="Curren - Style2" xfId="227"/>
    <cellStyle name="Curren - Style3" xfId="228"/>
    <cellStyle name="Currency 2" xfId="18"/>
    <cellStyle name="Currency 2 2" xfId="229"/>
    <cellStyle name="Currency 2 2 2" xfId="230"/>
    <cellStyle name="Currency 3" xfId="231"/>
    <cellStyle name="Currency 3 2" xfId="232"/>
    <cellStyle name="Currency 4" xfId="233"/>
    <cellStyle name="Currency 5" xfId="234"/>
    <cellStyle name="Currency 6" xfId="235"/>
    <cellStyle name="Currency 7" xfId="236"/>
    <cellStyle name="Currency 8" xfId="237"/>
    <cellStyle name="Currency No Comma" xfId="238"/>
    <cellStyle name="Currency(0)" xfId="239"/>
    <cellStyle name="Currency0" xfId="19"/>
    <cellStyle name="Date" xfId="20"/>
    <cellStyle name="Date - Style1" xfId="240"/>
    <cellStyle name="Date - Style3" xfId="241"/>
    <cellStyle name="Date_1st Qtr 2009 Global Insight Factors" xfId="242"/>
    <cellStyle name="Explanatory Text 2" xfId="243"/>
    <cellStyle name="Explanatory Text 3" xfId="244"/>
    <cellStyle name="Explanatory Text 4" xfId="245"/>
    <cellStyle name="Explanatory Text 5" xfId="246"/>
    <cellStyle name="Explanatory Text 6" xfId="247"/>
    <cellStyle name="Fixed" xfId="21"/>
    <cellStyle name="Fixed2 - Style2" xfId="248"/>
    <cellStyle name="General" xfId="22"/>
    <cellStyle name="Good 2" xfId="249"/>
    <cellStyle name="Good 3" xfId="250"/>
    <cellStyle name="Good 4" xfId="251"/>
    <cellStyle name="Good 5" xfId="252"/>
    <cellStyle name="Good 6" xfId="253"/>
    <cellStyle name="Grey" xfId="23"/>
    <cellStyle name="Grey 2" xfId="254"/>
    <cellStyle name="Grey 3" xfId="255"/>
    <cellStyle name="header" xfId="24"/>
    <cellStyle name="Header1" xfId="25"/>
    <cellStyle name="Header2" xfId="26"/>
    <cellStyle name="Heading 3 2" xfId="256"/>
    <cellStyle name="Heading 3 3" xfId="257"/>
    <cellStyle name="Heading 3 4" xfId="258"/>
    <cellStyle name="Heading 3 5" xfId="259"/>
    <cellStyle name="Heading 3 6" xfId="260"/>
    <cellStyle name="Heading 4 2" xfId="261"/>
    <cellStyle name="Heading 4 3" xfId="262"/>
    <cellStyle name="Heading 4 4" xfId="263"/>
    <cellStyle name="Heading 4 5" xfId="264"/>
    <cellStyle name="Heading 4 6" xfId="265"/>
    <cellStyle name="Heading1" xfId="266"/>
    <cellStyle name="Heading2" xfId="267"/>
    <cellStyle name="Hyperlink 2" xfId="268"/>
    <cellStyle name="Hyperlink 2 2" xfId="269"/>
    <cellStyle name="Hyperlink 2 3" xfId="270"/>
    <cellStyle name="Hyperlink 3" xfId="271"/>
    <cellStyle name="Hyperlink 4" xfId="272"/>
    <cellStyle name="Input [yellow]" xfId="27"/>
    <cellStyle name="Input [yellow] 2" xfId="273"/>
    <cellStyle name="Input [yellow] 3" xfId="274"/>
    <cellStyle name="Inst. Sections" xfId="275"/>
    <cellStyle name="Inst. Subheading" xfId="276"/>
    <cellStyle name="Linked Cell 2" xfId="277"/>
    <cellStyle name="Linked Cell 3" xfId="278"/>
    <cellStyle name="Linked Cell 4" xfId="279"/>
    <cellStyle name="Linked Cell 5" xfId="280"/>
    <cellStyle name="Linked Cell 6" xfId="281"/>
    <cellStyle name="Macro" xfId="282"/>
    <cellStyle name="macro descr" xfId="283"/>
    <cellStyle name="Macro_Comments" xfId="284"/>
    <cellStyle name="MacroText" xfId="285"/>
    <cellStyle name="Marathon" xfId="28"/>
    <cellStyle name="MCP" xfId="286"/>
    <cellStyle name="Neutral 2" xfId="287"/>
    <cellStyle name="Neutral 3" xfId="288"/>
    <cellStyle name="Neutral 4" xfId="289"/>
    <cellStyle name="Neutral 5" xfId="290"/>
    <cellStyle name="Neutral 6" xfId="291"/>
    <cellStyle name="nONE" xfId="29"/>
    <cellStyle name="noninput" xfId="292"/>
    <cellStyle name="noninput 2" xfId="293"/>
    <cellStyle name="noninput 3" xfId="294"/>
    <cellStyle name="Normal" xfId="0" builtinId="0"/>
    <cellStyle name="Normal - Style1" xfId="30"/>
    <cellStyle name="Normal - Style1 2" xfId="295"/>
    <cellStyle name="Normal - Style1 3" xfId="296"/>
    <cellStyle name="Normal 10" xfId="50"/>
    <cellStyle name="Normal 11" xfId="297"/>
    <cellStyle name="Normal 117" xfId="298"/>
    <cellStyle name="Normal 12" xfId="299"/>
    <cellStyle name="Normal 122" xfId="300"/>
    <cellStyle name="Normal 13" xfId="301"/>
    <cellStyle name="Normal 14" xfId="302"/>
    <cellStyle name="Normal 15" xfId="303"/>
    <cellStyle name="Normal 16" xfId="304"/>
    <cellStyle name="Normal 17" xfId="501"/>
    <cellStyle name="Normal 2" xfId="31"/>
    <cellStyle name="Normal 2 2" xfId="32"/>
    <cellStyle name="Normal 2 2 2" xfId="305"/>
    <cellStyle name="Normal 2 2 3" xfId="503"/>
    <cellStyle name="Normal 2 3" xfId="306"/>
    <cellStyle name="Normal 2 3 2" xfId="307"/>
    <cellStyle name="Normal 2 3 2 2" xfId="308"/>
    <cellStyle name="Normal 2 3 3" xfId="309"/>
    <cellStyle name="Normal 2 3 4" xfId="310"/>
    <cellStyle name="Normal 2 3 5" xfId="311"/>
    <cellStyle name="Normal 2 3 6" xfId="312"/>
    <cellStyle name="Normal 2 4" xfId="313"/>
    <cellStyle name="Normal 2 5" xfId="314"/>
    <cellStyle name="Normal 2 5 2" xfId="315"/>
    <cellStyle name="Normal 2 6" xfId="316"/>
    <cellStyle name="Normal 2 7" xfId="317"/>
    <cellStyle name="Normal 2 8" xfId="318"/>
    <cellStyle name="Normal 3" xfId="33"/>
    <cellStyle name="Normal 3 2" xfId="34"/>
    <cellStyle name="Normal 3 2 2" xfId="319"/>
    <cellStyle name="Normal 3 2 2 2" xfId="320"/>
    <cellStyle name="Normal 3 2 3" xfId="321"/>
    <cellStyle name="Normal 3 2 4" xfId="322"/>
    <cellStyle name="Normal 3 2 5" xfId="323"/>
    <cellStyle name="Normal 3 2 6" xfId="324"/>
    <cellStyle name="Normal 3 3" xfId="325"/>
    <cellStyle name="Normal 3 4" xfId="326"/>
    <cellStyle name="Normal 3 5" xfId="327"/>
    <cellStyle name="Normal 3 5 2" xfId="328"/>
    <cellStyle name="Normal 3 6" xfId="329"/>
    <cellStyle name="Normal 3 7" xfId="330"/>
    <cellStyle name="Normal 3 8" xfId="331"/>
    <cellStyle name="Normal 4" xfId="35"/>
    <cellStyle name="Normal 4 2" xfId="36"/>
    <cellStyle name="Normal 4 3" xfId="332"/>
    <cellStyle name="Normal 4 4" xfId="333"/>
    <cellStyle name="Normal 4 5" xfId="334"/>
    <cellStyle name="Normal 4 6" xfId="335"/>
    <cellStyle name="Normal 4 7" xfId="336"/>
    <cellStyle name="Normal 5" xfId="1"/>
    <cellStyle name="Normal 5 2" xfId="337"/>
    <cellStyle name="Normal 6" xfId="37"/>
    <cellStyle name="Normal 6 2" xfId="338"/>
    <cellStyle name="Normal 6 3" xfId="339"/>
    <cellStyle name="Normal 7" xfId="38"/>
    <cellStyle name="Normal 7 2" xfId="340"/>
    <cellStyle name="Normal 8" xfId="39"/>
    <cellStyle name="Normal 8 2" xfId="341"/>
    <cellStyle name="Normal 8 3" xfId="342"/>
    <cellStyle name="Normal 9" xfId="49"/>
    <cellStyle name="Normal(0)" xfId="343"/>
    <cellStyle name="Note 2" xfId="344"/>
    <cellStyle name="Note 3" xfId="345"/>
    <cellStyle name="Note 4" xfId="346"/>
    <cellStyle name="Note 5" xfId="347"/>
    <cellStyle name="Note 6" xfId="348"/>
    <cellStyle name="Number" xfId="349"/>
    <cellStyle name="Number 10" xfId="350"/>
    <cellStyle name="Number 11" xfId="351"/>
    <cellStyle name="Number 12" xfId="352"/>
    <cellStyle name="Number 13" xfId="353"/>
    <cellStyle name="Number 14" xfId="354"/>
    <cellStyle name="Number 2" xfId="355"/>
    <cellStyle name="Number 3" xfId="356"/>
    <cellStyle name="Number 4" xfId="357"/>
    <cellStyle name="Number 5" xfId="358"/>
    <cellStyle name="Number 6" xfId="359"/>
    <cellStyle name="Number 7" xfId="360"/>
    <cellStyle name="Number 8" xfId="361"/>
    <cellStyle name="Number 9" xfId="362"/>
    <cellStyle name="Output 2" xfId="363"/>
    <cellStyle name="Output 3" xfId="364"/>
    <cellStyle name="Output 4" xfId="365"/>
    <cellStyle name="Output 5" xfId="366"/>
    <cellStyle name="Output 6" xfId="367"/>
    <cellStyle name="Password" xfId="368"/>
    <cellStyle name="Percen - Style1" xfId="369"/>
    <cellStyle name="Percen - Style2" xfId="370"/>
    <cellStyle name="Percent [2]" xfId="40"/>
    <cellStyle name="Percent [2] 2" xfId="371"/>
    <cellStyle name="Percent [2] 3" xfId="372"/>
    <cellStyle name="Percent 2" xfId="41"/>
    <cellStyle name="Percent 2 2" xfId="373"/>
    <cellStyle name="Percent 2 2 2" xfId="374"/>
    <cellStyle name="Percent 2 3" xfId="375"/>
    <cellStyle name="Percent 3" xfId="42"/>
    <cellStyle name="Percent 3 2" xfId="376"/>
    <cellStyle name="Percent 3 3" xfId="377"/>
    <cellStyle name="Percent 4" xfId="43"/>
    <cellStyle name="Percent 4 2" xfId="378"/>
    <cellStyle name="Percent 5" xfId="44"/>
    <cellStyle name="Percent 6" xfId="379"/>
    <cellStyle name="Percent 7" xfId="380"/>
    <cellStyle name="Percent 8" xfId="381"/>
    <cellStyle name="Percent(0)" xfId="382"/>
    <cellStyle name="SAPBEXaggData" xfId="383"/>
    <cellStyle name="SAPBEXaggDataEmph" xfId="384"/>
    <cellStyle name="SAPBEXaggItem" xfId="385"/>
    <cellStyle name="SAPBEXaggItemX" xfId="386"/>
    <cellStyle name="SAPBEXchaText" xfId="387"/>
    <cellStyle name="SAPBEXexcBad7" xfId="388"/>
    <cellStyle name="SAPBEXexcBad8" xfId="389"/>
    <cellStyle name="SAPBEXexcBad9" xfId="390"/>
    <cellStyle name="SAPBEXexcCritical4" xfId="391"/>
    <cellStyle name="SAPBEXexcCritical5" xfId="392"/>
    <cellStyle name="SAPBEXexcCritical6" xfId="393"/>
    <cellStyle name="SAPBEXexcGood1" xfId="394"/>
    <cellStyle name="SAPBEXexcGood2" xfId="395"/>
    <cellStyle name="SAPBEXexcGood3" xfId="396"/>
    <cellStyle name="SAPBEXfilterDrill" xfId="397"/>
    <cellStyle name="SAPBEXfilterItem" xfId="398"/>
    <cellStyle name="SAPBEXfilterText" xfId="399"/>
    <cellStyle name="SAPBEXfilterText 2" xfId="400"/>
    <cellStyle name="SAPBEXfilterText 3" xfId="401"/>
    <cellStyle name="SAPBEXformats" xfId="402"/>
    <cellStyle name="SAPBEXheaderItem" xfId="403"/>
    <cellStyle name="SAPBEXheaderItem 2" xfId="404"/>
    <cellStyle name="SAPBEXheaderItem 3" xfId="405"/>
    <cellStyle name="SAPBEXheaderItem 4" xfId="406"/>
    <cellStyle name="SAPBEXheaderText" xfId="407"/>
    <cellStyle name="SAPBEXheaderText 2" xfId="408"/>
    <cellStyle name="SAPBEXheaderText 3" xfId="409"/>
    <cellStyle name="SAPBEXheaderText 4" xfId="410"/>
    <cellStyle name="SAPBEXHLevel0" xfId="411"/>
    <cellStyle name="SAPBEXHLevel0 2" xfId="412"/>
    <cellStyle name="SAPBEXHLevel0 3" xfId="413"/>
    <cellStyle name="SAPBEXHLevel0 4" xfId="414"/>
    <cellStyle name="SAPBEXHLevel0 5" xfId="415"/>
    <cellStyle name="SAPBEXHLevel0 6" xfId="416"/>
    <cellStyle name="SAPBEXHLevel0X" xfId="417"/>
    <cellStyle name="SAPBEXHLevel0X 2" xfId="418"/>
    <cellStyle name="SAPBEXHLevel0X 3" xfId="419"/>
    <cellStyle name="SAPBEXHLevel0X 4" xfId="420"/>
    <cellStyle name="SAPBEXHLevel0X 5" xfId="421"/>
    <cellStyle name="SAPBEXHLevel0X 6" xfId="422"/>
    <cellStyle name="SAPBEXHLevel1" xfId="423"/>
    <cellStyle name="SAPBEXHLevel1 2" xfId="424"/>
    <cellStyle name="SAPBEXHLevel1 3" xfId="425"/>
    <cellStyle name="SAPBEXHLevel1 4" xfId="426"/>
    <cellStyle name="SAPBEXHLevel1 5" xfId="427"/>
    <cellStyle name="SAPBEXHLevel1 6" xfId="428"/>
    <cellStyle name="SAPBEXHLevel1X" xfId="429"/>
    <cellStyle name="SAPBEXHLevel1X 2" xfId="430"/>
    <cellStyle name="SAPBEXHLevel1X 3" xfId="431"/>
    <cellStyle name="SAPBEXHLevel1X 4" xfId="432"/>
    <cellStyle name="SAPBEXHLevel1X 5" xfId="433"/>
    <cellStyle name="SAPBEXHLevel1X 6" xfId="434"/>
    <cellStyle name="SAPBEXHLevel2" xfId="435"/>
    <cellStyle name="SAPBEXHLevel2 2" xfId="436"/>
    <cellStyle name="SAPBEXHLevel2 3" xfId="437"/>
    <cellStyle name="SAPBEXHLevel2 4" xfId="438"/>
    <cellStyle name="SAPBEXHLevel2 5" xfId="439"/>
    <cellStyle name="SAPBEXHLevel2 6" xfId="440"/>
    <cellStyle name="SAPBEXHLevel2X" xfId="441"/>
    <cellStyle name="SAPBEXHLevel2X 2" xfId="442"/>
    <cellStyle name="SAPBEXHLevel2X 3" xfId="443"/>
    <cellStyle name="SAPBEXHLevel2X 4" xfId="444"/>
    <cellStyle name="SAPBEXHLevel2X 5" xfId="445"/>
    <cellStyle name="SAPBEXHLevel2X 6" xfId="446"/>
    <cellStyle name="SAPBEXHLevel3" xfId="447"/>
    <cellStyle name="SAPBEXHLevel3 2" xfId="448"/>
    <cellStyle name="SAPBEXHLevel3 3" xfId="449"/>
    <cellStyle name="SAPBEXHLevel3 4" xfId="450"/>
    <cellStyle name="SAPBEXHLevel3 5" xfId="451"/>
    <cellStyle name="SAPBEXHLevel3 6" xfId="452"/>
    <cellStyle name="SAPBEXHLevel3X" xfId="453"/>
    <cellStyle name="SAPBEXHLevel3X 2" xfId="454"/>
    <cellStyle name="SAPBEXHLevel3X 3" xfId="455"/>
    <cellStyle name="SAPBEXHLevel3X 4" xfId="456"/>
    <cellStyle name="SAPBEXHLevel3X 5" xfId="457"/>
    <cellStyle name="SAPBEXHLevel3X 6" xfId="458"/>
    <cellStyle name="SAPBEXresData" xfId="459"/>
    <cellStyle name="SAPBEXresDataEmph" xfId="460"/>
    <cellStyle name="SAPBEXresItem" xfId="461"/>
    <cellStyle name="SAPBEXresItemX" xfId="462"/>
    <cellStyle name="SAPBEXstdData" xfId="45"/>
    <cellStyle name="SAPBEXstdDataEmph" xfId="463"/>
    <cellStyle name="SAPBEXstdItem" xfId="46"/>
    <cellStyle name="SAPBEXstdItemX" xfId="464"/>
    <cellStyle name="SAPBEXtitle" xfId="465"/>
    <cellStyle name="SAPBEXtitle 2" xfId="466"/>
    <cellStyle name="SAPBEXtitle 3" xfId="467"/>
    <cellStyle name="SAPBEXtitle 4" xfId="468"/>
    <cellStyle name="SAPBEXundefined" xfId="469"/>
    <cellStyle name="Shade" xfId="470"/>
    <cellStyle name="Special" xfId="471"/>
    <cellStyle name="Special 2" xfId="472"/>
    <cellStyle name="Special 3" xfId="473"/>
    <cellStyle name="Style 1" xfId="474"/>
    <cellStyle name="Style 27" xfId="475"/>
    <cellStyle name="Style 35" xfId="476"/>
    <cellStyle name="Style 36" xfId="477"/>
    <cellStyle name="Text" xfId="478"/>
    <cellStyle name="Title 2" xfId="479"/>
    <cellStyle name="Title 3" xfId="480"/>
    <cellStyle name="Title 4" xfId="481"/>
    <cellStyle name="Title 5" xfId="482"/>
    <cellStyle name="Title 6" xfId="483"/>
    <cellStyle name="Titles" xfId="47"/>
    <cellStyle name="Total2 - Style2" xfId="484"/>
    <cellStyle name="TRANSMISSION RELIABILITY PORTION OF PROJECT" xfId="48"/>
    <cellStyle name="Underl - Style4" xfId="485"/>
    <cellStyle name="UNLocked" xfId="486"/>
    <cellStyle name="Unprot" xfId="487"/>
    <cellStyle name="Unprot 2" xfId="488"/>
    <cellStyle name="Unprot 3" xfId="489"/>
    <cellStyle name="Unprot$" xfId="490"/>
    <cellStyle name="Unprot$ 2" xfId="491"/>
    <cellStyle name="Unprot$ 3" xfId="492"/>
    <cellStyle name="Unprot$ 4" xfId="493"/>
    <cellStyle name="Unprot_CA PTAM New Wind Sept-09 - Estimated Preview" xfId="494"/>
    <cellStyle name="Unprotect" xfId="495"/>
    <cellStyle name="Warning Text 2" xfId="496"/>
    <cellStyle name="Warning Text 3" xfId="497"/>
    <cellStyle name="Warning Text 4" xfId="498"/>
    <cellStyle name="Warning Text 5" xfId="499"/>
    <cellStyle name="Warning Text 6" xfId="500"/>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SMRecov/2001/RECO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6"/>
  <sheetViews>
    <sheetView tabSelected="1" view="pageBreakPreview" zoomScale="85" zoomScaleNormal="85" zoomScaleSheetLayoutView="85" workbookViewId="0">
      <selection activeCell="I30" activeCellId="1" sqref="I25:I26 I30"/>
    </sheetView>
  </sheetViews>
  <sheetFormatPr defaultColWidth="8.75" defaultRowHeight="12.75"/>
  <cols>
    <col min="1" max="1" width="2.25" style="81" customWidth="1"/>
    <col min="2" max="2" width="6.25" style="81" customWidth="1"/>
    <col min="3" max="3" width="20.625" style="81" customWidth="1"/>
    <col min="4" max="4" width="8.5" style="81" customWidth="1"/>
    <col min="5" max="5" width="4.125" style="81" customWidth="1"/>
    <col min="6" max="6" width="12.625" style="81" customWidth="1"/>
    <col min="7" max="7" width="9.75" style="81" customWidth="1"/>
    <col min="8" max="8" width="9" style="106" customWidth="1"/>
    <col min="9" max="9" width="11.375" style="81" customWidth="1"/>
    <col min="10" max="10" width="7.25" style="81" customWidth="1"/>
    <col min="11" max="16384" width="8.75" style="81"/>
  </cols>
  <sheetData>
    <row r="1" spans="1:10" ht="12" customHeight="1">
      <c r="B1" s="82" t="s">
        <v>0</v>
      </c>
      <c r="D1" s="83"/>
      <c r="E1" s="83"/>
      <c r="F1" s="83"/>
      <c r="G1" s="83"/>
      <c r="H1" s="84"/>
      <c r="J1" s="85"/>
    </row>
    <row r="2" spans="1:10" ht="12" customHeight="1">
      <c r="B2" s="82" t="s">
        <v>1</v>
      </c>
      <c r="D2" s="83"/>
      <c r="E2" s="83"/>
      <c r="F2" s="83"/>
      <c r="G2" s="83"/>
      <c r="H2" s="84"/>
      <c r="I2" s="85" t="s">
        <v>101</v>
      </c>
      <c r="J2" s="83">
        <v>9.1</v>
      </c>
    </row>
    <row r="3" spans="1:10" ht="12" customHeight="1">
      <c r="B3" s="82" t="s">
        <v>99</v>
      </c>
      <c r="D3" s="83"/>
      <c r="E3" s="83"/>
      <c r="F3" s="83"/>
      <c r="G3" s="83"/>
      <c r="H3" s="84"/>
      <c r="I3" s="83"/>
      <c r="J3" s="86"/>
    </row>
    <row r="4" spans="1:10" ht="12" customHeight="1">
      <c r="B4" s="82"/>
      <c r="D4" s="83"/>
      <c r="E4" s="83"/>
      <c r="F4" s="83"/>
      <c r="G4" s="83"/>
      <c r="H4" s="84"/>
      <c r="I4" s="83"/>
      <c r="J4" s="86"/>
    </row>
    <row r="5" spans="1:10" ht="12" customHeight="1">
      <c r="D5" s="83"/>
      <c r="E5" s="83"/>
      <c r="F5" s="83"/>
      <c r="G5" s="83"/>
      <c r="H5" s="84"/>
      <c r="I5" s="83"/>
      <c r="J5" s="86"/>
    </row>
    <row r="6" spans="1:10" ht="12" customHeight="1">
      <c r="D6" s="83"/>
      <c r="E6" s="83"/>
      <c r="F6" s="83" t="s">
        <v>82</v>
      </c>
      <c r="G6" s="83"/>
      <c r="H6" s="84"/>
      <c r="I6" s="83" t="s">
        <v>7</v>
      </c>
      <c r="J6" s="86"/>
    </row>
    <row r="7" spans="1:10" ht="12" customHeight="1">
      <c r="D7" s="87" t="s">
        <v>83</v>
      </c>
      <c r="E7" s="87" t="s">
        <v>84</v>
      </c>
      <c r="F7" s="87" t="s">
        <v>85</v>
      </c>
      <c r="G7" s="87" t="s">
        <v>86</v>
      </c>
      <c r="H7" s="88" t="s">
        <v>87</v>
      </c>
      <c r="I7" s="87" t="s">
        <v>88</v>
      </c>
      <c r="J7" s="89" t="s">
        <v>89</v>
      </c>
    </row>
    <row r="8" spans="1:10" ht="12" customHeight="1">
      <c r="A8" s="90"/>
      <c r="B8" s="91" t="s">
        <v>34</v>
      </c>
      <c r="C8" s="90"/>
      <c r="D8" s="92"/>
      <c r="E8" s="92"/>
      <c r="F8" s="93"/>
      <c r="G8" s="92"/>
      <c r="H8" s="94"/>
      <c r="I8" s="93"/>
      <c r="J8" s="95"/>
    </row>
    <row r="9" spans="1:10" ht="12" customHeight="1">
      <c r="A9" s="90"/>
      <c r="B9" s="96" t="str">
        <f>'9.1.1'!A8</f>
        <v>Steam Production</v>
      </c>
      <c r="C9" s="90"/>
      <c r="D9" s="97">
        <v>310</v>
      </c>
      <c r="E9" s="81" t="s">
        <v>90</v>
      </c>
      <c r="F9" s="93">
        <f t="shared" ref="F9:F10" si="0">I9/H9</f>
        <v>531828.6634754038</v>
      </c>
      <c r="G9" s="83" t="str">
        <f>'9.1.1'!C8</f>
        <v>JBG</v>
      </c>
      <c r="H9" s="94">
        <v>0.22498093236399827</v>
      </c>
      <c r="I9" s="93">
        <f>'9.1.1'!K8</f>
        <v>119651.30856659543</v>
      </c>
      <c r="J9" s="95"/>
    </row>
    <row r="10" spans="1:10" ht="12" customHeight="1">
      <c r="A10" s="90"/>
      <c r="B10" s="96" t="str">
        <f>'9.1.1'!A9</f>
        <v>Hydro Production</v>
      </c>
      <c r="C10" s="90"/>
      <c r="D10" s="97">
        <v>330</v>
      </c>
      <c r="E10" s="81" t="s">
        <v>90</v>
      </c>
      <c r="F10" s="93">
        <f t="shared" si="0"/>
        <v>3076771.5841099517</v>
      </c>
      <c r="G10" s="83" t="str">
        <f>'9.1.1'!C9</f>
        <v>CAGW</v>
      </c>
      <c r="H10" s="94">
        <v>0.2262649010137</v>
      </c>
      <c r="I10" s="93">
        <f>'9.1.1'!K9</f>
        <v>696165.41792040318</v>
      </c>
      <c r="J10" s="95"/>
    </row>
    <row r="11" spans="1:10" ht="12" customHeight="1">
      <c r="A11" s="90"/>
      <c r="C11" s="90"/>
      <c r="D11" s="97"/>
      <c r="E11" s="92"/>
      <c r="F11" s="98">
        <f>SUM(F9:F10)</f>
        <v>3608600.2475853553</v>
      </c>
      <c r="G11" s="83"/>
      <c r="H11" s="94"/>
      <c r="I11" s="98">
        <f>SUM(I9:I10)</f>
        <v>815816.72648699861</v>
      </c>
      <c r="J11" s="95" t="s">
        <v>56</v>
      </c>
    </row>
    <row r="12" spans="1:10" ht="12" customHeight="1">
      <c r="A12" s="90"/>
      <c r="B12" s="82" t="s">
        <v>43</v>
      </c>
      <c r="C12" s="90"/>
      <c r="D12" s="97"/>
      <c r="E12" s="92"/>
      <c r="F12" s="93"/>
      <c r="G12" s="83"/>
      <c r="H12" s="94"/>
      <c r="I12" s="93"/>
      <c r="J12" s="95"/>
    </row>
    <row r="13" spans="1:10" ht="12" customHeight="1">
      <c r="A13" s="90"/>
      <c r="B13" s="81" t="s">
        <v>35</v>
      </c>
      <c r="C13" s="90"/>
      <c r="D13" s="97" t="s">
        <v>44</v>
      </c>
      <c r="E13" s="81" t="s">
        <v>90</v>
      </c>
      <c r="F13" s="93">
        <f t="shared" ref="F13:F14" si="1">I13/H13</f>
        <v>-9579.192193872399</v>
      </c>
      <c r="G13" s="83" t="s">
        <v>37</v>
      </c>
      <c r="H13" s="94">
        <v>0.22498093236399827</v>
      </c>
      <c r="I13" s="93">
        <f>'9.1.1'!K12</f>
        <v>-2155.1355910713464</v>
      </c>
      <c r="J13" s="95"/>
    </row>
    <row r="14" spans="1:10" ht="12" customHeight="1">
      <c r="A14" s="90"/>
      <c r="B14" s="81" t="s">
        <v>41</v>
      </c>
      <c r="C14" s="90"/>
      <c r="D14" s="97" t="s">
        <v>45</v>
      </c>
      <c r="E14" s="81" t="s">
        <v>90</v>
      </c>
      <c r="F14" s="93">
        <f t="shared" si="1"/>
        <v>-98187.061440547928</v>
      </c>
      <c r="G14" s="83" t="s">
        <v>39</v>
      </c>
      <c r="H14" s="94">
        <v>0.2262649010137</v>
      </c>
      <c r="I14" s="93">
        <f>'9.1.1'!K13</f>
        <v>-22216.285737671657</v>
      </c>
      <c r="J14" s="95"/>
    </row>
    <row r="15" spans="1:10" ht="12" customHeight="1">
      <c r="A15" s="90"/>
      <c r="C15" s="90"/>
      <c r="D15" s="97"/>
      <c r="E15" s="92"/>
      <c r="F15" s="98">
        <f>SUM(F13:F14)</f>
        <v>-107766.25363442033</v>
      </c>
      <c r="G15" s="83"/>
      <c r="H15" s="94"/>
      <c r="I15" s="98">
        <f>SUM(I13:I14)</f>
        <v>-24371.421328743003</v>
      </c>
      <c r="J15" s="95" t="s">
        <v>56</v>
      </c>
    </row>
    <row r="16" spans="1:10" ht="12" customHeight="1">
      <c r="A16" s="90"/>
      <c r="B16" s="91" t="s">
        <v>46</v>
      </c>
      <c r="C16" s="90"/>
      <c r="D16" s="97"/>
      <c r="E16" s="90"/>
      <c r="F16" s="90"/>
      <c r="G16" s="83"/>
      <c r="H16" s="97"/>
      <c r="I16" s="90"/>
      <c r="J16" s="90"/>
    </row>
    <row r="17" spans="1:12" ht="12" customHeight="1">
      <c r="A17" s="90"/>
      <c r="B17" s="96" t="s">
        <v>35</v>
      </c>
      <c r="C17" s="90"/>
      <c r="D17" s="97" t="s">
        <v>47</v>
      </c>
      <c r="E17" s="81" t="s">
        <v>90</v>
      </c>
      <c r="F17" s="93">
        <f t="shared" ref="F17:F18" si="2">I17/H17</f>
        <v>9579.192193872399</v>
      </c>
      <c r="G17" s="83" t="s">
        <v>37</v>
      </c>
      <c r="H17" s="94">
        <v>0.22498093236399827</v>
      </c>
      <c r="I17" s="93">
        <f>'9.1.1'!K16</f>
        <v>2155.1355910713464</v>
      </c>
      <c r="J17" s="95"/>
    </row>
    <row r="18" spans="1:12" ht="12" customHeight="1">
      <c r="A18" s="90"/>
      <c r="B18" s="96" t="s">
        <v>41</v>
      </c>
      <c r="C18" s="90"/>
      <c r="D18" s="97" t="s">
        <v>48</v>
      </c>
      <c r="E18" s="81" t="s">
        <v>90</v>
      </c>
      <c r="F18" s="93">
        <f t="shared" si="2"/>
        <v>100580.11632334556</v>
      </c>
      <c r="G18" s="83" t="s">
        <v>39</v>
      </c>
      <c r="H18" s="94">
        <v>0.2262649010137</v>
      </c>
      <c r="I18" s="93">
        <f>'9.1.1'!K17</f>
        <v>22757.750063848216</v>
      </c>
      <c r="J18" s="95"/>
    </row>
    <row r="19" spans="1:12" ht="12" customHeight="1">
      <c r="A19" s="90"/>
      <c r="B19" s="91"/>
      <c r="C19" s="90"/>
      <c r="D19" s="97"/>
      <c r="E19" s="92"/>
      <c r="F19" s="99">
        <f>SUM(F17:F18)</f>
        <v>110159.30851721796</v>
      </c>
      <c r="G19" s="83"/>
      <c r="H19" s="97"/>
      <c r="I19" s="99">
        <f>SUM(I17:I18)</f>
        <v>24912.885654919563</v>
      </c>
      <c r="J19" s="95" t="s">
        <v>56</v>
      </c>
    </row>
    <row r="20" spans="1:12" ht="15" customHeight="1">
      <c r="A20" s="90"/>
      <c r="B20" s="91" t="s">
        <v>49</v>
      </c>
      <c r="C20" s="90"/>
      <c r="D20" s="97"/>
      <c r="E20" s="92"/>
      <c r="F20" s="100"/>
      <c r="G20" s="83"/>
      <c r="H20" s="94"/>
      <c r="I20" s="93"/>
      <c r="J20" s="95"/>
    </row>
    <row r="21" spans="1:12" ht="12" customHeight="1">
      <c r="A21" s="90"/>
      <c r="B21" s="96" t="s">
        <v>41</v>
      </c>
      <c r="C21" s="90"/>
      <c r="D21" s="97">
        <v>535</v>
      </c>
      <c r="E21" s="81" t="s">
        <v>90</v>
      </c>
      <c r="F21" s="93">
        <f t="shared" ref="F21" si="3">I21/H21</f>
        <v>11133.767022700029</v>
      </c>
      <c r="G21" s="83" t="s">
        <v>39</v>
      </c>
      <c r="H21" s="94">
        <v>0.2262649010137</v>
      </c>
      <c r="I21" s="93">
        <f>'9.1.1'!K20</f>
        <v>2519.1806933008193</v>
      </c>
      <c r="J21" s="95"/>
    </row>
    <row r="22" spans="1:12" ht="12" customHeight="1">
      <c r="B22" s="91"/>
      <c r="C22" s="90"/>
      <c r="D22" s="97"/>
      <c r="E22" s="92"/>
      <c r="F22" s="98">
        <f>SUM(F21:F21)</f>
        <v>11133.767022700029</v>
      </c>
      <c r="G22" s="83"/>
      <c r="H22" s="101"/>
      <c r="I22" s="98">
        <f>SUM(I21:I21)</f>
        <v>2519.1806933008193</v>
      </c>
      <c r="J22" s="86" t="s">
        <v>56</v>
      </c>
    </row>
    <row r="23" spans="1:12" ht="12" customHeight="1">
      <c r="B23" s="91" t="s">
        <v>53</v>
      </c>
      <c r="C23" s="90"/>
      <c r="D23" s="97"/>
      <c r="E23" s="92"/>
      <c r="F23" s="93"/>
      <c r="G23" s="83"/>
      <c r="H23" s="94"/>
      <c r="I23" s="93"/>
      <c r="J23" s="95"/>
    </row>
    <row r="24" spans="1:12" ht="12" customHeight="1">
      <c r="B24" s="96" t="s">
        <v>54</v>
      </c>
      <c r="C24" s="90"/>
      <c r="D24" s="97" t="s">
        <v>55</v>
      </c>
      <c r="E24" s="81" t="s">
        <v>90</v>
      </c>
      <c r="F24" s="93">
        <f t="shared" ref="F24:F30" si="4">I24/H24</f>
        <v>1235482.6554001011</v>
      </c>
      <c r="G24" s="83" t="s">
        <v>39</v>
      </c>
      <c r="H24" s="94">
        <v>0.2262649010137</v>
      </c>
      <c r="I24" s="93">
        <f>'9.1.1'!K23</f>
        <v>279546.36072824709</v>
      </c>
      <c r="J24" s="95"/>
    </row>
    <row r="25" spans="1:12" ht="12" customHeight="1">
      <c r="B25" s="96" t="s">
        <v>57</v>
      </c>
      <c r="C25" s="90"/>
      <c r="D25" s="97" t="s">
        <v>58</v>
      </c>
      <c r="E25" s="81" t="s">
        <v>90</v>
      </c>
      <c r="F25" s="93">
        <f t="shared" si="4"/>
        <v>3777874.2634944133</v>
      </c>
      <c r="G25" s="83" t="s">
        <v>39</v>
      </c>
      <c r="H25" s="94">
        <v>0.2262649010137</v>
      </c>
      <c r="I25" s="93">
        <f>'9.1.1'!K24</f>
        <v>854800.34627176821</v>
      </c>
      <c r="J25" s="95"/>
    </row>
    <row r="26" spans="1:12" ht="12" customHeight="1">
      <c r="B26" s="96" t="s">
        <v>57</v>
      </c>
      <c r="C26" s="90"/>
      <c r="D26" s="97" t="s">
        <v>58</v>
      </c>
      <c r="E26" s="81" t="s">
        <v>90</v>
      </c>
      <c r="F26" s="93">
        <f t="shared" si="4"/>
        <v>240965.84687840703</v>
      </c>
      <c r="G26" s="83" t="s">
        <v>59</v>
      </c>
      <c r="H26" s="94">
        <v>0.22648067236840891</v>
      </c>
      <c r="I26" s="93">
        <f>'9.1.1'!K25</f>
        <v>54574.10701884469</v>
      </c>
      <c r="J26" s="95"/>
    </row>
    <row r="27" spans="1:12" ht="12" customHeight="1">
      <c r="B27" s="96" t="s">
        <v>60</v>
      </c>
      <c r="C27" s="90"/>
      <c r="D27" s="97" t="s">
        <v>61</v>
      </c>
      <c r="E27" s="81" t="s">
        <v>90</v>
      </c>
      <c r="F27" s="93">
        <f t="shared" si="4"/>
        <v>1923715.8726000073</v>
      </c>
      <c r="G27" s="83" t="s">
        <v>39</v>
      </c>
      <c r="H27" s="94">
        <v>0.2262649010137</v>
      </c>
      <c r="I27" s="93">
        <f>'9.1.1'!K26</f>
        <v>435269.38149232417</v>
      </c>
      <c r="J27" s="95"/>
    </row>
    <row r="28" spans="1:12" ht="12" customHeight="1">
      <c r="B28" s="96" t="s">
        <v>60</v>
      </c>
      <c r="C28" s="90"/>
      <c r="D28" s="97" t="s">
        <v>61</v>
      </c>
      <c r="E28" s="81" t="s">
        <v>90</v>
      </c>
      <c r="F28" s="93">
        <f t="shared" si="4"/>
        <v>0</v>
      </c>
      <c r="G28" s="83" t="s">
        <v>59</v>
      </c>
      <c r="H28" s="94">
        <v>0.22648067236840891</v>
      </c>
      <c r="I28" s="93">
        <f>'9.1.1'!K27</f>
        <v>0</v>
      </c>
      <c r="J28" s="95"/>
    </row>
    <row r="29" spans="1:12" ht="12" customHeight="1">
      <c r="B29" s="96" t="s">
        <v>62</v>
      </c>
      <c r="C29" s="90"/>
      <c r="D29" s="97" t="s">
        <v>63</v>
      </c>
      <c r="E29" s="81" t="s">
        <v>90</v>
      </c>
      <c r="F29" s="93">
        <f t="shared" si="4"/>
        <v>3629465.256432828</v>
      </c>
      <c r="G29" s="83" t="s">
        <v>59</v>
      </c>
      <c r="H29" s="94">
        <v>0.22648067236840891</v>
      </c>
      <c r="I29" s="93">
        <f>'9.1.1'!K28</f>
        <v>822003.73161468655</v>
      </c>
      <c r="J29" s="95"/>
    </row>
    <row r="30" spans="1:12" ht="12" customHeight="1">
      <c r="B30" s="96" t="s">
        <v>62</v>
      </c>
      <c r="C30" s="90"/>
      <c r="D30" s="97" t="s">
        <v>64</v>
      </c>
      <c r="E30" s="81" t="s">
        <v>90</v>
      </c>
      <c r="F30" s="3">
        <f t="shared" si="4"/>
        <v>1798409.4013761056</v>
      </c>
      <c r="G30" s="83" t="s">
        <v>59</v>
      </c>
      <c r="H30" s="94">
        <v>0.22648067236840891</v>
      </c>
      <c r="I30" s="93">
        <f>'9.1.1'!K29</f>
        <v>407304.97041732818</v>
      </c>
      <c r="J30" s="95"/>
    </row>
    <row r="31" spans="1:12" ht="12" customHeight="1">
      <c r="B31" s="96"/>
      <c r="C31" s="90"/>
      <c r="D31" s="97"/>
      <c r="E31" s="92"/>
      <c r="F31" s="98">
        <f>-F24+SUM(F25:F30)</f>
        <v>10134947.985381661</v>
      </c>
      <c r="G31" s="83"/>
      <c r="H31" s="101"/>
      <c r="I31" s="98">
        <f>-I24+SUM(I25:I30)</f>
        <v>2294406.1760867047</v>
      </c>
      <c r="J31" s="86" t="s">
        <v>56</v>
      </c>
      <c r="L31" s="102"/>
    </row>
    <row r="32" spans="1:12" ht="12" hidden="1" customHeight="1">
      <c r="B32" s="91" t="s">
        <v>65</v>
      </c>
      <c r="C32" s="90"/>
      <c r="D32" s="97"/>
      <c r="E32" s="92"/>
      <c r="F32" s="93"/>
      <c r="G32" s="83"/>
      <c r="H32" s="101"/>
      <c r="I32" s="93"/>
      <c r="J32" s="86"/>
    </row>
    <row r="33" spans="1:10" ht="12" hidden="1" customHeight="1">
      <c r="B33" s="96" t="s">
        <v>66</v>
      </c>
      <c r="C33" s="90"/>
      <c r="D33" s="97">
        <v>456</v>
      </c>
      <c r="E33" s="81" t="s">
        <v>90</v>
      </c>
      <c r="F33" s="93" t="e">
        <f t="shared" ref="F33" si="5">I33/H33</f>
        <v>#REF!</v>
      </c>
      <c r="G33" s="83" t="s">
        <v>39</v>
      </c>
      <c r="H33" s="94">
        <v>0.2262649010137</v>
      </c>
      <c r="I33" s="93" t="e">
        <f>'9.1.1'!#REF!</f>
        <v>#REF!</v>
      </c>
      <c r="J33" s="95"/>
    </row>
    <row r="34" spans="1:10" ht="12" hidden="1" customHeight="1">
      <c r="B34" s="96"/>
      <c r="C34" s="90"/>
      <c r="D34" s="97"/>
      <c r="E34" s="92"/>
      <c r="F34" s="93"/>
      <c r="G34" s="83"/>
      <c r="H34" s="101"/>
      <c r="I34" s="93"/>
      <c r="J34" s="86"/>
    </row>
    <row r="35" spans="1:10" ht="12" hidden="1" customHeight="1">
      <c r="B35" s="91" t="s">
        <v>67</v>
      </c>
      <c r="C35" s="90"/>
      <c r="D35" s="97"/>
      <c r="E35" s="92"/>
      <c r="F35" s="93"/>
      <c r="G35" s="83"/>
      <c r="H35" s="101"/>
      <c r="I35" s="93"/>
      <c r="J35" s="86"/>
    </row>
    <row r="36" spans="1:10" ht="12" hidden="1" customHeight="1">
      <c r="B36" s="96" t="s">
        <v>68</v>
      </c>
      <c r="C36" s="90"/>
      <c r="D36" s="97">
        <v>399</v>
      </c>
      <c r="E36" s="81" t="s">
        <v>90</v>
      </c>
      <c r="F36" s="93" t="e">
        <f t="shared" ref="F36:F38" si="6">I36/H36</f>
        <v>#REF!</v>
      </c>
      <c r="G36" s="83" t="s">
        <v>51</v>
      </c>
      <c r="H36" s="94">
        <v>0.22519547929700628</v>
      </c>
      <c r="I36" s="93" t="e">
        <f>'9.1.1'!#REF!</f>
        <v>#REF!</v>
      </c>
      <c r="J36" s="95"/>
    </row>
    <row r="37" spans="1:10" ht="12" hidden="1" customHeight="1">
      <c r="B37" s="96" t="s">
        <v>69</v>
      </c>
      <c r="C37" s="90"/>
      <c r="D37" s="97" t="s">
        <v>70</v>
      </c>
      <c r="E37" s="81" t="s">
        <v>90</v>
      </c>
      <c r="F37" s="93" t="e">
        <f t="shared" si="6"/>
        <v>#REF!</v>
      </c>
      <c r="G37" s="83" t="s">
        <v>51</v>
      </c>
      <c r="H37" s="94">
        <v>0.22519547929700628</v>
      </c>
      <c r="I37" s="93" t="e">
        <f>'9.1.1'!#REF!</f>
        <v>#REF!</v>
      </c>
      <c r="J37" s="95"/>
    </row>
    <row r="38" spans="1:10" ht="12" hidden="1" customHeight="1">
      <c r="B38" s="96" t="s">
        <v>71</v>
      </c>
      <c r="C38" s="90"/>
      <c r="D38" s="97" t="s">
        <v>72</v>
      </c>
      <c r="E38" s="81" t="s">
        <v>90</v>
      </c>
      <c r="F38" s="93" t="e">
        <f t="shared" si="6"/>
        <v>#REF!</v>
      </c>
      <c r="G38" s="83" t="s">
        <v>51</v>
      </c>
      <c r="H38" s="94">
        <v>0.22519547929700628</v>
      </c>
      <c r="I38" s="93" t="e">
        <f>'9.1.1'!#REF!</f>
        <v>#REF!</v>
      </c>
      <c r="J38" s="95"/>
    </row>
    <row r="39" spans="1:10" ht="12" hidden="1" customHeight="1">
      <c r="B39" s="96"/>
      <c r="C39" s="90"/>
      <c r="D39" s="97"/>
      <c r="E39" s="92"/>
      <c r="F39" s="98" t="e">
        <f>SUM(F36:F38)</f>
        <v>#REF!</v>
      </c>
      <c r="G39" s="83"/>
      <c r="H39" s="94"/>
      <c r="I39" s="98" t="e">
        <f>SUM(I36:I38)</f>
        <v>#REF!</v>
      </c>
      <c r="J39" s="95"/>
    </row>
    <row r="40" spans="1:10" ht="12" hidden="1" customHeight="1">
      <c r="B40" s="91" t="s">
        <v>73</v>
      </c>
      <c r="C40" s="90"/>
      <c r="D40" s="97"/>
      <c r="E40" s="92"/>
      <c r="F40" s="103"/>
      <c r="G40" s="83"/>
      <c r="H40" s="101"/>
      <c r="I40" s="93"/>
      <c r="J40" s="95"/>
    </row>
    <row r="41" spans="1:10" ht="12" hidden="1" customHeight="1">
      <c r="B41" s="96" t="s">
        <v>74</v>
      </c>
      <c r="C41" s="90"/>
      <c r="D41" s="97">
        <v>4118</v>
      </c>
      <c r="E41" s="81" t="s">
        <v>90</v>
      </c>
      <c r="F41" s="93" t="e">
        <f t="shared" ref="F41:F43" si="7">I41/H41</f>
        <v>#REF!</v>
      </c>
      <c r="G41" s="83" t="s">
        <v>50</v>
      </c>
      <c r="H41" s="94">
        <v>7.5708155171090558E-2</v>
      </c>
      <c r="I41" s="93" t="e">
        <f>'9.1.1'!#REF!</f>
        <v>#REF!</v>
      </c>
      <c r="J41" s="95"/>
    </row>
    <row r="42" spans="1:10" ht="12" hidden="1" customHeight="1">
      <c r="B42" s="96" t="s">
        <v>74</v>
      </c>
      <c r="C42" s="90"/>
      <c r="D42" s="97">
        <v>4118</v>
      </c>
      <c r="E42" s="81" t="s">
        <v>90</v>
      </c>
      <c r="F42" s="93" t="e">
        <f t="shared" si="7"/>
        <v>#REF!</v>
      </c>
      <c r="G42" s="83" t="s">
        <v>40</v>
      </c>
      <c r="H42" s="94">
        <v>1</v>
      </c>
      <c r="I42" s="93" t="e">
        <f>'9.1.1'!#REF!</f>
        <v>#REF!</v>
      </c>
      <c r="J42" s="95"/>
    </row>
    <row r="43" spans="1:10" ht="12" hidden="1" customHeight="1">
      <c r="B43" s="96" t="s">
        <v>75</v>
      </c>
      <c r="C43" s="90"/>
      <c r="D43" s="97">
        <v>25398</v>
      </c>
      <c r="E43" s="81" t="s">
        <v>90</v>
      </c>
      <c r="F43" s="93" t="e">
        <f t="shared" si="7"/>
        <v>#REF!</v>
      </c>
      <c r="G43" s="83" t="s">
        <v>40</v>
      </c>
      <c r="H43" s="94">
        <v>1</v>
      </c>
      <c r="I43" s="93" t="e">
        <f>'9.1.1'!#REF!</f>
        <v>#REF!</v>
      </c>
      <c r="J43" s="95"/>
    </row>
    <row r="44" spans="1:10" ht="12" hidden="1" customHeight="1">
      <c r="B44" s="96"/>
      <c r="C44" s="90"/>
      <c r="D44" s="97"/>
      <c r="F44" s="93"/>
      <c r="G44" s="83"/>
      <c r="H44" s="94"/>
      <c r="I44" s="93"/>
      <c r="J44" s="95"/>
    </row>
    <row r="45" spans="1:10" ht="12" hidden="1" customHeight="1">
      <c r="A45" s="90"/>
      <c r="B45" s="91" t="s">
        <v>76</v>
      </c>
      <c r="C45" s="90"/>
      <c r="D45" s="97"/>
      <c r="F45" s="93"/>
      <c r="G45" s="83"/>
      <c r="H45" s="94"/>
      <c r="I45" s="93"/>
      <c r="J45" s="95"/>
    </row>
    <row r="46" spans="1:10" ht="12" hidden="1" customHeight="1">
      <c r="A46" s="90"/>
      <c r="B46" s="96" t="s">
        <v>77</v>
      </c>
      <c r="C46" s="90"/>
      <c r="D46" s="97">
        <v>40910</v>
      </c>
      <c r="E46" s="81" t="s">
        <v>90</v>
      </c>
      <c r="F46" s="93" t="e">
        <f t="shared" ref="F46:F50" si="8">I46/H46</f>
        <v>#REF!</v>
      </c>
      <c r="G46" s="83" t="s">
        <v>39</v>
      </c>
      <c r="H46" s="94">
        <v>0.2262649010137</v>
      </c>
      <c r="I46" s="93" t="e">
        <f>'9.1.1'!#REF!</f>
        <v>#REF!</v>
      </c>
      <c r="J46" s="95"/>
    </row>
    <row r="47" spans="1:10" ht="12" hidden="1" customHeight="1">
      <c r="A47" s="90"/>
      <c r="B47" s="96" t="s">
        <v>77</v>
      </c>
      <c r="C47" s="90"/>
      <c r="D47" s="97">
        <v>40910</v>
      </c>
      <c r="E47" s="81" t="s">
        <v>90</v>
      </c>
      <c r="F47" s="93" t="e">
        <f t="shared" si="8"/>
        <v>#REF!</v>
      </c>
      <c r="G47" s="83" t="s">
        <v>50</v>
      </c>
      <c r="H47" s="94">
        <v>7.5708155171090558E-2</v>
      </c>
      <c r="I47" s="93" t="e">
        <f>'9.1.1'!#REF!</f>
        <v>#REF!</v>
      </c>
      <c r="J47" s="95"/>
    </row>
    <row r="48" spans="1:10" ht="12" hidden="1" customHeight="1">
      <c r="A48" s="90"/>
      <c r="B48" s="96" t="s">
        <v>77</v>
      </c>
      <c r="C48" s="90"/>
      <c r="D48" s="97">
        <v>40910</v>
      </c>
      <c r="E48" s="81" t="s">
        <v>90</v>
      </c>
      <c r="F48" s="93" t="e">
        <f t="shared" si="8"/>
        <v>#REF!</v>
      </c>
      <c r="G48" s="83" t="s">
        <v>51</v>
      </c>
      <c r="H48" s="94">
        <v>0.22519547929700628</v>
      </c>
      <c r="I48" s="93" t="e">
        <f>'9.1.1'!#REF!</f>
        <v>#REF!</v>
      </c>
      <c r="J48" s="95"/>
    </row>
    <row r="49" spans="1:10" ht="12" hidden="1" customHeight="1">
      <c r="A49" s="90"/>
      <c r="B49" s="96" t="s">
        <v>77</v>
      </c>
      <c r="C49" s="90"/>
      <c r="D49" s="97">
        <v>40910</v>
      </c>
      <c r="E49" s="81" t="s">
        <v>90</v>
      </c>
      <c r="F49" s="93" t="e">
        <f t="shared" si="8"/>
        <v>#REF!</v>
      </c>
      <c r="G49" s="83" t="s">
        <v>78</v>
      </c>
      <c r="H49" s="94">
        <v>6.8509279244491156E-2</v>
      </c>
      <c r="I49" s="93" t="e">
        <f>'9.1.1'!#REF!</f>
        <v>#REF!</v>
      </c>
      <c r="J49" s="95"/>
    </row>
    <row r="50" spans="1:10" ht="12" hidden="1" customHeight="1">
      <c r="A50" s="90"/>
      <c r="B50" s="96" t="s">
        <v>77</v>
      </c>
      <c r="C50" s="90"/>
      <c r="D50" s="97">
        <v>40910</v>
      </c>
      <c r="E50" s="81" t="s">
        <v>90</v>
      </c>
      <c r="F50" s="93" t="e">
        <f t="shared" si="8"/>
        <v>#REF!</v>
      </c>
      <c r="G50" s="83" t="s">
        <v>38</v>
      </c>
      <c r="H50" s="94">
        <v>8.043396137671209E-2</v>
      </c>
      <c r="I50" s="93" t="e">
        <f>'9.1.1'!#REF!</f>
        <v>#REF!</v>
      </c>
      <c r="J50" s="95"/>
    </row>
    <row r="51" spans="1:10" ht="12" hidden="1" customHeight="1">
      <c r="A51" s="90"/>
      <c r="B51" s="96"/>
      <c r="C51" s="90"/>
      <c r="D51" s="97"/>
      <c r="F51" s="98" t="e">
        <f>SUM(F46:F50)</f>
        <v>#REF!</v>
      </c>
      <c r="G51" s="83"/>
      <c r="H51" s="94"/>
      <c r="I51" s="98" t="e">
        <f>SUM(I46:I50)</f>
        <v>#REF!</v>
      </c>
      <c r="J51" s="95"/>
    </row>
    <row r="52" spans="1:10" ht="12" customHeight="1">
      <c r="A52" s="90"/>
      <c r="B52" s="91" t="s">
        <v>92</v>
      </c>
      <c r="C52" s="90"/>
      <c r="D52" s="97"/>
      <c r="F52" s="103"/>
      <c r="G52" s="83"/>
      <c r="H52" s="94"/>
      <c r="I52" s="103"/>
      <c r="J52" s="95"/>
    </row>
    <row r="53" spans="1:10" ht="12" customHeight="1">
      <c r="A53" s="90"/>
      <c r="B53" s="96"/>
      <c r="C53" s="90"/>
      <c r="D53" s="97" t="s">
        <v>93</v>
      </c>
      <c r="E53" s="81" t="s">
        <v>90</v>
      </c>
      <c r="F53" s="93">
        <f t="shared" ref="F53:F60" si="9">I53/H53</f>
        <v>9579.1850500000128</v>
      </c>
      <c r="G53" s="83" t="str">
        <f>'9.1.1'!C33</f>
        <v>JBG</v>
      </c>
      <c r="H53" s="94">
        <v>0.22498093236399827</v>
      </c>
      <c r="I53" s="93">
        <f>'9.1.1'!K33</f>
        <v>2155.1339838362765</v>
      </c>
      <c r="J53" s="86" t="s">
        <v>56</v>
      </c>
    </row>
    <row r="54" spans="1:10" ht="12" customHeight="1">
      <c r="A54" s="90"/>
      <c r="B54" s="96"/>
      <c r="C54" s="90"/>
      <c r="D54" s="97" t="s">
        <v>93</v>
      </c>
      <c r="E54" s="81" t="s">
        <v>90</v>
      </c>
      <c r="F54" s="93">
        <f t="shared" si="9"/>
        <v>95015.070490000769</v>
      </c>
      <c r="G54" s="83" t="str">
        <f>'9.1.1'!C34</f>
        <v>CAGW</v>
      </c>
      <c r="H54" s="94">
        <v>0.2262649010137</v>
      </c>
      <c r="I54" s="93">
        <f>'9.1.1'!K34</f>
        <v>21498.575519229751</v>
      </c>
      <c r="J54" s="86" t="s">
        <v>56</v>
      </c>
    </row>
    <row r="55" spans="1:10" ht="12" customHeight="1">
      <c r="A55" s="90"/>
      <c r="B55" s="96"/>
      <c r="C55" s="90"/>
      <c r="D55" s="97" t="s">
        <v>94</v>
      </c>
      <c r="E55" s="81" t="s">
        <v>90</v>
      </c>
      <c r="F55" s="93">
        <f t="shared" si="9"/>
        <v>275886.12699000083</v>
      </c>
      <c r="G55" s="83" t="str">
        <f>'9.1.1'!C35</f>
        <v>JBG</v>
      </c>
      <c r="H55" s="94">
        <v>0.22498093236399827</v>
      </c>
      <c r="I55" s="93">
        <f>'9.1.1'!K35</f>
        <v>62069.118076502811</v>
      </c>
      <c r="J55" s="86" t="s">
        <v>56</v>
      </c>
    </row>
    <row r="56" spans="1:10" ht="12" customHeight="1">
      <c r="A56" s="90"/>
      <c r="B56" s="96"/>
      <c r="C56" s="90"/>
      <c r="D56" s="97" t="s">
        <v>94</v>
      </c>
      <c r="E56" s="81" t="s">
        <v>90</v>
      </c>
      <c r="F56" s="93">
        <f t="shared" si="9"/>
        <v>-53027.652470000256</v>
      </c>
      <c r="G56" s="83" t="str">
        <f>'9.1.1'!C36</f>
        <v>CAGW</v>
      </c>
      <c r="H56" s="94">
        <v>0.2262649010137</v>
      </c>
      <c r="I56" s="93">
        <f>'9.1.1'!K36</f>
        <v>-11998.296537113492</v>
      </c>
      <c r="J56" s="86" t="s">
        <v>56</v>
      </c>
    </row>
    <row r="57" spans="1:10" ht="12" customHeight="1">
      <c r="A57" s="90"/>
      <c r="B57" s="96"/>
      <c r="C57" s="90"/>
      <c r="D57" s="97">
        <v>41010</v>
      </c>
      <c r="E57" s="81" t="s">
        <v>90</v>
      </c>
      <c r="F57" s="93">
        <f t="shared" si="9"/>
        <v>101066.14643000011</v>
      </c>
      <c r="G57" s="83" t="str">
        <f>'9.1.1'!C37</f>
        <v>JBG</v>
      </c>
      <c r="H57" s="94">
        <v>0.22498093236399827</v>
      </c>
      <c r="I57" s="93">
        <f>'9.1.1'!K37</f>
        <v>22737.955854257802</v>
      </c>
      <c r="J57" s="86" t="s">
        <v>56</v>
      </c>
    </row>
    <row r="58" spans="1:10" ht="12" customHeight="1">
      <c r="A58" s="90"/>
      <c r="B58" s="96"/>
      <c r="C58" s="90"/>
      <c r="D58" s="97">
        <v>41010</v>
      </c>
      <c r="E58" s="81" t="s">
        <v>90</v>
      </c>
      <c r="F58" s="93">
        <f t="shared" si="9"/>
        <v>-56183.711090000179</v>
      </c>
      <c r="G58" s="83" t="str">
        <f>'9.1.1'!C38</f>
        <v>CAGW</v>
      </c>
      <c r="H58" s="94">
        <v>0.2262649010137</v>
      </c>
      <c r="I58" s="93">
        <f>'9.1.1'!K38</f>
        <v>-12712.401828361209</v>
      </c>
      <c r="J58" s="86" t="s">
        <v>56</v>
      </c>
    </row>
    <row r="59" spans="1:10" ht="12" customHeight="1">
      <c r="A59" s="90"/>
      <c r="B59" s="96"/>
      <c r="C59" s="90"/>
      <c r="D59" s="97">
        <v>282</v>
      </c>
      <c r="E59" s="81" t="s">
        <v>90</v>
      </c>
      <c r="F59" s="93">
        <f t="shared" si="9"/>
        <v>-99386.028470000092</v>
      </c>
      <c r="G59" s="83" t="str">
        <f>'9.1.1'!C39</f>
        <v>JBG</v>
      </c>
      <c r="H59" s="94">
        <v>0.22498093236399827</v>
      </c>
      <c r="I59" s="93">
        <f>'9.1.1'!K39</f>
        <v>-22359.961349135498</v>
      </c>
      <c r="J59" s="86" t="s">
        <v>56</v>
      </c>
    </row>
    <row r="60" spans="1:10" ht="12" customHeight="1">
      <c r="A60" s="90"/>
      <c r="B60" s="91"/>
      <c r="C60" s="90"/>
      <c r="D60" s="97">
        <v>282</v>
      </c>
      <c r="E60" s="81" t="s">
        <v>90</v>
      </c>
      <c r="F60" s="93">
        <f t="shared" si="9"/>
        <v>-557973.66412000242</v>
      </c>
      <c r="G60" s="83" t="str">
        <f>'9.1.1'!C40</f>
        <v>CAGW</v>
      </c>
      <c r="H60" s="94">
        <v>0.2262649010137</v>
      </c>
      <c r="I60" s="93">
        <f>'9.1.1'!K40</f>
        <v>-126249.85588036384</v>
      </c>
      <c r="J60" s="86" t="s">
        <v>56</v>
      </c>
    </row>
    <row r="61" spans="1:10" ht="12" customHeight="1">
      <c r="A61" s="90"/>
      <c r="B61" s="91"/>
      <c r="C61" s="90"/>
      <c r="D61" s="97"/>
      <c r="F61" s="93"/>
      <c r="G61" s="83"/>
      <c r="H61" s="94"/>
      <c r="I61" s="93"/>
      <c r="J61" s="95"/>
    </row>
    <row r="62" spans="1:10" hidden="1">
      <c r="A62" s="90"/>
      <c r="B62" s="96" t="s">
        <v>66</v>
      </c>
      <c r="C62" s="90"/>
      <c r="D62" s="97">
        <v>456</v>
      </c>
      <c r="E62" s="81" t="s">
        <v>90</v>
      </c>
      <c r="F62" s="93">
        <v>0</v>
      </c>
      <c r="G62" s="83" t="s">
        <v>38</v>
      </c>
      <c r="H62" s="94">
        <v>8.043396137671209E-2</v>
      </c>
      <c r="I62" s="100">
        <v>0</v>
      </c>
      <c r="J62" s="95"/>
    </row>
    <row r="63" spans="1:10" ht="12" customHeight="1">
      <c r="A63" s="90"/>
      <c r="B63" s="96"/>
      <c r="C63" s="90"/>
      <c r="D63" s="97"/>
      <c r="F63" s="93"/>
      <c r="G63" s="83"/>
      <c r="H63" s="94"/>
      <c r="I63" s="93"/>
      <c r="J63" s="95"/>
    </row>
    <row r="64" spans="1:10" ht="12" customHeight="1" thickBot="1">
      <c r="A64" s="90"/>
      <c r="B64" s="104" t="s">
        <v>91</v>
      </c>
      <c r="C64" s="90"/>
      <c r="D64" s="92"/>
      <c r="E64" s="92"/>
      <c r="F64" s="105"/>
      <c r="G64" s="92"/>
      <c r="H64" s="97"/>
      <c r="I64" s="92"/>
      <c r="J64" s="86"/>
    </row>
    <row r="65" spans="1:10" ht="12" customHeight="1">
      <c r="A65" s="121" t="s">
        <v>102</v>
      </c>
      <c r="B65" s="122"/>
      <c r="C65" s="122"/>
      <c r="D65" s="122"/>
      <c r="E65" s="122"/>
      <c r="F65" s="122"/>
      <c r="G65" s="122"/>
      <c r="H65" s="122"/>
      <c r="I65" s="122"/>
      <c r="J65" s="123"/>
    </row>
    <row r="66" spans="1:10" ht="12" customHeight="1">
      <c r="A66" s="124"/>
      <c r="B66" s="125"/>
      <c r="C66" s="125"/>
      <c r="D66" s="125"/>
      <c r="E66" s="125"/>
      <c r="F66" s="125"/>
      <c r="G66" s="125"/>
      <c r="H66" s="125"/>
      <c r="I66" s="125"/>
      <c r="J66" s="126"/>
    </row>
    <row r="67" spans="1:10" ht="12" customHeight="1">
      <c r="A67" s="124"/>
      <c r="B67" s="125"/>
      <c r="C67" s="125"/>
      <c r="D67" s="125"/>
      <c r="E67" s="125"/>
      <c r="F67" s="125"/>
      <c r="G67" s="125"/>
      <c r="H67" s="125"/>
      <c r="I67" s="125"/>
      <c r="J67" s="126"/>
    </row>
    <row r="68" spans="1:10" ht="12" customHeight="1">
      <c r="A68" s="124"/>
      <c r="B68" s="125"/>
      <c r="C68" s="125"/>
      <c r="D68" s="125"/>
      <c r="E68" s="125"/>
      <c r="F68" s="125"/>
      <c r="G68" s="125"/>
      <c r="H68" s="125"/>
      <c r="I68" s="125"/>
      <c r="J68" s="126"/>
    </row>
    <row r="69" spans="1:10" ht="12" customHeight="1">
      <c r="A69" s="124"/>
      <c r="B69" s="125"/>
      <c r="C69" s="125"/>
      <c r="D69" s="125"/>
      <c r="E69" s="125"/>
      <c r="F69" s="125"/>
      <c r="G69" s="125"/>
      <c r="H69" s="125"/>
      <c r="I69" s="125"/>
      <c r="J69" s="126"/>
    </row>
    <row r="70" spans="1:10" ht="12" customHeight="1">
      <c r="A70" s="124"/>
      <c r="B70" s="125"/>
      <c r="C70" s="125"/>
      <c r="D70" s="125"/>
      <c r="E70" s="125"/>
      <c r="F70" s="125"/>
      <c r="G70" s="125"/>
      <c r="H70" s="125"/>
      <c r="I70" s="125"/>
      <c r="J70" s="126"/>
    </row>
    <row r="71" spans="1:10" ht="12" customHeight="1">
      <c r="A71" s="124"/>
      <c r="B71" s="125"/>
      <c r="C71" s="125"/>
      <c r="D71" s="125"/>
      <c r="E71" s="125"/>
      <c r="F71" s="125"/>
      <c r="G71" s="125"/>
      <c r="H71" s="125"/>
      <c r="I71" s="125"/>
      <c r="J71" s="126"/>
    </row>
    <row r="72" spans="1:10" ht="12" customHeight="1">
      <c r="A72" s="124"/>
      <c r="B72" s="125"/>
      <c r="C72" s="125"/>
      <c r="D72" s="125"/>
      <c r="E72" s="125"/>
      <c r="F72" s="125"/>
      <c r="G72" s="125"/>
      <c r="H72" s="125"/>
      <c r="I72" s="125"/>
      <c r="J72" s="126"/>
    </row>
    <row r="73" spans="1:10" ht="12" customHeight="1">
      <c r="A73" s="124"/>
      <c r="B73" s="125"/>
      <c r="C73" s="125"/>
      <c r="D73" s="125"/>
      <c r="E73" s="125"/>
      <c r="F73" s="125"/>
      <c r="G73" s="125"/>
      <c r="H73" s="125"/>
      <c r="I73" s="125"/>
      <c r="J73" s="126"/>
    </row>
    <row r="74" spans="1:10" ht="12" customHeight="1">
      <c r="A74" s="124"/>
      <c r="B74" s="125"/>
      <c r="C74" s="125"/>
      <c r="D74" s="125"/>
      <c r="E74" s="125"/>
      <c r="F74" s="125"/>
      <c r="G74" s="125"/>
      <c r="H74" s="125"/>
      <c r="I74" s="125"/>
      <c r="J74" s="126"/>
    </row>
    <row r="75" spans="1:10" ht="14.25" customHeight="1">
      <c r="A75" s="124"/>
      <c r="B75" s="125"/>
      <c r="C75" s="125"/>
      <c r="D75" s="125"/>
      <c r="E75" s="125"/>
      <c r="F75" s="125"/>
      <c r="G75" s="125"/>
      <c r="H75" s="125"/>
      <c r="I75" s="125"/>
      <c r="J75" s="126"/>
    </row>
    <row r="76" spans="1:10" ht="14.25" customHeight="1" thickBot="1">
      <c r="A76" s="127"/>
      <c r="B76" s="128"/>
      <c r="C76" s="128"/>
      <c r="D76" s="128"/>
      <c r="E76" s="128"/>
      <c r="F76" s="128"/>
      <c r="G76" s="128"/>
      <c r="H76" s="128"/>
      <c r="I76" s="128"/>
      <c r="J76" s="129"/>
    </row>
  </sheetData>
  <mergeCells count="1">
    <mergeCell ref="A65:J76"/>
  </mergeCells>
  <conditionalFormatting sqref="B17:B18 B20 B8:B15">
    <cfRule type="cellIs" dxfId="2" priority="3" stopIfTrue="1" operator="equal">
      <formula>"Title"</formula>
    </cfRule>
  </conditionalFormatting>
  <conditionalFormatting sqref="B19 B10">
    <cfRule type="cellIs" dxfId="1" priority="2" stopIfTrue="1" operator="equal">
      <formula>"Adjustment to Income/Expense/Rate Base:"</formula>
    </cfRule>
  </conditionalFormatting>
  <conditionalFormatting sqref="I6">
    <cfRule type="cellIs" dxfId="0" priority="1" stopIfTrue="1" operator="equal">
      <formula>"Update"</formula>
    </cfRule>
  </conditionalFormatting>
  <dataValidations disablePrompts="1" count="4">
    <dataValidation type="list" errorStyle="warning" allowBlank="1" showInputMessage="1" showErrorMessage="1" errorTitle="Factor" error="This factor is not included in the drop-down list. Is this the factor you want to use?" sqref="G8">
      <formula1>#REF!</formula1>
    </dataValidation>
    <dataValidation type="list" allowBlank="1" showInputMessage="1" showErrorMessage="1" errorTitle="Oops!" error="You must enter a state, or, if the adjustment is system, enter all states." sqref="I6">
      <formula1>#REF!</formula1>
    </dataValidation>
    <dataValidation type="list" errorStyle="warning" allowBlank="1" showInputMessage="1" showErrorMessage="1" errorTitle="FERC ACCOUNT" error="This FERC Account is not included in the drop-down list. Is this the account you want to use?" sqref="D8">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2:E23 E39:E40 E34:E35 E31:E32 E11:E12 E8 E20 E15">
      <formula1>"1, 2, 3"</formula1>
    </dataValidation>
  </dataValidations>
  <pageMargins left="0.7" right="0.7" top="0.75" bottom="0.42" header="0.3" footer="0.3"/>
  <pageSetup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view="pageBreakPreview" zoomScale="90" zoomScaleNormal="90" zoomScaleSheetLayoutView="90" workbookViewId="0">
      <pane xSplit="4" ySplit="6" topLeftCell="E7" activePane="bottomRight" state="frozen"/>
      <selection pane="topRight" activeCell="E1" sqref="E1"/>
      <selection pane="bottomLeft" activeCell="A7" sqref="A7"/>
      <selection pane="bottomRight" activeCell="E7" sqref="E7"/>
    </sheetView>
  </sheetViews>
  <sheetFormatPr defaultRowHeight="12"/>
  <cols>
    <col min="1" max="1" width="23.75" style="26" customWidth="1"/>
    <col min="2" max="2" width="10.375" style="22" customWidth="1"/>
    <col min="3" max="3" width="6.375" style="22" customWidth="1"/>
    <col min="4" max="4" width="11.125" style="26" customWidth="1"/>
    <col min="5" max="6" width="10.25" style="26" customWidth="1"/>
    <col min="7" max="7" width="10.25" style="4" customWidth="1"/>
    <col min="8" max="11" width="11.125" style="26" customWidth="1"/>
    <col min="12" max="12" width="6.5" style="22" customWidth="1"/>
    <col min="13" max="13" width="13.875" style="26" customWidth="1"/>
    <col min="14" max="14" width="10.25" style="26" bestFit="1" customWidth="1"/>
    <col min="15" max="15" width="11.5" style="26" bestFit="1" customWidth="1"/>
    <col min="16" max="16384" width="9" style="26"/>
  </cols>
  <sheetData>
    <row r="1" spans="1:15">
      <c r="A1" s="21" t="s">
        <v>0</v>
      </c>
      <c r="D1" s="23"/>
      <c r="E1" s="23"/>
      <c r="F1" s="23"/>
      <c r="G1" s="24"/>
      <c r="H1" s="23"/>
      <c r="I1" s="23"/>
      <c r="J1" s="23"/>
      <c r="K1" s="25"/>
      <c r="L1" s="25"/>
    </row>
    <row r="2" spans="1:15">
      <c r="A2" s="21" t="s">
        <v>1</v>
      </c>
      <c r="D2" s="23"/>
      <c r="E2" s="23"/>
      <c r="F2" s="23"/>
      <c r="G2" s="24"/>
      <c r="H2" s="23"/>
      <c r="I2" s="23"/>
      <c r="J2" s="23"/>
      <c r="K2" s="23"/>
      <c r="L2" s="27"/>
    </row>
    <row r="3" spans="1:15">
      <c r="A3" s="21" t="s">
        <v>99</v>
      </c>
    </row>
    <row r="4" spans="1:15" ht="36.75" thickBot="1">
      <c r="H4" s="28" t="s">
        <v>24</v>
      </c>
      <c r="J4" s="28" t="s">
        <v>25</v>
      </c>
    </row>
    <row r="5" spans="1:15" ht="24">
      <c r="D5" s="29" t="s">
        <v>26</v>
      </c>
      <c r="E5" s="30"/>
      <c r="F5" s="30"/>
      <c r="G5" s="31"/>
      <c r="H5" s="29" t="s">
        <v>27</v>
      </c>
      <c r="J5" s="29" t="s">
        <v>27</v>
      </c>
    </row>
    <row r="6" spans="1:15" s="37" customFormat="1" ht="100.5" customHeight="1">
      <c r="A6" s="32" t="s">
        <v>28</v>
      </c>
      <c r="B6" s="33" t="s">
        <v>29</v>
      </c>
      <c r="C6" s="33" t="s">
        <v>30</v>
      </c>
      <c r="D6" s="34" t="s">
        <v>31</v>
      </c>
      <c r="E6" s="78" t="s">
        <v>80</v>
      </c>
      <c r="F6" s="78" t="s">
        <v>81</v>
      </c>
      <c r="G6" s="35" t="s">
        <v>79</v>
      </c>
      <c r="H6" s="34" t="s">
        <v>31</v>
      </c>
      <c r="I6" s="33" t="s">
        <v>16</v>
      </c>
      <c r="J6" s="34" t="s">
        <v>31</v>
      </c>
      <c r="K6" s="33" t="s">
        <v>32</v>
      </c>
      <c r="L6" s="33" t="s">
        <v>33</v>
      </c>
      <c r="M6" s="36"/>
    </row>
    <row r="7" spans="1:15" s="37" customFormat="1">
      <c r="A7" s="38" t="s">
        <v>34</v>
      </c>
      <c r="B7" s="39"/>
      <c r="C7" s="39"/>
      <c r="D7" s="40"/>
      <c r="E7" s="39"/>
      <c r="F7" s="41"/>
      <c r="G7" s="41"/>
      <c r="H7" s="40"/>
      <c r="I7" s="39"/>
      <c r="J7" s="40"/>
      <c r="K7" s="39"/>
    </row>
    <row r="8" spans="1:15">
      <c r="A8" s="42" t="s">
        <v>35</v>
      </c>
      <c r="B8" s="43" t="s">
        <v>36</v>
      </c>
      <c r="C8" s="22" t="s">
        <v>37</v>
      </c>
      <c r="D8" s="44">
        <v>0</v>
      </c>
      <c r="E8" s="45"/>
      <c r="F8" s="45"/>
      <c r="G8" s="45">
        <v>6733331.9395945175</v>
      </c>
      <c r="H8" s="46">
        <f t="shared" ref="H8:H9" si="0">SUM(D8:G8)</f>
        <v>6733331.9395945175</v>
      </c>
      <c r="I8" s="47">
        <f>'9.1.2'!$C$22</f>
        <v>1.0177700000000001</v>
      </c>
      <c r="J8" s="46">
        <f>H8*I8</f>
        <v>6852983.2481611129</v>
      </c>
      <c r="K8" s="48">
        <f>J8-H8</f>
        <v>119651.30856659543</v>
      </c>
      <c r="L8" s="22">
        <v>9.1</v>
      </c>
      <c r="M8" s="49"/>
      <c r="N8" s="49"/>
    </row>
    <row r="9" spans="1:15">
      <c r="A9" s="42" t="s">
        <v>41</v>
      </c>
      <c r="B9" s="43" t="s">
        <v>42</v>
      </c>
      <c r="C9" s="22" t="s">
        <v>39</v>
      </c>
      <c r="D9" s="44">
        <v>0</v>
      </c>
      <c r="E9" s="45"/>
      <c r="F9" s="45"/>
      <c r="G9" s="45">
        <v>39176444.452470288</v>
      </c>
      <c r="H9" s="44">
        <f t="shared" si="0"/>
        <v>39176444.452470288</v>
      </c>
      <c r="I9" s="47">
        <f>'9.1.2'!$C$22</f>
        <v>1.0177700000000001</v>
      </c>
      <c r="J9" s="44">
        <f>H9*I9</f>
        <v>39872609.870390691</v>
      </c>
      <c r="K9" s="48">
        <f t="shared" ref="K9" si="1">J9-H9</f>
        <v>696165.41792040318</v>
      </c>
      <c r="L9" s="22">
        <v>9.1</v>
      </c>
      <c r="M9" s="49"/>
      <c r="N9" s="49"/>
    </row>
    <row r="10" spans="1:15">
      <c r="D10" s="51">
        <f>SUM(D8:D9)</f>
        <v>0</v>
      </c>
      <c r="E10" s="52">
        <f>SUM(E8:E9)</f>
        <v>0</v>
      </c>
      <c r="F10" s="53">
        <f>SUM(F8:F9)</f>
        <v>0</v>
      </c>
      <c r="G10" s="53">
        <f>SUM(G8:G9)</f>
        <v>45909776.392064802</v>
      </c>
      <c r="H10" s="51">
        <f>SUM(H8:H9)</f>
        <v>45909776.392064802</v>
      </c>
      <c r="I10" s="54"/>
      <c r="J10" s="51">
        <f>SUM(J8:J9)</f>
        <v>46725593.118551806</v>
      </c>
      <c r="K10" s="52">
        <f>SUM(K8:K9)</f>
        <v>815816.72648699861</v>
      </c>
      <c r="L10" s="22">
        <v>9.1</v>
      </c>
      <c r="M10" s="49"/>
      <c r="N10" s="49"/>
    </row>
    <row r="11" spans="1:15">
      <c r="A11" s="21" t="s">
        <v>43</v>
      </c>
      <c r="D11" s="55"/>
      <c r="E11" s="56"/>
      <c r="F11" s="56"/>
      <c r="G11" s="56"/>
      <c r="H11" s="57"/>
      <c r="I11" s="22"/>
      <c r="J11" s="57"/>
      <c r="M11" s="49"/>
      <c r="N11" s="49"/>
    </row>
    <row r="12" spans="1:15">
      <c r="A12" s="26" t="s">
        <v>35</v>
      </c>
      <c r="B12" s="22" t="s">
        <v>44</v>
      </c>
      <c r="C12" s="22" t="s">
        <v>37</v>
      </c>
      <c r="D12" s="44">
        <v>0</v>
      </c>
      <c r="E12" s="45"/>
      <c r="F12" s="45"/>
      <c r="G12" s="45">
        <v>-121279.43675134121</v>
      </c>
      <c r="H12" s="46">
        <f>SUM(D12:G12)</f>
        <v>-121279.43675134121</v>
      </c>
      <c r="I12" s="47">
        <f>'9.1.2'!$C$22</f>
        <v>1.0177700000000001</v>
      </c>
      <c r="J12" s="46">
        <f t="shared" ref="J12:J13" si="2">H12*I12</f>
        <v>-123434.57234241256</v>
      </c>
      <c r="K12" s="48">
        <f t="shared" ref="K12:K13" si="3">J12-H12</f>
        <v>-2155.1355910713464</v>
      </c>
      <c r="L12" s="22">
        <v>9.1</v>
      </c>
      <c r="M12" s="49"/>
      <c r="N12" s="49"/>
    </row>
    <row r="13" spans="1:15">
      <c r="A13" s="26" t="s">
        <v>41</v>
      </c>
      <c r="B13" s="22" t="s">
        <v>45</v>
      </c>
      <c r="C13" s="22" t="s">
        <v>39</v>
      </c>
      <c r="D13" s="44">
        <v>0</v>
      </c>
      <c r="E13" s="45"/>
      <c r="F13" s="45"/>
      <c r="G13" s="45">
        <v>-1250213.0409494368</v>
      </c>
      <c r="H13" s="46">
        <f>SUM(D13:G13)</f>
        <v>-1250213.0409494368</v>
      </c>
      <c r="I13" s="47">
        <f>'9.1.2'!$C$22</f>
        <v>1.0177700000000001</v>
      </c>
      <c r="J13" s="46">
        <f t="shared" si="2"/>
        <v>-1272429.3266871085</v>
      </c>
      <c r="K13" s="48">
        <f t="shared" si="3"/>
        <v>-22216.285737671657</v>
      </c>
      <c r="L13" s="22">
        <v>9.1</v>
      </c>
      <c r="M13" s="49"/>
      <c r="N13" s="49"/>
    </row>
    <row r="14" spans="1:15">
      <c r="D14" s="58">
        <f>SUM(D12:D13)</f>
        <v>0</v>
      </c>
      <c r="E14" s="59">
        <f>SUM(E12:E13)</f>
        <v>0</v>
      </c>
      <c r="F14" s="59">
        <f>SUM(F12:F13)</f>
        <v>0</v>
      </c>
      <c r="G14" s="59">
        <f>SUM(G12:G13)</f>
        <v>-1371492.4777007781</v>
      </c>
      <c r="H14" s="58">
        <f>SUM(H12:H13)</f>
        <v>-1371492.4777007781</v>
      </c>
      <c r="I14" s="54"/>
      <c r="J14" s="58">
        <f>SUM(J12:J13)</f>
        <v>-1395863.899029521</v>
      </c>
      <c r="K14" s="59">
        <f>SUM(K12:K13)</f>
        <v>-24371.421328743003</v>
      </c>
      <c r="L14" s="22">
        <v>9.1</v>
      </c>
      <c r="M14" s="49"/>
      <c r="N14" s="49"/>
      <c r="O14" s="48"/>
    </row>
    <row r="15" spans="1:15">
      <c r="A15" s="38" t="s">
        <v>46</v>
      </c>
      <c r="D15" s="60"/>
      <c r="E15" s="4"/>
      <c r="F15" s="4"/>
      <c r="H15" s="61"/>
      <c r="I15" s="22"/>
      <c r="J15" s="61"/>
      <c r="M15" s="49"/>
      <c r="N15" s="49"/>
    </row>
    <row r="16" spans="1:15">
      <c r="A16" s="26" t="s">
        <v>35</v>
      </c>
      <c r="B16" s="22" t="s">
        <v>47</v>
      </c>
      <c r="C16" s="22" t="s">
        <v>37</v>
      </c>
      <c r="D16" s="44">
        <v>0</v>
      </c>
      <c r="E16" s="45"/>
      <c r="F16" s="45"/>
      <c r="G16" s="45">
        <v>121279.43675134121</v>
      </c>
      <c r="H16" s="46">
        <f>SUM(D16:G16)</f>
        <v>121279.43675134121</v>
      </c>
      <c r="I16" s="47">
        <f>'9.1.2'!$C$22</f>
        <v>1.0177700000000001</v>
      </c>
      <c r="J16" s="46">
        <f t="shared" ref="J16:J17" si="4">H16*I16</f>
        <v>123434.57234241256</v>
      </c>
      <c r="K16" s="48">
        <f t="shared" ref="K16:K17" si="5">J16-H16</f>
        <v>2155.1355910713464</v>
      </c>
      <c r="L16" s="22">
        <v>9.1</v>
      </c>
      <c r="M16" s="49"/>
      <c r="N16" s="49"/>
    </row>
    <row r="17" spans="1:15">
      <c r="A17" s="26" t="s">
        <v>41</v>
      </c>
      <c r="B17" s="22" t="s">
        <v>48</v>
      </c>
      <c r="C17" s="22" t="s">
        <v>39</v>
      </c>
      <c r="D17" s="44">
        <v>0</v>
      </c>
      <c r="E17" s="45"/>
      <c r="F17" s="45"/>
      <c r="G17" s="45">
        <v>1280683.7402278024</v>
      </c>
      <c r="H17" s="46">
        <f>SUM(D17:G17)</f>
        <v>1280683.7402278024</v>
      </c>
      <c r="I17" s="47">
        <f>'9.1.2'!$C$22</f>
        <v>1.0177700000000001</v>
      </c>
      <c r="J17" s="46">
        <f t="shared" si="4"/>
        <v>1303441.4902916506</v>
      </c>
      <c r="K17" s="48">
        <f t="shared" si="5"/>
        <v>22757.750063848216</v>
      </c>
      <c r="L17" s="22">
        <v>9.1</v>
      </c>
      <c r="M17" s="49"/>
      <c r="N17" s="49"/>
    </row>
    <row r="18" spans="1:15">
      <c r="D18" s="62">
        <f>SUM(D16:D17)</f>
        <v>0</v>
      </c>
      <c r="E18" s="63">
        <f>SUM(E16:E17)</f>
        <v>0</v>
      </c>
      <c r="F18" s="59">
        <f>SUM(F16:F17)</f>
        <v>0</v>
      </c>
      <c r="G18" s="59">
        <f>SUM(G16:G17)</f>
        <v>1401963.1769791436</v>
      </c>
      <c r="H18" s="62">
        <f>SUM(H16:H17)</f>
        <v>1401963.1769791436</v>
      </c>
      <c r="I18" s="54"/>
      <c r="J18" s="62">
        <f>SUM(J16:J17)</f>
        <v>1426876.0626340632</v>
      </c>
      <c r="K18" s="63">
        <f>SUM(K16:K17)</f>
        <v>24912.885654919563</v>
      </c>
      <c r="L18" s="22">
        <v>9.1</v>
      </c>
      <c r="M18" s="49"/>
      <c r="N18" s="49"/>
      <c r="O18" s="49"/>
    </row>
    <row r="19" spans="1:15">
      <c r="A19" s="56" t="s">
        <v>49</v>
      </c>
      <c r="D19" s="60"/>
      <c r="E19" s="4"/>
      <c r="F19" s="4"/>
      <c r="H19" s="61"/>
      <c r="I19" s="22"/>
      <c r="J19" s="61"/>
      <c r="M19" s="49"/>
      <c r="N19" s="49"/>
    </row>
    <row r="20" spans="1:15">
      <c r="A20" s="4" t="s">
        <v>41</v>
      </c>
      <c r="B20" s="64" t="s">
        <v>52</v>
      </c>
      <c r="C20" s="22" t="s">
        <v>39</v>
      </c>
      <c r="D20" s="44">
        <v>0</v>
      </c>
      <c r="E20" s="45"/>
      <c r="F20" s="45"/>
      <c r="G20" s="45">
        <v>141765.93659543124</v>
      </c>
      <c r="H20" s="65">
        <f t="shared" ref="H20" si="6">SUM(D20:G20)</f>
        <v>141765.93659543124</v>
      </c>
      <c r="I20" s="47">
        <f>'9.1.2'!$C$22</f>
        <v>1.0177700000000001</v>
      </c>
      <c r="J20" s="65">
        <f t="shared" ref="J20" si="7">H20*I20</f>
        <v>144285.11728873206</v>
      </c>
      <c r="K20" s="48">
        <f t="shared" ref="K20" si="8">J20-H20</f>
        <v>2519.1806933008193</v>
      </c>
      <c r="L20" s="22">
        <v>9.1</v>
      </c>
      <c r="M20" s="49"/>
      <c r="N20" s="49"/>
    </row>
    <row r="21" spans="1:15">
      <c r="A21" s="4"/>
      <c r="D21" s="62">
        <f>SUM(D20:D20)</f>
        <v>0</v>
      </c>
      <c r="E21" s="63">
        <f>SUM(E20:E20)</f>
        <v>0</v>
      </c>
      <c r="F21" s="59">
        <f>SUM(F20:F20)</f>
        <v>0</v>
      </c>
      <c r="G21" s="59">
        <f>SUM(G20:G20)</f>
        <v>141765.93659543124</v>
      </c>
      <c r="H21" s="62">
        <f>SUM(H20:H20)</f>
        <v>141765.93659543124</v>
      </c>
      <c r="I21" s="54"/>
      <c r="J21" s="62">
        <f>SUM(J20:J20)</f>
        <v>144285.11728873206</v>
      </c>
      <c r="K21" s="63">
        <f>SUM(K20:K20)</f>
        <v>2519.1806933008193</v>
      </c>
      <c r="L21" s="22">
        <v>9.1</v>
      </c>
      <c r="M21" s="49"/>
      <c r="N21" s="49"/>
    </row>
    <row r="22" spans="1:15">
      <c r="A22" s="21" t="s">
        <v>53</v>
      </c>
      <c r="D22" s="66"/>
      <c r="E22" s="67"/>
      <c r="F22" s="67"/>
      <c r="G22" s="67"/>
      <c r="H22" s="65"/>
      <c r="I22" s="47"/>
      <c r="J22" s="65"/>
      <c r="K22" s="48"/>
      <c r="M22" s="49"/>
      <c r="N22" s="49"/>
    </row>
    <row r="23" spans="1:15" s="4" customFormat="1">
      <c r="A23" s="4" t="s">
        <v>54</v>
      </c>
      <c r="B23" s="50" t="s">
        <v>55</v>
      </c>
      <c r="C23" s="50" t="s">
        <v>39</v>
      </c>
      <c r="D23" s="44">
        <v>20284349.57044993</v>
      </c>
      <c r="E23" s="45">
        <v>29248552.714326911</v>
      </c>
      <c r="F23" s="45">
        <v>-33801537.021510273</v>
      </c>
      <c r="G23" s="45"/>
      <c r="H23" s="66">
        <f t="shared" ref="H23:H29" si="9">SUM(D23:G23)</f>
        <v>15731365.263266563</v>
      </c>
      <c r="I23" s="79">
        <f>'9.1.2'!$C$22</f>
        <v>1.0177700000000001</v>
      </c>
      <c r="J23" s="66">
        <f t="shared" ref="J23:J29" si="10">H23*I23</f>
        <v>16010911.623994811</v>
      </c>
      <c r="K23" s="45">
        <f t="shared" ref="K23:K29" si="11">J23-H23</f>
        <v>279546.36072824709</v>
      </c>
      <c r="L23" s="22">
        <v>9.1</v>
      </c>
      <c r="M23" s="80"/>
      <c r="N23" s="49"/>
    </row>
    <row r="24" spans="1:15" s="4" customFormat="1">
      <c r="A24" s="4" t="s">
        <v>57</v>
      </c>
      <c r="B24" s="50" t="s">
        <v>58</v>
      </c>
      <c r="C24" s="50" t="s">
        <v>39</v>
      </c>
      <c r="D24" s="44">
        <v>65537006.204015367</v>
      </c>
      <c r="E24" s="45">
        <v>20781087.6136958</v>
      </c>
      <c r="F24" s="45">
        <v>-38214529.03032995</v>
      </c>
      <c r="G24" s="45"/>
      <c r="H24" s="66">
        <f t="shared" si="9"/>
        <v>48103564.787381224</v>
      </c>
      <c r="I24" s="79">
        <f>'9.1.2'!$C$22</f>
        <v>1.0177700000000001</v>
      </c>
      <c r="J24" s="66">
        <f t="shared" si="10"/>
        <v>48958365.133652993</v>
      </c>
      <c r="K24" s="45">
        <f t="shared" si="11"/>
        <v>854800.34627176821</v>
      </c>
      <c r="L24" s="22">
        <v>9.1</v>
      </c>
      <c r="M24" s="80"/>
      <c r="N24" s="49"/>
    </row>
    <row r="25" spans="1:15" s="4" customFormat="1">
      <c r="A25" s="4" t="s">
        <v>57</v>
      </c>
      <c r="B25" s="50" t="s">
        <v>58</v>
      </c>
      <c r="C25" s="50" t="s">
        <v>59</v>
      </c>
      <c r="D25" s="44">
        <v>1760474.7193493019</v>
      </c>
      <c r="E25" s="45">
        <v>3338985.9783156915</v>
      </c>
      <c r="F25" s="45">
        <v>-2028323.5553552369</v>
      </c>
      <c r="G25" s="45"/>
      <c r="H25" s="66">
        <f t="shared" si="9"/>
        <v>3071137.142309756</v>
      </c>
      <c r="I25" s="79">
        <f>'9.1.2'!$C$22</f>
        <v>1.0177700000000001</v>
      </c>
      <c r="J25" s="66">
        <f t="shared" si="10"/>
        <v>3125711.2493286007</v>
      </c>
      <c r="K25" s="45">
        <f t="shared" si="11"/>
        <v>54574.10701884469</v>
      </c>
      <c r="L25" s="22">
        <v>9.1</v>
      </c>
      <c r="M25" s="80"/>
      <c r="N25" s="49"/>
    </row>
    <row r="26" spans="1:15" s="4" customFormat="1">
      <c r="A26" s="4" t="s">
        <v>60</v>
      </c>
      <c r="B26" s="50" t="s">
        <v>61</v>
      </c>
      <c r="C26" s="50" t="s">
        <v>39</v>
      </c>
      <c r="D26" s="44">
        <v>24045878.2624017</v>
      </c>
      <c r="E26" s="45">
        <v>-213479.50411225203</v>
      </c>
      <c r="F26" s="45">
        <v>662220.34651204199</v>
      </c>
      <c r="G26" s="45"/>
      <c r="H26" s="66">
        <f t="shared" si="9"/>
        <v>24494619.104801491</v>
      </c>
      <c r="I26" s="79">
        <f>'9.1.2'!$C$22</f>
        <v>1.0177700000000001</v>
      </c>
      <c r="J26" s="66">
        <f t="shared" si="10"/>
        <v>24929888.486293815</v>
      </c>
      <c r="K26" s="45">
        <f t="shared" si="11"/>
        <v>435269.38149232417</v>
      </c>
      <c r="L26" s="22">
        <v>9.1</v>
      </c>
      <c r="M26" s="80"/>
      <c r="N26" s="49"/>
    </row>
    <row r="27" spans="1:15" s="4" customFormat="1">
      <c r="A27" s="4" t="s">
        <v>60</v>
      </c>
      <c r="B27" s="50" t="s">
        <v>61</v>
      </c>
      <c r="C27" s="50" t="s">
        <v>59</v>
      </c>
      <c r="D27" s="44">
        <v>0</v>
      </c>
      <c r="E27" s="45">
        <v>0</v>
      </c>
      <c r="F27" s="45">
        <v>0</v>
      </c>
      <c r="G27" s="45"/>
      <c r="H27" s="66">
        <f t="shared" si="9"/>
        <v>0</v>
      </c>
      <c r="I27" s="79">
        <f>'9.1.2'!$C$22</f>
        <v>1.0177700000000001</v>
      </c>
      <c r="J27" s="66">
        <f t="shared" si="10"/>
        <v>0</v>
      </c>
      <c r="K27" s="45">
        <f t="shared" si="11"/>
        <v>0</v>
      </c>
      <c r="L27" s="22">
        <v>9.1</v>
      </c>
      <c r="M27" s="80"/>
      <c r="N27" s="49"/>
    </row>
    <row r="28" spans="1:15" s="4" customFormat="1">
      <c r="A28" s="4" t="s">
        <v>62</v>
      </c>
      <c r="B28" s="50" t="s">
        <v>63</v>
      </c>
      <c r="C28" s="50" t="s">
        <v>59</v>
      </c>
      <c r="D28" s="44">
        <v>43778995.744741969</v>
      </c>
      <c r="E28" s="45">
        <v>-3081390.3274499686</v>
      </c>
      <c r="F28" s="45">
        <v>5560342.3381767739</v>
      </c>
      <c r="G28" s="45"/>
      <c r="H28" s="66">
        <f t="shared" si="9"/>
        <v>46257947.755468771</v>
      </c>
      <c r="I28" s="79">
        <f>'9.1.2'!$C$22</f>
        <v>1.0177700000000001</v>
      </c>
      <c r="J28" s="66">
        <f t="shared" si="10"/>
        <v>47079951.487083457</v>
      </c>
      <c r="K28" s="45">
        <f t="shared" si="11"/>
        <v>822003.73161468655</v>
      </c>
      <c r="L28" s="22">
        <v>9.1</v>
      </c>
      <c r="M28" s="80"/>
      <c r="N28" s="49"/>
    </row>
    <row r="29" spans="1:15" s="4" customFormat="1">
      <c r="A29" s="4" t="s">
        <v>62</v>
      </c>
      <c r="B29" s="50" t="s">
        <v>64</v>
      </c>
      <c r="C29" s="50" t="s">
        <v>59</v>
      </c>
      <c r="D29" s="44">
        <v>24376699.202651706</v>
      </c>
      <c r="E29" s="45">
        <v>3490110.5277163275</v>
      </c>
      <c r="F29" s="45">
        <v>-4945877.2364272941</v>
      </c>
      <c r="G29" s="45"/>
      <c r="H29" s="66">
        <f t="shared" si="9"/>
        <v>22920932.493940741</v>
      </c>
      <c r="I29" s="79">
        <f>'9.1.2'!$C$22</f>
        <v>1.0177700000000001</v>
      </c>
      <c r="J29" s="66">
        <f t="shared" si="10"/>
        <v>23328237.464358069</v>
      </c>
      <c r="K29" s="45">
        <f t="shared" si="11"/>
        <v>407304.97041732818</v>
      </c>
      <c r="L29" s="22">
        <v>9.1</v>
      </c>
      <c r="M29" s="80"/>
      <c r="N29" s="49"/>
    </row>
    <row r="30" spans="1:15" s="4" customFormat="1">
      <c r="D30" s="68">
        <f>SUM(D24:D29)-D23</f>
        <v>139214704.56271014</v>
      </c>
      <c r="E30" s="53">
        <f>SUM(E24:E29)-E23</f>
        <v>-4933238.4261613116</v>
      </c>
      <c r="F30" s="53">
        <f>SUM(F24:F29)-F23</f>
        <v>-5164630.1159133911</v>
      </c>
      <c r="G30" s="53">
        <f>SUM(G24:G29)-G23</f>
        <v>0</v>
      </c>
      <c r="H30" s="68">
        <f>SUM(H24:H29)-H23</f>
        <v>129116836.02063543</v>
      </c>
      <c r="I30" s="69"/>
      <c r="J30" s="68">
        <f>SUM(J24:J29)-J23</f>
        <v>131411242.19672211</v>
      </c>
      <c r="K30" s="53">
        <f>SUM(K24:K29)-K23</f>
        <v>2294406.1760867047</v>
      </c>
      <c r="L30" s="22">
        <v>9.1</v>
      </c>
      <c r="M30" s="49"/>
      <c r="N30" s="49"/>
    </row>
    <row r="31" spans="1:15">
      <c r="D31" s="107"/>
      <c r="E31" s="108"/>
      <c r="F31" s="108"/>
      <c r="G31" s="108"/>
      <c r="H31" s="107"/>
      <c r="I31" s="47"/>
      <c r="J31" s="107"/>
      <c r="K31" s="108"/>
      <c r="M31" s="49"/>
      <c r="N31" s="49"/>
    </row>
    <row r="32" spans="1:15">
      <c r="A32" s="21" t="s">
        <v>92</v>
      </c>
      <c r="D32" s="107"/>
      <c r="E32" s="108"/>
      <c r="F32" s="108"/>
      <c r="G32" s="108"/>
      <c r="H32" s="107"/>
      <c r="I32" s="47"/>
      <c r="J32" s="107"/>
      <c r="K32" s="108"/>
      <c r="M32" s="49"/>
      <c r="N32" s="49"/>
    </row>
    <row r="33" spans="1:14">
      <c r="B33" s="22" t="s">
        <v>93</v>
      </c>
      <c r="C33" s="22" t="s">
        <v>37</v>
      </c>
      <c r="D33" s="107">
        <v>0</v>
      </c>
      <c r="E33" s="108"/>
      <c r="F33" s="108"/>
      <c r="G33" s="109">
        <v>121279.34630479873</v>
      </c>
      <c r="H33" s="65">
        <f t="shared" ref="H33:H40" si="12">SUM(D33:G33)</f>
        <v>121279.34630479873</v>
      </c>
      <c r="I33" s="47">
        <f>'9.1.2'!$C$22</f>
        <v>1.0177700000000001</v>
      </c>
      <c r="J33" s="65">
        <f t="shared" ref="J33:J40" si="13">H33*I33</f>
        <v>123434.48028863501</v>
      </c>
      <c r="K33" s="48">
        <f t="shared" ref="K33:K40" si="14">J33-H33</f>
        <v>2155.1339838362765</v>
      </c>
      <c r="L33" s="22">
        <v>9.1</v>
      </c>
      <c r="M33" s="49"/>
      <c r="N33" s="49"/>
    </row>
    <row r="34" spans="1:14">
      <c r="B34" s="22" t="s">
        <v>93</v>
      </c>
      <c r="C34" s="22" t="s">
        <v>39</v>
      </c>
      <c r="D34" s="107">
        <v>0</v>
      </c>
      <c r="E34" s="108"/>
      <c r="F34" s="108"/>
      <c r="G34" s="109">
        <v>1209824.17103149</v>
      </c>
      <c r="H34" s="65">
        <f t="shared" si="12"/>
        <v>1209824.17103149</v>
      </c>
      <c r="I34" s="47">
        <f>'9.1.2'!$C$22</f>
        <v>1.0177700000000001</v>
      </c>
      <c r="J34" s="65">
        <f t="shared" si="13"/>
        <v>1231322.7465507197</v>
      </c>
      <c r="K34" s="48">
        <f t="shared" si="14"/>
        <v>21498.575519229751</v>
      </c>
      <c r="L34" s="22">
        <v>9.1</v>
      </c>
      <c r="M34" s="49"/>
      <c r="N34" s="49"/>
    </row>
    <row r="35" spans="1:14">
      <c r="B35" s="22" t="s">
        <v>94</v>
      </c>
      <c r="C35" s="22" t="s">
        <v>37</v>
      </c>
      <c r="D35" s="107">
        <v>0</v>
      </c>
      <c r="E35" s="108"/>
      <c r="F35" s="108"/>
      <c r="G35" s="109">
        <v>3492916.0425718981</v>
      </c>
      <c r="H35" s="65">
        <f t="shared" si="12"/>
        <v>3492916.0425718981</v>
      </c>
      <c r="I35" s="47">
        <f>'9.1.2'!$C$22</f>
        <v>1.0177700000000001</v>
      </c>
      <c r="J35" s="65">
        <f t="shared" si="13"/>
        <v>3554985.1606484009</v>
      </c>
      <c r="K35" s="48">
        <f t="shared" si="14"/>
        <v>62069.118076502811</v>
      </c>
      <c r="L35" s="22">
        <v>9.1</v>
      </c>
      <c r="M35" s="49"/>
      <c r="N35" s="49"/>
    </row>
    <row r="36" spans="1:14">
      <c r="B36" s="22" t="s">
        <v>94</v>
      </c>
      <c r="C36" s="22" t="s">
        <v>39</v>
      </c>
      <c r="D36" s="107">
        <v>0</v>
      </c>
      <c r="E36" s="108"/>
      <c r="F36" s="108"/>
      <c r="G36" s="109">
        <v>-675199.58002889331</v>
      </c>
      <c r="H36" s="65">
        <f t="shared" si="12"/>
        <v>-675199.58002889331</v>
      </c>
      <c r="I36" s="47">
        <f>'9.1.2'!$C$22</f>
        <v>1.0177700000000001</v>
      </c>
      <c r="J36" s="65">
        <f t="shared" si="13"/>
        <v>-687197.8765660068</v>
      </c>
      <c r="K36" s="48">
        <f t="shared" si="14"/>
        <v>-11998.296537113492</v>
      </c>
      <c r="L36" s="22">
        <v>9.1</v>
      </c>
      <c r="M36" s="49"/>
      <c r="N36" s="49"/>
    </row>
    <row r="37" spans="1:14">
      <c r="B37" s="22">
        <v>41010</v>
      </c>
      <c r="C37" s="22" t="s">
        <v>37</v>
      </c>
      <c r="D37" s="107">
        <v>0</v>
      </c>
      <c r="E37" s="108"/>
      <c r="F37" s="108"/>
      <c r="G37" s="109">
        <v>1279569.8286020132</v>
      </c>
      <c r="H37" s="65">
        <f t="shared" si="12"/>
        <v>1279569.8286020132</v>
      </c>
      <c r="I37" s="47">
        <f>'9.1.2'!$C$22</f>
        <v>1.0177700000000001</v>
      </c>
      <c r="J37" s="65">
        <f t="shared" si="13"/>
        <v>1302307.784456271</v>
      </c>
      <c r="K37" s="48">
        <f t="shared" si="14"/>
        <v>22737.955854257802</v>
      </c>
      <c r="L37" s="22">
        <v>9.1</v>
      </c>
      <c r="M37" s="49"/>
      <c r="N37" s="49"/>
    </row>
    <row r="38" spans="1:14">
      <c r="B38" s="22">
        <v>41010</v>
      </c>
      <c r="C38" s="22" t="s">
        <v>39</v>
      </c>
      <c r="D38" s="107">
        <v>0</v>
      </c>
      <c r="E38" s="108"/>
      <c r="F38" s="108"/>
      <c r="G38" s="109">
        <v>-715385.58403833257</v>
      </c>
      <c r="H38" s="65">
        <f t="shared" si="12"/>
        <v>-715385.58403833257</v>
      </c>
      <c r="I38" s="47">
        <f>'9.1.2'!$C$22</f>
        <v>1.0177700000000001</v>
      </c>
      <c r="J38" s="65">
        <f t="shared" si="13"/>
        <v>-728097.98586669378</v>
      </c>
      <c r="K38" s="48">
        <f t="shared" si="14"/>
        <v>-12712.401828361209</v>
      </c>
      <c r="L38" s="22">
        <v>9.1</v>
      </c>
      <c r="M38" s="49"/>
      <c r="N38" s="49"/>
    </row>
    <row r="39" spans="1:14">
      <c r="B39" s="22">
        <v>282</v>
      </c>
      <c r="C39" s="22" t="s">
        <v>37</v>
      </c>
      <c r="D39" s="107">
        <v>0</v>
      </c>
      <c r="E39" s="108"/>
      <c r="F39" s="108"/>
      <c r="G39" s="109">
        <v>-1258298.331408862</v>
      </c>
      <c r="H39" s="65">
        <f t="shared" si="12"/>
        <v>-1258298.331408862</v>
      </c>
      <c r="I39" s="47">
        <f>'9.1.2'!$C$22</f>
        <v>1.0177700000000001</v>
      </c>
      <c r="J39" s="65">
        <f t="shared" si="13"/>
        <v>-1280658.2927579975</v>
      </c>
      <c r="K39" s="48">
        <f t="shared" si="14"/>
        <v>-22359.961349135498</v>
      </c>
      <c r="L39" s="22">
        <v>9.1</v>
      </c>
      <c r="M39" s="49"/>
      <c r="N39" s="49"/>
    </row>
    <row r="40" spans="1:14">
      <c r="B40" s="22">
        <v>282</v>
      </c>
      <c r="C40" s="22" t="s">
        <v>39</v>
      </c>
      <c r="D40" s="107">
        <v>0</v>
      </c>
      <c r="E40" s="108"/>
      <c r="F40" s="108"/>
      <c r="G40" s="109">
        <v>-7104662.6831943328</v>
      </c>
      <c r="H40" s="65">
        <f t="shared" si="12"/>
        <v>-7104662.6831943328</v>
      </c>
      <c r="I40" s="47">
        <f>'9.1.2'!$C$22</f>
        <v>1.0177700000000001</v>
      </c>
      <c r="J40" s="65">
        <f t="shared" si="13"/>
        <v>-7230912.5390746966</v>
      </c>
      <c r="K40" s="48">
        <f t="shared" si="14"/>
        <v>-126249.85588036384</v>
      </c>
      <c r="L40" s="22">
        <v>9.1</v>
      </c>
      <c r="M40" s="49"/>
      <c r="N40" s="49"/>
    </row>
    <row r="41" spans="1:14">
      <c r="D41" s="107"/>
      <c r="E41" s="108"/>
      <c r="F41" s="108"/>
      <c r="G41" s="109"/>
      <c r="H41" s="107"/>
      <c r="I41" s="47"/>
      <c r="J41" s="107"/>
      <c r="K41" s="108"/>
      <c r="M41" s="49"/>
      <c r="N41" s="49"/>
    </row>
    <row r="44" spans="1:14">
      <c r="B44" s="71"/>
      <c r="D44" s="72"/>
      <c r="E44" s="73"/>
      <c r="F44" s="73"/>
    </row>
    <row r="45" spans="1:14">
      <c r="B45" s="71"/>
      <c r="D45" s="72"/>
      <c r="E45" s="73"/>
      <c r="F45" s="73"/>
    </row>
    <row r="46" spans="1:14">
      <c r="A46" s="74"/>
      <c r="B46" s="75"/>
      <c r="C46" s="70"/>
      <c r="D46" s="76"/>
      <c r="E46" s="74"/>
      <c r="F46" s="74"/>
      <c r="G46" s="77"/>
      <c r="K46" s="49"/>
    </row>
    <row r="48" spans="1:14">
      <c r="A48" s="21"/>
    </row>
  </sheetData>
  <pageMargins left="0.75" right="0.75" top="1" bottom="0.75" header="0.5" footer="0.3"/>
  <pageSetup scale="61" orientation="portrait" r:id="rId1"/>
  <headerFooter>
    <oddHeader>&amp;RPage 9.1.&amp;P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Normal="85" zoomScaleSheetLayoutView="100" workbookViewId="0">
      <selection activeCell="C20" sqref="C20"/>
    </sheetView>
  </sheetViews>
  <sheetFormatPr defaultRowHeight="12.75"/>
  <cols>
    <col min="1" max="1" width="9" style="5"/>
    <col min="2" max="2" width="16.25" style="5" customWidth="1"/>
    <col min="3" max="3" width="13.125" style="5" bestFit="1" customWidth="1"/>
    <col min="4" max="4" width="7" style="5" customWidth="1"/>
    <col min="5" max="5" width="13.375" style="5" customWidth="1"/>
    <col min="6" max="6" width="10.375" style="5" customWidth="1"/>
    <col min="7" max="7" width="11.25" style="5" bestFit="1" customWidth="1"/>
    <col min="8" max="8" width="9" style="5" bestFit="1" customWidth="1"/>
    <col min="9" max="16384" width="9" style="5"/>
  </cols>
  <sheetData>
    <row r="1" spans="1:8">
      <c r="A1" s="1" t="s">
        <v>0</v>
      </c>
      <c r="H1" s="2" t="s">
        <v>100</v>
      </c>
    </row>
    <row r="2" spans="1:8">
      <c r="A2" s="1" t="s">
        <v>1</v>
      </c>
    </row>
    <row r="3" spans="1:8">
      <c r="A3" s="1" t="s">
        <v>99</v>
      </c>
    </row>
    <row r="5" spans="1:8">
      <c r="A5" s="6"/>
      <c r="B5" s="6"/>
      <c r="C5" s="6"/>
      <c r="D5" s="6"/>
      <c r="E5" s="6"/>
      <c r="F5" s="6"/>
      <c r="G5" s="6"/>
      <c r="H5" s="6"/>
    </row>
    <row r="6" spans="1:8">
      <c r="A6" s="7" t="s">
        <v>22</v>
      </c>
      <c r="H6" s="8"/>
    </row>
    <row r="7" spans="1:8">
      <c r="A7" s="8"/>
      <c r="H7" s="8"/>
    </row>
    <row r="8" spans="1:8">
      <c r="C8" s="9" t="s">
        <v>7</v>
      </c>
      <c r="H8" s="8"/>
    </row>
    <row r="9" spans="1:8">
      <c r="A9" s="5" t="s">
        <v>8</v>
      </c>
      <c r="C9" s="10">
        <v>4008019.0449999999</v>
      </c>
      <c r="E9" s="6"/>
      <c r="F9" s="6"/>
      <c r="G9" s="11"/>
      <c r="H9" s="16"/>
    </row>
    <row r="10" spans="1:8">
      <c r="A10" s="5" t="s">
        <v>9</v>
      </c>
      <c r="C10" s="10">
        <v>3656.1770000000001</v>
      </c>
      <c r="E10" s="3"/>
      <c r="F10" s="6"/>
      <c r="G10" s="11"/>
      <c r="H10" s="16"/>
    </row>
    <row r="11" spans="1:8">
      <c r="A11" s="5" t="s">
        <v>10</v>
      </c>
      <c r="C11" s="10">
        <v>-9441.9065254812813</v>
      </c>
      <c r="E11" s="3"/>
      <c r="F11" s="6"/>
      <c r="G11" s="11"/>
      <c r="H11" s="16"/>
    </row>
    <row r="12" spans="1:8">
      <c r="A12" s="5" t="s">
        <v>19</v>
      </c>
      <c r="C12" s="12">
        <v>-1621</v>
      </c>
      <c r="E12" s="6"/>
      <c r="F12" s="6"/>
      <c r="G12" s="11"/>
      <c r="H12" s="16"/>
    </row>
    <row r="13" spans="1:8" ht="6" customHeight="1">
      <c r="C13" s="9"/>
      <c r="H13" s="8"/>
    </row>
    <row r="14" spans="1:8">
      <c r="A14" s="5" t="s">
        <v>11</v>
      </c>
      <c r="C14" s="10">
        <f>SUM(C9:C12)</f>
        <v>4000612.3154745186</v>
      </c>
      <c r="D14" s="5" t="s">
        <v>12</v>
      </c>
      <c r="H14" s="5" t="s">
        <v>13</v>
      </c>
    </row>
    <row r="15" spans="1:8">
      <c r="H15" s="8"/>
    </row>
    <row r="16" spans="1:8">
      <c r="H16" s="8"/>
    </row>
    <row r="17" spans="1:8">
      <c r="A17" s="7" t="s">
        <v>21</v>
      </c>
      <c r="H17" s="8"/>
    </row>
    <row r="18" spans="1:8">
      <c r="A18" s="8"/>
      <c r="H18" s="8"/>
    </row>
    <row r="19" spans="1:8">
      <c r="C19" s="9" t="s">
        <v>7</v>
      </c>
      <c r="H19" s="8"/>
    </row>
    <row r="20" spans="1:8">
      <c r="A20" s="5" t="s">
        <v>14</v>
      </c>
      <c r="C20" s="10">
        <f>Forecast!H16</f>
        <v>3930768.5919500003</v>
      </c>
      <c r="D20" s="5" t="s">
        <v>15</v>
      </c>
    </row>
    <row r="21" spans="1:8">
      <c r="C21" s="10"/>
    </row>
    <row r="22" spans="1:8">
      <c r="A22" s="1" t="s">
        <v>16</v>
      </c>
      <c r="B22" s="1"/>
      <c r="C22" s="13">
        <f>ROUND(C14/C20,5)</f>
        <v>1.0177700000000001</v>
      </c>
      <c r="H22" s="5" t="s">
        <v>17</v>
      </c>
    </row>
    <row r="26" spans="1:8">
      <c r="B26" s="130" t="s">
        <v>16</v>
      </c>
      <c r="C26" s="131"/>
      <c r="D26" s="131"/>
      <c r="E26" s="131"/>
      <c r="F26" s="132"/>
    </row>
    <row r="28" spans="1:8">
      <c r="C28" s="18"/>
      <c r="E28" s="17" t="s">
        <v>23</v>
      </c>
      <c r="F28" s="14">
        <f>C14</f>
        <v>4000612.3154745186</v>
      </c>
      <c r="G28" s="5" t="s">
        <v>18</v>
      </c>
    </row>
    <row r="29" spans="1:8">
      <c r="C29" s="18"/>
      <c r="E29" s="17" t="s">
        <v>20</v>
      </c>
      <c r="F29" s="14">
        <f>C20</f>
        <v>3930768.5919500003</v>
      </c>
      <c r="G29" s="5" t="s">
        <v>18</v>
      </c>
    </row>
    <row r="30" spans="1:8">
      <c r="C30" s="15"/>
    </row>
    <row r="31" spans="1:8">
      <c r="C31" s="18" t="s">
        <v>16</v>
      </c>
      <c r="F31" s="20">
        <f>ROUND(F28/F29,5)</f>
        <v>1.0177700000000001</v>
      </c>
      <c r="G31" s="19"/>
    </row>
  </sheetData>
  <mergeCells count="1">
    <mergeCell ref="B26:F26"/>
  </mergeCells>
  <pageMargins left="0.75" right="0.75" top="1" bottom="1" header="0.5" footer="0.5"/>
  <pageSetup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H16" sqref="H16"/>
    </sheetView>
  </sheetViews>
  <sheetFormatPr defaultRowHeight="14.25"/>
  <cols>
    <col min="3" max="7" width="8.875" customWidth="1"/>
  </cols>
  <sheetData>
    <row r="1" spans="1:8">
      <c r="A1" s="110"/>
      <c r="B1" s="110"/>
      <c r="C1" s="110"/>
      <c r="D1" s="111" t="s">
        <v>95</v>
      </c>
      <c r="E1" s="110"/>
      <c r="F1" s="110"/>
      <c r="G1" s="110"/>
      <c r="H1" s="110"/>
    </row>
    <row r="2" spans="1:8" ht="15" thickBot="1">
      <c r="A2" s="112" t="s">
        <v>96</v>
      </c>
      <c r="B2" s="112" t="s">
        <v>97</v>
      </c>
      <c r="C2" s="113" t="s">
        <v>3</v>
      </c>
      <c r="D2" s="113" t="s">
        <v>4</v>
      </c>
      <c r="E2" s="113" t="s">
        <v>5</v>
      </c>
      <c r="F2" s="113" t="s">
        <v>6</v>
      </c>
      <c r="G2" s="113" t="s">
        <v>98</v>
      </c>
      <c r="H2" s="113" t="s">
        <v>2</v>
      </c>
    </row>
    <row r="3" spans="1:8">
      <c r="A3" s="112">
        <v>2014</v>
      </c>
      <c r="B3" s="112">
        <v>1</v>
      </c>
      <c r="C3" s="120">
        <v>194431.04433999999</v>
      </c>
      <c r="D3" s="119">
        <v>124022.61119</v>
      </c>
      <c r="E3" s="119">
        <v>64270.593249999991</v>
      </c>
      <c r="F3" s="119">
        <v>350</v>
      </c>
      <c r="G3" s="119">
        <v>860.00000999999997</v>
      </c>
      <c r="H3" s="115">
        <f>SUM(C3:G3)</f>
        <v>383934.24878999998</v>
      </c>
    </row>
    <row r="4" spans="1:8">
      <c r="A4" s="112">
        <v>2014</v>
      </c>
      <c r="B4" s="112">
        <v>2</v>
      </c>
      <c r="C4" s="120">
        <v>155412.23197000002</v>
      </c>
      <c r="D4" s="119">
        <v>106653.3376</v>
      </c>
      <c r="E4" s="119">
        <v>59768.264630000012</v>
      </c>
      <c r="F4" s="119">
        <v>380</v>
      </c>
      <c r="G4" s="119">
        <v>790</v>
      </c>
      <c r="H4" s="116">
        <f>SUM(C4:G4)</f>
        <v>323003.83420000004</v>
      </c>
    </row>
    <row r="5" spans="1:8">
      <c r="A5" s="112">
        <v>2014</v>
      </c>
      <c r="B5" s="112">
        <v>3</v>
      </c>
      <c r="C5" s="120">
        <v>143711.06319999998</v>
      </c>
      <c r="D5" s="119">
        <v>109528.22320000001</v>
      </c>
      <c r="E5" s="119">
        <v>65127.168709999998</v>
      </c>
      <c r="F5" s="119">
        <v>4470</v>
      </c>
      <c r="G5" s="119">
        <v>849.99999000000003</v>
      </c>
      <c r="H5" s="116">
        <f>SUM(C5:G5)</f>
        <v>323686.45509999996</v>
      </c>
    </row>
    <row r="6" spans="1:8">
      <c r="A6" s="112">
        <v>2014</v>
      </c>
      <c r="B6" s="112">
        <v>4</v>
      </c>
      <c r="C6" s="120">
        <v>112569.40887</v>
      </c>
      <c r="D6" s="119">
        <v>102674.12117999997</v>
      </c>
      <c r="E6" s="119">
        <v>62811.053429999993</v>
      </c>
      <c r="F6" s="119">
        <v>12510</v>
      </c>
      <c r="G6" s="119">
        <v>840</v>
      </c>
      <c r="H6" s="116">
        <f>SUM(C6:G6)</f>
        <v>291404.58347999997</v>
      </c>
    </row>
    <row r="7" spans="1:8">
      <c r="A7" s="112">
        <v>2014</v>
      </c>
      <c r="B7" s="112">
        <v>5</v>
      </c>
      <c r="C7" s="120">
        <v>101460.91450999999</v>
      </c>
      <c r="D7" s="119">
        <v>106786.63635999999</v>
      </c>
      <c r="E7" s="119">
        <v>63016.322529999998</v>
      </c>
      <c r="F7" s="119">
        <v>19690</v>
      </c>
      <c r="G7" s="119">
        <v>840</v>
      </c>
      <c r="H7" s="116">
        <f>SUM(C7:G7)</f>
        <v>291793.87339999998</v>
      </c>
    </row>
    <row r="8" spans="1:8">
      <c r="A8" s="112">
        <v>2014</v>
      </c>
      <c r="B8" s="112">
        <v>6</v>
      </c>
      <c r="C8" s="120">
        <v>102994.14237</v>
      </c>
      <c r="D8" s="119">
        <v>107994.66112999999</v>
      </c>
      <c r="E8" s="119">
        <v>60113.761990000006</v>
      </c>
      <c r="F8" s="119">
        <v>24610</v>
      </c>
      <c r="G8" s="119">
        <v>780</v>
      </c>
      <c r="H8" s="116">
        <f>SUM(C8:G8)</f>
        <v>296492.56549000001</v>
      </c>
    </row>
    <row r="9" spans="1:8">
      <c r="A9" s="112">
        <v>2014</v>
      </c>
      <c r="B9" s="112">
        <v>7</v>
      </c>
      <c r="C9" s="120">
        <v>119213.80172</v>
      </c>
      <c r="D9" s="119">
        <v>118608.73833999998</v>
      </c>
      <c r="E9" s="119">
        <v>64170.139029999998</v>
      </c>
      <c r="F9" s="119">
        <v>30270</v>
      </c>
      <c r="G9" s="119">
        <v>810</v>
      </c>
      <c r="H9" s="116">
        <f>SUM(C9:G9)</f>
        <v>333072.67908999999</v>
      </c>
    </row>
    <row r="10" spans="1:8">
      <c r="A10" s="112">
        <v>2014</v>
      </c>
      <c r="B10" s="112">
        <v>8</v>
      </c>
      <c r="C10" s="120">
        <v>114821.05061000002</v>
      </c>
      <c r="D10" s="119">
        <v>122122.47386</v>
      </c>
      <c r="E10" s="119">
        <v>67211.865509999989</v>
      </c>
      <c r="F10" s="119">
        <v>29190</v>
      </c>
      <c r="G10" s="119">
        <v>800.00000999999997</v>
      </c>
      <c r="H10" s="116">
        <f>SUM(C10:G10)</f>
        <v>334145.38999</v>
      </c>
    </row>
    <row r="11" spans="1:8">
      <c r="A11" s="112">
        <v>2014</v>
      </c>
      <c r="B11" s="112">
        <v>9</v>
      </c>
      <c r="C11" s="120">
        <v>96783.834579999995</v>
      </c>
      <c r="D11" s="119">
        <v>122278.7213</v>
      </c>
      <c r="E11" s="119">
        <v>68991.991430000009</v>
      </c>
      <c r="F11" s="119">
        <v>21470</v>
      </c>
      <c r="G11" s="119">
        <v>819.99999000000003</v>
      </c>
      <c r="H11" s="116">
        <f>SUM(C11:G11)</f>
        <v>310344.54729999998</v>
      </c>
    </row>
    <row r="12" spans="1:8">
      <c r="A12" s="112">
        <v>2014</v>
      </c>
      <c r="B12" s="112">
        <v>10</v>
      </c>
      <c r="C12" s="120">
        <v>111799.39813000002</v>
      </c>
      <c r="D12" s="119">
        <v>127665.59417999999</v>
      </c>
      <c r="E12" s="119">
        <v>72021.590089999998</v>
      </c>
      <c r="F12" s="119">
        <v>11310</v>
      </c>
      <c r="G12" s="119">
        <v>870.00000999999997</v>
      </c>
      <c r="H12" s="116">
        <f>SUM(C12:G12)</f>
        <v>323666.58241000003</v>
      </c>
    </row>
    <row r="13" spans="1:8">
      <c r="A13" s="112">
        <v>2014</v>
      </c>
      <c r="B13" s="112">
        <v>11</v>
      </c>
      <c r="C13" s="120">
        <v>148727.61572</v>
      </c>
      <c r="D13" s="119">
        <v>120702.92193</v>
      </c>
      <c r="E13" s="119">
        <v>65443.995139999999</v>
      </c>
      <c r="F13" s="119">
        <v>2960</v>
      </c>
      <c r="G13" s="119">
        <v>790</v>
      </c>
      <c r="H13" s="116">
        <f>SUM(C13:G13)</f>
        <v>338624.53279000003</v>
      </c>
    </row>
    <row r="14" spans="1:8" ht="15" thickBot="1">
      <c r="A14" s="112">
        <v>2014</v>
      </c>
      <c r="B14" s="112">
        <v>12</v>
      </c>
      <c r="C14" s="120">
        <v>191179.02638000002</v>
      </c>
      <c r="D14" s="119">
        <v>124458.29009000001</v>
      </c>
      <c r="E14" s="119">
        <v>63401.983439999996</v>
      </c>
      <c r="F14" s="119">
        <v>740</v>
      </c>
      <c r="G14" s="119">
        <v>820</v>
      </c>
      <c r="H14" s="117">
        <f>SUM(C14:G14)</f>
        <v>380599.29991</v>
      </c>
    </row>
    <row r="15" spans="1:8">
      <c r="A15" s="110"/>
      <c r="B15" s="110"/>
      <c r="C15" s="110"/>
      <c r="D15" s="110"/>
      <c r="E15" s="110"/>
      <c r="F15" s="110"/>
      <c r="G15" s="110"/>
      <c r="H15" s="110"/>
    </row>
    <row r="16" spans="1:8">
      <c r="A16" s="110"/>
      <c r="B16" s="110"/>
      <c r="C16" s="110"/>
      <c r="D16" s="110"/>
      <c r="E16" s="110"/>
      <c r="F16" s="110"/>
      <c r="G16" s="110"/>
      <c r="H16" s="118">
        <f>SUM(H3:H14)</f>
        <v>3930768.5919500003</v>
      </c>
    </row>
    <row r="17" spans="4:4">
      <c r="D17" s="1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2013-08-05T07:00:00+00:00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B44EA18A-C268-421F-BED0-60E747AE33BC}"/>
</file>

<file path=customXml/itemProps2.xml><?xml version="1.0" encoding="utf-8"?>
<ds:datastoreItem xmlns:ds="http://schemas.openxmlformats.org/officeDocument/2006/customXml" ds:itemID="{1D4D0004-3B6E-4083-AE1A-07ABF5D11569}"/>
</file>

<file path=customXml/itemProps3.xml><?xml version="1.0" encoding="utf-8"?>
<ds:datastoreItem xmlns:ds="http://schemas.openxmlformats.org/officeDocument/2006/customXml" ds:itemID="{80DB3F37-E39B-4FA3-ADF5-5FD4FBE81045}"/>
</file>

<file path=customXml/itemProps4.xml><?xml version="1.0" encoding="utf-8"?>
<ds:datastoreItem xmlns:ds="http://schemas.openxmlformats.org/officeDocument/2006/customXml" ds:itemID="{C516E25B-1606-4F78-871A-BC725F7FED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9.1</vt:lpstr>
      <vt:lpstr>9.1.1</vt:lpstr>
      <vt:lpstr>9.1.2</vt:lpstr>
      <vt:lpstr>Forecast</vt:lpstr>
      <vt:lpstr>'9.1'!Print_Area</vt:lpstr>
      <vt:lpstr>'9.1.1'!Print_Area</vt:lpstr>
    </vt:vector>
  </TitlesOfParts>
  <Company>PacifiCorp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E. McMonagle</dc:creator>
  <cp:lastModifiedBy>Thomas, Collin</cp:lastModifiedBy>
  <cp:lastPrinted>2013-07-30T23:12:14Z</cp:lastPrinted>
  <dcterms:created xsi:type="dcterms:W3CDTF">2012-11-29T18:17:34Z</dcterms:created>
  <dcterms:modified xsi:type="dcterms:W3CDTF">2013-07-31T01:23:30Z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