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4\Q3-2024\To File\"/>
    </mc:Choice>
  </mc:AlternateContent>
  <bookViews>
    <workbookView xWindow="0" yWindow="0" windowWidth="19155" windowHeight="6570" activeTab="1"/>
  </bookViews>
  <sheets>
    <sheet name="07-2024 SOE" sheetId="3" r:id="rId1"/>
    <sheet name="08-2024 SOE" sheetId="5" r:id="rId2"/>
    <sheet name="09-2024 SOE" sheetId="1" r:id="rId3"/>
    <sheet name="09-2024 SOE 12ME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5" l="1"/>
  <c r="F66" i="5"/>
  <c r="F60" i="5"/>
  <c r="F59" i="5"/>
  <c r="F24" i="5"/>
  <c r="F23" i="5"/>
  <c r="H23" i="5" s="1"/>
  <c r="K18" i="5"/>
  <c r="K17" i="5"/>
  <c r="F17" i="5"/>
  <c r="F14" i="5"/>
  <c r="H14" i="5" s="1"/>
  <c r="F12" i="5"/>
  <c r="J12" i="5"/>
  <c r="J11" i="5"/>
  <c r="K10" i="5"/>
  <c r="F10" i="5"/>
  <c r="F63" i="5" l="1"/>
  <c r="H63" i="5" s="1"/>
  <c r="H62" i="5"/>
  <c r="F18" i="5"/>
  <c r="H18" i="5" s="1"/>
  <c r="F25" i="5"/>
  <c r="K13" i="5"/>
  <c r="H67" i="5"/>
  <c r="J10" i="5"/>
  <c r="J14" i="5"/>
  <c r="F62" i="5"/>
  <c r="H59" i="5"/>
  <c r="F61" i="5"/>
  <c r="F65" i="5" s="1"/>
  <c r="F69" i="5" s="1"/>
  <c r="F13" i="5"/>
  <c r="H13" i="5" s="1"/>
  <c r="J18" i="5"/>
  <c r="D26" i="5"/>
  <c r="H66" i="5"/>
  <c r="B16" i="5"/>
  <c r="B20" i="5" s="1"/>
  <c r="K14" i="5"/>
  <c r="K12" i="5"/>
  <c r="F11" i="5"/>
  <c r="H11" i="5" s="1"/>
  <c r="J13" i="5"/>
  <c r="J17" i="5"/>
  <c r="H25" i="5"/>
  <c r="D65" i="5"/>
  <c r="D69" i="5" s="1"/>
  <c r="H69" i="5" s="1"/>
  <c r="D16" i="5"/>
  <c r="D20" i="5" s="1"/>
  <c r="H17" i="5"/>
  <c r="F22" i="5"/>
  <c r="H12" i="5"/>
  <c r="F26" i="5"/>
  <c r="H22" i="5"/>
  <c r="H60" i="5"/>
  <c r="K11" i="5"/>
  <c r="H24" i="5"/>
  <c r="B26" i="5"/>
  <c r="B65" i="5"/>
  <c r="H10" i="5"/>
  <c r="D28" i="5" l="1"/>
  <c r="B28" i="5"/>
  <c r="H26" i="5"/>
  <c r="H61" i="5"/>
  <c r="K16" i="5"/>
  <c r="F16" i="5"/>
  <c r="H65" i="5"/>
  <c r="J16" i="5"/>
  <c r="B69" i="5"/>
  <c r="F20" i="5" l="1"/>
  <c r="H16" i="5"/>
  <c r="F67" i="3"/>
  <c r="H67" i="3" s="1"/>
  <c r="F66" i="3"/>
  <c r="H66" i="3" s="1"/>
  <c r="F63" i="3"/>
  <c r="F62" i="3"/>
  <c r="K12" i="3"/>
  <c r="F61" i="3"/>
  <c r="F59" i="3"/>
  <c r="B26" i="3"/>
  <c r="F25" i="3"/>
  <c r="H25" i="3" s="1"/>
  <c r="F18" i="3"/>
  <c r="K17" i="3"/>
  <c r="J17" i="3"/>
  <c r="F17" i="3"/>
  <c r="H17" i="3" s="1"/>
  <c r="K14" i="3"/>
  <c r="F14" i="3"/>
  <c r="J14" i="3"/>
  <c r="J13" i="3"/>
  <c r="J12" i="3"/>
  <c r="F12" i="3"/>
  <c r="H12" i="3" s="1"/>
  <c r="K11" i="3"/>
  <c r="J11" i="3"/>
  <c r="F11" i="3"/>
  <c r="H11" i="3" s="1"/>
  <c r="K10" i="3"/>
  <c r="F10" i="3"/>
  <c r="F28" i="5" l="1"/>
  <c r="H28" i="5" s="1"/>
  <c r="H20" i="5"/>
  <c r="H59" i="3"/>
  <c r="D65" i="3"/>
  <c r="B16" i="3"/>
  <c r="B20" i="3" s="1"/>
  <c r="B28" i="3" s="1"/>
  <c r="F24" i="3"/>
  <c r="H24" i="3" s="1"/>
  <c r="H18" i="3"/>
  <c r="F22" i="3"/>
  <c r="H22" i="3" s="1"/>
  <c r="H63" i="3"/>
  <c r="H62" i="3"/>
  <c r="B65" i="3"/>
  <c r="H10" i="3"/>
  <c r="D16" i="3"/>
  <c r="F60" i="3"/>
  <c r="H60" i="3" s="1"/>
  <c r="H61" i="3"/>
  <c r="F13" i="3"/>
  <c r="F16" i="3" s="1"/>
  <c r="F20" i="3" s="1"/>
  <c r="H14" i="3"/>
  <c r="J10" i="3"/>
  <c r="K13" i="3"/>
  <c r="K18" i="3"/>
  <c r="D26" i="3"/>
  <c r="F23" i="3"/>
  <c r="H23" i="3" s="1"/>
  <c r="J18" i="3"/>
  <c r="F65" i="3" l="1"/>
  <c r="F69" i="3" s="1"/>
  <c r="H13" i="3"/>
  <c r="B69" i="3"/>
  <c r="J16" i="3"/>
  <c r="H16" i="3"/>
  <c r="D20" i="3"/>
  <c r="H20" i="3" s="1"/>
  <c r="F26" i="3"/>
  <c r="F28" i="3" s="1"/>
  <c r="H65" i="3"/>
  <c r="K16" i="3"/>
  <c r="D69" i="3"/>
  <c r="H69" i="3" s="1"/>
  <c r="H26" i="3" l="1"/>
  <c r="D28" i="3"/>
  <c r="H28" i="3" s="1"/>
  <c r="F67" i="2" l="1"/>
  <c r="H67" i="2" s="1"/>
  <c r="F66" i="2"/>
  <c r="H66" i="2"/>
  <c r="B65" i="2"/>
  <c r="B68" i="2" s="1"/>
  <c r="F64" i="2"/>
  <c r="H64" i="2" s="1"/>
  <c r="F62" i="2"/>
  <c r="H62" i="2" s="1"/>
  <c r="F60" i="2"/>
  <c r="F26" i="2"/>
  <c r="H26" i="2" s="1"/>
  <c r="F25" i="2"/>
  <c r="H25" i="2" s="1"/>
  <c r="F24" i="2"/>
  <c r="H24" i="2" s="1"/>
  <c r="F23" i="2"/>
  <c r="K19" i="2"/>
  <c r="J19" i="2"/>
  <c r="F19" i="2"/>
  <c r="H19" i="2" s="1"/>
  <c r="K18" i="2"/>
  <c r="F18" i="2"/>
  <c r="H18" i="2"/>
  <c r="J18" i="2"/>
  <c r="F15" i="2"/>
  <c r="H15" i="2"/>
  <c r="K14" i="2"/>
  <c r="J14" i="2"/>
  <c r="F14" i="2"/>
  <c r="H14" i="2" s="1"/>
  <c r="K13" i="2"/>
  <c r="F13" i="2"/>
  <c r="H13" i="2" s="1"/>
  <c r="J12" i="2"/>
  <c r="F12" i="2"/>
  <c r="K12" i="2"/>
  <c r="K11" i="2"/>
  <c r="J11" i="2"/>
  <c r="F11" i="2"/>
  <c r="D17" i="2"/>
  <c r="B17" i="2"/>
  <c r="F67" i="1"/>
  <c r="J17" i="1"/>
  <c r="B65" i="1"/>
  <c r="B69" i="1" s="1"/>
  <c r="K14" i="1"/>
  <c r="F63" i="1"/>
  <c r="H63" i="1" s="1"/>
  <c r="F62" i="1"/>
  <c r="H62" i="1" s="1"/>
  <c r="F61" i="1"/>
  <c r="H61" i="1" s="1"/>
  <c r="J12" i="1"/>
  <c r="K11" i="1"/>
  <c r="K10" i="1"/>
  <c r="D26" i="1"/>
  <c r="F24" i="1"/>
  <c r="H24" i="1" s="1"/>
  <c r="F23" i="1"/>
  <c r="H23" i="1" s="1"/>
  <c r="F22" i="1"/>
  <c r="B26" i="1"/>
  <c r="K18" i="1"/>
  <c r="J18" i="1"/>
  <c r="F18" i="1"/>
  <c r="H18" i="1" s="1"/>
  <c r="K17" i="1"/>
  <c r="K13" i="1"/>
  <c r="J13" i="1"/>
  <c r="F13" i="1"/>
  <c r="H13" i="1" s="1"/>
  <c r="K12" i="1"/>
  <c r="J11" i="1"/>
  <c r="J10" i="1"/>
  <c r="B16" i="1"/>
  <c r="B20" i="1" s="1"/>
  <c r="J15" i="2" l="1"/>
  <c r="F17" i="2"/>
  <c r="F21" i="2" s="1"/>
  <c r="B28" i="1"/>
  <c r="J17" i="2"/>
  <c r="B21" i="2"/>
  <c r="D21" i="2"/>
  <c r="H21" i="2" s="1"/>
  <c r="H17" i="2"/>
  <c r="H63" i="2"/>
  <c r="H60" i="2"/>
  <c r="H23" i="2"/>
  <c r="F27" i="2"/>
  <c r="F29" i="2" s="1"/>
  <c r="D65" i="2"/>
  <c r="H11" i="2"/>
  <c r="F63" i="2"/>
  <c r="D27" i="2"/>
  <c r="H12" i="2"/>
  <c r="F61" i="2"/>
  <c r="J13" i="2"/>
  <c r="B27" i="2"/>
  <c r="H22" i="1"/>
  <c r="J16" i="1"/>
  <c r="F17" i="1"/>
  <c r="H17" i="1" s="1"/>
  <c r="F25" i="1"/>
  <c r="F26" i="1" s="1"/>
  <c r="D65" i="1"/>
  <c r="F66" i="1"/>
  <c r="H66" i="1" s="1"/>
  <c r="H67" i="1"/>
  <c r="F14" i="1"/>
  <c r="H14" i="1" s="1"/>
  <c r="D16" i="1"/>
  <c r="F11" i="1"/>
  <c r="H11" i="1" s="1"/>
  <c r="F59" i="1"/>
  <c r="H59" i="1" s="1"/>
  <c r="F12" i="1"/>
  <c r="H12" i="1" s="1"/>
  <c r="F10" i="1"/>
  <c r="H10" i="1" s="1"/>
  <c r="F60" i="1"/>
  <c r="H60" i="1" s="1"/>
  <c r="J14" i="1"/>
  <c r="B29" i="2" l="1"/>
  <c r="F65" i="2"/>
  <c r="F68" i="2" s="1"/>
  <c r="H61" i="2"/>
  <c r="H27" i="2"/>
  <c r="D29" i="2"/>
  <c r="H29" i="2" s="1"/>
  <c r="K17" i="2"/>
  <c r="K15" i="2"/>
  <c r="D68" i="2"/>
  <c r="H68" i="2" s="1"/>
  <c r="H65" i="2"/>
  <c r="H26" i="1"/>
  <c r="F16" i="1"/>
  <c r="F20" i="1" s="1"/>
  <c r="F28" i="1" s="1"/>
  <c r="H25" i="1"/>
  <c r="F65" i="1"/>
  <c r="F69" i="1" s="1"/>
  <c r="D20" i="1"/>
  <c r="H65" i="1"/>
  <c r="K16" i="1"/>
  <c r="D69" i="1"/>
  <c r="H69" i="1" s="1"/>
  <c r="H16" i="1" l="1"/>
  <c r="H20" i="1"/>
  <c r="D28" i="1"/>
  <c r="H28" i="1" s="1"/>
</calcChain>
</file>

<file path=xl/sharedStrings.xml><?xml version="1.0" encoding="utf-8"?>
<sst xmlns="http://schemas.openxmlformats.org/spreadsheetml/2006/main" count="291" uniqueCount="58">
  <si>
    <t>PUGET SOUND ENERGY</t>
  </si>
  <si>
    <t>SUMMARY OF ELECTRIC OPERATING REVENUE &amp; KWH SALES</t>
  </si>
  <si>
    <t>INCREASE (DECREASE)</t>
  </si>
  <si>
    <t/>
  </si>
  <si>
    <t>REVENUE PER KWH</t>
  </si>
  <si>
    <t>ACTUAL</t>
  </si>
  <si>
    <t>SALE OF ELECTRICITY - REVENUE</t>
  </si>
  <si>
    <t>AMOUNT</t>
  </si>
  <si>
    <t>%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</si>
  <si>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</si>
  <si>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</si>
  <si>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</si>
  <si>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</si>
  <si>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</si>
  <si>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</si>
  <si>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</si>
  <si>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</si>
  <si>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</si>
  <si>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</si>
  <si>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</si>
  <si>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</si>
  <si>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</si>
  <si>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</si>
  <si>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</si>
  <si>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</si>
  <si>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SALE OF ELECTRICITY - KWH</t>
  </si>
  <si>
    <t>Transportation (Billed + Chg Unbilled)</t>
  </si>
  <si>
    <t>Total kWh</t>
  </si>
  <si>
    <t>* Note: Sch. 141 Expedited Rate Filing and Sch. 142 Decoupling Riders were included in this report starting in July 2015</t>
  </si>
  <si>
    <t>MONTH OF JULY 2024</t>
  </si>
  <si>
    <t>VARIANCE FROM 2023</t>
  </si>
  <si>
    <t>BDRELE Bill Discount Rate- Discounts</t>
  </si>
  <si>
    <t>SCH. 81 (B&amp;O tax) in above-billed</t>
  </si>
  <si>
    <t>SCH. 94 (Res/farm credit) in above</t>
  </si>
  <si>
    <t>SCH. 120 (Cons. Rider rev) in above</t>
  </si>
  <si>
    <t>SCH. 95A (Fed Incentive) in above</t>
  </si>
  <si>
    <t>SCH. 95 PCA Amortization Recovery</t>
  </si>
  <si>
    <t>SCH. 95 PCORC Billed + Chng Unbilled</t>
  </si>
  <si>
    <t>Low Income Surcharge included in above</t>
  </si>
  <si>
    <t>SCH. 129DE Bill Discount Rate Rider</t>
  </si>
  <si>
    <t>SCH. 132 (Merger Rate Credit) in above</t>
  </si>
  <si>
    <t>SCH. 137 (REC Proceeds Credit) in above</t>
  </si>
  <si>
    <t>SCH. 139 (Green Direct Energy Credit)</t>
  </si>
  <si>
    <t>SCH. 139 (Renewable Energy Resource Chg)</t>
  </si>
  <si>
    <t>SCH. 139 (Renewable Energy Supp Credit)</t>
  </si>
  <si>
    <t>SCH. 140 (Prop Tax in BillEngy) in above</t>
  </si>
  <si>
    <t>SCH. 141A (Energy Chg Cr Rec Adj)</t>
  </si>
  <si>
    <t>SCH. 141CEI (Clean Energy Implementation</t>
  </si>
  <si>
    <t>SCH. 141COL (Colstrip Adjustment)</t>
  </si>
  <si>
    <t>SCH. 141N (Rates Not Subj to Ref Adj)</t>
  </si>
  <si>
    <t>SCH. 141R-A (Rates Subject to Ref Adj)</t>
  </si>
  <si>
    <t>SCH. 141TEP (Transp Electrification)</t>
  </si>
  <si>
    <t>SCH. 141Z (Unprotected EDIT) in above</t>
  </si>
  <si>
    <t>SCH. 142 (Decup in BillEngy) in above</t>
  </si>
  <si>
    <t>Sch. 141PFG Part Fund Grants Rate Adj</t>
  </si>
  <si>
    <t>MONTH OF AUGUST 2024</t>
  </si>
  <si>
    <t>MONTH OF SEPTEMBER 2024</t>
  </si>
  <si>
    <t>TWELVE MONTHS ENDED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</si>
</sst>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(&quot;$&quot;* #,##0.000_);_(&quot;$&quot;* \(#,##0.000\);_(&quot;$&quot;* &quot;-&quot;???_);_(@_)"/>
    <numFmt numFmtId="166" formatCode="_(* #,##0.000_);_(* \(#,##0.000\);_(* &quot;-&quot;???_);_(@_)"/>
    <numFmt numFmtId="167" formatCode="#,##0.0000"/>
    <numFmt numFmtId="168" formatCode="0.0%_);\(0.0%\)"/>
    <numFmt numFmtId="169" formatCode="_-* #,##0.00\ _D_M_-;\-* #,##0.00\ _D_M_-;_-* &quot;-&quot;??\ _D_M_-;_-@_-"/>
    <numFmt numFmtId="170" formatCode="_(* #,##0_);_(* \(#,##0\);_(* &quot;-&quot;??_);_(@_)"/>
    <numFmt numFmtId="171" formatCode="_-* #,##0.00\ &quot;DM&quot;_-;\-* #,##0.00\ &quot;DM&quot;_-;_-* &quot;-&quot;??\ &quot;DM&quot;_-;_-@_-"/>
  </numFmts>
  <fonts count="7" x14ac:knownFonts="1">
    <font>
      <sz val="10"/>
      <name val="Arial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178">
    <xf numFmtId="0" fontId="0" fillId="0" borderId="0" xfId="0"/>
    <xf numFmtId="39" fontId="1" fillId="0" borderId="0" xfId="0" applyNumberFormat="1" applyFont="1" applyFill="1" applyAlignment="1" applyProtection="1">
      <alignment horizontal="centerContinuous"/>
    </xf>
    <xf numFmtId="0" fontId="0" fillId="0" borderId="0" xfId="0" applyFill="1" applyProtection="1"/>
    <xf numFmtId="14" fontId="1" fillId="0" borderId="0" xfId="0" applyNumberFormat="1" applyFont="1" applyFill="1" applyAlignment="1" applyProtection="1">
      <alignment horizontal="centerContinuous"/>
    </xf>
    <xf numFmtId="39" fontId="2" fillId="0" borderId="0" xfId="0" applyNumberFormat="1" applyFont="1" applyFill="1" applyAlignment="1" applyProtection="1">
      <alignment horizontal="centerContinuous"/>
    </xf>
    <xf numFmtId="39" fontId="3" fillId="0" borderId="0" xfId="0" applyNumberFormat="1" applyFont="1" applyFill="1" applyAlignment="1" applyProtection="1">
      <alignment horizontal="centerContinuous"/>
    </xf>
    <xf numFmtId="39" fontId="3" fillId="0" borderId="0" xfId="0" applyNumberFormat="1" applyFont="1" applyFill="1" applyAlignment="1" applyProtection="1"/>
    <xf numFmtId="39" fontId="4" fillId="0" borderId="0" xfId="0" applyNumberFormat="1" applyFont="1" applyFill="1" applyAlignment="1" applyProtection="1"/>
    <xf numFmtId="39" fontId="4" fillId="0" borderId="0" xfId="0" applyNumberFormat="1" applyFont="1" applyFill="1" applyProtection="1"/>
    <xf numFmtId="39" fontId="3" fillId="0" borderId="0" xfId="0" applyNumberFormat="1" applyFont="1" applyFill="1" applyProtection="1"/>
    <xf numFmtId="43" fontId="4" fillId="0" borderId="1" xfId="0" applyNumberFormat="1" applyFont="1" applyFill="1" applyBorder="1" applyAlignment="1" applyProtection="1">
      <alignment horizontal="centerContinuous"/>
    </xf>
    <xf numFmtId="39" fontId="4" fillId="0" borderId="0" xfId="0" applyNumberFormat="1" applyFont="1" applyFill="1" applyBorder="1" applyProtection="1"/>
    <xf numFmtId="39" fontId="4" fillId="0" borderId="1" xfId="0" applyNumberFormat="1" applyFont="1" applyFill="1" applyBorder="1" applyAlignment="1" applyProtection="1">
      <alignment horizontal="centerContinuous"/>
    </xf>
    <xf numFmtId="39" fontId="4" fillId="0" borderId="0" xfId="0" applyNumberFormat="1" applyFont="1" applyFill="1" applyAlignment="1" applyProtection="1">
      <alignment horizontal="left"/>
    </xf>
    <xf numFmtId="39" fontId="4" fillId="0" borderId="0" xfId="0" applyNumberFormat="1" applyFont="1" applyFill="1" applyAlignment="1" applyProtection="1">
      <alignment horizontal="center"/>
    </xf>
    <xf numFmtId="39" fontId="3" fillId="0" borderId="0" xfId="0" applyNumberFormat="1" applyFont="1" applyFill="1" applyAlignment="1" applyProtection="1">
      <alignment horizontal="left"/>
    </xf>
    <xf numFmtId="0" fontId="4" fillId="0" borderId="1" xfId="0" quotePrefix="1" applyNumberFormat="1" applyFont="1" applyFill="1" applyBorder="1" applyAlignment="1" applyProtection="1">
      <alignment horizontal="center"/>
    </xf>
    <xf numFmtId="39" fontId="4" fillId="0" borderId="1" xfId="0" applyNumberFormat="1" applyFont="1" applyFill="1" applyBorder="1" applyAlignment="1" applyProtection="1">
      <alignment horizontal="center"/>
    </xf>
    <xf numFmtId="39" fontId="4" fillId="0" borderId="0" xfId="0" applyNumberFormat="1" applyFont="1" applyFill="1" applyBorder="1" applyAlignment="1" applyProtection="1">
      <alignment horizontal="center"/>
    </xf>
    <xf numFmtId="39" fontId="5" fillId="0" borderId="0" xfId="0" applyNumberFormat="1" applyFont="1" applyFill="1" applyProtection="1"/>
    <xf numFmtId="39" fontId="5" fillId="0" borderId="0" xfId="0" applyNumberFormat="1" applyFont="1" applyFill="1" applyAlignment="1" applyProtection="1">
      <alignment horizontal="fill"/>
    </xf>
    <xf numFmtId="39" fontId="5" fillId="0" borderId="0" xfId="0" applyNumberFormat="1" applyFont="1" applyFill="1" applyAlignment="1" applyProtection="1">
      <alignment horizontal="left"/>
    </xf>
    <xf numFmtId="44" fontId="5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horizontal="right"/>
    </xf>
    <xf numFmtId="39" fontId="5" fillId="0" borderId="0" xfId="0" applyNumberFormat="1" applyFont="1" applyFill="1" applyAlignment="1" applyProtection="1">
      <alignment horizontal="right"/>
    </xf>
    <xf numFmtId="10" fontId="5" fillId="0" borderId="0" xfId="0" applyNumberFormat="1" applyFont="1" applyFill="1" applyAlignment="1" applyProtection="1">
      <alignment horizontal="right"/>
    </xf>
    <xf numFmtId="165" fontId="5" fillId="0" borderId="0" xfId="0" applyNumberFormat="1" applyFont="1" applyFill="1" applyAlignment="1" applyProtection="1">
      <alignment horizontal="right"/>
    </xf>
    <xf numFmtId="165" fontId="5" fillId="0" borderId="0" xfId="0" applyNumberFormat="1" applyFont="1" applyFill="1" applyBorder="1" applyAlignment="1" applyProtection="1">
      <alignment horizontal="right"/>
    </xf>
    <xf numFmtId="165" fontId="0" fillId="0" borderId="0" xfId="0" applyNumberFormat="1" applyFill="1" applyProtection="1"/>
    <xf numFmtId="43" fontId="5" fillId="0" borderId="0" xfId="0" applyNumberFormat="1" applyFont="1" applyFill="1" applyAlignment="1" applyProtection="1">
      <alignment horizontal="right"/>
    </xf>
    <xf numFmtId="166" fontId="5" fillId="0" borderId="0" xfId="0" applyNumberFormat="1" applyFont="1" applyFill="1" applyAlignment="1" applyProtection="1">
      <alignment horizontal="right"/>
    </xf>
    <xf numFmtId="166" fontId="5" fillId="0" borderId="0" xfId="0" applyNumberFormat="1" applyFont="1" applyFill="1" applyBorder="1" applyAlignment="1" applyProtection="1">
      <alignment horizontal="right"/>
    </xf>
    <xf numFmtId="9" fontId="0" fillId="0" borderId="0" xfId="0" applyNumberFormat="1" applyFont="1" applyFill="1" applyProtection="1"/>
    <xf numFmtId="43" fontId="5" fillId="0" borderId="0" xfId="0" applyNumberFormat="1" applyFont="1" applyFill="1" applyBorder="1" applyAlignment="1" applyProtection="1">
      <alignment horizontal="right"/>
    </xf>
    <xf numFmtId="10" fontId="5" fillId="0" borderId="0" xfId="0" applyNumberFormat="1" applyFont="1" applyFill="1" applyBorder="1" applyAlignment="1" applyProtection="1">
      <alignment horizontal="right"/>
    </xf>
    <xf numFmtId="43" fontId="5" fillId="0" borderId="2" xfId="0" applyNumberFormat="1" applyFont="1" applyFill="1" applyBorder="1" applyAlignment="1" applyProtection="1">
      <alignment horizontal="right"/>
    </xf>
    <xf numFmtId="39" fontId="5" fillId="0" borderId="2" xfId="0" applyNumberFormat="1" applyFont="1" applyFill="1" applyBorder="1" applyAlignment="1" applyProtection="1">
      <alignment horizontal="right"/>
    </xf>
    <xf numFmtId="167" fontId="5" fillId="0" borderId="2" xfId="0" applyNumberFormat="1" applyFont="1" applyFill="1" applyBorder="1" applyAlignment="1" applyProtection="1">
      <alignment horizontal="right"/>
    </xf>
    <xf numFmtId="39" fontId="5" fillId="0" borderId="0" xfId="0" applyNumberFormat="1" applyFont="1" applyFill="1" applyAlignment="1" applyProtection="1">
      <alignment horizontal="left" indent="1"/>
    </xf>
    <xf numFmtId="43" fontId="5" fillId="0" borderId="1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right"/>
    </xf>
    <xf numFmtId="166" fontId="5" fillId="0" borderId="1" xfId="0" applyNumberFormat="1" applyFont="1" applyFill="1" applyBorder="1" applyAlignment="1" applyProtection="1">
      <alignment horizontal="right"/>
    </xf>
    <xf numFmtId="43" fontId="4" fillId="0" borderId="2" xfId="0" applyNumberFormat="1" applyFont="1" applyFill="1" applyBorder="1" applyAlignment="1" applyProtection="1">
      <alignment horizontal="right"/>
    </xf>
    <xf numFmtId="43" fontId="4" fillId="0" borderId="0" xfId="0" applyNumberFormat="1" applyFont="1" applyFill="1" applyAlignment="1" applyProtection="1">
      <alignment horizontal="right"/>
    </xf>
    <xf numFmtId="39" fontId="4" fillId="0" borderId="0" xfId="0" applyNumberFormat="1" applyFont="1" applyFill="1" applyAlignment="1" applyProtection="1">
      <alignment horizontal="right"/>
    </xf>
    <xf numFmtId="39" fontId="5" fillId="0" borderId="0" xfId="0" applyNumberFormat="1" applyFont="1" applyFill="1" applyBorder="1" applyAlignment="1" applyProtection="1">
      <alignment horizontal="left" indent="1"/>
    </xf>
    <xf numFmtId="164" fontId="5" fillId="0" borderId="0" xfId="0" applyNumberFormat="1" applyFont="1" applyFill="1" applyBorder="1" applyAlignment="1" applyProtection="1">
      <alignment horizontal="right"/>
    </xf>
    <xf numFmtId="39" fontId="5" fillId="0" borderId="0" xfId="0" applyNumberFormat="1" applyFont="1" applyFill="1" applyBorder="1" applyAlignment="1" applyProtection="1">
      <alignment horizontal="left"/>
    </xf>
    <xf numFmtId="39" fontId="5" fillId="0" borderId="0" xfId="0" applyNumberFormat="1" applyFont="1" applyFill="1" applyBorder="1" applyAlignment="1" applyProtection="1">
      <alignment horizontal="right"/>
    </xf>
    <xf numFmtId="44" fontId="5" fillId="0" borderId="0" xfId="0" applyNumberFormat="1" applyFont="1" applyFill="1" applyBorder="1" applyAlignment="1" applyProtection="1">
      <alignment horizontal="right"/>
    </xf>
    <xf numFmtId="44" fontId="5" fillId="0" borderId="3" xfId="0" applyNumberFormat="1" applyFont="1" applyFill="1" applyBorder="1" applyAlignment="1" applyProtection="1">
      <alignment horizontal="right"/>
    </xf>
    <xf numFmtId="164" fontId="5" fillId="0" borderId="3" xfId="0" applyNumberFormat="1" applyFont="1" applyFill="1" applyBorder="1" applyAlignment="1" applyProtection="1">
      <alignment horizontal="right"/>
    </xf>
    <xf numFmtId="168" fontId="5" fillId="0" borderId="0" xfId="0" applyNumberFormat="1" applyFont="1" applyFill="1" applyBorder="1" applyAlignment="1" applyProtection="1">
      <alignment horizontal="right"/>
    </xf>
    <xf numFmtId="44" fontId="4" fillId="0" borderId="0" xfId="0" applyNumberFormat="1" applyFont="1" applyFill="1" applyBorder="1" applyAlignment="1" applyProtection="1">
      <alignment horizontal="right"/>
    </xf>
    <xf numFmtId="43" fontId="4" fillId="0" borderId="0" xfId="0" applyNumberFormat="1" applyFont="1" applyFill="1" applyBorder="1" applyAlignment="1" applyProtection="1">
      <alignment horizontal="right"/>
    </xf>
    <xf numFmtId="39" fontId="4" fillId="0" borderId="0" xfId="0" applyNumberFormat="1" applyFont="1" applyFill="1" applyBorder="1" applyAlignment="1" applyProtection="1">
      <alignment horizontal="right"/>
    </xf>
    <xf numFmtId="169" fontId="0" fillId="0" borderId="0" xfId="0" applyNumberFormat="1" applyFont="1" applyFill="1" applyProtection="1"/>
    <xf numFmtId="43" fontId="0" fillId="0" borderId="0" xfId="0" applyNumberFormat="1" applyFill="1" applyProtection="1"/>
    <xf numFmtId="44" fontId="6" fillId="0" borderId="0" xfId="0" applyNumberFormat="1" applyFont="1" applyFill="1" applyProtection="1"/>
    <xf numFmtId="44" fontId="4" fillId="0" borderId="0" xfId="0" applyNumberFormat="1" applyFont="1" applyFill="1" applyProtection="1"/>
    <xf numFmtId="43" fontId="4" fillId="0" borderId="0" xfId="0" applyNumberFormat="1" applyFont="1" applyFill="1" applyProtection="1"/>
    <xf numFmtId="44" fontId="4" fillId="0" borderId="1" xfId="0" applyNumberFormat="1" applyFont="1" applyFill="1" applyBorder="1" applyAlignment="1" applyProtection="1">
      <alignment horizontal="centerContinuous"/>
    </xf>
    <xf numFmtId="44" fontId="4" fillId="0" borderId="0" xfId="0" applyNumberFormat="1" applyFont="1" applyFill="1" applyAlignment="1" applyProtection="1">
      <alignment horizontal="center"/>
    </xf>
    <xf numFmtId="39" fontId="4" fillId="0" borderId="0" xfId="0" applyNumberFormat="1" applyFont="1" applyFill="1" applyAlignment="1" applyProtection="1">
      <alignment horizontal="fill"/>
    </xf>
    <xf numFmtId="43" fontId="4" fillId="0" borderId="1" xfId="0" applyNumberFormat="1" applyFont="1" applyFill="1" applyBorder="1" applyAlignment="1" applyProtection="1">
      <alignment horizontal="center"/>
    </xf>
    <xf numFmtId="44" fontId="5" fillId="0" borderId="0" xfId="0" applyNumberFormat="1" applyFont="1" applyFill="1" applyAlignment="1" applyProtection="1">
      <alignment horizontal="fill"/>
    </xf>
    <xf numFmtId="44" fontId="5" fillId="0" borderId="0" xfId="0" applyNumberFormat="1" applyFont="1" applyFill="1" applyProtection="1"/>
    <xf numFmtId="43" fontId="5" fillId="0" borderId="0" xfId="0" applyNumberFormat="1" applyFont="1" applyFill="1" applyProtection="1"/>
    <xf numFmtId="43" fontId="5" fillId="0" borderId="0" xfId="0" applyNumberFormat="1" applyFont="1" applyFill="1" applyAlignment="1" applyProtection="1">
      <alignment horizontal="fill"/>
    </xf>
    <xf numFmtId="170" fontId="5" fillId="0" borderId="0" xfId="0" applyNumberFormat="1" applyFont="1" applyFill="1" applyAlignment="1" applyProtection="1">
      <alignment horizontal="right"/>
    </xf>
    <xf numFmtId="10" fontId="5" fillId="0" borderId="0" xfId="0" applyNumberFormat="1" applyFont="1" applyFill="1" applyProtection="1"/>
    <xf numFmtId="171" fontId="5" fillId="0" borderId="0" xfId="0" applyNumberFormat="1" applyFont="1" applyFill="1" applyProtection="1"/>
    <xf numFmtId="170" fontId="5" fillId="0" borderId="0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Border="1" applyAlignment="1" applyProtection="1">
      <alignment horizontal="right"/>
    </xf>
    <xf numFmtId="170" fontId="4" fillId="0" borderId="2" xfId="0" applyNumberFormat="1" applyFont="1" applyFill="1" applyBorder="1" applyAlignment="1" applyProtection="1">
      <alignment horizontal="right"/>
    </xf>
    <xf numFmtId="170" fontId="4" fillId="0" borderId="0" xfId="0" applyNumberFormat="1" applyFont="1" applyFill="1" applyAlignment="1" applyProtection="1">
      <alignment horizontal="right"/>
    </xf>
    <xf numFmtId="41" fontId="4" fillId="0" borderId="0" xfId="0" applyNumberFormat="1" applyFont="1" applyFill="1" applyAlignment="1" applyProtection="1">
      <alignment horizontal="right"/>
    </xf>
    <xf numFmtId="41" fontId="4" fillId="0" borderId="2" xfId="0" applyNumberFormat="1" applyFont="1" applyFill="1" applyBorder="1" applyAlignment="1" applyProtection="1">
      <alignment horizontal="right"/>
    </xf>
    <xf numFmtId="170" fontId="5" fillId="0" borderId="1" xfId="0" applyNumberFormat="1" applyFont="1" applyFill="1" applyBorder="1" applyAlignment="1" applyProtection="1">
      <alignment horizontal="right"/>
    </xf>
    <xf numFmtId="170" fontId="5" fillId="0" borderId="2" xfId="0" applyNumberFormat="1" applyFont="1" applyFill="1" applyBorder="1" applyAlignment="1" applyProtection="1">
      <alignment horizontal="right"/>
    </xf>
    <xf numFmtId="41" fontId="5" fillId="0" borderId="2" xfId="0" applyNumberFormat="1" applyFont="1" applyFill="1" applyBorder="1" applyAlignment="1" applyProtection="1">
      <alignment horizontal="right"/>
    </xf>
    <xf numFmtId="170" fontId="5" fillId="0" borderId="3" xfId="0" applyNumberFormat="1" applyFont="1" applyFill="1" applyBorder="1" applyAlignment="1" applyProtection="1">
      <alignment horizontal="right"/>
    </xf>
    <xf numFmtId="41" fontId="4" fillId="0" borderId="0" xfId="0" applyNumberFormat="1" applyFont="1" applyFill="1" applyBorder="1" applyAlignment="1" applyProtection="1">
      <alignment horizontal="fill"/>
    </xf>
    <xf numFmtId="41" fontId="4" fillId="0" borderId="0" xfId="0" applyNumberFormat="1" applyFont="1" applyFill="1" applyProtection="1"/>
    <xf numFmtId="0" fontId="0" fillId="0" borderId="0" xfId="0" applyAlignment="1"/>
    <xf numFmtId="0" fontId="0" fillId="0" borderId="0" xfId="0" applyFill="1" applyAlignment="1" applyProtection="1"/>
    <xf numFmtId="39" fontId="4" fillId="0" borderId="0" xfId="0" applyNumberFormat="1" applyFont="1" applyFill="1" applyBorder="1" applyAlignment="1" applyProtection="1">
      <alignment horizontal="left"/>
    </xf>
    <xf numFmtId="44" fontId="4" fillId="0" borderId="1" xfId="0" applyNumberFormat="1" applyFont="1" applyFill="1" applyBorder="1" applyAlignment="1" applyProtection="1">
      <alignment horizontal="center"/>
    </xf>
    <xf numFmtId="39" fontId="5" fillId="0" borderId="1" xfId="0" applyNumberFormat="1" applyFont="1" applyFill="1" applyBorder="1" applyAlignment="1" applyProtection="1">
      <alignment horizontal="left"/>
    </xf>
    <xf numFmtId="41" fontId="5" fillId="0" borderId="1" xfId="0" applyNumberFormat="1" applyFont="1" applyFill="1" applyBorder="1" applyAlignment="1" applyProtection="1">
      <alignment horizontal="right"/>
    </xf>
    <xf numFmtId="43" fontId="4" fillId="0" borderId="0" xfId="0" applyNumberFormat="1" applyFont="1" applyFill="1" applyBorder="1" applyAlignment="1" applyProtection="1">
      <alignment horizontal="fill"/>
    </xf>
    <xf numFmtId="39" fontId="4" fillId="0" borderId="0" xfId="0" applyNumberFormat="1" applyFont="1" applyFill="1" applyAlignment="1" applyProtection="1">
      <alignment wrapText="1"/>
    </xf>
    <xf numFmtId="0" fontId="0" fillId="0" borderId="0" xfId="0" applyFill="1" applyAlignment="1">
      <alignment wrapText="1"/>
    </xf>
    <xf numFmtId="39" fontId="1" fillId="0" borderId="0" xfId="1" applyNumberFormat="1" applyFont="1" applyFill="1" applyAlignment="1" applyProtection="1">
      <alignment horizontal="centerContinuous"/>
    </xf>
    <xf numFmtId="0" fontId="4" fillId="0" borderId="0" xfId="1" applyFill="1" applyProtection="1"/>
    <xf numFmtId="14" fontId="1" fillId="0" borderId="0" xfId="1" applyNumberFormat="1" applyFont="1" applyFill="1" applyAlignment="1" applyProtection="1">
      <alignment horizontal="centerContinuous"/>
    </xf>
    <xf numFmtId="39" fontId="2" fillId="0" borderId="0" xfId="1" applyNumberFormat="1" applyFont="1" applyFill="1" applyAlignment="1" applyProtection="1">
      <alignment horizontal="centerContinuous"/>
    </xf>
    <xf numFmtId="39" fontId="3" fillId="0" borderId="0" xfId="1" applyNumberFormat="1" applyFont="1" applyFill="1" applyAlignment="1" applyProtection="1">
      <alignment horizontal="centerContinuous"/>
    </xf>
    <xf numFmtId="39" fontId="3" fillId="0" borderId="0" xfId="1" applyNumberFormat="1" applyFont="1" applyFill="1" applyAlignment="1" applyProtection="1"/>
    <xf numFmtId="39" fontId="4" fillId="0" borderId="0" xfId="1" applyNumberFormat="1" applyFont="1" applyFill="1" applyAlignment="1" applyProtection="1"/>
    <xf numFmtId="39" fontId="4" fillId="0" borderId="0" xfId="1" applyNumberFormat="1" applyFont="1" applyFill="1" applyProtection="1"/>
    <xf numFmtId="39" fontId="3" fillId="0" borderId="0" xfId="1" applyNumberFormat="1" applyFont="1" applyFill="1" applyProtection="1"/>
    <xf numFmtId="43" fontId="4" fillId="0" borderId="1" xfId="1" applyNumberFormat="1" applyFont="1" applyFill="1" applyBorder="1" applyAlignment="1" applyProtection="1">
      <alignment horizontal="centerContinuous"/>
    </xf>
    <xf numFmtId="39" fontId="4" fillId="0" borderId="0" xfId="1" applyNumberFormat="1" applyFont="1" applyFill="1" applyBorder="1" applyProtection="1"/>
    <xf numFmtId="39" fontId="4" fillId="0" borderId="1" xfId="1" applyNumberFormat="1" applyFont="1" applyFill="1" applyBorder="1" applyAlignment="1" applyProtection="1">
      <alignment horizontal="centerContinuous"/>
    </xf>
    <xf numFmtId="39" fontId="4" fillId="0" borderId="0" xfId="1" applyNumberFormat="1" applyFont="1" applyFill="1" applyAlignment="1" applyProtection="1">
      <alignment horizontal="left"/>
    </xf>
    <xf numFmtId="39" fontId="4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Alignment="1" applyProtection="1">
      <alignment horizontal="left"/>
    </xf>
    <xf numFmtId="0" fontId="4" fillId="0" borderId="1" xfId="1" quotePrefix="1" applyNumberFormat="1" applyFont="1" applyFill="1" applyBorder="1" applyAlignment="1" applyProtection="1">
      <alignment horizontal="center"/>
    </xf>
    <xf numFmtId="39" fontId="4" fillId="0" borderId="1" xfId="1" applyNumberFormat="1" applyFont="1" applyFill="1" applyBorder="1" applyAlignment="1" applyProtection="1">
      <alignment horizontal="center"/>
    </xf>
    <xf numFmtId="39" fontId="4" fillId="0" borderId="0" xfId="1" applyNumberFormat="1" applyFont="1" applyFill="1" applyBorder="1" applyAlignment="1" applyProtection="1">
      <alignment horizontal="center"/>
    </xf>
    <xf numFmtId="39" fontId="5" fillId="0" borderId="0" xfId="1" applyNumberFormat="1" applyFont="1" applyFill="1" applyProtection="1"/>
    <xf numFmtId="39" fontId="5" fillId="0" borderId="0" xfId="1" applyNumberFormat="1" applyFont="1" applyFill="1" applyAlignment="1" applyProtection="1">
      <alignment horizontal="fill"/>
    </xf>
    <xf numFmtId="39" fontId="5" fillId="0" borderId="0" xfId="1" applyNumberFormat="1" applyFont="1" applyFill="1" applyAlignment="1" applyProtection="1">
      <alignment horizontal="left"/>
    </xf>
    <xf numFmtId="44" fontId="5" fillId="0" borderId="0" xfId="1" applyNumberFormat="1" applyFont="1" applyFill="1" applyAlignment="1" applyProtection="1">
      <alignment horizontal="right"/>
    </xf>
    <xf numFmtId="164" fontId="5" fillId="0" borderId="0" xfId="1" applyNumberFormat="1" applyFont="1" applyFill="1" applyAlignment="1" applyProtection="1">
      <alignment horizontal="right"/>
    </xf>
    <xf numFmtId="39" fontId="5" fillId="0" borderId="0" xfId="1" applyNumberFormat="1" applyFont="1" applyFill="1" applyAlignment="1" applyProtection="1">
      <alignment horizontal="right"/>
    </xf>
    <xf numFmtId="10" fontId="5" fillId="0" borderId="0" xfId="1" applyNumberFormat="1" applyFont="1" applyFill="1" applyAlignment="1" applyProtection="1">
      <alignment horizontal="right"/>
    </xf>
    <xf numFmtId="165" fontId="5" fillId="0" borderId="0" xfId="1" applyNumberFormat="1" applyFont="1" applyFill="1" applyAlignment="1" applyProtection="1">
      <alignment horizontal="right"/>
    </xf>
    <xf numFmtId="165" fontId="5" fillId="0" borderId="0" xfId="1" applyNumberFormat="1" applyFont="1" applyFill="1" applyBorder="1" applyAlignment="1" applyProtection="1">
      <alignment horizontal="right"/>
    </xf>
    <xf numFmtId="165" fontId="4" fillId="0" borderId="0" xfId="1" applyNumberFormat="1" applyFill="1" applyProtection="1"/>
    <xf numFmtId="43" fontId="5" fillId="0" borderId="0" xfId="1" applyNumberFormat="1" applyFont="1" applyFill="1" applyAlignment="1" applyProtection="1">
      <alignment horizontal="right"/>
    </xf>
    <xf numFmtId="166" fontId="5" fillId="0" borderId="0" xfId="1" applyNumberFormat="1" applyFont="1" applyFill="1" applyAlignment="1" applyProtection="1">
      <alignment horizontal="right"/>
    </xf>
    <xf numFmtId="166" fontId="5" fillId="0" borderId="0" xfId="1" applyNumberFormat="1" applyFont="1" applyFill="1" applyBorder="1" applyAlignment="1" applyProtection="1">
      <alignment horizontal="right"/>
    </xf>
    <xf numFmtId="9" fontId="4" fillId="0" borderId="0" xfId="1" applyNumberFormat="1" applyFont="1" applyFill="1" applyProtection="1"/>
    <xf numFmtId="43" fontId="5" fillId="0" borderId="0" xfId="1" applyNumberFormat="1" applyFont="1" applyFill="1" applyBorder="1" applyAlignment="1" applyProtection="1">
      <alignment horizontal="right"/>
    </xf>
    <xf numFmtId="10" fontId="5" fillId="0" borderId="0" xfId="1" applyNumberFormat="1" applyFont="1" applyFill="1" applyBorder="1" applyAlignment="1" applyProtection="1">
      <alignment horizontal="right"/>
    </xf>
    <xf numFmtId="43" fontId="5" fillId="0" borderId="2" xfId="1" applyNumberFormat="1" applyFont="1" applyFill="1" applyBorder="1" applyAlignment="1" applyProtection="1">
      <alignment horizontal="right"/>
    </xf>
    <xf numFmtId="39" fontId="5" fillId="0" borderId="2" xfId="1" applyNumberFormat="1" applyFont="1" applyFill="1" applyBorder="1" applyAlignment="1" applyProtection="1">
      <alignment horizontal="right"/>
    </xf>
    <xf numFmtId="167" fontId="5" fillId="0" borderId="2" xfId="1" applyNumberFormat="1" applyFont="1" applyFill="1" applyBorder="1" applyAlignment="1" applyProtection="1">
      <alignment horizontal="right"/>
    </xf>
    <xf numFmtId="39" fontId="5" fillId="0" borderId="0" xfId="1" applyNumberFormat="1" applyFont="1" applyFill="1" applyAlignment="1" applyProtection="1">
      <alignment horizontal="left" indent="1"/>
    </xf>
    <xf numFmtId="43" fontId="5" fillId="0" borderId="1" xfId="1" applyNumberFormat="1" applyFont="1" applyFill="1" applyBorder="1" applyAlignment="1" applyProtection="1">
      <alignment horizontal="right"/>
    </xf>
    <xf numFmtId="41" fontId="5" fillId="0" borderId="0" xfId="1" applyNumberFormat="1" applyFont="1" applyFill="1" applyAlignment="1" applyProtection="1">
      <alignment horizontal="right"/>
    </xf>
    <xf numFmtId="164" fontId="5" fillId="0" borderId="1" xfId="1" applyNumberFormat="1" applyFont="1" applyFill="1" applyBorder="1" applyAlignment="1" applyProtection="1">
      <alignment horizontal="right"/>
    </xf>
    <xf numFmtId="166" fontId="5" fillId="0" borderId="1" xfId="1" applyNumberFormat="1" applyFont="1" applyFill="1" applyBorder="1" applyAlignment="1" applyProtection="1">
      <alignment horizontal="right"/>
    </xf>
    <xf numFmtId="43" fontId="4" fillId="0" borderId="2" xfId="1" applyNumberFormat="1" applyFont="1" applyFill="1" applyBorder="1" applyAlignment="1" applyProtection="1">
      <alignment horizontal="right"/>
    </xf>
    <xf numFmtId="43" fontId="4" fillId="0" borderId="0" xfId="1" applyNumberFormat="1" applyFont="1" applyFill="1" applyAlignment="1" applyProtection="1">
      <alignment horizontal="right"/>
    </xf>
    <xf numFmtId="39" fontId="4" fillId="0" borderId="0" xfId="1" applyNumberFormat="1" applyFont="1" applyFill="1" applyAlignment="1" applyProtection="1">
      <alignment horizontal="right"/>
    </xf>
    <xf numFmtId="39" fontId="5" fillId="0" borderId="0" xfId="1" applyNumberFormat="1" applyFont="1" applyFill="1" applyBorder="1" applyAlignment="1" applyProtection="1">
      <alignment horizontal="left" indent="1"/>
    </xf>
    <xf numFmtId="164" fontId="5" fillId="0" borderId="0" xfId="1" applyNumberFormat="1" applyFont="1" applyFill="1" applyBorder="1" applyAlignment="1" applyProtection="1">
      <alignment horizontal="right"/>
    </xf>
    <xf numFmtId="39" fontId="5" fillId="0" borderId="0" xfId="1" applyNumberFormat="1" applyFont="1" applyFill="1" applyBorder="1" applyAlignment="1" applyProtection="1">
      <alignment horizontal="left"/>
    </xf>
    <xf numFmtId="39" fontId="5" fillId="0" borderId="0" xfId="1" applyNumberFormat="1" applyFont="1" applyFill="1" applyBorder="1" applyAlignment="1" applyProtection="1">
      <alignment horizontal="right"/>
    </xf>
    <xf numFmtId="44" fontId="5" fillId="0" borderId="0" xfId="1" applyNumberFormat="1" applyFont="1" applyFill="1" applyBorder="1" applyAlignment="1" applyProtection="1">
      <alignment horizontal="right"/>
    </xf>
    <xf numFmtId="44" fontId="5" fillId="0" borderId="3" xfId="1" applyNumberFormat="1" applyFont="1" applyFill="1" applyBorder="1" applyAlignment="1" applyProtection="1">
      <alignment horizontal="right"/>
    </xf>
    <xf numFmtId="164" fontId="5" fillId="0" borderId="3" xfId="1" applyNumberFormat="1" applyFont="1" applyFill="1" applyBorder="1" applyAlignment="1" applyProtection="1">
      <alignment horizontal="right"/>
    </xf>
    <xf numFmtId="168" fontId="5" fillId="0" borderId="0" xfId="1" applyNumberFormat="1" applyFont="1" applyFill="1" applyBorder="1" applyAlignment="1" applyProtection="1">
      <alignment horizontal="right"/>
    </xf>
    <xf numFmtId="44" fontId="4" fillId="0" borderId="0" xfId="1" applyNumberFormat="1" applyFont="1" applyFill="1" applyBorder="1" applyAlignment="1" applyProtection="1">
      <alignment horizontal="right"/>
    </xf>
    <xf numFmtId="43" fontId="4" fillId="0" borderId="0" xfId="1" applyNumberFormat="1" applyFont="1" applyFill="1" applyBorder="1" applyAlignment="1" applyProtection="1">
      <alignment horizontal="right"/>
    </xf>
    <xf numFmtId="39" fontId="4" fillId="0" borderId="0" xfId="1" applyNumberFormat="1" applyFont="1" applyFill="1" applyBorder="1" applyAlignment="1" applyProtection="1">
      <alignment horizontal="right"/>
    </xf>
    <xf numFmtId="169" fontId="4" fillId="0" borderId="0" xfId="1" applyNumberFormat="1" applyFont="1" applyFill="1" applyProtection="1"/>
    <xf numFmtId="43" fontId="4" fillId="0" borderId="0" xfId="1" applyNumberFormat="1" applyFill="1" applyProtection="1"/>
    <xf numFmtId="44" fontId="4" fillId="0" borderId="0" xfId="1" applyNumberFormat="1" applyFont="1" applyFill="1" applyProtection="1"/>
    <xf numFmtId="43" fontId="4" fillId="0" borderId="0" xfId="1" applyNumberFormat="1" applyFont="1" applyFill="1" applyProtection="1"/>
    <xf numFmtId="44" fontId="4" fillId="0" borderId="1" xfId="1" applyNumberFormat="1" applyFont="1" applyFill="1" applyBorder="1" applyAlignment="1" applyProtection="1">
      <alignment horizontal="centerContinuous"/>
    </xf>
    <xf numFmtId="44" fontId="4" fillId="0" borderId="0" xfId="1" applyNumberFormat="1" applyFont="1" applyFill="1" applyAlignment="1" applyProtection="1">
      <alignment horizontal="center"/>
    </xf>
    <xf numFmtId="39" fontId="4" fillId="0" borderId="0" xfId="1" applyNumberFormat="1" applyFont="1" applyFill="1" applyAlignment="1" applyProtection="1">
      <alignment horizontal="fill"/>
    </xf>
    <xf numFmtId="43" fontId="4" fillId="0" borderId="1" xfId="1" applyNumberFormat="1" applyFont="1" applyFill="1" applyBorder="1" applyAlignment="1" applyProtection="1">
      <alignment horizontal="center"/>
    </xf>
    <xf numFmtId="44" fontId="5" fillId="0" borderId="0" xfId="1" applyNumberFormat="1" applyFont="1" applyFill="1" applyAlignment="1" applyProtection="1">
      <alignment horizontal="fill"/>
    </xf>
    <xf numFmtId="43" fontId="5" fillId="0" borderId="0" xfId="1" applyNumberFormat="1" applyFont="1" applyFill="1" applyProtection="1"/>
    <xf numFmtId="43" fontId="5" fillId="0" borderId="0" xfId="1" applyNumberFormat="1" applyFont="1" applyFill="1" applyAlignment="1" applyProtection="1">
      <alignment horizontal="fill"/>
    </xf>
    <xf numFmtId="170" fontId="5" fillId="0" borderId="0" xfId="1" applyNumberFormat="1" applyFont="1" applyFill="1" applyAlignment="1" applyProtection="1">
      <alignment horizontal="right"/>
    </xf>
    <xf numFmtId="10" fontId="5" fillId="0" borderId="0" xfId="1" applyNumberFormat="1" applyFont="1" applyFill="1" applyProtection="1"/>
    <xf numFmtId="171" fontId="5" fillId="0" borderId="0" xfId="1" applyNumberFormat="1" applyFont="1" applyFill="1" applyProtection="1"/>
    <xf numFmtId="170" fontId="5" fillId="0" borderId="0" xfId="1" applyNumberFormat="1" applyFont="1" applyFill="1" applyBorder="1" applyAlignment="1" applyProtection="1">
      <alignment horizontal="right"/>
    </xf>
    <xf numFmtId="41" fontId="5" fillId="0" borderId="0" xfId="1" applyNumberFormat="1" applyFont="1" applyFill="1" applyBorder="1" applyAlignment="1" applyProtection="1">
      <alignment horizontal="right"/>
    </xf>
    <xf numFmtId="170" fontId="4" fillId="0" borderId="2" xfId="1" applyNumberFormat="1" applyFont="1" applyFill="1" applyBorder="1" applyAlignment="1" applyProtection="1">
      <alignment horizontal="right"/>
    </xf>
    <xf numFmtId="170" fontId="4" fillId="0" borderId="0" xfId="1" applyNumberFormat="1" applyFont="1" applyFill="1" applyAlignment="1" applyProtection="1">
      <alignment horizontal="right"/>
    </xf>
    <xf numFmtId="41" fontId="4" fillId="0" borderId="0" xfId="1" applyNumberFormat="1" applyFont="1" applyFill="1" applyAlignment="1" applyProtection="1">
      <alignment horizontal="right"/>
    </xf>
    <xf numFmtId="41" fontId="4" fillId="0" borderId="2" xfId="1" applyNumberFormat="1" applyFont="1" applyFill="1" applyBorder="1" applyAlignment="1" applyProtection="1">
      <alignment horizontal="right"/>
    </xf>
    <xf numFmtId="170" fontId="5" fillId="0" borderId="1" xfId="1" applyNumberFormat="1" applyFont="1" applyFill="1" applyBorder="1" applyAlignment="1" applyProtection="1">
      <alignment horizontal="right"/>
    </xf>
    <xf numFmtId="170" fontId="5" fillId="0" borderId="2" xfId="1" applyNumberFormat="1" applyFont="1" applyFill="1" applyBorder="1" applyAlignment="1" applyProtection="1">
      <alignment horizontal="right"/>
    </xf>
    <xf numFmtId="41" fontId="5" fillId="0" borderId="2" xfId="1" applyNumberFormat="1" applyFont="1" applyFill="1" applyBorder="1" applyAlignment="1" applyProtection="1">
      <alignment horizontal="right"/>
    </xf>
    <xf numFmtId="170" fontId="5" fillId="0" borderId="3" xfId="1" applyNumberFormat="1" applyFont="1" applyFill="1" applyBorder="1" applyAlignment="1" applyProtection="1">
      <alignment horizontal="right"/>
    </xf>
    <xf numFmtId="41" fontId="4" fillId="0" borderId="0" xfId="1" applyNumberFormat="1" applyFont="1" applyFill="1" applyBorder="1" applyAlignment="1" applyProtection="1">
      <alignment horizontal="fill"/>
    </xf>
    <xf numFmtId="41" fontId="4" fillId="0" borderId="0" xfId="1" applyNumberFormat="1" applyFont="1" applyFill="1" applyProtection="1"/>
    <xf numFmtId="0" fontId="4" fillId="0" borderId="0" xfId="1" applyAlignment="1"/>
    <xf numFmtId="0" fontId="4" fillId="0" borderId="0" xfId="1" applyFill="1" applyAlignment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B12" sqref="B12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customWidth="1"/>
    <col min="9" max="9" width="0.7109375" style="2" customWidth="1"/>
    <col min="10" max="10" width="7.7109375" style="2" customWidth="1"/>
    <col min="11" max="11" width="8.5703125" style="2" bestFit="1" customWidth="1"/>
    <col min="12" max="12" width="9.140625" style="2"/>
    <col min="13" max="13" width="16.42578125" style="2" bestFit="1" customWidth="1"/>
    <col min="14" max="16384" width="9.140625" style="2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29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3" x14ac:dyDescent="0.2">
      <c r="A6" s="9" t="s">
        <v>3</v>
      </c>
      <c r="B6" s="8"/>
      <c r="C6" s="8"/>
      <c r="D6" s="8"/>
      <c r="E6" s="8"/>
      <c r="F6" s="10" t="s">
        <v>30</v>
      </c>
      <c r="G6" s="10"/>
      <c r="H6" s="10"/>
      <c r="I6" s="11"/>
      <c r="J6" s="12" t="s">
        <v>4</v>
      </c>
      <c r="K6" s="12"/>
    </row>
    <row r="7" spans="1:13" x14ac:dyDescent="0.2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">
      <c r="A8" s="15" t="s">
        <v>6</v>
      </c>
      <c r="B8" s="16">
        <v>2024</v>
      </c>
      <c r="C8" s="8"/>
      <c r="D8" s="16">
        <v>2023</v>
      </c>
      <c r="E8" s="8"/>
      <c r="F8" s="17" t="s">
        <v>7</v>
      </c>
      <c r="G8" s="8"/>
      <c r="H8" s="17" t="s">
        <v>8</v>
      </c>
      <c r="I8" s="18"/>
      <c r="J8" s="16">
        <v>2024</v>
      </c>
      <c r="K8" s="16">
        <v>2023</v>
      </c>
    </row>
    <row r="9" spans="1:13" ht="6.6" customHeight="1" x14ac:dyDescent="0.2">
      <c r="A9" s="19"/>
      <c r="B9" s="20"/>
      <c r="C9" s="19"/>
      <c r="D9" s="20"/>
      <c r="E9" s="19"/>
      <c r="F9" s="20"/>
      <c r="G9" s="19"/>
      <c r="H9" s="20"/>
      <c r="I9" s="20"/>
      <c r="J9" s="20"/>
      <c r="K9" s="20"/>
    </row>
    <row r="10" spans="1:13" x14ac:dyDescent="0.2">
      <c r="A10" s="21" t="s">
        <v>9</v>
      </c>
      <c r="B10" s="22">
        <v>125740664.87</v>
      </c>
      <c r="C10" s="22"/>
      <c r="D10" s="22">
        <v>94343595</v>
      </c>
      <c r="E10" s="22"/>
      <c r="F10" s="22">
        <f>B10-D10</f>
        <v>31397069.870000005</v>
      </c>
      <c r="G10" s="24"/>
      <c r="H10" s="23">
        <f>IF(D10=0,"n/a",IF(AND(F10/D10&lt;1,F10/D10&gt;-1),F10/D10,"n/a"))</f>
        <v>0.33279492762598251</v>
      </c>
      <c r="I10" s="25"/>
      <c r="J10" s="26">
        <f>IF(B59=0,"n/a",B10/B59)</f>
        <v>0.14644788230637448</v>
      </c>
      <c r="K10" s="27">
        <f>IF(D59=0,"n/a",D10/D59)</f>
        <v>0.13316313983832068</v>
      </c>
      <c r="M10" s="28"/>
    </row>
    <row r="11" spans="1:13" x14ac:dyDescent="0.2">
      <c r="A11" s="21" t="s">
        <v>10</v>
      </c>
      <c r="B11" s="29">
        <v>98537730.989999995</v>
      </c>
      <c r="C11" s="29"/>
      <c r="D11" s="29">
        <v>81413283.599999994</v>
      </c>
      <c r="E11" s="29"/>
      <c r="F11" s="29">
        <f>B11-D11</f>
        <v>17124447.390000001</v>
      </c>
      <c r="G11" s="29"/>
      <c r="H11" s="23">
        <f>IF(D11=0,"n/a",IF(AND(F11/D11&lt;1,F11/D11&gt;-1),F11/D11,"n/a"))</f>
        <v>0.21033972139160842</v>
      </c>
      <c r="I11" s="25"/>
      <c r="J11" s="30">
        <f>IF(B60=0,"n/a",B11/B60)</f>
        <v>0.13152842928544525</v>
      </c>
      <c r="K11" s="31">
        <f>IF(D60=0,"n/a",D11/D60)</f>
        <v>0.11910498510897792</v>
      </c>
    </row>
    <row r="12" spans="1:13" x14ac:dyDescent="0.2">
      <c r="A12" s="21" t="s">
        <v>11</v>
      </c>
      <c r="B12" s="29">
        <v>10669886.130000001</v>
      </c>
      <c r="C12" s="29"/>
      <c r="D12" s="29">
        <v>10184295.25</v>
      </c>
      <c r="E12" s="29"/>
      <c r="F12" s="29">
        <f>B12-D12</f>
        <v>485590.88000000082</v>
      </c>
      <c r="G12" s="29"/>
      <c r="H12" s="23">
        <f>IF(D12=0,"n/a",IF(AND(F12/D12&lt;1,F12/D12&gt;-1),F12/D12,"n/a"))</f>
        <v>4.7680361584175483E-2</v>
      </c>
      <c r="I12" s="25"/>
      <c r="J12" s="30">
        <f>IF(B61=0,"n/a",B12/B61)</f>
        <v>0.12215430858296145</v>
      </c>
      <c r="K12" s="31">
        <f>IF(D61=0,"n/a",D12/D61)</f>
        <v>0.10985572630800368</v>
      </c>
    </row>
    <row r="13" spans="1:13" x14ac:dyDescent="0.2">
      <c r="A13" s="21" t="s">
        <v>12</v>
      </c>
      <c r="B13" s="29">
        <v>-1283888.83</v>
      </c>
      <c r="C13" s="29"/>
      <c r="D13" s="29">
        <v>1709899.05</v>
      </c>
      <c r="E13" s="29"/>
      <c r="F13" s="29">
        <f>B13-D13</f>
        <v>-2993787.88</v>
      </c>
      <c r="G13" s="29"/>
      <c r="H13" s="23" t="str">
        <f>IF(D13=0,"n/a",IF(AND(F13/D13&lt;1,F13/D13&gt;-1),F13/D13,"n/a"))</f>
        <v>n/a</v>
      </c>
      <c r="I13" s="25"/>
      <c r="J13" s="30">
        <f>IF(B62=0,"n/a",B13/B62)</f>
        <v>0.38158339391709711</v>
      </c>
      <c r="K13" s="31">
        <f>IF(D62=0,"n/a",D13/D62)</f>
        <v>0.36770732362861863</v>
      </c>
      <c r="L13" s="32"/>
    </row>
    <row r="14" spans="1:13" x14ac:dyDescent="0.2">
      <c r="A14" s="21" t="s">
        <v>13</v>
      </c>
      <c r="B14" s="29">
        <v>13311.76</v>
      </c>
      <c r="C14" s="33"/>
      <c r="D14" s="29">
        <v>13055.5</v>
      </c>
      <c r="E14" s="29"/>
      <c r="F14" s="29">
        <f>B14-D14</f>
        <v>256.26000000000022</v>
      </c>
      <c r="G14" s="33"/>
      <c r="H14" s="23">
        <f>IF(D14=0,"n/a",IF(AND(F14/D14&lt;1,F14/D14&gt;-1),F14/D14,"n/a"))</f>
        <v>1.9628509057485366E-2</v>
      </c>
      <c r="I14" s="34"/>
      <c r="J14" s="30">
        <f>IF(B63=0,"n/a",B14/B63)</f>
        <v>4.7491133603686619E-2</v>
      </c>
      <c r="K14" s="31">
        <f>IF(D63=0,"n/a",D14/D63)</f>
        <v>5.208034147119834E-2</v>
      </c>
    </row>
    <row r="15" spans="1:13" ht="8.4499999999999993" customHeight="1" x14ac:dyDescent="0.2">
      <c r="A15" s="19"/>
      <c r="B15" s="35"/>
      <c r="C15" s="29"/>
      <c r="D15" s="35"/>
      <c r="E15" s="29"/>
      <c r="F15" s="35"/>
      <c r="G15" s="29"/>
      <c r="H15" s="36" t="s">
        <v>3</v>
      </c>
      <c r="I15" s="25"/>
      <c r="J15" s="37"/>
      <c r="K15" s="37" t="s">
        <v>14</v>
      </c>
    </row>
    <row r="16" spans="1:13" x14ac:dyDescent="0.2">
      <c r="A16" s="38" t="s">
        <v>15</v>
      </c>
      <c r="B16" s="39">
        <f>SUM(B10:B15)</f>
        <v>233677704.91999999</v>
      </c>
      <c r="C16" s="29"/>
      <c r="D16" s="39">
        <f>SUM(D10:D15)</f>
        <v>187664128.40000001</v>
      </c>
      <c r="E16" s="29"/>
      <c r="F16" s="39">
        <f>SUM(F10:F15)</f>
        <v>46013576.520000003</v>
      </c>
      <c r="G16" s="40"/>
      <c r="H16" s="41">
        <f>IF(D16=0,"n/a",IF(AND(F16/D16&lt;1,F16/D16&gt;-1),F16/D16,"n/a"))</f>
        <v>0.24519111303958718</v>
      </c>
      <c r="I16" s="25"/>
      <c r="J16" s="42">
        <f>IF(B65=0,"n/a",B16/B65)</f>
        <v>0.13810403073784913</v>
      </c>
      <c r="K16" s="42">
        <f>IF(D65=0,"n/a",D16/D65)</f>
        <v>0.12598032583740024</v>
      </c>
    </row>
    <row r="17" spans="1:13" x14ac:dyDescent="0.2">
      <c r="A17" s="21" t="s">
        <v>16</v>
      </c>
      <c r="B17" s="29">
        <v>1277287.02</v>
      </c>
      <c r="C17" s="29"/>
      <c r="D17" s="29">
        <v>1486359.38</v>
      </c>
      <c r="E17" s="29"/>
      <c r="F17" s="29">
        <f>B17-D17</f>
        <v>-209072.35999999987</v>
      </c>
      <c r="G17" s="29"/>
      <c r="H17" s="23">
        <f>IF(D17=0,"n/a",IF(AND(F17/D17&lt;1,F17/D17&gt;-1),F17/D17,"n/a"))</f>
        <v>-0.14066070616111689</v>
      </c>
      <c r="I17" s="34"/>
      <c r="J17" s="31">
        <f>IF(B66=0,"n/a",B17/B66)</f>
        <v>6.8375007101551775E-3</v>
      </c>
      <c r="K17" s="31">
        <f>IF(D66=0,"n/a",D17/D66)</f>
        <v>7.5340878752115934E-3</v>
      </c>
    </row>
    <row r="18" spans="1:13" ht="12.75" customHeight="1" x14ac:dyDescent="0.2">
      <c r="A18" s="21" t="s">
        <v>17</v>
      </c>
      <c r="B18" s="29">
        <v>26227473.120000001</v>
      </c>
      <c r="C18" s="33"/>
      <c r="D18" s="29">
        <v>70586419.790000007</v>
      </c>
      <c r="E18" s="29"/>
      <c r="F18" s="29">
        <f>B18-D18</f>
        <v>-44358946.670000002</v>
      </c>
      <c r="G18" s="33"/>
      <c r="H18" s="23">
        <f>IF(D18=0,"n/a",IF(AND(F18/D18&lt;1,F18/D18&gt;-1),F18/D18,"n/a"))</f>
        <v>-0.62843457427039451</v>
      </c>
      <c r="I18" s="25"/>
      <c r="J18" s="42">
        <f>IF(B67=0,"n/a",B18/B67)</f>
        <v>4.3748291977942833E-2</v>
      </c>
      <c r="K18" s="42">
        <f>IF(D67=0,"n/a",D18/D67)</f>
        <v>7.6452872886396517E-2</v>
      </c>
    </row>
    <row r="19" spans="1:13" ht="6" customHeight="1" x14ac:dyDescent="0.2">
      <c r="A19" s="19"/>
      <c r="B19" s="43"/>
      <c r="C19" s="44"/>
      <c r="D19" s="43"/>
      <c r="E19" s="44"/>
      <c r="F19" s="43"/>
      <c r="G19" s="44"/>
      <c r="H19" s="43" t="s">
        <v>3</v>
      </c>
      <c r="I19" s="45"/>
      <c r="J19" s="45"/>
      <c r="K19" s="45"/>
    </row>
    <row r="20" spans="1:13" x14ac:dyDescent="0.2">
      <c r="A20" s="46" t="s">
        <v>18</v>
      </c>
      <c r="B20" s="29">
        <f>SUM(B16:B18)</f>
        <v>261182465.06</v>
      </c>
      <c r="C20" s="29"/>
      <c r="D20" s="29">
        <f>SUM(D16:D18)</f>
        <v>259736907.56999999</v>
      </c>
      <c r="E20" s="29"/>
      <c r="F20" s="29">
        <f>SUM(F16:F18)</f>
        <v>1445557.4900000021</v>
      </c>
      <c r="G20" s="29"/>
      <c r="H20" s="47">
        <f>IF(D20=0,"n/a",IF(AND(F20/D20&lt;1,F20/D20&gt;-1),F20/D20,"n/a"))</f>
        <v>5.5654681636279181E-3</v>
      </c>
      <c r="I20" s="25"/>
      <c r="J20" s="24"/>
      <c r="K20" s="24"/>
    </row>
    <row r="21" spans="1:13" ht="6.6" customHeight="1" x14ac:dyDescent="0.2">
      <c r="A21" s="48"/>
      <c r="B21" s="33"/>
      <c r="C21" s="33"/>
      <c r="D21" s="33"/>
      <c r="E21" s="33"/>
      <c r="F21" s="33"/>
      <c r="G21" s="33"/>
      <c r="H21" s="49" t="s">
        <v>3</v>
      </c>
      <c r="I21" s="34"/>
      <c r="J21" s="49"/>
      <c r="K21" s="49"/>
    </row>
    <row r="22" spans="1:13" x14ac:dyDescent="0.2">
      <c r="A22" s="21" t="s">
        <v>19</v>
      </c>
      <c r="B22" s="29">
        <v>-3134809.01</v>
      </c>
      <c r="C22" s="29"/>
      <c r="D22" s="29">
        <v>-2166867.46</v>
      </c>
      <c r="E22" s="29"/>
      <c r="F22" s="29">
        <f>B22-D22</f>
        <v>-967941.54999999981</v>
      </c>
      <c r="G22" s="29"/>
      <c r="H22" s="23">
        <f>IF(D22=0,"n/a",IF(AND(F22/D22&lt;1,F22/D22&gt;-1),F22/D22,"n/a"))</f>
        <v>0.44670085635971468</v>
      </c>
      <c r="I22" s="34"/>
      <c r="J22" s="49"/>
      <c r="K22" s="49"/>
    </row>
    <row r="23" spans="1:13" x14ac:dyDescent="0.2">
      <c r="A23" s="21" t="s">
        <v>20</v>
      </c>
      <c r="B23" s="29">
        <v>1138301.8700000001</v>
      </c>
      <c r="C23" s="29"/>
      <c r="D23" s="29">
        <v>1931924.91</v>
      </c>
      <c r="E23" s="29"/>
      <c r="F23" s="29">
        <f>B23-D23</f>
        <v>-793623.0399999998</v>
      </c>
      <c r="G23" s="29"/>
      <c r="H23" s="23">
        <f>IF(D23=0,"n/a",IF(AND(F23/D23&lt;1,F23/D23&gt;-1),F23/D23,"n/a"))</f>
        <v>-0.41079393712046491</v>
      </c>
      <c r="I23" s="34"/>
      <c r="J23" s="49"/>
      <c r="K23" s="49"/>
    </row>
    <row r="24" spans="1:13" x14ac:dyDescent="0.2">
      <c r="A24" s="21" t="s">
        <v>21</v>
      </c>
      <c r="B24" s="29">
        <v>-8513693.5800000001</v>
      </c>
      <c r="C24" s="29"/>
      <c r="D24" s="29">
        <v>3325659.78</v>
      </c>
      <c r="E24" s="29"/>
      <c r="F24" s="29">
        <f>B24-D24</f>
        <v>-11839353.359999999</v>
      </c>
      <c r="G24" s="29"/>
      <c r="H24" s="23" t="str">
        <f>IF(D24=0,"n/a",IF(AND(F24/D24&lt;1,F24/D24&gt;-1),F24/D24,"n/a"))</f>
        <v>n/a</v>
      </c>
      <c r="I24" s="34"/>
      <c r="J24" s="49"/>
      <c r="K24" s="49"/>
    </row>
    <row r="25" spans="1:13" x14ac:dyDescent="0.2">
      <c r="A25" s="21" t="s">
        <v>22</v>
      </c>
      <c r="B25" s="39">
        <v>5400952.96</v>
      </c>
      <c r="C25" s="33"/>
      <c r="D25" s="39">
        <v>3536166.79</v>
      </c>
      <c r="E25" s="29"/>
      <c r="F25" s="39">
        <f>B25-D25</f>
        <v>1864786.17</v>
      </c>
      <c r="G25" s="33"/>
      <c r="H25" s="41">
        <f>IF(D25=0,"n/a",IF(AND(F25/D25&lt;1,F25/D25&gt;-1),F25/D25,"n/a"))</f>
        <v>0.52734677992946144</v>
      </c>
      <c r="I25" s="34"/>
      <c r="J25" s="49"/>
      <c r="K25" s="49"/>
    </row>
    <row r="26" spans="1:13" ht="12.75" customHeight="1" x14ac:dyDescent="0.2">
      <c r="A26" s="21" t="s">
        <v>23</v>
      </c>
      <c r="B26" s="39">
        <f>SUM(B22:B25)</f>
        <v>-5109247.7599999988</v>
      </c>
      <c r="C26" s="29"/>
      <c r="D26" s="39">
        <f>SUM(D22:D25)</f>
        <v>6626884.0199999996</v>
      </c>
      <c r="E26" s="29"/>
      <c r="F26" s="39">
        <f>SUM(F22:F25)</f>
        <v>-11736131.779999999</v>
      </c>
      <c r="G26" s="29"/>
      <c r="H26" s="41" t="str">
        <f>IF(D26=0,"n/a",IF(AND(F26/D26&lt;1,F26/D26&gt;-1),F26/D26,"n/a"))</f>
        <v>n/a</v>
      </c>
      <c r="I26" s="25"/>
      <c r="J26" s="24"/>
      <c r="K26" s="24"/>
    </row>
    <row r="27" spans="1:13" ht="6.6" customHeight="1" x14ac:dyDescent="0.2">
      <c r="A27" s="48"/>
      <c r="B27" s="50"/>
      <c r="C27" s="50"/>
      <c r="D27" s="50"/>
      <c r="E27" s="50"/>
      <c r="F27" s="50"/>
      <c r="G27" s="33"/>
      <c r="H27" s="49" t="s">
        <v>3</v>
      </c>
      <c r="I27" s="34"/>
      <c r="J27" s="49"/>
      <c r="K27" s="49"/>
    </row>
    <row r="28" spans="1:13" ht="13.5" thickBot="1" x14ac:dyDescent="0.25">
      <c r="A28" s="38" t="s">
        <v>24</v>
      </c>
      <c r="B28" s="51">
        <f>+B26+B20</f>
        <v>256073217.30000001</v>
      </c>
      <c r="C28" s="22"/>
      <c r="D28" s="51">
        <f>+D26+D20</f>
        <v>266363791.59</v>
      </c>
      <c r="E28" s="22"/>
      <c r="F28" s="51">
        <f>+F26+F20</f>
        <v>-10290574.289999997</v>
      </c>
      <c r="G28" s="29"/>
      <c r="H28" s="52">
        <f>IF(D28=0,"n/a",IF(AND(F28/D28&lt;1,F28/D28&gt;-1),F28/D28,"n/a"))</f>
        <v>-3.8633532840829002E-2</v>
      </c>
      <c r="I28" s="25"/>
      <c r="J28" s="24"/>
      <c r="K28" s="24"/>
    </row>
    <row r="29" spans="1:13" ht="4.1500000000000004" customHeight="1" thickTop="1" x14ac:dyDescent="0.2">
      <c r="A29" s="21"/>
      <c r="B29" s="50"/>
      <c r="C29" s="22"/>
      <c r="D29" s="50"/>
      <c r="E29" s="22"/>
      <c r="F29" s="50"/>
      <c r="G29" s="29"/>
      <c r="H29" s="53"/>
      <c r="I29" s="25"/>
      <c r="J29" s="24"/>
      <c r="K29" s="24"/>
    </row>
    <row r="30" spans="1:13" ht="12.75" customHeight="1" x14ac:dyDescent="0.2">
      <c r="A30" s="19"/>
      <c r="B30" s="54"/>
      <c r="C30" s="54"/>
      <c r="D30" s="54"/>
      <c r="E30" s="54"/>
      <c r="F30" s="54"/>
      <c r="G30" s="55"/>
      <c r="H30" s="29"/>
      <c r="I30" s="56"/>
      <c r="J30" s="45"/>
      <c r="K30" s="45"/>
    </row>
    <row r="31" spans="1:13" x14ac:dyDescent="0.2">
      <c r="A31" s="21" t="s">
        <v>31</v>
      </c>
      <c r="B31" s="22">
        <v>-1154149.1599999999</v>
      </c>
      <c r="C31" s="22"/>
      <c r="D31" s="22">
        <v>0</v>
      </c>
      <c r="E31" s="22"/>
      <c r="F31" s="22"/>
      <c r="G31" s="29"/>
      <c r="H31" s="29"/>
      <c r="I31" s="24"/>
      <c r="J31" s="24"/>
      <c r="K31" s="24"/>
    </row>
    <row r="32" spans="1:13" x14ac:dyDescent="0.2">
      <c r="A32" s="21" t="s">
        <v>32</v>
      </c>
      <c r="B32" s="29">
        <v>8966316.3599999994</v>
      </c>
      <c r="C32" s="29"/>
      <c r="D32" s="29">
        <v>7885319.71</v>
      </c>
      <c r="E32" s="22"/>
      <c r="F32" s="22"/>
      <c r="G32" s="29"/>
      <c r="H32" s="29"/>
      <c r="I32" s="25"/>
      <c r="J32" s="24"/>
      <c r="K32" s="24"/>
      <c r="M32" s="57"/>
    </row>
    <row r="33" spans="1:13" x14ac:dyDescent="0.2">
      <c r="A33" s="21" t="s">
        <v>33</v>
      </c>
      <c r="B33" s="29">
        <v>-6737726.2199999997</v>
      </c>
      <c r="C33" s="29"/>
      <c r="D33" s="29">
        <v>-4974035.5999999996</v>
      </c>
      <c r="E33" s="22"/>
      <c r="F33" s="22"/>
      <c r="G33" s="29"/>
      <c r="H33" s="29"/>
      <c r="I33" s="19"/>
      <c r="J33" s="19"/>
      <c r="K33" s="19"/>
      <c r="M33" s="57"/>
    </row>
    <row r="34" spans="1:13" x14ac:dyDescent="0.2">
      <c r="A34" s="21" t="s">
        <v>34</v>
      </c>
      <c r="B34" s="29">
        <v>9731984.9100000001</v>
      </c>
      <c r="C34" s="29"/>
      <c r="D34" s="29">
        <v>7076257.2000000002</v>
      </c>
      <c r="E34" s="22"/>
      <c r="F34" s="22"/>
      <c r="G34" s="29"/>
      <c r="H34" s="29"/>
      <c r="I34" s="24"/>
      <c r="J34" s="24"/>
      <c r="K34" s="24"/>
      <c r="M34" s="58"/>
    </row>
    <row r="35" spans="1:13" x14ac:dyDescent="0.2">
      <c r="A35" s="21" t="s">
        <v>35</v>
      </c>
      <c r="B35" s="29">
        <v>-12651.1</v>
      </c>
      <c r="C35" s="29"/>
      <c r="D35" s="29">
        <v>77636.92</v>
      </c>
      <c r="E35" s="22"/>
      <c r="F35" s="22"/>
      <c r="G35" s="29"/>
      <c r="H35" s="29"/>
      <c r="I35" s="24"/>
      <c r="J35" s="24"/>
      <c r="K35" s="24"/>
      <c r="M35" s="58"/>
    </row>
    <row r="36" spans="1:13" x14ac:dyDescent="0.2">
      <c r="A36" s="21" t="s">
        <v>36</v>
      </c>
      <c r="B36" s="29">
        <v>5689673.7699999996</v>
      </c>
      <c r="C36" s="29"/>
      <c r="D36" s="29">
        <v>3203314.16</v>
      </c>
      <c r="E36" s="22"/>
      <c r="F36" s="22"/>
      <c r="G36" s="29"/>
      <c r="H36" s="29"/>
      <c r="I36" s="24"/>
      <c r="J36" s="24"/>
      <c r="K36" s="24"/>
      <c r="M36" s="58"/>
    </row>
    <row r="37" spans="1:13" x14ac:dyDescent="0.2">
      <c r="A37" s="21" t="s">
        <v>37</v>
      </c>
      <c r="B37" s="29">
        <v>12785062.26</v>
      </c>
      <c r="C37" s="29"/>
      <c r="D37" s="29">
        <v>0</v>
      </c>
      <c r="E37" s="22"/>
      <c r="F37" s="22"/>
      <c r="G37" s="29"/>
      <c r="H37" s="29"/>
      <c r="I37" s="24"/>
      <c r="J37" s="24"/>
      <c r="K37" s="24"/>
    </row>
    <row r="38" spans="1:13" x14ac:dyDescent="0.2">
      <c r="A38" s="21" t="s">
        <v>38</v>
      </c>
      <c r="B38" s="29">
        <v>8427013.0899999999</v>
      </c>
      <c r="C38" s="29"/>
      <c r="D38" s="29">
        <v>3765364.51</v>
      </c>
      <c r="E38" s="22"/>
      <c r="F38" s="22"/>
      <c r="G38" s="29"/>
      <c r="H38" s="29"/>
      <c r="I38" s="24"/>
      <c r="J38" s="24"/>
      <c r="K38" s="24"/>
    </row>
    <row r="39" spans="1:13" x14ac:dyDescent="0.2">
      <c r="A39" s="21" t="s">
        <v>39</v>
      </c>
      <c r="B39" s="29">
        <v>938788.76</v>
      </c>
      <c r="C39" s="29"/>
      <c r="D39" s="29">
        <v>0</v>
      </c>
      <c r="E39" s="22"/>
      <c r="F39" s="22"/>
      <c r="G39" s="29"/>
      <c r="H39" s="29"/>
      <c r="I39" s="24"/>
      <c r="J39" s="24"/>
      <c r="K39" s="24"/>
      <c r="M39" s="58"/>
    </row>
    <row r="40" spans="1:13" x14ac:dyDescent="0.2">
      <c r="A40" s="21" t="s">
        <v>40</v>
      </c>
      <c r="B40" s="29">
        <v>0</v>
      </c>
      <c r="C40" s="29"/>
      <c r="D40" s="29">
        <v>0</v>
      </c>
      <c r="E40" s="22"/>
      <c r="F40" s="22"/>
      <c r="G40" s="29"/>
      <c r="H40" s="29"/>
      <c r="I40" s="24"/>
      <c r="J40" s="24"/>
      <c r="K40" s="24"/>
    </row>
    <row r="41" spans="1:13" x14ac:dyDescent="0.2">
      <c r="A41" s="21" t="s">
        <v>41</v>
      </c>
      <c r="B41" s="29">
        <v>10045.969999999999</v>
      </c>
      <c r="C41" s="29"/>
      <c r="D41" s="29">
        <v>28.41</v>
      </c>
      <c r="E41" s="22"/>
      <c r="F41" s="22"/>
      <c r="G41" s="29"/>
      <c r="H41" s="29"/>
      <c r="I41" s="24"/>
      <c r="J41" s="24"/>
      <c r="K41" s="24"/>
    </row>
    <row r="42" spans="1:13" x14ac:dyDescent="0.2">
      <c r="A42" s="21" t="s">
        <v>42</v>
      </c>
      <c r="B42" s="29">
        <v>-3529804.54</v>
      </c>
      <c r="C42" s="29"/>
      <c r="D42" s="29">
        <v>-2948609.98</v>
      </c>
      <c r="E42" s="22"/>
      <c r="F42" s="22"/>
      <c r="G42" s="29"/>
      <c r="H42" s="29"/>
      <c r="I42" s="24"/>
      <c r="J42" s="24"/>
      <c r="K42" s="24"/>
    </row>
    <row r="43" spans="1:13" x14ac:dyDescent="0.2">
      <c r="A43" s="21" t="s">
        <v>43</v>
      </c>
      <c r="B43" s="29">
        <v>3324131.784</v>
      </c>
      <c r="C43" s="29"/>
      <c r="D43" s="29">
        <v>2594861.87</v>
      </c>
      <c r="E43" s="22"/>
      <c r="F43" s="22"/>
      <c r="G43" s="29"/>
      <c r="H43" s="29"/>
      <c r="I43" s="24"/>
      <c r="J43" s="24"/>
      <c r="K43" s="24"/>
    </row>
    <row r="44" spans="1:13" x14ac:dyDescent="0.2">
      <c r="A44" s="21" t="s">
        <v>44</v>
      </c>
      <c r="B44" s="29">
        <v>-228042.03400000001</v>
      </c>
      <c r="C44" s="29"/>
      <c r="D44" s="29">
        <v>-117766.76</v>
      </c>
      <c r="E44" s="22"/>
      <c r="F44" s="22"/>
      <c r="G44" s="29"/>
      <c r="H44" s="29"/>
      <c r="I44" s="24"/>
      <c r="J44" s="24"/>
      <c r="K44" s="24"/>
    </row>
    <row r="45" spans="1:13" x14ac:dyDescent="0.2">
      <c r="A45" s="21" t="s">
        <v>45</v>
      </c>
      <c r="B45" s="29">
        <v>2330567.69</v>
      </c>
      <c r="C45" s="29"/>
      <c r="D45" s="29">
        <v>3356853.35</v>
      </c>
      <c r="E45" s="22"/>
      <c r="F45" s="22"/>
      <c r="G45" s="29"/>
      <c r="H45" s="29"/>
      <c r="I45" s="24"/>
      <c r="J45" s="24"/>
      <c r="K45" s="24"/>
    </row>
    <row r="46" spans="1:13" x14ac:dyDescent="0.2">
      <c r="A46" s="21" t="s">
        <v>46</v>
      </c>
      <c r="B46" s="29">
        <v>2713569.05</v>
      </c>
      <c r="C46" s="29"/>
      <c r="D46" s="29">
        <v>2540709.1</v>
      </c>
      <c r="E46" s="22"/>
      <c r="F46" s="22"/>
      <c r="G46" s="29"/>
      <c r="H46" s="29"/>
      <c r="I46" s="24"/>
      <c r="J46" s="24"/>
      <c r="K46" s="24"/>
    </row>
    <row r="47" spans="1:13" x14ac:dyDescent="0.2">
      <c r="A47" s="21" t="s">
        <v>47</v>
      </c>
      <c r="B47" s="29">
        <v>1878335.31</v>
      </c>
      <c r="C47" s="29"/>
      <c r="D47" s="29">
        <v>0</v>
      </c>
      <c r="E47" s="22"/>
      <c r="F47" s="22"/>
      <c r="G47" s="29"/>
      <c r="H47" s="29"/>
      <c r="I47" s="24"/>
      <c r="J47" s="24"/>
      <c r="K47" s="24"/>
    </row>
    <row r="48" spans="1:13" x14ac:dyDescent="0.2">
      <c r="A48" s="21" t="s">
        <v>48</v>
      </c>
      <c r="B48" s="29">
        <v>4699784.53</v>
      </c>
      <c r="C48" s="59"/>
      <c r="D48" s="29">
        <v>4145085.21</v>
      </c>
      <c r="E48" s="60"/>
      <c r="F48" s="60"/>
      <c r="G48" s="61"/>
      <c r="H48" s="61"/>
      <c r="I48" s="8"/>
      <c r="J48" s="8"/>
      <c r="K48" s="8"/>
    </row>
    <row r="49" spans="1:11" x14ac:dyDescent="0.2">
      <c r="A49" s="21" t="s">
        <v>49</v>
      </c>
      <c r="B49" s="29">
        <v>12769605.710000001</v>
      </c>
      <c r="C49" s="59"/>
      <c r="D49" s="29">
        <v>13517968.960000001</v>
      </c>
      <c r="E49" s="60"/>
      <c r="F49" s="60"/>
      <c r="G49" s="61"/>
      <c r="H49" s="61"/>
      <c r="I49" s="8"/>
      <c r="J49" s="8"/>
      <c r="K49" s="8"/>
    </row>
    <row r="50" spans="1:11" x14ac:dyDescent="0.2">
      <c r="A50" s="21" t="s">
        <v>50</v>
      </c>
      <c r="B50" s="29">
        <v>12161261.880000001</v>
      </c>
      <c r="C50" s="59"/>
      <c r="D50" s="29">
        <v>0</v>
      </c>
      <c r="E50" s="60"/>
      <c r="F50" s="60"/>
      <c r="G50" s="61"/>
      <c r="H50" s="61"/>
      <c r="I50" s="8"/>
      <c r="J50" s="8"/>
      <c r="K50" s="8"/>
    </row>
    <row r="51" spans="1:11" x14ac:dyDescent="0.2">
      <c r="A51" s="21" t="s">
        <v>51</v>
      </c>
      <c r="B51" s="29">
        <v>590365.14</v>
      </c>
      <c r="C51" s="59"/>
      <c r="D51" s="29">
        <v>434833.81</v>
      </c>
      <c r="E51" s="60"/>
      <c r="F51" s="60"/>
      <c r="G51" s="61"/>
      <c r="H51" s="61"/>
      <c r="I51" s="8"/>
      <c r="J51" s="8"/>
      <c r="K51" s="8"/>
    </row>
    <row r="52" spans="1:11" x14ac:dyDescent="0.2">
      <c r="A52" s="21" t="s">
        <v>52</v>
      </c>
      <c r="B52" s="29">
        <v>-815.65</v>
      </c>
      <c r="C52" s="59"/>
      <c r="D52" s="29">
        <v>-1141199.8999999999</v>
      </c>
      <c r="E52" s="60"/>
      <c r="F52" s="60"/>
      <c r="G52" s="61"/>
      <c r="H52" s="61"/>
      <c r="I52" s="8"/>
      <c r="J52" s="8"/>
      <c r="K52" s="8"/>
    </row>
    <row r="53" spans="1:11" x14ac:dyDescent="0.2">
      <c r="A53" s="21" t="s">
        <v>53</v>
      </c>
      <c r="B53" s="29">
        <v>-3190644.95</v>
      </c>
      <c r="C53" s="59"/>
      <c r="D53" s="29">
        <v>-1558995.13</v>
      </c>
      <c r="E53" s="60"/>
      <c r="F53" s="60"/>
      <c r="G53" s="61"/>
      <c r="H53" s="61"/>
      <c r="I53" s="8"/>
      <c r="J53" s="8"/>
      <c r="K53" s="8"/>
    </row>
    <row r="54" spans="1:11" x14ac:dyDescent="0.2">
      <c r="A54" s="21" t="s">
        <v>54</v>
      </c>
      <c r="B54" s="29">
        <v>15603.8</v>
      </c>
      <c r="C54" s="59"/>
      <c r="D54" s="29"/>
      <c r="E54" s="60"/>
      <c r="F54" s="60"/>
      <c r="G54" s="61"/>
      <c r="H54" s="61"/>
      <c r="I54" s="8"/>
      <c r="J54" s="8"/>
      <c r="K54" s="8"/>
    </row>
    <row r="55" spans="1:11" ht="12.75" customHeight="1" x14ac:dyDescent="0.2">
      <c r="A55" s="21"/>
      <c r="B55" s="60"/>
      <c r="C55" s="60"/>
      <c r="D55" s="60"/>
      <c r="E55" s="60"/>
      <c r="F55" s="62" t="s">
        <v>30</v>
      </c>
      <c r="G55" s="10"/>
      <c r="H55" s="10"/>
      <c r="I55" s="8"/>
      <c r="J55" s="8"/>
      <c r="K55" s="8"/>
    </row>
    <row r="56" spans="1:11" x14ac:dyDescent="0.2">
      <c r="A56" s="8"/>
      <c r="B56" s="63" t="s">
        <v>5</v>
      </c>
      <c r="C56" s="60"/>
      <c r="D56" s="63" t="s">
        <v>5</v>
      </c>
      <c r="E56" s="60"/>
      <c r="F56" s="60"/>
      <c r="G56" s="8"/>
      <c r="H56" s="8"/>
      <c r="I56" s="64"/>
      <c r="J56" s="8"/>
      <c r="K56" s="8"/>
    </row>
    <row r="57" spans="1:11" x14ac:dyDescent="0.2">
      <c r="A57" s="15" t="s">
        <v>25</v>
      </c>
      <c r="B57" s="16">
        <v>2024</v>
      </c>
      <c r="C57" s="60"/>
      <c r="D57" s="16">
        <v>2023</v>
      </c>
      <c r="E57" s="61"/>
      <c r="F57" s="65" t="s">
        <v>7</v>
      </c>
      <c r="G57" s="8"/>
      <c r="H57" s="17" t="s">
        <v>8</v>
      </c>
      <c r="I57" s="14"/>
      <c r="J57" s="8"/>
      <c r="K57" s="8"/>
    </row>
    <row r="58" spans="1:11" ht="6" customHeight="1" x14ac:dyDescent="0.2">
      <c r="A58" s="19"/>
      <c r="B58" s="66"/>
      <c r="C58" s="67"/>
      <c r="D58" s="69"/>
      <c r="E58" s="68"/>
      <c r="F58" s="69"/>
      <c r="G58" s="68"/>
      <c r="H58" s="69"/>
      <c r="I58" s="20"/>
      <c r="J58" s="19"/>
      <c r="K58" s="19"/>
    </row>
    <row r="59" spans="1:11" ht="12.75" customHeight="1" x14ac:dyDescent="0.2">
      <c r="A59" s="21" t="s">
        <v>9</v>
      </c>
      <c r="B59" s="70">
        <v>858603503.78400004</v>
      </c>
      <c r="C59" s="70"/>
      <c r="D59" s="70">
        <v>708481304.32000005</v>
      </c>
      <c r="E59" s="70"/>
      <c r="F59" s="70">
        <f>+B59-D59</f>
        <v>150122199.46399999</v>
      </c>
      <c r="G59" s="40"/>
      <c r="H59" s="47">
        <f>IF(D59=0,"n/a",IF(AND(F59/D59&lt;1,F59/D59&gt;-1),F59/D59,"n/a"))</f>
        <v>0.21189295828785093</v>
      </c>
      <c r="I59" s="71"/>
      <c r="J59" s="19"/>
      <c r="K59" s="19"/>
    </row>
    <row r="60" spans="1:11" x14ac:dyDescent="0.2">
      <c r="A60" s="21" t="s">
        <v>10</v>
      </c>
      <c r="B60" s="70">
        <v>749174391.61500001</v>
      </c>
      <c r="C60" s="70"/>
      <c r="D60" s="70">
        <v>683542200.39999998</v>
      </c>
      <c r="E60" s="70"/>
      <c r="F60" s="70">
        <f>+B60-D60</f>
        <v>65632191.215000033</v>
      </c>
      <c r="G60" s="40"/>
      <c r="H60" s="47">
        <f>IF(D60=0,"n/a",IF(AND(F60/D60&lt;1,F60/D60&gt;-1),F60/D60,"n/a"))</f>
        <v>9.6017760390789228E-2</v>
      </c>
      <c r="I60" s="71"/>
      <c r="J60" s="19"/>
      <c r="K60" s="19"/>
    </row>
    <row r="61" spans="1:11" ht="12.75" customHeight="1" x14ac:dyDescent="0.2">
      <c r="A61" s="21" t="s">
        <v>11</v>
      </c>
      <c r="B61" s="70">
        <v>87347603.648000002</v>
      </c>
      <c r="C61" s="70"/>
      <c r="D61" s="70">
        <v>92706093.640000001</v>
      </c>
      <c r="E61" s="70"/>
      <c r="F61" s="70">
        <f>+B61-D61</f>
        <v>-5358489.9919999987</v>
      </c>
      <c r="G61" s="40"/>
      <c r="H61" s="47">
        <f>IF(D61=0,"n/a",IF(AND(F61/D61&lt;1,F61/D61&gt;-1),F61/D61,"n/a"))</f>
        <v>-5.7800838991321331E-2</v>
      </c>
      <c r="I61" s="71"/>
      <c r="J61" s="19"/>
      <c r="K61" s="19"/>
    </row>
    <row r="62" spans="1:11" x14ac:dyDescent="0.2">
      <c r="A62" s="21" t="s">
        <v>12</v>
      </c>
      <c r="B62" s="70">
        <v>-3364634.9670000002</v>
      </c>
      <c r="C62" s="70"/>
      <c r="D62" s="70">
        <v>4650163.16</v>
      </c>
      <c r="E62" s="70"/>
      <c r="F62" s="70">
        <f>+B62-D62</f>
        <v>-8014798.1270000003</v>
      </c>
      <c r="G62" s="40"/>
      <c r="H62" s="47" t="str">
        <f>IF(D62=0,"n/a",IF(AND(F62/D62&lt;1,F62/D62&gt;-1),F62/D62,"n/a"))</f>
        <v>n/a</v>
      </c>
      <c r="I62" s="71"/>
      <c r="J62" s="72"/>
      <c r="K62" s="19"/>
    </row>
    <row r="63" spans="1:11" x14ac:dyDescent="0.2">
      <c r="A63" s="21" t="s">
        <v>13</v>
      </c>
      <c r="B63" s="70">
        <v>280299.90000000002</v>
      </c>
      <c r="C63" s="73"/>
      <c r="D63" s="70">
        <v>250680</v>
      </c>
      <c r="E63" s="73"/>
      <c r="F63" s="70">
        <f>+B63-D63</f>
        <v>29619.900000000023</v>
      </c>
      <c r="G63" s="74"/>
      <c r="H63" s="47">
        <f>IF(D63=0,"n/a",IF(AND(F63/D63&lt;1,F63/D63&gt;-1),F63/D63,"n/a"))</f>
        <v>0.11815820966969852</v>
      </c>
      <c r="I63" s="71"/>
      <c r="J63" s="19"/>
      <c r="K63" s="19"/>
    </row>
    <row r="64" spans="1:11" x14ac:dyDescent="0.2">
      <c r="A64" s="19"/>
      <c r="B64" s="75"/>
      <c r="C64" s="76"/>
      <c r="D64" s="75"/>
      <c r="E64" s="76"/>
      <c r="F64" s="75"/>
      <c r="G64" s="77"/>
      <c r="H64" s="78"/>
      <c r="I64" s="8"/>
      <c r="J64" s="8"/>
      <c r="K64" s="8"/>
    </row>
    <row r="65" spans="1:11" ht="12.75" customHeight="1" x14ac:dyDescent="0.2">
      <c r="A65" s="38" t="s">
        <v>15</v>
      </c>
      <c r="B65" s="79">
        <f>SUM(B59:B64)</f>
        <v>1692041163.9800003</v>
      </c>
      <c r="C65" s="70"/>
      <c r="D65" s="79">
        <f>SUM(D59:D64)</f>
        <v>1489630441.5200002</v>
      </c>
      <c r="E65" s="70"/>
      <c r="F65" s="79">
        <f>SUM(F59:F64)</f>
        <v>202410722.46000004</v>
      </c>
      <c r="G65" s="40"/>
      <c r="H65" s="41">
        <f>IF(D65=0,"n/a",IF(AND(F65/D65&lt;1,F65/D65&gt;-1),F65/D65,"n/a"))</f>
        <v>0.13587982416193287</v>
      </c>
      <c r="I65" s="71"/>
      <c r="J65" s="19"/>
      <c r="K65" s="19"/>
    </row>
    <row r="66" spans="1:11" ht="12.75" customHeight="1" x14ac:dyDescent="0.2">
      <c r="A66" s="21" t="s">
        <v>26</v>
      </c>
      <c r="B66" s="70">
        <v>186806126.11899999</v>
      </c>
      <c r="C66" s="73"/>
      <c r="D66" s="70">
        <v>197284582.37</v>
      </c>
      <c r="E66" s="73"/>
      <c r="F66" s="70">
        <f>+B66-D66</f>
        <v>-10478456.251000017</v>
      </c>
      <c r="G66" s="74"/>
      <c r="H66" s="47">
        <f>IF(D66=0,"n/a",IF(AND(F66/D66&lt;1,F66/D66&gt;-1),F66/D66,"n/a"))</f>
        <v>-5.3113406659158272E-2</v>
      </c>
      <c r="I66" s="71"/>
      <c r="J66" s="19"/>
      <c r="K66" s="19"/>
    </row>
    <row r="67" spans="1:11" x14ac:dyDescent="0.2">
      <c r="A67" s="21" t="s">
        <v>17</v>
      </c>
      <c r="B67" s="70">
        <v>599508505</v>
      </c>
      <c r="C67" s="73"/>
      <c r="D67" s="70">
        <v>923267068</v>
      </c>
      <c r="E67" s="73"/>
      <c r="F67" s="70">
        <f>+B67-D67</f>
        <v>-323758563</v>
      </c>
      <c r="G67" s="74"/>
      <c r="H67" s="47">
        <f>IF(D67=0,"n/a",IF(AND(F67/D67&lt;1,F67/D67&gt;-1),F67/D67,"n/a"))</f>
        <v>-0.35066620940063681</v>
      </c>
      <c r="I67" s="71"/>
      <c r="J67" s="19"/>
      <c r="K67" s="19"/>
    </row>
    <row r="68" spans="1:11" ht="6" customHeight="1" x14ac:dyDescent="0.2">
      <c r="A68" s="8"/>
      <c r="B68" s="80"/>
      <c r="C68" s="70"/>
      <c r="D68" s="80"/>
      <c r="E68" s="70"/>
      <c r="F68" s="80"/>
      <c r="G68" s="40"/>
      <c r="H68" s="81"/>
      <c r="I68" s="8"/>
      <c r="J68" s="8"/>
      <c r="K68" s="8"/>
    </row>
    <row r="69" spans="1:11" ht="13.5" thickBot="1" x14ac:dyDescent="0.25">
      <c r="A69" s="38" t="s">
        <v>27</v>
      </c>
      <c r="B69" s="82">
        <f>SUM(B65:B67)</f>
        <v>2478355795.099</v>
      </c>
      <c r="C69" s="70"/>
      <c r="D69" s="82">
        <f>SUM(D65:D67)</f>
        <v>2610182091.8900003</v>
      </c>
      <c r="E69" s="70"/>
      <c r="F69" s="82">
        <f>SUM(F65:F67)</f>
        <v>-131826296.79099998</v>
      </c>
      <c r="G69" s="40"/>
      <c r="H69" s="52">
        <f>IF(D69=0,"n/a",IF(AND(F69/D69&lt;1,F69/D69&gt;-1),F69/D69,"n/a"))</f>
        <v>-5.0504636132702223E-2</v>
      </c>
      <c r="I69" s="71"/>
      <c r="J69" s="19"/>
      <c r="K69" s="19"/>
    </row>
    <row r="70" spans="1:11" ht="12.75" customHeight="1" thickTop="1" x14ac:dyDescent="0.2">
      <c r="A70" s="8"/>
      <c r="B70" s="83"/>
      <c r="C70" s="84"/>
      <c r="D70" s="83"/>
      <c r="E70" s="84"/>
      <c r="F70" s="83"/>
      <c r="G70" s="84"/>
      <c r="H70" s="83"/>
      <c r="I70" s="64"/>
      <c r="J70" s="8"/>
      <c r="K70" s="8"/>
    </row>
    <row r="71" spans="1:11" s="86" customFormat="1" x14ac:dyDescent="0.2">
      <c r="A71" s="7"/>
      <c r="B71" s="85"/>
      <c r="C71" s="85"/>
      <c r="D71" s="85"/>
      <c r="E71" s="85"/>
      <c r="F71" s="85"/>
      <c r="G71" s="85"/>
      <c r="H71" s="85"/>
      <c r="I71" s="85"/>
      <c r="J71" s="85"/>
      <c r="K71" s="85"/>
    </row>
    <row r="72" spans="1:11" s="86" customFormat="1" ht="12.75" customHeight="1" x14ac:dyDescent="0.2">
      <c r="A72" s="7" t="s">
        <v>28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tabSelected="1"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L53" sqref="L53"/>
    </sheetView>
  </sheetViews>
  <sheetFormatPr defaultColWidth="9.140625" defaultRowHeight="12.75" x14ac:dyDescent="0.2"/>
  <cols>
    <col min="1" max="1" width="41.85546875" style="95" customWidth="1"/>
    <col min="2" max="2" width="17" style="95" bestFit="1" customWidth="1"/>
    <col min="3" max="3" width="0.7109375" style="95" customWidth="1"/>
    <col min="4" max="4" width="17" style="95" bestFit="1" customWidth="1"/>
    <col min="5" max="5" width="0.7109375" style="95" customWidth="1"/>
    <col min="6" max="6" width="16.28515625" style="95" bestFit="1" customWidth="1"/>
    <col min="7" max="7" width="0.7109375" style="95" customWidth="1"/>
    <col min="8" max="8" width="7.7109375" style="95" customWidth="1"/>
    <col min="9" max="9" width="0.7109375" style="95" customWidth="1"/>
    <col min="10" max="10" width="7.7109375" style="95" customWidth="1"/>
    <col min="11" max="11" width="8.5703125" style="95" bestFit="1" customWidth="1"/>
    <col min="12" max="12" width="9.140625" style="95"/>
    <col min="13" max="13" width="16.42578125" style="95" bestFit="1" customWidth="1"/>
    <col min="14" max="16384" width="9.140625" style="95"/>
  </cols>
  <sheetData>
    <row r="1" spans="1:13" ht="15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3" ht="15" x14ac:dyDescent="0.25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3" ht="15" x14ac:dyDescent="0.25">
      <c r="A3" s="94" t="s">
        <v>55</v>
      </c>
      <c r="B3" s="94"/>
      <c r="C3" s="94"/>
      <c r="D3" s="94"/>
      <c r="E3" s="94"/>
      <c r="F3" s="94"/>
      <c r="G3" s="94"/>
      <c r="H3" s="94"/>
      <c r="I3" s="94"/>
      <c r="J3" s="96"/>
      <c r="K3" s="94"/>
    </row>
    <row r="4" spans="1:13" x14ac:dyDescent="0.2">
      <c r="A4" s="97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3" x14ac:dyDescent="0.2">
      <c r="A5" s="99" t="s">
        <v>3</v>
      </c>
      <c r="B5" s="100"/>
      <c r="C5" s="101"/>
      <c r="D5" s="101"/>
      <c r="E5" s="100"/>
      <c r="F5" s="100"/>
      <c r="G5" s="100"/>
      <c r="H5" s="100"/>
      <c r="I5" s="100"/>
      <c r="J5" s="100"/>
      <c r="K5" s="100"/>
    </row>
    <row r="6" spans="1:13" x14ac:dyDescent="0.2">
      <c r="A6" s="102" t="s">
        <v>3</v>
      </c>
      <c r="B6" s="101"/>
      <c r="C6" s="101"/>
      <c r="D6" s="101"/>
      <c r="E6" s="101"/>
      <c r="F6" s="103" t="s">
        <v>30</v>
      </c>
      <c r="G6" s="103"/>
      <c r="H6" s="103"/>
      <c r="I6" s="104"/>
      <c r="J6" s="105" t="s">
        <v>4</v>
      </c>
      <c r="K6" s="105"/>
    </row>
    <row r="7" spans="1:13" x14ac:dyDescent="0.2">
      <c r="A7" s="106"/>
      <c r="B7" s="107" t="s">
        <v>5</v>
      </c>
      <c r="C7" s="101"/>
      <c r="D7" s="107" t="s">
        <v>5</v>
      </c>
      <c r="E7" s="101"/>
      <c r="F7" s="101"/>
      <c r="G7" s="101"/>
      <c r="H7" s="101"/>
      <c r="I7" s="101"/>
      <c r="J7" s="101"/>
      <c r="K7" s="101"/>
    </row>
    <row r="8" spans="1:13" ht="13.5" customHeight="1" x14ac:dyDescent="0.2">
      <c r="A8" s="108" t="s">
        <v>6</v>
      </c>
      <c r="B8" s="109">
        <v>2024</v>
      </c>
      <c r="C8" s="101"/>
      <c r="D8" s="109">
        <v>2023</v>
      </c>
      <c r="E8" s="101"/>
      <c r="F8" s="110" t="s">
        <v>7</v>
      </c>
      <c r="G8" s="101"/>
      <c r="H8" s="110" t="s">
        <v>8</v>
      </c>
      <c r="I8" s="111"/>
      <c r="J8" s="109">
        <v>2024</v>
      </c>
      <c r="K8" s="109">
        <v>2023</v>
      </c>
    </row>
    <row r="9" spans="1:13" ht="6.6" customHeight="1" x14ac:dyDescent="0.2">
      <c r="A9" s="112"/>
      <c r="B9" s="113"/>
      <c r="C9" s="112"/>
      <c r="D9" s="113"/>
      <c r="E9" s="112"/>
      <c r="F9" s="113"/>
      <c r="G9" s="112"/>
      <c r="H9" s="113"/>
      <c r="I9" s="113"/>
      <c r="J9" s="113"/>
      <c r="K9" s="113"/>
    </row>
    <row r="10" spans="1:13" x14ac:dyDescent="0.2">
      <c r="A10" s="114" t="s">
        <v>9</v>
      </c>
      <c r="B10" s="115">
        <v>114595705.64</v>
      </c>
      <c r="C10" s="117"/>
      <c r="D10" s="115">
        <v>104398350.59</v>
      </c>
      <c r="E10" s="115"/>
      <c r="F10" s="115">
        <f>B10-D10</f>
        <v>10197355.049999997</v>
      </c>
      <c r="G10" s="117"/>
      <c r="H10" s="116">
        <f>IF(D10=0,"n/a",IF(AND(F10/D10&lt;1,F10/D10&gt;-1),F10/D10,"n/a"))</f>
        <v>9.7677357854509733E-2</v>
      </c>
      <c r="I10" s="118"/>
      <c r="J10" s="119">
        <f>IF(B59=0,"n/a",B10/B59)</f>
        <v>0.14837211053897756</v>
      </c>
      <c r="K10" s="120">
        <f>IF(D59=0,"n/a",D10/D59)</f>
        <v>0.13309773539626696</v>
      </c>
      <c r="M10" s="121"/>
    </row>
    <row r="11" spans="1:13" x14ac:dyDescent="0.2">
      <c r="A11" s="114" t="s">
        <v>10</v>
      </c>
      <c r="B11" s="122">
        <v>93966410.450000003</v>
      </c>
      <c r="C11" s="122"/>
      <c r="D11" s="122">
        <v>91304928.560000002</v>
      </c>
      <c r="E11" s="122"/>
      <c r="F11" s="122">
        <f>B11-D11</f>
        <v>2661481.8900000006</v>
      </c>
      <c r="G11" s="122"/>
      <c r="H11" s="116">
        <f>IF(D11=0,"n/a",IF(AND(F11/D11&lt;1,F11/D11&gt;-1),F11/D11,"n/a"))</f>
        <v>2.9149378154882822E-2</v>
      </c>
      <c r="I11" s="118"/>
      <c r="J11" s="123">
        <f>IF(B60=0,"n/a",B11/B60)</f>
        <v>0.13100937682737118</v>
      </c>
      <c r="K11" s="124">
        <f>IF(D60=0,"n/a",D11/D60)</f>
        <v>0.11857166871362691</v>
      </c>
    </row>
    <row r="12" spans="1:13" x14ac:dyDescent="0.2">
      <c r="A12" s="114" t="s">
        <v>11</v>
      </c>
      <c r="B12" s="122">
        <v>10844522.41</v>
      </c>
      <c r="C12" s="122"/>
      <c r="D12" s="122">
        <v>10028628.68</v>
      </c>
      <c r="E12" s="122"/>
      <c r="F12" s="122">
        <f>B12-D12</f>
        <v>815893.73000000045</v>
      </c>
      <c r="G12" s="122"/>
      <c r="H12" s="116">
        <f>IF(D12=0,"n/a",IF(AND(F12/D12&lt;1,F12/D12&gt;-1),F12/D12,"n/a"))</f>
        <v>8.1356460193518748E-2</v>
      </c>
      <c r="I12" s="118"/>
      <c r="J12" s="123">
        <f>IF(B61=0,"n/a",B12/B61)</f>
        <v>0.1169210833433606</v>
      </c>
      <c r="K12" s="124">
        <f>IF(D61=0,"n/a",D12/D61)</f>
        <v>0.11170747383934339</v>
      </c>
    </row>
    <row r="13" spans="1:13" x14ac:dyDescent="0.2">
      <c r="A13" s="114" t="s">
        <v>12</v>
      </c>
      <c r="B13" s="122">
        <v>6430393.1399999997</v>
      </c>
      <c r="C13" s="122"/>
      <c r="D13" s="122">
        <v>1823903.12</v>
      </c>
      <c r="E13" s="122"/>
      <c r="F13" s="122">
        <f>B13-D13</f>
        <v>4606490.0199999996</v>
      </c>
      <c r="G13" s="122"/>
      <c r="H13" s="116" t="str">
        <f>IF(D13=0,"n/a",IF(AND(F13/D13&lt;1,F13/D13&gt;-1),F13/D13,"n/a"))</f>
        <v>n/a</v>
      </c>
      <c r="I13" s="118"/>
      <c r="J13" s="123">
        <f>IF(B62=0,"n/a",B13/B62)</f>
        <v>0.35405034248258471</v>
      </c>
      <c r="K13" s="124">
        <f>IF(D62=0,"n/a",D13/D62)</f>
        <v>0.31290294527237861</v>
      </c>
      <c r="L13" s="125"/>
    </row>
    <row r="14" spans="1:13" x14ac:dyDescent="0.2">
      <c r="A14" s="114" t="s">
        <v>13</v>
      </c>
      <c r="B14" s="122">
        <v>17013.189999999999</v>
      </c>
      <c r="C14" s="126"/>
      <c r="D14" s="122">
        <v>16258.44</v>
      </c>
      <c r="E14" s="122"/>
      <c r="F14" s="122">
        <f>B14-D14</f>
        <v>754.74999999999818</v>
      </c>
      <c r="G14" s="126"/>
      <c r="H14" s="116">
        <f>IF(D14=0,"n/a",IF(AND(F14/D14&lt;1,F14/D14&gt;-1),F14/D14,"n/a"))</f>
        <v>4.642204295123014E-2</v>
      </c>
      <c r="I14" s="127"/>
      <c r="J14" s="123">
        <f>IF(B63=0,"n/a",B14/B63)</f>
        <v>4.9367956192920844E-2</v>
      </c>
      <c r="K14" s="124">
        <f>IF(D63=0,"n/a",D14/D63)</f>
        <v>5.3605143422354104E-2</v>
      </c>
    </row>
    <row r="15" spans="1:13" ht="8.4499999999999993" customHeight="1" x14ac:dyDescent="0.2">
      <c r="A15" s="112"/>
      <c r="B15" s="128"/>
      <c r="C15" s="122"/>
      <c r="D15" s="128"/>
      <c r="E15" s="122"/>
      <c r="F15" s="128"/>
      <c r="G15" s="122"/>
      <c r="H15" s="129" t="s">
        <v>3</v>
      </c>
      <c r="I15" s="118"/>
      <c r="J15" s="130"/>
      <c r="K15" s="130" t="s">
        <v>14</v>
      </c>
    </row>
    <row r="16" spans="1:13" x14ac:dyDescent="0.2">
      <c r="A16" s="131" t="s">
        <v>15</v>
      </c>
      <c r="B16" s="132">
        <f>SUM(B10:B15)</f>
        <v>225854044.82999998</v>
      </c>
      <c r="C16" s="133"/>
      <c r="D16" s="132">
        <f>SUM(D10:D15)</f>
        <v>207572069.39000002</v>
      </c>
      <c r="E16" s="122"/>
      <c r="F16" s="132">
        <f>SUM(F10:F15)</f>
        <v>18281975.439999998</v>
      </c>
      <c r="G16" s="133"/>
      <c r="H16" s="134">
        <f>IF(D16=0,"n/a",IF(AND(F16/D16&lt;1,F16/D16&gt;-1),F16/D16,"n/a"))</f>
        <v>8.8075315208476446E-2</v>
      </c>
      <c r="I16" s="118"/>
      <c r="J16" s="135">
        <f>IF(B65=0,"n/a",B16/B65)</f>
        <v>0.14108288513648795</v>
      </c>
      <c r="K16" s="135">
        <f>IF(D65=0,"n/a",D16/D65)</f>
        <v>0.12577673201000619</v>
      </c>
    </row>
    <row r="17" spans="1:13" x14ac:dyDescent="0.2">
      <c r="A17" s="114" t="s">
        <v>16</v>
      </c>
      <c r="B17" s="122">
        <v>1474195.75</v>
      </c>
      <c r="C17" s="122"/>
      <c r="D17" s="122">
        <v>1987726.11</v>
      </c>
      <c r="E17" s="122"/>
      <c r="F17" s="122">
        <f>B17-D17</f>
        <v>-513530.3600000001</v>
      </c>
      <c r="G17" s="122"/>
      <c r="H17" s="116">
        <f>IF(D17=0,"n/a",IF(AND(F17/D17&lt;1,F17/D17&gt;-1),F17/D17,"n/a"))</f>
        <v>-0.25835066381454336</v>
      </c>
      <c r="I17" s="127"/>
      <c r="J17" s="124">
        <f>IF(B66=0,"n/a",B17/B66)</f>
        <v>6.9313025149833549E-3</v>
      </c>
      <c r="K17" s="124">
        <f>IF(D66=0,"n/a",D17/D66)</f>
        <v>9.6939889293121799E-3</v>
      </c>
    </row>
    <row r="18" spans="1:13" ht="12.75" customHeight="1" x14ac:dyDescent="0.2">
      <c r="A18" s="114" t="s">
        <v>17</v>
      </c>
      <c r="B18" s="122">
        <v>20555517.309999999</v>
      </c>
      <c r="C18" s="126"/>
      <c r="D18" s="122">
        <v>57152300.299999997</v>
      </c>
      <c r="E18" s="122"/>
      <c r="F18" s="122">
        <f>B18-D18</f>
        <v>-36596782.989999995</v>
      </c>
      <c r="G18" s="126"/>
      <c r="H18" s="116">
        <f>IF(D18=0,"n/a",IF(AND(F18/D18&lt;1,F18/D18&gt;-1),F18/D18,"n/a"))</f>
        <v>-0.64033788312803919</v>
      </c>
      <c r="I18" s="118"/>
      <c r="J18" s="135">
        <f>IF(B67=0,"n/a",B18/B67)</f>
        <v>3.4167380930629876E-2</v>
      </c>
      <c r="K18" s="135">
        <f>IF(D67=0,"n/a",D18/D67)</f>
        <v>6.5083192849921839E-2</v>
      </c>
    </row>
    <row r="19" spans="1:13" ht="6" customHeight="1" x14ac:dyDescent="0.2">
      <c r="A19" s="112"/>
      <c r="B19" s="136"/>
      <c r="C19" s="137"/>
      <c r="D19" s="136"/>
      <c r="E19" s="137"/>
      <c r="F19" s="136"/>
      <c r="G19" s="137"/>
      <c r="H19" s="136" t="s">
        <v>3</v>
      </c>
      <c r="I19" s="138"/>
      <c r="J19" s="138"/>
      <c r="K19" s="138"/>
    </row>
    <row r="20" spans="1:13" x14ac:dyDescent="0.2">
      <c r="A20" s="139" t="s">
        <v>18</v>
      </c>
      <c r="B20" s="122">
        <f>SUM(B16:B18)</f>
        <v>247883757.88999999</v>
      </c>
      <c r="C20" s="122"/>
      <c r="D20" s="122">
        <f>SUM(D16:D18)</f>
        <v>266712095.80000001</v>
      </c>
      <c r="E20" s="122"/>
      <c r="F20" s="122">
        <f>SUM(F16:F18)</f>
        <v>-18828337.909999996</v>
      </c>
      <c r="G20" s="122"/>
      <c r="H20" s="140">
        <f>IF(D20=0,"n/a",IF(AND(F20/D20&lt;1,F20/D20&gt;-1),F20/D20,"n/a"))</f>
        <v>-7.0594240780586279E-2</v>
      </c>
      <c r="I20" s="118"/>
      <c r="J20" s="117"/>
      <c r="K20" s="117"/>
    </row>
    <row r="21" spans="1:13" ht="6.6" customHeight="1" x14ac:dyDescent="0.2">
      <c r="A21" s="141"/>
      <c r="B21" s="126"/>
      <c r="C21" s="126"/>
      <c r="D21" s="126"/>
      <c r="E21" s="126"/>
      <c r="F21" s="126"/>
      <c r="G21" s="126"/>
      <c r="H21" s="142" t="s">
        <v>3</v>
      </c>
      <c r="I21" s="127"/>
      <c r="J21" s="142"/>
      <c r="K21" s="142"/>
    </row>
    <row r="22" spans="1:13" x14ac:dyDescent="0.2">
      <c r="A22" s="114" t="s">
        <v>19</v>
      </c>
      <c r="B22" s="122">
        <v>-5345634.18</v>
      </c>
      <c r="C22" s="122"/>
      <c r="D22" s="122">
        <v>-1339113.46</v>
      </c>
      <c r="E22" s="122"/>
      <c r="F22" s="122">
        <f>B22-D22</f>
        <v>-4006520.7199999997</v>
      </c>
      <c r="G22" s="122"/>
      <c r="H22" s="116" t="str">
        <f>IF(D22=0,"n/a",IF(AND(F22/D22&lt;1,F22/D22&gt;-1),F22/D22,"n/a"))</f>
        <v>n/a</v>
      </c>
      <c r="I22" s="127"/>
      <c r="J22" s="142"/>
      <c r="K22" s="142"/>
    </row>
    <row r="23" spans="1:13" x14ac:dyDescent="0.2">
      <c r="A23" s="114" t="s">
        <v>20</v>
      </c>
      <c r="B23" s="122">
        <v>272005.69</v>
      </c>
      <c r="C23" s="122"/>
      <c r="D23" s="122">
        <v>1472162.03</v>
      </c>
      <c r="E23" s="122"/>
      <c r="F23" s="122">
        <f>B23-D23</f>
        <v>-1200156.3400000001</v>
      </c>
      <c r="G23" s="122"/>
      <c r="H23" s="116">
        <f>IF(D23=0,"n/a",IF(AND(F23/D23&lt;1,F23/D23&gt;-1),F23/D23,"n/a"))</f>
        <v>-0.81523386389744068</v>
      </c>
      <c r="I23" s="127"/>
      <c r="J23" s="142"/>
      <c r="K23" s="142"/>
    </row>
    <row r="24" spans="1:13" x14ac:dyDescent="0.2">
      <c r="A24" s="114" t="s">
        <v>21</v>
      </c>
      <c r="B24" s="122">
        <v>1086361.8</v>
      </c>
      <c r="C24" s="122"/>
      <c r="D24" s="122">
        <v>-3035916.15</v>
      </c>
      <c r="E24" s="122"/>
      <c r="F24" s="122">
        <f>B24-D24</f>
        <v>4122277.95</v>
      </c>
      <c r="G24" s="122"/>
      <c r="H24" s="116" t="str">
        <f>IF(D24=0,"n/a",IF(AND(F24/D24&lt;1,F24/D24&gt;-1),F24/D24,"n/a"))</f>
        <v>n/a</v>
      </c>
      <c r="I24" s="127"/>
      <c r="J24" s="142"/>
      <c r="K24" s="142"/>
    </row>
    <row r="25" spans="1:13" x14ac:dyDescent="0.2">
      <c r="A25" s="114" t="s">
        <v>22</v>
      </c>
      <c r="B25" s="132">
        <v>4080529.37</v>
      </c>
      <c r="C25" s="126"/>
      <c r="D25" s="132">
        <v>3319271.11</v>
      </c>
      <c r="E25" s="122"/>
      <c r="F25" s="132">
        <f>B25-D25</f>
        <v>761258.26000000024</v>
      </c>
      <c r="G25" s="126"/>
      <c r="H25" s="134">
        <f>IF(D25=0,"n/a",IF(AND(F25/D25&lt;1,F25/D25&gt;-1),F25/D25,"n/a"))</f>
        <v>0.22934500821778317</v>
      </c>
      <c r="I25" s="127"/>
      <c r="J25" s="142"/>
      <c r="K25" s="142"/>
    </row>
    <row r="26" spans="1:13" ht="12.75" customHeight="1" x14ac:dyDescent="0.2">
      <c r="A26" s="114" t="s">
        <v>23</v>
      </c>
      <c r="B26" s="132">
        <f>SUM(B22:B25)</f>
        <v>93262.680000000633</v>
      </c>
      <c r="C26" s="122"/>
      <c r="D26" s="132">
        <f>SUM(D22:D25)</f>
        <v>416403.5299999998</v>
      </c>
      <c r="E26" s="122"/>
      <c r="F26" s="132">
        <f>SUM(F22:F25)</f>
        <v>-323140.84999999916</v>
      </c>
      <c r="G26" s="122"/>
      <c r="H26" s="134">
        <f>IF(D26=0,"n/a",IF(AND(F26/D26&lt;1,F26/D26&gt;-1),F26/D26,"n/a"))</f>
        <v>-0.77602812348876904</v>
      </c>
      <c r="I26" s="118"/>
      <c r="J26" s="117"/>
      <c r="K26" s="117"/>
    </row>
    <row r="27" spans="1:13" ht="6.6" customHeight="1" x14ac:dyDescent="0.2">
      <c r="A27" s="141"/>
      <c r="B27" s="143"/>
      <c r="C27" s="126"/>
      <c r="D27" s="143"/>
      <c r="E27" s="143"/>
      <c r="F27" s="143"/>
      <c r="G27" s="126"/>
      <c r="H27" s="142" t="s">
        <v>3</v>
      </c>
      <c r="I27" s="127"/>
      <c r="J27" s="142"/>
      <c r="K27" s="142"/>
    </row>
    <row r="28" spans="1:13" ht="13.5" thickBot="1" x14ac:dyDescent="0.25">
      <c r="A28" s="131" t="s">
        <v>24</v>
      </c>
      <c r="B28" s="144">
        <f>+B26+B20</f>
        <v>247977020.56999999</v>
      </c>
      <c r="C28" s="122"/>
      <c r="D28" s="144">
        <f>+D26+D20</f>
        <v>267128499.33000001</v>
      </c>
      <c r="E28" s="115"/>
      <c r="F28" s="144">
        <f>+F26+F20</f>
        <v>-19151478.759999994</v>
      </c>
      <c r="G28" s="122"/>
      <c r="H28" s="145">
        <f>IF(D28=0,"n/a",IF(AND(F28/D28&lt;1,F28/D28&gt;-1),F28/D28,"n/a"))</f>
        <v>-7.169388069050997E-2</v>
      </c>
      <c r="I28" s="118"/>
      <c r="J28" s="117"/>
      <c r="K28" s="117"/>
    </row>
    <row r="29" spans="1:13" ht="4.1500000000000004" customHeight="1" thickTop="1" x14ac:dyDescent="0.2">
      <c r="A29" s="114"/>
      <c r="B29" s="143"/>
      <c r="C29" s="122"/>
      <c r="D29" s="143"/>
      <c r="E29" s="115"/>
      <c r="F29" s="143"/>
      <c r="G29" s="122"/>
      <c r="H29" s="146"/>
      <c r="I29" s="118"/>
      <c r="J29" s="117"/>
      <c r="K29" s="117"/>
    </row>
    <row r="30" spans="1:13" ht="12.75" customHeight="1" x14ac:dyDescent="0.2">
      <c r="A30" s="112"/>
      <c r="B30" s="147"/>
      <c r="C30" s="148"/>
      <c r="D30" s="147"/>
      <c r="E30" s="147"/>
      <c r="F30" s="147"/>
      <c r="G30" s="148"/>
      <c r="H30" s="122"/>
      <c r="I30" s="149"/>
      <c r="J30" s="138"/>
      <c r="K30" s="138"/>
    </row>
    <row r="31" spans="1:13" x14ac:dyDescent="0.2">
      <c r="A31" s="114" t="s">
        <v>31</v>
      </c>
      <c r="B31" s="115">
        <v>-1167435.1200000001</v>
      </c>
      <c r="C31" s="122"/>
      <c r="D31" s="115">
        <v>0</v>
      </c>
      <c r="E31" s="115"/>
      <c r="F31" s="115"/>
      <c r="G31" s="122"/>
      <c r="H31" s="122"/>
      <c r="I31" s="117"/>
      <c r="J31" s="117"/>
      <c r="K31" s="117"/>
    </row>
    <row r="32" spans="1:13" x14ac:dyDescent="0.2">
      <c r="A32" s="114" t="s">
        <v>32</v>
      </c>
      <c r="B32" s="122">
        <v>9501296.5299999993</v>
      </c>
      <c r="C32" s="122"/>
      <c r="D32" s="122">
        <v>8618590.0999999996</v>
      </c>
      <c r="E32" s="115"/>
      <c r="F32" s="115"/>
      <c r="G32" s="122"/>
      <c r="H32" s="122"/>
      <c r="I32" s="118"/>
      <c r="J32" s="117"/>
      <c r="K32" s="117"/>
      <c r="M32" s="150"/>
    </row>
    <row r="33" spans="1:13" x14ac:dyDescent="0.2">
      <c r="A33" s="114" t="s">
        <v>33</v>
      </c>
      <c r="B33" s="122">
        <v>-6063840.8399999999</v>
      </c>
      <c r="C33" s="122"/>
      <c r="D33" s="122">
        <v>-5489905.3899999997</v>
      </c>
      <c r="E33" s="115"/>
      <c r="F33" s="115"/>
      <c r="G33" s="122"/>
      <c r="H33" s="122"/>
      <c r="I33" s="112"/>
      <c r="J33" s="112"/>
      <c r="K33" s="112"/>
      <c r="M33" s="150"/>
    </row>
    <row r="34" spans="1:13" x14ac:dyDescent="0.2">
      <c r="A34" s="114" t="s">
        <v>34</v>
      </c>
      <c r="B34" s="122">
        <v>9096379.6999999993</v>
      </c>
      <c r="C34" s="122"/>
      <c r="D34" s="122">
        <v>7825564.6100000003</v>
      </c>
      <c r="E34" s="115"/>
      <c r="F34" s="115"/>
      <c r="G34" s="122"/>
      <c r="H34" s="122"/>
      <c r="I34" s="117"/>
      <c r="J34" s="117"/>
      <c r="K34" s="117"/>
      <c r="M34" s="151"/>
    </row>
    <row r="35" spans="1:13" x14ac:dyDescent="0.2">
      <c r="A35" s="114" t="s">
        <v>35</v>
      </c>
      <c r="B35" s="122">
        <v>-4663.7700000000004</v>
      </c>
      <c r="C35" s="122"/>
      <c r="D35" s="122">
        <v>83986.05</v>
      </c>
      <c r="E35" s="115"/>
      <c r="F35" s="115"/>
      <c r="G35" s="122"/>
      <c r="H35" s="122"/>
      <c r="I35" s="117"/>
      <c r="J35" s="117"/>
      <c r="K35" s="117"/>
      <c r="M35" s="151"/>
    </row>
    <row r="36" spans="1:13" x14ac:dyDescent="0.2">
      <c r="A36" s="114" t="s">
        <v>36</v>
      </c>
      <c r="B36" s="122">
        <v>5326141.63</v>
      </c>
      <c r="C36" s="122"/>
      <c r="D36" s="122">
        <v>3556288.02</v>
      </c>
      <c r="E36" s="115"/>
      <c r="F36" s="115"/>
      <c r="G36" s="122"/>
      <c r="H36" s="122"/>
      <c r="I36" s="117"/>
      <c r="J36" s="117"/>
      <c r="K36" s="117"/>
      <c r="M36" s="151"/>
    </row>
    <row r="37" spans="1:13" x14ac:dyDescent="0.2">
      <c r="A37" s="114" t="s">
        <v>37</v>
      </c>
      <c r="B37" s="122">
        <v>11972631.83</v>
      </c>
      <c r="C37" s="122"/>
      <c r="D37" s="122">
        <v>0</v>
      </c>
      <c r="E37" s="115"/>
      <c r="F37" s="115"/>
      <c r="G37" s="122"/>
      <c r="H37" s="122"/>
      <c r="I37" s="117"/>
      <c r="J37" s="117"/>
      <c r="K37" s="117"/>
    </row>
    <row r="38" spans="1:13" x14ac:dyDescent="0.2">
      <c r="A38" s="114" t="s">
        <v>38</v>
      </c>
      <c r="B38" s="122">
        <v>7873099.1299999999</v>
      </c>
      <c r="C38" s="122"/>
      <c r="D38" s="122">
        <v>4172811.03</v>
      </c>
      <c r="E38" s="115"/>
      <c r="F38" s="115"/>
      <c r="G38" s="122"/>
      <c r="H38" s="122"/>
      <c r="I38" s="117"/>
      <c r="J38" s="117"/>
      <c r="K38" s="117"/>
    </row>
    <row r="39" spans="1:13" x14ac:dyDescent="0.2">
      <c r="A39" s="114" t="s">
        <v>39</v>
      </c>
      <c r="B39" s="122">
        <v>898915.12</v>
      </c>
      <c r="C39" s="122"/>
      <c r="D39" s="122">
        <v>0</v>
      </c>
      <c r="E39" s="115"/>
      <c r="F39" s="115"/>
      <c r="G39" s="122"/>
      <c r="H39" s="122"/>
      <c r="I39" s="117"/>
      <c r="J39" s="117"/>
      <c r="K39" s="117"/>
      <c r="M39" s="151"/>
    </row>
    <row r="40" spans="1:13" x14ac:dyDescent="0.2">
      <c r="A40" s="114" t="s">
        <v>40</v>
      </c>
      <c r="B40" s="122">
        <v>0</v>
      </c>
      <c r="C40" s="122"/>
      <c r="D40" s="122">
        <v>0</v>
      </c>
      <c r="E40" s="115"/>
      <c r="F40" s="115"/>
      <c r="G40" s="122"/>
      <c r="H40" s="122"/>
      <c r="I40" s="117"/>
      <c r="J40" s="117"/>
      <c r="K40" s="117"/>
    </row>
    <row r="41" spans="1:13" x14ac:dyDescent="0.2">
      <c r="A41" s="114" t="s">
        <v>41</v>
      </c>
      <c r="B41" s="122">
        <v>9631.77</v>
      </c>
      <c r="C41" s="122"/>
      <c r="D41" s="122">
        <v>5.28</v>
      </c>
      <c r="E41" s="115"/>
      <c r="F41" s="115"/>
      <c r="G41" s="122"/>
      <c r="H41" s="122"/>
      <c r="I41" s="117"/>
      <c r="J41" s="117"/>
      <c r="K41" s="117"/>
    </row>
    <row r="42" spans="1:13" x14ac:dyDescent="0.2">
      <c r="A42" s="114" t="s">
        <v>42</v>
      </c>
      <c r="B42" s="122">
        <v>-3068561.64</v>
      </c>
      <c r="C42" s="122"/>
      <c r="D42" s="122">
        <v>-3447012.18</v>
      </c>
      <c r="E42" s="115"/>
      <c r="F42" s="115"/>
      <c r="G42" s="122"/>
      <c r="H42" s="122"/>
      <c r="I42" s="117"/>
      <c r="J42" s="117"/>
      <c r="K42" s="117"/>
    </row>
    <row r="43" spans="1:13" x14ac:dyDescent="0.2">
      <c r="A43" s="114" t="s">
        <v>43</v>
      </c>
      <c r="B43" s="122">
        <v>3020903.3859999999</v>
      </c>
      <c r="C43" s="122"/>
      <c r="D43" s="122">
        <v>3550388.85</v>
      </c>
      <c r="E43" s="115"/>
      <c r="F43" s="115"/>
      <c r="G43" s="122"/>
      <c r="H43" s="122"/>
      <c r="I43" s="117"/>
      <c r="J43" s="117"/>
      <c r="K43" s="117"/>
    </row>
    <row r="44" spans="1:13" x14ac:dyDescent="0.2">
      <c r="A44" s="114" t="s">
        <v>44</v>
      </c>
      <c r="B44" s="122">
        <v>-206814.266</v>
      </c>
      <c r="C44" s="122"/>
      <c r="D44" s="122">
        <v>-148646.13</v>
      </c>
      <c r="E44" s="115"/>
      <c r="F44" s="115"/>
      <c r="G44" s="122"/>
      <c r="H44" s="122"/>
      <c r="I44" s="117"/>
      <c r="J44" s="117"/>
      <c r="K44" s="117"/>
    </row>
    <row r="45" spans="1:13" x14ac:dyDescent="0.2">
      <c r="A45" s="114" t="s">
        <v>45</v>
      </c>
      <c r="B45" s="122">
        <v>2302170.38</v>
      </c>
      <c r="C45" s="122"/>
      <c r="D45" s="122">
        <v>3536825.89</v>
      </c>
      <c r="E45" s="115"/>
      <c r="F45" s="115"/>
      <c r="G45" s="122"/>
      <c r="H45" s="122"/>
      <c r="I45" s="117"/>
      <c r="J45" s="117"/>
      <c r="K45" s="117"/>
    </row>
    <row r="46" spans="1:13" x14ac:dyDescent="0.2">
      <c r="A46" s="114" t="s">
        <v>46</v>
      </c>
      <c r="B46" s="122">
        <v>2575202.62</v>
      </c>
      <c r="C46" s="122"/>
      <c r="D46" s="122">
        <v>2804750.06</v>
      </c>
      <c r="E46" s="115"/>
      <c r="F46" s="115"/>
      <c r="G46" s="122"/>
      <c r="H46" s="122"/>
      <c r="I46" s="117"/>
      <c r="J46" s="117"/>
      <c r="K46" s="117"/>
    </row>
    <row r="47" spans="1:13" x14ac:dyDescent="0.2">
      <c r="A47" s="114" t="s">
        <v>47</v>
      </c>
      <c r="B47" s="122">
        <v>1816116.37</v>
      </c>
      <c r="C47" s="122"/>
      <c r="D47" s="122">
        <v>0</v>
      </c>
      <c r="E47" s="115"/>
      <c r="F47" s="115"/>
      <c r="G47" s="122"/>
      <c r="H47" s="122"/>
      <c r="I47" s="117"/>
      <c r="J47" s="117"/>
      <c r="K47" s="117"/>
    </row>
    <row r="48" spans="1:13" x14ac:dyDescent="0.2">
      <c r="A48" s="114" t="s">
        <v>48</v>
      </c>
      <c r="B48" s="122">
        <v>4416125.3899999997</v>
      </c>
      <c r="C48" s="153"/>
      <c r="D48" s="122">
        <v>4486506.2</v>
      </c>
      <c r="E48" s="152"/>
      <c r="F48" s="152"/>
      <c r="G48" s="153"/>
      <c r="H48" s="153"/>
      <c r="I48" s="101"/>
      <c r="J48" s="101"/>
      <c r="K48" s="101"/>
    </row>
    <row r="49" spans="1:11" x14ac:dyDescent="0.2">
      <c r="A49" s="114" t="s">
        <v>49</v>
      </c>
      <c r="B49" s="122">
        <v>12419482.74</v>
      </c>
      <c r="C49" s="153"/>
      <c r="D49" s="122">
        <v>14054617.84</v>
      </c>
      <c r="E49" s="152"/>
      <c r="F49" s="152"/>
      <c r="G49" s="153"/>
      <c r="H49" s="153"/>
      <c r="I49" s="101"/>
      <c r="J49" s="101"/>
      <c r="K49" s="101"/>
    </row>
    <row r="50" spans="1:11" x14ac:dyDescent="0.2">
      <c r="A50" s="114" t="s">
        <v>50</v>
      </c>
      <c r="B50" s="122">
        <v>11783231.710000001</v>
      </c>
      <c r="C50" s="153"/>
      <c r="D50" s="122">
        <v>0</v>
      </c>
      <c r="E50" s="152"/>
      <c r="F50" s="152"/>
      <c r="G50" s="153"/>
      <c r="H50" s="153"/>
      <c r="I50" s="101"/>
      <c r="J50" s="101"/>
      <c r="K50" s="101"/>
    </row>
    <row r="51" spans="1:11" x14ac:dyDescent="0.2">
      <c r="A51" s="114" t="s">
        <v>51</v>
      </c>
      <c r="B51" s="122">
        <v>548743.06999999995</v>
      </c>
      <c r="C51" s="153"/>
      <c r="D51" s="122">
        <v>480263.35</v>
      </c>
      <c r="E51" s="152"/>
      <c r="F51" s="152"/>
      <c r="G51" s="153"/>
      <c r="H51" s="153"/>
      <c r="I51" s="101"/>
      <c r="J51" s="101"/>
      <c r="K51" s="101"/>
    </row>
    <row r="52" spans="1:11" x14ac:dyDescent="0.2">
      <c r="A52" s="114" t="s">
        <v>52</v>
      </c>
      <c r="B52" s="122">
        <v>-4974.41</v>
      </c>
      <c r="C52" s="153"/>
      <c r="D52" s="122">
        <v>-1265107.28</v>
      </c>
      <c r="E52" s="152"/>
      <c r="F52" s="152"/>
      <c r="G52" s="153"/>
      <c r="H52" s="153"/>
      <c r="I52" s="101"/>
      <c r="J52" s="101"/>
      <c r="K52" s="101"/>
    </row>
    <row r="53" spans="1:11" x14ac:dyDescent="0.2">
      <c r="A53" s="114" t="s">
        <v>53</v>
      </c>
      <c r="B53" s="122">
        <v>-2962831.37</v>
      </c>
      <c r="C53" s="153"/>
      <c r="D53" s="122">
        <v>-1807555.38</v>
      </c>
      <c r="E53" s="152"/>
      <c r="F53" s="152"/>
      <c r="G53" s="153"/>
      <c r="H53" s="153"/>
      <c r="I53" s="101"/>
      <c r="J53" s="101"/>
      <c r="K53" s="101"/>
    </row>
    <row r="54" spans="1:11" x14ac:dyDescent="0.2">
      <c r="A54" s="114" t="s">
        <v>54</v>
      </c>
      <c r="B54" s="122">
        <v>14955.5</v>
      </c>
      <c r="C54" s="153"/>
      <c r="D54" s="122"/>
      <c r="E54" s="152"/>
      <c r="F54" s="152"/>
      <c r="G54" s="153"/>
      <c r="H54" s="153"/>
      <c r="I54" s="101"/>
      <c r="J54" s="101"/>
      <c r="K54" s="101"/>
    </row>
    <row r="55" spans="1:11" ht="12.75" customHeight="1" x14ac:dyDescent="0.2">
      <c r="A55" s="114"/>
      <c r="B55" s="152"/>
      <c r="C55" s="101"/>
      <c r="D55" s="152"/>
      <c r="E55" s="152"/>
      <c r="F55" s="154" t="s">
        <v>30</v>
      </c>
      <c r="G55" s="103"/>
      <c r="H55" s="103"/>
      <c r="I55" s="101"/>
      <c r="J55" s="101"/>
      <c r="K55" s="101"/>
    </row>
    <row r="56" spans="1:11" x14ac:dyDescent="0.2">
      <c r="A56" s="101"/>
      <c r="B56" s="155" t="s">
        <v>5</v>
      </c>
      <c r="C56" s="101"/>
      <c r="D56" s="155" t="s">
        <v>5</v>
      </c>
      <c r="E56" s="152"/>
      <c r="F56" s="152"/>
      <c r="G56" s="101"/>
      <c r="H56" s="101"/>
      <c r="I56" s="156"/>
      <c r="J56" s="101"/>
      <c r="K56" s="101"/>
    </row>
    <row r="57" spans="1:11" x14ac:dyDescent="0.2">
      <c r="A57" s="108" t="s">
        <v>25</v>
      </c>
      <c r="B57" s="109">
        <v>2024</v>
      </c>
      <c r="C57" s="101"/>
      <c r="D57" s="109">
        <v>2023</v>
      </c>
      <c r="E57" s="153"/>
      <c r="F57" s="157" t="s">
        <v>7</v>
      </c>
      <c r="G57" s="101"/>
      <c r="H57" s="110" t="s">
        <v>8</v>
      </c>
      <c r="I57" s="107"/>
      <c r="J57" s="101"/>
      <c r="K57" s="101"/>
    </row>
    <row r="58" spans="1:11" ht="6" customHeight="1" x14ac:dyDescent="0.2">
      <c r="A58" s="112"/>
      <c r="B58" s="158"/>
      <c r="C58" s="159"/>
      <c r="D58" s="160"/>
      <c r="E58" s="159"/>
      <c r="F58" s="160"/>
      <c r="G58" s="159"/>
      <c r="H58" s="160"/>
      <c r="I58" s="113"/>
      <c r="J58" s="112"/>
      <c r="K58" s="112"/>
    </row>
    <row r="59" spans="1:11" ht="12.75" customHeight="1" x14ac:dyDescent="0.2">
      <c r="A59" s="114" t="s">
        <v>9</v>
      </c>
      <c r="B59" s="161">
        <v>772353410.78400004</v>
      </c>
      <c r="C59" s="133"/>
      <c r="D59" s="161">
        <v>784373605.45000005</v>
      </c>
      <c r="E59" s="161"/>
      <c r="F59" s="161">
        <f>+B59-D59</f>
        <v>-12020194.666000009</v>
      </c>
      <c r="G59" s="133"/>
      <c r="H59" s="140">
        <f>IF(D59=0,"n/a",IF(AND(F59/D59&lt;1,F59/D59&gt;-1),F59/D59,"n/a"))</f>
        <v>-1.5324578214362462E-2</v>
      </c>
      <c r="I59" s="162"/>
      <c r="J59" s="112"/>
      <c r="K59" s="112"/>
    </row>
    <row r="60" spans="1:11" x14ac:dyDescent="0.2">
      <c r="A60" s="114" t="s">
        <v>10</v>
      </c>
      <c r="B60" s="161">
        <v>717249503.24600005</v>
      </c>
      <c r="C60" s="133"/>
      <c r="D60" s="161">
        <v>770040006.61000001</v>
      </c>
      <c r="E60" s="161"/>
      <c r="F60" s="161">
        <f>+B60-D60</f>
        <v>-52790503.363999963</v>
      </c>
      <c r="G60" s="133"/>
      <c r="H60" s="140">
        <f>IF(D60=0,"n/a",IF(AND(F60/D60&lt;1,F60/D60&gt;-1),F60/D60,"n/a"))</f>
        <v>-6.8555533363004378E-2</v>
      </c>
      <c r="I60" s="162"/>
      <c r="J60" s="112"/>
      <c r="K60" s="112"/>
    </row>
    <row r="61" spans="1:11" ht="12.75" customHeight="1" x14ac:dyDescent="0.2">
      <c r="A61" s="114" t="s">
        <v>11</v>
      </c>
      <c r="B61" s="161">
        <v>92750786.255999997</v>
      </c>
      <c r="C61" s="133"/>
      <c r="D61" s="161">
        <v>89775807.609999999</v>
      </c>
      <c r="E61" s="161"/>
      <c r="F61" s="161">
        <f>+B61-D61</f>
        <v>2974978.6459999979</v>
      </c>
      <c r="G61" s="133"/>
      <c r="H61" s="140">
        <f>IF(D61=0,"n/a",IF(AND(F61/D61&lt;1,F61/D61&gt;-1),F61/D61,"n/a"))</f>
        <v>3.313786559207315E-2</v>
      </c>
      <c r="I61" s="162"/>
      <c r="J61" s="112"/>
      <c r="K61" s="112"/>
    </row>
    <row r="62" spans="1:11" x14ac:dyDescent="0.2">
      <c r="A62" s="114" t="s">
        <v>12</v>
      </c>
      <c r="B62" s="161">
        <v>18162369.495000001</v>
      </c>
      <c r="C62" s="133"/>
      <c r="D62" s="161">
        <v>5828973.96</v>
      </c>
      <c r="E62" s="161"/>
      <c r="F62" s="161">
        <f>+B62-D62</f>
        <v>12333395.535</v>
      </c>
      <c r="G62" s="133"/>
      <c r="H62" s="140" t="str">
        <f>IF(D62=0,"n/a",IF(AND(F62/D62&lt;1,F62/D62&gt;-1),F62/D62,"n/a"))</f>
        <v>n/a</v>
      </c>
      <c r="I62" s="162"/>
      <c r="J62" s="163"/>
      <c r="K62" s="112"/>
    </row>
    <row r="63" spans="1:11" x14ac:dyDescent="0.2">
      <c r="A63" s="114" t="s">
        <v>13</v>
      </c>
      <c r="B63" s="161">
        <v>344620.1</v>
      </c>
      <c r="C63" s="165"/>
      <c r="D63" s="161">
        <v>303300</v>
      </c>
      <c r="E63" s="164"/>
      <c r="F63" s="161">
        <f>+B63-D63</f>
        <v>41320.099999999977</v>
      </c>
      <c r="G63" s="165"/>
      <c r="H63" s="140">
        <f>IF(D63=0,"n/a",IF(AND(F63/D63&lt;1,F63/D63&gt;-1),F63/D63,"n/a"))</f>
        <v>0.13623508077810742</v>
      </c>
      <c r="I63" s="162"/>
      <c r="J63" s="112"/>
      <c r="K63" s="112"/>
    </row>
    <row r="64" spans="1:11" x14ac:dyDescent="0.2">
      <c r="A64" s="112"/>
      <c r="B64" s="166"/>
      <c r="C64" s="168"/>
      <c r="D64" s="166"/>
      <c r="E64" s="167"/>
      <c r="F64" s="166"/>
      <c r="G64" s="168"/>
      <c r="H64" s="169"/>
      <c r="I64" s="101"/>
      <c r="J64" s="101"/>
      <c r="K64" s="101"/>
    </row>
    <row r="65" spans="1:11" ht="12.75" customHeight="1" x14ac:dyDescent="0.2">
      <c r="A65" s="131" t="s">
        <v>15</v>
      </c>
      <c r="B65" s="170">
        <f>SUM(B59:B64)</f>
        <v>1600860689.881</v>
      </c>
      <c r="C65" s="133"/>
      <c r="D65" s="170">
        <f>SUM(D59:D64)</f>
        <v>1650321693.6299999</v>
      </c>
      <c r="E65" s="161"/>
      <c r="F65" s="170">
        <f>SUM(F59:F64)</f>
        <v>-49461003.748999976</v>
      </c>
      <c r="G65" s="133"/>
      <c r="H65" s="134">
        <f>IF(D65=0,"n/a",IF(AND(F65/D65&lt;1,F65/D65&gt;-1),F65/D65,"n/a"))</f>
        <v>-2.9970522680464184E-2</v>
      </c>
      <c r="I65" s="162"/>
      <c r="J65" s="112"/>
      <c r="K65" s="112"/>
    </row>
    <row r="66" spans="1:11" ht="12.75" customHeight="1" x14ac:dyDescent="0.2">
      <c r="A66" s="114" t="s">
        <v>26</v>
      </c>
      <c r="B66" s="161">
        <v>212686684.33000001</v>
      </c>
      <c r="C66" s="165"/>
      <c r="D66" s="161">
        <v>205047284.91999999</v>
      </c>
      <c r="E66" s="164"/>
      <c r="F66" s="161">
        <f>+B66-D66</f>
        <v>7639399.4100000262</v>
      </c>
      <c r="G66" s="165"/>
      <c r="H66" s="140">
        <f>IF(D66=0,"n/a",IF(AND(F66/D66&lt;1,F66/D66&gt;-1),F66/D66,"n/a"))</f>
        <v>3.7256769398241817E-2</v>
      </c>
      <c r="I66" s="162"/>
      <c r="J66" s="112"/>
      <c r="K66" s="112"/>
    </row>
    <row r="67" spans="1:11" x14ac:dyDescent="0.2">
      <c r="A67" s="114" t="s">
        <v>17</v>
      </c>
      <c r="B67" s="161">
        <v>601612320</v>
      </c>
      <c r="C67" s="165"/>
      <c r="D67" s="161">
        <v>878142233</v>
      </c>
      <c r="E67" s="164"/>
      <c r="F67" s="161">
        <f>+B67-D67</f>
        <v>-276529913</v>
      </c>
      <c r="G67" s="165"/>
      <c r="H67" s="140">
        <f>IF(D67=0,"n/a",IF(AND(F67/D67&lt;1,F67/D67&gt;-1),F67/D67,"n/a"))</f>
        <v>-0.31490332956119194</v>
      </c>
      <c r="I67" s="162"/>
      <c r="J67" s="112"/>
      <c r="K67" s="112"/>
    </row>
    <row r="68" spans="1:11" ht="6" customHeight="1" x14ac:dyDescent="0.2">
      <c r="A68" s="101"/>
      <c r="B68" s="171"/>
      <c r="C68" s="133"/>
      <c r="D68" s="171"/>
      <c r="E68" s="161"/>
      <c r="F68" s="171"/>
      <c r="G68" s="133"/>
      <c r="H68" s="172"/>
      <c r="I68" s="101"/>
      <c r="J68" s="101"/>
      <c r="K68" s="101"/>
    </row>
    <row r="69" spans="1:11" ht="13.5" thickBot="1" x14ac:dyDescent="0.25">
      <c r="A69" s="131" t="s">
        <v>27</v>
      </c>
      <c r="B69" s="173">
        <f>SUM(B65:B67)</f>
        <v>2415159694.211</v>
      </c>
      <c r="C69" s="133"/>
      <c r="D69" s="173">
        <f>SUM(D65:D67)</f>
        <v>2733511211.5500002</v>
      </c>
      <c r="E69" s="161"/>
      <c r="F69" s="173">
        <f>SUM(F65:F67)</f>
        <v>-318351517.33899993</v>
      </c>
      <c r="G69" s="133"/>
      <c r="H69" s="145">
        <f>IF(D69=0,"n/a",IF(AND(F69/D69&lt;1,F69/D69&gt;-1),F69/D69,"n/a"))</f>
        <v>-0.11646248824363996</v>
      </c>
      <c r="I69" s="162"/>
      <c r="J69" s="112"/>
      <c r="K69" s="112"/>
    </row>
    <row r="70" spans="1:11" ht="12.75" customHeight="1" thickTop="1" x14ac:dyDescent="0.2">
      <c r="A70" s="101"/>
      <c r="B70" s="174"/>
      <c r="C70" s="175"/>
      <c r="D70" s="174"/>
      <c r="E70" s="175"/>
      <c r="F70" s="174"/>
      <c r="G70" s="175"/>
      <c r="H70" s="174"/>
      <c r="I70" s="156"/>
      <c r="J70" s="101"/>
      <c r="K70" s="101"/>
    </row>
    <row r="71" spans="1:11" s="177" customFormat="1" x14ac:dyDescent="0.2">
      <c r="A71" s="100"/>
      <c r="B71" s="176"/>
      <c r="C71" s="176"/>
      <c r="D71" s="176"/>
      <c r="E71" s="176"/>
      <c r="F71" s="176"/>
      <c r="G71" s="176"/>
      <c r="H71" s="176"/>
      <c r="I71" s="176"/>
      <c r="J71" s="176"/>
      <c r="K71" s="176"/>
    </row>
    <row r="72" spans="1:11" s="177" customFormat="1" ht="12.75" customHeight="1" x14ac:dyDescent="0.2">
      <c r="A72" s="100" t="s">
        <v>28</v>
      </c>
      <c r="B72" s="176"/>
      <c r="C72" s="176"/>
      <c r="D72" s="176"/>
      <c r="E72" s="176"/>
      <c r="F72" s="176"/>
      <c r="G72" s="176"/>
      <c r="H72" s="176"/>
      <c r="I72" s="176"/>
      <c r="J72" s="176"/>
      <c r="K72" s="176"/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K1" sqref="K1:K1048576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7109375" style="2" customWidth="1"/>
    <col min="4" max="4" width="17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customWidth="1"/>
    <col min="9" max="9" width="0.7109375" style="2" customWidth="1"/>
    <col min="10" max="10" width="7.7109375" style="2" customWidth="1"/>
    <col min="11" max="11" width="8.5703125" style="2" bestFit="1" customWidth="1"/>
    <col min="12" max="12" width="9.140625" style="2"/>
    <col min="13" max="13" width="16.42578125" style="2" bestFit="1" customWidth="1"/>
    <col min="14" max="16384" width="9.140625" style="2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56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6" t="s">
        <v>3</v>
      </c>
      <c r="B5" s="7"/>
      <c r="C5" s="8"/>
      <c r="D5" s="8"/>
      <c r="E5" s="7"/>
      <c r="F5" s="7"/>
      <c r="G5" s="7"/>
      <c r="H5" s="7"/>
      <c r="I5" s="7"/>
      <c r="J5" s="7"/>
      <c r="K5" s="7"/>
    </row>
    <row r="6" spans="1:13" x14ac:dyDescent="0.2">
      <c r="A6" s="9" t="s">
        <v>3</v>
      </c>
      <c r="B6" s="8"/>
      <c r="C6" s="8"/>
      <c r="D6" s="8"/>
      <c r="E6" s="8"/>
      <c r="F6" s="10" t="s">
        <v>30</v>
      </c>
      <c r="G6" s="10"/>
      <c r="H6" s="10"/>
      <c r="I6" s="11"/>
      <c r="J6" s="12" t="s">
        <v>4</v>
      </c>
      <c r="K6" s="12"/>
    </row>
    <row r="7" spans="1:13" x14ac:dyDescent="0.2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">
      <c r="A8" s="15" t="s">
        <v>6</v>
      </c>
      <c r="B8" s="16">
        <v>2024</v>
      </c>
      <c r="C8" s="8"/>
      <c r="D8" s="16">
        <v>2023</v>
      </c>
      <c r="E8" s="8"/>
      <c r="F8" s="17" t="s">
        <v>7</v>
      </c>
      <c r="G8" s="8"/>
      <c r="H8" s="17" t="s">
        <v>8</v>
      </c>
      <c r="I8" s="18"/>
      <c r="J8" s="16">
        <v>2024</v>
      </c>
      <c r="K8" s="16">
        <v>2023</v>
      </c>
    </row>
    <row r="9" spans="1:13" ht="6.6" customHeight="1" x14ac:dyDescent="0.2">
      <c r="A9" s="19"/>
      <c r="B9" s="20"/>
      <c r="C9" s="19"/>
      <c r="D9" s="20"/>
      <c r="E9" s="19"/>
      <c r="F9" s="20"/>
      <c r="G9" s="19"/>
      <c r="H9" s="20"/>
      <c r="I9" s="20"/>
      <c r="J9" s="20"/>
      <c r="K9" s="20"/>
    </row>
    <row r="10" spans="1:13" x14ac:dyDescent="0.2">
      <c r="A10" s="21" t="s">
        <v>9</v>
      </c>
      <c r="B10" s="22">
        <v>106321591.84</v>
      </c>
      <c r="C10" s="24"/>
      <c r="D10" s="22">
        <v>93844800.019999996</v>
      </c>
      <c r="E10" s="22"/>
      <c r="F10" s="22">
        <f>B10-D10</f>
        <v>12476791.820000008</v>
      </c>
      <c r="G10" s="24"/>
      <c r="H10" s="23">
        <f>IF(D10=0,"n/a",IF(AND(F10/D10&lt;1,F10/D10&gt;-1),F10/D10,"n/a"))</f>
        <v>0.1329513389909828</v>
      </c>
      <c r="I10" s="25"/>
      <c r="J10" s="26">
        <f>IF(B59=0,"n/a",B10/B59)</f>
        <v>0.14919944760577772</v>
      </c>
      <c r="K10" s="27">
        <f>IF(D59=0,"n/a",D10/D59)</f>
        <v>0.13564152370930252</v>
      </c>
      <c r="M10" s="28"/>
    </row>
    <row r="11" spans="1:13" x14ac:dyDescent="0.2">
      <c r="A11" s="21" t="s">
        <v>10</v>
      </c>
      <c r="B11" s="29">
        <v>88673802.840000004</v>
      </c>
      <c r="C11" s="29"/>
      <c r="D11" s="29">
        <v>80233487.680000007</v>
      </c>
      <c r="E11" s="29"/>
      <c r="F11" s="29">
        <f>B11-D11</f>
        <v>8440315.1599999964</v>
      </c>
      <c r="G11" s="29"/>
      <c r="H11" s="23">
        <f>IF(D11=0,"n/a",IF(AND(F11/D11&lt;1,F11/D11&gt;-1),F11/D11,"n/a"))</f>
        <v>0.10519691221280331</v>
      </c>
      <c r="I11" s="25"/>
      <c r="J11" s="30">
        <f>IF(B60=0,"n/a",B11/B60)</f>
        <v>0.13311351969706775</v>
      </c>
      <c r="K11" s="31">
        <f>IF(D60=0,"n/a",D11/D60)</f>
        <v>0.12050630276957687</v>
      </c>
    </row>
    <row r="12" spans="1:13" x14ac:dyDescent="0.2">
      <c r="A12" s="21" t="s">
        <v>11</v>
      </c>
      <c r="B12" s="29">
        <v>10119740.58</v>
      </c>
      <c r="C12" s="29"/>
      <c r="D12" s="29">
        <v>9580826.3699999992</v>
      </c>
      <c r="E12" s="29"/>
      <c r="F12" s="29">
        <f>B12-D12</f>
        <v>538914.21000000089</v>
      </c>
      <c r="G12" s="29"/>
      <c r="H12" s="23">
        <f>IF(D12=0,"n/a",IF(AND(F12/D12&lt;1,F12/D12&gt;-1),F12/D12,"n/a"))</f>
        <v>5.6249240847060768E-2</v>
      </c>
      <c r="I12" s="25"/>
      <c r="J12" s="30">
        <f>IF(B61=0,"n/a",B12/B61)</f>
        <v>0.12183529045682283</v>
      </c>
      <c r="K12" s="31">
        <f>IF(D61=0,"n/a",D12/D61)</f>
        <v>0.10603367040332606</v>
      </c>
    </row>
    <row r="13" spans="1:13" x14ac:dyDescent="0.2">
      <c r="A13" s="21" t="s">
        <v>12</v>
      </c>
      <c r="B13" s="29">
        <v>588339.92000000004</v>
      </c>
      <c r="C13" s="29"/>
      <c r="D13" s="29">
        <v>1664947.6</v>
      </c>
      <c r="E13" s="29"/>
      <c r="F13" s="29">
        <f>B13-D13</f>
        <v>-1076607.6800000002</v>
      </c>
      <c r="G13" s="29"/>
      <c r="H13" s="23">
        <f>IF(D13=0,"n/a",IF(AND(F13/D13&lt;1,F13/D13&gt;-1),F13/D13,"n/a"))</f>
        <v>-0.6466315696662166</v>
      </c>
      <c r="I13" s="25"/>
      <c r="J13" s="30">
        <f>IF(B62=0,"n/a",B13/B62)</f>
        <v>0.21704120361693297</v>
      </c>
      <c r="K13" s="31">
        <f>IF(D62=0,"n/a",D13/D62)</f>
        <v>0.25131091255984983</v>
      </c>
      <c r="L13" s="32"/>
    </row>
    <row r="14" spans="1:13" x14ac:dyDescent="0.2">
      <c r="A14" s="21" t="s">
        <v>13</v>
      </c>
      <c r="B14" s="29">
        <v>16063.27</v>
      </c>
      <c r="C14" s="33"/>
      <c r="D14" s="29">
        <v>14355.98</v>
      </c>
      <c r="E14" s="29"/>
      <c r="F14" s="29">
        <f>B14-D14</f>
        <v>1707.2900000000009</v>
      </c>
      <c r="G14" s="33"/>
      <c r="H14" s="23">
        <f>IF(D14=0,"n/a",IF(AND(F14/D14&lt;1,F14/D14&gt;-1),F14/D14,"n/a"))</f>
        <v>0.11892535375502063</v>
      </c>
      <c r="I14" s="34"/>
      <c r="J14" s="30">
        <f>IF(B63=0,"n/a",B14/B63)</f>
        <v>5.3957910648303666E-2</v>
      </c>
      <c r="K14" s="31">
        <f>IF(D63=0,"n/a",D14/D63)</f>
        <v>4.8558990664321469E-2</v>
      </c>
    </row>
    <row r="15" spans="1:13" ht="8.4499999999999993" customHeight="1" x14ac:dyDescent="0.2">
      <c r="A15" s="19"/>
      <c r="B15" s="35"/>
      <c r="C15" s="29"/>
      <c r="D15" s="35"/>
      <c r="E15" s="29"/>
      <c r="F15" s="35"/>
      <c r="G15" s="29"/>
      <c r="H15" s="36" t="s">
        <v>3</v>
      </c>
      <c r="I15" s="25"/>
      <c r="J15" s="37"/>
      <c r="K15" s="37" t="s">
        <v>14</v>
      </c>
    </row>
    <row r="16" spans="1:13" x14ac:dyDescent="0.2">
      <c r="A16" s="38" t="s">
        <v>15</v>
      </c>
      <c r="B16" s="39">
        <f>SUM(B10:B15)</f>
        <v>205719538.45000002</v>
      </c>
      <c r="C16" s="40"/>
      <c r="D16" s="39">
        <f>SUM(D10:D15)</f>
        <v>185338417.64999998</v>
      </c>
      <c r="E16" s="29"/>
      <c r="F16" s="39">
        <f>SUM(F10:F15)</f>
        <v>20381120.800000004</v>
      </c>
      <c r="G16" s="40"/>
      <c r="H16" s="41">
        <f>IF(D16=0,"n/a",IF(AND(F16/D16&lt;1,F16/D16&gt;-1),F16/D16,"n/a"))</f>
        <v>0.10996705949269772</v>
      </c>
      <c r="I16" s="25"/>
      <c r="J16" s="42">
        <f>IF(B65=0,"n/a",B16/B65)</f>
        <v>0.1404387252950571</v>
      </c>
      <c r="K16" s="42">
        <f>IF(D65=0,"n/a",D16/D65)</f>
        <v>0.12738566785797936</v>
      </c>
    </row>
    <row r="17" spans="1:13" x14ac:dyDescent="0.2">
      <c r="A17" s="21" t="s">
        <v>16</v>
      </c>
      <c r="B17" s="29">
        <v>1442627.16</v>
      </c>
      <c r="C17" s="29"/>
      <c r="D17" s="29">
        <v>1702922.63</v>
      </c>
      <c r="E17" s="29"/>
      <c r="F17" s="29">
        <f>B17-D17</f>
        <v>-260295.46999999997</v>
      </c>
      <c r="G17" s="29"/>
      <c r="H17" s="23">
        <f>IF(D17=0,"n/a",IF(AND(F17/D17&lt;1,F17/D17&gt;-1),F17/D17,"n/a"))</f>
        <v>-0.1528521997502611</v>
      </c>
      <c r="I17" s="34"/>
      <c r="J17" s="31">
        <f>IF(B66=0,"n/a",B17/B66)</f>
        <v>7.0442468581222413E-3</v>
      </c>
      <c r="K17" s="31">
        <f>IF(D66=0,"n/a",D17/D66)</f>
        <v>8.7559127918650122E-3</v>
      </c>
    </row>
    <row r="18" spans="1:13" ht="12.75" customHeight="1" x14ac:dyDescent="0.2">
      <c r="A18" s="21" t="s">
        <v>17</v>
      </c>
      <c r="B18" s="29">
        <v>19922304.109999999</v>
      </c>
      <c r="C18" s="33"/>
      <c r="D18" s="29">
        <v>46125562.799999997</v>
      </c>
      <c r="E18" s="29"/>
      <c r="F18" s="29">
        <f>B18-D18</f>
        <v>-26203258.689999998</v>
      </c>
      <c r="G18" s="33"/>
      <c r="H18" s="23">
        <f>IF(D18=0,"n/a",IF(AND(F18/D18&lt;1,F18/D18&gt;-1),F18/D18,"n/a"))</f>
        <v>-0.56808539775692446</v>
      </c>
      <c r="I18" s="25"/>
      <c r="J18" s="42">
        <f>IF(B67=0,"n/a",B18/B67)</f>
        <v>3.8387122867978754E-2</v>
      </c>
      <c r="K18" s="42">
        <f>IF(D67=0,"n/a",D18/D67)</f>
        <v>5.1997471487098983E-2</v>
      </c>
    </row>
    <row r="19" spans="1:13" ht="6" customHeight="1" x14ac:dyDescent="0.2">
      <c r="A19" s="19"/>
      <c r="B19" s="43"/>
      <c r="C19" s="44"/>
      <c r="D19" s="43"/>
      <c r="E19" s="44"/>
      <c r="F19" s="43"/>
      <c r="G19" s="44"/>
      <c r="H19" s="43" t="s">
        <v>3</v>
      </c>
      <c r="I19" s="45"/>
      <c r="J19" s="45"/>
      <c r="K19" s="45"/>
    </row>
    <row r="20" spans="1:13" x14ac:dyDescent="0.2">
      <c r="A20" s="46" t="s">
        <v>18</v>
      </c>
      <c r="B20" s="29">
        <f>SUM(B16:B18)</f>
        <v>227084469.72000003</v>
      </c>
      <c r="C20" s="29"/>
      <c r="D20" s="29">
        <f>SUM(D16:D18)</f>
        <v>233166903.07999998</v>
      </c>
      <c r="E20" s="29"/>
      <c r="F20" s="29">
        <f>SUM(F16:F18)</f>
        <v>-6082433.359999992</v>
      </c>
      <c r="G20" s="29"/>
      <c r="H20" s="47">
        <f>IF(D20=0,"n/a",IF(AND(F20/D20&lt;1,F20/D20&gt;-1),F20/D20,"n/a"))</f>
        <v>-2.6086178096696246E-2</v>
      </c>
      <c r="I20" s="25"/>
      <c r="J20" s="24"/>
      <c r="K20" s="24"/>
    </row>
    <row r="21" spans="1:13" ht="6.6" customHeight="1" x14ac:dyDescent="0.2">
      <c r="A21" s="48"/>
      <c r="B21" s="33"/>
      <c r="C21" s="33"/>
      <c r="D21" s="33"/>
      <c r="E21" s="33"/>
      <c r="F21" s="33"/>
      <c r="G21" s="33"/>
      <c r="H21" s="49" t="s">
        <v>3</v>
      </c>
      <c r="I21" s="34"/>
      <c r="J21" s="49"/>
      <c r="K21" s="49"/>
    </row>
    <row r="22" spans="1:13" x14ac:dyDescent="0.2">
      <c r="A22" s="21" t="s">
        <v>19</v>
      </c>
      <c r="B22" s="29">
        <v>-4192966.93</v>
      </c>
      <c r="C22" s="29"/>
      <c r="D22" s="29">
        <v>-4786486.2</v>
      </c>
      <c r="E22" s="29"/>
      <c r="F22" s="29">
        <f>B22-D22</f>
        <v>593519.27</v>
      </c>
      <c r="G22" s="29"/>
      <c r="H22" s="23">
        <f>IF(D22=0,"n/a",IF(AND(F22/D22&lt;1,F22/D22&gt;-1),F22/D22,"n/a"))</f>
        <v>-0.12399895146464644</v>
      </c>
      <c r="I22" s="34"/>
      <c r="J22" s="49"/>
      <c r="K22" s="49"/>
    </row>
    <row r="23" spans="1:13" x14ac:dyDescent="0.2">
      <c r="A23" s="21" t="s">
        <v>20</v>
      </c>
      <c r="B23" s="29">
        <v>1706036.24</v>
      </c>
      <c r="C23" s="29"/>
      <c r="D23" s="29">
        <v>1821457.71</v>
      </c>
      <c r="E23" s="29"/>
      <c r="F23" s="29">
        <f>B23-D23</f>
        <v>-115421.46999999997</v>
      </c>
      <c r="G23" s="29"/>
      <c r="H23" s="23">
        <f>IF(D23=0,"n/a",IF(AND(F23/D23&lt;1,F23/D23&gt;-1),F23/D23,"n/a"))</f>
        <v>-6.3367636462995328E-2</v>
      </c>
      <c r="I23" s="34"/>
      <c r="J23" s="49"/>
      <c r="K23" s="49"/>
    </row>
    <row r="24" spans="1:13" x14ac:dyDescent="0.2">
      <c r="A24" s="21" t="s">
        <v>21</v>
      </c>
      <c r="B24" s="29">
        <v>2049298.57</v>
      </c>
      <c r="C24" s="29"/>
      <c r="D24" s="29">
        <v>2882959.98</v>
      </c>
      <c r="E24" s="29"/>
      <c r="F24" s="29">
        <f>B24-D24</f>
        <v>-833661.40999999992</v>
      </c>
      <c r="G24" s="29"/>
      <c r="H24" s="23">
        <f>IF(D24=0,"n/a",IF(AND(F24/D24&lt;1,F24/D24&gt;-1),F24/D24,"n/a"))</f>
        <v>-0.2891685683406538</v>
      </c>
      <c r="I24" s="34"/>
      <c r="J24" s="49"/>
      <c r="K24" s="49"/>
    </row>
    <row r="25" spans="1:13" x14ac:dyDescent="0.2">
      <c r="A25" s="21" t="s">
        <v>22</v>
      </c>
      <c r="B25" s="39">
        <v>5415610.0199999996</v>
      </c>
      <c r="C25" s="33"/>
      <c r="D25" s="39">
        <v>3829234.79</v>
      </c>
      <c r="E25" s="29"/>
      <c r="F25" s="39">
        <f>B25-D25</f>
        <v>1586375.2299999995</v>
      </c>
      <c r="G25" s="33"/>
      <c r="H25" s="41">
        <f>IF(D25=0,"n/a",IF(AND(F25/D25&lt;1,F25/D25&gt;-1),F25/D25,"n/a"))</f>
        <v>0.41427995852925997</v>
      </c>
      <c r="I25" s="34"/>
      <c r="J25" s="49"/>
      <c r="K25" s="49"/>
    </row>
    <row r="26" spans="1:13" ht="12.75" customHeight="1" x14ac:dyDescent="0.2">
      <c r="A26" s="21" t="s">
        <v>23</v>
      </c>
      <c r="B26" s="39">
        <f>SUM(B22:B25)</f>
        <v>4977977.8999999994</v>
      </c>
      <c r="C26" s="29"/>
      <c r="D26" s="39">
        <f>SUM(D22:D25)</f>
        <v>3747166.28</v>
      </c>
      <c r="E26" s="29"/>
      <c r="F26" s="39">
        <f>SUM(F22:F25)</f>
        <v>1230811.6199999996</v>
      </c>
      <c r="G26" s="29"/>
      <c r="H26" s="41">
        <f>IF(D26=0,"n/a",IF(AND(F26/D26&lt;1,F26/D26&gt;-1),F26/D26,"n/a"))</f>
        <v>0.32846463915126811</v>
      </c>
      <c r="I26" s="25"/>
      <c r="J26" s="24"/>
      <c r="K26" s="24"/>
    </row>
    <row r="27" spans="1:13" ht="6.6" customHeight="1" x14ac:dyDescent="0.2">
      <c r="A27" s="48"/>
      <c r="B27" s="50"/>
      <c r="C27" s="33"/>
      <c r="D27" s="50"/>
      <c r="E27" s="50"/>
      <c r="F27" s="50"/>
      <c r="G27" s="33"/>
      <c r="H27" s="49" t="s">
        <v>3</v>
      </c>
      <c r="I27" s="34"/>
      <c r="J27" s="49"/>
      <c r="K27" s="49"/>
    </row>
    <row r="28" spans="1:13" ht="13.5" thickBot="1" x14ac:dyDescent="0.25">
      <c r="A28" s="38" t="s">
        <v>24</v>
      </c>
      <c r="B28" s="51">
        <f>+B26+B20</f>
        <v>232062447.62000003</v>
      </c>
      <c r="C28" s="29"/>
      <c r="D28" s="51">
        <f>+D26+D20</f>
        <v>236914069.35999998</v>
      </c>
      <c r="E28" s="22"/>
      <c r="F28" s="51">
        <f>+F26+F20</f>
        <v>-4851621.7399999928</v>
      </c>
      <c r="G28" s="29"/>
      <c r="H28" s="52">
        <f>IF(D28=0,"n/a",IF(AND(F28/D28&lt;1,F28/D28&gt;-1),F28/D28,"n/a"))</f>
        <v>-2.0478402794338768E-2</v>
      </c>
      <c r="I28" s="25"/>
      <c r="J28" s="24"/>
      <c r="K28" s="24"/>
    </row>
    <row r="29" spans="1:13" ht="4.1500000000000004" customHeight="1" thickTop="1" x14ac:dyDescent="0.2">
      <c r="A29" s="21"/>
      <c r="B29" s="50"/>
      <c r="C29" s="29"/>
      <c r="D29" s="50"/>
      <c r="E29" s="22"/>
      <c r="F29" s="50"/>
      <c r="G29" s="29"/>
      <c r="H29" s="53"/>
      <c r="I29" s="25"/>
      <c r="J29" s="24"/>
      <c r="K29" s="24"/>
    </row>
    <row r="30" spans="1:13" ht="12.75" customHeight="1" x14ac:dyDescent="0.2">
      <c r="A30" s="19"/>
      <c r="B30" s="54"/>
      <c r="C30" s="55"/>
      <c r="D30" s="54"/>
      <c r="E30" s="54"/>
      <c r="F30" s="54"/>
      <c r="G30" s="55"/>
      <c r="H30" s="29"/>
      <c r="I30" s="56"/>
      <c r="J30" s="45"/>
      <c r="K30" s="45"/>
    </row>
    <row r="31" spans="1:13" x14ac:dyDescent="0.2">
      <c r="A31" s="21" t="s">
        <v>31</v>
      </c>
      <c r="B31" s="22">
        <v>-1187857.78</v>
      </c>
      <c r="C31" s="29"/>
      <c r="D31" s="22">
        <v>0</v>
      </c>
      <c r="E31" s="22"/>
      <c r="F31" s="22"/>
      <c r="G31" s="29"/>
      <c r="H31" s="29"/>
      <c r="I31" s="24"/>
      <c r="J31" s="24"/>
      <c r="K31" s="24"/>
    </row>
    <row r="32" spans="1:13" x14ac:dyDescent="0.2">
      <c r="A32" s="21" t="s">
        <v>32</v>
      </c>
      <c r="B32" s="29">
        <v>8683379.8800000008</v>
      </c>
      <c r="C32" s="29"/>
      <c r="D32" s="29">
        <v>8169217.4100000001</v>
      </c>
      <c r="E32" s="22"/>
      <c r="F32" s="22"/>
      <c r="G32" s="29"/>
      <c r="H32" s="29"/>
      <c r="I32" s="25"/>
      <c r="J32" s="24"/>
      <c r="K32" s="24"/>
      <c r="M32" s="57"/>
    </row>
    <row r="33" spans="1:13" x14ac:dyDescent="0.2">
      <c r="A33" s="21" t="s">
        <v>33</v>
      </c>
      <c r="B33" s="29">
        <v>-5588590.3399999999</v>
      </c>
      <c r="C33" s="29"/>
      <c r="D33" s="29">
        <v>-4830276.68</v>
      </c>
      <c r="E33" s="22"/>
      <c r="F33" s="22"/>
      <c r="G33" s="29"/>
      <c r="H33" s="29"/>
      <c r="I33" s="19"/>
      <c r="J33" s="19"/>
      <c r="K33" s="19"/>
      <c r="M33" s="57"/>
    </row>
    <row r="34" spans="1:13" x14ac:dyDescent="0.2">
      <c r="A34" s="21" t="s">
        <v>34</v>
      </c>
      <c r="B34" s="29">
        <v>8403490.3499999996</v>
      </c>
      <c r="C34" s="29"/>
      <c r="D34" s="29">
        <v>6915865.1600000001</v>
      </c>
      <c r="E34" s="22"/>
      <c r="F34" s="22"/>
      <c r="G34" s="29"/>
      <c r="H34" s="29"/>
      <c r="I34" s="24"/>
      <c r="J34" s="24"/>
      <c r="K34" s="24"/>
      <c r="M34" s="58"/>
    </row>
    <row r="35" spans="1:13" x14ac:dyDescent="0.2">
      <c r="A35" s="21" t="s">
        <v>35</v>
      </c>
      <c r="B35" s="29">
        <v>-668.41</v>
      </c>
      <c r="C35" s="29"/>
      <c r="D35" s="29">
        <v>71692.479999999996</v>
      </c>
      <c r="E35" s="22"/>
      <c r="F35" s="22"/>
      <c r="G35" s="29"/>
      <c r="H35" s="29"/>
      <c r="I35" s="24"/>
      <c r="J35" s="24"/>
      <c r="K35" s="24"/>
      <c r="M35" s="58"/>
    </row>
    <row r="36" spans="1:13" x14ac:dyDescent="0.2">
      <c r="A36" s="21" t="s">
        <v>36</v>
      </c>
      <c r="B36" s="29">
        <v>4890261.07</v>
      </c>
      <c r="C36" s="29"/>
      <c r="D36" s="29">
        <v>3129772.6</v>
      </c>
      <c r="E36" s="22"/>
      <c r="F36" s="22"/>
      <c r="G36" s="29"/>
      <c r="H36" s="29"/>
      <c r="I36" s="24"/>
      <c r="J36" s="24"/>
      <c r="K36" s="24"/>
      <c r="M36" s="58"/>
    </row>
    <row r="37" spans="1:13" x14ac:dyDescent="0.2">
      <c r="A37" s="21" t="s">
        <v>37</v>
      </c>
      <c r="B37" s="29">
        <v>11021024.08</v>
      </c>
      <c r="C37" s="29"/>
      <c r="D37" s="29">
        <v>0</v>
      </c>
      <c r="E37" s="22"/>
      <c r="F37" s="22"/>
      <c r="G37" s="29"/>
      <c r="H37" s="29"/>
      <c r="I37" s="24"/>
      <c r="J37" s="24"/>
      <c r="K37" s="24"/>
    </row>
    <row r="38" spans="1:13" x14ac:dyDescent="0.2">
      <c r="A38" s="21" t="s">
        <v>38</v>
      </c>
      <c r="B38" s="29">
        <v>7204051.3399999999</v>
      </c>
      <c r="C38" s="29"/>
      <c r="D38" s="29">
        <v>3668795.81</v>
      </c>
      <c r="E38" s="22"/>
      <c r="F38" s="22"/>
      <c r="G38" s="29"/>
      <c r="H38" s="29"/>
      <c r="I38" s="24"/>
      <c r="J38" s="24"/>
      <c r="K38" s="24"/>
    </row>
    <row r="39" spans="1:13" x14ac:dyDescent="0.2">
      <c r="A39" s="21" t="s">
        <v>39</v>
      </c>
      <c r="B39" s="29">
        <v>812297.17</v>
      </c>
      <c r="C39" s="29"/>
      <c r="D39" s="29">
        <v>0</v>
      </c>
      <c r="E39" s="22"/>
      <c r="F39" s="22"/>
      <c r="G39" s="29"/>
      <c r="H39" s="29"/>
      <c r="I39" s="24"/>
      <c r="J39" s="24"/>
      <c r="K39" s="24"/>
      <c r="M39" s="58"/>
    </row>
    <row r="40" spans="1:13" x14ac:dyDescent="0.2">
      <c r="A40" s="21" t="s">
        <v>40</v>
      </c>
      <c r="B40" s="29">
        <v>0</v>
      </c>
      <c r="C40" s="29"/>
      <c r="D40" s="29">
        <v>0</v>
      </c>
      <c r="E40" s="22"/>
      <c r="F40" s="22"/>
      <c r="G40" s="29"/>
      <c r="H40" s="29"/>
      <c r="I40" s="24"/>
      <c r="J40" s="24"/>
      <c r="K40" s="24"/>
    </row>
    <row r="41" spans="1:13" x14ac:dyDescent="0.2">
      <c r="A41" s="21" t="s">
        <v>41</v>
      </c>
      <c r="B41" s="29">
        <v>8737.7000000000007</v>
      </c>
      <c r="C41" s="29"/>
      <c r="D41" s="29">
        <v>-39.92</v>
      </c>
      <c r="E41" s="22"/>
      <c r="F41" s="22"/>
      <c r="G41" s="29"/>
      <c r="H41" s="29"/>
      <c r="I41" s="24"/>
      <c r="J41" s="24"/>
      <c r="K41" s="24"/>
    </row>
    <row r="42" spans="1:13" x14ac:dyDescent="0.2">
      <c r="A42" s="21" t="s">
        <v>42</v>
      </c>
      <c r="B42" s="29">
        <v>-2554346.2400000002</v>
      </c>
      <c r="C42" s="29"/>
      <c r="D42" s="29">
        <v>-2779052.94</v>
      </c>
      <c r="E42" s="22"/>
      <c r="F42" s="22"/>
      <c r="G42" s="29"/>
      <c r="H42" s="29"/>
      <c r="I42" s="24"/>
      <c r="J42" s="24"/>
      <c r="K42" s="24"/>
    </row>
    <row r="43" spans="1:13" x14ac:dyDescent="0.2">
      <c r="A43" s="21" t="s">
        <v>43</v>
      </c>
      <c r="B43" s="29">
        <v>2629864.1770000001</v>
      </c>
      <c r="C43" s="29"/>
      <c r="D43" s="29">
        <v>2831949.41</v>
      </c>
      <c r="E43" s="22"/>
      <c r="F43" s="22"/>
      <c r="G43" s="29"/>
      <c r="H43" s="29"/>
      <c r="I43" s="24"/>
      <c r="J43" s="24"/>
      <c r="K43" s="24"/>
    </row>
    <row r="44" spans="1:13" x14ac:dyDescent="0.2">
      <c r="A44" s="21" t="s">
        <v>44</v>
      </c>
      <c r="B44" s="29">
        <v>-180491.17600000001</v>
      </c>
      <c r="C44" s="29"/>
      <c r="D44" s="29">
        <v>-125811.99</v>
      </c>
      <c r="E44" s="22"/>
      <c r="F44" s="22"/>
      <c r="G44" s="29"/>
      <c r="H44" s="29"/>
      <c r="I44" s="24"/>
      <c r="J44" s="24"/>
      <c r="K44" s="24"/>
    </row>
    <row r="45" spans="1:13" x14ac:dyDescent="0.2">
      <c r="A45" s="21" t="s">
        <v>45</v>
      </c>
      <c r="B45" s="29">
        <v>2026789.34</v>
      </c>
      <c r="C45" s="29"/>
      <c r="D45" s="29">
        <v>3260139.42</v>
      </c>
      <c r="E45" s="22"/>
      <c r="F45" s="22"/>
      <c r="G45" s="29"/>
      <c r="H45" s="29"/>
      <c r="I45" s="24"/>
      <c r="J45" s="24"/>
      <c r="K45" s="24"/>
    </row>
    <row r="46" spans="1:13" x14ac:dyDescent="0.2">
      <c r="A46" s="21" t="s">
        <v>46</v>
      </c>
      <c r="B46" s="29">
        <v>2368310.2999999998</v>
      </c>
      <c r="C46" s="29"/>
      <c r="D46" s="29">
        <v>2477216.9900000002</v>
      </c>
      <c r="E46" s="22"/>
      <c r="F46" s="22"/>
      <c r="G46" s="29"/>
      <c r="H46" s="29"/>
      <c r="I46" s="24"/>
      <c r="J46" s="24"/>
      <c r="K46" s="24"/>
    </row>
    <row r="47" spans="1:13" x14ac:dyDescent="0.2">
      <c r="A47" s="21" t="s">
        <v>47</v>
      </c>
      <c r="B47" s="29">
        <v>1633297.94</v>
      </c>
      <c r="C47" s="29"/>
      <c r="D47" s="29">
        <v>1600593.12</v>
      </c>
      <c r="E47" s="22"/>
      <c r="F47" s="22"/>
      <c r="G47" s="29"/>
      <c r="H47" s="29"/>
      <c r="I47" s="24"/>
      <c r="J47" s="24"/>
      <c r="K47" s="24"/>
    </row>
    <row r="48" spans="1:13" x14ac:dyDescent="0.2">
      <c r="A48" s="21" t="s">
        <v>48</v>
      </c>
      <c r="B48" s="29">
        <v>4153100.24</v>
      </c>
      <c r="C48" s="61"/>
      <c r="D48" s="29">
        <v>4047652.85</v>
      </c>
      <c r="E48" s="60"/>
      <c r="F48" s="60"/>
      <c r="G48" s="61"/>
      <c r="H48" s="61"/>
      <c r="I48" s="8"/>
      <c r="J48" s="8"/>
      <c r="K48" s="8"/>
    </row>
    <row r="49" spans="1:11" x14ac:dyDescent="0.2">
      <c r="A49" s="21" t="s">
        <v>49</v>
      </c>
      <c r="B49" s="29">
        <v>11130411.52</v>
      </c>
      <c r="C49" s="61"/>
      <c r="D49" s="29">
        <v>13030455.560000001</v>
      </c>
      <c r="E49" s="60"/>
      <c r="F49" s="60"/>
      <c r="G49" s="61"/>
      <c r="H49" s="61"/>
      <c r="I49" s="8"/>
      <c r="J49" s="8"/>
      <c r="K49" s="8"/>
    </row>
    <row r="50" spans="1:11" x14ac:dyDescent="0.2">
      <c r="A50" s="21" t="s">
        <v>50</v>
      </c>
      <c r="B50" s="29">
        <v>10574316.029999999</v>
      </c>
      <c r="C50" s="61"/>
      <c r="D50" s="29">
        <v>0</v>
      </c>
      <c r="E50" s="60"/>
      <c r="F50" s="60"/>
      <c r="G50" s="61"/>
      <c r="H50" s="61"/>
      <c r="I50" s="8"/>
      <c r="J50" s="8"/>
      <c r="K50" s="8"/>
    </row>
    <row r="51" spans="1:11" x14ac:dyDescent="0.2">
      <c r="A51" s="21" t="s">
        <v>51</v>
      </c>
      <c r="B51" s="29">
        <v>508386.38</v>
      </c>
      <c r="C51" s="61"/>
      <c r="D51" s="29">
        <v>423150.66</v>
      </c>
      <c r="E51" s="60"/>
      <c r="F51" s="60"/>
      <c r="G51" s="61"/>
      <c r="H51" s="61"/>
      <c r="I51" s="8"/>
      <c r="J51" s="8"/>
      <c r="K51" s="8"/>
    </row>
    <row r="52" spans="1:11" x14ac:dyDescent="0.2">
      <c r="A52" s="21" t="s">
        <v>52</v>
      </c>
      <c r="B52" s="29">
        <v>-1695.46</v>
      </c>
      <c r="C52" s="61"/>
      <c r="D52" s="29">
        <v>-1114518.76</v>
      </c>
      <c r="E52" s="60"/>
      <c r="F52" s="60"/>
      <c r="G52" s="61"/>
      <c r="H52" s="61"/>
      <c r="I52" s="8"/>
      <c r="J52" s="8"/>
      <c r="K52" s="8"/>
    </row>
    <row r="53" spans="1:11" x14ac:dyDescent="0.2">
      <c r="A53" s="21" t="s">
        <v>53</v>
      </c>
      <c r="B53" s="29">
        <v>-2743626.47</v>
      </c>
      <c r="C53" s="61"/>
      <c r="D53" s="29">
        <v>-1673261.04</v>
      </c>
      <c r="E53" s="60"/>
      <c r="F53" s="60"/>
      <c r="G53" s="61"/>
      <c r="H53" s="61"/>
      <c r="I53" s="8"/>
      <c r="J53" s="8"/>
      <c r="K53" s="8"/>
    </row>
    <row r="54" spans="1:11" x14ac:dyDescent="0.2">
      <c r="A54" s="21" t="s">
        <v>54</v>
      </c>
      <c r="B54" s="29">
        <v>13849.04</v>
      </c>
      <c r="C54" s="61"/>
      <c r="D54" s="29"/>
      <c r="E54" s="60"/>
      <c r="F54" s="60"/>
      <c r="G54" s="61"/>
      <c r="H54" s="61"/>
      <c r="I54" s="8"/>
      <c r="J54" s="8"/>
      <c r="K54" s="8"/>
    </row>
    <row r="55" spans="1:11" ht="12.75" customHeight="1" x14ac:dyDescent="0.2">
      <c r="A55" s="21"/>
      <c r="B55" s="60"/>
      <c r="C55" s="8"/>
      <c r="D55" s="60"/>
      <c r="E55" s="60"/>
      <c r="F55" s="62" t="s">
        <v>30</v>
      </c>
      <c r="G55" s="10"/>
      <c r="H55" s="10"/>
      <c r="I55" s="8"/>
      <c r="J55" s="8"/>
      <c r="K55" s="8"/>
    </row>
    <row r="56" spans="1:11" x14ac:dyDescent="0.2">
      <c r="A56" s="8"/>
      <c r="B56" s="63" t="s">
        <v>5</v>
      </c>
      <c r="C56" s="8"/>
      <c r="D56" s="63" t="s">
        <v>5</v>
      </c>
      <c r="E56" s="60"/>
      <c r="F56" s="60"/>
      <c r="G56" s="8"/>
      <c r="H56" s="8"/>
      <c r="I56" s="64"/>
      <c r="J56" s="8"/>
      <c r="K56" s="8"/>
    </row>
    <row r="57" spans="1:11" x14ac:dyDescent="0.2">
      <c r="A57" s="15" t="s">
        <v>25</v>
      </c>
      <c r="B57" s="16">
        <v>2024</v>
      </c>
      <c r="C57" s="8"/>
      <c r="D57" s="16">
        <v>2023</v>
      </c>
      <c r="E57" s="61"/>
      <c r="F57" s="65" t="s">
        <v>7</v>
      </c>
      <c r="G57" s="8"/>
      <c r="H57" s="17" t="s">
        <v>8</v>
      </c>
      <c r="I57" s="14"/>
      <c r="J57" s="8"/>
      <c r="K57" s="8"/>
    </row>
    <row r="58" spans="1:11" ht="6" customHeight="1" x14ac:dyDescent="0.2">
      <c r="A58" s="19"/>
      <c r="B58" s="66"/>
      <c r="C58" s="68"/>
      <c r="D58" s="69"/>
      <c r="E58" s="68"/>
      <c r="F58" s="69"/>
      <c r="G58" s="68"/>
      <c r="H58" s="69"/>
      <c r="I58" s="20"/>
      <c r="J58" s="19"/>
      <c r="K58" s="19"/>
    </row>
    <row r="59" spans="1:11" ht="12.75" customHeight="1" x14ac:dyDescent="0.2">
      <c r="A59" s="21" t="s">
        <v>9</v>
      </c>
      <c r="B59" s="70">
        <v>712613843.72500002</v>
      </c>
      <c r="C59" s="40"/>
      <c r="D59" s="70">
        <v>691858934.14999998</v>
      </c>
      <c r="E59" s="70"/>
      <c r="F59" s="70">
        <f>+B59-D59</f>
        <v>20754909.575000048</v>
      </c>
      <c r="G59" s="40"/>
      <c r="H59" s="47">
        <f>IF(D59=0,"n/a",IF(AND(F59/D59&lt;1,F59/D59&gt;-1),F59/D59,"n/a"))</f>
        <v>2.9998759213103163E-2</v>
      </c>
      <c r="I59" s="71"/>
      <c r="J59" s="19"/>
      <c r="K59" s="19"/>
    </row>
    <row r="60" spans="1:11" x14ac:dyDescent="0.2">
      <c r="A60" s="21" t="s">
        <v>10</v>
      </c>
      <c r="B60" s="70">
        <v>666151740.57299995</v>
      </c>
      <c r="C60" s="40"/>
      <c r="D60" s="70">
        <v>665803247.10000002</v>
      </c>
      <c r="E60" s="70"/>
      <c r="F60" s="70">
        <f>+B60-D60</f>
        <v>348493.47299993038</v>
      </c>
      <c r="G60" s="40"/>
      <c r="H60" s="47">
        <f>IF(D60=0,"n/a",IF(AND(F60/D60&lt;1,F60/D60&gt;-1),F60/D60,"n/a"))</f>
        <v>5.2341810364825176E-4</v>
      </c>
      <c r="I60" s="71"/>
      <c r="J60" s="19"/>
      <c r="K60" s="19"/>
    </row>
    <row r="61" spans="1:11" ht="12.75" customHeight="1" x14ac:dyDescent="0.2">
      <c r="A61" s="21" t="s">
        <v>11</v>
      </c>
      <c r="B61" s="70">
        <v>83060831.899000004</v>
      </c>
      <c r="C61" s="40"/>
      <c r="D61" s="70">
        <v>90356453.129999995</v>
      </c>
      <c r="E61" s="70"/>
      <c r="F61" s="70">
        <f>+B61-D61</f>
        <v>-7295621.2309999913</v>
      </c>
      <c r="G61" s="40"/>
      <c r="H61" s="47">
        <f>IF(D61=0,"n/a",IF(AND(F61/D61&lt;1,F61/D61&gt;-1),F61/D61,"n/a"))</f>
        <v>-8.0742669485968477E-2</v>
      </c>
      <c r="I61" s="71"/>
      <c r="J61" s="19"/>
      <c r="K61" s="19"/>
    </row>
    <row r="62" spans="1:11" x14ac:dyDescent="0.2">
      <c r="A62" s="21" t="s">
        <v>12</v>
      </c>
      <c r="B62" s="70">
        <v>2710729.162</v>
      </c>
      <c r="C62" s="40"/>
      <c r="D62" s="70">
        <v>6625050.9500000002</v>
      </c>
      <c r="E62" s="70"/>
      <c r="F62" s="70">
        <f>+B62-D62</f>
        <v>-3914321.7880000002</v>
      </c>
      <c r="G62" s="40"/>
      <c r="H62" s="47">
        <f>IF(D62=0,"n/a",IF(AND(F62/D62&lt;1,F62/D62&gt;-1),F62/D62,"n/a"))</f>
        <v>-0.59083648073680095</v>
      </c>
      <c r="I62" s="71"/>
      <c r="J62" s="72"/>
      <c r="K62" s="19"/>
    </row>
    <row r="63" spans="1:11" x14ac:dyDescent="0.2">
      <c r="A63" s="21" t="s">
        <v>13</v>
      </c>
      <c r="B63" s="70">
        <v>297700</v>
      </c>
      <c r="C63" s="74"/>
      <c r="D63" s="70">
        <v>295640</v>
      </c>
      <c r="E63" s="73"/>
      <c r="F63" s="70">
        <f>+B63-D63</f>
        <v>2060</v>
      </c>
      <c r="G63" s="74"/>
      <c r="H63" s="47">
        <f>IF(D63=0,"n/a",IF(AND(F63/D63&lt;1,F63/D63&gt;-1),F63/D63,"n/a"))</f>
        <v>6.9679339737518603E-3</v>
      </c>
      <c r="I63" s="71"/>
      <c r="J63" s="19"/>
      <c r="K63" s="19"/>
    </row>
    <row r="64" spans="1:11" x14ac:dyDescent="0.2">
      <c r="A64" s="19"/>
      <c r="B64" s="75"/>
      <c r="C64" s="77"/>
      <c r="D64" s="75"/>
      <c r="E64" s="76"/>
      <c r="F64" s="75"/>
      <c r="G64" s="77"/>
      <c r="H64" s="78"/>
      <c r="I64" s="8"/>
      <c r="J64" s="8"/>
      <c r="K64" s="8"/>
    </row>
    <row r="65" spans="1:11" ht="12.75" customHeight="1" x14ac:dyDescent="0.2">
      <c r="A65" s="38" t="s">
        <v>15</v>
      </c>
      <c r="B65" s="79">
        <f>SUM(B59:B64)</f>
        <v>1464834845.3589997</v>
      </c>
      <c r="C65" s="40"/>
      <c r="D65" s="79">
        <f>SUM(D59:D64)</f>
        <v>1454939325.3300002</v>
      </c>
      <c r="E65" s="70"/>
      <c r="F65" s="79">
        <f>SUM(F59:F64)</f>
        <v>9895520.0289999861</v>
      </c>
      <c r="G65" s="40"/>
      <c r="H65" s="41">
        <f>IF(D65=0,"n/a",IF(AND(F65/D65&lt;1,F65/D65&gt;-1),F65/D65,"n/a"))</f>
        <v>6.8013283143305969E-3</v>
      </c>
      <c r="I65" s="71"/>
      <c r="J65" s="19"/>
      <c r="K65" s="19"/>
    </row>
    <row r="66" spans="1:11" ht="12.75" customHeight="1" x14ac:dyDescent="0.2">
      <c r="A66" s="21" t="s">
        <v>26</v>
      </c>
      <c r="B66" s="70">
        <v>204795088.68099999</v>
      </c>
      <c r="C66" s="74"/>
      <c r="D66" s="70">
        <v>194488304.13</v>
      </c>
      <c r="E66" s="73"/>
      <c r="F66" s="70">
        <f>+B66-D66</f>
        <v>10306784.550999999</v>
      </c>
      <c r="G66" s="74"/>
      <c r="H66" s="47">
        <f>IF(D66=0,"n/a",IF(AND(F66/D66&lt;1,F66/D66&gt;-1),F66/D66,"n/a"))</f>
        <v>5.2994366921471699E-2</v>
      </c>
      <c r="I66" s="71"/>
      <c r="J66" s="19"/>
      <c r="K66" s="19"/>
    </row>
    <row r="67" spans="1:11" x14ac:dyDescent="0.2">
      <c r="A67" s="21" t="s">
        <v>17</v>
      </c>
      <c r="B67" s="70">
        <v>518984040</v>
      </c>
      <c r="C67" s="74"/>
      <c r="D67" s="70">
        <v>887073188</v>
      </c>
      <c r="E67" s="73"/>
      <c r="F67" s="70">
        <f>+B67-D67</f>
        <v>-368089148</v>
      </c>
      <c r="G67" s="74"/>
      <c r="H67" s="47">
        <f>IF(D67=0,"n/a",IF(AND(F67/D67&lt;1,F67/D67&gt;-1),F67/D67,"n/a"))</f>
        <v>-0.41494789041014279</v>
      </c>
      <c r="I67" s="71"/>
      <c r="J67" s="19"/>
      <c r="K67" s="19"/>
    </row>
    <row r="68" spans="1:11" ht="6" customHeight="1" x14ac:dyDescent="0.2">
      <c r="A68" s="8"/>
      <c r="B68" s="80"/>
      <c r="C68" s="40"/>
      <c r="D68" s="80"/>
      <c r="E68" s="70"/>
      <c r="F68" s="80"/>
      <c r="G68" s="40"/>
      <c r="H68" s="81"/>
      <c r="I68" s="8"/>
      <c r="J68" s="8"/>
      <c r="K68" s="8"/>
    </row>
    <row r="69" spans="1:11" ht="13.5" thickBot="1" x14ac:dyDescent="0.25">
      <c r="A69" s="38" t="s">
        <v>27</v>
      </c>
      <c r="B69" s="82">
        <f>SUM(B65:B67)</f>
        <v>2188613974.04</v>
      </c>
      <c r="C69" s="40"/>
      <c r="D69" s="82">
        <f>SUM(D65:D67)</f>
        <v>2536500817.46</v>
      </c>
      <c r="E69" s="70"/>
      <c r="F69" s="82">
        <f>SUM(F65:F67)</f>
        <v>-347886843.42000002</v>
      </c>
      <c r="G69" s="40"/>
      <c r="H69" s="52">
        <f>IF(D69=0,"n/a",IF(AND(F69/D69&lt;1,F69/D69&gt;-1),F69/D69,"n/a"))</f>
        <v>-0.13715226938833269</v>
      </c>
      <c r="I69" s="71"/>
      <c r="J69" s="19"/>
      <c r="K69" s="19"/>
    </row>
    <row r="70" spans="1:11" ht="12.75" customHeight="1" thickTop="1" x14ac:dyDescent="0.2">
      <c r="A70" s="8"/>
      <c r="B70" s="83"/>
      <c r="C70" s="84"/>
      <c r="D70" s="83"/>
      <c r="E70" s="84"/>
      <c r="F70" s="83"/>
      <c r="G70" s="84"/>
      <c r="H70" s="83"/>
      <c r="I70" s="64"/>
      <c r="J70" s="8"/>
      <c r="K70" s="8"/>
    </row>
    <row r="71" spans="1:11" s="86" customFormat="1" x14ac:dyDescent="0.2">
      <c r="A71" s="7"/>
      <c r="B71" s="85"/>
      <c r="C71" s="85"/>
      <c r="D71" s="85"/>
      <c r="E71" s="85"/>
      <c r="F71" s="85"/>
      <c r="G71" s="85"/>
      <c r="H71" s="85"/>
      <c r="I71" s="85"/>
      <c r="J71" s="85"/>
      <c r="K71" s="85"/>
    </row>
    <row r="72" spans="1:11" s="86" customFormat="1" ht="12.75" customHeight="1" x14ac:dyDescent="0.2">
      <c r="A72" s="7" t="s">
        <v>28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zoomScaleNormal="100" workbookViewId="0">
      <pane ySplit="9" topLeftCell="A15" activePane="bottomLeft" state="frozen"/>
      <selection activeCell="F24" sqref="F24"/>
      <selection pane="bottomLeft" activeCell="K1" sqref="K1:K1048576"/>
    </sheetView>
  </sheetViews>
  <sheetFormatPr defaultColWidth="9.140625" defaultRowHeight="12.75" x14ac:dyDescent="0.2"/>
  <cols>
    <col min="1" max="1" width="41.85546875" style="2" customWidth="1"/>
    <col min="2" max="2" width="18.140625" style="2" bestFit="1" customWidth="1"/>
    <col min="3" max="3" width="0.7109375" style="2" customWidth="1"/>
    <col min="4" max="4" width="18.140625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bestFit="1" customWidth="1"/>
    <col min="9" max="9" width="0.7109375" style="2" customWidth="1"/>
    <col min="10" max="11" width="13.28515625" style="2" customWidth="1"/>
    <col min="12" max="16384" width="9.140625" style="2"/>
  </cols>
  <sheetData>
    <row r="1" spans="1:11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x14ac:dyDescent="0.25">
      <c r="A3" s="1" t="s">
        <v>57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1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x14ac:dyDescent="0.2">
      <c r="A5" s="6" t="s">
        <v>3</v>
      </c>
      <c r="B5" s="7"/>
      <c r="C5" s="8"/>
      <c r="D5" s="8"/>
      <c r="E5" s="7"/>
      <c r="F5" s="7"/>
      <c r="G5" s="7"/>
      <c r="H5" s="7"/>
      <c r="I5" s="7"/>
      <c r="J5" s="7"/>
      <c r="K5" s="7"/>
    </row>
    <row r="6" spans="1:11" x14ac:dyDescent="0.2">
      <c r="A6" s="9" t="s">
        <v>3</v>
      </c>
      <c r="B6" s="8"/>
      <c r="C6" s="8"/>
      <c r="D6" s="8"/>
      <c r="E6" s="8"/>
      <c r="F6" s="10" t="s">
        <v>30</v>
      </c>
      <c r="G6" s="10"/>
      <c r="H6" s="10"/>
      <c r="I6" s="11"/>
      <c r="J6" s="12" t="s">
        <v>4</v>
      </c>
      <c r="K6" s="12"/>
    </row>
    <row r="7" spans="1:11" x14ac:dyDescent="0.2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1" ht="13.15" hidden="1" customHeight="1" x14ac:dyDescent="0.2">
      <c r="A8" s="13"/>
      <c r="B8" s="13"/>
      <c r="C8" s="8"/>
      <c r="D8" s="13"/>
      <c r="E8" s="11"/>
      <c r="F8" s="87"/>
      <c r="G8" s="11"/>
      <c r="H8" s="11"/>
      <c r="I8" s="11"/>
      <c r="J8" s="87"/>
      <c r="K8" s="11"/>
    </row>
    <row r="9" spans="1:11" ht="12.75" customHeight="1" x14ac:dyDescent="0.2">
      <c r="A9" s="15" t="s">
        <v>6</v>
      </c>
      <c r="B9" s="16">
        <v>2024</v>
      </c>
      <c r="C9" s="8"/>
      <c r="D9" s="16">
        <v>2023</v>
      </c>
      <c r="E9" s="8"/>
      <c r="F9" s="17" t="s">
        <v>7</v>
      </c>
      <c r="G9" s="8"/>
      <c r="H9" s="17" t="s">
        <v>8</v>
      </c>
      <c r="I9" s="18"/>
      <c r="J9" s="16">
        <v>2024</v>
      </c>
      <c r="K9" s="16">
        <v>2023</v>
      </c>
    </row>
    <row r="10" spans="1:11" ht="6.6" customHeight="1" x14ac:dyDescent="0.2">
      <c r="A10" s="19"/>
      <c r="B10" s="20"/>
      <c r="C10" s="19"/>
      <c r="D10" s="20"/>
      <c r="E10" s="19"/>
      <c r="F10" s="20"/>
      <c r="G10" s="19"/>
      <c r="H10" s="20"/>
      <c r="I10" s="20"/>
      <c r="J10" s="20"/>
      <c r="K10" s="20"/>
    </row>
    <row r="11" spans="1:11" x14ac:dyDescent="0.2">
      <c r="A11" s="21" t="s">
        <v>9</v>
      </c>
      <c r="B11" s="22">
        <v>1631484779.29</v>
      </c>
      <c r="C11" s="22"/>
      <c r="D11" s="22">
        <v>1481768904.28</v>
      </c>
      <c r="E11" s="22"/>
      <c r="F11" s="22">
        <f>B11-D11</f>
        <v>149715875.00999999</v>
      </c>
      <c r="G11" s="24"/>
      <c r="H11" s="23">
        <f>IF(D11=0,"n/a",IF(AND(F11/D11&lt;1,F11/D11&gt;-1),F11/D11,"n/a"))</f>
        <v>0.10103861309112017</v>
      </c>
      <c r="I11" s="25"/>
      <c r="J11" s="30">
        <f>IF(B61=0,"n/a",B11/B61)</f>
        <v>0.18943035951110254</v>
      </c>
      <c r="K11" s="31">
        <f>IF(D61=0,"n/a",D11/D61)</f>
        <v>0.17019420958578296</v>
      </c>
    </row>
    <row r="12" spans="1:11" x14ac:dyDescent="0.2">
      <c r="A12" s="21" t="s">
        <v>10</v>
      </c>
      <c r="B12" s="29">
        <v>1136007255.5</v>
      </c>
      <c r="C12" s="29"/>
      <c r="D12" s="29">
        <v>1057448365.64</v>
      </c>
      <c r="E12" s="29"/>
      <c r="F12" s="29">
        <f>B12-D12</f>
        <v>78558889.860000014</v>
      </c>
      <c r="G12" s="29"/>
      <c r="H12" s="23">
        <f>IF(D12=0,"n/a",IF(AND(F12/D12&lt;1,F12/D12&gt;-1),F12/D12,"n/a"))</f>
        <v>7.4290993690697874E-2</v>
      </c>
      <c r="I12" s="25"/>
      <c r="J12" s="30">
        <f>IF(B62=0,"n/a",B12/B62)</f>
        <v>1.0716268819683696</v>
      </c>
      <c r="K12" s="31">
        <f t="shared" ref="K12:K15" si="0">IF(D62=0,"n/a",D12/D62)</f>
        <v>0.98390031087371199</v>
      </c>
    </row>
    <row r="13" spans="1:11" x14ac:dyDescent="0.2">
      <c r="A13" s="21" t="s">
        <v>11</v>
      </c>
      <c r="B13" s="29">
        <v>129137550.86</v>
      </c>
      <c r="C13" s="29"/>
      <c r="D13" s="29">
        <v>121926448.31</v>
      </c>
      <c r="E13" s="29"/>
      <c r="F13" s="29">
        <f>B13-D13</f>
        <v>7211102.549999997</v>
      </c>
      <c r="G13" s="29"/>
      <c r="H13" s="23">
        <f>IF(D13=0,"n/a",IF(AND(F13/D13&lt;1,F13/D13&gt;-1),F13/D13,"n/a"))</f>
        <v>5.9143054275358285E-2</v>
      </c>
      <c r="I13" s="25"/>
      <c r="J13" s="30">
        <f>IF(B63=0,"n/a",B13/B63)</f>
        <v>1.8569525607292496</v>
      </c>
      <c r="K13" s="31">
        <f t="shared" si="0"/>
        <v>1.7134260883044268</v>
      </c>
    </row>
    <row r="14" spans="1:11" x14ac:dyDescent="0.2">
      <c r="A14" s="21" t="s">
        <v>12</v>
      </c>
      <c r="B14" s="29">
        <v>22412273.34</v>
      </c>
      <c r="C14" s="29"/>
      <c r="D14" s="29">
        <v>20646196.84</v>
      </c>
      <c r="E14" s="29"/>
      <c r="F14" s="29">
        <f>B14-D14</f>
        <v>1766076.5</v>
      </c>
      <c r="G14" s="29"/>
      <c r="H14" s="23">
        <f>IF(D14=0,"n/a",IF(AND(F14/D14&lt;1,F14/D14&gt;-1),F14/D14,"n/a"))</f>
        <v>8.5540039828468473E-2</v>
      </c>
      <c r="I14" s="25"/>
      <c r="J14" s="30">
        <f>IF(B64=0,"n/a",B14/B64)</f>
        <v>3.2231736252926591</v>
      </c>
      <c r="K14" s="31">
        <f t="shared" si="0"/>
        <v>2.9742791756343658</v>
      </c>
    </row>
    <row r="15" spans="1:11" x14ac:dyDescent="0.2">
      <c r="A15" s="21" t="s">
        <v>13</v>
      </c>
      <c r="B15" s="29">
        <v>340232.43</v>
      </c>
      <c r="C15" s="33"/>
      <c r="D15" s="29">
        <v>336960.81</v>
      </c>
      <c r="E15" s="29"/>
      <c r="F15" s="29">
        <f>B15-D15</f>
        <v>3271.6199999999953</v>
      </c>
      <c r="G15" s="33"/>
      <c r="H15" s="23">
        <f>IF(D15=0,"n/a",IF(AND(F15/D15&lt;1,F15/D15&gt;-1),F15/D15,"n/a"))</f>
        <v>9.709200307299817E-3</v>
      </c>
      <c r="I15" s="34"/>
      <c r="J15" s="30">
        <f>IF(B65=0,"n/a",B15/B65)</f>
        <v>1.6027130750984412E-5</v>
      </c>
      <c r="K15" s="31">
        <f t="shared" si="0"/>
        <v>1.5738029448040592E-5</v>
      </c>
    </row>
    <row r="16" spans="1:11" ht="8.4499999999999993" customHeight="1" x14ac:dyDescent="0.2">
      <c r="A16" s="19"/>
      <c r="B16" s="35"/>
      <c r="C16" s="29"/>
      <c r="D16" s="35"/>
      <c r="E16" s="29"/>
      <c r="F16" s="35"/>
      <c r="G16" s="29"/>
      <c r="H16" s="36" t="s">
        <v>3</v>
      </c>
      <c r="I16" s="25"/>
      <c r="J16" s="37"/>
      <c r="K16" s="37" t="s">
        <v>14</v>
      </c>
    </row>
    <row r="17" spans="1:11" x14ac:dyDescent="0.2">
      <c r="A17" s="38" t="s">
        <v>15</v>
      </c>
      <c r="B17" s="39">
        <f>SUM(B11:B16)</f>
        <v>2919382091.4200001</v>
      </c>
      <c r="C17" s="29"/>
      <c r="D17" s="39">
        <f>SUM(D11:D16)</f>
        <v>2682126875.8800001</v>
      </c>
      <c r="E17" s="29"/>
      <c r="F17" s="39">
        <f>SUM(F11:F16)</f>
        <v>237255215.54000002</v>
      </c>
      <c r="G17" s="29"/>
      <c r="H17" s="41">
        <f>IF(D17=0,"n/a",IF(AND(F17/D17&lt;1,F17/D17&gt;-1),F17/D17,"n/a"))</f>
        <v>8.8457864418571577E-2</v>
      </c>
      <c r="I17" s="25"/>
      <c r="J17" s="42">
        <f>IF(B65=0,"n/a",B17/B65)</f>
        <v>0.1375216304079851</v>
      </c>
      <c r="K17" s="42">
        <f>IF(D65=0,"n/a",D17/D65)</f>
        <v>0.12527092321501884</v>
      </c>
    </row>
    <row r="18" spans="1:11" x14ac:dyDescent="0.2">
      <c r="A18" s="21" t="s">
        <v>16</v>
      </c>
      <c r="B18" s="29">
        <v>20117208.850000001</v>
      </c>
      <c r="C18" s="29"/>
      <c r="D18" s="29">
        <v>24047227.199999999</v>
      </c>
      <c r="E18" s="29"/>
      <c r="F18" s="29">
        <f>B18-D18</f>
        <v>-3930018.3499999978</v>
      </c>
      <c r="G18" s="29"/>
      <c r="H18" s="47">
        <f>IF(D18=0,"n/a",IF(AND(F18/D18&lt;1,F18/D18&gt;-1),F18/D18,"n/a"))</f>
        <v>-0.1634291686652338</v>
      </c>
      <c r="I18" s="34"/>
      <c r="J18" s="31">
        <f>IF(B66=0,"n/a",B18/B66)</f>
        <v>8.5598098599030999E-3</v>
      </c>
      <c r="K18" s="31">
        <f>IF(D66=0,"n/a",D18/D66)</f>
        <v>1.0639400483537221E-2</v>
      </c>
    </row>
    <row r="19" spans="1:11" x14ac:dyDescent="0.2">
      <c r="A19" s="21" t="s">
        <v>17</v>
      </c>
      <c r="B19" s="29">
        <v>342473592.88999999</v>
      </c>
      <c r="C19" s="29"/>
      <c r="D19" s="29">
        <v>534525522.49000001</v>
      </c>
      <c r="E19" s="29"/>
      <c r="F19" s="29">
        <f>B19-D19</f>
        <v>-192051929.60000002</v>
      </c>
      <c r="G19" s="29"/>
      <c r="H19" s="47">
        <f>IF(D19=0,"n/a",IF(AND(F19/D19&lt;1,F19/D19&gt;-1),F19/D19,"n/a"))</f>
        <v>-0.35929421799235595</v>
      </c>
      <c r="I19" s="25"/>
      <c r="J19" s="42">
        <f>IF(B67=0,"n/a",B19/B67)</f>
        <v>4.8816611393926644E-2</v>
      </c>
      <c r="K19" s="42">
        <f>IF(D67=0,"n/a",D19/D67)</f>
        <v>8.2457360935784763E-2</v>
      </c>
    </row>
    <row r="20" spans="1:11" ht="6" customHeight="1" x14ac:dyDescent="0.2">
      <c r="A20" s="19"/>
      <c r="B20" s="43"/>
      <c r="C20" s="44"/>
      <c r="D20" s="43"/>
      <c r="E20" s="44"/>
      <c r="F20" s="43"/>
      <c r="G20" s="44"/>
      <c r="H20" s="43" t="s">
        <v>3</v>
      </c>
      <c r="I20" s="45"/>
      <c r="J20" s="45"/>
      <c r="K20" s="45"/>
    </row>
    <row r="21" spans="1:11" x14ac:dyDescent="0.2">
      <c r="A21" s="46" t="s">
        <v>18</v>
      </c>
      <c r="B21" s="29">
        <f>SUM(B17:B19)</f>
        <v>3281972893.1599998</v>
      </c>
      <c r="C21" s="29"/>
      <c r="D21" s="29">
        <f>SUM(D17:D19)</f>
        <v>3240699625.5699997</v>
      </c>
      <c r="E21" s="29"/>
      <c r="F21" s="29">
        <f>SUM(F17:F19)</f>
        <v>41273267.590000004</v>
      </c>
      <c r="G21" s="29"/>
      <c r="H21" s="47">
        <f>IF(D21=0,"n/a",IF(AND(F21/D21&lt;1,F21/D21&gt;-1),F21/D21,"n/a"))</f>
        <v>1.2735912722161203E-2</v>
      </c>
      <c r="I21" s="25"/>
      <c r="J21" s="24"/>
      <c r="K21" s="24"/>
    </row>
    <row r="22" spans="1:11" ht="6.6" customHeight="1" x14ac:dyDescent="0.2">
      <c r="A22" s="48"/>
      <c r="B22" s="33"/>
      <c r="C22" s="33"/>
      <c r="D22" s="33"/>
      <c r="E22" s="33"/>
      <c r="F22" s="33"/>
      <c r="G22" s="33"/>
      <c r="H22" s="49" t="s">
        <v>3</v>
      </c>
      <c r="I22" s="34"/>
      <c r="J22" s="49"/>
      <c r="K22" s="49"/>
    </row>
    <row r="23" spans="1:11" x14ac:dyDescent="0.2">
      <c r="A23" s="21" t="s">
        <v>19</v>
      </c>
      <c r="B23" s="29">
        <v>-17765651.359999999</v>
      </c>
      <c r="C23" s="33"/>
      <c r="D23" s="29">
        <v>80902625.459999993</v>
      </c>
      <c r="E23" s="33"/>
      <c r="F23" s="29">
        <f>B23-D23</f>
        <v>-98668276.819999993</v>
      </c>
      <c r="G23" s="33"/>
      <c r="H23" s="47" t="str">
        <f>IF(D23=0,"n/a",IF(AND(F23/D23&lt;1,F23/D23&gt;-1),F23/D23,"n/a"))</f>
        <v>n/a</v>
      </c>
      <c r="I23" s="34"/>
      <c r="J23" s="49"/>
      <c r="K23" s="49"/>
    </row>
    <row r="24" spans="1:11" x14ac:dyDescent="0.2">
      <c r="A24" s="21" t="s">
        <v>20</v>
      </c>
      <c r="B24" s="29">
        <v>17195661.109999999</v>
      </c>
      <c r="C24" s="33"/>
      <c r="D24" s="29">
        <v>24757269.050000001</v>
      </c>
      <c r="E24" s="33"/>
      <c r="F24" s="29">
        <f>B24-D24</f>
        <v>-7561607.9400000013</v>
      </c>
      <c r="G24" s="33"/>
      <c r="H24" s="47">
        <f>IF(D24=0,"n/a",IF(AND(F24/D24&lt;1,F24/D24&gt;-1),F24/D24,"n/a"))</f>
        <v>-0.30542980830108968</v>
      </c>
      <c r="I24" s="34"/>
      <c r="J24" s="49"/>
      <c r="K24" s="49"/>
    </row>
    <row r="25" spans="1:11" x14ac:dyDescent="0.2">
      <c r="A25" s="21" t="s">
        <v>21</v>
      </c>
      <c r="B25" s="29">
        <v>-6010017.8099999996</v>
      </c>
      <c r="C25" s="33"/>
      <c r="D25" s="29">
        <v>-24988177.73</v>
      </c>
      <c r="E25" s="33"/>
      <c r="F25" s="29">
        <f>B25-D25</f>
        <v>18978159.920000002</v>
      </c>
      <c r="G25" s="33"/>
      <c r="H25" s="47">
        <f>IF(D25=0,"n/a",IF(AND(F25/D25&lt;1,F25/D25&gt;-1),F25/D25,"n/a"))</f>
        <v>-0.75948555052957845</v>
      </c>
      <c r="I25" s="34"/>
      <c r="J25" s="49"/>
      <c r="K25" s="49"/>
    </row>
    <row r="26" spans="1:11" x14ac:dyDescent="0.2">
      <c r="A26" s="21" t="s">
        <v>22</v>
      </c>
      <c r="B26" s="39">
        <v>43727264.469999999</v>
      </c>
      <c r="C26" s="33"/>
      <c r="D26" s="39">
        <v>36460706.990000002</v>
      </c>
      <c r="E26" s="33"/>
      <c r="F26" s="39">
        <f>B26-D26</f>
        <v>7266557.4799999967</v>
      </c>
      <c r="G26" s="33"/>
      <c r="H26" s="41">
        <f>IF(D26=0,"n/a",IF(AND(F26/D26&lt;1,F26/D26&gt;-1),F26/D26,"n/a"))</f>
        <v>0.19929831536160228</v>
      </c>
      <c r="I26" s="34"/>
      <c r="J26" s="49"/>
      <c r="K26" s="49"/>
    </row>
    <row r="27" spans="1:11" x14ac:dyDescent="0.2">
      <c r="A27" s="21" t="s">
        <v>23</v>
      </c>
      <c r="B27" s="39">
        <f>SUM(B23:B26)</f>
        <v>37147256.409999996</v>
      </c>
      <c r="C27" s="29"/>
      <c r="D27" s="39">
        <f>SUM(D23:D26)</f>
        <v>117132423.76999998</v>
      </c>
      <c r="E27" s="29"/>
      <c r="F27" s="39">
        <f>SUM(F23:F26)</f>
        <v>-79985167.359999985</v>
      </c>
      <c r="G27" s="29"/>
      <c r="H27" s="41">
        <f>IF(D27=0,"n/a",IF(AND(F27/D27&lt;1,F27/D27&gt;-1),F27/D27,"n/a"))</f>
        <v>-0.68286102844638508</v>
      </c>
      <c r="I27" s="25"/>
      <c r="J27" s="24"/>
      <c r="K27" s="24"/>
    </row>
    <row r="28" spans="1:11" ht="6.6" customHeight="1" x14ac:dyDescent="0.2">
      <c r="A28" s="48"/>
      <c r="B28" s="50"/>
      <c r="C28" s="50"/>
      <c r="D28" s="50"/>
      <c r="E28" s="50"/>
      <c r="F28" s="50"/>
      <c r="G28" s="33"/>
      <c r="H28" s="49" t="s">
        <v>3</v>
      </c>
      <c r="I28" s="34"/>
      <c r="J28" s="49"/>
      <c r="K28" s="49"/>
    </row>
    <row r="29" spans="1:11" ht="13.5" thickBot="1" x14ac:dyDescent="0.25">
      <c r="A29" s="38" t="s">
        <v>24</v>
      </c>
      <c r="B29" s="51">
        <f>+B27+B21</f>
        <v>3319120149.5699997</v>
      </c>
      <c r="C29" s="22"/>
      <c r="D29" s="51">
        <f>+D27+D21</f>
        <v>3357832049.3399997</v>
      </c>
      <c r="E29" s="22"/>
      <c r="F29" s="51">
        <f>+F27+F21</f>
        <v>-38711899.769999981</v>
      </c>
      <c r="G29" s="29"/>
      <c r="H29" s="52">
        <f>IF(D29=0,"n/a",IF(AND(F29/D29&lt;1,F29/D29&gt;-1),F29/D29,"n/a"))</f>
        <v>-1.1528837416871109E-2</v>
      </c>
      <c r="I29" s="25"/>
      <c r="J29" s="24"/>
      <c r="K29" s="24"/>
    </row>
    <row r="30" spans="1:11" ht="4.1500000000000004" customHeight="1" thickTop="1" x14ac:dyDescent="0.2">
      <c r="A30" s="21"/>
      <c r="B30" s="50"/>
      <c r="C30" s="22"/>
      <c r="D30" s="50"/>
      <c r="E30" s="22"/>
      <c r="F30" s="50"/>
      <c r="G30" s="29"/>
      <c r="H30" s="53"/>
      <c r="I30" s="25"/>
      <c r="J30" s="24"/>
      <c r="K30" s="24"/>
    </row>
    <row r="31" spans="1:11" ht="13.15" customHeight="1" x14ac:dyDescent="0.2">
      <c r="A31" s="19"/>
      <c r="B31" s="54"/>
      <c r="C31" s="54"/>
      <c r="D31" s="54"/>
      <c r="E31" s="54"/>
      <c r="F31" s="54"/>
      <c r="G31" s="55"/>
      <c r="H31" s="29"/>
      <c r="I31" s="56"/>
      <c r="J31" s="45"/>
      <c r="K31" s="45"/>
    </row>
    <row r="32" spans="1:11" x14ac:dyDescent="0.2">
      <c r="A32" s="21" t="s">
        <v>31</v>
      </c>
      <c r="B32" s="22">
        <v>-10632092.263</v>
      </c>
      <c r="C32" s="22"/>
      <c r="D32" s="22">
        <v>0</v>
      </c>
      <c r="E32" s="22"/>
      <c r="F32" s="22"/>
      <c r="G32" s="29"/>
      <c r="H32" s="29"/>
      <c r="I32" s="24"/>
      <c r="J32" s="24"/>
      <c r="K32" s="24"/>
    </row>
    <row r="33" spans="1:11" x14ac:dyDescent="0.2">
      <c r="A33" s="21" t="s">
        <v>32</v>
      </c>
      <c r="B33" s="22">
        <v>114921320.83</v>
      </c>
      <c r="C33" s="22"/>
      <c r="D33" s="22">
        <v>106345085.45</v>
      </c>
      <c r="E33" s="22"/>
      <c r="F33" s="22"/>
      <c r="G33" s="29"/>
      <c r="H33" s="29"/>
      <c r="I33" s="24"/>
      <c r="J33" s="24"/>
      <c r="K33" s="24"/>
    </row>
    <row r="34" spans="1:11" ht="12" customHeight="1" x14ac:dyDescent="0.2">
      <c r="A34" s="21" t="s">
        <v>33</v>
      </c>
      <c r="B34" s="22">
        <v>-89006964.566</v>
      </c>
      <c r="C34" s="22"/>
      <c r="D34" s="22">
        <v>-80335319.079999998</v>
      </c>
      <c r="E34" s="22"/>
      <c r="F34" s="22"/>
      <c r="G34" s="29"/>
      <c r="H34" s="29"/>
      <c r="I34" s="24"/>
      <c r="J34" s="24"/>
      <c r="K34" s="24"/>
    </row>
    <row r="35" spans="1:11" x14ac:dyDescent="0.2">
      <c r="A35" s="21" t="s">
        <v>34</v>
      </c>
      <c r="B35" s="22">
        <v>108982936.192</v>
      </c>
      <c r="C35" s="22"/>
      <c r="D35" s="22">
        <v>105661951.65000001</v>
      </c>
      <c r="E35" s="22"/>
      <c r="F35" s="22"/>
      <c r="G35" s="29"/>
      <c r="H35" s="29"/>
      <c r="I35" s="24"/>
      <c r="J35" s="24"/>
      <c r="K35" s="24"/>
    </row>
    <row r="36" spans="1:11" x14ac:dyDescent="0.2">
      <c r="A36" s="21" t="s">
        <v>35</v>
      </c>
      <c r="B36" s="22">
        <v>230663.14799999999</v>
      </c>
      <c r="C36" s="22"/>
      <c r="D36" s="22">
        <v>-7246325.6100000003</v>
      </c>
      <c r="E36" s="22"/>
      <c r="F36" s="22"/>
      <c r="G36" s="29"/>
      <c r="H36" s="29"/>
      <c r="I36" s="24"/>
      <c r="J36" s="24"/>
      <c r="K36" s="24"/>
    </row>
    <row r="37" spans="1:11" x14ac:dyDescent="0.2">
      <c r="A37" s="21" t="s">
        <v>36</v>
      </c>
      <c r="B37" s="22">
        <v>66935902.340000004</v>
      </c>
      <c r="C37" s="22"/>
      <c r="D37" s="22">
        <v>46069195.799999997</v>
      </c>
      <c r="E37" s="22"/>
      <c r="F37" s="22"/>
      <c r="G37" s="29"/>
      <c r="H37" s="29"/>
      <c r="I37" s="24"/>
      <c r="J37" s="24"/>
      <c r="K37" s="24"/>
    </row>
    <row r="38" spans="1:11" x14ac:dyDescent="0.2">
      <c r="A38" s="21" t="s">
        <v>37</v>
      </c>
      <c r="B38" s="22">
        <v>117300429.67</v>
      </c>
      <c r="C38" s="22"/>
      <c r="D38" s="22">
        <v>21399297.59</v>
      </c>
      <c r="E38" s="22"/>
      <c r="F38" s="22"/>
      <c r="G38" s="29"/>
      <c r="H38" s="29"/>
      <c r="I38" s="24"/>
      <c r="J38" s="24"/>
      <c r="K38" s="24"/>
    </row>
    <row r="39" spans="1:11" x14ac:dyDescent="0.2">
      <c r="A39" s="21" t="s">
        <v>38</v>
      </c>
      <c r="B39" s="22">
        <v>56610861.210000001</v>
      </c>
      <c r="C39" s="22"/>
      <c r="D39" s="22">
        <v>54708697.350000001</v>
      </c>
      <c r="E39" s="22"/>
      <c r="F39" s="22"/>
      <c r="G39" s="29"/>
      <c r="H39" s="29"/>
      <c r="I39" s="24"/>
      <c r="J39" s="24"/>
      <c r="K39" s="24"/>
    </row>
    <row r="40" spans="1:11" x14ac:dyDescent="0.2">
      <c r="A40" s="21" t="s">
        <v>39</v>
      </c>
      <c r="B40" s="22">
        <v>11940558.772</v>
      </c>
      <c r="C40" s="22"/>
      <c r="D40" s="22">
        <v>0</v>
      </c>
      <c r="E40" s="22"/>
      <c r="F40" s="22"/>
      <c r="G40" s="29"/>
      <c r="H40" s="29"/>
      <c r="I40" s="24"/>
      <c r="J40" s="24"/>
      <c r="K40" s="24"/>
    </row>
    <row r="41" spans="1:11" x14ac:dyDescent="0.2">
      <c r="A41" s="21" t="s">
        <v>40</v>
      </c>
      <c r="B41" s="22">
        <v>0</v>
      </c>
      <c r="C41" s="22"/>
      <c r="D41" s="22">
        <v>0</v>
      </c>
      <c r="E41" s="22"/>
      <c r="F41" s="22"/>
      <c r="G41" s="29"/>
      <c r="H41" s="29"/>
      <c r="I41" s="24"/>
      <c r="J41" s="24"/>
      <c r="K41" s="24"/>
    </row>
    <row r="42" spans="1:11" x14ac:dyDescent="0.2">
      <c r="A42" s="21" t="s">
        <v>41</v>
      </c>
      <c r="B42" s="22">
        <v>128930.821</v>
      </c>
      <c r="C42" s="22"/>
      <c r="D42" s="22">
        <v>-120494.38</v>
      </c>
      <c r="E42" s="22"/>
      <c r="F42" s="22"/>
      <c r="G42" s="29"/>
      <c r="H42" s="29"/>
      <c r="I42" s="24"/>
      <c r="J42" s="24"/>
      <c r="K42" s="24"/>
    </row>
    <row r="43" spans="1:11" x14ac:dyDescent="0.2">
      <c r="A43" s="21" t="s">
        <v>42</v>
      </c>
      <c r="B43" s="22">
        <v>-33881423.684</v>
      </c>
      <c r="C43" s="22"/>
      <c r="D43" s="22">
        <v>-41801261.270000003</v>
      </c>
      <c r="E43" s="22"/>
      <c r="F43" s="22"/>
      <c r="G43" s="29"/>
      <c r="H43" s="29"/>
      <c r="I43" s="24"/>
      <c r="J43" s="24"/>
      <c r="K43" s="24"/>
    </row>
    <row r="44" spans="1:11" x14ac:dyDescent="0.2">
      <c r="A44" s="21" t="s">
        <v>43</v>
      </c>
      <c r="B44" s="22">
        <v>33680195.586999997</v>
      </c>
      <c r="C44" s="22"/>
      <c r="D44" s="22">
        <v>33355803.280000001</v>
      </c>
      <c r="E44" s="22"/>
      <c r="F44" s="22"/>
      <c r="G44" s="29"/>
      <c r="H44" s="29"/>
      <c r="I44" s="24"/>
      <c r="J44" s="24"/>
      <c r="K44" s="24"/>
    </row>
    <row r="45" spans="1:11" x14ac:dyDescent="0.2">
      <c r="A45" s="21" t="s">
        <v>44</v>
      </c>
      <c r="B45" s="22">
        <v>-2122702.4040000001</v>
      </c>
      <c r="C45" s="22"/>
      <c r="D45" s="22">
        <v>-1080551.56</v>
      </c>
      <c r="E45" s="22"/>
      <c r="F45" s="22"/>
      <c r="G45" s="29"/>
      <c r="H45" s="29"/>
      <c r="I45" s="24"/>
      <c r="J45" s="24"/>
      <c r="K45" s="24"/>
    </row>
    <row r="46" spans="1:11" x14ac:dyDescent="0.2">
      <c r="A46" s="21" t="s">
        <v>45</v>
      </c>
      <c r="B46" s="22">
        <v>41916148.810000002</v>
      </c>
      <c r="C46" s="22"/>
      <c r="D46" s="22">
        <v>51061884.450000003</v>
      </c>
      <c r="E46" s="22"/>
      <c r="F46" s="22"/>
      <c r="G46" s="29"/>
      <c r="H46" s="29"/>
      <c r="I46" s="24"/>
      <c r="J46" s="24"/>
      <c r="K46" s="24"/>
    </row>
    <row r="47" spans="1:11" x14ac:dyDescent="0.2">
      <c r="A47" s="21" t="s">
        <v>46</v>
      </c>
      <c r="B47" s="22">
        <v>35069425.318000004</v>
      </c>
      <c r="C47" s="22"/>
      <c r="D47" s="22">
        <v>25329245.859999999</v>
      </c>
      <c r="E47" s="22"/>
      <c r="F47" s="22"/>
      <c r="G47" s="29"/>
      <c r="H47" s="29"/>
      <c r="I47" s="24"/>
      <c r="J47" s="24"/>
      <c r="K47" s="24"/>
    </row>
    <row r="48" spans="1:11" x14ac:dyDescent="0.2">
      <c r="A48" s="21" t="s">
        <v>47</v>
      </c>
      <c r="B48" s="22">
        <v>24000488.241999999</v>
      </c>
      <c r="C48" s="22"/>
      <c r="D48" s="22">
        <v>1600593.12</v>
      </c>
      <c r="E48" s="22"/>
      <c r="F48" s="22"/>
      <c r="G48" s="29"/>
      <c r="H48" s="29"/>
      <c r="I48" s="24"/>
      <c r="J48" s="24"/>
      <c r="K48" s="24"/>
    </row>
    <row r="49" spans="1:11" ht="12.75" customHeight="1" x14ac:dyDescent="0.2">
      <c r="A49" s="21" t="s">
        <v>48</v>
      </c>
      <c r="B49" s="22">
        <v>58489737.625</v>
      </c>
      <c r="C49" s="22"/>
      <c r="D49" s="22">
        <v>38944795.020000003</v>
      </c>
      <c r="E49" s="22"/>
      <c r="F49" s="22"/>
      <c r="G49" s="29"/>
      <c r="H49" s="29"/>
      <c r="I49" s="24"/>
      <c r="J49" s="24"/>
      <c r="K49" s="24"/>
    </row>
    <row r="50" spans="1:11" ht="12.75" customHeight="1" x14ac:dyDescent="0.2">
      <c r="A50" s="21" t="s">
        <v>49</v>
      </c>
      <c r="B50" s="22">
        <v>177715508.38</v>
      </c>
      <c r="C50" s="22"/>
      <c r="D50" s="22">
        <v>132153736.34999999</v>
      </c>
      <c r="E50" s="22"/>
      <c r="F50" s="22"/>
      <c r="G50" s="29"/>
      <c r="H50" s="29"/>
      <c r="I50" s="24"/>
      <c r="J50" s="24"/>
      <c r="K50" s="24"/>
    </row>
    <row r="51" spans="1:11" ht="12.75" customHeight="1" x14ac:dyDescent="0.2">
      <c r="A51" s="21" t="s">
        <v>50</v>
      </c>
      <c r="B51" s="22">
        <v>135012882.998</v>
      </c>
      <c r="C51" s="22"/>
      <c r="D51" s="22">
        <v>0</v>
      </c>
      <c r="E51" s="22"/>
      <c r="F51" s="22"/>
      <c r="G51" s="29"/>
      <c r="H51" s="29"/>
      <c r="I51" s="24"/>
      <c r="J51" s="24"/>
      <c r="K51" s="24"/>
    </row>
    <row r="52" spans="1:11" ht="12.75" customHeight="1" x14ac:dyDescent="0.2">
      <c r="A52" s="21" t="s">
        <v>51</v>
      </c>
      <c r="B52" s="22">
        <v>6879303.3109999998</v>
      </c>
      <c r="C52" s="22"/>
      <c r="D52" s="22">
        <v>3355520.54</v>
      </c>
      <c r="E52" s="22"/>
      <c r="F52" s="22"/>
      <c r="G52" s="29"/>
      <c r="H52" s="29"/>
      <c r="I52" s="24"/>
      <c r="J52" s="24"/>
      <c r="K52" s="24"/>
    </row>
    <row r="53" spans="1:11" ht="12.75" customHeight="1" x14ac:dyDescent="0.2">
      <c r="A53" s="21" t="s">
        <v>52</v>
      </c>
      <c r="B53" s="22">
        <v>-22301.19</v>
      </c>
      <c r="C53" s="22"/>
      <c r="D53" s="22">
        <v>-16465052.289999999</v>
      </c>
      <c r="E53" s="22"/>
      <c r="F53" s="22"/>
      <c r="G53" s="29"/>
      <c r="H53" s="29"/>
      <c r="I53" s="24"/>
      <c r="J53" s="24"/>
      <c r="K53" s="24"/>
    </row>
    <row r="54" spans="1:11" ht="12.75" customHeight="1" x14ac:dyDescent="0.2">
      <c r="A54" s="21" t="s">
        <v>53</v>
      </c>
      <c r="B54" s="22">
        <v>-35392880.170000002</v>
      </c>
      <c r="C54" s="22"/>
      <c r="D54" s="22">
        <v>-8547182.9499999993</v>
      </c>
      <c r="E54" s="22"/>
      <c r="F54" s="22"/>
      <c r="G54" s="29"/>
      <c r="H54" s="29"/>
      <c r="I54" s="24"/>
      <c r="J54" s="24"/>
      <c r="K54" s="24"/>
    </row>
    <row r="55" spans="1:11" ht="12.75" customHeight="1" x14ac:dyDescent="0.2">
      <c r="A55" s="21" t="s">
        <v>54</v>
      </c>
      <c r="B55" s="22">
        <v>73468.759999999995</v>
      </c>
      <c r="C55" s="22"/>
      <c r="D55" s="22">
        <v>0</v>
      </c>
      <c r="E55" s="22"/>
      <c r="F55" s="22"/>
      <c r="G55" s="29"/>
      <c r="H55" s="29"/>
      <c r="I55" s="24"/>
      <c r="J55" s="24"/>
      <c r="K55" s="24"/>
    </row>
    <row r="56" spans="1:11" ht="13.15" customHeight="1" x14ac:dyDescent="0.2">
      <c r="A56" s="21"/>
      <c r="B56" s="60"/>
      <c r="C56" s="60"/>
      <c r="D56" s="60"/>
      <c r="E56" s="60"/>
      <c r="F56" s="62" t="s">
        <v>30</v>
      </c>
      <c r="G56" s="10"/>
      <c r="H56" s="10"/>
      <c r="I56" s="8"/>
      <c r="J56" s="8"/>
      <c r="K56" s="8"/>
    </row>
    <row r="57" spans="1:11" x14ac:dyDescent="0.2">
      <c r="A57" s="8"/>
      <c r="B57" s="63" t="s">
        <v>5</v>
      </c>
      <c r="C57" s="60"/>
      <c r="D57" s="63" t="s">
        <v>5</v>
      </c>
      <c r="E57" s="60"/>
      <c r="F57" s="60"/>
      <c r="G57" s="8"/>
      <c r="H57" s="8"/>
      <c r="I57" s="64"/>
      <c r="J57" s="8"/>
      <c r="K57" s="8"/>
    </row>
    <row r="58" spans="1:11" ht="13.15" customHeight="1" x14ac:dyDescent="0.2">
      <c r="A58" s="15" t="s">
        <v>25</v>
      </c>
      <c r="B58" s="16">
        <v>2024</v>
      </c>
      <c r="C58" s="60"/>
      <c r="D58" s="16">
        <v>2023</v>
      </c>
      <c r="E58" s="60"/>
      <c r="F58" s="88" t="s">
        <v>7</v>
      </c>
      <c r="G58" s="8"/>
      <c r="H58" s="17" t="s">
        <v>8</v>
      </c>
      <c r="I58" s="14"/>
      <c r="J58" s="8"/>
      <c r="K58" s="8"/>
    </row>
    <row r="59" spans="1:11" ht="6" customHeight="1" x14ac:dyDescent="0.2">
      <c r="A59" s="19"/>
      <c r="B59" s="66"/>
      <c r="C59" s="67"/>
      <c r="D59" s="66"/>
      <c r="E59" s="67"/>
      <c r="F59" s="66"/>
      <c r="G59" s="68"/>
      <c r="H59" s="69"/>
      <c r="I59" s="20"/>
      <c r="J59" s="19"/>
      <c r="K59" s="19"/>
    </row>
    <row r="60" spans="1:11" x14ac:dyDescent="0.2">
      <c r="A60" s="21" t="s">
        <v>9</v>
      </c>
      <c r="B60" s="70">
        <v>11479373362.691999</v>
      </c>
      <c r="C60" s="70"/>
      <c r="D60" s="73">
        <v>11551415934.74</v>
      </c>
      <c r="E60" s="70"/>
      <c r="F60" s="70">
        <f>+B60-D60</f>
        <v>-72042572.048000336</v>
      </c>
      <c r="G60" s="40"/>
      <c r="H60" s="47">
        <f>IF(D60=0,"n/a",IF(AND(F60/D60&lt;1,F60/D60&gt;-1),F60/D60,"n/a"))</f>
        <v>-6.2366875589110948E-3</v>
      </c>
      <c r="I60" s="71"/>
      <c r="J60" s="19"/>
      <c r="K60" s="19"/>
    </row>
    <row r="61" spans="1:11" ht="12.75" customHeight="1" x14ac:dyDescent="0.2">
      <c r="A61" s="21" t="s">
        <v>10</v>
      </c>
      <c r="B61" s="70">
        <v>8612583450.1959991</v>
      </c>
      <c r="C61" s="70"/>
      <c r="D61" s="73">
        <v>8706341466.5300007</v>
      </c>
      <c r="E61" s="70"/>
      <c r="F61" s="70">
        <f>+B61-D61</f>
        <v>-93758016.334001541</v>
      </c>
      <c r="G61" s="40"/>
      <c r="H61" s="47">
        <f>IF(D61=0,"n/a",IF(AND(F61/D61&lt;1,F61/D61&gt;-1),F61/D61,"n/a"))</f>
        <v>-1.0768933965482258E-2</v>
      </c>
      <c r="I61" s="71"/>
      <c r="J61" s="19"/>
      <c r="K61" s="19"/>
    </row>
    <row r="62" spans="1:11" x14ac:dyDescent="0.2">
      <c r="A62" s="21" t="s">
        <v>11</v>
      </c>
      <c r="B62" s="73">
        <v>1060077228.9450001</v>
      </c>
      <c r="C62" s="73"/>
      <c r="D62" s="73">
        <v>1074751531.1800001</v>
      </c>
      <c r="E62" s="73"/>
      <c r="F62" s="73">
        <f>+B62-D62</f>
        <v>-14674302.235000014</v>
      </c>
      <c r="G62" s="74"/>
      <c r="H62" s="47">
        <f>IF(D62=0,"n/a",IF(AND(F62/D62&lt;1,F62/D62&gt;-1),F62/D62,"n/a"))</f>
        <v>-1.3653669531308955E-2</v>
      </c>
      <c r="I62" s="71"/>
      <c r="J62" s="19"/>
      <c r="K62" s="19"/>
    </row>
    <row r="63" spans="1:11" x14ac:dyDescent="0.2">
      <c r="A63" s="21" t="s">
        <v>12</v>
      </c>
      <c r="B63" s="73">
        <v>69542730.165000007</v>
      </c>
      <c r="C63" s="73"/>
      <c r="D63" s="73">
        <v>71159444.310000002</v>
      </c>
      <c r="E63" s="73"/>
      <c r="F63" s="73">
        <f>+B63-D63</f>
        <v>-1616714.1449999958</v>
      </c>
      <c r="G63" s="74"/>
      <c r="H63" s="47">
        <f t="shared" ref="H63:H68" si="1">IF(D63=0,"n/a",IF(AND(F63/D63&lt;1,F63/D63&gt;-1),F63/D63,"n/a"))</f>
        <v>-2.2719600478566408E-2</v>
      </c>
      <c r="I63" s="71"/>
      <c r="J63" s="72"/>
      <c r="K63" s="19"/>
    </row>
    <row r="64" spans="1:11" ht="12.75" customHeight="1" x14ac:dyDescent="0.2">
      <c r="A64" s="89" t="s">
        <v>13</v>
      </c>
      <c r="B64" s="79">
        <v>6953480</v>
      </c>
      <c r="C64" s="79"/>
      <c r="D64" s="79">
        <v>6941580</v>
      </c>
      <c r="E64" s="79"/>
      <c r="F64" s="79">
        <f>+B64-D64</f>
        <v>11900</v>
      </c>
      <c r="G64" s="90"/>
      <c r="H64" s="41">
        <f t="shared" si="1"/>
        <v>1.714307117399785E-3</v>
      </c>
      <c r="I64" s="71"/>
      <c r="J64" s="19"/>
      <c r="K64" s="19"/>
    </row>
    <row r="65" spans="1:11" ht="12.75" customHeight="1" x14ac:dyDescent="0.2">
      <c r="A65" s="46" t="s">
        <v>15</v>
      </c>
      <c r="B65" s="73">
        <f>SUM(B60:B64)</f>
        <v>21228530251.998001</v>
      </c>
      <c r="C65" s="73"/>
      <c r="D65" s="73">
        <f>SUM(D60:D64)</f>
        <v>21410609956.760002</v>
      </c>
      <c r="E65" s="73"/>
      <c r="F65" s="73">
        <f>SUM(F60:F64)</f>
        <v>-182079704.76200187</v>
      </c>
      <c r="G65" s="74"/>
      <c r="H65" s="47">
        <f t="shared" si="1"/>
        <v>-8.5041811106606798E-3</v>
      </c>
      <c r="I65" s="71"/>
      <c r="J65" s="19"/>
      <c r="K65" s="19"/>
    </row>
    <row r="66" spans="1:11" x14ac:dyDescent="0.2">
      <c r="A66" s="21" t="s">
        <v>16</v>
      </c>
      <c r="B66" s="70">
        <v>2350193424.7670002</v>
      </c>
      <c r="C66" s="73"/>
      <c r="D66" s="70">
        <v>2260205096.8200002</v>
      </c>
      <c r="E66" s="73"/>
      <c r="F66" s="70">
        <f>+B66-D66</f>
        <v>89988327.947000027</v>
      </c>
      <c r="G66" s="74"/>
      <c r="H66" s="47">
        <f t="shared" si="1"/>
        <v>3.9814231050805643E-2</v>
      </c>
      <c r="I66" s="71"/>
      <c r="J66" s="19"/>
      <c r="K66" s="19"/>
    </row>
    <row r="67" spans="1:11" x14ac:dyDescent="0.2">
      <c r="A67" s="89" t="s">
        <v>17</v>
      </c>
      <c r="B67" s="79">
        <v>7015513431</v>
      </c>
      <c r="C67" s="79"/>
      <c r="D67" s="79">
        <v>6482447612</v>
      </c>
      <c r="E67" s="79"/>
      <c r="F67" s="79">
        <f>+B67-D67</f>
        <v>533065819</v>
      </c>
      <c r="G67" s="90"/>
      <c r="H67" s="41">
        <f t="shared" si="1"/>
        <v>8.2232183105223067E-2</v>
      </c>
      <c r="I67" s="71"/>
      <c r="J67" s="19"/>
      <c r="K67" s="19"/>
    </row>
    <row r="68" spans="1:11" ht="13.5" thickBot="1" x14ac:dyDescent="0.25">
      <c r="A68" s="38" t="s">
        <v>27</v>
      </c>
      <c r="B68" s="82">
        <f>SUM(B65:B67)</f>
        <v>30594237107.764999</v>
      </c>
      <c r="C68" s="70"/>
      <c r="D68" s="82">
        <f>SUM(D65:D67)</f>
        <v>30153262665.580002</v>
      </c>
      <c r="E68" s="70"/>
      <c r="F68" s="82">
        <f>SUM(F65:F67)</f>
        <v>440974442.18499815</v>
      </c>
      <c r="G68" s="40"/>
      <c r="H68" s="52">
        <f t="shared" si="1"/>
        <v>1.4624435407726913E-2</v>
      </c>
      <c r="I68" s="71"/>
      <c r="J68" s="19"/>
      <c r="K68" s="19"/>
    </row>
    <row r="69" spans="1:11" ht="13.5" thickTop="1" x14ac:dyDescent="0.2">
      <c r="A69" s="8"/>
      <c r="B69" s="91"/>
      <c r="C69" s="61"/>
      <c r="D69" s="91"/>
      <c r="E69" s="61"/>
      <c r="F69" s="91"/>
      <c r="G69" s="84"/>
      <c r="H69" s="83"/>
      <c r="I69" s="64"/>
      <c r="J69" s="8"/>
      <c r="K69" s="8"/>
    </row>
    <row r="70" spans="1:11" x14ac:dyDescent="0.2">
      <c r="B70" s="58"/>
      <c r="C70" s="58"/>
      <c r="D70" s="58"/>
      <c r="E70" s="58"/>
      <c r="F70" s="58"/>
    </row>
    <row r="71" spans="1:11" x14ac:dyDescent="0.2">
      <c r="A71" s="92"/>
      <c r="B71" s="93"/>
      <c r="C71" s="93"/>
      <c r="D71" s="93"/>
      <c r="E71" s="93"/>
      <c r="F71" s="93"/>
      <c r="G71" s="93"/>
      <c r="H71" s="93"/>
      <c r="I71" s="93"/>
      <c r="J71" s="93"/>
      <c r="K71" s="93"/>
    </row>
  </sheetData>
  <printOptions horizontalCentered="1"/>
  <pageMargins left="0.25" right="0.25" top="0.25" bottom="0.39" header="0" footer="0"/>
  <pageSetup scale="79" orientation="landscape" r:id="rId1"/>
  <headerFooter alignWithMargins="0">
    <oddFooter>&amp;C4c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53528A39D10C54CB40DE254444C2DC6" ma:contentTypeVersion="16" ma:contentTypeDescription="" ma:contentTypeScope="" ma:versionID="fb9001db66517f3f25e83a0af2da51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2024-11-14T08:00:00+00:00</OpenedDate>
    <SignificantOrder xmlns="dc463f71-b30c-4ab2-9473-d307f9d35888">false</SignificantOrder>
    <Date1 xmlns="dc463f71-b30c-4ab2-9473-d307f9d35888">2024-11-14T08:00:00+00:00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240863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08991CB-428C-410F-B3B8-2F6BA8D0D197}"/>
</file>

<file path=customXml/itemProps2.xml><?xml version="1.0" encoding="utf-8"?>
<ds:datastoreItem xmlns:ds="http://schemas.openxmlformats.org/officeDocument/2006/customXml" ds:itemID="{41962D08-928E-4D3E-8BCC-9603675353A5}"/>
</file>

<file path=customXml/itemProps3.xml><?xml version="1.0" encoding="utf-8"?>
<ds:datastoreItem xmlns:ds="http://schemas.openxmlformats.org/officeDocument/2006/customXml" ds:itemID="{E2E11C95-BC28-40DF-A5DF-5A24A303CC39}"/>
</file>

<file path=customXml/itemProps4.xml><?xml version="1.0" encoding="utf-8"?>
<ds:datastoreItem xmlns:ds="http://schemas.openxmlformats.org/officeDocument/2006/customXml" ds:itemID="{3827D160-669C-43A2-98EE-CD32EA50D1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07-2024 SOE</vt:lpstr>
      <vt:lpstr>08-2024 SOE</vt:lpstr>
      <vt:lpstr>09-2024 SOE</vt:lpstr>
      <vt:lpstr>09-2024 SOE 12ME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2024-11-06T22:06:28Z</dcterms:created>
  <dcterms:modified xsi:type="dcterms:W3CDTF">2024-11-07T17:13:39Z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0x0101006E56B4D1795A2E4DB2F0B01679ED314A00953528A39D10C54CB40DE254444C2DC6</vt:lpwstr>
  </property>
  <property fmtid="{D5CDD505-2E9C-101B-9397-08002B2CF9AE}" pid="3" name="_docset_NoMedatataSyncRequired">
    <vt:lpwstr>False</vt:lpwstr>
  </property>
</Properties>
</file>