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3-2021\To File\"/>
    </mc:Choice>
  </mc:AlternateContent>
  <bookViews>
    <workbookView xWindow="0" yWindow="120" windowWidth="22980" windowHeight="10590" activeTab="3"/>
  </bookViews>
  <sheets>
    <sheet name="07-2021 SOE" sheetId="33" r:id="rId1"/>
    <sheet name="08-2021 SOE" sheetId="32" r:id="rId2"/>
    <sheet name="09-2021 SOE" sheetId="31" r:id="rId3"/>
    <sheet name="12ME 09-2021 SOE" sheetId="30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F58" i="33" l="1"/>
  <c r="H58" i="33" s="1"/>
  <c r="H57" i="33"/>
  <c r="F57" i="33"/>
  <c r="F53" i="33"/>
  <c r="F52" i="33"/>
  <c r="F51" i="33"/>
  <c r="H51" i="33" s="1"/>
  <c r="F50" i="33"/>
  <c r="F24" i="33"/>
  <c r="H23" i="33"/>
  <c r="F23" i="33"/>
  <c r="D26" i="33"/>
  <c r="F22" i="33"/>
  <c r="J18" i="33"/>
  <c r="F18" i="33"/>
  <c r="F17" i="33"/>
  <c r="J17" i="33"/>
  <c r="J13" i="33"/>
  <c r="F13" i="33"/>
  <c r="H13" i="33" s="1"/>
  <c r="K12" i="33"/>
  <c r="J12" i="33"/>
  <c r="J11" i="33"/>
  <c r="D16" i="33"/>
  <c r="F11" i="33"/>
  <c r="H11" i="33" s="1"/>
  <c r="K10" i="33"/>
  <c r="B16" i="33"/>
  <c r="B20" i="33" s="1"/>
  <c r="F53" i="32"/>
  <c r="H53" i="32" s="1"/>
  <c r="F52" i="32"/>
  <c r="F51" i="32"/>
  <c r="H51" i="32" s="1"/>
  <c r="F50" i="32"/>
  <c r="B56" i="32"/>
  <c r="F24" i="32"/>
  <c r="F23" i="32"/>
  <c r="F22" i="32"/>
  <c r="J18" i="32"/>
  <c r="F18" i="32"/>
  <c r="K17" i="32"/>
  <c r="J17" i="32"/>
  <c r="F14" i="32"/>
  <c r="H14" i="32" s="1"/>
  <c r="K13" i="32"/>
  <c r="J13" i="32"/>
  <c r="F13" i="32"/>
  <c r="H13" i="32" s="1"/>
  <c r="K12" i="32"/>
  <c r="J11" i="32"/>
  <c r="K11" i="32"/>
  <c r="K10" i="32"/>
  <c r="F10" i="32"/>
  <c r="H10" i="32" s="1"/>
  <c r="B16" i="32"/>
  <c r="B20" i="32" s="1"/>
  <c r="K14" i="31"/>
  <c r="F53" i="31"/>
  <c r="F52" i="31"/>
  <c r="F51" i="31"/>
  <c r="H51" i="31" s="1"/>
  <c r="F50" i="31"/>
  <c r="D56" i="31"/>
  <c r="B56" i="31"/>
  <c r="F24" i="31"/>
  <c r="F23" i="31"/>
  <c r="H23" i="31" s="1"/>
  <c r="D26" i="31"/>
  <c r="F22" i="31"/>
  <c r="J18" i="31"/>
  <c r="F18" i="31"/>
  <c r="H18" i="31" s="1"/>
  <c r="K17" i="31"/>
  <c r="F17" i="31"/>
  <c r="J17" i="31"/>
  <c r="F14" i="31"/>
  <c r="H14" i="31" s="1"/>
  <c r="K13" i="31"/>
  <c r="J13" i="31"/>
  <c r="K12" i="31"/>
  <c r="J11" i="31"/>
  <c r="K11" i="31"/>
  <c r="F11" i="31"/>
  <c r="K10" i="31"/>
  <c r="F10" i="31"/>
  <c r="B16" i="31"/>
  <c r="B20" i="31" s="1"/>
  <c r="H60" i="30"/>
  <c r="K19" i="30"/>
  <c r="F60" i="30"/>
  <c r="K18" i="30"/>
  <c r="B58" i="30"/>
  <c r="B61" i="30" s="1"/>
  <c r="F57" i="30"/>
  <c r="H57" i="30" s="1"/>
  <c r="D58" i="30"/>
  <c r="F54" i="30"/>
  <c r="F53" i="30"/>
  <c r="H53" i="30" s="1"/>
  <c r="F26" i="30"/>
  <c r="H26" i="30" s="1"/>
  <c r="B27" i="30"/>
  <c r="D27" i="30"/>
  <c r="F23" i="30"/>
  <c r="L18" i="30"/>
  <c r="F18" i="30"/>
  <c r="H18" i="30" s="1"/>
  <c r="L15" i="30"/>
  <c r="F15" i="30"/>
  <c r="H15" i="30" s="1"/>
  <c r="J15" i="30"/>
  <c r="J14" i="30"/>
  <c r="K14" i="30"/>
  <c r="L13" i="30"/>
  <c r="J13" i="30"/>
  <c r="F13" i="30"/>
  <c r="H13" i="30" s="1"/>
  <c r="L12" i="30"/>
  <c r="K12" i="30"/>
  <c r="J12" i="30"/>
  <c r="L11" i="30"/>
  <c r="F11" i="30"/>
  <c r="H11" i="30" s="1"/>
  <c r="D17" i="30"/>
  <c r="J11" i="30"/>
  <c r="H24" i="33" l="1"/>
  <c r="D20" i="33"/>
  <c r="H53" i="33"/>
  <c r="H22" i="33"/>
  <c r="H18" i="33"/>
  <c r="H50" i="33"/>
  <c r="H52" i="33"/>
  <c r="F12" i="33"/>
  <c r="H12" i="33" s="1"/>
  <c r="F10" i="33"/>
  <c r="F14" i="33"/>
  <c r="H14" i="33" s="1"/>
  <c r="K17" i="33"/>
  <c r="J10" i="33"/>
  <c r="K13" i="33"/>
  <c r="J14" i="33"/>
  <c r="K18" i="33"/>
  <c r="D56" i="33"/>
  <c r="K14" i="33"/>
  <c r="F25" i="33"/>
  <c r="F26" i="33" s="1"/>
  <c r="F54" i="33"/>
  <c r="H54" i="33" s="1"/>
  <c r="H17" i="33"/>
  <c r="K11" i="33"/>
  <c r="B26" i="33"/>
  <c r="B28" i="33" s="1"/>
  <c r="B56" i="33"/>
  <c r="J16" i="32"/>
  <c r="B60" i="32"/>
  <c r="H52" i="32"/>
  <c r="H23" i="32"/>
  <c r="H18" i="32"/>
  <c r="H17" i="32"/>
  <c r="H22" i="32"/>
  <c r="H24" i="32"/>
  <c r="D16" i="32"/>
  <c r="H50" i="32"/>
  <c r="F58" i="32"/>
  <c r="H58" i="32" s="1"/>
  <c r="J10" i="32"/>
  <c r="F11" i="32"/>
  <c r="J14" i="32"/>
  <c r="K18" i="32"/>
  <c r="D26" i="32"/>
  <c r="D56" i="32"/>
  <c r="F57" i="32"/>
  <c r="H57" i="32" s="1"/>
  <c r="F12" i="32"/>
  <c r="H12" i="32" s="1"/>
  <c r="K14" i="32"/>
  <c r="F17" i="32"/>
  <c r="F25" i="32"/>
  <c r="H25" i="32" s="1"/>
  <c r="F54" i="32"/>
  <c r="F56" i="32" s="1"/>
  <c r="H11" i="32"/>
  <c r="J12" i="32"/>
  <c r="B26" i="32"/>
  <c r="B28" i="32" s="1"/>
  <c r="J16" i="31"/>
  <c r="B60" i="31"/>
  <c r="D60" i="31"/>
  <c r="H52" i="31"/>
  <c r="H22" i="31"/>
  <c r="H24" i="31"/>
  <c r="H53" i="31"/>
  <c r="H10" i="31"/>
  <c r="D16" i="31"/>
  <c r="K16" i="31" s="1"/>
  <c r="H50" i="31"/>
  <c r="F58" i="31"/>
  <c r="H58" i="31" s="1"/>
  <c r="J10" i="31"/>
  <c r="J14" i="31"/>
  <c r="K18" i="31"/>
  <c r="F57" i="31"/>
  <c r="H57" i="31" s="1"/>
  <c r="H11" i="31"/>
  <c r="F12" i="31"/>
  <c r="H12" i="31" s="1"/>
  <c r="F25" i="31"/>
  <c r="H25" i="31" s="1"/>
  <c r="F54" i="31"/>
  <c r="F56" i="31" s="1"/>
  <c r="H17" i="31"/>
  <c r="J12" i="31"/>
  <c r="F13" i="31"/>
  <c r="H13" i="31" s="1"/>
  <c r="B26" i="31"/>
  <c r="B28" i="31" s="1"/>
  <c r="D61" i="30"/>
  <c r="L17" i="30"/>
  <c r="H23" i="30"/>
  <c r="K17" i="30"/>
  <c r="D21" i="30"/>
  <c r="D29" i="30" s="1"/>
  <c r="H54" i="30"/>
  <c r="F12" i="30"/>
  <c r="H12" i="30" s="1"/>
  <c r="L14" i="30"/>
  <c r="L19" i="30"/>
  <c r="F59" i="30"/>
  <c r="H59" i="30" s="1"/>
  <c r="K11" i="30"/>
  <c r="K15" i="30"/>
  <c r="B17" i="30"/>
  <c r="F25" i="30"/>
  <c r="H25" i="30" s="1"/>
  <c r="F56" i="30"/>
  <c r="H56" i="30" s="1"/>
  <c r="F14" i="30"/>
  <c r="H14" i="30" s="1"/>
  <c r="J18" i="30"/>
  <c r="F19" i="30"/>
  <c r="H19" i="30" s="1"/>
  <c r="F24" i="30"/>
  <c r="F55" i="30"/>
  <c r="K13" i="30"/>
  <c r="J19" i="30"/>
  <c r="F27" i="30" l="1"/>
  <c r="F58" i="30"/>
  <c r="F61" i="30" s="1"/>
  <c r="H61" i="30" s="1"/>
  <c r="H25" i="33"/>
  <c r="F60" i="32"/>
  <c r="F26" i="32"/>
  <c r="H26" i="33"/>
  <c r="F56" i="33"/>
  <c r="F60" i="33" s="1"/>
  <c r="H10" i="33"/>
  <c r="F16" i="33"/>
  <c r="J16" i="33"/>
  <c r="B60" i="33"/>
  <c r="D60" i="33"/>
  <c r="K16" i="33"/>
  <c r="D28" i="33"/>
  <c r="D20" i="32"/>
  <c r="F16" i="32"/>
  <c r="F20" i="32" s="1"/>
  <c r="H54" i="32"/>
  <c r="D60" i="32"/>
  <c r="H60" i="32" s="1"/>
  <c r="K16" i="32"/>
  <c r="H56" i="32"/>
  <c r="H26" i="32"/>
  <c r="F60" i="31"/>
  <c r="H60" i="31" s="1"/>
  <c r="H56" i="31"/>
  <c r="H54" i="31"/>
  <c r="F26" i="31"/>
  <c r="F16" i="31"/>
  <c r="F20" i="31" s="1"/>
  <c r="D20" i="31"/>
  <c r="H16" i="31"/>
  <c r="H27" i="30"/>
  <c r="H58" i="30"/>
  <c r="F17" i="30"/>
  <c r="H55" i="30"/>
  <c r="J17" i="30"/>
  <c r="B21" i="30"/>
  <c r="B29" i="30" s="1"/>
  <c r="H24" i="30"/>
  <c r="H56" i="33" l="1"/>
  <c r="H60" i="33"/>
  <c r="F28" i="32"/>
  <c r="H20" i="32"/>
  <c r="F20" i="33"/>
  <c r="H16" i="33"/>
  <c r="D28" i="32"/>
  <c r="H16" i="32"/>
  <c r="F28" i="31"/>
  <c r="H26" i="31"/>
  <c r="H20" i="31"/>
  <c r="D28" i="31"/>
  <c r="F21" i="30"/>
  <c r="H17" i="30"/>
  <c r="H28" i="32" l="1"/>
  <c r="H28" i="31"/>
  <c r="F28" i="33"/>
  <c r="H28" i="33" s="1"/>
  <c r="H20" i="33"/>
  <c r="F29" i="30"/>
  <c r="H29" i="30" s="1"/>
  <c r="H21" i="30"/>
</calcChain>
</file>

<file path=xl/sharedStrings.xml><?xml version="1.0" encoding="utf-8"?>
<sst xmlns="http://schemas.openxmlformats.org/spreadsheetml/2006/main" count="251" uniqueCount="49">
  <si>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</si>
  <si>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</si>
  <si>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</si>
  <si>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</si>
  <si>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</si>
  <si>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</si>
  <si>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</si>
  <si>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</si>
  <si>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</si>
  <si>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</si>
  <si>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</si>
  <si>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</si>
  <si>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</si>
  <si>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</si>
  <si>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</si>
  <si>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</si>
  <si>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</si>
  <si>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</si>
  <si>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</si>
  <si>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</si>
  <si>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</si>
  <si>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</si>
  <si>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</si>
  <si>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</si>
  <si>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</si>
  <si>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</si>
  <si>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</si>
  <si>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</si>
  <si>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</si>
  <si>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133 (JPUD Gain on Sale Cr) in above</t>
  </si>
  <si>
    <t>SCH. 140 (Prop Tax in BillEngy) in above</t>
  </si>
  <si>
    <t>SCH. 141 (Expedt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</si>
  <si>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</si>
  <si>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</si>
  <si>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</si>
  <si>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SCH. 81 (B&amp;O tax) in above-billed</t>
  </si>
  <si>
    <t>SCH. 95A (Fed Incentive) in above</t>
  </si>
  <si>
    <t>SCH. 137 (REC Proceeds Credit) in above</t>
  </si>
  <si>
    <t>SCH. 141Y (TCJA Overcollection) in above</t>
  </si>
  <si>
    <t>BUDGET</t>
  </si>
  <si>
    <t>VARIANCE FROM 2020</t>
  </si>
  <si>
    <t>SCH. 95 PCA Amortization Recovery</t>
  </si>
  <si>
    <t>SCH. 141X (Protected-Plus EDIT) in above</t>
  </si>
  <si>
    <t>SCH. 141Z (Unprotected EDIT) in above</t>
  </si>
  <si>
    <t>MONTH OF JULY 2021</t>
  </si>
  <si>
    <t>SCH. 95 PCORC Billed + Chng Unbilled</t>
  </si>
  <si>
    <t>MONTH OF AUGUST 2021</t>
  </si>
  <si>
    <t>TWELVE MONTHS ENDED SEPTEMBER 30, 2021</t>
  </si>
  <si>
    <t>MONTH OF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</si>
</sst>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</numFmts>
  <fonts count="9" x14ac:knownFonts="1"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7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" fillId="0" borderId="0"/>
  </cellStyleXfs>
  <cellXfs count="94">
    <xf numFmtId="0" fontId="0" fillId="0" borderId="0" xfId="0"/>
    <xf numFmtId="39" fontId="1" fillId="0" borderId="0" xfId="4" applyNumberFormat="1" applyFont="1" applyFill="1" applyAlignment="1" applyProtection="1">
      <alignment horizontal="centerContinuous"/>
    </xf>
    <xf numFmtId="0" fontId="8" fillId="0" borderId="0" xfId="4" applyFill="1" applyProtection="1"/>
    <xf numFmtId="14" fontId="1" fillId="0" borderId="0" xfId="4" applyNumberFormat="1" applyFont="1" applyFill="1" applyAlignment="1" applyProtection="1">
      <alignment horizontal="centerContinuous"/>
    </xf>
    <xf numFmtId="39" fontId="3" fillId="0" borderId="0" xfId="4" applyNumberFormat="1" applyFont="1" applyFill="1" applyAlignment="1" applyProtection="1">
      <alignment horizontal="centerContinuous"/>
    </xf>
    <xf numFmtId="39" fontId="4" fillId="0" borderId="0" xfId="4" applyNumberFormat="1" applyFont="1" applyFill="1" applyAlignment="1" applyProtection="1">
      <alignment horizontal="centerContinuous"/>
    </xf>
    <xf numFmtId="39" fontId="4" fillId="0" borderId="0" xfId="4" applyNumberFormat="1" applyFont="1" applyFill="1" applyAlignment="1" applyProtection="1"/>
    <xf numFmtId="39" fontId="2" fillId="0" borderId="0" xfId="4" applyNumberFormat="1" applyFont="1" applyFill="1" applyAlignment="1" applyProtection="1"/>
    <xf numFmtId="39" fontId="2" fillId="0" borderId="0" xfId="4" applyNumberFormat="1" applyFont="1" applyFill="1" applyProtection="1"/>
    <xf numFmtId="39" fontId="4" fillId="0" borderId="0" xfId="4" applyNumberFormat="1" applyFont="1" applyFill="1" applyProtection="1"/>
    <xf numFmtId="43" fontId="2" fillId="0" borderId="1" xfId="4" applyNumberFormat="1" applyFont="1" applyFill="1" applyBorder="1" applyAlignment="1" applyProtection="1">
      <alignment horizontal="centerContinuous"/>
    </xf>
    <xf numFmtId="39" fontId="2" fillId="0" borderId="0" xfId="4" applyNumberFormat="1" applyFont="1" applyFill="1" applyBorder="1" applyProtection="1"/>
    <xf numFmtId="39" fontId="2" fillId="0" borderId="1" xfId="4" applyNumberFormat="1" applyFont="1" applyFill="1" applyBorder="1" applyAlignment="1" applyProtection="1">
      <alignment horizontal="centerContinuous"/>
    </xf>
    <xf numFmtId="39" fontId="2" fillId="0" borderId="0" xfId="4" applyNumberFormat="1" applyFont="1" applyFill="1" applyAlignment="1" applyProtection="1">
      <alignment horizontal="left"/>
    </xf>
    <xf numFmtId="39" fontId="2" fillId="0" borderId="0" xfId="4" applyNumberFormat="1" applyFont="1" applyFill="1" applyAlignment="1" applyProtection="1">
      <alignment horizontal="center"/>
    </xf>
    <xf numFmtId="39" fontId="4" fillId="0" borderId="0" xfId="4" applyNumberFormat="1" applyFont="1" applyFill="1" applyAlignment="1" applyProtection="1">
      <alignment horizontal="left"/>
    </xf>
    <xf numFmtId="0" fontId="2" fillId="0" borderId="1" xfId="4" quotePrefix="1" applyNumberFormat="1" applyFont="1" applyFill="1" applyBorder="1" applyAlignment="1" applyProtection="1">
      <alignment horizontal="center"/>
    </xf>
    <xf numFmtId="39" fontId="2" fillId="0" borderId="1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Border="1" applyAlignment="1" applyProtection="1">
      <alignment horizontal="center"/>
    </xf>
    <xf numFmtId="39" fontId="5" fillId="0" borderId="0" xfId="4" applyNumberFormat="1" applyFont="1" applyFill="1" applyProtection="1"/>
    <xf numFmtId="39" fontId="5" fillId="0" borderId="0" xfId="4" applyNumberFormat="1" applyFont="1" applyFill="1" applyAlignment="1" applyProtection="1">
      <alignment horizontal="fill"/>
    </xf>
    <xf numFmtId="39" fontId="5" fillId="0" borderId="0" xfId="4" applyNumberFormat="1" applyFont="1" applyFill="1" applyAlignment="1" applyProtection="1">
      <alignment horizontal="left"/>
    </xf>
    <xf numFmtId="44" fontId="5" fillId="0" borderId="0" xfId="4" applyNumberFormat="1" applyFont="1" applyFill="1" applyAlignment="1" applyProtection="1">
      <alignment horizontal="right"/>
    </xf>
    <xf numFmtId="164" fontId="5" fillId="0" borderId="0" xfId="4" applyNumberFormat="1" applyFont="1" applyFill="1" applyAlignment="1" applyProtection="1">
      <alignment horizontal="right"/>
    </xf>
    <xf numFmtId="39" fontId="5" fillId="0" borderId="0" xfId="4" applyNumberFormat="1" applyFont="1" applyFill="1" applyAlignment="1" applyProtection="1">
      <alignment horizontal="right"/>
    </xf>
    <xf numFmtId="10" fontId="5" fillId="0" borderId="0" xfId="4" applyNumberFormat="1" applyFont="1" applyFill="1" applyAlignment="1" applyProtection="1">
      <alignment horizontal="right"/>
    </xf>
    <xf numFmtId="166" fontId="5" fillId="0" borderId="0" xfId="4" applyNumberFormat="1" applyFont="1" applyFill="1" applyAlignment="1" applyProtection="1">
      <alignment horizontal="right"/>
    </xf>
    <xf numFmtId="166" fontId="5" fillId="0" borderId="0" xfId="4" applyNumberFormat="1" applyFont="1" applyFill="1" applyBorder="1" applyAlignment="1" applyProtection="1">
      <alignment horizontal="right"/>
    </xf>
    <xf numFmtId="166" fontId="8" fillId="0" borderId="0" xfId="4" applyNumberFormat="1" applyFill="1" applyProtection="1"/>
    <xf numFmtId="43" fontId="5" fillId="0" borderId="0" xfId="4" applyNumberFormat="1" applyFont="1" applyFill="1" applyAlignment="1" applyProtection="1">
      <alignment horizontal="right"/>
    </xf>
    <xf numFmtId="168" fontId="5" fillId="0" borderId="0" xfId="4" applyNumberFormat="1" applyFont="1" applyFill="1" applyAlignment="1" applyProtection="1">
      <alignment horizontal="right"/>
    </xf>
    <xf numFmtId="168" fontId="5" fillId="0" borderId="0" xfId="4" applyNumberFormat="1" applyFont="1" applyFill="1" applyBorder="1" applyAlignment="1" applyProtection="1">
      <alignment horizontal="right"/>
    </xf>
    <xf numFmtId="9" fontId="8" fillId="0" borderId="0" xfId="4" applyNumberFormat="1" applyFont="1" applyFill="1" applyProtection="1"/>
    <xf numFmtId="43" fontId="5" fillId="0" borderId="0" xfId="4" applyNumberFormat="1" applyFont="1" applyFill="1" applyBorder="1" applyAlignment="1" applyProtection="1">
      <alignment horizontal="right"/>
    </xf>
    <xf numFmtId="10" fontId="5" fillId="0" borderId="0" xfId="4" applyNumberFormat="1" applyFont="1" applyFill="1" applyBorder="1" applyAlignment="1" applyProtection="1">
      <alignment horizontal="right"/>
    </xf>
    <xf numFmtId="43" fontId="5" fillId="0" borderId="2" xfId="4" applyNumberFormat="1" applyFont="1" applyFill="1" applyBorder="1" applyAlignment="1" applyProtection="1">
      <alignment horizontal="right"/>
    </xf>
    <xf numFmtId="39" fontId="5" fillId="0" borderId="2" xfId="4" applyNumberFormat="1" applyFont="1" applyFill="1" applyBorder="1" applyAlignment="1" applyProtection="1">
      <alignment horizontal="right"/>
    </xf>
    <xf numFmtId="169" fontId="5" fillId="0" borderId="2" xfId="4" applyNumberFormat="1" applyFont="1" applyFill="1" applyBorder="1" applyAlignment="1" applyProtection="1">
      <alignment horizontal="right"/>
    </xf>
    <xf numFmtId="39" fontId="5" fillId="0" borderId="0" xfId="4" applyNumberFormat="1" applyFont="1" applyFill="1" applyAlignment="1" applyProtection="1">
      <alignment horizontal="left" indent="1"/>
    </xf>
    <xf numFmtId="43" fontId="5" fillId="0" borderId="1" xfId="4" applyNumberFormat="1" applyFont="1" applyFill="1" applyBorder="1" applyAlignment="1" applyProtection="1">
      <alignment horizontal="right"/>
    </xf>
    <xf numFmtId="41" fontId="5" fillId="0" borderId="0" xfId="4" applyNumberFormat="1" applyFont="1" applyFill="1" applyAlignment="1" applyProtection="1">
      <alignment horizontal="right"/>
    </xf>
    <xf numFmtId="164" fontId="5" fillId="0" borderId="1" xfId="4" applyNumberFormat="1" applyFont="1" applyFill="1" applyBorder="1" applyAlignment="1" applyProtection="1">
      <alignment horizontal="right"/>
    </xf>
    <xf numFmtId="168" fontId="5" fillId="0" borderId="1" xfId="4" applyNumberFormat="1" applyFont="1" applyFill="1" applyBorder="1" applyAlignment="1" applyProtection="1">
      <alignment horizontal="right"/>
    </xf>
    <xf numFmtId="43" fontId="2" fillId="0" borderId="2" xfId="4" applyNumberFormat="1" applyFont="1" applyFill="1" applyBorder="1" applyAlignment="1" applyProtection="1">
      <alignment horizontal="right"/>
    </xf>
    <xf numFmtId="43" fontId="2" fillId="0" borderId="0" xfId="4" applyNumberFormat="1" applyFont="1" applyFill="1" applyAlignment="1" applyProtection="1">
      <alignment horizontal="right"/>
    </xf>
    <xf numFmtId="39" fontId="2" fillId="0" borderId="0" xfId="4" applyNumberFormat="1" applyFont="1" applyFill="1" applyAlignment="1" applyProtection="1">
      <alignment horizontal="right"/>
    </xf>
    <xf numFmtId="39" fontId="5" fillId="0" borderId="0" xfId="4" applyNumberFormat="1" applyFont="1" applyFill="1" applyBorder="1" applyAlignment="1" applyProtection="1">
      <alignment horizontal="left" indent="1"/>
    </xf>
    <xf numFmtId="164" fontId="5" fillId="0" borderId="0" xfId="4" applyNumberFormat="1" applyFont="1" applyFill="1" applyBorder="1" applyAlignment="1" applyProtection="1">
      <alignment horizontal="right"/>
    </xf>
    <xf numFmtId="39" fontId="5" fillId="0" borderId="0" xfId="4" applyNumberFormat="1" applyFont="1" applyFill="1" applyBorder="1" applyAlignment="1" applyProtection="1">
      <alignment horizontal="left"/>
    </xf>
    <xf numFmtId="39" fontId="5" fillId="0" borderId="0" xfId="4" applyNumberFormat="1" applyFont="1" applyFill="1" applyBorder="1" applyAlignment="1" applyProtection="1">
      <alignment horizontal="right"/>
    </xf>
    <xf numFmtId="44" fontId="5" fillId="0" borderId="0" xfId="4" applyNumberFormat="1" applyFont="1" applyFill="1" applyBorder="1" applyAlignment="1" applyProtection="1">
      <alignment horizontal="right"/>
    </xf>
    <xf numFmtId="44" fontId="5" fillId="0" borderId="3" xfId="4" applyNumberFormat="1" applyFont="1" applyFill="1" applyBorder="1" applyAlignment="1" applyProtection="1">
      <alignment horizontal="right"/>
    </xf>
    <xf numFmtId="164" fontId="5" fillId="0" borderId="3" xfId="4" applyNumberFormat="1" applyFont="1" applyFill="1" applyBorder="1" applyAlignment="1" applyProtection="1">
      <alignment horizontal="right"/>
    </xf>
    <xf numFmtId="170" fontId="5" fillId="0" borderId="0" xfId="4" applyNumberFormat="1" applyFont="1" applyFill="1" applyBorder="1" applyAlignment="1" applyProtection="1">
      <alignment horizontal="right"/>
    </xf>
    <xf numFmtId="44" fontId="2" fillId="0" borderId="0" xfId="4" applyNumberFormat="1" applyFont="1" applyFill="1" applyBorder="1" applyAlignment="1" applyProtection="1">
      <alignment horizontal="right"/>
    </xf>
    <xf numFmtId="43" fontId="2" fillId="0" borderId="0" xfId="4" applyNumberFormat="1" applyFont="1" applyFill="1" applyBorder="1" applyAlignment="1" applyProtection="1">
      <alignment horizontal="right"/>
    </xf>
    <xf numFmtId="39" fontId="2" fillId="0" borderId="0" xfId="4" applyNumberFormat="1" applyFont="1" applyFill="1" applyBorder="1" applyAlignment="1" applyProtection="1">
      <alignment horizontal="right"/>
    </xf>
    <xf numFmtId="167" fontId="8" fillId="0" borderId="0" xfId="4" applyNumberFormat="1" applyFont="1" applyFill="1" applyProtection="1"/>
    <xf numFmtId="43" fontId="5" fillId="0" borderId="0" xfId="4" applyNumberFormat="1" applyFont="1" applyFill="1" applyProtection="1"/>
    <xf numFmtId="44" fontId="5" fillId="0" borderId="0" xfId="4" applyNumberFormat="1" applyFont="1" applyFill="1" applyProtection="1"/>
    <xf numFmtId="43" fontId="8" fillId="0" borderId="0" xfId="4" applyNumberFormat="1" applyFill="1" applyProtection="1"/>
    <xf numFmtId="44" fontId="6" fillId="0" borderId="0" xfId="4" applyNumberFormat="1" applyFont="1" applyFill="1" applyProtection="1"/>
    <xf numFmtId="44" fontId="2" fillId="0" borderId="0" xfId="4" applyNumberFormat="1" applyFont="1" applyFill="1" applyProtection="1"/>
    <xf numFmtId="43" fontId="2" fillId="0" borderId="0" xfId="4" applyNumberFormat="1" applyFont="1" applyFill="1" applyProtection="1"/>
    <xf numFmtId="44" fontId="2" fillId="0" borderId="1" xfId="4" applyNumberFormat="1" applyFont="1" applyFill="1" applyBorder="1" applyAlignment="1" applyProtection="1">
      <alignment horizontal="centerContinuous"/>
    </xf>
    <xf numFmtId="44" fontId="2" fillId="0" borderId="0" xfId="4" applyNumberFormat="1" applyFont="1" applyFill="1" applyAlignment="1" applyProtection="1">
      <alignment horizontal="center"/>
    </xf>
    <xf numFmtId="39" fontId="2" fillId="0" borderId="0" xfId="4" applyNumberFormat="1" applyFont="1" applyFill="1" applyAlignment="1" applyProtection="1">
      <alignment horizontal="fill"/>
    </xf>
    <xf numFmtId="43" fontId="2" fillId="0" borderId="1" xfId="4" applyNumberFormat="1" applyFont="1" applyFill="1" applyBorder="1" applyAlignment="1" applyProtection="1">
      <alignment horizontal="center"/>
    </xf>
    <xf numFmtId="44" fontId="5" fillId="0" borderId="0" xfId="4" applyNumberFormat="1" applyFont="1" applyFill="1" applyAlignment="1" applyProtection="1">
      <alignment horizontal="fill"/>
    </xf>
    <xf numFmtId="43" fontId="5" fillId="0" borderId="0" xfId="4" applyNumberFormat="1" applyFont="1" applyFill="1" applyAlignment="1" applyProtection="1">
      <alignment horizontal="fill"/>
    </xf>
    <xf numFmtId="171" fontId="5" fillId="0" borderId="0" xfId="4" applyNumberFormat="1" applyFont="1" applyFill="1" applyAlignment="1" applyProtection="1">
      <alignment horizontal="right"/>
    </xf>
    <xf numFmtId="10" fontId="5" fillId="0" borderId="0" xfId="4" applyNumberFormat="1" applyFont="1" applyFill="1" applyProtection="1"/>
    <xf numFmtId="165" fontId="5" fillId="0" borderId="0" xfId="4" applyNumberFormat="1" applyFont="1" applyFill="1" applyProtection="1"/>
    <xf numFmtId="171" fontId="5" fillId="0" borderId="0" xfId="4" applyNumberFormat="1" applyFont="1" applyFill="1" applyBorder="1" applyAlignment="1" applyProtection="1">
      <alignment horizontal="right"/>
    </xf>
    <xf numFmtId="41" fontId="5" fillId="0" borderId="0" xfId="4" applyNumberFormat="1" applyFont="1" applyFill="1" applyBorder="1" applyAlignment="1" applyProtection="1">
      <alignment horizontal="right"/>
    </xf>
    <xf numFmtId="171" fontId="2" fillId="0" borderId="2" xfId="4" applyNumberFormat="1" applyFont="1" applyFill="1" applyBorder="1" applyAlignment="1" applyProtection="1">
      <alignment horizontal="right"/>
    </xf>
    <xf numFmtId="171" fontId="2" fillId="0" borderId="0" xfId="4" applyNumberFormat="1" applyFont="1" applyFill="1" applyAlignment="1" applyProtection="1">
      <alignment horizontal="right"/>
    </xf>
    <xf numFmtId="41" fontId="2" fillId="0" borderId="0" xfId="4" applyNumberFormat="1" applyFont="1" applyFill="1" applyAlignment="1" applyProtection="1">
      <alignment horizontal="right"/>
    </xf>
    <xf numFmtId="41" fontId="2" fillId="0" borderId="2" xfId="4" applyNumberFormat="1" applyFont="1" applyFill="1" applyBorder="1" applyAlignment="1" applyProtection="1">
      <alignment horizontal="right"/>
    </xf>
    <xf numFmtId="171" fontId="5" fillId="0" borderId="1" xfId="4" applyNumberFormat="1" applyFont="1" applyFill="1" applyBorder="1" applyAlignment="1" applyProtection="1">
      <alignment horizontal="right"/>
    </xf>
    <xf numFmtId="171" fontId="5" fillId="0" borderId="2" xfId="4" applyNumberFormat="1" applyFont="1" applyFill="1" applyBorder="1" applyAlignment="1" applyProtection="1">
      <alignment horizontal="right"/>
    </xf>
    <xf numFmtId="41" fontId="5" fillId="0" borderId="2" xfId="4" applyNumberFormat="1" applyFont="1" applyFill="1" applyBorder="1" applyAlignment="1" applyProtection="1">
      <alignment horizontal="right"/>
    </xf>
    <xf numFmtId="171" fontId="5" fillId="0" borderId="3" xfId="4" applyNumberFormat="1" applyFont="1" applyFill="1" applyBorder="1" applyAlignment="1" applyProtection="1">
      <alignment horizontal="right"/>
    </xf>
    <xf numFmtId="41" fontId="2" fillId="0" borderId="0" xfId="4" applyNumberFormat="1" applyFont="1" applyFill="1" applyBorder="1" applyAlignment="1" applyProtection="1">
      <alignment horizontal="fill"/>
    </xf>
    <xf numFmtId="41" fontId="2" fillId="0" borderId="0" xfId="4" applyNumberFormat="1" applyFont="1" applyFill="1" applyProtection="1"/>
    <xf numFmtId="0" fontId="8" fillId="0" borderId="0" xfId="4" applyAlignment="1"/>
    <xf numFmtId="0" fontId="8" fillId="0" borderId="0" xfId="4" applyFill="1" applyAlignment="1" applyProtection="1"/>
    <xf numFmtId="39" fontId="2" fillId="0" borderId="0" xfId="4" applyNumberFormat="1" applyFont="1" applyFill="1" applyBorder="1" applyAlignment="1" applyProtection="1">
      <alignment horizontal="left"/>
    </xf>
    <xf numFmtId="44" fontId="2" fillId="0" borderId="1" xfId="4" applyNumberFormat="1" applyFont="1" applyFill="1" applyBorder="1" applyAlignment="1" applyProtection="1">
      <alignment horizontal="center"/>
    </xf>
    <xf numFmtId="43" fontId="2" fillId="0" borderId="0" xfId="4" applyNumberFormat="1" applyFont="1" applyFill="1" applyBorder="1" applyAlignment="1" applyProtection="1">
      <alignment horizontal="fill"/>
    </xf>
    <xf numFmtId="39" fontId="2" fillId="0" borderId="0" xfId="4" applyNumberFormat="1" applyFont="1" applyFill="1" applyAlignment="1" applyProtection="1">
      <alignment wrapText="1"/>
    </xf>
    <xf numFmtId="0" fontId="8" fillId="0" borderId="0" xfId="4" applyFill="1" applyAlignment="1">
      <alignment wrapText="1"/>
    </xf>
    <xf numFmtId="39" fontId="5" fillId="0" borderId="1" xfId="4" applyNumberFormat="1" applyFont="1" applyFill="1" applyBorder="1" applyAlignment="1" applyProtection="1">
      <alignment horizontal="left"/>
    </xf>
    <xf numFmtId="41" fontId="5" fillId="0" borderId="1" xfId="4" applyNumberFormat="1" applyFont="1" applyFill="1" applyBorder="1" applyAlignment="1" applyProtection="1">
      <alignment horizontal="right"/>
    </xf>
  </cellXfs>
  <cellStyles count="5">
    <cellStyle name="Comma 2" xfId="3"/>
    <cellStyle name="Currency 2" xfId="2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K45" sqref="K45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44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40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2021</v>
      </c>
      <c r="C8" s="8"/>
      <c r="D8" s="16">
        <v>2020</v>
      </c>
      <c r="E8" s="8"/>
      <c r="F8" s="17" t="s">
        <v>7</v>
      </c>
      <c r="G8" s="8"/>
      <c r="H8" s="17" t="s">
        <v>8</v>
      </c>
      <c r="I8" s="18"/>
      <c r="J8" s="16">
        <v>2021</v>
      </c>
      <c r="K8" s="16">
        <v>2020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88284556.510000005</v>
      </c>
      <c r="C10" s="22"/>
      <c r="D10" s="22">
        <v>81609056.090000004</v>
      </c>
      <c r="E10" s="22"/>
      <c r="F10" s="22">
        <f>B10-D10</f>
        <v>6675500.4200000018</v>
      </c>
      <c r="G10" s="24"/>
      <c r="H10" s="23">
        <f>IF(D10=0,"n/a",IF(AND(F10/D10&lt;1,F10/D10&gt;-1),F10/D10,"n/a"))</f>
        <v>8.1798525063666153E-2</v>
      </c>
      <c r="I10" s="25"/>
      <c r="J10" s="26">
        <f>IF(B50=0,"n/a",B10/B50)</f>
        <v>0.11657717177867688</v>
      </c>
      <c r="K10" s="27">
        <f>IF(D50=0,"n/a",D10/D50)</f>
        <v>0.10847210713457212</v>
      </c>
      <c r="M10" s="28"/>
    </row>
    <row r="11" spans="1:13" x14ac:dyDescent="0.2">
      <c r="A11" s="21" t="s">
        <v>10</v>
      </c>
      <c r="B11" s="29">
        <v>73082043.150000006</v>
      </c>
      <c r="C11" s="29"/>
      <c r="D11" s="29">
        <v>64176088.859999999</v>
      </c>
      <c r="E11" s="29"/>
      <c r="F11" s="29">
        <f>B11-D11</f>
        <v>8905954.2900000066</v>
      </c>
      <c r="G11" s="29"/>
      <c r="H11" s="23">
        <f>IF(D11=0,"n/a",IF(AND(F11/D11&lt;1,F11/D11&gt;-1),F11/D11,"n/a"))</f>
        <v>0.13877371538531005</v>
      </c>
      <c r="I11" s="25"/>
      <c r="J11" s="30">
        <f>IF(B51=0,"n/a",B11/B51)</f>
        <v>0.10605830421703567</v>
      </c>
      <c r="K11" s="31">
        <f>IF(D51=0,"n/a",D11/D51)</f>
        <v>9.5340298371779306E-2</v>
      </c>
    </row>
    <row r="12" spans="1:13" x14ac:dyDescent="0.2">
      <c r="A12" s="21" t="s">
        <v>11</v>
      </c>
      <c r="B12" s="29">
        <v>9299344.5500000007</v>
      </c>
      <c r="C12" s="29"/>
      <c r="D12" s="29">
        <v>8671266.0199999996</v>
      </c>
      <c r="E12" s="29"/>
      <c r="F12" s="29">
        <f>B12-D12</f>
        <v>628078.53000000119</v>
      </c>
      <c r="G12" s="29"/>
      <c r="H12" s="23">
        <f>IF(D12=0,"n/a",IF(AND(F12/D12&lt;1,F12/D12&gt;-1),F12/D12,"n/a"))</f>
        <v>7.243216025795518E-2</v>
      </c>
      <c r="I12" s="25"/>
      <c r="J12" s="30">
        <f>IF(B52=0,"n/a",B12/B52)</f>
        <v>9.7668674137764311E-2</v>
      </c>
      <c r="K12" s="31">
        <f>IF(D52=0,"n/a",D12/D52)</f>
        <v>8.67496671742682E-2</v>
      </c>
    </row>
    <row r="13" spans="1:13" x14ac:dyDescent="0.2">
      <c r="A13" s="21" t="s">
        <v>12</v>
      </c>
      <c r="B13" s="29">
        <v>1331797.3999999999</v>
      </c>
      <c r="C13" s="29"/>
      <c r="D13" s="29">
        <v>1420432.88</v>
      </c>
      <c r="E13" s="29"/>
      <c r="F13" s="29">
        <f>B13-D13</f>
        <v>-88635.479999999981</v>
      </c>
      <c r="G13" s="29"/>
      <c r="H13" s="23">
        <f>IF(D13=0,"n/a",IF(AND(F13/D13&lt;1,F13/D13&gt;-1),F13/D13,"n/a"))</f>
        <v>-6.2400329679780424E-2</v>
      </c>
      <c r="I13" s="25"/>
      <c r="J13" s="30">
        <f>IF(B53=0,"n/a",B13/B53)</f>
        <v>0.20997508137378015</v>
      </c>
      <c r="K13" s="31">
        <f>IF(D53=0,"n/a",D13/D53)</f>
        <v>0.24770887542555775</v>
      </c>
      <c r="L13" s="32"/>
    </row>
    <row r="14" spans="1:13" x14ac:dyDescent="0.2">
      <c r="A14" s="21" t="s">
        <v>13</v>
      </c>
      <c r="B14" s="29">
        <v>15350.95</v>
      </c>
      <c r="C14" s="33"/>
      <c r="D14" s="29">
        <v>16106.02</v>
      </c>
      <c r="E14" s="29"/>
      <c r="F14" s="29">
        <f>B14-D14</f>
        <v>-755.06999999999971</v>
      </c>
      <c r="G14" s="33"/>
      <c r="H14" s="23">
        <f>IF(D14=0,"n/a",IF(AND(F14/D14&lt;1,F14/D14&gt;-1),F14/D14,"n/a"))</f>
        <v>-4.6881228261233976E-2</v>
      </c>
      <c r="I14" s="34"/>
      <c r="J14" s="30">
        <f>IF(B54=0,"n/a",B14/B54)</f>
        <v>5.3885671159786576E-2</v>
      </c>
      <c r="K14" s="31">
        <f>IF(D54=0,"n/a",D14/D54)</f>
        <v>4.9553935142452772E-2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172013092.56000003</v>
      </c>
      <c r="C16" s="29"/>
      <c r="D16" s="39">
        <f>SUM(D10:D15)</f>
        <v>155892949.87</v>
      </c>
      <c r="E16" s="29"/>
      <c r="F16" s="39">
        <f>SUM(F10:F15)</f>
        <v>16120142.690000009</v>
      </c>
      <c r="G16" s="40"/>
      <c r="H16" s="41">
        <f>IF(D16=0,"n/a",IF(AND(F16/D16&lt;1,F16/D16&gt;-1),F16/D16,"n/a"))</f>
        <v>0.10340520660775671</v>
      </c>
      <c r="I16" s="25"/>
      <c r="J16" s="42">
        <f>IF(B56=0,"n/a",B16/B56)</f>
        <v>0.11110373458415992</v>
      </c>
      <c r="K16" s="42">
        <f>IF(D56=0,"n/a",D16/D56)</f>
        <v>0.10179143163336918</v>
      </c>
    </row>
    <row r="17" spans="1:13" x14ac:dyDescent="0.2">
      <c r="A17" s="21" t="s">
        <v>16</v>
      </c>
      <c r="B17" s="29">
        <v>2194141.7000000002</v>
      </c>
      <c r="C17" s="29"/>
      <c r="D17" s="29">
        <v>1392160.91</v>
      </c>
      <c r="E17" s="29"/>
      <c r="F17" s="29">
        <f>B17-D17</f>
        <v>801980.79000000027</v>
      </c>
      <c r="G17" s="29"/>
      <c r="H17" s="23">
        <f>IF(D17=0,"n/a",IF(AND(F17/D17&lt;1,F17/D17&gt;-1),F17/D17,"n/a"))</f>
        <v>0.57606903357170136</v>
      </c>
      <c r="I17" s="34"/>
      <c r="J17" s="31">
        <f>IF(B57=0,"n/a",B17/B57)</f>
        <v>1.1072628496533156E-2</v>
      </c>
      <c r="K17" s="31">
        <f>IF(D57=0,"n/a",D17/D57)</f>
        <v>1.1936329319991123E-2</v>
      </c>
    </row>
    <row r="18" spans="1:13" ht="12.75" customHeight="1" x14ac:dyDescent="0.2">
      <c r="A18" s="21" t="s">
        <v>17</v>
      </c>
      <c r="B18" s="29">
        <v>27744534.780000001</v>
      </c>
      <c r="C18" s="33"/>
      <c r="D18" s="29">
        <v>4443360.5</v>
      </c>
      <c r="E18" s="29"/>
      <c r="F18" s="29">
        <f>B18-D18</f>
        <v>23301174.280000001</v>
      </c>
      <c r="G18" s="33"/>
      <c r="H18" s="23" t="str">
        <f>IF(D18=0,"n/a",IF(AND(F18/D18&lt;1,F18/D18&gt;-1),F18/D18,"n/a"))</f>
        <v>n/a</v>
      </c>
      <c r="I18" s="25"/>
      <c r="J18" s="42">
        <f>IF(B58=0,"n/a",B18/B58)</f>
        <v>4.5940871376749383E-2</v>
      </c>
      <c r="K18" s="42">
        <f>IF(D58=0,"n/a",D18/D58)</f>
        <v>1.6152182979447167E-2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201951769.04000002</v>
      </c>
      <c r="C20" s="29"/>
      <c r="D20" s="29">
        <f>SUM(D16:D18)</f>
        <v>161728471.28</v>
      </c>
      <c r="E20" s="29"/>
      <c r="F20" s="29">
        <f>SUM(F16:F18)</f>
        <v>40223297.760000005</v>
      </c>
      <c r="G20" s="29"/>
      <c r="H20" s="47">
        <f>IF(D20=0,"n/a",IF(AND(F20/D20&lt;1,F20/D20&gt;-1),F20/D20,"n/a"))</f>
        <v>0.24870882313826817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3799178.83</v>
      </c>
      <c r="C22" s="29"/>
      <c r="D22" s="29">
        <v>-1075861.5</v>
      </c>
      <c r="E22" s="29"/>
      <c r="F22" s="29">
        <f>B22-D22</f>
        <v>4875040.33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">
      <c r="A23" s="21" t="s">
        <v>20</v>
      </c>
      <c r="B23" s="29">
        <v>2717663.59</v>
      </c>
      <c r="C23" s="29"/>
      <c r="D23" s="29">
        <v>1410380.2</v>
      </c>
      <c r="E23" s="29"/>
      <c r="F23" s="29">
        <f>B23-D23</f>
        <v>1307283.3899999999</v>
      </c>
      <c r="G23" s="29"/>
      <c r="H23" s="23">
        <f>IF(D23=0,"n/a",IF(AND(F23/D23&lt;1,F23/D23&gt;-1),F23/D23,"n/a"))</f>
        <v>0.92690140573442537</v>
      </c>
      <c r="I23" s="34"/>
      <c r="J23" s="49"/>
      <c r="K23" s="49"/>
    </row>
    <row r="24" spans="1:13" x14ac:dyDescent="0.2">
      <c r="A24" s="21" t="s">
        <v>21</v>
      </c>
      <c r="B24" s="29">
        <v>-4349812.8899999997</v>
      </c>
      <c r="C24" s="29"/>
      <c r="D24" s="29">
        <v>1282151.6499999999</v>
      </c>
      <c r="E24" s="29"/>
      <c r="F24" s="29">
        <f>B24-D24</f>
        <v>-5631964.5399999991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5413260.0199999996</v>
      </c>
      <c r="C25" s="33"/>
      <c r="D25" s="39">
        <v>4985771.0599999996</v>
      </c>
      <c r="E25" s="29"/>
      <c r="F25" s="39">
        <f>B25-D25</f>
        <v>427488.95999999996</v>
      </c>
      <c r="G25" s="33"/>
      <c r="H25" s="41">
        <f>IF(D25=0,"n/a",IF(AND(F25/D25&lt;1,F25/D25&gt;-1),F25/D25,"n/a"))</f>
        <v>8.5741794971227581E-2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7580289.5499999998</v>
      </c>
      <c r="C26" s="29"/>
      <c r="D26" s="39">
        <f>SUM(D22:D25)</f>
        <v>6602441.4099999992</v>
      </c>
      <c r="E26" s="29"/>
      <c r="F26" s="39">
        <f>SUM(F22:F25)</f>
        <v>977848.1400000006</v>
      </c>
      <c r="G26" s="29"/>
      <c r="H26" s="41">
        <f>IF(D26=0,"n/a",IF(AND(F26/D26&lt;1,F26/D26&gt;-1),F26/D26,"n/a"))</f>
        <v>0.14810402384168991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209532058.59000003</v>
      </c>
      <c r="C28" s="22"/>
      <c r="D28" s="51">
        <f>+D26+D20</f>
        <v>168330912.69</v>
      </c>
      <c r="E28" s="22"/>
      <c r="F28" s="51">
        <f>+F26+F20</f>
        <v>41201145.900000006</v>
      </c>
      <c r="G28" s="29"/>
      <c r="H28" s="52">
        <f>IF(D28=0,"n/a",IF(AND(F28/D28&lt;1,F28/D28&gt;-1),F28/D28,"n/a"))</f>
        <v>0.2447628022778946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35</v>
      </c>
      <c r="B31" s="22">
        <v>7196139.6500000004</v>
      </c>
      <c r="C31" s="22"/>
      <c r="D31" s="22">
        <v>5834067.4199999999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25</v>
      </c>
      <c r="B32" s="29">
        <v>-5868317.8200000003</v>
      </c>
      <c r="C32" s="29"/>
      <c r="D32" s="29">
        <v>-5813977.6600000001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26</v>
      </c>
      <c r="B33" s="29">
        <v>6240062.9699999997</v>
      </c>
      <c r="C33" s="29"/>
      <c r="D33" s="29">
        <v>7027589.2300000004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36</v>
      </c>
      <c r="B34" s="29">
        <v>-2247562.14</v>
      </c>
      <c r="C34" s="29"/>
      <c r="D34" s="29">
        <v>-2750813.61</v>
      </c>
      <c r="E34" s="22"/>
      <c r="F34" s="22"/>
      <c r="G34" s="29"/>
      <c r="H34" s="29"/>
      <c r="I34" s="24"/>
      <c r="J34" s="24"/>
      <c r="K34" s="24"/>
      <c r="M34" s="60"/>
    </row>
    <row r="35" spans="1:13" x14ac:dyDescent="0.2">
      <c r="A35" s="21" t="s">
        <v>41</v>
      </c>
      <c r="B35" s="29">
        <v>3333339.9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60"/>
    </row>
    <row r="36" spans="1:13" x14ac:dyDescent="0.2">
      <c r="A36" s="21" t="s">
        <v>45</v>
      </c>
      <c r="B36" s="29">
        <v>5834577.0800000001</v>
      </c>
      <c r="C36" s="29"/>
      <c r="D36" s="29">
        <v>0</v>
      </c>
      <c r="E36" s="22"/>
      <c r="F36" s="22"/>
      <c r="G36" s="29"/>
      <c r="H36" s="29"/>
      <c r="I36" s="24"/>
      <c r="J36" s="24"/>
      <c r="K36" s="24"/>
      <c r="M36" s="60"/>
    </row>
    <row r="37" spans="1:13" x14ac:dyDescent="0.2">
      <c r="A37" s="21" t="s">
        <v>27</v>
      </c>
      <c r="B37" s="29">
        <v>1539434.09</v>
      </c>
      <c r="C37" s="29"/>
      <c r="D37" s="29">
        <v>1526250.25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28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37</v>
      </c>
      <c r="B39" s="29">
        <v>-67308.95</v>
      </c>
      <c r="C39" s="29"/>
      <c r="D39" s="29">
        <v>-119069.63</v>
      </c>
      <c r="E39" s="22"/>
      <c r="F39" s="22"/>
      <c r="G39" s="29"/>
      <c r="H39" s="29"/>
      <c r="I39" s="24"/>
      <c r="J39" s="24"/>
      <c r="K39" s="24"/>
      <c r="M39" s="60"/>
    </row>
    <row r="40" spans="1:13" x14ac:dyDescent="0.2">
      <c r="A40" s="21" t="s">
        <v>30</v>
      </c>
      <c r="B40" s="29">
        <v>4258411.1100000003</v>
      </c>
      <c r="C40" s="29"/>
      <c r="D40" s="29">
        <v>4311347.05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38</v>
      </c>
      <c r="B41" s="29">
        <v>-84766.75</v>
      </c>
      <c r="C41" s="29"/>
      <c r="D41" s="29">
        <v>-2338.4299999999998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42</v>
      </c>
      <c r="B42" s="29">
        <v>-4035743.46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43</v>
      </c>
      <c r="B43" s="29">
        <v>-1189150.6299999999</v>
      </c>
      <c r="C43" s="29"/>
      <c r="D43" s="29">
        <v>0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/>
      <c r="B44" s="29"/>
      <c r="C44" s="29"/>
      <c r="D44" s="29"/>
      <c r="E44" s="22"/>
      <c r="F44" s="22"/>
      <c r="G44" s="29"/>
      <c r="H44" s="29"/>
      <c r="I44" s="24"/>
      <c r="J44" s="24"/>
      <c r="K44" s="24"/>
    </row>
    <row r="45" spans="1:13" x14ac:dyDescent="0.2">
      <c r="A45" s="21"/>
      <c r="B45" s="22"/>
      <c r="C45" s="61"/>
      <c r="D45" s="22"/>
      <c r="E45" s="62"/>
      <c r="F45" s="62"/>
      <c r="G45" s="63"/>
      <c r="H45" s="63"/>
      <c r="I45" s="8"/>
      <c r="J45" s="8"/>
      <c r="K45" s="8"/>
    </row>
    <row r="46" spans="1:13" ht="12.75" customHeight="1" x14ac:dyDescent="0.2">
      <c r="A46" s="13"/>
      <c r="B46" s="62"/>
      <c r="C46" s="62"/>
      <c r="D46" s="62"/>
      <c r="E46" s="62"/>
      <c r="F46" s="64" t="s">
        <v>40</v>
      </c>
      <c r="G46" s="10"/>
      <c r="H46" s="10"/>
      <c r="I46" s="8"/>
      <c r="J46" s="8"/>
      <c r="K46" s="8"/>
    </row>
    <row r="47" spans="1:13" x14ac:dyDescent="0.2">
      <c r="A47" s="8"/>
      <c r="B47" s="65" t="s">
        <v>5</v>
      </c>
      <c r="C47" s="62"/>
      <c r="D47" s="65" t="s">
        <v>5</v>
      </c>
      <c r="E47" s="62"/>
      <c r="F47" s="62"/>
      <c r="G47" s="8"/>
      <c r="H47" s="8"/>
      <c r="I47" s="66"/>
      <c r="J47" s="8"/>
      <c r="K47" s="8"/>
    </row>
    <row r="48" spans="1:13" x14ac:dyDescent="0.2">
      <c r="A48" s="15" t="s">
        <v>32</v>
      </c>
      <c r="B48" s="16">
        <v>2021</v>
      </c>
      <c r="C48" s="62"/>
      <c r="D48" s="16">
        <v>2020</v>
      </c>
      <c r="E48" s="63"/>
      <c r="F48" s="67" t="s">
        <v>7</v>
      </c>
      <c r="G48" s="8"/>
      <c r="H48" s="17" t="s">
        <v>8</v>
      </c>
      <c r="I48" s="14"/>
      <c r="J48" s="8"/>
      <c r="K48" s="8"/>
    </row>
    <row r="49" spans="1:11" ht="6" customHeight="1" x14ac:dyDescent="0.2">
      <c r="A49" s="19"/>
      <c r="B49" s="68"/>
      <c r="C49" s="59"/>
      <c r="D49" s="69"/>
      <c r="E49" s="58"/>
      <c r="F49" s="69"/>
      <c r="G49" s="58"/>
      <c r="H49" s="69"/>
      <c r="I49" s="20"/>
      <c r="J49" s="19"/>
      <c r="K49" s="19"/>
    </row>
    <row r="50" spans="1:11" ht="12.75" customHeight="1" x14ac:dyDescent="0.2">
      <c r="A50" s="21" t="s">
        <v>9</v>
      </c>
      <c r="B50" s="70">
        <v>757305698.55999994</v>
      </c>
      <c r="C50" s="70"/>
      <c r="D50" s="70">
        <v>752350611.10000002</v>
      </c>
      <c r="E50" s="70"/>
      <c r="F50" s="70">
        <f>+B50-D50</f>
        <v>4955087.4599999189</v>
      </c>
      <c r="G50" s="40"/>
      <c r="H50" s="47">
        <f>IF(D50=0,"n/a",IF(AND(F50/D50&lt;1,F50/D50&gt;-1),F50/D50,"n/a"))</f>
        <v>6.5861413374213428E-3</v>
      </c>
      <c r="I50" s="71"/>
      <c r="J50" s="19"/>
      <c r="K50" s="19"/>
    </row>
    <row r="51" spans="1:11" x14ac:dyDescent="0.2">
      <c r="A51" s="21" t="s">
        <v>10</v>
      </c>
      <c r="B51" s="70">
        <v>689074219.02999997</v>
      </c>
      <c r="C51" s="70"/>
      <c r="D51" s="70">
        <v>673126578.75</v>
      </c>
      <c r="E51" s="70"/>
      <c r="F51" s="70">
        <f>+B51-D51</f>
        <v>15947640.279999971</v>
      </c>
      <c r="G51" s="40"/>
      <c r="H51" s="47">
        <f>IF(D51=0,"n/a",IF(AND(F51/D51&lt;1,F51/D51&gt;-1),F51/D51,"n/a"))</f>
        <v>2.3691889138614662E-2</v>
      </c>
      <c r="I51" s="71"/>
      <c r="J51" s="19"/>
      <c r="K51" s="19"/>
    </row>
    <row r="52" spans="1:11" ht="12.75" customHeight="1" x14ac:dyDescent="0.2">
      <c r="A52" s="21" t="s">
        <v>11</v>
      </c>
      <c r="B52" s="70">
        <v>95213174.870000005</v>
      </c>
      <c r="C52" s="70"/>
      <c r="D52" s="70">
        <v>99957340.5</v>
      </c>
      <c r="E52" s="70"/>
      <c r="F52" s="70">
        <f>+B52-D52</f>
        <v>-4744165.6299999952</v>
      </c>
      <c r="G52" s="40"/>
      <c r="H52" s="47">
        <f>IF(D52=0,"n/a",IF(AND(F52/D52&lt;1,F52/D52&gt;-1),F52/D52,"n/a"))</f>
        <v>-4.7461903310642754E-2</v>
      </c>
      <c r="I52" s="71"/>
      <c r="J52" s="19"/>
      <c r="K52" s="19"/>
    </row>
    <row r="53" spans="1:11" x14ac:dyDescent="0.2">
      <c r="A53" s="21" t="s">
        <v>12</v>
      </c>
      <c r="B53" s="70">
        <v>6342645</v>
      </c>
      <c r="C53" s="70"/>
      <c r="D53" s="70">
        <v>5734283.3499999996</v>
      </c>
      <c r="E53" s="70"/>
      <c r="F53" s="70">
        <f>+B53-D53</f>
        <v>608361.65000000037</v>
      </c>
      <c r="G53" s="40"/>
      <c r="H53" s="47">
        <f>IF(D53=0,"n/a",IF(AND(F53/D53&lt;1,F53/D53&gt;-1),F53/D53,"n/a"))</f>
        <v>0.10609201060843992</v>
      </c>
      <c r="I53" s="71"/>
      <c r="J53" s="72"/>
      <c r="K53" s="19"/>
    </row>
    <row r="54" spans="1:11" x14ac:dyDescent="0.2">
      <c r="A54" s="21" t="s">
        <v>13</v>
      </c>
      <c r="B54" s="70">
        <v>284880</v>
      </c>
      <c r="C54" s="73"/>
      <c r="D54" s="70">
        <v>325020</v>
      </c>
      <c r="E54" s="73"/>
      <c r="F54" s="70">
        <f>+B54-D54</f>
        <v>-40140</v>
      </c>
      <c r="G54" s="74"/>
      <c r="H54" s="47">
        <f>IF(D54=0,"n/a",IF(AND(F54/D54&lt;1,F54/D54&gt;-1),F54/D54,"n/a"))</f>
        <v>-0.12350009230201218</v>
      </c>
      <c r="I54" s="71"/>
      <c r="J54" s="19"/>
      <c r="K54" s="19"/>
    </row>
    <row r="55" spans="1:11" ht="6" customHeight="1" x14ac:dyDescent="0.2">
      <c r="A55" s="19"/>
      <c r="B55" s="75"/>
      <c r="C55" s="76"/>
      <c r="D55" s="75"/>
      <c r="E55" s="76"/>
      <c r="F55" s="75"/>
      <c r="G55" s="77"/>
      <c r="H55" s="78"/>
      <c r="I55" s="8"/>
      <c r="J55" s="8"/>
      <c r="K55" s="8"/>
    </row>
    <row r="56" spans="1:11" ht="12.75" customHeight="1" x14ac:dyDescent="0.2">
      <c r="A56" s="38" t="s">
        <v>15</v>
      </c>
      <c r="B56" s="79">
        <f>SUM(B50:B55)</f>
        <v>1548220617.46</v>
      </c>
      <c r="C56" s="70"/>
      <c r="D56" s="79">
        <f>SUM(D50:D55)</f>
        <v>1531493833.6999998</v>
      </c>
      <c r="E56" s="70"/>
      <c r="F56" s="79">
        <f>SUM(F50:F55)</f>
        <v>16726783.759999895</v>
      </c>
      <c r="G56" s="40"/>
      <c r="H56" s="41">
        <f>IF(D56=0,"n/a",IF(AND(F56/D56&lt;1,F56/D56&gt;-1),F56/D56,"n/a"))</f>
        <v>1.0921874702942135E-2</v>
      </c>
      <c r="I56" s="71"/>
      <c r="J56" s="19"/>
      <c r="K56" s="19"/>
    </row>
    <row r="57" spans="1:11" ht="12.75" customHeight="1" x14ac:dyDescent="0.2">
      <c r="A57" s="21" t="s">
        <v>16</v>
      </c>
      <c r="B57" s="70">
        <v>198159064.09999999</v>
      </c>
      <c r="C57" s="73"/>
      <c r="D57" s="70">
        <v>116632247.04000001</v>
      </c>
      <c r="E57" s="73"/>
      <c r="F57" s="70">
        <f>+B57-D57</f>
        <v>81526817.059999987</v>
      </c>
      <c r="G57" s="74"/>
      <c r="H57" s="47">
        <f>IF(D57=0,"n/a",IF(AND(F57/D57&lt;1,F57/D57&gt;-1),F57/D57,"n/a"))</f>
        <v>0.69900751403717432</v>
      </c>
      <c r="I57" s="71"/>
      <c r="J57" s="19"/>
      <c r="K57" s="19"/>
    </row>
    <row r="58" spans="1:11" x14ac:dyDescent="0.2">
      <c r="A58" s="21" t="s">
        <v>17</v>
      </c>
      <c r="B58" s="70">
        <v>603918340</v>
      </c>
      <c r="C58" s="73"/>
      <c r="D58" s="70">
        <v>275093497</v>
      </c>
      <c r="E58" s="73"/>
      <c r="F58" s="70">
        <f>+B58-D58</f>
        <v>328824843</v>
      </c>
      <c r="G58" s="74"/>
      <c r="H58" s="47" t="str">
        <f>IF(D58=0,"n/a",IF(AND(F58/D58&lt;1,F58/D58&gt;-1),F58/D58,"n/a"))</f>
        <v>n/a</v>
      </c>
      <c r="I58" s="71"/>
      <c r="J58" s="19"/>
      <c r="K58" s="19"/>
    </row>
    <row r="59" spans="1:11" ht="6" customHeight="1" x14ac:dyDescent="0.2">
      <c r="A59" s="8"/>
      <c r="B59" s="80"/>
      <c r="C59" s="70"/>
      <c r="D59" s="80"/>
      <c r="E59" s="70"/>
      <c r="F59" s="80"/>
      <c r="G59" s="40"/>
      <c r="H59" s="81"/>
      <c r="I59" s="8"/>
      <c r="J59" s="8"/>
      <c r="K59" s="8"/>
    </row>
    <row r="60" spans="1:11" ht="13.5" thickBot="1" x14ac:dyDescent="0.25">
      <c r="A60" s="38" t="s">
        <v>33</v>
      </c>
      <c r="B60" s="82">
        <f>SUM(B56:B58)</f>
        <v>2350298021.5599999</v>
      </c>
      <c r="C60" s="70"/>
      <c r="D60" s="82">
        <f>SUM(D56:D58)</f>
        <v>1923219577.7399998</v>
      </c>
      <c r="E60" s="70"/>
      <c r="F60" s="82">
        <f>SUM(F56:F58)</f>
        <v>427078443.81999987</v>
      </c>
      <c r="G60" s="40"/>
      <c r="H60" s="52">
        <f>IF(D60=0,"n/a",IF(AND(F60/D60&lt;1,F60/D60&gt;-1),F60/D60,"n/a"))</f>
        <v>0.22206431796096068</v>
      </c>
      <c r="I60" s="71"/>
      <c r="J60" s="19"/>
      <c r="K60" s="19"/>
    </row>
    <row r="61" spans="1:11" ht="12.75" customHeight="1" thickTop="1" x14ac:dyDescent="0.2">
      <c r="A61" s="8"/>
      <c r="B61" s="83"/>
      <c r="C61" s="84"/>
      <c r="D61" s="83"/>
      <c r="E61" s="84"/>
      <c r="F61" s="83"/>
      <c r="G61" s="84"/>
      <c r="H61" s="83"/>
      <c r="I61" s="66"/>
      <c r="J61" s="8"/>
      <c r="K61" s="8"/>
    </row>
    <row r="62" spans="1:11" s="86" customFormat="1" x14ac:dyDescent="0.2">
      <c r="A62" s="7"/>
      <c r="B62" s="85"/>
      <c r="C62" s="85"/>
      <c r="D62" s="85"/>
      <c r="E62" s="85"/>
      <c r="F62" s="85"/>
      <c r="G62" s="85"/>
      <c r="H62" s="85"/>
      <c r="I62" s="85"/>
      <c r="J62" s="85"/>
      <c r="K62" s="85"/>
    </row>
    <row r="63" spans="1:11" s="86" customFormat="1" ht="12.75" customHeight="1" x14ac:dyDescent="0.2">
      <c r="A63" s="7" t="s">
        <v>34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46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40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2021</v>
      </c>
      <c r="C8" s="8"/>
      <c r="D8" s="16">
        <v>2020</v>
      </c>
      <c r="E8" s="8"/>
      <c r="F8" s="17" t="s">
        <v>7</v>
      </c>
      <c r="G8" s="8"/>
      <c r="H8" s="17" t="s">
        <v>8</v>
      </c>
      <c r="I8" s="18"/>
      <c r="J8" s="16">
        <v>2021</v>
      </c>
      <c r="K8" s="16">
        <v>2020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88463294.180000007</v>
      </c>
      <c r="C10" s="22"/>
      <c r="D10" s="22">
        <v>80514450.790000007</v>
      </c>
      <c r="E10" s="22"/>
      <c r="F10" s="22">
        <f>B10-D10</f>
        <v>7948843.3900000006</v>
      </c>
      <c r="G10" s="24"/>
      <c r="H10" s="23">
        <f>IF(D10=0,"n/a",IF(AND(F10/D10&lt;1,F10/D10&gt;-1),F10/D10,"n/a"))</f>
        <v>9.8725673615192272E-2</v>
      </c>
      <c r="I10" s="25"/>
      <c r="J10" s="26">
        <f>IF(B50=0,"n/a",B10/B50)</f>
        <v>0.11565621736921539</v>
      </c>
      <c r="K10" s="27">
        <f>IF(D50=0,"n/a",D10/D50)</f>
        <v>0.10884356072538766</v>
      </c>
      <c r="M10" s="28"/>
    </row>
    <row r="11" spans="1:13" x14ac:dyDescent="0.2">
      <c r="A11" s="21" t="s">
        <v>10</v>
      </c>
      <c r="B11" s="29">
        <v>76767015.5</v>
      </c>
      <c r="C11" s="29"/>
      <c r="D11" s="29">
        <v>65370496.490000002</v>
      </c>
      <c r="E11" s="29"/>
      <c r="F11" s="29">
        <f>B11-D11</f>
        <v>11396519.009999998</v>
      </c>
      <c r="G11" s="29"/>
      <c r="H11" s="23">
        <f>IF(D11=0,"n/a",IF(AND(F11/D11&lt;1,F11/D11&gt;-1),F11/D11,"n/a"))</f>
        <v>0.174337348221661</v>
      </c>
      <c r="I11" s="25"/>
      <c r="J11" s="30">
        <f>IF(B51=0,"n/a",B11/B51)</f>
        <v>0.10375344260335695</v>
      </c>
      <c r="K11" s="31">
        <f>IF(D51=0,"n/a",D11/D51)</f>
        <v>9.5087233512431799E-2</v>
      </c>
    </row>
    <row r="12" spans="1:13" x14ac:dyDescent="0.2">
      <c r="A12" s="21" t="s">
        <v>11</v>
      </c>
      <c r="B12" s="29">
        <v>8695135.8399999999</v>
      </c>
      <c r="C12" s="29"/>
      <c r="D12" s="29">
        <v>8587184.2599999998</v>
      </c>
      <c r="E12" s="29"/>
      <c r="F12" s="29">
        <f>B12-D12</f>
        <v>107951.58000000007</v>
      </c>
      <c r="G12" s="29"/>
      <c r="H12" s="23">
        <f>IF(D12=0,"n/a",IF(AND(F12/D12&lt;1,F12/D12&gt;-1),F12/D12,"n/a"))</f>
        <v>1.2571242997876474E-2</v>
      </c>
      <c r="I12" s="25"/>
      <c r="J12" s="30">
        <f>IF(B52=0,"n/a",B12/B52)</f>
        <v>9.5219687293510588E-2</v>
      </c>
      <c r="K12" s="31">
        <f>IF(D52=0,"n/a",D12/D52)</f>
        <v>8.7176079514506913E-2</v>
      </c>
    </row>
    <row r="13" spans="1:13" x14ac:dyDescent="0.2">
      <c r="A13" s="21" t="s">
        <v>12</v>
      </c>
      <c r="B13" s="29">
        <v>1282222.98</v>
      </c>
      <c r="C13" s="29"/>
      <c r="D13" s="29">
        <v>1520863.72</v>
      </c>
      <c r="E13" s="29"/>
      <c r="F13" s="29">
        <f>B13-D13</f>
        <v>-238640.74</v>
      </c>
      <c r="G13" s="29"/>
      <c r="H13" s="23">
        <f>IF(D13=0,"n/a",IF(AND(F13/D13&lt;1,F13/D13&gt;-1),F13/D13,"n/a"))</f>
        <v>-0.15691132404683833</v>
      </c>
      <c r="I13" s="25"/>
      <c r="J13" s="30">
        <f>IF(B53=0,"n/a",B13/B53)</f>
        <v>0.29126012449818328</v>
      </c>
      <c r="K13" s="31">
        <f>IF(D53=0,"n/a",D13/D53)</f>
        <v>0.24765971577708037</v>
      </c>
      <c r="L13" s="32"/>
    </row>
    <row r="14" spans="1:13" x14ac:dyDescent="0.2">
      <c r="A14" s="21" t="s">
        <v>13</v>
      </c>
      <c r="B14" s="29">
        <v>13741.32</v>
      </c>
      <c r="C14" s="33"/>
      <c r="D14" s="29">
        <v>14967.15</v>
      </c>
      <c r="E14" s="29"/>
      <c r="F14" s="29">
        <f>B14-D14</f>
        <v>-1225.83</v>
      </c>
      <c r="G14" s="33"/>
      <c r="H14" s="23">
        <f>IF(D14=0,"n/a",IF(AND(F14/D14&lt;1,F14/D14&gt;-1),F14/D14,"n/a"))</f>
        <v>-8.1901363987131812E-2</v>
      </c>
      <c r="I14" s="34"/>
      <c r="J14" s="30">
        <f>IF(B54=0,"n/a",B14/B54)</f>
        <v>4.7832497911445282E-2</v>
      </c>
      <c r="K14" s="31">
        <f>IF(D54=0,"n/a",D14/D54)</f>
        <v>4.943569163694015E-2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175221409.81999999</v>
      </c>
      <c r="C16" s="29"/>
      <c r="D16" s="39">
        <f>SUM(D10:D15)</f>
        <v>156007962.41</v>
      </c>
      <c r="E16" s="29"/>
      <c r="F16" s="39">
        <f>SUM(F10:F15)</f>
        <v>19213447.41</v>
      </c>
      <c r="G16" s="40"/>
      <c r="H16" s="41">
        <f>IF(D16=0,"n/a",IF(AND(F16/D16&lt;1,F16/D16&gt;-1),F16/D16,"n/a"))</f>
        <v>0.12315683836383746</v>
      </c>
      <c r="I16" s="25"/>
      <c r="J16" s="42">
        <f>IF(B56=0,"n/a",B16/B56)</f>
        <v>0.10945960115414063</v>
      </c>
      <c r="K16" s="42">
        <f>IF(D56=0,"n/a",D16/D56)</f>
        <v>0.10182269285261776</v>
      </c>
    </row>
    <row r="17" spans="1:13" x14ac:dyDescent="0.2">
      <c r="A17" s="21" t="s">
        <v>16</v>
      </c>
      <c r="B17" s="29">
        <v>1875982.3</v>
      </c>
      <c r="C17" s="29"/>
      <c r="D17" s="29">
        <v>1963931.18</v>
      </c>
      <c r="E17" s="29"/>
      <c r="F17" s="29">
        <f>B17-D17</f>
        <v>-87948.879999999888</v>
      </c>
      <c r="G17" s="29"/>
      <c r="H17" s="23">
        <f>IF(D17=0,"n/a",IF(AND(F17/D17&lt;1,F17/D17&gt;-1),F17/D17,"n/a"))</f>
        <v>-4.4782057994516837E-2</v>
      </c>
      <c r="I17" s="34"/>
      <c r="J17" s="31">
        <f>IF(B57=0,"n/a",B17/B57)</f>
        <v>9.2977033722179657E-3</v>
      </c>
      <c r="K17" s="31">
        <f>IF(D57=0,"n/a",D17/D57)</f>
        <v>7.6035533491576272E-3</v>
      </c>
    </row>
    <row r="18" spans="1:13" ht="12.75" customHeight="1" x14ac:dyDescent="0.2">
      <c r="A18" s="21" t="s">
        <v>17</v>
      </c>
      <c r="B18" s="29">
        <v>19118339.359999999</v>
      </c>
      <c r="C18" s="33"/>
      <c r="D18" s="29">
        <v>8051101.7599999998</v>
      </c>
      <c r="E18" s="29"/>
      <c r="F18" s="29">
        <f>B18-D18</f>
        <v>11067237.6</v>
      </c>
      <c r="G18" s="33"/>
      <c r="H18" s="23" t="str">
        <f>IF(D18=0,"n/a",IF(AND(F18/D18&lt;1,F18/D18&gt;-1),F18/D18,"n/a"))</f>
        <v>n/a</v>
      </c>
      <c r="I18" s="25"/>
      <c r="J18" s="42">
        <f>IF(B58=0,"n/a",B18/B58)</f>
        <v>4.6335316367915658E-2</v>
      </c>
      <c r="K18" s="42">
        <f>IF(D58=0,"n/a",D18/D58)</f>
        <v>2.816131596883276E-2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196215731.48000002</v>
      </c>
      <c r="C20" s="29"/>
      <c r="D20" s="29">
        <f>SUM(D16:D18)</f>
        <v>166022995.34999999</v>
      </c>
      <c r="E20" s="29"/>
      <c r="F20" s="29">
        <f>SUM(F16:F18)</f>
        <v>30192736.130000003</v>
      </c>
      <c r="G20" s="29"/>
      <c r="H20" s="47">
        <f>IF(D20=0,"n/a",IF(AND(F20/D20&lt;1,F20/D20&gt;-1),F20/D20,"n/a"))</f>
        <v>0.181858760386472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5478005.5099999998</v>
      </c>
      <c r="C22" s="29"/>
      <c r="D22" s="29">
        <v>705578.99</v>
      </c>
      <c r="E22" s="29"/>
      <c r="F22" s="29">
        <f>B22-D22</f>
        <v>4772426.5199999996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">
      <c r="A23" s="21" t="s">
        <v>20</v>
      </c>
      <c r="B23" s="29">
        <v>2700466.08</v>
      </c>
      <c r="C23" s="29"/>
      <c r="D23" s="29">
        <v>1640788.89</v>
      </c>
      <c r="E23" s="29"/>
      <c r="F23" s="29">
        <f>B23-D23</f>
        <v>1059677.1900000002</v>
      </c>
      <c r="G23" s="29"/>
      <c r="H23" s="23">
        <f>IF(D23=0,"n/a",IF(AND(F23/D23&lt;1,F23/D23&gt;-1),F23/D23,"n/a"))</f>
        <v>0.64583396222289158</v>
      </c>
      <c r="I23" s="34"/>
      <c r="J23" s="49"/>
      <c r="K23" s="49"/>
    </row>
    <row r="24" spans="1:13" x14ac:dyDescent="0.2">
      <c r="A24" s="21" t="s">
        <v>21</v>
      </c>
      <c r="B24" s="29">
        <v>-4122616.7</v>
      </c>
      <c r="C24" s="29"/>
      <c r="D24" s="29">
        <v>2882478.76</v>
      </c>
      <c r="E24" s="29"/>
      <c r="F24" s="29">
        <f>B24-D24</f>
        <v>-7005095.46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5587562.6399999997</v>
      </c>
      <c r="C25" s="33"/>
      <c r="D25" s="39">
        <v>3663756.67</v>
      </c>
      <c r="E25" s="29"/>
      <c r="F25" s="39">
        <f>B25-D25</f>
        <v>1923805.9699999997</v>
      </c>
      <c r="G25" s="33"/>
      <c r="H25" s="41">
        <f>IF(D25=0,"n/a",IF(AND(F25/D25&lt;1,F25/D25&gt;-1),F25/D25,"n/a"))</f>
        <v>0.52509108635754453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9643417.5299999993</v>
      </c>
      <c r="C26" s="29"/>
      <c r="D26" s="39">
        <f>SUM(D22:D25)</f>
        <v>8892603.3099999987</v>
      </c>
      <c r="E26" s="29"/>
      <c r="F26" s="39">
        <f>SUM(F22:F25)</f>
        <v>750814.21999999974</v>
      </c>
      <c r="G26" s="29"/>
      <c r="H26" s="41">
        <f>IF(D26=0,"n/a",IF(AND(F26/D26&lt;1,F26/D26&gt;-1),F26/D26,"n/a"))</f>
        <v>8.4431318234524946E-2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205859149.01000002</v>
      </c>
      <c r="C28" s="22"/>
      <c r="D28" s="51">
        <f>+D26+D20</f>
        <v>174915598.66</v>
      </c>
      <c r="E28" s="22"/>
      <c r="F28" s="51">
        <f>+F26+F20</f>
        <v>30943550.350000001</v>
      </c>
      <c r="G28" s="29"/>
      <c r="H28" s="52">
        <f>IF(D28=0,"n/a",IF(AND(F28/D28&lt;1,F28/D28&gt;-1),F28/D28,"n/a"))</f>
        <v>0.17690560811644884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35</v>
      </c>
      <c r="B31" s="22">
        <v>7005507.8799999999</v>
      </c>
      <c r="C31" s="22"/>
      <c r="D31" s="22">
        <v>6176476.8799999999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25</v>
      </c>
      <c r="B32" s="29">
        <v>-5934412.8099999996</v>
      </c>
      <c r="C32" s="29"/>
      <c r="D32" s="29">
        <v>-5730110.5099999998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26</v>
      </c>
      <c r="B33" s="29">
        <v>6454244.7000000002</v>
      </c>
      <c r="C33" s="29"/>
      <c r="D33" s="29">
        <v>7009480.6600000001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36</v>
      </c>
      <c r="B34" s="29">
        <v>-2327233.63</v>
      </c>
      <c r="C34" s="29"/>
      <c r="D34" s="29">
        <v>-2747681.89</v>
      </c>
      <c r="E34" s="22"/>
      <c r="F34" s="22"/>
      <c r="G34" s="29"/>
      <c r="H34" s="29"/>
      <c r="I34" s="24"/>
      <c r="J34" s="24"/>
      <c r="K34" s="24"/>
      <c r="M34" s="60"/>
    </row>
    <row r="35" spans="1:13" x14ac:dyDescent="0.2">
      <c r="A35" s="21" t="s">
        <v>41</v>
      </c>
      <c r="B35" s="29">
        <v>3448553.53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60"/>
    </row>
    <row r="36" spans="1:13" x14ac:dyDescent="0.2">
      <c r="A36" s="21" t="s">
        <v>45</v>
      </c>
      <c r="B36" s="29">
        <v>5070539.2079999996</v>
      </c>
      <c r="C36" s="29"/>
      <c r="D36" s="29">
        <v>0</v>
      </c>
      <c r="E36" s="22"/>
      <c r="F36" s="22"/>
      <c r="G36" s="29"/>
      <c r="H36" s="29"/>
      <c r="I36" s="24"/>
      <c r="J36" s="24"/>
      <c r="K36" s="24"/>
      <c r="M36" s="60"/>
    </row>
    <row r="37" spans="1:13" x14ac:dyDescent="0.2">
      <c r="A37" s="21" t="s">
        <v>27</v>
      </c>
      <c r="B37" s="29">
        <v>1590591.58</v>
      </c>
      <c r="C37" s="29"/>
      <c r="D37" s="29">
        <v>1525486.66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28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37</v>
      </c>
      <c r="B39" s="29">
        <v>-69728.73</v>
      </c>
      <c r="C39" s="29"/>
      <c r="D39" s="29">
        <v>-118938.9</v>
      </c>
      <c r="E39" s="22"/>
      <c r="F39" s="22"/>
      <c r="G39" s="29"/>
      <c r="H39" s="29"/>
      <c r="I39" s="24"/>
      <c r="J39" s="24"/>
      <c r="K39" s="24"/>
      <c r="M39" s="60"/>
    </row>
    <row r="40" spans="1:13" x14ac:dyDescent="0.2">
      <c r="A40" s="21" t="s">
        <v>30</v>
      </c>
      <c r="B40" s="29">
        <v>4387901.88</v>
      </c>
      <c r="C40" s="29"/>
      <c r="D40" s="29">
        <v>4294555.3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38</v>
      </c>
      <c r="B41" s="29">
        <v>-87630.76</v>
      </c>
      <c r="C41" s="29"/>
      <c r="D41" s="29">
        <v>2729.99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42</v>
      </c>
      <c r="B42" s="29">
        <v>-4210712.8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43</v>
      </c>
      <c r="B43" s="29">
        <v>-1225935.6000000001</v>
      </c>
      <c r="C43" s="29"/>
      <c r="D43" s="29">
        <v>0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/>
      <c r="B44" s="29"/>
      <c r="C44" s="29"/>
      <c r="D44" s="29"/>
      <c r="E44" s="22"/>
      <c r="F44" s="22"/>
      <c r="G44" s="29"/>
      <c r="H44" s="29"/>
      <c r="I44" s="24"/>
      <c r="J44" s="24"/>
      <c r="K44" s="24"/>
    </row>
    <row r="45" spans="1:13" x14ac:dyDescent="0.2">
      <c r="A45" s="21"/>
      <c r="B45" s="22"/>
      <c r="C45" s="61"/>
      <c r="D45" s="22"/>
      <c r="E45" s="62"/>
      <c r="F45" s="62"/>
      <c r="G45" s="63"/>
      <c r="H45" s="63"/>
      <c r="I45" s="8"/>
      <c r="J45" s="8"/>
      <c r="K45" s="8"/>
    </row>
    <row r="46" spans="1:13" ht="12.75" customHeight="1" x14ac:dyDescent="0.2">
      <c r="A46" s="13"/>
      <c r="B46" s="62"/>
      <c r="C46" s="62"/>
      <c r="D46" s="62"/>
      <c r="E46" s="62"/>
      <c r="F46" s="64" t="s">
        <v>40</v>
      </c>
      <c r="G46" s="10"/>
      <c r="H46" s="10"/>
      <c r="I46" s="8"/>
      <c r="J46" s="8"/>
      <c r="K46" s="8"/>
    </row>
    <row r="47" spans="1:13" x14ac:dyDescent="0.2">
      <c r="A47" s="8"/>
      <c r="B47" s="65" t="s">
        <v>5</v>
      </c>
      <c r="C47" s="62"/>
      <c r="D47" s="65" t="s">
        <v>5</v>
      </c>
      <c r="E47" s="62"/>
      <c r="F47" s="62"/>
      <c r="G47" s="8"/>
      <c r="H47" s="8"/>
      <c r="I47" s="66"/>
      <c r="J47" s="8"/>
      <c r="K47" s="8"/>
    </row>
    <row r="48" spans="1:13" x14ac:dyDescent="0.2">
      <c r="A48" s="15" t="s">
        <v>32</v>
      </c>
      <c r="B48" s="16">
        <v>2021</v>
      </c>
      <c r="C48" s="62"/>
      <c r="D48" s="16">
        <v>2020</v>
      </c>
      <c r="E48" s="63"/>
      <c r="F48" s="67" t="s">
        <v>7</v>
      </c>
      <c r="G48" s="8"/>
      <c r="H48" s="17" t="s">
        <v>8</v>
      </c>
      <c r="I48" s="14"/>
      <c r="J48" s="8"/>
      <c r="K48" s="8"/>
    </row>
    <row r="49" spans="1:11" ht="6" customHeight="1" x14ac:dyDescent="0.2">
      <c r="A49" s="19"/>
      <c r="B49" s="68"/>
      <c r="C49" s="59"/>
      <c r="D49" s="69"/>
      <c r="E49" s="58"/>
      <c r="F49" s="69"/>
      <c r="G49" s="58"/>
      <c r="H49" s="69"/>
      <c r="I49" s="20"/>
      <c r="J49" s="19"/>
      <c r="K49" s="19"/>
    </row>
    <row r="50" spans="1:11" ht="12.75" customHeight="1" x14ac:dyDescent="0.2">
      <c r="A50" s="21" t="s">
        <v>9</v>
      </c>
      <c r="B50" s="70">
        <v>764881440.80999994</v>
      </c>
      <c r="C50" s="70"/>
      <c r="D50" s="70">
        <v>739726358.21000004</v>
      </c>
      <c r="E50" s="70"/>
      <c r="F50" s="70">
        <f>+B50-D50</f>
        <v>25155082.599999905</v>
      </c>
      <c r="G50" s="40"/>
      <c r="H50" s="47">
        <f>IF(D50=0,"n/a",IF(AND(F50/D50&lt;1,F50/D50&gt;-1),F50/D50,"n/a"))</f>
        <v>3.4005929788510601E-2</v>
      </c>
      <c r="I50" s="71"/>
      <c r="J50" s="19"/>
      <c r="K50" s="19"/>
    </row>
    <row r="51" spans="1:11" x14ac:dyDescent="0.2">
      <c r="A51" s="21" t="s">
        <v>10</v>
      </c>
      <c r="B51" s="70">
        <v>739898489.86000001</v>
      </c>
      <c r="C51" s="70"/>
      <c r="D51" s="70">
        <v>687479213.29999995</v>
      </c>
      <c r="E51" s="70"/>
      <c r="F51" s="70">
        <f>+B51-D51</f>
        <v>52419276.560000062</v>
      </c>
      <c r="G51" s="40"/>
      <c r="H51" s="47">
        <f>IF(D51=0,"n/a",IF(AND(F51/D51&lt;1,F51/D51&gt;-1),F51/D51,"n/a"))</f>
        <v>7.6248525840337672E-2</v>
      </c>
      <c r="I51" s="71"/>
      <c r="J51" s="19"/>
      <c r="K51" s="19"/>
    </row>
    <row r="52" spans="1:11" ht="12.75" customHeight="1" x14ac:dyDescent="0.2">
      <c r="A52" s="21" t="s">
        <v>11</v>
      </c>
      <c r="B52" s="70">
        <v>91316576.299999997</v>
      </c>
      <c r="C52" s="70"/>
      <c r="D52" s="70">
        <v>98503905.060000002</v>
      </c>
      <c r="E52" s="70"/>
      <c r="F52" s="70">
        <f>+B52-D52</f>
        <v>-7187328.7600000054</v>
      </c>
      <c r="G52" s="40"/>
      <c r="H52" s="47">
        <f>IF(D52=0,"n/a",IF(AND(F52/D52&lt;1,F52/D52&gt;-1),F52/D52,"n/a"))</f>
        <v>-7.2964911955745421E-2</v>
      </c>
      <c r="I52" s="71"/>
      <c r="J52" s="19"/>
      <c r="K52" s="19"/>
    </row>
    <row r="53" spans="1:11" x14ac:dyDescent="0.2">
      <c r="A53" s="21" t="s">
        <v>12</v>
      </c>
      <c r="B53" s="70">
        <v>4402329.3</v>
      </c>
      <c r="C53" s="70"/>
      <c r="D53" s="70">
        <v>6140941.0700000003</v>
      </c>
      <c r="E53" s="70"/>
      <c r="F53" s="70">
        <f>+B53-D53</f>
        <v>-1738611.7700000005</v>
      </c>
      <c r="G53" s="40"/>
      <c r="H53" s="47">
        <f>IF(D53=0,"n/a",IF(AND(F53/D53&lt;1,F53/D53&gt;-1),F53/D53,"n/a"))</f>
        <v>-0.28311813290206356</v>
      </c>
      <c r="I53" s="71"/>
      <c r="J53" s="72"/>
      <c r="K53" s="19"/>
    </row>
    <row r="54" spans="1:11" x14ac:dyDescent="0.2">
      <c r="A54" s="21" t="s">
        <v>13</v>
      </c>
      <c r="B54" s="70">
        <v>287280</v>
      </c>
      <c r="C54" s="73"/>
      <c r="D54" s="70">
        <v>302760</v>
      </c>
      <c r="E54" s="73"/>
      <c r="F54" s="70">
        <f>+B54-D54</f>
        <v>-15480</v>
      </c>
      <c r="G54" s="74"/>
      <c r="H54" s="47">
        <f>IF(D54=0,"n/a",IF(AND(F54/D54&lt;1,F54/D54&gt;-1),F54/D54,"n/a"))</f>
        <v>-5.1129607609988109E-2</v>
      </c>
      <c r="I54" s="71"/>
      <c r="J54" s="19"/>
      <c r="K54" s="19"/>
    </row>
    <row r="55" spans="1:11" ht="6" customHeight="1" x14ac:dyDescent="0.2">
      <c r="A55" s="19"/>
      <c r="B55" s="75"/>
      <c r="C55" s="76"/>
      <c r="D55" s="75"/>
      <c r="E55" s="76"/>
      <c r="F55" s="75"/>
      <c r="G55" s="77"/>
      <c r="H55" s="78"/>
      <c r="I55" s="8"/>
      <c r="J55" s="8"/>
      <c r="K55" s="8"/>
    </row>
    <row r="56" spans="1:11" ht="12.75" customHeight="1" x14ac:dyDescent="0.2">
      <c r="A56" s="38" t="s">
        <v>15</v>
      </c>
      <c r="B56" s="79">
        <f>SUM(B50:B55)</f>
        <v>1600786116.27</v>
      </c>
      <c r="C56" s="70"/>
      <c r="D56" s="79">
        <f>SUM(D50:D55)</f>
        <v>1532153177.6399999</v>
      </c>
      <c r="E56" s="70"/>
      <c r="F56" s="79">
        <f>SUM(F50:F55)</f>
        <v>68632938.629999965</v>
      </c>
      <c r="G56" s="40"/>
      <c r="H56" s="41">
        <f>IF(D56=0,"n/a",IF(AND(F56/D56&lt;1,F56/D56&gt;-1),F56/D56,"n/a"))</f>
        <v>4.4795089441198289E-2</v>
      </c>
      <c r="I56" s="71"/>
      <c r="J56" s="19"/>
      <c r="K56" s="19"/>
    </row>
    <row r="57" spans="1:11" ht="12.75" customHeight="1" x14ac:dyDescent="0.2">
      <c r="A57" s="21" t="s">
        <v>16</v>
      </c>
      <c r="B57" s="70">
        <v>201768353.41999999</v>
      </c>
      <c r="C57" s="73"/>
      <c r="D57" s="70">
        <v>258291234.34999999</v>
      </c>
      <c r="E57" s="73"/>
      <c r="F57" s="70">
        <f>+B57-D57</f>
        <v>-56522880.930000007</v>
      </c>
      <c r="G57" s="74"/>
      <c r="H57" s="47">
        <f>IF(D57=0,"n/a",IF(AND(F57/D57&lt;1,F57/D57&gt;-1),F57/D57,"n/a"))</f>
        <v>-0.21883391076836986</v>
      </c>
      <c r="I57" s="71"/>
      <c r="J57" s="19"/>
      <c r="K57" s="19"/>
    </row>
    <row r="58" spans="1:11" x14ac:dyDescent="0.2">
      <c r="A58" s="21" t="s">
        <v>17</v>
      </c>
      <c r="B58" s="70">
        <v>412608370</v>
      </c>
      <c r="C58" s="73"/>
      <c r="D58" s="70">
        <v>285892242</v>
      </c>
      <c r="E58" s="73"/>
      <c r="F58" s="70">
        <f>+B58-D58</f>
        <v>126716128</v>
      </c>
      <c r="G58" s="74"/>
      <c r="H58" s="47">
        <f>IF(D58=0,"n/a",IF(AND(F58/D58&lt;1,F58/D58&gt;-1),F58/D58,"n/a"))</f>
        <v>0.44323038328546183</v>
      </c>
      <c r="I58" s="71"/>
      <c r="J58" s="19"/>
      <c r="K58" s="19"/>
    </row>
    <row r="59" spans="1:11" ht="6" customHeight="1" x14ac:dyDescent="0.2">
      <c r="A59" s="8"/>
      <c r="B59" s="80"/>
      <c r="C59" s="70"/>
      <c r="D59" s="80"/>
      <c r="E59" s="70"/>
      <c r="F59" s="80"/>
      <c r="G59" s="40"/>
      <c r="H59" s="81"/>
      <c r="I59" s="8"/>
      <c r="J59" s="8"/>
      <c r="K59" s="8"/>
    </row>
    <row r="60" spans="1:11" ht="13.5" thickBot="1" x14ac:dyDescent="0.25">
      <c r="A60" s="38" t="s">
        <v>33</v>
      </c>
      <c r="B60" s="82">
        <f>SUM(B56:B58)</f>
        <v>2215162839.6900001</v>
      </c>
      <c r="C60" s="70"/>
      <c r="D60" s="82">
        <f>SUM(D56:D58)</f>
        <v>2076336653.9899998</v>
      </c>
      <c r="E60" s="70"/>
      <c r="F60" s="82">
        <f>SUM(F56:F58)</f>
        <v>138826185.69999996</v>
      </c>
      <c r="G60" s="40"/>
      <c r="H60" s="52">
        <f>IF(D60=0,"n/a",IF(AND(F60/D60&lt;1,F60/D60&gt;-1),F60/D60,"n/a"))</f>
        <v>6.6861115914523844E-2</v>
      </c>
      <c r="I60" s="71"/>
      <c r="J60" s="19"/>
      <c r="K60" s="19"/>
    </row>
    <row r="61" spans="1:11" ht="12.75" customHeight="1" thickTop="1" x14ac:dyDescent="0.2">
      <c r="A61" s="8"/>
      <c r="B61" s="83"/>
      <c r="C61" s="84"/>
      <c r="D61" s="83"/>
      <c r="E61" s="84"/>
      <c r="F61" s="83"/>
      <c r="G61" s="84"/>
      <c r="H61" s="83"/>
      <c r="I61" s="66"/>
      <c r="J61" s="8"/>
      <c r="K61" s="8"/>
    </row>
    <row r="62" spans="1:11" s="86" customFormat="1" x14ac:dyDescent="0.2">
      <c r="A62" s="7"/>
      <c r="B62" s="85"/>
      <c r="C62" s="85"/>
      <c r="D62" s="85"/>
      <c r="E62" s="85"/>
      <c r="F62" s="85"/>
      <c r="G62" s="85"/>
      <c r="H62" s="85"/>
      <c r="I62" s="85"/>
      <c r="J62" s="85"/>
      <c r="K62" s="85"/>
    </row>
    <row r="63" spans="1:11" s="86" customFormat="1" ht="12.75" customHeight="1" x14ac:dyDescent="0.2">
      <c r="A63" s="7" t="s">
        <v>34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J24" sqref="J24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48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40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2021</v>
      </c>
      <c r="C8" s="8"/>
      <c r="D8" s="16">
        <v>2020</v>
      </c>
      <c r="E8" s="8"/>
      <c r="F8" s="17" t="s">
        <v>7</v>
      </c>
      <c r="G8" s="8"/>
      <c r="H8" s="17" t="s">
        <v>8</v>
      </c>
      <c r="I8" s="18"/>
      <c r="J8" s="16">
        <v>2021</v>
      </c>
      <c r="K8" s="16">
        <v>2020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83041185.390000001</v>
      </c>
      <c r="C10" s="22"/>
      <c r="D10" s="22">
        <v>76666465.560000002</v>
      </c>
      <c r="E10" s="22"/>
      <c r="F10" s="22">
        <f>B10-D10</f>
        <v>6374719.8299999982</v>
      </c>
      <c r="G10" s="24"/>
      <c r="H10" s="23">
        <f>IF(D10=0,"n/a",IF(AND(F10/D10&lt;1,F10/D10&gt;-1),F10/D10,"n/a"))</f>
        <v>8.3148737631723396E-2</v>
      </c>
      <c r="I10" s="25"/>
      <c r="J10" s="26">
        <f>IF(B50=0,"n/a",B10/B50)</f>
        <v>0.11626111206807205</v>
      </c>
      <c r="K10" s="27">
        <f>IF(D50=0,"n/a",D10/D50)</f>
        <v>0.10986816884889704</v>
      </c>
      <c r="M10" s="28"/>
    </row>
    <row r="11" spans="1:13" x14ac:dyDescent="0.2">
      <c r="A11" s="21" t="s">
        <v>10</v>
      </c>
      <c r="B11" s="29">
        <v>67505545.280000001</v>
      </c>
      <c r="C11" s="29"/>
      <c r="D11" s="29">
        <v>60696092.609999999</v>
      </c>
      <c r="E11" s="29"/>
      <c r="F11" s="29">
        <f>B11-D11</f>
        <v>6809452.6700000018</v>
      </c>
      <c r="G11" s="29"/>
      <c r="H11" s="23">
        <f>IF(D11=0,"n/a",IF(AND(F11/D11&lt;1,F11/D11&gt;-1),F11/D11,"n/a"))</f>
        <v>0.11218930868835053</v>
      </c>
      <c r="I11" s="25"/>
      <c r="J11" s="30">
        <f>IF(B51=0,"n/a",B11/B51)</f>
        <v>0.10814876241709652</v>
      </c>
      <c r="K11" s="31">
        <f>IF(D51=0,"n/a",D11/D51)</f>
        <v>9.7020885956043551E-2</v>
      </c>
    </row>
    <row r="12" spans="1:13" x14ac:dyDescent="0.2">
      <c r="A12" s="21" t="s">
        <v>11</v>
      </c>
      <c r="B12" s="29">
        <v>8784525.5299999993</v>
      </c>
      <c r="C12" s="29"/>
      <c r="D12" s="29">
        <v>7826142.5099999998</v>
      </c>
      <c r="E12" s="29"/>
      <c r="F12" s="29">
        <f>B12-D12</f>
        <v>958383.01999999955</v>
      </c>
      <c r="G12" s="29"/>
      <c r="H12" s="23">
        <f>IF(D12=0,"n/a",IF(AND(F12/D12&lt;1,F12/D12&gt;-1),F12/D12,"n/a"))</f>
        <v>0.122459183279043</v>
      </c>
      <c r="I12" s="25"/>
      <c r="J12" s="30">
        <f>IF(B52=0,"n/a",B12/B52)</f>
        <v>9.9454956078796425E-2</v>
      </c>
      <c r="K12" s="31">
        <f>IF(D52=0,"n/a",D12/D52)</f>
        <v>8.8611775790079741E-2</v>
      </c>
    </row>
    <row r="13" spans="1:13" x14ac:dyDescent="0.2">
      <c r="A13" s="21" t="s">
        <v>12</v>
      </c>
      <c r="B13" s="29">
        <v>1716105.64</v>
      </c>
      <c r="C13" s="29"/>
      <c r="D13" s="29">
        <v>1387485.59</v>
      </c>
      <c r="E13" s="29"/>
      <c r="F13" s="29">
        <f>B13-D13</f>
        <v>328620.04999999981</v>
      </c>
      <c r="G13" s="29"/>
      <c r="H13" s="23">
        <f>IF(D13=0,"n/a",IF(AND(F13/D13&lt;1,F13/D13&gt;-1),F13/D13,"n/a"))</f>
        <v>0.23684573906097273</v>
      </c>
      <c r="I13" s="25"/>
      <c r="J13" s="30">
        <f>IF(B53=0,"n/a",B13/B53)</f>
        <v>0.22751899986216592</v>
      </c>
      <c r="K13" s="31">
        <f>IF(D53=0,"n/a",D13/D53)</f>
        <v>0.23529063615738061</v>
      </c>
      <c r="L13" s="32"/>
    </row>
    <row r="14" spans="1:13" x14ac:dyDescent="0.2">
      <c r="A14" s="21" t="s">
        <v>13</v>
      </c>
      <c r="B14" s="29">
        <v>16787.560000000001</v>
      </c>
      <c r="C14" s="33"/>
      <c r="D14" s="29">
        <v>16170.27</v>
      </c>
      <c r="E14" s="29"/>
      <c r="F14" s="29">
        <f>B14-D14</f>
        <v>617.29000000000087</v>
      </c>
      <c r="G14" s="33"/>
      <c r="H14" s="23">
        <f>IF(D14=0,"n/a",IF(AND(F14/D14&lt;1,F14/D14&gt;-1),F14/D14,"n/a"))</f>
        <v>3.8174378040688302E-2</v>
      </c>
      <c r="I14" s="34"/>
      <c r="J14" s="30">
        <f>IF(B54=0,"n/a",B14/B54)</f>
        <v>5.2431632206883634E-2</v>
      </c>
      <c r="K14" s="31">
        <f>IF(D54=0,"n/a",D14/D54)</f>
        <v>5.0475309027344241E-2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161064149.40000001</v>
      </c>
      <c r="C16" s="29"/>
      <c r="D16" s="39">
        <f>SUM(D10:D15)</f>
        <v>146592356.54000002</v>
      </c>
      <c r="E16" s="29"/>
      <c r="F16" s="39">
        <f>SUM(F10:F15)</f>
        <v>14471792.859999999</v>
      </c>
      <c r="G16" s="40"/>
      <c r="H16" s="41">
        <f>IF(D16=0,"n/a",IF(AND(F16/D16&lt;1,F16/D16&gt;-1),F16/D16,"n/a"))</f>
        <v>9.8721333100686898E-2</v>
      </c>
      <c r="I16" s="25"/>
      <c r="J16" s="42">
        <f>IF(B56=0,"n/a",B16/B56)</f>
        <v>0.11226755084911734</v>
      </c>
      <c r="K16" s="42">
        <f>IF(D56=0,"n/a",D16/D56)</f>
        <v>0.10338410100467169</v>
      </c>
    </row>
    <row r="17" spans="1:13" x14ac:dyDescent="0.2">
      <c r="A17" s="21" t="s">
        <v>16</v>
      </c>
      <c r="B17" s="29">
        <v>1813486.52</v>
      </c>
      <c r="C17" s="29"/>
      <c r="D17" s="29">
        <v>1781200.24</v>
      </c>
      <c r="E17" s="29"/>
      <c r="F17" s="29">
        <f>B17-D17</f>
        <v>32286.280000000028</v>
      </c>
      <c r="G17" s="29"/>
      <c r="H17" s="23">
        <f>IF(D17=0,"n/a",IF(AND(F17/D17&lt;1,F17/D17&gt;-1),F17/D17,"n/a"))</f>
        <v>1.8126137238786824E-2</v>
      </c>
      <c r="I17" s="34"/>
      <c r="J17" s="31">
        <f>IF(B57=0,"n/a",B17/B57)</f>
        <v>9.40179433138876E-3</v>
      </c>
      <c r="K17" s="31">
        <f>IF(D57=0,"n/a",D17/D57)</f>
        <v>9.5368937281214254E-3</v>
      </c>
    </row>
    <row r="18" spans="1:13" ht="12.75" customHeight="1" x14ac:dyDescent="0.2">
      <c r="A18" s="21" t="s">
        <v>17</v>
      </c>
      <c r="B18" s="29">
        <v>23446422.539999999</v>
      </c>
      <c r="C18" s="33"/>
      <c r="D18" s="29">
        <v>7762358.4699999997</v>
      </c>
      <c r="E18" s="29"/>
      <c r="F18" s="29">
        <f>B18-D18</f>
        <v>15684064.07</v>
      </c>
      <c r="G18" s="33"/>
      <c r="H18" s="23" t="str">
        <f>IF(D18=0,"n/a",IF(AND(F18/D18&lt;1,F18/D18&gt;-1),F18/D18,"n/a"))</f>
        <v>n/a</v>
      </c>
      <c r="I18" s="25"/>
      <c r="J18" s="42">
        <f>IF(B58=0,"n/a",B18/B58)</f>
        <v>6.0570653782057393E-2</v>
      </c>
      <c r="K18" s="42">
        <f>IF(D58=0,"n/a",D18/D58)</f>
        <v>2.7997685691647456E-2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186324058.46000001</v>
      </c>
      <c r="C20" s="29"/>
      <c r="D20" s="29">
        <f>SUM(D16:D18)</f>
        <v>156135915.25000003</v>
      </c>
      <c r="E20" s="29"/>
      <c r="F20" s="29">
        <f>SUM(F16:F18)</f>
        <v>30188143.210000001</v>
      </c>
      <c r="G20" s="29"/>
      <c r="H20" s="47">
        <f>IF(D20=0,"n/a",IF(AND(F20/D20&lt;1,F20/D20&gt;-1),F20/D20,"n/a"))</f>
        <v>0.19334528613524746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8143241.29</v>
      </c>
      <c r="C22" s="29"/>
      <c r="D22" s="29">
        <v>864706.88</v>
      </c>
      <c r="E22" s="29"/>
      <c r="F22" s="29">
        <f>B22-D22</f>
        <v>7278534.4100000001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">
      <c r="A23" s="21" t="s">
        <v>20</v>
      </c>
      <c r="B23" s="29">
        <v>2500155.5499999998</v>
      </c>
      <c r="C23" s="29"/>
      <c r="D23" s="29">
        <v>1285965.54</v>
      </c>
      <c r="E23" s="29"/>
      <c r="F23" s="29">
        <f>B23-D23</f>
        <v>1214190.0099999998</v>
      </c>
      <c r="G23" s="29"/>
      <c r="H23" s="23">
        <f>IF(D23=0,"n/a",IF(AND(F23/D23&lt;1,F23/D23&gt;-1),F23/D23,"n/a"))</f>
        <v>0.94418549504833527</v>
      </c>
      <c r="I23" s="34"/>
      <c r="J23" s="49"/>
      <c r="K23" s="49"/>
    </row>
    <row r="24" spans="1:13" x14ac:dyDescent="0.2">
      <c r="A24" s="21" t="s">
        <v>21</v>
      </c>
      <c r="B24" s="29">
        <v>-3462970.7</v>
      </c>
      <c r="C24" s="29"/>
      <c r="D24" s="29">
        <v>-3751597.43</v>
      </c>
      <c r="E24" s="29"/>
      <c r="F24" s="29">
        <f>B24-D24</f>
        <v>288626.73</v>
      </c>
      <c r="G24" s="29"/>
      <c r="H24" s="23">
        <f>IF(D24=0,"n/a",IF(AND(F24/D24&lt;1,F24/D24&gt;-1),F24/D24,"n/a"))</f>
        <v>-7.6934355400707255E-2</v>
      </c>
      <c r="I24" s="34"/>
      <c r="J24" s="49"/>
      <c r="K24" s="49"/>
    </row>
    <row r="25" spans="1:13" x14ac:dyDescent="0.2">
      <c r="A25" s="21" t="s">
        <v>22</v>
      </c>
      <c r="B25" s="39">
        <v>4490274.91</v>
      </c>
      <c r="C25" s="33"/>
      <c r="D25" s="39">
        <v>3194567.23</v>
      </c>
      <c r="E25" s="29"/>
      <c r="F25" s="39">
        <f>B25-D25</f>
        <v>1295707.6800000002</v>
      </c>
      <c r="G25" s="33"/>
      <c r="H25" s="41">
        <f>IF(D25=0,"n/a",IF(AND(F25/D25&lt;1,F25/D25&gt;-1),F25/D25,"n/a"))</f>
        <v>0.40559724892689147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11670701.050000001</v>
      </c>
      <c r="C26" s="29"/>
      <c r="D26" s="39">
        <f>SUM(D22:D25)</f>
        <v>1593642.2199999997</v>
      </c>
      <c r="E26" s="29"/>
      <c r="F26" s="39">
        <f>SUM(F22:F25)</f>
        <v>10077058.83</v>
      </c>
      <c r="G26" s="29"/>
      <c r="H26" s="41" t="str">
        <f>IF(D26=0,"n/a",IF(AND(F26/D26&lt;1,F26/D26&gt;-1),F26/D26,"n/a"))</f>
        <v>n/a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197994759.51000002</v>
      </c>
      <c r="C28" s="22"/>
      <c r="D28" s="51">
        <f>+D26+D20</f>
        <v>157729557.47000003</v>
      </c>
      <c r="E28" s="22"/>
      <c r="F28" s="51">
        <f>+F26+F20</f>
        <v>40265202.039999999</v>
      </c>
      <c r="G28" s="29"/>
      <c r="H28" s="52">
        <f>IF(D28=0,"n/a",IF(AND(F28/D28&lt;1,F28/D28&gt;-1),F28/D28,"n/a"))</f>
        <v>0.25528000386140937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35</v>
      </c>
      <c r="B31" s="22">
        <v>6784242.8799999999</v>
      </c>
      <c r="C31" s="22"/>
      <c r="D31" s="22">
        <v>6183602.0300000003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25</v>
      </c>
      <c r="B32" s="29">
        <v>-5512637.4400000004</v>
      </c>
      <c r="C32" s="29"/>
      <c r="D32" s="29">
        <v>-5382859.3200000003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26</v>
      </c>
      <c r="B33" s="29">
        <v>5788876.5099999998</v>
      </c>
      <c r="C33" s="29"/>
      <c r="D33" s="29">
        <v>6531745.3799999999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36</v>
      </c>
      <c r="B34" s="29">
        <v>-2079389.95</v>
      </c>
      <c r="C34" s="29"/>
      <c r="D34" s="29">
        <v>-2548357.5</v>
      </c>
      <c r="E34" s="22"/>
      <c r="F34" s="22"/>
      <c r="G34" s="29"/>
      <c r="H34" s="29"/>
      <c r="I34" s="24"/>
      <c r="J34" s="24"/>
      <c r="K34" s="24"/>
      <c r="M34" s="60"/>
    </row>
    <row r="35" spans="1:13" x14ac:dyDescent="0.2">
      <c r="A35" s="21" t="s">
        <v>41</v>
      </c>
      <c r="B35" s="29">
        <v>3080984.42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60"/>
    </row>
    <row r="36" spans="1:13" x14ac:dyDescent="0.2">
      <c r="A36" s="21" t="s">
        <v>45</v>
      </c>
      <c r="B36" s="29">
        <v>4713399.2759999996</v>
      </c>
      <c r="C36" s="29"/>
      <c r="D36" s="29">
        <v>0</v>
      </c>
      <c r="E36" s="22"/>
      <c r="F36" s="22"/>
      <c r="G36" s="29"/>
      <c r="H36" s="29"/>
      <c r="I36" s="24"/>
      <c r="J36" s="24"/>
      <c r="K36" s="24"/>
      <c r="M36" s="60"/>
    </row>
    <row r="37" spans="1:13" x14ac:dyDescent="0.2">
      <c r="A37" s="21" t="s">
        <v>27</v>
      </c>
      <c r="B37" s="29">
        <v>1438691.81</v>
      </c>
      <c r="C37" s="29"/>
      <c r="D37" s="29">
        <v>1419307.34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28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37</v>
      </c>
      <c r="B39" s="29">
        <v>-62295.34</v>
      </c>
      <c r="C39" s="29"/>
      <c r="D39" s="29">
        <v>-110334.61</v>
      </c>
      <c r="E39" s="22"/>
      <c r="F39" s="22"/>
      <c r="G39" s="29"/>
      <c r="H39" s="29"/>
      <c r="I39" s="24"/>
      <c r="J39" s="24"/>
      <c r="K39" s="24"/>
      <c r="M39" s="60"/>
    </row>
    <row r="40" spans="1:13" x14ac:dyDescent="0.2">
      <c r="A40" s="21" t="s">
        <v>30</v>
      </c>
      <c r="B40" s="29">
        <v>3979097.66</v>
      </c>
      <c r="C40" s="29"/>
      <c r="D40" s="29">
        <v>3998664.94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38</v>
      </c>
      <c r="B41" s="29">
        <v>0</v>
      </c>
      <c r="C41" s="29"/>
      <c r="D41" s="29">
        <v>-80239.39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42</v>
      </c>
      <c r="B42" s="29">
        <v>-3775697.33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43</v>
      </c>
      <c r="B43" s="29">
        <v>-1113311.4099999999</v>
      </c>
      <c r="C43" s="29"/>
      <c r="D43" s="29">
        <v>0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/>
      <c r="B44" s="29"/>
      <c r="C44" s="29"/>
      <c r="D44" s="29"/>
      <c r="E44" s="22"/>
      <c r="F44" s="22"/>
      <c r="G44" s="29"/>
      <c r="H44" s="29"/>
      <c r="I44" s="24"/>
      <c r="J44" s="24"/>
      <c r="K44" s="24"/>
    </row>
    <row r="45" spans="1:13" x14ac:dyDescent="0.2">
      <c r="A45" s="21"/>
      <c r="B45" s="22"/>
      <c r="C45" s="61"/>
      <c r="D45" s="22"/>
      <c r="E45" s="62"/>
      <c r="F45" s="62"/>
      <c r="G45" s="63"/>
      <c r="H45" s="63"/>
      <c r="I45" s="8"/>
      <c r="J45" s="8"/>
      <c r="K45" s="8"/>
    </row>
    <row r="46" spans="1:13" ht="12.75" customHeight="1" x14ac:dyDescent="0.2">
      <c r="A46" s="13"/>
      <c r="B46" s="62"/>
      <c r="C46" s="62"/>
      <c r="D46" s="62"/>
      <c r="E46" s="62"/>
      <c r="F46" s="64" t="s">
        <v>40</v>
      </c>
      <c r="G46" s="10"/>
      <c r="H46" s="10"/>
      <c r="I46" s="8"/>
      <c r="J46" s="8"/>
      <c r="K46" s="8"/>
    </row>
    <row r="47" spans="1:13" x14ac:dyDescent="0.2">
      <c r="A47" s="8"/>
      <c r="B47" s="65" t="s">
        <v>5</v>
      </c>
      <c r="C47" s="62"/>
      <c r="D47" s="65" t="s">
        <v>5</v>
      </c>
      <c r="E47" s="62"/>
      <c r="F47" s="62"/>
      <c r="G47" s="8"/>
      <c r="H47" s="8"/>
      <c r="I47" s="66"/>
      <c r="J47" s="8"/>
      <c r="K47" s="8"/>
    </row>
    <row r="48" spans="1:13" x14ac:dyDescent="0.2">
      <c r="A48" s="15" t="s">
        <v>32</v>
      </c>
      <c r="B48" s="16">
        <v>2021</v>
      </c>
      <c r="C48" s="62"/>
      <c r="D48" s="16">
        <v>2020</v>
      </c>
      <c r="E48" s="63"/>
      <c r="F48" s="67" t="s">
        <v>7</v>
      </c>
      <c r="G48" s="8"/>
      <c r="H48" s="17" t="s">
        <v>8</v>
      </c>
      <c r="I48" s="14"/>
      <c r="J48" s="8"/>
      <c r="K48" s="8"/>
    </row>
    <row r="49" spans="1:11" ht="6" customHeight="1" x14ac:dyDescent="0.2">
      <c r="A49" s="19"/>
      <c r="B49" s="68"/>
      <c r="C49" s="59"/>
      <c r="D49" s="69"/>
      <c r="E49" s="58"/>
      <c r="F49" s="69"/>
      <c r="G49" s="58"/>
      <c r="H49" s="69"/>
      <c r="I49" s="20"/>
      <c r="J49" s="19"/>
      <c r="K49" s="19"/>
    </row>
    <row r="50" spans="1:11" ht="12.75" customHeight="1" x14ac:dyDescent="0.2">
      <c r="A50" s="21" t="s">
        <v>9</v>
      </c>
      <c r="B50" s="70">
        <v>714264502.65999997</v>
      </c>
      <c r="C50" s="70"/>
      <c r="D50" s="70">
        <v>697804162.60000002</v>
      </c>
      <c r="E50" s="70"/>
      <c r="F50" s="70">
        <f>+B50-D50</f>
        <v>16460340.059999943</v>
      </c>
      <c r="G50" s="40"/>
      <c r="H50" s="47">
        <f>IF(D50=0,"n/a",IF(AND(F50/D50&lt;1,F50/D50&gt;-1),F50/D50,"n/a"))</f>
        <v>2.3588767368009311E-2</v>
      </c>
      <c r="I50" s="71"/>
      <c r="J50" s="19"/>
      <c r="K50" s="19"/>
    </row>
    <row r="51" spans="1:11" x14ac:dyDescent="0.2">
      <c r="A51" s="21" t="s">
        <v>10</v>
      </c>
      <c r="B51" s="70">
        <v>624191565.13</v>
      </c>
      <c r="C51" s="70"/>
      <c r="D51" s="70">
        <v>625598210.24000001</v>
      </c>
      <c r="E51" s="70"/>
      <c r="F51" s="70">
        <f>+B51-D51</f>
        <v>-1406645.1100000143</v>
      </c>
      <c r="G51" s="40"/>
      <c r="H51" s="47">
        <f>IF(D51=0,"n/a",IF(AND(F51/D51&lt;1,F51/D51&gt;-1),F51/D51,"n/a"))</f>
        <v>-2.248480073912582E-3</v>
      </c>
      <c r="I51" s="71"/>
      <c r="J51" s="19"/>
      <c r="K51" s="19"/>
    </row>
    <row r="52" spans="1:11" ht="12.75" customHeight="1" x14ac:dyDescent="0.2">
      <c r="A52" s="21" t="s">
        <v>11</v>
      </c>
      <c r="B52" s="70">
        <v>88326674.469999999</v>
      </c>
      <c r="C52" s="70"/>
      <c r="D52" s="70">
        <v>88319441.069999993</v>
      </c>
      <c r="E52" s="70"/>
      <c r="F52" s="70">
        <f>+B52-D52</f>
        <v>7233.4000000059605</v>
      </c>
      <c r="G52" s="40"/>
      <c r="H52" s="47">
        <f>IF(D52=0,"n/a",IF(AND(F52/D52&lt;1,F52/D52&gt;-1),F52/D52,"n/a"))</f>
        <v>8.190042772432098E-5</v>
      </c>
      <c r="I52" s="71"/>
      <c r="J52" s="19"/>
      <c r="K52" s="19"/>
    </row>
    <row r="53" spans="1:11" x14ac:dyDescent="0.2">
      <c r="A53" s="21" t="s">
        <v>12</v>
      </c>
      <c r="B53" s="70">
        <v>7542691.5599999996</v>
      </c>
      <c r="C53" s="70"/>
      <c r="D53" s="70">
        <v>5896901.0099999998</v>
      </c>
      <c r="E53" s="70"/>
      <c r="F53" s="70">
        <f>+B53-D53</f>
        <v>1645790.5499999998</v>
      </c>
      <c r="G53" s="40"/>
      <c r="H53" s="47">
        <f>IF(D53=0,"n/a",IF(AND(F53/D53&lt;1,F53/D53&gt;-1),F53/D53,"n/a"))</f>
        <v>0.27909414575707792</v>
      </c>
      <c r="I53" s="71"/>
      <c r="J53" s="72"/>
      <c r="K53" s="19"/>
    </row>
    <row r="54" spans="1:11" x14ac:dyDescent="0.2">
      <c r="A54" s="21" t="s">
        <v>13</v>
      </c>
      <c r="B54" s="70">
        <v>320180</v>
      </c>
      <c r="C54" s="73"/>
      <c r="D54" s="70">
        <v>320360</v>
      </c>
      <c r="E54" s="73"/>
      <c r="F54" s="70">
        <f>+B54-D54</f>
        <v>-180</v>
      </c>
      <c r="G54" s="74"/>
      <c r="H54" s="47">
        <f>IF(D54=0,"n/a",IF(AND(F54/D54&lt;1,F54/D54&gt;-1),F54/D54,"n/a"))</f>
        <v>-5.6186789861405921E-4</v>
      </c>
      <c r="I54" s="71"/>
      <c r="J54" s="19"/>
      <c r="K54" s="19"/>
    </row>
    <row r="55" spans="1:11" ht="6" customHeight="1" x14ac:dyDescent="0.2">
      <c r="A55" s="19"/>
      <c r="B55" s="75"/>
      <c r="C55" s="76"/>
      <c r="D55" s="75"/>
      <c r="E55" s="76"/>
      <c r="F55" s="75"/>
      <c r="G55" s="77"/>
      <c r="H55" s="78"/>
      <c r="I55" s="8"/>
      <c r="J55" s="8"/>
      <c r="K55" s="8"/>
    </row>
    <row r="56" spans="1:11" ht="12.75" customHeight="1" x14ac:dyDescent="0.2">
      <c r="A56" s="38" t="s">
        <v>15</v>
      </c>
      <c r="B56" s="79">
        <f>SUM(B50:B55)</f>
        <v>1434645613.8199999</v>
      </c>
      <c r="C56" s="70"/>
      <c r="D56" s="79">
        <f>SUM(D50:D55)</f>
        <v>1417939074.9200001</v>
      </c>
      <c r="E56" s="70"/>
      <c r="F56" s="79">
        <f>SUM(F50:F55)</f>
        <v>16706538.899999935</v>
      </c>
      <c r="G56" s="40"/>
      <c r="H56" s="41">
        <f>IF(D56=0,"n/a",IF(AND(F56/D56&lt;1,F56/D56&gt;-1),F56/D56,"n/a"))</f>
        <v>1.1782268501869529E-2</v>
      </c>
      <c r="I56" s="71"/>
      <c r="J56" s="19"/>
      <c r="K56" s="19"/>
    </row>
    <row r="57" spans="1:11" ht="12.75" customHeight="1" x14ac:dyDescent="0.2">
      <c r="A57" s="21" t="s">
        <v>16</v>
      </c>
      <c r="B57" s="70">
        <v>192887278.33000001</v>
      </c>
      <c r="C57" s="73"/>
      <c r="D57" s="70">
        <v>186769433.61000001</v>
      </c>
      <c r="E57" s="73"/>
      <c r="F57" s="70">
        <f>+B57-D57</f>
        <v>6117844.7199999988</v>
      </c>
      <c r="G57" s="74"/>
      <c r="H57" s="47">
        <f>IF(D57=0,"n/a",IF(AND(F57/D57&lt;1,F57/D57&gt;-1),F57/D57,"n/a"))</f>
        <v>3.2756134672308805E-2</v>
      </c>
      <c r="I57" s="71"/>
      <c r="J57" s="19"/>
      <c r="K57" s="19"/>
    </row>
    <row r="58" spans="1:11" x14ac:dyDescent="0.2">
      <c r="A58" s="21" t="s">
        <v>17</v>
      </c>
      <c r="B58" s="70">
        <v>387092116</v>
      </c>
      <c r="C58" s="73"/>
      <c r="D58" s="70">
        <v>277250004</v>
      </c>
      <c r="E58" s="73"/>
      <c r="F58" s="70">
        <f>+B58-D58</f>
        <v>109842112</v>
      </c>
      <c r="G58" s="74"/>
      <c r="H58" s="47">
        <f>IF(D58=0,"n/a",IF(AND(F58/D58&lt;1,F58/D58&gt;-1),F58/D58,"n/a"))</f>
        <v>0.39618434775568118</v>
      </c>
      <c r="I58" s="71"/>
      <c r="J58" s="19"/>
      <c r="K58" s="19"/>
    </row>
    <row r="59" spans="1:11" ht="6" customHeight="1" x14ac:dyDescent="0.2">
      <c r="A59" s="8"/>
      <c r="B59" s="80"/>
      <c r="C59" s="70"/>
      <c r="D59" s="80"/>
      <c r="E59" s="70"/>
      <c r="F59" s="80"/>
      <c r="G59" s="40"/>
      <c r="H59" s="81"/>
      <c r="I59" s="8"/>
      <c r="J59" s="8"/>
      <c r="K59" s="8"/>
    </row>
    <row r="60" spans="1:11" ht="13.5" thickBot="1" x14ac:dyDescent="0.25">
      <c r="A60" s="38" t="s">
        <v>33</v>
      </c>
      <c r="B60" s="82">
        <f>SUM(B56:B58)</f>
        <v>2014625008.1499999</v>
      </c>
      <c r="C60" s="70"/>
      <c r="D60" s="82">
        <f>SUM(D56:D58)</f>
        <v>1881958512.5300002</v>
      </c>
      <c r="E60" s="70"/>
      <c r="F60" s="82">
        <f>SUM(F56:F58)</f>
        <v>132666495.61999993</v>
      </c>
      <c r="G60" s="40"/>
      <c r="H60" s="52">
        <f>IF(D60=0,"n/a",IF(AND(F60/D60&lt;1,F60/D60&gt;-1),F60/D60,"n/a"))</f>
        <v>7.0493847094243584E-2</v>
      </c>
      <c r="I60" s="71"/>
      <c r="J60" s="19"/>
      <c r="K60" s="19"/>
    </row>
    <row r="61" spans="1:11" ht="12.75" customHeight="1" thickTop="1" x14ac:dyDescent="0.2">
      <c r="A61" s="8"/>
      <c r="B61" s="83"/>
      <c r="C61" s="84"/>
      <c r="D61" s="83"/>
      <c r="E61" s="84"/>
      <c r="F61" s="83"/>
      <c r="G61" s="84"/>
      <c r="H61" s="83"/>
      <c r="I61" s="66"/>
      <c r="J61" s="8"/>
      <c r="K61" s="8"/>
    </row>
    <row r="62" spans="1:11" s="86" customFormat="1" x14ac:dyDescent="0.2">
      <c r="A62" s="7"/>
      <c r="B62" s="85"/>
      <c r="C62" s="85"/>
      <c r="D62" s="85"/>
      <c r="E62" s="85"/>
      <c r="F62" s="85"/>
      <c r="G62" s="85"/>
      <c r="H62" s="85"/>
      <c r="I62" s="85"/>
      <c r="J62" s="85"/>
      <c r="K62" s="85"/>
    </row>
    <row r="63" spans="1:11" s="86" customFormat="1" ht="12.75" customHeight="1" x14ac:dyDescent="0.2">
      <c r="A63" s="7" t="s">
        <v>34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zoomScaleNormal="100" workbookViewId="0">
      <pane ySplit="9" topLeftCell="A28" activePane="bottomLeft" state="frozen"/>
      <selection activeCell="F24" sqref="F24"/>
      <selection pane="bottomLeft" activeCell="F40" sqref="F40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bestFit="1" customWidth="1"/>
    <col min="9" max="9" width="0.7109375" style="2" customWidth="1"/>
    <col min="10" max="10" width="7.7109375" style="2" customWidth="1"/>
    <col min="11" max="11" width="9.140625" style="2" hidden="1" customWidth="1"/>
    <col min="12" max="12" width="7.85546875" style="2" customWidth="1"/>
    <col min="13" max="16384" width="9.140625" style="2"/>
  </cols>
  <sheetData>
    <row r="1" spans="1:12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x14ac:dyDescent="0.25">
      <c r="A3" s="1" t="s">
        <v>47</v>
      </c>
      <c r="B3" s="1"/>
      <c r="C3" s="1"/>
      <c r="D3" s="1"/>
      <c r="E3" s="1"/>
      <c r="F3" s="1"/>
      <c r="G3" s="1"/>
      <c r="H3" s="1"/>
      <c r="I3" s="1"/>
      <c r="J3" s="3"/>
      <c r="K3" s="1"/>
      <c r="L3" s="1"/>
    </row>
    <row r="4" spans="1:12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</row>
    <row r="6" spans="1:12" x14ac:dyDescent="0.2">
      <c r="A6" s="9" t="s">
        <v>3</v>
      </c>
      <c r="B6" s="8"/>
      <c r="C6" s="8"/>
      <c r="D6" s="8"/>
      <c r="E6" s="8"/>
      <c r="F6" s="10" t="s">
        <v>40</v>
      </c>
      <c r="G6" s="10"/>
      <c r="H6" s="10"/>
      <c r="I6" s="11"/>
      <c r="J6" s="12" t="s">
        <v>4</v>
      </c>
      <c r="K6" s="12"/>
      <c r="L6" s="12"/>
    </row>
    <row r="7" spans="1:12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14"/>
      <c r="L7" s="8"/>
    </row>
    <row r="8" spans="1:12" ht="13.15" hidden="1" customHeight="1" x14ac:dyDescent="0.2">
      <c r="A8" s="13"/>
      <c r="B8" s="13"/>
      <c r="C8" s="8"/>
      <c r="D8" s="13"/>
      <c r="E8" s="11"/>
      <c r="F8" s="87"/>
      <c r="G8" s="11"/>
      <c r="H8" s="11"/>
      <c r="I8" s="11"/>
      <c r="J8" s="87"/>
      <c r="K8" s="18"/>
      <c r="L8" s="11"/>
    </row>
    <row r="9" spans="1:12" ht="12.75" customHeight="1" x14ac:dyDescent="0.2">
      <c r="A9" s="15" t="s">
        <v>6</v>
      </c>
      <c r="B9" s="16">
        <v>2021</v>
      </c>
      <c r="C9" s="8"/>
      <c r="D9" s="16">
        <v>2020</v>
      </c>
      <c r="E9" s="8"/>
      <c r="F9" s="17" t="s">
        <v>7</v>
      </c>
      <c r="G9" s="8"/>
      <c r="H9" s="17" t="s">
        <v>8</v>
      </c>
      <c r="I9" s="18"/>
      <c r="J9" s="16">
        <v>2021</v>
      </c>
      <c r="K9" s="17" t="s">
        <v>39</v>
      </c>
      <c r="L9" s="16">
        <v>2020</v>
      </c>
    </row>
    <row r="10" spans="1:12" ht="6.6" customHeight="1" x14ac:dyDescent="0.2">
      <c r="A10" s="19"/>
      <c r="B10" s="20"/>
      <c r="C10" s="19"/>
      <c r="D10" s="20"/>
      <c r="E10" s="19"/>
      <c r="F10" s="20"/>
      <c r="G10" s="19"/>
      <c r="H10" s="20"/>
      <c r="I10" s="20"/>
      <c r="J10" s="20"/>
      <c r="K10" s="20"/>
      <c r="L10" s="20"/>
    </row>
    <row r="11" spans="1:12" x14ac:dyDescent="0.2">
      <c r="A11" s="21" t="s">
        <v>9</v>
      </c>
      <c r="B11" s="22">
        <v>1286881233.4300001</v>
      </c>
      <c r="C11" s="22"/>
      <c r="D11" s="22">
        <v>1155888515.01</v>
      </c>
      <c r="E11" s="22"/>
      <c r="F11" s="22">
        <f>B11-D11</f>
        <v>130992718.42000008</v>
      </c>
      <c r="G11" s="24"/>
      <c r="H11" s="23">
        <f>IF(D11=0,"n/a",IF(AND(F11/D11&lt;1,F11/D11&gt;-1),F11/D11,"n/a"))</f>
        <v>0.11332642959850397</v>
      </c>
      <c r="I11" s="25"/>
      <c r="J11" s="26">
        <f>IF(B53=0,"n/a",B11/B53)</f>
        <v>0.11305309273745781</v>
      </c>
      <c r="K11" s="27" t="e">
        <f>IF(#REF!=0,"n/a",#REF!/#REF!)</f>
        <v>#REF!</v>
      </c>
      <c r="L11" s="27">
        <f>IF(D53=0,"n/a",D11/D53)</f>
        <v>0.10616918698936306</v>
      </c>
    </row>
    <row r="12" spans="1:12" x14ac:dyDescent="0.2">
      <c r="A12" s="21" t="s">
        <v>10</v>
      </c>
      <c r="B12" s="29">
        <v>872808861.27999997</v>
      </c>
      <c r="C12" s="29"/>
      <c r="D12" s="29">
        <v>791953839</v>
      </c>
      <c r="E12" s="29"/>
      <c r="F12" s="29">
        <f>B12-D12</f>
        <v>80855022.279999971</v>
      </c>
      <c r="G12" s="29"/>
      <c r="H12" s="23">
        <f>IF(D12=0,"n/a",IF(AND(F12/D12&lt;1,F12/D12&gt;-1),F12/D12,"n/a"))</f>
        <v>0.10209562514665703</v>
      </c>
      <c r="I12" s="25"/>
      <c r="J12" s="30">
        <f>IF(B54=0,"n/a",B12/B54)</f>
        <v>0.10508517831118785</v>
      </c>
      <c r="K12" s="31" t="e">
        <f>IF(#REF!=0,"n/a",#REF!/#REF!)</f>
        <v>#REF!</v>
      </c>
      <c r="L12" s="31">
        <f>IF(D54=0,"n/a",D12/D54)</f>
        <v>9.7950765540517779E-2</v>
      </c>
    </row>
    <row r="13" spans="1:12" x14ac:dyDescent="0.2">
      <c r="A13" s="21" t="s">
        <v>11</v>
      </c>
      <c r="B13" s="29">
        <v>107444281.25</v>
      </c>
      <c r="C13" s="29"/>
      <c r="D13" s="29">
        <v>100708367</v>
      </c>
      <c r="E13" s="29"/>
      <c r="F13" s="29">
        <f>B13-D13</f>
        <v>6735914.25</v>
      </c>
      <c r="G13" s="29"/>
      <c r="H13" s="23">
        <f>IF(D13=0,"n/a",IF(AND(F13/D13&lt;1,F13/D13&gt;-1),F13/D13,"n/a"))</f>
        <v>6.6885348761538357E-2</v>
      </c>
      <c r="I13" s="25"/>
      <c r="J13" s="30">
        <f>IF(B55=0,"n/a",B13/B55)</f>
        <v>9.8261397777930776E-2</v>
      </c>
      <c r="K13" s="31" t="e">
        <f>IF(#REF!=0,"n/a",#REF!/#REF!)</f>
        <v>#REF!</v>
      </c>
      <c r="L13" s="31">
        <f>IF(D55=0,"n/a",D13/D55)</f>
        <v>9.1035501217955839E-2</v>
      </c>
    </row>
    <row r="14" spans="1:12" x14ac:dyDescent="0.2">
      <c r="A14" s="21" t="s">
        <v>12</v>
      </c>
      <c r="B14" s="29">
        <v>18470767.98</v>
      </c>
      <c r="C14" s="29"/>
      <c r="D14" s="29">
        <v>17657743.07</v>
      </c>
      <c r="E14" s="29"/>
      <c r="F14" s="29">
        <f>B14-D14</f>
        <v>813024.91000000015</v>
      </c>
      <c r="G14" s="29"/>
      <c r="H14" s="23">
        <f>IF(D14=0,"n/a",IF(AND(F14/D14&lt;1,F14/D14&gt;-1),F14/D14,"n/a"))</f>
        <v>4.6043534939711868E-2</v>
      </c>
      <c r="I14" s="25"/>
      <c r="J14" s="30">
        <f>IF(B56=0,"n/a",B14/B56)</f>
        <v>0.24437736492216328</v>
      </c>
      <c r="K14" s="31" t="e">
        <f>IF(#REF!=0,"n/a",#REF!/#REF!)</f>
        <v>#REF!</v>
      </c>
      <c r="L14" s="31">
        <f>IF(D56=0,"n/a",D14/D56)</f>
        <v>0.23709314451311492</v>
      </c>
    </row>
    <row r="15" spans="1:12" x14ac:dyDescent="0.2">
      <c r="A15" s="21" t="s">
        <v>13</v>
      </c>
      <c r="B15" s="29">
        <v>350236.83</v>
      </c>
      <c r="C15" s="33"/>
      <c r="D15" s="29">
        <v>350532.93</v>
      </c>
      <c r="E15" s="29"/>
      <c r="F15" s="29">
        <f>B15-D15</f>
        <v>-296.09999999997672</v>
      </c>
      <c r="G15" s="33"/>
      <c r="H15" s="23">
        <f>IF(D15=0,"n/a",IF(AND(F15/D15&lt;1,F15/D15&gt;-1),F15/D15,"n/a"))</f>
        <v>-8.4471379051313876E-4</v>
      </c>
      <c r="I15" s="34"/>
      <c r="J15" s="30">
        <f>IF(B57=0,"n/a",B15/B57)</f>
        <v>4.8356417804114975E-2</v>
      </c>
      <c r="K15" s="31" t="e">
        <f>IF(#REF!=0,"n/a",#REF!/#REF!)</f>
        <v>#REF!</v>
      </c>
      <c r="L15" s="31">
        <f>IF(D57=0,"n/a",D15/D57)</f>
        <v>4.7820768771128515E-2</v>
      </c>
    </row>
    <row r="16" spans="1:12" ht="8.4499999999999993" customHeight="1" x14ac:dyDescent="0.2">
      <c r="A16" s="19"/>
      <c r="B16" s="35"/>
      <c r="C16" s="29"/>
      <c r="D16" s="35"/>
      <c r="E16" s="29"/>
      <c r="F16" s="35"/>
      <c r="G16" s="29"/>
      <c r="H16" s="36" t="s">
        <v>3</v>
      </c>
      <c r="I16" s="25"/>
      <c r="J16" s="37"/>
      <c r="K16" s="37" t="s">
        <v>14</v>
      </c>
      <c r="L16" s="37" t="s">
        <v>14</v>
      </c>
    </row>
    <row r="17" spans="1:12" x14ac:dyDescent="0.2">
      <c r="A17" s="38" t="s">
        <v>15</v>
      </c>
      <c r="B17" s="39">
        <f>SUM(B11:B16)</f>
        <v>2285955380.77</v>
      </c>
      <c r="C17" s="29"/>
      <c r="D17" s="39">
        <f>SUM(D11:D16)</f>
        <v>2066558997.01</v>
      </c>
      <c r="E17" s="29"/>
      <c r="F17" s="39">
        <f>SUM(F11:F16)</f>
        <v>219396383.76000005</v>
      </c>
      <c r="G17" s="29"/>
      <c r="H17" s="41">
        <f>IF(D17=0,"n/a",IF(AND(F17/D17&lt;1,F17/D17&gt;-1),F17/D17,"n/a"))</f>
        <v>0.10616507154038846</v>
      </c>
      <c r="I17" s="25"/>
      <c r="J17" s="42">
        <f>IF(B58=0,"n/a",B17/B58)</f>
        <v>0.1095593900115668</v>
      </c>
      <c r="K17" s="31" t="e">
        <f>IF(#REF!=0,"n/a",#REF!/#REF!)</f>
        <v>#REF!</v>
      </c>
      <c r="L17" s="42">
        <f>IF(D58=0,"n/a",D17/D58)</f>
        <v>0.10250526844418054</v>
      </c>
    </row>
    <row r="18" spans="1:12" x14ac:dyDescent="0.2">
      <c r="A18" s="21" t="s">
        <v>16</v>
      </c>
      <c r="B18" s="29">
        <v>19378104</v>
      </c>
      <c r="C18" s="29"/>
      <c r="D18" s="29">
        <v>20296777.530000001</v>
      </c>
      <c r="E18" s="29"/>
      <c r="F18" s="29">
        <f>B18-D18</f>
        <v>-918673.53000000119</v>
      </c>
      <c r="G18" s="29"/>
      <c r="H18" s="47">
        <f>IF(D18=0,"n/a",IF(AND(F18/D18&lt;1,F18/D18&gt;-1),F18/D18,"n/a"))</f>
        <v>-4.5262038697627738E-2</v>
      </c>
      <c r="I18" s="34"/>
      <c r="J18" s="31">
        <f>IF(B59=0,"n/a",B18/B59)</f>
        <v>8.5955098827582704E-3</v>
      </c>
      <c r="K18" s="31" t="e">
        <f>IF(#REF!=0,"n/a",#REF!/#REF!)</f>
        <v>#REF!</v>
      </c>
      <c r="L18" s="31">
        <f>IF(D59=0,"n/a",D18/D59)</f>
        <v>9.0497493558185736E-3</v>
      </c>
    </row>
    <row r="19" spans="1:12" x14ac:dyDescent="0.2">
      <c r="A19" s="21" t="s">
        <v>17</v>
      </c>
      <c r="B19" s="29">
        <v>138645606.06999999</v>
      </c>
      <c r="C19" s="29"/>
      <c r="D19" s="29">
        <v>73014575.140000001</v>
      </c>
      <c r="E19" s="29"/>
      <c r="F19" s="29">
        <f>B19-D19</f>
        <v>65631030.929999992</v>
      </c>
      <c r="G19" s="29"/>
      <c r="H19" s="47">
        <f>IF(D19=0,"n/a",IF(AND(F19/D19&lt;1,F19/D19&gt;-1),F19/D19,"n/a"))</f>
        <v>0.89887574917963142</v>
      </c>
      <c r="I19" s="25"/>
      <c r="J19" s="42">
        <f>IF(B60=0,"n/a",B19/B60)</f>
        <v>3.9519595537399338E-2</v>
      </c>
      <c r="K19" s="42" t="e">
        <f>IF(#REF!=0,"n/a",#REF!/#REF!)</f>
        <v>#REF!</v>
      </c>
      <c r="L19" s="42">
        <f>IF(D60=0,"n/a",D19/D60)</f>
        <v>2.2629670276904986E-2</v>
      </c>
    </row>
    <row r="20" spans="1:12" ht="6" customHeight="1" x14ac:dyDescent="0.2">
      <c r="A20" s="19"/>
      <c r="B20" s="43"/>
      <c r="C20" s="44"/>
      <c r="D20" s="43"/>
      <c r="E20" s="44"/>
      <c r="F20" s="43"/>
      <c r="G20" s="44"/>
      <c r="H20" s="43" t="s">
        <v>3</v>
      </c>
      <c r="I20" s="45"/>
      <c r="J20" s="45"/>
      <c r="K20" s="45"/>
      <c r="L20" s="45"/>
    </row>
    <row r="21" spans="1:12" x14ac:dyDescent="0.2">
      <c r="A21" s="46" t="s">
        <v>18</v>
      </c>
      <c r="B21" s="29">
        <f>SUM(B17:B19)</f>
        <v>2443979090.8400002</v>
      </c>
      <c r="C21" s="29"/>
      <c r="D21" s="29">
        <f>SUM(D17:D19)</f>
        <v>2159870349.6799998</v>
      </c>
      <c r="E21" s="29"/>
      <c r="F21" s="29">
        <f>SUM(F17:F19)</f>
        <v>284108741.16000003</v>
      </c>
      <c r="G21" s="29"/>
      <c r="H21" s="47">
        <f>IF(D21=0,"n/a",IF(AND(F21/D21&lt;1,F21/D21&gt;-1),F21/D21,"n/a"))</f>
        <v>0.13153972005870296</v>
      </c>
      <c r="I21" s="25"/>
      <c r="J21" s="24"/>
      <c r="K21" s="24"/>
      <c r="L21" s="24"/>
    </row>
    <row r="22" spans="1:12" ht="6.6" customHeight="1" x14ac:dyDescent="0.2">
      <c r="A22" s="48"/>
      <c r="B22" s="33"/>
      <c r="C22" s="33"/>
      <c r="D22" s="33"/>
      <c r="E22" s="33"/>
      <c r="F22" s="33"/>
      <c r="G22" s="33"/>
      <c r="H22" s="49" t="s">
        <v>3</v>
      </c>
      <c r="I22" s="34"/>
      <c r="J22" s="49"/>
      <c r="K22" s="49"/>
      <c r="L22" s="49"/>
    </row>
    <row r="23" spans="1:12" x14ac:dyDescent="0.2">
      <c r="A23" s="21" t="s">
        <v>19</v>
      </c>
      <c r="B23" s="29">
        <v>38237997.189999998</v>
      </c>
      <c r="C23" s="33"/>
      <c r="D23" s="29">
        <v>9204948.4499999993</v>
      </c>
      <c r="E23" s="33"/>
      <c r="F23" s="29">
        <f>B23-D23</f>
        <v>29033048.739999998</v>
      </c>
      <c r="G23" s="33"/>
      <c r="H23" s="47" t="str">
        <f>IF(D23=0,"n/a",IF(AND(F23/D23&lt;1,F23/D23&gt;-1),F23/D23,"n/a"))</f>
        <v>n/a</v>
      </c>
      <c r="I23" s="34"/>
      <c r="J23" s="49"/>
      <c r="K23" s="49"/>
      <c r="L23" s="49"/>
    </row>
    <row r="24" spans="1:12" x14ac:dyDescent="0.2">
      <c r="A24" s="21" t="s">
        <v>20</v>
      </c>
      <c r="B24" s="29">
        <v>22863590.719999999</v>
      </c>
      <c r="C24" s="33"/>
      <c r="D24" s="29">
        <v>17996745.890000001</v>
      </c>
      <c r="E24" s="33"/>
      <c r="F24" s="29">
        <f>B24-D24</f>
        <v>4866844.8299999982</v>
      </c>
      <c r="G24" s="33"/>
      <c r="H24" s="47">
        <f>IF(D24=0,"n/a",IF(AND(F24/D24&lt;1,F24/D24&gt;-1),F24/D24,"n/a"))</f>
        <v>0.27042915756810731</v>
      </c>
      <c r="I24" s="34"/>
      <c r="J24" s="49"/>
      <c r="K24" s="49"/>
      <c r="L24" s="49"/>
    </row>
    <row r="25" spans="1:12" x14ac:dyDescent="0.2">
      <c r="A25" s="21" t="s">
        <v>21</v>
      </c>
      <c r="B25" s="29">
        <v>-20293892.98</v>
      </c>
      <c r="C25" s="33"/>
      <c r="D25" s="29">
        <v>23620516.420000002</v>
      </c>
      <c r="E25" s="33"/>
      <c r="F25" s="29">
        <f>B25-D25</f>
        <v>-43914409.400000006</v>
      </c>
      <c r="G25" s="33"/>
      <c r="H25" s="47" t="str">
        <f>IF(D25=0,"n/a",IF(AND(F25/D25&lt;1,F25/D25&gt;-1),F25/D25,"n/a"))</f>
        <v>n/a</v>
      </c>
      <c r="I25" s="34"/>
      <c r="J25" s="49"/>
      <c r="K25" s="49"/>
      <c r="L25" s="49"/>
    </row>
    <row r="26" spans="1:12" x14ac:dyDescent="0.2">
      <c r="A26" s="21" t="s">
        <v>22</v>
      </c>
      <c r="B26" s="39">
        <v>131997742.95999999</v>
      </c>
      <c r="C26" s="33"/>
      <c r="D26" s="39">
        <v>101184413.53</v>
      </c>
      <c r="E26" s="33"/>
      <c r="F26" s="39">
        <f>B26-D26</f>
        <v>30813329.429999992</v>
      </c>
      <c r="G26" s="33"/>
      <c r="H26" s="41">
        <f>IF(D26=0,"n/a",IF(AND(F26/D26&lt;1,F26/D26&gt;-1),F26/D26,"n/a"))</f>
        <v>0.30452644191947803</v>
      </c>
      <c r="I26" s="34"/>
      <c r="J26" s="49"/>
      <c r="K26" s="49"/>
      <c r="L26" s="49"/>
    </row>
    <row r="27" spans="1:12" x14ac:dyDescent="0.2">
      <c r="A27" s="21" t="s">
        <v>23</v>
      </c>
      <c r="B27" s="39">
        <f>SUM(B23:B26)</f>
        <v>172805437.88999999</v>
      </c>
      <c r="C27" s="29"/>
      <c r="D27" s="39">
        <f>SUM(D23:D26)</f>
        <v>152006624.29000002</v>
      </c>
      <c r="E27" s="29"/>
      <c r="F27" s="39">
        <f>SUM(F23:F26)</f>
        <v>20798813.599999979</v>
      </c>
      <c r="G27" s="29"/>
      <c r="H27" s="41">
        <f>IF(D27=0,"n/a",IF(AND(F27/D27&lt;1,F27/D27&gt;-1),F27/D27,"n/a"))</f>
        <v>0.13682833690405333</v>
      </c>
      <c r="I27" s="25"/>
      <c r="J27" s="24"/>
      <c r="K27" s="24"/>
      <c r="L27" s="24"/>
    </row>
    <row r="28" spans="1:12" ht="6.6" customHeight="1" x14ac:dyDescent="0.2">
      <c r="A28" s="48"/>
      <c r="B28" s="50"/>
      <c r="C28" s="50"/>
      <c r="D28" s="50"/>
      <c r="E28" s="50"/>
      <c r="F28" s="50"/>
      <c r="G28" s="33"/>
      <c r="H28" s="49" t="s">
        <v>3</v>
      </c>
      <c r="I28" s="34"/>
      <c r="J28" s="49"/>
      <c r="K28" s="49"/>
      <c r="L28" s="49"/>
    </row>
    <row r="29" spans="1:12" ht="13.5" thickBot="1" x14ac:dyDescent="0.25">
      <c r="A29" s="38" t="s">
        <v>24</v>
      </c>
      <c r="B29" s="51">
        <f>+B27+B21</f>
        <v>2616784528.73</v>
      </c>
      <c r="C29" s="22"/>
      <c r="D29" s="51">
        <f>+D27+D21</f>
        <v>2311876973.9699998</v>
      </c>
      <c r="E29" s="22"/>
      <c r="F29" s="51">
        <f>+F27+F21</f>
        <v>304907554.75999999</v>
      </c>
      <c r="G29" s="29"/>
      <c r="H29" s="52">
        <f>IF(D29=0,"n/a",IF(AND(F29/D29&lt;1,F29/D29&gt;-1),F29/D29,"n/a"))</f>
        <v>0.13188744824790866</v>
      </c>
      <c r="I29" s="25"/>
      <c r="J29" s="24"/>
      <c r="K29" s="24"/>
      <c r="L29" s="24"/>
    </row>
    <row r="30" spans="1:12" ht="4.1500000000000004" customHeight="1" thickTop="1" x14ac:dyDescent="0.2">
      <c r="A30" s="21"/>
      <c r="B30" s="50"/>
      <c r="C30" s="22"/>
      <c r="D30" s="50"/>
      <c r="E30" s="22"/>
      <c r="F30" s="50"/>
      <c r="G30" s="29"/>
      <c r="H30" s="53"/>
      <c r="I30" s="25"/>
      <c r="J30" s="24"/>
      <c r="K30" s="24"/>
      <c r="L30" s="24"/>
    </row>
    <row r="31" spans="1:12" ht="13.15" customHeight="1" x14ac:dyDescent="0.2">
      <c r="A31" s="19"/>
      <c r="B31" s="54"/>
      <c r="C31" s="54"/>
      <c r="D31" s="54"/>
      <c r="E31" s="54"/>
      <c r="F31" s="54"/>
      <c r="G31" s="55"/>
      <c r="H31" s="29"/>
      <c r="I31" s="56"/>
      <c r="J31" s="45"/>
      <c r="K31" s="45"/>
      <c r="L31" s="45"/>
    </row>
    <row r="32" spans="1:12" x14ac:dyDescent="0.2">
      <c r="A32" s="21" t="s">
        <v>35</v>
      </c>
      <c r="B32" s="22">
        <v>88686876.519999996</v>
      </c>
      <c r="C32" s="22"/>
      <c r="D32" s="22">
        <v>81694538.650000006</v>
      </c>
      <c r="E32" s="22"/>
      <c r="F32" s="22"/>
      <c r="G32" s="29"/>
      <c r="H32" s="29"/>
      <c r="I32" s="24"/>
      <c r="J32" s="24"/>
      <c r="K32" s="24"/>
      <c r="L32" s="24"/>
    </row>
    <row r="33" spans="1:12" x14ac:dyDescent="0.2">
      <c r="A33" s="21" t="s">
        <v>25</v>
      </c>
      <c r="B33" s="29">
        <v>-87418375.620000005</v>
      </c>
      <c r="C33" s="29"/>
      <c r="D33" s="29">
        <v>-83671561.25</v>
      </c>
      <c r="E33" s="22"/>
      <c r="F33" s="22"/>
      <c r="G33" s="29"/>
      <c r="H33" s="29"/>
      <c r="I33" s="25"/>
      <c r="J33" s="24"/>
      <c r="K33" s="24"/>
      <c r="L33" s="24"/>
    </row>
    <row r="34" spans="1:12" ht="12" customHeight="1" x14ac:dyDescent="0.2">
      <c r="A34" s="21" t="s">
        <v>26</v>
      </c>
      <c r="B34" s="29">
        <v>91364526.25</v>
      </c>
      <c r="C34" s="58"/>
      <c r="D34" s="29">
        <v>81907675.709999993</v>
      </c>
      <c r="E34" s="59"/>
      <c r="F34" s="59"/>
      <c r="G34" s="58"/>
      <c r="H34" s="58"/>
      <c r="I34" s="19"/>
      <c r="J34" s="19"/>
      <c r="K34" s="19"/>
      <c r="L34" s="19"/>
    </row>
    <row r="35" spans="1:12" x14ac:dyDescent="0.2">
      <c r="A35" s="21" t="s">
        <v>36</v>
      </c>
      <c r="B35" s="29">
        <v>-32228558.280000001</v>
      </c>
      <c r="C35" s="29"/>
      <c r="D35" s="29">
        <v>-36183491.100000001</v>
      </c>
      <c r="E35" s="22"/>
      <c r="F35" s="22"/>
      <c r="G35" s="29"/>
      <c r="H35" s="29"/>
      <c r="I35" s="24"/>
      <c r="J35" s="24"/>
      <c r="K35" s="24"/>
      <c r="L35" s="24"/>
    </row>
    <row r="36" spans="1:12" x14ac:dyDescent="0.2">
      <c r="A36" s="21" t="s">
        <v>41</v>
      </c>
      <c r="B36" s="29">
        <v>32791071.5</v>
      </c>
      <c r="C36" s="29"/>
      <c r="D36" s="29">
        <v>0</v>
      </c>
      <c r="E36" s="22"/>
      <c r="F36" s="22"/>
      <c r="G36" s="29"/>
      <c r="H36" s="29"/>
      <c r="I36" s="24"/>
      <c r="J36" s="24"/>
      <c r="K36" s="24"/>
      <c r="L36" s="24"/>
    </row>
    <row r="37" spans="1:12" x14ac:dyDescent="0.2">
      <c r="A37" s="21" t="s">
        <v>45</v>
      </c>
      <c r="B37" s="29">
        <v>15618515.563999999</v>
      </c>
      <c r="C37" s="29"/>
      <c r="D37" s="29">
        <v>0</v>
      </c>
      <c r="E37" s="22"/>
      <c r="F37" s="22"/>
      <c r="G37" s="29"/>
      <c r="H37" s="29"/>
      <c r="I37" s="24"/>
      <c r="J37" s="24"/>
      <c r="K37" s="24"/>
      <c r="L37" s="24"/>
    </row>
    <row r="38" spans="1:12" x14ac:dyDescent="0.2">
      <c r="A38" s="21" t="s">
        <v>27</v>
      </c>
      <c r="B38" s="29">
        <v>20992947.010000002</v>
      </c>
      <c r="C38" s="29"/>
      <c r="D38" s="29">
        <v>20230000.140000001</v>
      </c>
      <c r="E38" s="22"/>
      <c r="F38" s="22"/>
      <c r="G38" s="29"/>
      <c r="H38" s="29"/>
      <c r="I38" s="24"/>
      <c r="J38" s="24"/>
      <c r="K38" s="24"/>
      <c r="L38" s="24"/>
    </row>
    <row r="39" spans="1:12" x14ac:dyDescent="0.2">
      <c r="A39" s="21" t="s">
        <v>28</v>
      </c>
      <c r="B39" s="29">
        <v>0</v>
      </c>
      <c r="C39" s="29"/>
      <c r="D39" s="29">
        <v>-133.19999999999999</v>
      </c>
      <c r="E39" s="22"/>
      <c r="F39" s="22"/>
      <c r="G39" s="29"/>
      <c r="H39" s="29"/>
      <c r="I39" s="24"/>
      <c r="J39" s="24"/>
      <c r="K39" s="24"/>
      <c r="L39" s="24"/>
    </row>
    <row r="40" spans="1:12" x14ac:dyDescent="0.2">
      <c r="A40" s="21" t="s">
        <v>29</v>
      </c>
      <c r="B40" s="29">
        <v>0</v>
      </c>
      <c r="C40" s="29"/>
      <c r="D40" s="29">
        <v>-12.52</v>
      </c>
      <c r="E40" s="22"/>
      <c r="F40" s="22"/>
      <c r="G40" s="29"/>
      <c r="H40" s="29"/>
      <c r="I40" s="24"/>
      <c r="J40" s="24"/>
      <c r="K40" s="24"/>
      <c r="L40" s="24"/>
    </row>
    <row r="41" spans="1:12" x14ac:dyDescent="0.2">
      <c r="A41" s="21" t="s">
        <v>37</v>
      </c>
      <c r="B41" s="29">
        <v>-1098254.1299999999</v>
      </c>
      <c r="C41" s="29"/>
      <c r="D41" s="29">
        <v>-1517810.96</v>
      </c>
      <c r="E41" s="22"/>
      <c r="F41" s="22"/>
      <c r="G41" s="29"/>
      <c r="H41" s="29"/>
      <c r="I41" s="24"/>
      <c r="J41" s="24"/>
      <c r="K41" s="24"/>
      <c r="L41" s="24"/>
    </row>
    <row r="42" spans="1:12" x14ac:dyDescent="0.2">
      <c r="A42" s="21" t="s">
        <v>30</v>
      </c>
      <c r="B42" s="29">
        <v>59104459.350000001</v>
      </c>
      <c r="C42" s="29"/>
      <c r="D42" s="29">
        <v>57790339.109999999</v>
      </c>
      <c r="E42" s="22"/>
      <c r="F42" s="22"/>
      <c r="G42" s="29"/>
      <c r="H42" s="29"/>
      <c r="I42" s="24"/>
      <c r="J42" s="24"/>
      <c r="K42" s="24"/>
      <c r="L42" s="24"/>
    </row>
    <row r="43" spans="1:12" x14ac:dyDescent="0.2">
      <c r="A43" s="21" t="s">
        <v>31</v>
      </c>
      <c r="B43" s="29">
        <v>0</v>
      </c>
      <c r="C43" s="29"/>
      <c r="D43" s="29">
        <v>57.03</v>
      </c>
      <c r="E43" s="22"/>
      <c r="F43" s="22"/>
      <c r="G43" s="29"/>
      <c r="H43" s="29"/>
      <c r="I43" s="24"/>
      <c r="J43" s="24"/>
      <c r="K43" s="24"/>
      <c r="L43" s="24"/>
    </row>
    <row r="44" spans="1:12" x14ac:dyDescent="0.2">
      <c r="A44" s="21" t="s">
        <v>38</v>
      </c>
      <c r="B44" s="29">
        <v>-1074586.52</v>
      </c>
      <c r="C44" s="29"/>
      <c r="D44" s="29">
        <v>-14823336.539999999</v>
      </c>
      <c r="E44" s="22"/>
      <c r="F44" s="22"/>
      <c r="G44" s="29"/>
      <c r="H44" s="29"/>
      <c r="I44" s="24"/>
      <c r="J44" s="24"/>
      <c r="K44" s="24"/>
      <c r="L44" s="24"/>
    </row>
    <row r="45" spans="1:12" x14ac:dyDescent="0.2">
      <c r="A45" s="21" t="s">
        <v>42</v>
      </c>
      <c r="B45" s="29">
        <v>-54404513.780000001</v>
      </c>
      <c r="C45" s="29"/>
      <c r="D45" s="29">
        <v>0</v>
      </c>
      <c r="E45" s="22"/>
      <c r="F45" s="22"/>
      <c r="G45" s="29"/>
      <c r="H45" s="29"/>
      <c r="I45" s="24"/>
      <c r="J45" s="24"/>
      <c r="K45" s="24"/>
      <c r="L45" s="24"/>
    </row>
    <row r="46" spans="1:12" x14ac:dyDescent="0.2">
      <c r="A46" s="21" t="s">
        <v>43</v>
      </c>
      <c r="B46" s="29">
        <v>-15769956.189999999</v>
      </c>
      <c r="C46" s="29"/>
      <c r="D46" s="29">
        <v>0</v>
      </c>
      <c r="E46" s="22"/>
      <c r="F46" s="22"/>
      <c r="G46" s="29"/>
      <c r="H46" s="29"/>
      <c r="I46" s="24"/>
      <c r="J46" s="24"/>
      <c r="K46" s="24"/>
      <c r="L46" s="24"/>
    </row>
    <row r="47" spans="1:12" ht="12.75" customHeight="1" x14ac:dyDescent="0.2">
      <c r="A47" s="21"/>
      <c r="B47" s="29"/>
      <c r="C47" s="61"/>
      <c r="D47" s="29"/>
      <c r="E47" s="62"/>
      <c r="F47" s="62"/>
      <c r="G47" s="63"/>
      <c r="H47" s="63"/>
      <c r="I47" s="8"/>
      <c r="J47" s="8"/>
      <c r="K47" s="8"/>
      <c r="L47" s="8"/>
    </row>
    <row r="48" spans="1:12" ht="12.75" customHeight="1" x14ac:dyDescent="0.2">
      <c r="A48" s="21"/>
      <c r="B48" s="29"/>
      <c r="C48" s="61"/>
      <c r="D48" s="29"/>
      <c r="E48" s="62"/>
      <c r="F48" s="62"/>
      <c r="G48" s="63"/>
      <c r="H48" s="63"/>
      <c r="I48" s="8"/>
      <c r="J48" s="8"/>
      <c r="K48" s="8"/>
      <c r="L48" s="8"/>
    </row>
    <row r="49" spans="1:12" ht="13.15" customHeight="1" x14ac:dyDescent="0.2">
      <c r="A49" s="13"/>
      <c r="B49" s="62"/>
      <c r="C49" s="62"/>
      <c r="D49" s="62"/>
      <c r="E49" s="62"/>
      <c r="F49" s="64" t="s">
        <v>40</v>
      </c>
      <c r="G49" s="10"/>
      <c r="H49" s="10"/>
      <c r="I49" s="8"/>
      <c r="J49" s="8"/>
      <c r="K49" s="8"/>
      <c r="L49" s="8"/>
    </row>
    <row r="50" spans="1:12" x14ac:dyDescent="0.2">
      <c r="A50" s="8"/>
      <c r="B50" s="65" t="s">
        <v>5</v>
      </c>
      <c r="C50" s="62"/>
      <c r="D50" s="65" t="s">
        <v>5</v>
      </c>
      <c r="E50" s="62"/>
      <c r="F50" s="62"/>
      <c r="G50" s="8"/>
      <c r="H50" s="8"/>
      <c r="I50" s="66"/>
      <c r="J50" s="8"/>
      <c r="K50" s="8"/>
      <c r="L50" s="8"/>
    </row>
    <row r="51" spans="1:12" ht="13.15" customHeight="1" x14ac:dyDescent="0.2">
      <c r="A51" s="15" t="s">
        <v>32</v>
      </c>
      <c r="B51" s="16">
        <v>2021</v>
      </c>
      <c r="C51" s="62"/>
      <c r="D51" s="16">
        <v>2020</v>
      </c>
      <c r="E51" s="62"/>
      <c r="F51" s="88" t="s">
        <v>7</v>
      </c>
      <c r="G51" s="8"/>
      <c r="H51" s="17" t="s">
        <v>8</v>
      </c>
      <c r="I51" s="14"/>
      <c r="J51" s="8"/>
      <c r="K51" s="8"/>
      <c r="L51" s="8"/>
    </row>
    <row r="52" spans="1:12" ht="6" customHeight="1" x14ac:dyDescent="0.2">
      <c r="A52" s="19"/>
      <c r="B52" s="68"/>
      <c r="C52" s="59"/>
      <c r="D52" s="68"/>
      <c r="E52" s="59"/>
      <c r="F52" s="68"/>
      <c r="G52" s="58"/>
      <c r="H52" s="69"/>
      <c r="I52" s="20"/>
      <c r="J52" s="19"/>
      <c r="K52" s="19"/>
      <c r="L52" s="19"/>
    </row>
    <row r="53" spans="1:12" x14ac:dyDescent="0.2">
      <c r="A53" s="21" t="s">
        <v>9</v>
      </c>
      <c r="B53" s="70">
        <v>11382981237.129999</v>
      </c>
      <c r="C53" s="70"/>
      <c r="D53" s="70">
        <v>10887231482.01</v>
      </c>
      <c r="E53" s="70"/>
      <c r="F53" s="70">
        <f>+B53-D53</f>
        <v>495749755.11999893</v>
      </c>
      <c r="G53" s="40"/>
      <c r="H53" s="47">
        <f t="shared" ref="H53:H61" si="0">IF(D53=0,"n/a",IF(AND(F53/D53&lt;1,F53/D53&gt;-1),F53/D53,"n/a"))</f>
        <v>4.5534969651299599E-2</v>
      </c>
      <c r="I53" s="71"/>
      <c r="J53" s="19"/>
      <c r="K53" s="19"/>
      <c r="L53" s="19"/>
    </row>
    <row r="54" spans="1:12" ht="12.75" customHeight="1" x14ac:dyDescent="0.2">
      <c r="A54" s="21" t="s">
        <v>10</v>
      </c>
      <c r="B54" s="70">
        <v>8305727556.5100002</v>
      </c>
      <c r="C54" s="70"/>
      <c r="D54" s="70">
        <v>8085223577.6800003</v>
      </c>
      <c r="E54" s="70"/>
      <c r="F54" s="70">
        <f>+B54-D54</f>
        <v>220503978.82999992</v>
      </c>
      <c r="G54" s="40"/>
      <c r="H54" s="47">
        <f t="shared" si="0"/>
        <v>2.7272465221459222E-2</v>
      </c>
      <c r="I54" s="71"/>
      <c r="J54" s="19"/>
      <c r="K54" s="19"/>
      <c r="L54" s="19"/>
    </row>
    <row r="55" spans="1:12" x14ac:dyDescent="0.2">
      <c r="A55" s="21" t="s">
        <v>11</v>
      </c>
      <c r="B55" s="70">
        <v>1093453621.46</v>
      </c>
      <c r="C55" s="70"/>
      <c r="D55" s="70">
        <v>1106253776.303</v>
      </c>
      <c r="E55" s="70"/>
      <c r="F55" s="70">
        <f>+B55-D55</f>
        <v>-12800154.842999935</v>
      </c>
      <c r="G55" s="40"/>
      <c r="H55" s="47">
        <f t="shared" si="0"/>
        <v>-1.1570721942099845E-2</v>
      </c>
      <c r="I55" s="71"/>
      <c r="J55" s="19"/>
      <c r="K55" s="19"/>
      <c r="L55" s="19"/>
    </row>
    <row r="56" spans="1:12" x14ac:dyDescent="0.2">
      <c r="A56" s="21" t="s">
        <v>12</v>
      </c>
      <c r="B56" s="70">
        <v>75582973.840000004</v>
      </c>
      <c r="C56" s="70"/>
      <c r="D56" s="70">
        <v>74475974.858999997</v>
      </c>
      <c r="E56" s="70"/>
      <c r="F56" s="70">
        <f>+B56-D56</f>
        <v>1106998.9810000062</v>
      </c>
      <c r="G56" s="40"/>
      <c r="H56" s="47">
        <f t="shared" si="0"/>
        <v>1.4863840092000242E-2</v>
      </c>
      <c r="I56" s="71"/>
      <c r="J56" s="72"/>
      <c r="K56" s="19"/>
      <c r="L56" s="19"/>
    </row>
    <row r="57" spans="1:12" ht="12.75" customHeight="1" x14ac:dyDescent="0.2">
      <c r="A57" s="92" t="s">
        <v>13</v>
      </c>
      <c r="B57" s="79">
        <v>7242820</v>
      </c>
      <c r="C57" s="79"/>
      <c r="D57" s="79">
        <v>7330140</v>
      </c>
      <c r="E57" s="79"/>
      <c r="F57" s="79">
        <f>+B57-D57</f>
        <v>-87320</v>
      </c>
      <c r="G57" s="93"/>
      <c r="H57" s="41">
        <f t="shared" si="0"/>
        <v>-1.1912460062154339E-2</v>
      </c>
      <c r="I57" s="71"/>
      <c r="J57" s="19"/>
      <c r="K57" s="19"/>
      <c r="L57" s="19"/>
    </row>
    <row r="58" spans="1:12" ht="12.75" customHeight="1" x14ac:dyDescent="0.2">
      <c r="A58" s="46" t="s">
        <v>15</v>
      </c>
      <c r="B58" s="73">
        <f>SUM(B53:B57)</f>
        <v>20864988208.939999</v>
      </c>
      <c r="C58" s="73"/>
      <c r="D58" s="73">
        <f>SUM(D53:D57)</f>
        <v>20160514950.852005</v>
      </c>
      <c r="E58" s="73"/>
      <c r="F58" s="73">
        <f>SUM(F53:F57)</f>
        <v>704473258.08799887</v>
      </c>
      <c r="G58" s="74"/>
      <c r="H58" s="47">
        <f t="shared" si="0"/>
        <v>3.4943217462717988E-2</v>
      </c>
      <c r="I58" s="71"/>
      <c r="J58" s="19"/>
      <c r="K58" s="19"/>
      <c r="L58" s="19"/>
    </row>
    <row r="59" spans="1:12" x14ac:dyDescent="0.2">
      <c r="A59" s="21" t="s">
        <v>16</v>
      </c>
      <c r="B59" s="70">
        <v>2254444967.6999998</v>
      </c>
      <c r="C59" s="70"/>
      <c r="D59" s="70">
        <v>2242799964.0619998</v>
      </c>
      <c r="E59" s="73"/>
      <c r="F59" s="70">
        <f>+B59-D59</f>
        <v>11645003.638000011</v>
      </c>
      <c r="G59" s="74"/>
      <c r="H59" s="47">
        <f t="shared" si="0"/>
        <v>5.1921722064367298E-3</v>
      </c>
      <c r="I59" s="71"/>
      <c r="J59" s="19"/>
      <c r="K59" s="19"/>
      <c r="L59" s="19"/>
    </row>
    <row r="60" spans="1:12" x14ac:dyDescent="0.2">
      <c r="A60" s="92" t="s">
        <v>17</v>
      </c>
      <c r="B60" s="79">
        <v>3508274925</v>
      </c>
      <c r="C60" s="79"/>
      <c r="D60" s="79">
        <v>3226497525</v>
      </c>
      <c r="E60" s="79"/>
      <c r="F60" s="79">
        <f>+B60-D60</f>
        <v>281777400</v>
      </c>
      <c r="G60" s="93"/>
      <c r="H60" s="41">
        <f t="shared" si="0"/>
        <v>8.7332284564513959E-2</v>
      </c>
      <c r="I60" s="71"/>
      <c r="J60" s="19"/>
      <c r="K60" s="19"/>
      <c r="L60" s="19"/>
    </row>
    <row r="61" spans="1:12" ht="13.5" thickBot="1" x14ac:dyDescent="0.25">
      <c r="A61" s="38" t="s">
        <v>33</v>
      </c>
      <c r="B61" s="82">
        <f>SUM(B58:B60)</f>
        <v>26627708101.639999</v>
      </c>
      <c r="C61" s="70"/>
      <c r="D61" s="82">
        <f>SUM(D58:D60)</f>
        <v>25629812439.914005</v>
      </c>
      <c r="E61" s="70"/>
      <c r="F61" s="82">
        <f>SUM(F58:F60)</f>
        <v>997895661.72599888</v>
      </c>
      <c r="G61" s="40"/>
      <c r="H61" s="52">
        <f t="shared" si="0"/>
        <v>3.8934957642216252E-2</v>
      </c>
      <c r="I61" s="71"/>
      <c r="J61" s="19"/>
      <c r="K61" s="19"/>
      <c r="L61" s="19"/>
    </row>
    <row r="62" spans="1:12" ht="13.5" thickTop="1" x14ac:dyDescent="0.2">
      <c r="A62" s="8"/>
      <c r="B62" s="89"/>
      <c r="C62" s="63"/>
      <c r="D62" s="89"/>
      <c r="E62" s="63"/>
      <c r="F62" s="89"/>
      <c r="G62" s="84"/>
      <c r="H62" s="83"/>
      <c r="I62" s="66"/>
      <c r="J62" s="8"/>
      <c r="K62" s="8"/>
      <c r="L62" s="8"/>
    </row>
    <row r="63" spans="1:12" x14ac:dyDescent="0.2">
      <c r="B63" s="60"/>
      <c r="C63" s="60"/>
      <c r="D63" s="60"/>
      <c r="E63" s="60"/>
      <c r="F63" s="60"/>
    </row>
    <row r="64" spans="1:12" x14ac:dyDescent="0.2">
      <c r="A64" s="90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60C6EAC8FA434690B79B408AA49D31" ma:contentTypeVersion="44" ma:contentTypeDescription="" ma:contentTypeScope="" ma:versionID="6ec6171757ac482dd158f9946b1a6f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2021-11-12T08:00:00+00:00</OpenedDate>
    <SignificantOrder xmlns="dc463f71-b30c-4ab2-9473-d307f9d35888">false</SignificantOrder>
    <Date1 xmlns="dc463f71-b30c-4ab2-9473-d307f9d35888">2021-11-12T08:00:00+00:00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D92884-6F4C-4B4B-B02A-9C538C970DDD}"/>
</file>

<file path=customXml/itemProps2.xml><?xml version="1.0" encoding="utf-8"?>
<ds:datastoreItem xmlns:ds="http://schemas.openxmlformats.org/officeDocument/2006/customXml" ds:itemID="{F297521E-BD39-49F2-8B1F-DB98F282396C}"/>
</file>

<file path=customXml/itemProps3.xml><?xml version="1.0" encoding="utf-8"?>
<ds:datastoreItem xmlns:ds="http://schemas.openxmlformats.org/officeDocument/2006/customXml" ds:itemID="{66EC3E42-72A1-4E07-B94A-5E1C006A2B6B}"/>
</file>

<file path=customXml/itemProps4.xml><?xml version="1.0" encoding="utf-8"?>
<ds:datastoreItem xmlns:ds="http://schemas.openxmlformats.org/officeDocument/2006/customXml" ds:itemID="{DAAD1A29-789E-4635-8BA2-2F7BC798F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07-2021 SOE</vt:lpstr>
      <vt:lpstr>08-2021 SOE</vt:lpstr>
      <vt:lpstr>09-2021 SOE</vt:lpstr>
      <vt:lpstr>12ME 09-2021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DiMasso, James</cp:lastModifiedBy>
  <cp:lastPrinted>2020-02-04T00:22:18Z</cp:lastPrinted>
  <dcterms:created xsi:type="dcterms:W3CDTF">2019-04-22T17:29:29Z</dcterms:created>
  <dcterms:modified xsi:type="dcterms:W3CDTF">2021-11-06T03:39:35Z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0x0101006E56B4D1795A2E4DB2F0B01679ED314A00F760C6EAC8FA434690B79B408AA49D31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