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WEAF Advisory Committee\2021-2022\WEAF Tariff Update 09-30-21\"/>
    </mc:Choice>
  </mc:AlternateContent>
  <xr:revisionPtr revIDLastSave="0" documentId="13_ncr:1_{C644EB99-F19C-4090-A43F-052D2456AF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5" i="1" s="1"/>
  <c r="C10" i="1"/>
  <c r="C9" i="1"/>
  <c r="C8" i="1"/>
  <c r="C7" i="1"/>
  <c r="C6" i="1"/>
  <c r="B30" i="1" s="1"/>
  <c r="C5" i="1"/>
  <c r="B29" i="1" s="1"/>
  <c r="E17" i="1" l="1"/>
  <c r="C24" i="1"/>
  <c r="D24" i="1" l="1"/>
  <c r="D9" i="1" l="1"/>
  <c r="D8" i="1"/>
  <c r="D7" i="1"/>
  <c r="D6" i="1"/>
  <c r="E5" i="1" l="1"/>
  <c r="E21" i="1"/>
  <c r="E9" i="1" s="1"/>
  <c r="E20" i="1"/>
  <c r="E8" i="1" s="1"/>
  <c r="E19" i="1"/>
  <c r="E7" i="1" s="1"/>
  <c r="E18" i="1"/>
  <c r="E6" i="1" s="1"/>
  <c r="E24" i="1"/>
  <c r="E11" i="1" s="1"/>
  <c r="D10" i="1" l="1"/>
  <c r="D11" i="1" s="1"/>
  <c r="E22" i="1"/>
  <c r="E10" i="1" s="1"/>
</calcChain>
</file>

<file path=xl/sharedStrings.xml><?xml version="1.0" encoding="utf-8"?>
<sst xmlns="http://schemas.openxmlformats.org/spreadsheetml/2006/main" count="35" uniqueCount="28">
  <si>
    <t>Residential</t>
  </si>
  <si>
    <t>Commercial</t>
  </si>
  <si>
    <t>Industrial Firm</t>
  </si>
  <si>
    <t>Industrial Interruptible</t>
  </si>
  <si>
    <t>Revenue</t>
  </si>
  <si>
    <t>Impact</t>
  </si>
  <si>
    <t>Percent</t>
  </si>
  <si>
    <t>Large Volume</t>
  </si>
  <si>
    <t>Total</t>
  </si>
  <si>
    <t>9xx</t>
  </si>
  <si>
    <t>Actual</t>
  </si>
  <si>
    <t>Transportation</t>
  </si>
  <si>
    <t>Revenue per PGA</t>
  </si>
  <si>
    <t>Total WEAF Change</t>
  </si>
  <si>
    <t>Change*</t>
  </si>
  <si>
    <t>Rate</t>
  </si>
  <si>
    <t>Sch</t>
  </si>
  <si>
    <t>Select Bill Impact @ Ave Therms</t>
  </si>
  <si>
    <t>Ave. Monthly Therms</t>
  </si>
  <si>
    <t>Special Contract</t>
  </si>
  <si>
    <t>Revenue Impact</t>
  </si>
  <si>
    <t>Bill Impact</t>
  </si>
  <si>
    <t>Ratio</t>
  </si>
  <si>
    <t>Impact*</t>
  </si>
  <si>
    <t>Schedule</t>
  </si>
  <si>
    <t>WEAF Rate</t>
  </si>
  <si>
    <t>W21-09-05 WEAF Bill &amp; Revenue Impacts - Attachment C</t>
  </si>
  <si>
    <t>* W21-09-05, Attch B, Pg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</si>
</sst>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&quot;$&quot;* #,##0.00000_);_(&quot;$&quot;* \(#,##0.00000\);_(&quot;$&quot;* &quot;-&quot;??_);_(@_)"/>
    <numFmt numFmtId="166" formatCode="General_)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"/>
    </font>
    <font>
      <sz val="8"/>
      <name val="Helv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4" fontId="0" fillId="0" borderId="0" xfId="1" applyFont="1" applyFill="1"/>
    <xf numFmtId="0" fontId="0" fillId="0" borderId="0" xfId="0" applyFill="1" applyBorder="1"/>
    <xf numFmtId="4" fontId="0" fillId="0" borderId="0" xfId="0" applyNumberFormat="1" applyFill="1"/>
    <xf numFmtId="10" fontId="0" fillId="0" borderId="0" xfId="2" applyNumberFormat="1" applyFont="1" applyFill="1"/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right"/>
    </xf>
    <xf numFmtId="43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5" fontId="0" fillId="0" borderId="0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3" fontId="6" fillId="0" borderId="0" xfId="0" applyNumberFormat="1" applyFont="1" applyFill="1"/>
    <xf numFmtId="3" fontId="6" fillId="0" borderId="1" xfId="0" applyNumberFormat="1" applyFont="1" applyFill="1" applyBorder="1"/>
    <xf numFmtId="167" fontId="0" fillId="0" borderId="0" xfId="0" applyNumberFormat="1" applyFill="1"/>
    <xf numFmtId="167" fontId="0" fillId="0" borderId="0" xfId="2" applyNumberFormat="1" applyFont="1" applyFill="1"/>
    <xf numFmtId="167" fontId="0" fillId="0" borderId="1" xfId="2" applyNumberFormat="1" applyFont="1" applyFill="1" applyBorder="1"/>
    <xf numFmtId="164" fontId="6" fillId="0" borderId="0" xfId="0" applyNumberFormat="1" applyFont="1" applyFill="1"/>
    <xf numFmtId="5" fontId="6" fillId="0" borderId="0" xfId="0" applyNumberFormat="1" applyFont="1" applyFill="1"/>
    <xf numFmtId="167" fontId="6" fillId="0" borderId="0" xfId="0" applyNumberFormat="1" applyFont="1" applyFill="1"/>
    <xf numFmtId="164" fontId="6" fillId="0" borderId="1" xfId="0" applyNumberFormat="1" applyFont="1" applyFill="1" applyBorder="1"/>
    <xf numFmtId="0" fontId="6" fillId="0" borderId="1" xfId="0" applyFont="1" applyFill="1" applyBorder="1"/>
    <xf numFmtId="5" fontId="6" fillId="0" borderId="1" xfId="0" applyNumberFormat="1" applyFont="1" applyFill="1" applyBorder="1"/>
    <xf numFmtId="167" fontId="6" fillId="0" borderId="1" xfId="0" applyNumberFormat="1" applyFont="1" applyFill="1" applyBorder="1"/>
    <xf numFmtId="0" fontId="8" fillId="0" borderId="0" xfId="0" applyFont="1" applyFill="1"/>
    <xf numFmtId="0" fontId="3" fillId="0" borderId="0" xfId="0" applyFont="1" applyFill="1"/>
  </cellXfs>
  <cellStyles count="6">
    <cellStyle name="Comma 13 4" xfId="5" xr:uid="{AC21A70E-B46F-4370-91D3-CE77D49C5F65}"/>
    <cellStyle name="Comma 6 3 2" xfId="3" xr:uid="{47830C69-C688-4FCC-93C9-B333798EC1FA}"/>
    <cellStyle name="Currency" xfId="1" builtinId="4"/>
    <cellStyle name="Normal" xfId="0" builtinId="0"/>
    <cellStyle name="Normal 25 3" xfId="4" xr:uid="{78A7FC50-BCDC-44AC-A9DB-86436943DC1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CNGC%20Advice%20No.%20W21-09-05%20Attch%20B%2009.30.21%20-%20ctm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2">
          <cell r="F32">
            <v>1.42E-3</v>
          </cell>
          <cell r="G32">
            <v>185564.77143239559</v>
          </cell>
        </row>
        <row r="33">
          <cell r="F33">
            <v>1.15E-3</v>
          </cell>
          <cell r="G33">
            <v>102488.25113478216</v>
          </cell>
        </row>
        <row r="34">
          <cell r="F34">
            <v>7.1000000000000002E-4</v>
          </cell>
          <cell r="G34">
            <v>8470.7107085376429</v>
          </cell>
        </row>
        <row r="35">
          <cell r="F35">
            <v>5.9999999999999995E-4</v>
          </cell>
          <cell r="G35">
            <v>10459.495970509821</v>
          </cell>
        </row>
        <row r="36">
          <cell r="F36">
            <v>2.1000000000000001E-4</v>
          </cell>
          <cell r="G36">
            <v>475.47766839917699</v>
          </cell>
        </row>
        <row r="37">
          <cell r="F37">
            <v>1.2999999999999999E-4</v>
          </cell>
          <cell r="G37">
            <v>90935.81964999999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35"/>
  <sheetViews>
    <sheetView tabSelected="1" view="pageBreakPreview" zoomScale="90" zoomScaleNormal="100" zoomScaleSheetLayoutView="90" workbookViewId="0">
      <selection activeCell="C12" sqref="C12"/>
    </sheetView>
  </sheetViews>
  <sheetFormatPr defaultColWidth="9.140625" defaultRowHeight="15" x14ac:dyDescent="0.25"/>
  <cols>
    <col min="1" max="1" width="21.7109375" style="1" bestFit="1" customWidth="1"/>
    <col min="2" max="2" width="8.7109375" style="1" customWidth="1"/>
    <col min="3" max="3" width="16.5703125" style="1" bestFit="1" customWidth="1"/>
    <col min="4" max="4" width="18.7109375" style="1" customWidth="1"/>
    <col min="5" max="5" width="12.85546875" style="1" bestFit="1" customWidth="1"/>
    <col min="6" max="6" width="10.85546875" style="1" bestFit="1" customWidth="1"/>
    <col min="7" max="7" width="33" style="1" customWidth="1"/>
    <col min="8" max="8" width="29.5703125" style="1" customWidth="1"/>
    <col min="9" max="9" width="10.85546875" style="1" customWidth="1"/>
    <col min="10" max="10" width="12.5703125" style="1" bestFit="1" customWidth="1"/>
    <col min="11" max="11" width="9.28515625" style="1" bestFit="1" customWidth="1"/>
    <col min="12" max="12" width="11" style="1" bestFit="1" customWidth="1"/>
    <col min="13" max="13" width="32" style="1" bestFit="1" customWidth="1"/>
    <col min="14" max="16384" width="9.140625" style="1"/>
  </cols>
  <sheetData>
    <row r="1" spans="1:16" ht="15.75" x14ac:dyDescent="0.25">
      <c r="A1" s="35" t="s">
        <v>26</v>
      </c>
    </row>
    <row r="3" spans="1:16" x14ac:dyDescent="0.25">
      <c r="B3" s="16" t="s">
        <v>15</v>
      </c>
      <c r="C3" s="14" t="s">
        <v>25</v>
      </c>
      <c r="D3" s="14" t="s">
        <v>4</v>
      </c>
      <c r="E3" s="14"/>
    </row>
    <row r="4" spans="1:16" ht="18.75" customHeight="1" thickBot="1" x14ac:dyDescent="0.3">
      <c r="A4" s="2" t="s">
        <v>21</v>
      </c>
      <c r="B4" s="15" t="s">
        <v>16</v>
      </c>
      <c r="C4" s="15" t="s">
        <v>14</v>
      </c>
      <c r="D4" s="15" t="s">
        <v>23</v>
      </c>
      <c r="E4" s="15" t="s">
        <v>6</v>
      </c>
      <c r="F4" s="10"/>
      <c r="N4" s="10"/>
      <c r="O4" s="10"/>
      <c r="P4" s="10"/>
    </row>
    <row r="5" spans="1:16" x14ac:dyDescent="0.25">
      <c r="A5" s="1" t="s">
        <v>0</v>
      </c>
      <c r="B5" s="1">
        <v>503</v>
      </c>
      <c r="C5" s="28">
        <f>[1]Sheet1!F32</f>
        <v>1.42E-3</v>
      </c>
      <c r="D5" s="29">
        <f>D17</f>
        <v>185564.77143239559</v>
      </c>
      <c r="E5" s="30">
        <f>+E17</f>
        <v>1.3954250278744743E-3</v>
      </c>
      <c r="F5" s="10"/>
      <c r="N5" s="10"/>
      <c r="O5" s="10"/>
      <c r="P5" s="10"/>
    </row>
    <row r="6" spans="1:16" x14ac:dyDescent="0.25">
      <c r="A6" s="1" t="s">
        <v>1</v>
      </c>
      <c r="B6" s="1">
        <v>504</v>
      </c>
      <c r="C6" s="28">
        <f>[1]Sheet1!F33</f>
        <v>1.15E-3</v>
      </c>
      <c r="D6" s="29">
        <f t="shared" ref="D6:D10" si="0">D18</f>
        <v>102488.25113478216</v>
      </c>
      <c r="E6" s="30">
        <f>+E18</f>
        <v>1.2621150443070056E-3</v>
      </c>
      <c r="F6" s="10"/>
      <c r="N6" s="10"/>
      <c r="O6" s="10"/>
      <c r="P6" s="10"/>
    </row>
    <row r="7" spans="1:16" x14ac:dyDescent="0.25">
      <c r="A7" s="1" t="s">
        <v>2</v>
      </c>
      <c r="B7" s="1">
        <v>505</v>
      </c>
      <c r="C7" s="28">
        <f>[1]Sheet1!F34</f>
        <v>7.1000000000000002E-4</v>
      </c>
      <c r="D7" s="29">
        <f t="shared" si="0"/>
        <v>8470.7107085376429</v>
      </c>
      <c r="E7" s="30">
        <f t="shared" ref="E7:E10" si="1">+E19</f>
        <v>9.4545766452235546E-4</v>
      </c>
      <c r="F7" s="13"/>
      <c r="N7" s="10"/>
      <c r="O7" s="10"/>
      <c r="P7" s="10"/>
    </row>
    <row r="8" spans="1:16" x14ac:dyDescent="0.25">
      <c r="A8" s="1" t="s">
        <v>7</v>
      </c>
      <c r="B8" s="1">
        <v>511</v>
      </c>
      <c r="C8" s="28">
        <f>[1]Sheet1!F35</f>
        <v>5.9999999999999995E-4</v>
      </c>
      <c r="D8" s="29">
        <f t="shared" si="0"/>
        <v>10459.495970509821</v>
      </c>
      <c r="E8" s="30">
        <f t="shared" si="1"/>
        <v>8.6494741432843855E-4</v>
      </c>
      <c r="F8" s="10"/>
      <c r="G8" s="10"/>
      <c r="H8" s="10"/>
      <c r="N8" s="10"/>
      <c r="O8" s="10"/>
      <c r="P8" s="10"/>
    </row>
    <row r="9" spans="1:16" x14ac:dyDescent="0.25">
      <c r="A9" s="1" t="s">
        <v>3</v>
      </c>
      <c r="B9" s="1">
        <v>570</v>
      </c>
      <c r="C9" s="28">
        <f>[1]Sheet1!F36</f>
        <v>2.1000000000000001E-4</v>
      </c>
      <c r="D9" s="29">
        <f t="shared" si="0"/>
        <v>475.47766839917699</v>
      </c>
      <c r="E9" s="30">
        <f t="shared" si="1"/>
        <v>3.4146079436572346E-4</v>
      </c>
      <c r="F9" s="10"/>
      <c r="G9" s="10"/>
      <c r="H9" s="10"/>
      <c r="N9" s="10"/>
      <c r="O9" s="10"/>
      <c r="P9" s="10"/>
    </row>
    <row r="10" spans="1:16" ht="15.75" thickBot="1" x14ac:dyDescent="0.3">
      <c r="A10" s="1" t="s">
        <v>11</v>
      </c>
      <c r="B10" s="2">
        <v>663</v>
      </c>
      <c r="C10" s="31">
        <f>[1]Sheet1!F37</f>
        <v>1.2999999999999999E-4</v>
      </c>
      <c r="D10" s="33">
        <f t="shared" si="0"/>
        <v>90935.81964999999</v>
      </c>
      <c r="E10" s="34">
        <f t="shared" si="1"/>
        <v>4.0179212496300682E-3</v>
      </c>
      <c r="F10" s="10"/>
      <c r="G10" s="10"/>
      <c r="H10" s="10"/>
      <c r="N10" s="10"/>
      <c r="O10" s="10"/>
      <c r="P10" s="10"/>
    </row>
    <row r="11" spans="1:16" x14ac:dyDescent="0.25">
      <c r="A11" s="1" t="s">
        <v>8</v>
      </c>
      <c r="D11" s="29">
        <f>SUM(D5:D10)</f>
        <v>398394.52656462439</v>
      </c>
      <c r="E11" s="25">
        <f>+E24</f>
        <v>1.5138304793998959E-3</v>
      </c>
      <c r="M11" s="9"/>
      <c r="N11" s="10"/>
      <c r="O11" s="10"/>
      <c r="P11" s="10"/>
    </row>
    <row r="12" spans="1:16" x14ac:dyDescent="0.25">
      <c r="N12" s="10"/>
      <c r="O12" s="10"/>
      <c r="P12" s="10"/>
    </row>
    <row r="13" spans="1:16" x14ac:dyDescent="0.25">
      <c r="A13" s="36" t="s">
        <v>27</v>
      </c>
    </row>
    <row r="15" spans="1:16" x14ac:dyDescent="0.25">
      <c r="C15" s="14" t="s">
        <v>10</v>
      </c>
      <c r="D15" s="14" t="s">
        <v>13</v>
      </c>
      <c r="E15" s="14"/>
    </row>
    <row r="16" spans="1:16" ht="15.75" thickBot="1" x14ac:dyDescent="0.3">
      <c r="A16" s="2" t="s">
        <v>20</v>
      </c>
      <c r="B16" s="2"/>
      <c r="C16" s="15" t="s">
        <v>12</v>
      </c>
      <c r="D16" s="15" t="s">
        <v>5</v>
      </c>
      <c r="E16" s="15" t="s">
        <v>22</v>
      </c>
    </row>
    <row r="17" spans="1:11" x14ac:dyDescent="0.25">
      <c r="A17" s="1" t="s">
        <v>0</v>
      </c>
      <c r="B17" s="1">
        <v>503</v>
      </c>
      <c r="C17" s="23">
        <v>132980825</v>
      </c>
      <c r="D17" s="29">
        <f>[1]Sheet1!G32</f>
        <v>185564.77143239559</v>
      </c>
      <c r="E17" s="26">
        <f>+D17/C17</f>
        <v>1.3954250278744743E-3</v>
      </c>
      <c r="K17" s="4"/>
    </row>
    <row r="18" spans="1:11" x14ac:dyDescent="0.25">
      <c r="A18" s="1" t="s">
        <v>1</v>
      </c>
      <c r="B18" s="1">
        <v>504</v>
      </c>
      <c r="C18" s="23">
        <v>81203573</v>
      </c>
      <c r="D18" s="29">
        <f>[1]Sheet1!G33</f>
        <v>102488.25113478216</v>
      </c>
      <c r="E18" s="26">
        <f t="shared" ref="E18:E22" si="2">+D18/C18</f>
        <v>1.2621150443070056E-3</v>
      </c>
      <c r="K18" s="4"/>
    </row>
    <row r="19" spans="1:11" x14ac:dyDescent="0.25">
      <c r="A19" s="1" t="s">
        <v>2</v>
      </c>
      <c r="B19" s="1">
        <v>505</v>
      </c>
      <c r="C19" s="23">
        <v>8959376</v>
      </c>
      <c r="D19" s="29">
        <f>[1]Sheet1!G34</f>
        <v>8470.7107085376429</v>
      </c>
      <c r="E19" s="26">
        <f t="shared" si="2"/>
        <v>9.4545766452235546E-4</v>
      </c>
      <c r="K19" s="4"/>
    </row>
    <row r="20" spans="1:11" x14ac:dyDescent="0.25">
      <c r="A20" s="1" t="s">
        <v>7</v>
      </c>
      <c r="B20" s="1">
        <v>511</v>
      </c>
      <c r="C20" s="23">
        <v>12092638</v>
      </c>
      <c r="D20" s="29">
        <f>[1]Sheet1!G35</f>
        <v>10459.495970509821</v>
      </c>
      <c r="E20" s="26">
        <f t="shared" si="2"/>
        <v>8.6494741432843855E-4</v>
      </c>
      <c r="K20" s="4"/>
    </row>
    <row r="21" spans="1:11" x14ac:dyDescent="0.25">
      <c r="A21" s="1" t="s">
        <v>3</v>
      </c>
      <c r="B21" s="1">
        <v>570</v>
      </c>
      <c r="C21" s="23">
        <v>1392481</v>
      </c>
      <c r="D21" s="29">
        <f>[1]Sheet1!G36</f>
        <v>475.47766839917699</v>
      </c>
      <c r="E21" s="26">
        <f t="shared" si="2"/>
        <v>3.4146079436572346E-4</v>
      </c>
      <c r="K21" s="4"/>
    </row>
    <row r="22" spans="1:11" x14ac:dyDescent="0.25">
      <c r="A22" s="1" t="s">
        <v>11</v>
      </c>
      <c r="B22" s="1">
        <v>663</v>
      </c>
      <c r="C22" s="23">
        <v>22632554</v>
      </c>
      <c r="D22" s="29">
        <f>[1]Sheet1!G37</f>
        <v>90935.81964999999</v>
      </c>
      <c r="E22" s="26">
        <f t="shared" si="2"/>
        <v>4.0179212496300682E-3</v>
      </c>
      <c r="K22" s="4"/>
    </row>
    <row r="23" spans="1:11" ht="15.75" thickBot="1" x14ac:dyDescent="0.3">
      <c r="A23" s="1" t="s">
        <v>19</v>
      </c>
      <c r="B23" s="18" t="s">
        <v>9</v>
      </c>
      <c r="C23" s="24">
        <v>3908394</v>
      </c>
      <c r="D23" s="32"/>
      <c r="E23" s="27">
        <v>0</v>
      </c>
      <c r="K23" s="4"/>
    </row>
    <row r="24" spans="1:11" x14ac:dyDescent="0.25">
      <c r="A24" s="1" t="s">
        <v>8</v>
      </c>
      <c r="C24" s="4">
        <f>SUM(C17:C23)</f>
        <v>263169841</v>
      </c>
      <c r="D24" s="29">
        <f>SUM(D17:D23)</f>
        <v>398394.52656462439</v>
      </c>
      <c r="E24" s="26">
        <f>+D24/C24</f>
        <v>1.5138304793998959E-3</v>
      </c>
      <c r="K24" s="4"/>
    </row>
    <row r="25" spans="1:11" ht="15.75" customHeight="1" x14ac:dyDescent="0.25">
      <c r="D25" s="12"/>
      <c r="K25" s="4"/>
    </row>
    <row r="26" spans="1:11" ht="15.75" customHeight="1" x14ac:dyDescent="0.25">
      <c r="D26" s="4"/>
      <c r="E26" s="11"/>
      <c r="K26" s="4"/>
    </row>
    <row r="27" spans="1:11" x14ac:dyDescent="0.25">
      <c r="K27" s="4"/>
    </row>
    <row r="28" spans="1:11" ht="42.75" customHeight="1" x14ac:dyDescent="0.25">
      <c r="A28" s="1" t="s">
        <v>24</v>
      </c>
      <c r="B28" s="17" t="s">
        <v>17</v>
      </c>
      <c r="C28" s="17" t="s">
        <v>18</v>
      </c>
      <c r="D28" s="19"/>
      <c r="E28" s="6"/>
      <c r="K28" s="5"/>
    </row>
    <row r="29" spans="1:11" x14ac:dyDescent="0.25">
      <c r="A29" s="1">
        <v>503</v>
      </c>
      <c r="B29" s="22">
        <f>ROUND(C5*C29, 2)</f>
        <v>0.08</v>
      </c>
      <c r="C29" s="10">
        <v>56</v>
      </c>
      <c r="D29" s="21"/>
      <c r="E29" s="8"/>
      <c r="K29" s="5"/>
    </row>
    <row r="30" spans="1:11" x14ac:dyDescent="0.25">
      <c r="A30" s="1">
        <v>504</v>
      </c>
      <c r="B30" s="22">
        <f>ROUND(C6*C30, 2)</f>
        <v>0.33</v>
      </c>
      <c r="C30" s="10">
        <v>290</v>
      </c>
      <c r="D30" s="21"/>
      <c r="E30" s="8"/>
      <c r="K30" s="4"/>
    </row>
    <row r="31" spans="1:11" x14ac:dyDescent="0.25">
      <c r="A31" s="13"/>
      <c r="B31" s="10"/>
      <c r="D31" s="21"/>
      <c r="E31" s="8"/>
      <c r="K31" s="3"/>
    </row>
    <row r="32" spans="1:11" x14ac:dyDescent="0.25">
      <c r="A32" s="20"/>
      <c r="B32" s="7"/>
      <c r="C32" s="21"/>
      <c r="D32" s="21"/>
      <c r="E32" s="8"/>
    </row>
    <row r="33" spans="1:5" x14ac:dyDescent="0.25">
      <c r="A33" s="20"/>
      <c r="B33" s="7"/>
      <c r="C33" s="21"/>
      <c r="D33" s="21"/>
      <c r="E33" s="8"/>
    </row>
    <row r="34" spans="1:5" x14ac:dyDescent="0.25">
      <c r="A34" s="20"/>
      <c r="B34" s="7"/>
      <c r="C34" s="21"/>
      <c r="D34" s="21"/>
      <c r="E34" s="8"/>
    </row>
    <row r="35" spans="1:5" x14ac:dyDescent="0.25">
      <c r="A35" s="10"/>
      <c r="B35" s="10"/>
      <c r="C35" s="10"/>
      <c r="D35" s="10"/>
    </row>
  </sheetData>
  <pageMargins left="0.7" right="0.7" top="0.75" bottom="0.75" header="0.3" footer="0.3"/>
  <pageSetup orientation="portrait" r:id="rId1"/>
  <headerFooter scaleWithDoc="0"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2E4558223A32438719A8DD97B18710" ma:contentTypeVersion="44" ma:contentTypeDescription="" ma:contentTypeScope="" ma:versionID="0d48abdf304ecec38b3e8e4ebb600a8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2021-09-17T07:00:00+00:00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CCF1EB-7C2D-41D4-A92E-7DEF3CE0606D}"/>
</file>

<file path=customXml/itemProps2.xml><?xml version="1.0" encoding="utf-8"?>
<ds:datastoreItem xmlns:ds="http://schemas.openxmlformats.org/officeDocument/2006/customXml" ds:itemID="{88A94C79-C247-4569-8951-CC2FDFB2F06C}"/>
</file>

<file path=customXml/itemProps3.xml><?xml version="1.0" encoding="utf-8"?>
<ds:datastoreItem xmlns:ds="http://schemas.openxmlformats.org/officeDocument/2006/customXml" ds:itemID="{3A26938F-0309-4A6C-9363-7F31E730456E}"/>
</file>

<file path=customXml/itemProps4.xml><?xml version="1.0" encoding="utf-8"?>
<ds:datastoreItem xmlns:ds="http://schemas.openxmlformats.org/officeDocument/2006/customXml" ds:itemID="{25C9FE1C-1140-4A3B-B50E-83DC29989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Myhrum, Isaac</cp:lastModifiedBy>
  <cp:lastPrinted>2019-09-26T18:33:28Z</cp:lastPrinted>
  <dcterms:created xsi:type="dcterms:W3CDTF">2013-10-17T23:39:08Z</dcterms:created>
  <dcterms:modified xsi:type="dcterms:W3CDTF">2021-09-16T19:00:58Z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0x0101006E56B4D1795A2E4DB2F0B01679ED314A000E2E4558223A32438719A8DD97B18710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