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defaultThemeVersion="124226"/>
  <mc:AlternateContent xmlns:mc="http://schemas.openxmlformats.org/markup-compatibility/2006">
    <mc:Choice Requires="x15">
      <x15ac:absPath xmlns:x15ac="http://schemas.microsoft.com/office/spreadsheetml/2010/11/ac" url="R:\Regulatory_Affairs\PGA - WASHINGTON\2020\1_September Filing\Advice Filings\UG_XXXXX_20-6-Low_Income\"/>
    </mc:Choice>
  </mc:AlternateContent>
  <xr:revisionPtr revIDLastSave="0" documentId="13_ncr:1_{E24B1E68-62D8-4F65-BD10-4BDB75FA2507}" xr6:coauthVersionLast="36" xr6:coauthVersionMax="36" xr10:uidLastSave="{00000000-0000-0000-0000-000000000000}"/>
  <bookViews>
    <workbookView xWindow="225" yWindow="1395" windowWidth="13890" windowHeight="6480" tabRatio="933" firstSheet="2" activeTab="4" xr2:uid="{00000000-000D-0000-FFFF-FFFF00000000}"/>
  </bookViews>
  <sheets>
    <sheet name="Index &amp; Documentation" sheetId="9" state="hidden" r:id="rId1"/>
    <sheet name="Sheet1" sheetId="52" state="hidden" r:id="rId2"/>
    <sheet name="Calc of Increments" sheetId="8" r:id="rId3"/>
    <sheet name="Effects of Avg. Bill" sheetId="12" r:id="rId4"/>
    <sheet name="Summary of Def. Accts." sheetId="53" r:id="rId5"/>
    <sheet name="186314" sheetId="56" r:id="rId6"/>
    <sheet name="186315" sheetId="57" r:id="rId7"/>
    <sheet name="186234" sheetId="54" r:id="rId8"/>
    <sheet name="186235" sheetId="55" r:id="rId9"/>
    <sheet name="Effects on Revenue" sheetId="58" r:id="rId10"/>
    <sheet name="Amortization" sheetId="44" state="hidden" r:id="rId11"/>
    <sheet name="RS 21 BR History" sheetId="30" state="hidden" r:id="rId12"/>
    <sheet name="RS 54 BR History" sheetId="47" state="hidden" r:id="rId13"/>
    <sheet name="wacog purch history 1988-2007" sheetId="43" state="hidden" r:id="rId14"/>
    <sheet name="Chgs in Rates by RS 1995-2004" sheetId="18" state="hidden" r:id="rId15"/>
    <sheet name="RS 3T BR History" sheetId="35" state="hidden" r:id="rId16"/>
  </sheets>
  <externalReferences>
    <externalReference r:id="rId17"/>
    <externalReference r:id="rId18"/>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alcsheet1" localSheetId="12">#N/A</definedName>
    <definedName name="calcsheet1">#N/A</definedName>
    <definedName name="calcsheet2" localSheetId="12">#N/A</definedName>
    <definedName name="calcsheet2">#N/A</definedName>
    <definedName name="calcsheet3" localSheetId="12">#N/A</definedName>
    <definedName name="calcsheet3">#N/A</definedName>
    <definedName name="CMonth">#REF!</definedName>
    <definedName name="CYTD">#REF!</definedName>
    <definedName name="Differences">#REF!</definedName>
    <definedName name="DivM">#REF!</definedName>
    <definedName name="DivY">#REF!</definedName>
    <definedName name="EFFDATE">#REF!</definedName>
    <definedName name="EMonth">[1]Data!$G$4:$G$4,[1]Data!#REF!</definedName>
    <definedName name="ExpM">#REF!</definedName>
    <definedName name="ExpY">#REF!</definedName>
    <definedName name="EYTD">[1]Data!#REF!,[1]Data!#REF!</definedName>
    <definedName name="Month">#REF!</definedName>
    <definedName name="Pal_Workbook_GUID" hidden="1">"VX3CWJGNQX2CCGI81U4N2V76"</definedName>
    <definedName name="_xlnm.Print_Area" localSheetId="8">'186235'!$A$1:$I$31</definedName>
    <definedName name="_xlnm.Print_Area" localSheetId="10">Amortization!$A$1:$P$71</definedName>
    <definedName name="_xlnm.Print_Area" localSheetId="2">'Calc of Increments'!$A$1:$S$82</definedName>
    <definedName name="_xlnm.Print_Area" localSheetId="14">'Chgs in Rates by RS 1995-2004'!$A$1:$G$44</definedName>
    <definedName name="_xlnm.Print_Area" localSheetId="11">'RS 21 BR History'!$A$1:$E$36</definedName>
    <definedName name="_xlnm.Print_Area" localSheetId="15">'RS 3T BR History'!$A$1:$H$15</definedName>
    <definedName name="_xlnm.Print_Area" localSheetId="12">'RS 54 BR History'!$A$1:$F$17</definedName>
    <definedName name="_xlnm.Print_Area" localSheetId="4">'Summary of Def. Accts.'!$A$1:$J$23</definedName>
    <definedName name="_xlnm.Print_Area" localSheetId="13">'wacog purch history 1988-2007'!$A$1:$E$82</definedName>
    <definedName name="_xlnm.Print_Titles" localSheetId="10">Amortization!$A:$C,Amortization!$1:$12</definedName>
    <definedName name="_xlnm.Print_Titles" localSheetId="2">'Calc of Increments'!$A:$M</definedName>
    <definedName name="_xlnm.Print_Titles" localSheetId="3">'Effects of Avg. Bill'!$A:$I</definedName>
    <definedName name="print55">#REF!</definedName>
    <definedName name="RevM">#REF!</definedName>
    <definedName name="revsens">#REF!</definedName>
    <definedName name="RevY">#REF!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ptDate">#REF!</definedName>
    <definedName name="shitodear">#N/A</definedName>
    <definedName name="shitodear2">#N/A</definedName>
    <definedName name="shitodear3">#N/A</definedName>
    <definedName name="Version">#REF!</definedName>
    <definedName name="wa_revsens">'[2]General Inputs'!$E$10</definedName>
  </definedNames>
  <calcPr calcId="191029"/>
</workbook>
</file>

<file path=xl/calcChain.xml><?xml version="1.0" encoding="utf-8"?>
<calcChain xmlns="http://schemas.openxmlformats.org/spreadsheetml/2006/main">
  <c r="H67" i="44" l="1"/>
  <c r="C75" i="43"/>
  <c r="J67" i="44" l="1"/>
  <c r="I67" i="44"/>
  <c r="G67" i="44"/>
  <c r="F67" i="44"/>
  <c r="E67" i="44"/>
  <c r="K67" i="44" l="1"/>
  <c r="D67" i="44" l="1"/>
  <c r="A21" i="30" l="1"/>
  <c r="B7" i="44"/>
  <c r="A1" i="44"/>
  <c r="A2" i="44"/>
  <c r="A3" i="44"/>
  <c r="A8" i="44"/>
  <c r="A9" i="44" s="1"/>
  <c r="A10" i="44" s="1"/>
  <c r="A11" i="44" s="1"/>
  <c r="A12" i="44" s="1"/>
  <c r="A13" i="44" s="1"/>
  <c r="A14" i="44" s="1"/>
  <c r="A15" i="44" s="1"/>
  <c r="A16" i="44" s="1"/>
  <c r="A17" i="44" s="1"/>
  <c r="A1" i="9"/>
  <c r="A2" i="9"/>
  <c r="A3" i="9"/>
  <c r="A18" i="44" l="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P67" i="44"/>
  <c r="R67" i="44" s="1"/>
  <c r="F21" i="44" l="1"/>
  <c r="F42" i="44"/>
  <c r="F23" i="44"/>
  <c r="F22" i="44"/>
  <c r="F18" i="44"/>
  <c r="F13" i="44"/>
  <c r="F20" i="44"/>
  <c r="F16" i="44"/>
  <c r="F34" i="44"/>
  <c r="F35" i="44"/>
  <c r="F66" i="44"/>
  <c r="F61" i="44"/>
  <c r="F65" i="44"/>
  <c r="F41" i="44"/>
  <c r="F37" i="44"/>
  <c r="F19" i="44"/>
  <c r="F17" i="44"/>
  <c r="F32" i="44"/>
  <c r="F59" i="44"/>
  <c r="F45" i="44"/>
  <c r="F31" i="44"/>
  <c r="F15" i="44"/>
  <c r="F64" i="44"/>
  <c r="F24" i="44"/>
  <c r="F29" i="44"/>
  <c r="F43" i="44"/>
  <c r="F63" i="44"/>
  <c r="F36" i="44"/>
  <c r="F33" i="44"/>
  <c r="F40" i="44"/>
  <c r="F30" i="44"/>
  <c r="F46" i="44"/>
  <c r="F62" i="44"/>
  <c r="F44" i="44"/>
  <c r="F14" i="44"/>
  <c r="F38" i="44"/>
  <c r="F39" i="44"/>
  <c r="F60" i="44"/>
  <c r="F54" i="44" l="1"/>
  <c r="F26" i="44"/>
  <c r="F57" i="44"/>
  <c r="F58" i="44"/>
  <c r="F27" i="44"/>
  <c r="F28" i="44"/>
  <c r="E24" i="44"/>
  <c r="F56" i="44"/>
  <c r="F25" i="44"/>
  <c r="F55" i="44"/>
  <c r="F53" i="44"/>
  <c r="H66" i="44"/>
  <c r="H62" i="44"/>
  <c r="H64" i="44"/>
  <c r="H35" i="44"/>
  <c r="H17" i="44"/>
  <c r="H42" i="44"/>
  <c r="H27" i="44"/>
  <c r="H58" i="44"/>
  <c r="D66" i="44"/>
  <c r="E54" i="44"/>
  <c r="E51" i="44"/>
  <c r="E57" i="44"/>
  <c r="E25" i="44"/>
  <c r="E53" i="44"/>
  <c r="E66" i="44"/>
  <c r="E26" i="44"/>
  <c r="E28" i="44"/>
  <c r="E55" i="44"/>
  <c r="E58" i="44"/>
  <c r="H21" i="44"/>
  <c r="H22" i="44"/>
  <c r="H63" i="44"/>
  <c r="H61" i="44"/>
  <c r="H60" i="44"/>
  <c r="H59" i="44"/>
  <c r="E27" i="44"/>
  <c r="E56" i="44"/>
  <c r="D59" i="44"/>
  <c r="E22" i="44" l="1"/>
  <c r="F50" i="44"/>
  <c r="E35" i="44"/>
  <c r="E17" i="44"/>
  <c r="E20" i="44"/>
  <c r="E29" i="44"/>
  <c r="F49" i="44"/>
  <c r="D46" i="44"/>
  <c r="D64" i="44"/>
  <c r="E60" i="44"/>
  <c r="E34" i="44"/>
  <c r="D23" i="44"/>
  <c r="E62" i="44"/>
  <c r="E23" i="44"/>
  <c r="E64" i="44"/>
  <c r="E21" i="44"/>
  <c r="F48" i="44"/>
  <c r="E63" i="44"/>
  <c r="D35" i="44"/>
  <c r="E16" i="44"/>
  <c r="D31" i="44"/>
  <c r="D34" i="44"/>
  <c r="E42" i="44"/>
  <c r="E33" i="44"/>
  <c r="E46" i="44"/>
  <c r="E19" i="44"/>
  <c r="E39" i="44"/>
  <c r="F51" i="44"/>
  <c r="D29" i="44"/>
  <c r="D33" i="44"/>
  <c r="E38" i="44"/>
  <c r="E31" i="44"/>
  <c r="D42" i="44"/>
  <c r="E18" i="44"/>
  <c r="E32" i="44"/>
  <c r="E14" i="44"/>
  <c r="E45" i="44"/>
  <c r="E44" i="44"/>
  <c r="D30" i="44"/>
  <c r="D60" i="44"/>
  <c r="E59" i="44"/>
  <c r="E43" i="44"/>
  <c r="F47" i="44"/>
  <c r="D50" i="44"/>
  <c r="D61" i="44"/>
  <c r="E30" i="44"/>
  <c r="D16" i="44"/>
  <c r="E61" i="44"/>
  <c r="F52" i="44"/>
  <c r="E37" i="44"/>
  <c r="D53" i="44"/>
  <c r="D62" i="44"/>
  <c r="D65" i="44"/>
  <c r="D45" i="44"/>
  <c r="D25" i="44"/>
  <c r="E65" i="44"/>
  <c r="E40" i="44"/>
  <c r="E36" i="44"/>
  <c r="E41" i="44"/>
  <c r="D48" i="44"/>
  <c r="D36" i="44"/>
  <c r="D19" i="44"/>
  <c r="H15" i="44"/>
  <c r="H26" i="44"/>
  <c r="H14" i="44"/>
  <c r="H19" i="44"/>
  <c r="H13" i="44"/>
  <c r="H20" i="44"/>
  <c r="H18" i="44"/>
  <c r="H34" i="44"/>
  <c r="H16" i="44"/>
  <c r="H23" i="44"/>
  <c r="D44" i="44"/>
  <c r="D63" i="44"/>
  <c r="D58" i="44"/>
  <c r="D57" i="44"/>
  <c r="D40" i="44"/>
  <c r="D41" i="44"/>
  <c r="D17" i="44"/>
  <c r="D28" i="44"/>
  <c r="D56" i="44"/>
  <c r="H28" i="44"/>
  <c r="H36" i="44"/>
  <c r="H53" i="44"/>
  <c r="H55" i="44"/>
  <c r="H37" i="44"/>
  <c r="H57" i="44"/>
  <c r="H38" i="44"/>
  <c r="H54" i="44"/>
  <c r="H39" i="44"/>
  <c r="H44" i="44"/>
  <c r="H56" i="44"/>
  <c r="H40" i="44"/>
  <c r="D37" i="44"/>
  <c r="D26" i="44"/>
  <c r="D27" i="44"/>
  <c r="D54" i="44"/>
  <c r="H43" i="44"/>
  <c r="H41" i="44"/>
  <c r="H46" i="44"/>
  <c r="H45" i="44"/>
  <c r="I66" i="44"/>
  <c r="I16" i="44"/>
  <c r="D15" i="44"/>
  <c r="D21" i="44"/>
  <c r="D20" i="44"/>
  <c r="D55" i="44"/>
  <c r="E13" i="44"/>
  <c r="E47" i="44"/>
  <c r="E49" i="44"/>
  <c r="D24" i="44"/>
  <c r="D38" i="44"/>
  <c r="D14" i="44"/>
  <c r="D39" i="44"/>
  <c r="D43" i="44"/>
  <c r="D32" i="44"/>
  <c r="E15" i="44"/>
  <c r="D18" i="44"/>
  <c r="D22" i="44"/>
  <c r="G66" i="44"/>
  <c r="G65" i="44"/>
  <c r="G21" i="44"/>
  <c r="G22" i="44"/>
  <c r="G13" i="44"/>
  <c r="G15" i="44"/>
  <c r="G25" i="44"/>
  <c r="G16" i="44"/>
  <c r="G26" i="44" l="1"/>
  <c r="H24" i="44"/>
  <c r="D47" i="44"/>
  <c r="H49" i="44"/>
  <c r="H30" i="44"/>
  <c r="H32" i="44"/>
  <c r="H47" i="44"/>
  <c r="H50" i="44"/>
  <c r="H51" i="44"/>
  <c r="H33" i="44"/>
  <c r="H29" i="44"/>
  <c r="H48" i="44"/>
  <c r="H31" i="44"/>
  <c r="H65" i="44"/>
  <c r="D13" i="44"/>
  <c r="G48" i="44"/>
  <c r="G47" i="44"/>
  <c r="I15" i="44"/>
  <c r="I50" i="44"/>
  <c r="I48" i="44"/>
  <c r="I65" i="44"/>
  <c r="D49" i="44"/>
  <c r="D51" i="44"/>
  <c r="H52" i="44"/>
  <c r="G52" i="44"/>
  <c r="G51" i="44"/>
  <c r="G49" i="44"/>
  <c r="E48" i="44"/>
  <c r="E50" i="44"/>
  <c r="D52" i="44"/>
  <c r="E52" i="44"/>
  <c r="G50" i="44"/>
  <c r="G43" i="44"/>
  <c r="G23" i="44"/>
  <c r="G54" i="44"/>
  <c r="G33" i="44"/>
  <c r="G20" i="44"/>
  <c r="G36" i="44"/>
  <c r="G56" i="44"/>
  <c r="G34" i="44"/>
  <c r="G62" i="44"/>
  <c r="G45" i="44"/>
  <c r="G37" i="44"/>
  <c r="G55" i="44"/>
  <c r="G31" i="44"/>
  <c r="G60" i="44"/>
  <c r="G44" i="44"/>
  <c r="G28" i="44"/>
  <c r="G58" i="44"/>
  <c r="G32" i="44"/>
  <c r="G63" i="44"/>
  <c r="G46" i="44"/>
  <c r="G38" i="44"/>
  <c r="G35" i="44"/>
  <c r="G57" i="44"/>
  <c r="G30" i="44"/>
  <c r="G61" i="44"/>
  <c r="G42" i="44"/>
  <c r="G53" i="44"/>
  <c r="G17" i="44"/>
  <c r="G27" i="44"/>
  <c r="G18" i="44"/>
  <c r="G24" i="44"/>
  <c r="G64" i="44"/>
  <c r="G39" i="44"/>
  <c r="G29" i="44"/>
  <c r="G19" i="44"/>
  <c r="G59" i="44"/>
  <c r="G41" i="44"/>
  <c r="G40" i="44"/>
  <c r="G14" i="44"/>
  <c r="H25" i="44" l="1"/>
  <c r="I19" i="44"/>
  <c r="I27" i="44"/>
  <c r="I61" i="44"/>
  <c r="I21" i="44"/>
  <c r="I34" i="44"/>
  <c r="I51" i="44"/>
  <c r="I60" i="44"/>
  <c r="I49" i="44"/>
  <c r="I52" i="44"/>
  <c r="I36" i="44"/>
  <c r="I55" i="44"/>
  <c r="I20" i="44"/>
  <c r="I47" i="44"/>
  <c r="I29" i="44"/>
  <c r="I46" i="44"/>
  <c r="I64" i="44"/>
  <c r="I38" i="44"/>
  <c r="I22" i="44"/>
  <c r="I57" i="44"/>
  <c r="I33" i="44"/>
  <c r="I41" i="44"/>
  <c r="I62" i="44"/>
  <c r="I54" i="44"/>
  <c r="I14" i="44"/>
  <c r="I31" i="44"/>
  <c r="I59" i="44"/>
  <c r="I37" i="44"/>
  <c r="I56" i="44"/>
  <c r="I35" i="44"/>
  <c r="I30" i="44"/>
  <c r="I45" i="44"/>
  <c r="I40" i="44"/>
  <c r="I58" i="44"/>
  <c r="I13" i="44"/>
  <c r="I42" i="44"/>
  <c r="I39" i="44"/>
  <c r="I18" i="44"/>
  <c r="I28" i="44"/>
  <c r="I44" i="44"/>
  <c r="I23" i="44"/>
  <c r="I32" i="44"/>
  <c r="I25" i="44"/>
  <c r="I63" i="44"/>
  <c r="I24" i="44"/>
  <c r="I53" i="44"/>
  <c r="I17" i="44" l="1"/>
  <c r="I43" i="44"/>
  <c r="I26" i="44"/>
  <c r="J15" i="44"/>
  <c r="J65" i="44"/>
  <c r="J66" i="44"/>
  <c r="J16" i="44" l="1"/>
  <c r="J53" i="44"/>
  <c r="J62" i="44"/>
  <c r="J57" i="44"/>
  <c r="J35" i="44"/>
  <c r="J58" i="44"/>
  <c r="J29" i="44"/>
  <c r="J59" i="44"/>
  <c r="J42" i="44"/>
  <c r="J46" i="44"/>
  <c r="J49" i="44"/>
  <c r="J44" i="44"/>
  <c r="J55" i="44"/>
  <c r="J41" i="44"/>
  <c r="J52" i="44"/>
  <c r="J33" i="44"/>
  <c r="J64" i="44"/>
  <c r="J40" i="44"/>
  <c r="J54" i="44"/>
  <c r="J18" i="44"/>
  <c r="J50" i="44"/>
  <c r="J45" i="44"/>
  <c r="J25" i="44"/>
  <c r="J17" i="44"/>
  <c r="J48" i="44"/>
  <c r="J26" i="44"/>
  <c r="J22" i="44"/>
  <c r="J20" i="44"/>
  <c r="J19" i="44"/>
  <c r="J32" i="44"/>
  <c r="J37" i="44"/>
  <c r="J23" i="44"/>
  <c r="J21" i="44"/>
  <c r="J14" i="44"/>
  <c r="J47" i="44"/>
  <c r="J34" i="44"/>
  <c r="J36" i="44"/>
  <c r="J61" i="44"/>
  <c r="J43" i="44"/>
  <c r="J28" i="44"/>
  <c r="J51" i="44"/>
  <c r="J31" i="44"/>
  <c r="J27" i="44"/>
  <c r="J60" i="44"/>
  <c r="J38" i="44"/>
  <c r="J30" i="44" l="1"/>
  <c r="J39" i="44"/>
  <c r="J13" i="44"/>
  <c r="J56" i="44"/>
  <c r="J63" i="44"/>
  <c r="J24" i="44"/>
  <c r="K66" i="44"/>
  <c r="P66" i="44" s="1"/>
  <c r="K16" i="44"/>
  <c r="P16" i="44" s="1"/>
  <c r="K15" i="44" l="1"/>
  <c r="P15" i="44" s="1"/>
  <c r="R15" i="44" s="1"/>
  <c r="K24" i="44"/>
  <c r="P24" i="44" s="1"/>
  <c r="K33" i="44"/>
  <c r="P33" i="44" s="1"/>
  <c r="K38" i="44"/>
  <c r="P38" i="44" s="1"/>
  <c r="K65" i="44"/>
  <c r="P65" i="44" s="1"/>
  <c r="R66" i="44"/>
  <c r="K57" i="44"/>
  <c r="P57" i="44" s="1"/>
  <c r="K32" i="44"/>
  <c r="P32" i="44" s="1"/>
  <c r="R16" i="44"/>
  <c r="K22" i="44"/>
  <c r="P22" i="44" s="1"/>
  <c r="K50" i="44"/>
  <c r="P50" i="44" s="1"/>
  <c r="K64" i="44"/>
  <c r="P64" i="44" s="1"/>
  <c r="K56" i="44"/>
  <c r="P56" i="44" s="1"/>
  <c r="K20" i="44"/>
  <c r="P20" i="44" s="1"/>
  <c r="K26" i="44"/>
  <c r="P26" i="44" s="1"/>
  <c r="K49" i="44"/>
  <c r="P49" i="44" s="1"/>
  <c r="K30" i="44"/>
  <c r="P30" i="44" s="1"/>
  <c r="K62" i="44"/>
  <c r="P62" i="44" s="1"/>
  <c r="K35" i="44"/>
  <c r="P35" i="44" s="1"/>
  <c r="K27" i="44"/>
  <c r="P27" i="44" s="1"/>
  <c r="K47" i="44"/>
  <c r="P47" i="44" s="1"/>
  <c r="K54" i="44"/>
  <c r="P54" i="44" s="1"/>
  <c r="K60" i="44"/>
  <c r="P60" i="44" s="1"/>
  <c r="K36" i="44"/>
  <c r="P36" i="44" s="1"/>
  <c r="K29" i="44"/>
  <c r="P29" i="44" s="1"/>
  <c r="K43" i="44" l="1"/>
  <c r="P43" i="44" s="1"/>
  <c r="R43" i="44" s="1"/>
  <c r="K28" i="44"/>
  <c r="P28" i="44" s="1"/>
  <c r="R28" i="44" s="1"/>
  <c r="K41" i="44"/>
  <c r="P41" i="44" s="1"/>
  <c r="R41" i="44" s="1"/>
  <c r="K14" i="44"/>
  <c r="P14" i="44" s="1"/>
  <c r="R14" i="44" s="1"/>
  <c r="K25" i="44"/>
  <c r="P25" i="44" s="1"/>
  <c r="R25" i="44" s="1"/>
  <c r="K21" i="44"/>
  <c r="P21" i="44" s="1"/>
  <c r="R21" i="44" s="1"/>
  <c r="K45" i="44"/>
  <c r="P45" i="44" s="1"/>
  <c r="R45" i="44" s="1"/>
  <c r="K17" i="44"/>
  <c r="P17" i="44" s="1"/>
  <c r="K37" i="44"/>
  <c r="P37" i="44" s="1"/>
  <c r="R37" i="44" s="1"/>
  <c r="K40" i="44"/>
  <c r="P40" i="44" s="1"/>
  <c r="R40" i="44" s="1"/>
  <c r="K51" i="44"/>
  <c r="P51" i="44" s="1"/>
  <c r="R51" i="44" s="1"/>
  <c r="K19" i="44"/>
  <c r="P19" i="44" s="1"/>
  <c r="K23" i="44"/>
  <c r="P23" i="44" s="1"/>
  <c r="K39" i="44"/>
  <c r="P39" i="44" s="1"/>
  <c r="R39" i="44" s="1"/>
  <c r="K59" i="44"/>
  <c r="P59" i="44" s="1"/>
  <c r="K52" i="44"/>
  <c r="P52" i="44" s="1"/>
  <c r="R52" i="44" s="1"/>
  <c r="K44" i="44"/>
  <c r="P44" i="44" s="1"/>
  <c r="K34" i="44"/>
  <c r="P34" i="44" s="1"/>
  <c r="R34" i="44" s="1"/>
  <c r="K55" i="44"/>
  <c r="P55" i="44" s="1"/>
  <c r="K13" i="44"/>
  <c r="P13" i="44" s="1"/>
  <c r="K58" i="44"/>
  <c r="P58" i="44" s="1"/>
  <c r="K63" i="44"/>
  <c r="P63" i="44" s="1"/>
  <c r="K61" i="44"/>
  <c r="P61" i="44" s="1"/>
  <c r="K42" i="44"/>
  <c r="P42" i="44" s="1"/>
  <c r="R42" i="44" s="1"/>
  <c r="K46" i="44"/>
  <c r="P46" i="44" s="1"/>
  <c r="R46" i="44" s="1"/>
  <c r="K53" i="44"/>
  <c r="P53" i="44" s="1"/>
  <c r="R53" i="44" s="1"/>
  <c r="K31" i="44"/>
  <c r="P31" i="44" s="1"/>
  <c r="R31" i="44" s="1"/>
  <c r="K48" i="44"/>
  <c r="P48" i="44" s="1"/>
  <c r="R48" i="44" s="1"/>
  <c r="K18" i="44"/>
  <c r="P18" i="44" s="1"/>
  <c r="R18" i="44" s="1"/>
  <c r="R65" i="44"/>
  <c r="R35" i="44"/>
  <c r="R26" i="44"/>
  <c r="R57" i="44"/>
  <c r="R33" i="44"/>
  <c r="R32" i="44"/>
  <c r="R47" i="44"/>
  <c r="R62" i="44"/>
  <c r="R30" i="44"/>
  <c r="R22" i="44"/>
  <c r="R20" i="44"/>
  <c r="R38" i="44"/>
  <c r="R50" i="44"/>
  <c r="R60" i="44"/>
  <c r="R54" i="44"/>
  <c r="R24" i="44"/>
  <c r="R49" i="44"/>
  <c r="R56" i="44"/>
  <c r="R36" i="44"/>
  <c r="R27" i="44"/>
  <c r="R23" i="44" l="1"/>
  <c r="R64" i="44"/>
  <c r="R61" i="44"/>
  <c r="R63" i="44"/>
  <c r="R58" i="44"/>
  <c r="R59" i="44"/>
  <c r="R19" i="44"/>
  <c r="R17" i="44"/>
  <c r="R29" i="44"/>
  <c r="R55" i="44"/>
  <c r="R44" i="44"/>
  <c r="R13" i="44" l="1"/>
</calcChain>
</file>

<file path=xl/sharedStrings.xml><?xml version="1.0" encoding="utf-8"?>
<sst xmlns="http://schemas.openxmlformats.org/spreadsheetml/2006/main" count="784" uniqueCount="330">
  <si>
    <t>NW Natural</t>
  </si>
  <si>
    <t>Rates &amp; Regulatory Affairs</t>
  </si>
  <si>
    <t>Schedule</t>
  </si>
  <si>
    <t>Block</t>
  </si>
  <si>
    <t>1R</t>
  </si>
  <si>
    <t>1C</t>
  </si>
  <si>
    <t>Block 1</t>
  </si>
  <si>
    <t>Block 2</t>
  </si>
  <si>
    <t>Block 3</t>
  </si>
  <si>
    <t>Block 4</t>
  </si>
  <si>
    <t>Block 5</t>
  </si>
  <si>
    <t>Block 6</t>
  </si>
  <si>
    <t>3 CFS</t>
  </si>
  <si>
    <t>3 IFS</t>
  </si>
  <si>
    <t>2R</t>
  </si>
  <si>
    <t>C</t>
  </si>
  <si>
    <t>Inputs</t>
  </si>
  <si>
    <t>Amount</t>
  </si>
  <si>
    <t>Temporary Increments</t>
  </si>
  <si>
    <t>WACOG Deferral</t>
  </si>
  <si>
    <t>Billing</t>
  </si>
  <si>
    <t>Rates</t>
  </si>
  <si>
    <t>Current</t>
  </si>
  <si>
    <t>Proposed</t>
  </si>
  <si>
    <t>Multiplier</t>
  </si>
  <si>
    <t>Increment</t>
  </si>
  <si>
    <t>Revenue Sensitive Multiplier:</t>
  </si>
  <si>
    <t>Amount to Amortize:</t>
  </si>
  <si>
    <t>Residential</t>
  </si>
  <si>
    <t>Commercial</t>
  </si>
  <si>
    <t>MARGIN</t>
  </si>
  <si>
    <t>Rate</t>
  </si>
  <si>
    <t>Proposed Amount:</t>
  </si>
  <si>
    <t>WACOG &amp;</t>
  </si>
  <si>
    <t>Temporary</t>
  </si>
  <si>
    <t>Margin</t>
  </si>
  <si>
    <t>add revenue sensitive factor</t>
  </si>
  <si>
    <t>Total</t>
  </si>
  <si>
    <t>Demand Deferral FIRM</t>
  </si>
  <si>
    <t>Demand Deferral INTERR</t>
  </si>
  <si>
    <t>Calculation of Increments Allocated on the EQUAL PERCENTAGE OF MARGIN BASIS</t>
  </si>
  <si>
    <t>Column D</t>
  </si>
  <si>
    <t>Column A</t>
  </si>
  <si>
    <t>N/A</t>
  </si>
  <si>
    <t>Volumes page,</t>
  </si>
  <si>
    <t>Rate from</t>
  </si>
  <si>
    <t>Rates page,</t>
  </si>
  <si>
    <t>Demand from</t>
  </si>
  <si>
    <t>Increment  page,</t>
  </si>
  <si>
    <t>Temps from</t>
  </si>
  <si>
    <t>A</t>
  </si>
  <si>
    <t>B</t>
  </si>
  <si>
    <t>D</t>
  </si>
  <si>
    <t>E</t>
  </si>
  <si>
    <t>F</t>
  </si>
  <si>
    <t>G</t>
  </si>
  <si>
    <t>H</t>
  </si>
  <si>
    <t>I</t>
  </si>
  <si>
    <t>J</t>
  </si>
  <si>
    <t>K</t>
  </si>
  <si>
    <t>L</t>
  </si>
  <si>
    <t>M</t>
  </si>
  <si>
    <t>N</t>
  </si>
  <si>
    <t>O</t>
  </si>
  <si>
    <t>E=B-C-D</t>
  </si>
  <si>
    <t>Column B+C+D</t>
  </si>
  <si>
    <t>Index &amp; Documentation</t>
  </si>
  <si>
    <t>File Overview:</t>
  </si>
  <si>
    <t>Worksheet Name</t>
  </si>
  <si>
    <t>Description</t>
  </si>
  <si>
    <t>Index and Documentation</t>
  </si>
  <si>
    <t>Provides overview of the file and worksheets</t>
  </si>
  <si>
    <t>Ultimate rate summary - calculates the proposed billing rate</t>
  </si>
  <si>
    <t>Temporaries</t>
  </si>
  <si>
    <t>Summarizes the effect of temporary increments</t>
  </si>
  <si>
    <t>Allocation equal ¢ per therm</t>
  </si>
  <si>
    <t>Details the calculation of each increment by rate schedule for each</t>
  </si>
  <si>
    <t>item allocated on an equal ¢ per therm basis</t>
  </si>
  <si>
    <t>Allocation equal % of margin</t>
  </si>
  <si>
    <t>item allocated on an equal percentage of margin basis</t>
  </si>
  <si>
    <t>Summarizes actual TME May volumes, details the allocation of</t>
  </si>
  <si>
    <t xml:space="preserve">normalized residential and commercial volumes as well as the </t>
  </si>
  <si>
    <t>allocation of elasticity residential and commercial volumes</t>
  </si>
  <si>
    <t>Worksheet Overview:</t>
  </si>
  <si>
    <t>Each sheet provides column and line references.</t>
  </si>
  <si>
    <t>Towards the bottom of each sheet, a cross reference to other sheets is provided</t>
  </si>
  <si>
    <t>Washington Volumes</t>
  </si>
  <si>
    <t>41 Firm Trans</t>
  </si>
  <si>
    <t>42C Firm Sales</t>
  </si>
  <si>
    <t>42I Firm Sales</t>
  </si>
  <si>
    <t>42 Firm Trans</t>
  </si>
  <si>
    <t>42 Inter Trans</t>
  </si>
  <si>
    <t>43 Firm Trans</t>
  </si>
  <si>
    <t>43 Interr Trans</t>
  </si>
  <si>
    <t>PGA</t>
  </si>
  <si>
    <t>Sources:</t>
  </si>
  <si>
    <t>Direct Inputs</t>
  </si>
  <si>
    <t>Totals</t>
  </si>
  <si>
    <t>Column G</t>
  </si>
  <si>
    <t>Total Current Temporaries</t>
  </si>
  <si>
    <t>Washington</t>
  </si>
  <si>
    <t>P</t>
  </si>
  <si>
    <t>Rates in detail</t>
  </si>
  <si>
    <t>Rates in summary</t>
  </si>
  <si>
    <t>Rate summary - calculates the proposed billing rate, shows</t>
  </si>
  <si>
    <t>Condensed summary, showing net effects of gas costs and temporary</t>
  </si>
  <si>
    <t>increments</t>
  </si>
  <si>
    <t>the removal of old and then addition of new gas costs and temporary</t>
  </si>
  <si>
    <t>Summarizes all inputs coming from other files</t>
  </si>
  <si>
    <t>PGA Effects</t>
  </si>
  <si>
    <t>Therms in</t>
  </si>
  <si>
    <t>Therms</t>
  </si>
  <si>
    <t>Average use</t>
  </si>
  <si>
    <t>Minimum</t>
  </si>
  <si>
    <t>Monthly</t>
  </si>
  <si>
    <t>Charge</t>
  </si>
  <si>
    <t>Average Bill</t>
  </si>
  <si>
    <t>% Bill Change</t>
  </si>
  <si>
    <t>all additional</t>
  </si>
  <si>
    <t>Customers</t>
  </si>
  <si>
    <t>per Tariff</t>
  </si>
  <si>
    <t>TOTAL</t>
  </si>
  <si>
    <t>F=D+(C * E)</t>
  </si>
  <si>
    <t>Comparison summary - calculates average bills on current versus</t>
  </si>
  <si>
    <t>proposed rates for PGA only, Temps only and Total bill effects.</t>
  </si>
  <si>
    <t>Rate schedules are listed on each sheet on the same lines in the same order on each page, with the</t>
  </si>
  <si>
    <t>exception of the PGA Effects page due to the insertion of subtotals for blocked rate schedules</t>
  </si>
  <si>
    <t>Sources for line 2 above:</t>
  </si>
  <si>
    <t>Inputs page</t>
  </si>
  <si>
    <t>PGA Normalized</t>
  </si>
  <si>
    <t>This file currently contains 9 worksheets:</t>
  </si>
  <si>
    <t>Normal</t>
  </si>
  <si>
    <t>Calculation of Effect on Customer Average Bill by Rate Schedule [1]</t>
  </si>
  <si>
    <t>Intentionally blank</t>
  </si>
  <si>
    <t>WASHINGTON</t>
  </si>
  <si>
    <t>Schedule 2</t>
  </si>
  <si>
    <t>Schedule 3</t>
  </si>
  <si>
    <t>Average</t>
  </si>
  <si>
    <t>Transportation</t>
  </si>
  <si>
    <t>HISTORY OF AVERAGE RATES BY RATE SCHEDULE</t>
  </si>
  <si>
    <t>HISTORY OF AVERAGE CLASS PRICES:  1995 - 2003</t>
  </si>
  <si>
    <t>Effective</t>
  </si>
  <si>
    <t>Date</t>
  </si>
  <si>
    <t>Industrial</t>
  </si>
  <si>
    <t>Interruptible</t>
  </si>
  <si>
    <t>Large</t>
  </si>
  <si>
    <t>Industrial Firm</t>
  </si>
  <si>
    <t>Sales Schedule</t>
  </si>
  <si>
    <t>Interruptible Sales</t>
  </si>
  <si>
    <t>Schedule 41FS</t>
  </si>
  <si>
    <t>42FS</t>
  </si>
  <si>
    <t>Schedule 42IS</t>
  </si>
  <si>
    <t>SCHEDULE 3</t>
  </si>
  <si>
    <t>FROZEN</t>
  </si>
  <si>
    <t>[1]</t>
  </si>
  <si>
    <t>[2]</t>
  </si>
  <si>
    <t>[3]</t>
  </si>
  <si>
    <t>Revised</t>
  </si>
  <si>
    <t>Page 6</t>
  </si>
  <si>
    <t>WEIGHTED AVERAGE COST OF GAS</t>
  </si>
  <si>
    <t>Effective Date</t>
  </si>
  <si>
    <t>Rate/therm</t>
  </si>
  <si>
    <t>[1]     Represents ODL-1 Commodity Rate</t>
  </si>
  <si>
    <t>*  Adjusted for revenue-sensitive effects</t>
  </si>
  <si>
    <t xml:space="preserve">  Date   </t>
  </si>
  <si>
    <t>Additional</t>
  </si>
  <si>
    <t xml:space="preserve">SCHEDULE 21  FIRM SALES SERVICE HIGH-LOAD FACTOR </t>
  </si>
  <si>
    <t>First</t>
  </si>
  <si>
    <t>Next</t>
  </si>
  <si>
    <t xml:space="preserve"> All</t>
  </si>
  <si>
    <t xml:space="preserve"> 500</t>
  </si>
  <si>
    <t>1,500</t>
  </si>
  <si>
    <t>98,000</t>
  </si>
  <si>
    <t xml:space="preserve">  Therms  </t>
  </si>
  <si>
    <t>Surcharge History</t>
  </si>
  <si>
    <t xml:space="preserve">     </t>
  </si>
  <si>
    <t xml:space="preserve">BASIC FIRM TRANSPORTATION SERVICE: </t>
  </si>
  <si>
    <t>(Monthly Billing Rates)</t>
  </si>
  <si>
    <t>Customer</t>
  </si>
  <si>
    <t>All</t>
  </si>
  <si>
    <t>[1] Rate Schedule 41 and 42 customers may choose demand charges at a volumetric rate or based on MDDV.  For convenience of presentation, demand charges are not included in the calculations for those schedules.</t>
  </si>
  <si>
    <t>Note: Allocation to rate schedules or blocks with zero volumes is calculated on an overall margin percentage change basis.</t>
  </si>
  <si>
    <t>PGA Effects on Average Bill by Rate Schedule</t>
  </si>
  <si>
    <t>WACOG Per Therm Sold</t>
  </si>
  <si>
    <t>WACOG Per Therm Purchased</t>
  </si>
  <si>
    <t>WACOG Per Therm Sold *</t>
  </si>
  <si>
    <t>WACOG Per Therm Purchased *</t>
  </si>
  <si>
    <t>[3]     WACOG Per Therm Sold represents the Commodity Component in rates</t>
  </si>
  <si>
    <t>Summary of Amortization Rates</t>
  </si>
  <si>
    <t>Workpaper Only - not included in filing</t>
  </si>
  <si>
    <t>and taking the opposite sign</t>
  </si>
  <si>
    <t>[2]     Company's Weighted Average Cost of Gas (WACOG) filed under Tariff WN U-5, Schedule P.</t>
  </si>
  <si>
    <t>SCHEDULE 54:  EMERGENCY SALES SERVICE</t>
  </si>
  <si>
    <t>Per Therm</t>
  </si>
  <si>
    <t>Usage</t>
  </si>
  <si>
    <t xml:space="preserve">   Date  </t>
  </si>
  <si>
    <t>Volumetric</t>
  </si>
  <si>
    <t>Allocation to RS</t>
  </si>
  <si>
    <t>F = E * A</t>
  </si>
  <si>
    <t>Column F</t>
  </si>
  <si>
    <t>R</t>
  </si>
  <si>
    <t>TERMINATED</t>
  </si>
  <si>
    <t>CANCELLED</t>
  </si>
  <si>
    <t>I = (G*H*12)+F</t>
  </si>
  <si>
    <r>
      <t xml:space="preserve">** RS 3T service discontinued effective 8/18/06; </t>
    </r>
    <r>
      <rPr>
        <i/>
        <sz val="10"/>
        <rFont val="Tahoma"/>
        <family val="2"/>
      </rPr>
      <t>see,</t>
    </r>
    <r>
      <rPr>
        <sz val="10"/>
        <rFont val="Tahoma"/>
        <family val="2"/>
      </rPr>
      <t xml:space="preserve"> NWN Advice No. WUTC 06-4. **</t>
    </r>
  </si>
  <si>
    <t>Low Income Bill Pay Assistance (GREAT)</t>
  </si>
  <si>
    <t>Q</t>
  </si>
  <si>
    <t>Low Income Bill Pay Assist (GREAT)</t>
  </si>
  <si>
    <t>WA-LIEE</t>
  </si>
  <si>
    <t>41C Firm Sales</t>
  </si>
  <si>
    <t>41C Interr Sales</t>
  </si>
  <si>
    <t>41I Firm Sales</t>
  </si>
  <si>
    <t>41I Interr Sales</t>
  </si>
  <si>
    <t>42C Interr Sales</t>
  </si>
  <si>
    <t>42I Interr Sales</t>
  </si>
  <si>
    <t>R&amp;C Energy Efficiency</t>
  </si>
  <si>
    <t>G=sum A thru F</t>
  </si>
  <si>
    <t>Line 39</t>
  </si>
  <si>
    <t>Temporaries Tab</t>
  </si>
  <si>
    <t>Column B</t>
  </si>
  <si>
    <t>Tariff Schedules:</t>
  </si>
  <si>
    <t>Schedule #</t>
  </si>
  <si>
    <t>Sched 230, Prg J</t>
  </si>
  <si>
    <t>Sched 230, Prg I</t>
  </si>
  <si>
    <t>1995 - 2004</t>
  </si>
  <si>
    <t>1988 - 2007</t>
  </si>
  <si>
    <t>(Monthly Billing Rates, 2004 to 2009)</t>
  </si>
  <si>
    <t>(Monthly Billing Rates, 2002 to 2009)</t>
  </si>
  <si>
    <t>All sales</t>
  </si>
  <si>
    <t>Column N</t>
  </si>
  <si>
    <t>GREAT &amp; LIEE</t>
  </si>
  <si>
    <t>K= D+(C*J)</t>
  </si>
  <si>
    <t xml:space="preserve">[2] Proposed rates include the effect of removing the current Schedule 215 adjustment and applying the proposed Schedule 215 adjustment.  The rate shown is for illustrative purposes only and assumes no other changes to rates occur November 1.   </t>
  </si>
  <si>
    <t>HoldCo Credit</t>
  </si>
  <si>
    <t>Line 41</t>
  </si>
  <si>
    <t>Column H</t>
  </si>
  <si>
    <t>Column K</t>
  </si>
  <si>
    <t>42C Firm Trans</t>
  </si>
  <si>
    <t>42I Firm Trans</t>
  </si>
  <si>
    <t>2020-2021 PGA Filing - Washington: September Filing</t>
  </si>
  <si>
    <t>Historical</t>
  </si>
  <si>
    <t>Column L</t>
  </si>
  <si>
    <t>Column M</t>
  </si>
  <si>
    <t>Column O</t>
  </si>
  <si>
    <t>Demand Deferral - Firm</t>
  </si>
  <si>
    <t>Demand Deferral - Interruptible</t>
  </si>
  <si>
    <t>EE Program - Forecast</t>
  </si>
  <si>
    <t>EE Program - Historical</t>
  </si>
  <si>
    <t>Low Income (GREAT)</t>
  </si>
  <si>
    <t>WA - LIEE</t>
  </si>
  <si>
    <t>Hold Co Credit</t>
  </si>
  <si>
    <t>Block 24 Sales</t>
  </si>
  <si>
    <t>Total Temporaries</t>
  </si>
  <si>
    <t>Amount w/ Rev Sens</t>
  </si>
  <si>
    <t>Interim Tax Deferred Amort</t>
  </si>
  <si>
    <t>ECRM (Hard coded from July filing)</t>
  </si>
  <si>
    <t>Summary of Deferred Accounts</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</si>
  <si>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</si>
  <si>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</si>
  <si>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</si>
  <si>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</si>
  <si>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</si>
  <si>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</si>
  <si>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</si>
  <si>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</si>
  <si>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</si>
  <si>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</si>
  <si>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</si>
  <si>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</si>
  <si>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</si>
  <si>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</si>
  <si>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</si>
  <si>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</si>
  <si>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</si>
  <si>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</si>
  <si>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DSM &amp; LOW INCOME PROGRAMS</t>
  </si>
  <si>
    <t>186234  WA LOW INCOME BILL PAY ASSIST (GREAT)</t>
  </si>
  <si>
    <t>186235 WA GREAT AMORTIZATION</t>
  </si>
  <si>
    <t>186314 WA WA-LIEE PROGRAM (2019 program year only)</t>
  </si>
  <si>
    <t>186315 AMORT WA-LIEE PROGRAM</t>
  </si>
  <si>
    <t>Notes</t>
  </si>
  <si>
    <t>Please refer to NWN workpapers or electronic file "NWN 2020-21 Washington PGA rate development file September filing.xls" for application of revenue sensitive effect and calculation of rate increments.</t>
  </si>
  <si>
    <t>Company:</t>
  </si>
  <si>
    <t>Northwest Natural Gas Company</t>
  </si>
  <si>
    <t>State:</t>
  </si>
  <si>
    <t>Description:</t>
  </si>
  <si>
    <t>Washington Low Income Bill Pay Assistance (GREAT)</t>
  </si>
  <si>
    <t>Account Number:</t>
  </si>
  <si>
    <t>Program under Schedule J</t>
  </si>
  <si>
    <t>Temp Increment under Schedule 230</t>
  </si>
  <si>
    <t>Debit    (Credit)</t>
  </si>
  <si>
    <t xml:space="preserve">Month/Year </t>
  </si>
  <si>
    <t>Note</t>
  </si>
  <si>
    <t>Deferral</t>
  </si>
  <si>
    <t>Transfers</t>
  </si>
  <si>
    <t>(a)</t>
  </si>
  <si>
    <t>(b)</t>
  </si>
  <si>
    <t>(c)</t>
  </si>
  <si>
    <t>(d)</t>
  </si>
  <si>
    <t>(e1)</t>
  </si>
  <si>
    <t>(e2)</t>
  </si>
  <si>
    <t>(f)</t>
  </si>
  <si>
    <t>(g)</t>
  </si>
  <si>
    <t>Beginning Balance</t>
  </si>
  <si>
    <t>History truncated for ease of viewing</t>
  </si>
  <si>
    <t>1 - Transferred authorized balance to account 186235 for amortization.</t>
  </si>
  <si>
    <t>Amortize Washington Low Income Bill Pay Assistance (GREAT)</t>
  </si>
  <si>
    <t>Interest Rate</t>
  </si>
  <si>
    <r>
      <t xml:space="preserve">new </t>
    </r>
    <r>
      <rPr>
        <b/>
        <sz val="10"/>
        <rFont val="Tahoma"/>
        <family val="2"/>
      </rPr>
      <t>(1)</t>
    </r>
  </si>
  <si>
    <t>forecast</t>
  </si>
  <si>
    <r>
      <rPr>
        <b/>
        <sz val="10"/>
        <rFont val="Tahoma"/>
        <family val="2"/>
      </rPr>
      <t>1</t>
    </r>
    <r>
      <rPr>
        <sz val="10"/>
        <rFont val="Tahoma"/>
        <family val="2"/>
      </rPr>
      <t xml:space="preserve"> - Transfer in amounts from account 186234 approved for amortization.</t>
    </r>
  </si>
  <si>
    <t>Washington WA-LIEE</t>
  </si>
  <si>
    <t>Program under Schedule I</t>
  </si>
  <si>
    <t>Calendar</t>
  </si>
  <si>
    <t>Accumulation</t>
  </si>
  <si>
    <t>(e7)</t>
  </si>
  <si>
    <t>(g1)</t>
  </si>
  <si>
    <t>(g6)</t>
  </si>
  <si>
    <t>1</t>
  </si>
  <si>
    <r>
      <rPr>
        <b/>
        <sz val="10"/>
        <rFont val="Tahoma"/>
        <family val="2"/>
      </rPr>
      <t xml:space="preserve">1 - </t>
    </r>
    <r>
      <rPr>
        <sz val="10"/>
        <rFont val="Tahoma"/>
        <family val="2"/>
      </rPr>
      <t>Transferred Dec 2017 deferral balance plus 2018 interest on the balance to account 186315 for amortization.</t>
    </r>
  </si>
  <si>
    <t>Washington WA-LIEE Amortization</t>
  </si>
  <si>
    <r>
      <rPr>
        <b/>
        <sz val="10"/>
        <rFont val="Tahoma"/>
        <family val="2"/>
      </rPr>
      <t>1</t>
    </r>
    <r>
      <rPr>
        <sz val="10"/>
        <rFont val="Tahoma"/>
        <family val="2"/>
      </rPr>
      <t xml:space="preserve"> - Transfer in amounts from account 186314 approved for amortization.</t>
    </r>
  </si>
  <si>
    <t>Tariff Advice 20-06: Schedule 230 Effects on Revenue</t>
  </si>
  <si>
    <t>Removal of Current Temporary Increments</t>
  </si>
  <si>
    <t>Amortization of WA Low Income Programs</t>
  </si>
  <si>
    <t>Addition of Proposed Temporary Increments</t>
  </si>
  <si>
    <t>TOTAL OF ALL COMPONENTS OF RATE CHANGES</t>
  </si>
  <si>
    <t xml:space="preserve">Effect of this filing, as a percentage change </t>
  </si>
  <si>
    <t xml:space="preserve">2020-21 Washington: September Filing </t>
  </si>
  <si>
    <t>2019 Washington CBR Normalized Total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</si>
</sst>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44" formatCode="_(&quot;$&quot;* #,##0.00_);_(&quot;$&quot;* \(#,##0.00\);_(&quot;$&quot;* &quot;-&quot;??_);_(@_)"/>
    <numFmt numFmtId="43" formatCode="_(* #,##0.00_);_(* \(#,##0.00\);_(* &quot;-&quot;??_);_(@_)"/>
    <numFmt numFmtId="164" formatCode="0.00_);\(0.00\)"/>
    <numFmt numFmtId="165" formatCode="0.0%"/>
    <numFmt numFmtId="166" formatCode="&quot;$&quot;#,##0.00000_);\(&quot;$&quot;#,##0.00000\)"/>
    <numFmt numFmtId="167" formatCode="0.000%"/>
    <numFmt numFmtId="168" formatCode="#,##0.0_);\(#,##0.0\)"/>
    <numFmt numFmtId="169" formatCode="#,##0.00000_);\(#,##0.00000\)"/>
    <numFmt numFmtId="170" formatCode="&quot;$&quot;#,##0.00000"/>
    <numFmt numFmtId="171" formatCode="&quot;$&quot;#,##0.00"/>
    <numFmt numFmtId="172" formatCode="dd\-mmm\-yy"/>
    <numFmt numFmtId="173" formatCode="&quot;$&quot;#,##0.0000"/>
    <numFmt numFmtId="174" formatCode="mm/dd/yy"/>
    <numFmt numFmtId="175" formatCode="#,##0.0"/>
    <numFmt numFmtId="176" formatCode="mm/dd/yy;@"/>
    <numFmt numFmtId="177" formatCode="_-* #,##0.00\ _D_M_-;\-* #,##0.00\ _D_M_-;_-* &quot;-&quot;??\ _D_M_-;_-@_-"/>
    <numFmt numFmtId="178" formatCode="&quot;$&quot;#,##0"/>
    <numFmt numFmtId="179" formatCode="[$-409]mmmm\ d\,\ yyyy;@"/>
    <numFmt numFmtId="180" formatCode="_-* #,##0.00\ &quot;DM&quot;_-;\-* #,##0.00\ &quot;DM&quot;_-;_-* &quot;-&quot;??\ &quot;DM&quot;_-;_-@_-"/>
    <numFmt numFmtId="181" formatCode="#.00"/>
    <numFmt numFmtId="182" formatCode="#,##0_);\-#,##0_);\-_)"/>
    <numFmt numFmtId="183" formatCode="#,##0.00_);\-#,##0.00_);\-_)"/>
    <numFmt numFmtId="184" formatCode="#,##0.0_);\-#,##0.0_);\-_)"/>
    <numFmt numFmtId="185" formatCode="_(&quot;$&quot;* #,##0_);_(&quot;$&quot;* \(#,##0\);_(&quot;$&quot;* &quot;-&quot;??_);_(@_)"/>
    <numFmt numFmtId="186" formatCode="[$-409]mmm\-yy;@"/>
    <numFmt numFmtId="187" formatCode="0_);\(0\)"/>
  </numFmts>
  <fonts count="70" x14ac:knownFonts="1">
    <font>
      <sz val="10"/>
      <name val="Times New Roman"/>
    </font>
    <font>
      <sz val="11"/>
      <color theme="1"/>
      <name val="Calibri"/>
      <family val="2"/>
      <scheme val="minor"/>
    </font>
    <font>
      <sz val="10"/>
      <name val="Times New Roman"/>
      <family val="1"/>
    </font>
    <font>
      <sz val="8"/>
      <name val="Times New Roman"/>
      <family val="1"/>
    </font>
    <font>
      <sz val="10"/>
      <name val="Arial"/>
      <family val="2"/>
    </font>
    <font>
      <b/>
      <sz val="10"/>
      <name val="Arial"/>
      <family val="2"/>
    </font>
    <font>
      <b/>
      <sz val="9"/>
      <name val="Arial"/>
      <family val="2"/>
    </font>
    <font>
      <b/>
      <sz val="12"/>
      <name val="Arial"/>
      <family val="2"/>
    </font>
    <font>
      <sz val="10"/>
      <name val="Arial"/>
      <family val="2"/>
    </font>
    <font>
      <sz val="8"/>
      <name val="Arial"/>
      <family val="2"/>
    </font>
    <font>
      <b/>
      <sz val="16"/>
      <name val="Arial"/>
      <family val="2"/>
    </font>
    <font>
      <sz val="12"/>
      <name val="Arial"/>
      <family val="2"/>
    </font>
    <font>
      <sz val="16"/>
      <name val="Arial"/>
      <family val="2"/>
    </font>
    <font>
      <sz val="14"/>
      <name val="Arial"/>
      <family val="2"/>
    </font>
    <font>
      <sz val="10"/>
      <name val="Arial"/>
      <family val="2"/>
    </font>
    <font>
      <sz val="16"/>
      <name val="Arial"/>
      <family val="2"/>
    </font>
    <font>
      <b/>
      <sz val="14"/>
      <name val="Arial"/>
      <family val="2"/>
    </font>
    <font>
      <sz val="12"/>
      <name val="Arial"/>
      <family val="2"/>
    </font>
    <font>
      <sz val="14"/>
      <name val="Arial"/>
      <family val="2"/>
    </font>
    <font>
      <sz val="20"/>
      <name val="Arial"/>
      <family val="2"/>
    </font>
    <font>
      <i/>
      <sz val="20"/>
      <name val="Arial"/>
      <family val="2"/>
    </font>
    <font>
      <sz val="11"/>
      <name val="Arial"/>
      <family val="2"/>
    </font>
    <font>
      <i/>
      <sz val="18"/>
      <name val="Arial"/>
      <family val="2"/>
    </font>
    <font>
      <b/>
      <sz val="11"/>
      <name val="Tahoma"/>
      <family val="2"/>
    </font>
    <font>
      <sz val="10"/>
      <name val="Tahoma"/>
      <family val="2"/>
    </font>
    <font>
      <sz val="8"/>
      <name val="Tahoma"/>
      <family val="2"/>
    </font>
    <font>
      <b/>
      <sz val="10"/>
      <name val="Tahoma"/>
      <family val="2"/>
    </font>
    <font>
      <sz val="9"/>
      <name val="Tahoma"/>
      <family val="2"/>
    </font>
    <font>
      <b/>
      <u/>
      <sz val="10"/>
      <name val="Tahoma"/>
      <family val="2"/>
    </font>
    <font>
      <b/>
      <sz val="9"/>
      <name val="Tahoma"/>
      <family val="2"/>
    </font>
    <font>
      <sz val="10"/>
      <name val="Tahoma"/>
      <family val="2"/>
    </font>
    <font>
      <b/>
      <sz val="16"/>
      <name val="Tahoma"/>
      <family val="2"/>
    </font>
    <font>
      <sz val="16"/>
      <name val="Tahoma"/>
      <family val="2"/>
    </font>
    <font>
      <sz val="12"/>
      <name val="Tahoma"/>
      <family val="2"/>
    </font>
    <font>
      <i/>
      <sz val="18"/>
      <name val="Tahoma"/>
      <family val="2"/>
    </font>
    <font>
      <i/>
      <sz val="10"/>
      <name val="Tahoma"/>
      <family val="2"/>
    </font>
    <font>
      <sz val="11"/>
      <name val="Arial"/>
      <family val="2"/>
    </font>
    <font>
      <b/>
      <sz val="11"/>
      <name val="Arial"/>
      <family val="2"/>
    </font>
    <font>
      <b/>
      <sz val="8"/>
      <name val="Tahoma"/>
      <family val="2"/>
    </font>
    <font>
      <sz val="10"/>
      <color rgb="FF0000FF"/>
      <name val="Tahoma"/>
      <family val="2"/>
    </font>
    <font>
      <sz val="11"/>
      <color indexed="8"/>
      <name val="Calibri"/>
      <family val="2"/>
    </font>
    <font>
      <sz val="11"/>
      <color indexed="9"/>
      <name val="Calibri"/>
      <family val="2"/>
    </font>
    <font>
      <b/>
      <sz val="9"/>
      <color indexed="18"/>
      <name val="Arial"/>
      <family val="2"/>
    </font>
    <font>
      <sz val="10"/>
      <name val="MS Sans Serif"/>
      <family val="2"/>
    </font>
    <font>
      <b/>
      <sz val="14"/>
      <color indexed="8"/>
      <name val="Arial"/>
      <family val="2"/>
    </font>
    <font>
      <b/>
      <sz val="11"/>
      <color indexed="8"/>
      <name val="Calibri"/>
      <family val="2"/>
    </font>
    <font>
      <sz val="1"/>
      <color indexed="8"/>
      <name val="Courier"/>
      <family val="3"/>
    </font>
    <font>
      <b/>
      <sz val="1"/>
      <color indexed="8"/>
      <name val="Courier"/>
      <family val="3"/>
    </font>
    <font>
      <b/>
      <sz val="8"/>
      <color indexed="18"/>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18"/>
      <name val="Arial"/>
      <family val="2"/>
    </font>
    <font>
      <sz val="9"/>
      <color indexed="29"/>
      <name val="Arial"/>
      <family val="2"/>
    </font>
    <font>
      <b/>
      <sz val="9"/>
      <color indexed="29"/>
      <name val="Arial"/>
      <family val="2"/>
    </font>
    <font>
      <sz val="11"/>
      <name val="Calibri"/>
      <family val="2"/>
      <scheme val="minor"/>
    </font>
    <font>
      <b/>
      <sz val="11"/>
      <name val="Calibri"/>
      <family val="2"/>
      <scheme val="minor"/>
    </font>
    <font>
      <b/>
      <u/>
      <sz val="11"/>
      <name val="Calibri"/>
      <family val="2"/>
      <scheme val="minor"/>
    </font>
    <font>
      <b/>
      <sz val="10"/>
      <name val="Calibri"/>
      <family val="2"/>
      <scheme val="minor"/>
    </font>
    <font>
      <sz val="10"/>
      <name val="Calibri"/>
      <family val="2"/>
      <scheme val="minor"/>
    </font>
    <font>
      <sz val="10"/>
      <name val="Times New Roman"/>
    </font>
    <font>
      <u/>
      <sz val="10"/>
      <name val="Tahoma"/>
      <family val="2"/>
    </font>
    <font>
      <sz val="10"/>
      <color indexed="12"/>
      <name val="Tahoma"/>
      <family val="2"/>
    </font>
    <font>
      <sz val="10"/>
      <color rgb="FFFF0000"/>
      <name val="Tahoma"/>
      <family val="2"/>
    </font>
    <font>
      <i/>
      <sz val="10"/>
      <color indexed="12"/>
      <name val="Tahoma"/>
      <family val="2"/>
    </font>
  </fonts>
  <fills count="3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25"/>
        <bgColor indexed="64"/>
      </patternFill>
    </fill>
    <fill>
      <patternFill patternType="solid">
        <fgColor theme="0" tint="-0.249977111117893"/>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28"/>
      </left>
      <right/>
      <top/>
      <bottom style="thin">
        <color indexed="28"/>
      </bottom>
      <diagonal/>
    </border>
    <border>
      <left/>
      <right/>
      <top style="thin">
        <color indexed="64"/>
      </top>
      <bottom style="double">
        <color indexed="64"/>
      </bottom>
      <diagonal/>
    </border>
  </borders>
  <cellStyleXfs count="116">
    <xf numFmtId="0" fontId="0" fillId="0" borderId="0"/>
    <xf numFmtId="44" fontId="2" fillId="0" borderId="0" applyFont="0" applyFill="0" applyBorder="0" applyAlignment="0" applyProtection="0"/>
    <xf numFmtId="0" fontId="2" fillId="0" borderId="0"/>
    <xf numFmtId="0" fontId="8" fillId="0" borderId="0">
      <alignment vertical="top"/>
    </xf>
    <xf numFmtId="0" fontId="8" fillId="0" borderId="0">
      <alignment vertical="top"/>
    </xf>
    <xf numFmtId="9" fontId="2" fillId="0" borderId="0" applyFont="0" applyFill="0" applyBorder="0" applyAlignment="0" applyProtection="0"/>
    <xf numFmtId="0" fontId="4" fillId="0" borderId="0"/>
    <xf numFmtId="177" fontId="4" fillId="0" borderId="0" applyFont="0" applyFill="0" applyBorder="0" applyAlignment="0" applyProtection="0"/>
    <xf numFmtId="9" fontId="4" fillId="0" borderId="0" applyFont="0" applyFill="0" applyBorder="0" applyAlignment="0" applyProtection="0"/>
    <xf numFmtId="0" fontId="40"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1" fillId="13"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1" fillId="6" borderId="0" applyNumberFormat="0" applyBorder="0" applyAlignment="0" applyProtection="0"/>
    <xf numFmtId="0" fontId="40" fillId="14" borderId="0" applyNumberFormat="0" applyBorder="0" applyAlignment="0" applyProtection="0"/>
    <xf numFmtId="0" fontId="40" fillId="9" borderId="0" applyNumberFormat="0" applyBorder="0" applyAlignment="0" applyProtection="0"/>
    <xf numFmtId="0" fontId="41" fillId="15" borderId="0" applyNumberFormat="0" applyBorder="0" applyAlignment="0" applyProtection="0"/>
    <xf numFmtId="1" fontId="42" fillId="0" borderId="27">
      <alignment vertical="top"/>
    </xf>
    <xf numFmtId="43" fontId="43"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alignment vertical="top"/>
    </xf>
    <xf numFmtId="179" fontId="4" fillId="0" borderId="0" applyFont="0" applyFill="0" applyBorder="0" applyAlignment="0" applyProtection="0">
      <alignment vertical="top"/>
    </xf>
    <xf numFmtId="175" fontId="44" fillId="0" borderId="0"/>
    <xf numFmtId="5" fontId="4" fillId="0" borderId="0">
      <alignment vertical="top"/>
    </xf>
    <xf numFmtId="44" fontId="43" fillId="0" borderId="0" applyFont="0" applyFill="0" applyBorder="0" applyAlignment="0" applyProtection="0"/>
    <xf numFmtId="44" fontId="4" fillId="0" borderId="0" applyFont="0" applyFill="0" applyBorder="0" applyAlignment="0" applyProtection="0"/>
    <xf numFmtId="180" fontId="4" fillId="0" borderId="0" applyFont="0" applyFill="0" applyBorder="0" applyAlignment="0" applyProtection="0"/>
    <xf numFmtId="5" fontId="4" fillId="0" borderId="0" applyFont="0" applyFill="0" applyBorder="0" applyAlignment="0" applyProtection="0">
      <alignment vertical="top"/>
    </xf>
    <xf numFmtId="179" fontId="4" fillId="0" borderId="0">
      <alignment vertical="top"/>
    </xf>
    <xf numFmtId="15" fontId="4" fillId="0" borderId="0" applyFont="0" applyFill="0" applyBorder="0" applyAlignment="0" applyProtection="0">
      <alignment vertical="top"/>
    </xf>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181" fontId="46" fillId="0" borderId="0">
      <protection locked="0"/>
    </xf>
    <xf numFmtId="175" fontId="9" fillId="0" borderId="0"/>
    <xf numFmtId="0" fontId="47" fillId="0" borderId="0">
      <protection locked="0"/>
    </xf>
    <xf numFmtId="0" fontId="47" fillId="0" borderId="0">
      <protection locked="0"/>
    </xf>
    <xf numFmtId="182" fontId="9" fillId="0" borderId="0"/>
    <xf numFmtId="183" fontId="9" fillId="0" borderId="0"/>
    <xf numFmtId="0" fontId="43" fillId="0" borderId="0"/>
    <xf numFmtId="10" fontId="4" fillId="0" borderId="0" applyFont="0" applyFill="0" applyBorder="0" applyAlignment="0" applyProtection="0">
      <alignment vertical="top"/>
    </xf>
    <xf numFmtId="184" fontId="48" fillId="0" borderId="0"/>
    <xf numFmtId="4" fontId="49" fillId="19" borderId="48" applyNumberFormat="0" applyProtection="0">
      <alignment vertical="center"/>
    </xf>
    <xf numFmtId="4" fontId="50" fillId="19" borderId="48" applyNumberFormat="0" applyProtection="0">
      <alignment vertical="center"/>
    </xf>
    <xf numFmtId="4" fontId="49" fillId="19" borderId="48" applyNumberFormat="0" applyProtection="0">
      <alignment horizontal="left" vertical="center" indent="1"/>
    </xf>
    <xf numFmtId="0" fontId="49" fillId="19" borderId="48" applyNumberFormat="0" applyProtection="0">
      <alignment horizontal="left" vertical="top" indent="1"/>
    </xf>
    <xf numFmtId="4" fontId="49" fillId="20" borderId="0" applyNumberFormat="0" applyProtection="0">
      <alignment horizontal="left" vertical="center" indent="1"/>
    </xf>
    <xf numFmtId="4" fontId="51" fillId="21" borderId="48" applyNumberFormat="0" applyProtection="0">
      <alignment horizontal="right" vertical="center"/>
    </xf>
    <xf numFmtId="4" fontId="51" fillId="22" borderId="48" applyNumberFormat="0" applyProtection="0">
      <alignment horizontal="right" vertical="center"/>
    </xf>
    <xf numFmtId="4" fontId="51" fillId="23" borderId="48" applyNumberFormat="0" applyProtection="0">
      <alignment horizontal="right" vertical="center"/>
    </xf>
    <xf numFmtId="4" fontId="51" fillId="24" borderId="48" applyNumberFormat="0" applyProtection="0">
      <alignment horizontal="right" vertical="center"/>
    </xf>
    <xf numFmtId="4" fontId="51" fillId="25" borderId="48" applyNumberFormat="0" applyProtection="0">
      <alignment horizontal="right" vertical="center"/>
    </xf>
    <xf numFmtId="4" fontId="51" fillId="26" borderId="48" applyNumberFormat="0" applyProtection="0">
      <alignment horizontal="right" vertical="center"/>
    </xf>
    <xf numFmtId="4" fontId="51" fillId="27" borderId="48" applyNumberFormat="0" applyProtection="0">
      <alignment horizontal="right" vertical="center"/>
    </xf>
    <xf numFmtId="4" fontId="51" fillId="28" borderId="48" applyNumberFormat="0" applyProtection="0">
      <alignment horizontal="right" vertical="center"/>
    </xf>
    <xf numFmtId="4" fontId="51" fillId="29" borderId="48" applyNumberFormat="0" applyProtection="0">
      <alignment horizontal="right" vertical="center"/>
    </xf>
    <xf numFmtId="4" fontId="49" fillId="30" borderId="49" applyNumberFormat="0" applyProtection="0">
      <alignment horizontal="left" vertical="center" indent="1"/>
    </xf>
    <xf numFmtId="4" fontId="51" fillId="31" borderId="0" applyNumberFormat="0" applyProtection="0">
      <alignment horizontal="left" vertical="center" indent="1"/>
    </xf>
    <xf numFmtId="4" fontId="52" fillId="32" borderId="0" applyNumberFormat="0" applyProtection="0">
      <alignment horizontal="left" vertical="center" indent="1"/>
    </xf>
    <xf numFmtId="4" fontId="51" fillId="20" borderId="48" applyNumberFormat="0" applyProtection="0">
      <alignment horizontal="right" vertical="center"/>
    </xf>
    <xf numFmtId="4" fontId="51" fillId="31" borderId="0" applyNumberFormat="0" applyProtection="0">
      <alignment horizontal="left" vertical="center" indent="1"/>
    </xf>
    <xf numFmtId="4" fontId="51" fillId="20" borderId="0" applyNumberFormat="0" applyProtection="0">
      <alignment horizontal="left" vertical="center" indent="1"/>
    </xf>
    <xf numFmtId="0" fontId="4" fillId="32" borderId="48" applyNumberFormat="0" applyProtection="0">
      <alignment horizontal="left" vertical="center" indent="1"/>
    </xf>
    <xf numFmtId="0" fontId="4" fillId="32" borderId="48" applyNumberFormat="0" applyProtection="0">
      <alignment horizontal="left" vertical="top" indent="1"/>
    </xf>
    <xf numFmtId="0" fontId="4" fillId="20" borderId="48" applyNumberFormat="0" applyProtection="0">
      <alignment horizontal="left" vertical="center" indent="1"/>
    </xf>
    <xf numFmtId="0" fontId="4" fillId="20" borderId="48" applyNumberFormat="0" applyProtection="0">
      <alignment horizontal="left" vertical="top" indent="1"/>
    </xf>
    <xf numFmtId="0" fontId="4" fillId="33" borderId="48" applyNumberFormat="0" applyProtection="0">
      <alignment horizontal="left" vertical="center" indent="1"/>
    </xf>
    <xf numFmtId="0" fontId="4" fillId="33" borderId="48" applyNumberFormat="0" applyProtection="0">
      <alignment horizontal="left" vertical="top" indent="1"/>
    </xf>
    <xf numFmtId="0" fontId="4" fillId="31" borderId="48" applyNumberFormat="0" applyProtection="0">
      <alignment horizontal="left" vertical="center" indent="1"/>
    </xf>
    <xf numFmtId="0" fontId="4" fillId="31" borderId="48" applyNumberFormat="0" applyProtection="0">
      <alignment horizontal="left" vertical="top" indent="1"/>
    </xf>
    <xf numFmtId="179" fontId="4" fillId="34" borderId="42" applyNumberFormat="0">
      <protection locked="0"/>
    </xf>
    <xf numFmtId="4" fontId="51" fillId="35" borderId="48" applyNumberFormat="0" applyProtection="0">
      <alignment vertical="center"/>
    </xf>
    <xf numFmtId="4" fontId="53" fillId="35" borderId="48" applyNumberFormat="0" applyProtection="0">
      <alignment vertical="center"/>
    </xf>
    <xf numFmtId="4" fontId="51" fillId="35" borderId="48" applyNumberFormat="0" applyProtection="0">
      <alignment horizontal="left" vertical="center" indent="1"/>
    </xf>
    <xf numFmtId="0" fontId="51" fillId="35" borderId="48" applyNumberFormat="0" applyProtection="0">
      <alignment horizontal="left" vertical="top" indent="1"/>
    </xf>
    <xf numFmtId="4" fontId="51" fillId="31" borderId="48" applyNumberFormat="0" applyProtection="0">
      <alignment horizontal="right" vertical="center"/>
    </xf>
    <xf numFmtId="4" fontId="53" fillId="31" borderId="48" applyNumberFormat="0" applyProtection="0">
      <alignment horizontal="right" vertical="center"/>
    </xf>
    <xf numFmtId="4" fontId="51" fillId="20" borderId="48" applyNumberFormat="0" applyProtection="0">
      <alignment horizontal="left" vertical="center" indent="1"/>
    </xf>
    <xf numFmtId="0" fontId="51" fillId="20" borderId="48" applyNumberFormat="0" applyProtection="0">
      <alignment horizontal="left" vertical="top" indent="1"/>
    </xf>
    <xf numFmtId="4" fontId="54" fillId="36" borderId="0" applyNumberFormat="0" applyProtection="0">
      <alignment horizontal="left" vertical="center" indent="1"/>
    </xf>
    <xf numFmtId="4" fontId="55" fillId="31" borderId="48" applyNumberFormat="0" applyProtection="0">
      <alignment horizontal="right" vertical="center"/>
    </xf>
    <xf numFmtId="0" fontId="56" fillId="0" borderId="0" applyNumberFormat="0" applyFill="0" applyBorder="0" applyAlignment="0" applyProtection="0"/>
    <xf numFmtId="184" fontId="57" fillId="0" borderId="0"/>
    <xf numFmtId="175" fontId="7" fillId="0" borderId="0"/>
    <xf numFmtId="184" fontId="58" fillId="37" borderId="0" applyFont="0" applyBorder="0" applyAlignment="0">
      <alignment vertical="top" wrapText="1"/>
    </xf>
    <xf numFmtId="184" fontId="59" fillId="37" borderId="50" applyBorder="0">
      <alignment horizontal="right" vertical="top" wrapText="1"/>
    </xf>
    <xf numFmtId="184" fontId="42" fillId="0" borderId="38" applyAlignment="0">
      <alignment horizontal="right"/>
    </xf>
    <xf numFmtId="182" fontId="42" fillId="0" borderId="38" applyAlignment="0"/>
    <xf numFmtId="183" fontId="42" fillId="0" borderId="38" applyAlignment="0"/>
    <xf numFmtId="0" fontId="6" fillId="0" borderId="38" applyFont="0" applyFill="0" applyBorder="0" applyAlignment="0" applyProtection="0"/>
    <xf numFmtId="0" fontId="1"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44" fontId="1" fillId="0" borderId="0" applyFont="0" applyFill="0" applyBorder="0" applyAlignment="0" applyProtection="0"/>
    <xf numFmtId="43" fontId="65" fillId="0" borderId="0" applyFont="0" applyFill="0" applyBorder="0" applyAlignment="0" applyProtection="0"/>
    <xf numFmtId="186" fontId="4" fillId="0" borderId="0"/>
    <xf numFmtId="186" fontId="4" fillId="0" borderId="0">
      <alignment vertical="top"/>
    </xf>
    <xf numFmtId="186" fontId="43" fillId="0" borderId="0"/>
    <xf numFmtId="0" fontId="43" fillId="0" borderId="0"/>
    <xf numFmtId="0" fontId="43" fillId="0" borderId="0"/>
    <xf numFmtId="43" fontId="4" fillId="0" borderId="0" applyFont="0" applyFill="0" applyBorder="0" applyAlignment="0" applyProtection="0"/>
    <xf numFmtId="0" fontId="4" fillId="0" borderId="0"/>
  </cellStyleXfs>
  <cellXfs count="496">
    <xf numFmtId="0" fontId="0" fillId="0" borderId="0" xfId="0"/>
    <xf numFmtId="7" fontId="8" fillId="0" borderId="0" xfId="4" applyNumberFormat="1">
      <alignment vertical="top"/>
    </xf>
    <xf numFmtId="7" fontId="8" fillId="0" borderId="0" xfId="4" applyNumberFormat="1" applyBorder="1">
      <alignment vertical="top"/>
    </xf>
    <xf numFmtId="7" fontId="8" fillId="0" borderId="1" xfId="4" applyNumberFormat="1" applyBorder="1" applyAlignment="1">
      <alignment horizontal="center" vertical="top"/>
    </xf>
    <xf numFmtId="7" fontId="13" fillId="0" borderId="0" xfId="4" applyNumberFormat="1" applyFont="1">
      <alignment vertical="top"/>
    </xf>
    <xf numFmtId="7" fontId="8" fillId="0" borderId="1" xfId="4" applyNumberFormat="1" applyBorder="1">
      <alignment vertical="top"/>
    </xf>
    <xf numFmtId="166" fontId="8" fillId="0" borderId="0" xfId="4" applyNumberFormat="1">
      <alignment vertical="top"/>
    </xf>
    <xf numFmtId="7" fontId="8" fillId="0" borderId="0" xfId="4" applyNumberFormat="1" applyAlignment="1">
      <alignment horizontal="center" vertical="top"/>
    </xf>
    <xf numFmtId="166" fontId="8" fillId="0" borderId="0" xfId="4" applyNumberFormat="1" applyBorder="1">
      <alignment vertical="top"/>
    </xf>
    <xf numFmtId="7" fontId="14" fillId="0" borderId="1" xfId="4" applyNumberFormat="1" applyFont="1" applyBorder="1">
      <alignment vertical="top"/>
    </xf>
    <xf numFmtId="0" fontId="14" fillId="0" borderId="1" xfId="4" applyFont="1" applyBorder="1" applyAlignment="1">
      <alignment horizontal="center" vertical="top"/>
    </xf>
    <xf numFmtId="0" fontId="14" fillId="0" borderId="0" xfId="4" applyFont="1" applyBorder="1">
      <alignment vertical="top"/>
    </xf>
    <xf numFmtId="0" fontId="14" fillId="0" borderId="0" xfId="4" applyFont="1">
      <alignment vertical="top"/>
    </xf>
    <xf numFmtId="7" fontId="14" fillId="0" borderId="0" xfId="4" applyNumberFormat="1" applyFont="1">
      <alignment vertical="top"/>
    </xf>
    <xf numFmtId="7" fontId="11" fillId="0" borderId="0" xfId="4" applyNumberFormat="1" applyFont="1" applyAlignment="1"/>
    <xf numFmtId="7" fontId="10" fillId="0" borderId="0" xfId="4" applyNumberFormat="1" applyFont="1">
      <alignment vertical="top"/>
    </xf>
    <xf numFmtId="0" fontId="8" fillId="0" borderId="7" xfId="4" applyBorder="1">
      <alignment vertical="top"/>
    </xf>
    <xf numFmtId="172" fontId="8" fillId="0" borderId="7" xfId="4" applyNumberFormat="1" applyBorder="1" applyAlignment="1">
      <alignment horizontal="center" vertical="top"/>
    </xf>
    <xf numFmtId="170" fontId="8" fillId="0" borderId="0" xfId="4" applyNumberFormat="1" applyBorder="1">
      <alignment vertical="top"/>
    </xf>
    <xf numFmtId="170" fontId="8" fillId="0" borderId="1" xfId="4" applyNumberFormat="1" applyBorder="1">
      <alignment vertical="top"/>
    </xf>
    <xf numFmtId="166" fontId="8" fillId="0" borderId="1" xfId="4" applyNumberFormat="1" applyBorder="1">
      <alignment vertical="top"/>
    </xf>
    <xf numFmtId="172" fontId="8" fillId="0" borderId="6" xfId="4" applyNumberFormat="1" applyBorder="1" applyAlignment="1">
      <alignment horizontal="center" vertical="top"/>
    </xf>
    <xf numFmtId="166" fontId="8" fillId="0" borderId="13" xfId="4" applyNumberFormat="1" applyBorder="1">
      <alignment vertical="top"/>
    </xf>
    <xf numFmtId="166" fontId="8" fillId="0" borderId="15" xfId="4" applyNumberFormat="1" applyBorder="1">
      <alignment vertical="top"/>
    </xf>
    <xf numFmtId="172" fontId="8" fillId="0" borderId="0" xfId="4" applyNumberFormat="1" applyAlignment="1">
      <alignment horizontal="center" vertical="top"/>
    </xf>
    <xf numFmtId="172" fontId="8" fillId="0" borderId="0" xfId="4" applyNumberFormat="1" applyBorder="1" applyAlignment="1">
      <alignment horizontal="center" vertical="top"/>
    </xf>
    <xf numFmtId="172" fontId="4" fillId="0" borderId="0" xfId="4" applyNumberFormat="1" applyFont="1" applyAlignment="1">
      <alignment horizontal="center" vertical="top"/>
    </xf>
    <xf numFmtId="172" fontId="4" fillId="0" borderId="14" xfId="4" applyNumberFormat="1" applyFont="1" applyBorder="1" applyAlignment="1">
      <alignment horizontal="center" vertical="top"/>
    </xf>
    <xf numFmtId="172" fontId="4" fillId="0" borderId="14" xfId="4" applyNumberFormat="1" applyFont="1" applyFill="1" applyBorder="1" applyAlignment="1">
      <alignment horizontal="center" vertical="top"/>
    </xf>
    <xf numFmtId="172" fontId="4" fillId="0" borderId="0" xfId="4" applyNumberFormat="1" applyFont="1" applyBorder="1" applyAlignment="1">
      <alignment horizontal="center" vertical="top"/>
    </xf>
    <xf numFmtId="15" fontId="8" fillId="0" borderId="0" xfId="4" applyNumberFormat="1" applyAlignment="1">
      <alignment horizontal="center" vertical="top"/>
    </xf>
    <xf numFmtId="0" fontId="14" fillId="0" borderId="0" xfId="4" applyFont="1" applyAlignment="1">
      <alignment horizontal="centerContinuous" vertical="top"/>
    </xf>
    <xf numFmtId="0" fontId="15" fillId="0" borderId="0" xfId="4" applyFont="1">
      <alignment vertical="top"/>
    </xf>
    <xf numFmtId="0" fontId="14" fillId="0" borderId="8" xfId="4" applyFont="1" applyBorder="1">
      <alignment vertical="top"/>
    </xf>
    <xf numFmtId="7" fontId="8" fillId="0" borderId="0" xfId="4" applyNumberFormat="1" applyBorder="1" applyAlignment="1">
      <alignment horizontal="center" vertical="top"/>
    </xf>
    <xf numFmtId="170" fontId="14" fillId="0" borderId="0" xfId="4" applyNumberFormat="1" applyFont="1" applyBorder="1" applyAlignment="1">
      <alignment horizontal="center" vertical="top"/>
    </xf>
    <xf numFmtId="0" fontId="14" fillId="0" borderId="0" xfId="4" applyFont="1" applyAlignment="1">
      <alignment horizontal="center" vertical="top"/>
    </xf>
    <xf numFmtId="0" fontId="14" fillId="0" borderId="17" xfId="4" applyFont="1" applyBorder="1" applyAlignment="1">
      <alignment horizontal="center" vertical="top"/>
    </xf>
    <xf numFmtId="0" fontId="14" fillId="0" borderId="0" xfId="4" applyNumberFormat="1" applyFont="1" applyAlignment="1">
      <alignment horizontal="center" vertical="top"/>
    </xf>
    <xf numFmtId="7" fontId="14" fillId="0" borderId="3" xfId="4" applyNumberFormat="1" applyFont="1" applyBorder="1">
      <alignment vertical="top"/>
    </xf>
    <xf numFmtId="0" fontId="20" fillId="0" borderId="0" xfId="4" applyFont="1" applyAlignment="1">
      <alignment horizontal="centerContinuous" vertical="top"/>
    </xf>
    <xf numFmtId="0" fontId="15" fillId="0" borderId="0" xfId="4" applyFont="1" applyAlignment="1">
      <alignment horizontal="centerContinuous" vertical="top"/>
    </xf>
    <xf numFmtId="0" fontId="8" fillId="0" borderId="0" xfId="4">
      <alignment vertical="top"/>
    </xf>
    <xf numFmtId="0" fontId="18" fillId="0" borderId="0" xfId="4" applyFont="1" applyAlignment="1">
      <alignment horizontal="centerContinuous" vertical="top"/>
    </xf>
    <xf numFmtId="0" fontId="14" fillId="0" borderId="32" xfId="4" applyFont="1" applyBorder="1" applyAlignment="1">
      <alignment horizontal="center" vertical="top"/>
    </xf>
    <xf numFmtId="0" fontId="14" fillId="0" borderId="34" xfId="4" applyFont="1" applyBorder="1" applyAlignment="1">
      <alignment horizontal="center" vertical="top"/>
    </xf>
    <xf numFmtId="0" fontId="14" fillId="0" borderId="16" xfId="4" applyFont="1" applyBorder="1">
      <alignment vertical="top"/>
    </xf>
    <xf numFmtId="14" fontId="14" fillId="0" borderId="16" xfId="4" applyNumberFormat="1" applyFont="1" applyBorder="1" applyAlignment="1">
      <alignment horizontal="center" vertical="top"/>
    </xf>
    <xf numFmtId="170" fontId="14" fillId="0" borderId="1" xfId="4" applyNumberFormat="1" applyFont="1" applyBorder="1" applyAlignment="1">
      <alignment horizontal="center" vertical="top"/>
    </xf>
    <xf numFmtId="0" fontId="14" fillId="0" borderId="20" xfId="4" applyFont="1" applyBorder="1">
      <alignment vertical="top"/>
    </xf>
    <xf numFmtId="0" fontId="14" fillId="0" borderId="15" xfId="4" applyFont="1" applyBorder="1">
      <alignment vertical="top"/>
    </xf>
    <xf numFmtId="7" fontId="14" fillId="0" borderId="16" xfId="4" applyNumberFormat="1" applyFont="1" applyBorder="1">
      <alignment vertical="top"/>
    </xf>
    <xf numFmtId="15" fontId="14" fillId="0" borderId="16" xfId="4" applyNumberFormat="1" applyFont="1" applyBorder="1" applyAlignment="1">
      <alignment horizontal="center" vertical="top"/>
    </xf>
    <xf numFmtId="15" fontId="14" fillId="0" borderId="0" xfId="4" applyNumberFormat="1" applyFont="1" applyBorder="1" applyAlignment="1">
      <alignment horizontal="center" vertical="top"/>
    </xf>
    <xf numFmtId="7" fontId="14" fillId="0" borderId="0" xfId="4" applyNumberFormat="1" applyFont="1" applyAlignment="1">
      <alignment horizontal="right" vertical="top"/>
    </xf>
    <xf numFmtId="15" fontId="14" fillId="0" borderId="0" xfId="4" applyNumberFormat="1" applyFont="1">
      <alignment vertical="top"/>
    </xf>
    <xf numFmtId="0" fontId="22" fillId="0" borderId="0" xfId="4" applyFont="1" applyAlignment="1">
      <alignment horizontal="centerContinuous" vertical="top"/>
    </xf>
    <xf numFmtId="0" fontId="15" fillId="0" borderId="0" xfId="4" applyFont="1" applyAlignment="1">
      <alignment horizontal="left" vertical="top"/>
    </xf>
    <xf numFmtId="174" fontId="8" fillId="0" borderId="0" xfId="4" applyNumberFormat="1" applyAlignment="1">
      <alignment horizontal="center" vertical="top"/>
    </xf>
    <xf numFmtId="171" fontId="14" fillId="0" borderId="0" xfId="4" applyNumberFormat="1" applyFont="1" applyAlignment="1">
      <alignment horizontal="center" vertical="top"/>
    </xf>
    <xf numFmtId="170" fontId="14" fillId="0" borderId="0" xfId="4" applyNumberFormat="1" applyFont="1" applyAlignment="1">
      <alignment horizontal="center" vertical="top"/>
    </xf>
    <xf numFmtId="166" fontId="8" fillId="0" borderId="0" xfId="4" applyNumberFormat="1" applyAlignment="1">
      <alignment horizontal="center" vertical="top"/>
    </xf>
    <xf numFmtId="0" fontId="12" fillId="0" borderId="0" xfId="4" applyFont="1" applyAlignment="1">
      <alignment horizontal="left" vertical="top"/>
    </xf>
    <xf numFmtId="0" fontId="10" fillId="0" borderId="0" xfId="4" applyFont="1" applyAlignment="1"/>
    <xf numFmtId="0" fontId="13" fillId="0" borderId="0" xfId="4" applyFont="1">
      <alignment vertical="top"/>
    </xf>
    <xf numFmtId="0" fontId="16" fillId="0" borderId="0" xfId="4" applyFont="1" applyAlignment="1">
      <alignment horizontal="left"/>
    </xf>
    <xf numFmtId="0" fontId="14" fillId="0" borderId="0" xfId="4" applyNumberFormat="1" applyFont="1">
      <alignment vertical="top"/>
    </xf>
    <xf numFmtId="14" fontId="8" fillId="0" borderId="0" xfId="4" applyNumberFormat="1" applyAlignment="1">
      <alignment horizontal="center" vertical="top"/>
    </xf>
    <xf numFmtId="0" fontId="19" fillId="0" borderId="0" xfId="4" applyFont="1" applyAlignment="1">
      <alignment horizontal="centerContinuous" vertical="top"/>
    </xf>
    <xf numFmtId="0" fontId="14" fillId="0" borderId="35" xfId="4" applyFont="1" applyBorder="1">
      <alignment vertical="top"/>
    </xf>
    <xf numFmtId="0" fontId="14" fillId="0" borderId="3" xfId="4" applyFont="1" applyBorder="1">
      <alignment vertical="top"/>
    </xf>
    <xf numFmtId="0" fontId="14" fillId="0" borderId="9" xfId="4" applyFont="1" applyBorder="1">
      <alignment vertical="top"/>
    </xf>
    <xf numFmtId="0" fontId="14" fillId="0" borderId="1" xfId="4" applyNumberFormat="1" applyFont="1" applyBorder="1" applyAlignment="1">
      <alignment horizontal="center" vertical="top"/>
    </xf>
    <xf numFmtId="173" fontId="14" fillId="0" borderId="1" xfId="4" applyNumberFormat="1" applyFont="1" applyBorder="1" applyAlignment="1">
      <alignment horizontal="center" vertical="top"/>
    </xf>
    <xf numFmtId="0" fontId="23" fillId="0" borderId="0" xfId="0" applyFont="1" applyBorder="1"/>
    <xf numFmtId="0" fontId="24" fillId="0" borderId="0" xfId="0" applyFont="1"/>
    <xf numFmtId="0" fontId="24" fillId="0" borderId="0" xfId="0" applyFont="1" applyBorder="1"/>
    <xf numFmtId="0" fontId="25" fillId="0" borderId="0" xfId="0" applyFont="1" applyBorder="1" applyAlignment="1">
      <alignment horizontal="center"/>
    </xf>
    <xf numFmtId="0" fontId="26" fillId="0" borderId="0" xfId="0" applyFont="1" applyAlignment="1">
      <alignment horizontal="center"/>
    </xf>
    <xf numFmtId="14" fontId="26" fillId="0" borderId="0" xfId="0" applyNumberFormat="1" applyFont="1" applyAlignment="1">
      <alignment horizontal="center"/>
    </xf>
    <xf numFmtId="0" fontId="26" fillId="0" borderId="0" xfId="0" applyFont="1" applyBorder="1" applyAlignment="1">
      <alignment horizontal="right"/>
    </xf>
    <xf numFmtId="0" fontId="26" fillId="0" borderId="0" xfId="0" applyFont="1" applyBorder="1" applyAlignment="1">
      <alignment horizontal="center"/>
    </xf>
    <xf numFmtId="0" fontId="27" fillId="0" borderId="10" xfId="0" applyFont="1" applyFill="1" applyBorder="1" applyAlignment="1">
      <alignment horizontal="center"/>
    </xf>
    <xf numFmtId="0" fontId="26" fillId="0" borderId="17" xfId="0" applyFont="1" applyBorder="1" applyAlignment="1">
      <alignment horizontal="center"/>
    </xf>
    <xf numFmtId="0" fontId="27" fillId="0" borderId="30" xfId="0" applyFont="1" applyFill="1" applyBorder="1" applyAlignment="1">
      <alignment horizontal="center"/>
    </xf>
    <xf numFmtId="169" fontId="24" fillId="0" borderId="17" xfId="0" applyNumberFormat="1" applyFont="1" applyBorder="1"/>
    <xf numFmtId="0" fontId="25" fillId="0" borderId="30" xfId="0" applyFont="1" applyFill="1" applyBorder="1" applyAlignment="1">
      <alignment horizontal="center"/>
    </xf>
    <xf numFmtId="0" fontId="27" fillId="0" borderId="0" xfId="0" applyFont="1" applyFill="1" applyBorder="1" applyAlignment="1">
      <alignment horizontal="center"/>
    </xf>
    <xf numFmtId="164" fontId="27" fillId="0" borderId="0" xfId="0" applyNumberFormat="1" applyFont="1" applyFill="1" applyBorder="1" applyAlignment="1">
      <alignment horizontal="center"/>
    </xf>
    <xf numFmtId="169" fontId="24" fillId="0" borderId="0" xfId="0" applyNumberFormat="1" applyFont="1" applyBorder="1"/>
    <xf numFmtId="0" fontId="27" fillId="0" borderId="17" xfId="0" applyFont="1" applyFill="1" applyBorder="1" applyAlignment="1">
      <alignment horizontal="center"/>
    </xf>
    <xf numFmtId="164" fontId="27" fillId="0" borderId="17" xfId="0" applyNumberFormat="1" applyFont="1" applyFill="1" applyBorder="1" applyAlignment="1">
      <alignment horizontal="center"/>
    </xf>
    <xf numFmtId="169" fontId="24" fillId="0" borderId="30" xfId="0" applyNumberFormat="1" applyFont="1" applyFill="1" applyBorder="1" applyAlignment="1"/>
    <xf numFmtId="169" fontId="24" fillId="0" borderId="17" xfId="0" applyNumberFormat="1" applyFont="1" applyFill="1" applyBorder="1" applyAlignment="1"/>
    <xf numFmtId="169" fontId="24" fillId="0" borderId="17" xfId="0" applyNumberFormat="1" applyFont="1" applyBorder="1" applyAlignment="1"/>
    <xf numFmtId="0" fontId="28" fillId="0" borderId="0" xfId="0" applyFont="1"/>
    <xf numFmtId="0" fontId="26" fillId="0" borderId="36" xfId="0" applyFont="1" applyBorder="1"/>
    <xf numFmtId="0" fontId="24" fillId="0" borderId="33" xfId="0" applyFont="1" applyBorder="1"/>
    <xf numFmtId="0" fontId="24" fillId="0" borderId="33" xfId="0" applyFont="1" applyFill="1" applyBorder="1" applyAlignment="1">
      <alignment horizontal="center"/>
    </xf>
    <xf numFmtId="0" fontId="25" fillId="0" borderId="0" xfId="0" applyFont="1" applyBorder="1"/>
    <xf numFmtId="0" fontId="23" fillId="0" borderId="0" xfId="0" applyFont="1"/>
    <xf numFmtId="0" fontId="24" fillId="0" borderId="0" xfId="0" applyFont="1" applyAlignment="1">
      <alignment horizontal="center"/>
    </xf>
    <xf numFmtId="0" fontId="26" fillId="0" borderId="0" xfId="0" applyFont="1"/>
    <xf numFmtId="0" fontId="24" fillId="0" borderId="1" xfId="0" applyFont="1" applyBorder="1"/>
    <xf numFmtId="0" fontId="26" fillId="3" borderId="30" xfId="0" applyFont="1" applyFill="1" applyBorder="1"/>
    <xf numFmtId="0" fontId="24" fillId="3" borderId="30" xfId="0" applyFont="1" applyFill="1" applyBorder="1"/>
    <xf numFmtId="0" fontId="26" fillId="0" borderId="21" xfId="0" applyFont="1" applyBorder="1"/>
    <xf numFmtId="0" fontId="24" fillId="0" borderId="22" xfId="0" applyFont="1" applyBorder="1"/>
    <xf numFmtId="0" fontId="24" fillId="0" borderId="25" xfId="0" applyFont="1" applyBorder="1"/>
    <xf numFmtId="0" fontId="26" fillId="0" borderId="6" xfId="0" applyFont="1" applyBorder="1"/>
    <xf numFmtId="0" fontId="24" fillId="0" borderId="13" xfId="0" applyFont="1" applyBorder="1"/>
    <xf numFmtId="0" fontId="24" fillId="0" borderId="15" xfId="0" applyFont="1" applyBorder="1"/>
    <xf numFmtId="0" fontId="26" fillId="0" borderId="7" xfId="0" applyFont="1" applyBorder="1"/>
    <xf numFmtId="0" fontId="24" fillId="0" borderId="6" xfId="0" applyFont="1" applyBorder="1"/>
    <xf numFmtId="0" fontId="26" fillId="4" borderId="30" xfId="0" applyFont="1" applyFill="1" applyBorder="1"/>
    <xf numFmtId="0" fontId="24" fillId="4" borderId="30" xfId="0" applyFont="1" applyFill="1" applyBorder="1"/>
    <xf numFmtId="0" fontId="29" fillId="0" borderId="0" xfId="0" applyFont="1"/>
    <xf numFmtId="0" fontId="24" fillId="0" borderId="13" xfId="0" applyFont="1" applyBorder="1" applyAlignment="1">
      <alignment horizontal="center" wrapText="1"/>
    </xf>
    <xf numFmtId="170" fontId="8" fillId="0" borderId="0" xfId="4" applyNumberFormat="1" applyAlignment="1">
      <alignment horizontal="center" vertical="top"/>
    </xf>
    <xf numFmtId="15" fontId="14" fillId="0" borderId="0" xfId="4" applyNumberFormat="1" applyFont="1" applyBorder="1" applyAlignment="1">
      <alignment horizontal="left" vertical="top"/>
    </xf>
    <xf numFmtId="15" fontId="14" fillId="0" borderId="20" xfId="4" applyNumberFormat="1" applyFont="1" applyBorder="1" applyAlignment="1">
      <alignment horizontal="center" vertical="top"/>
    </xf>
    <xf numFmtId="170" fontId="14" fillId="0" borderId="15" xfId="4" applyNumberFormat="1" applyFont="1" applyBorder="1" applyAlignment="1">
      <alignment horizontal="center" vertical="top"/>
    </xf>
    <xf numFmtId="0" fontId="8" fillId="0" borderId="0" xfId="3">
      <alignment vertical="top"/>
    </xf>
    <xf numFmtId="7" fontId="8" fillId="0" borderId="0" xfId="3" applyNumberFormat="1">
      <alignment vertical="top"/>
    </xf>
    <xf numFmtId="0" fontId="22" fillId="0" borderId="0" xfId="3" applyFont="1" applyAlignment="1">
      <alignment horizontal="centerContinuous" vertical="top"/>
    </xf>
    <xf numFmtId="0" fontId="15" fillId="0" borderId="0" xfId="3" applyFont="1" applyAlignment="1">
      <alignment horizontal="centerContinuous" vertical="top"/>
    </xf>
    <xf numFmtId="7" fontId="7" fillId="0" borderId="0" xfId="3" applyNumberFormat="1" applyFont="1">
      <alignment vertical="top"/>
    </xf>
    <xf numFmtId="0" fontId="10" fillId="0" borderId="0" xfId="3" applyFont="1" applyAlignment="1">
      <alignment horizontal="center" vertical="top"/>
    </xf>
    <xf numFmtId="0" fontId="11" fillId="0" borderId="0" xfId="3" applyFont="1" applyAlignment="1">
      <alignment horizontal="left" vertical="top"/>
    </xf>
    <xf numFmtId="0" fontId="15" fillId="0" borderId="0" xfId="3" applyFont="1" applyAlignment="1">
      <alignment horizontal="left" vertical="top"/>
    </xf>
    <xf numFmtId="0" fontId="21" fillId="0" borderId="0" xfId="3" applyFont="1" applyAlignment="1">
      <alignment horizontal="center" vertical="top"/>
    </xf>
    <xf numFmtId="0" fontId="21" fillId="0" borderId="0" xfId="3" applyFont="1">
      <alignment vertical="top"/>
    </xf>
    <xf numFmtId="0" fontId="21" fillId="0" borderId="17" xfId="3" applyFont="1" applyBorder="1" applyAlignment="1">
      <alignment horizontal="center" vertical="top"/>
    </xf>
    <xf numFmtId="174" fontId="21" fillId="0" borderId="0" xfId="3" applyNumberFormat="1" applyFont="1" applyAlignment="1">
      <alignment horizontal="center" vertical="top"/>
    </xf>
    <xf numFmtId="166" fontId="21" fillId="0" borderId="0" xfId="3" applyNumberFormat="1" applyFont="1" applyAlignment="1">
      <alignment horizontal="center" vertical="top"/>
    </xf>
    <xf numFmtId="7" fontId="30" fillId="0" borderId="0" xfId="4" applyNumberFormat="1" applyFont="1">
      <alignment vertical="top"/>
    </xf>
    <xf numFmtId="0" fontId="30" fillId="0" borderId="0" xfId="4" applyFont="1">
      <alignment vertical="top"/>
    </xf>
    <xf numFmtId="166" fontId="30" fillId="0" borderId="0" xfId="4" applyNumberFormat="1" applyFont="1" applyAlignment="1">
      <alignment horizontal="center" vertical="top"/>
    </xf>
    <xf numFmtId="0" fontId="30" fillId="0" borderId="0" xfId="4" applyFont="1" applyBorder="1" applyAlignment="1">
      <alignment horizontal="center" vertical="top"/>
    </xf>
    <xf numFmtId="0" fontId="30" fillId="0" borderId="17" xfId="4" applyFont="1" applyBorder="1" applyAlignment="1">
      <alignment horizontal="center" vertical="top"/>
    </xf>
    <xf numFmtId="14" fontId="24" fillId="0" borderId="0" xfId="0" applyNumberFormat="1" applyFont="1"/>
    <xf numFmtId="0" fontId="34" fillId="0" borderId="0" xfId="4" applyFont="1" applyAlignment="1">
      <alignment horizontal="centerContinuous" vertical="top"/>
    </xf>
    <xf numFmtId="0" fontId="32" fillId="0" borderId="0" xfId="4" applyFont="1" applyAlignment="1">
      <alignment horizontal="centerContinuous" vertical="top"/>
    </xf>
    <xf numFmtId="14" fontId="33" fillId="0" borderId="0" xfId="4" applyNumberFormat="1" applyFont="1">
      <alignment vertical="top"/>
    </xf>
    <xf numFmtId="0" fontId="30" fillId="0" borderId="0" xfId="4" applyFont="1" applyAlignment="1">
      <alignment horizontal="centerContinuous" vertical="top"/>
    </xf>
    <xf numFmtId="7" fontId="31" fillId="0" borderId="0" xfId="4" applyNumberFormat="1" applyFont="1">
      <alignment vertical="top"/>
    </xf>
    <xf numFmtId="0" fontId="32" fillId="0" borderId="0" xfId="4" applyFont="1" applyAlignment="1">
      <alignment horizontal="left" vertical="top"/>
    </xf>
    <xf numFmtId="7" fontId="32" fillId="0" borderId="0" xfId="4" applyNumberFormat="1" applyFont="1">
      <alignment vertical="top"/>
    </xf>
    <xf numFmtId="0" fontId="31" fillId="0" borderId="0" xfId="4" applyFont="1" applyAlignment="1">
      <alignment horizontal="left"/>
    </xf>
    <xf numFmtId="0" fontId="30" fillId="0" borderId="0" xfId="4" applyFont="1" applyAlignment="1">
      <alignment horizontal="center" vertical="top"/>
    </xf>
    <xf numFmtId="0" fontId="30" fillId="0" borderId="0" xfId="4" applyNumberFormat="1" applyFont="1" applyAlignment="1">
      <alignment horizontal="center" vertical="top"/>
    </xf>
    <xf numFmtId="0" fontId="30" fillId="0" borderId="17" xfId="4" applyNumberFormat="1" applyFont="1" applyFill="1" applyBorder="1" applyAlignment="1">
      <alignment horizontal="center" vertical="top"/>
    </xf>
    <xf numFmtId="172" fontId="30" fillId="0" borderId="0" xfId="4" applyNumberFormat="1" applyFont="1" applyAlignment="1">
      <alignment horizontal="center" vertical="top"/>
    </xf>
    <xf numFmtId="7" fontId="30" fillId="0" borderId="0" xfId="4" applyNumberFormat="1" applyFont="1" applyAlignment="1">
      <alignment horizontal="center" vertical="top"/>
    </xf>
    <xf numFmtId="166" fontId="30" fillId="0" borderId="0" xfId="4" applyNumberFormat="1" applyFont="1" applyBorder="1" applyAlignment="1">
      <alignment horizontal="center" vertical="top"/>
    </xf>
    <xf numFmtId="7" fontId="36" fillId="0" borderId="0" xfId="3" applyNumberFormat="1" applyFont="1" applyAlignment="1">
      <alignment horizontal="center" vertical="top"/>
    </xf>
    <xf numFmtId="176" fontId="36" fillId="0" borderId="0" xfId="3" applyNumberFormat="1" applyFont="1" applyAlignment="1">
      <alignment horizontal="center" vertical="top"/>
    </xf>
    <xf numFmtId="166" fontId="37" fillId="0" borderId="0" xfId="3" applyNumberFormat="1" applyFont="1" applyAlignment="1">
      <alignment horizontal="center" vertical="top"/>
    </xf>
    <xf numFmtId="0" fontId="25" fillId="0" borderId="0" xfId="0" applyFont="1" applyAlignment="1">
      <alignment horizontal="center"/>
    </xf>
    <xf numFmtId="0" fontId="38" fillId="0" borderId="0" xfId="0" applyFont="1" applyBorder="1" applyAlignment="1">
      <alignment horizontal="right"/>
    </xf>
    <xf numFmtId="0" fontId="24" fillId="0" borderId="0" xfId="0" applyFont="1" applyBorder="1" applyAlignment="1">
      <alignment horizontal="center" wrapText="1"/>
    </xf>
    <xf numFmtId="0" fontId="24" fillId="38" borderId="33" xfId="0" applyFont="1" applyFill="1" applyBorder="1" applyAlignment="1">
      <alignment horizontal="center"/>
    </xf>
    <xf numFmtId="7" fontId="4" fillId="0" borderId="0" xfId="4" applyNumberFormat="1" applyFont="1" applyFill="1" applyBorder="1" applyAlignment="1">
      <alignment horizontal="center" vertical="top"/>
    </xf>
    <xf numFmtId="166" fontId="4" fillId="0" borderId="0" xfId="4" applyNumberFormat="1" applyFont="1" applyFill="1" applyBorder="1" applyAlignment="1">
      <alignment horizontal="center" vertical="top"/>
    </xf>
    <xf numFmtId="174" fontId="4" fillId="0" borderId="0" xfId="4" applyNumberFormat="1" applyFont="1" applyFill="1" applyBorder="1" applyAlignment="1">
      <alignment horizontal="center" vertical="top"/>
    </xf>
    <xf numFmtId="0" fontId="39" fillId="0" borderId="0" xfId="0" applyFont="1" applyAlignment="1">
      <alignment horizontal="center"/>
    </xf>
    <xf numFmtId="0" fontId="61" fillId="0" borderId="0" xfId="0" applyFont="1" applyBorder="1"/>
    <xf numFmtId="0" fontId="60" fillId="0" borderId="0" xfId="0" applyFont="1"/>
    <xf numFmtId="169" fontId="60" fillId="0" borderId="0" xfId="0" applyNumberFormat="1" applyFont="1"/>
    <xf numFmtId="0" fontId="60" fillId="0" borderId="0" xfId="0" applyFont="1" applyBorder="1"/>
    <xf numFmtId="0" fontId="60" fillId="0" borderId="0" xfId="0" applyFont="1" applyFill="1"/>
    <xf numFmtId="0" fontId="61" fillId="0" borderId="0" xfId="0" quotePrefix="1" applyFont="1" applyAlignment="1">
      <alignment horizontal="center"/>
    </xf>
    <xf numFmtId="0" fontId="60" fillId="0" borderId="0" xfId="0" applyFont="1" applyBorder="1" applyAlignment="1">
      <alignment horizontal="center"/>
    </xf>
    <xf numFmtId="0" fontId="60" fillId="0" borderId="0" xfId="0" applyFont="1" applyAlignment="1">
      <alignment horizontal="center"/>
    </xf>
    <xf numFmtId="0" fontId="61" fillId="0" borderId="0" xfId="0" applyFont="1" applyAlignment="1">
      <alignment horizontal="center"/>
    </xf>
    <xf numFmtId="37" fontId="61" fillId="0" borderId="37" xfId="0" applyNumberFormat="1" applyFont="1" applyBorder="1" applyAlignment="1">
      <alignment horizontal="centerContinuous"/>
    </xf>
    <xf numFmtId="0" fontId="61" fillId="0" borderId="38" xfId="0" applyNumberFormat="1" applyFont="1" applyBorder="1" applyAlignment="1">
      <alignment horizontal="centerContinuous"/>
    </xf>
    <xf numFmtId="169" fontId="61" fillId="0" borderId="38" xfId="0" applyNumberFormat="1" applyFont="1" applyBorder="1" applyAlignment="1">
      <alignment horizontal="centerContinuous"/>
    </xf>
    <xf numFmtId="0" fontId="60" fillId="0" borderId="35" xfId="0" applyFont="1" applyBorder="1"/>
    <xf numFmtId="0" fontId="60" fillId="0" borderId="33" xfId="0" applyFont="1" applyBorder="1"/>
    <xf numFmtId="169" fontId="60" fillId="0" borderId="41" xfId="0" applyNumberFormat="1" applyFont="1" applyBorder="1"/>
    <xf numFmtId="37" fontId="60" fillId="0" borderId="40" xfId="0" applyNumberFormat="1" applyFont="1" applyBorder="1"/>
    <xf numFmtId="169" fontId="60" fillId="0" borderId="33" xfId="0" applyNumberFormat="1" applyFont="1" applyBorder="1"/>
    <xf numFmtId="0" fontId="61" fillId="0" borderId="0" xfId="0" applyFont="1" applyBorder="1" applyAlignment="1">
      <alignment horizontal="center"/>
    </xf>
    <xf numFmtId="167" fontId="60" fillId="0" borderId="40" xfId="5" applyNumberFormat="1" applyFont="1" applyBorder="1" applyAlignment="1">
      <alignment horizontal="right"/>
    </xf>
    <xf numFmtId="0" fontId="60" fillId="0" borderId="33" xfId="0" applyFont="1" applyBorder="1" applyAlignment="1">
      <alignment horizontal="left"/>
    </xf>
    <xf numFmtId="169" fontId="60" fillId="0" borderId="41" xfId="0" applyNumberFormat="1" applyFont="1" applyBorder="1" applyAlignment="1">
      <alignment horizontal="left"/>
    </xf>
    <xf numFmtId="169" fontId="60" fillId="0" borderId="33" xfId="0" applyNumberFormat="1" applyFont="1" applyBorder="1" applyAlignment="1">
      <alignment horizontal="left"/>
    </xf>
    <xf numFmtId="0" fontId="60" fillId="0" borderId="13" xfId="0" applyFont="1" applyBorder="1" applyAlignment="1">
      <alignment horizontal="center"/>
    </xf>
    <xf numFmtId="0" fontId="61" fillId="0" borderId="13" xfId="0" applyFont="1" applyBorder="1" applyAlignment="1">
      <alignment horizontal="center"/>
    </xf>
    <xf numFmtId="0" fontId="60" fillId="0" borderId="24" xfId="0" applyFont="1" applyBorder="1"/>
    <xf numFmtId="37" fontId="61" fillId="0" borderId="26" xfId="0" applyNumberFormat="1" applyFont="1" applyBorder="1"/>
    <xf numFmtId="37" fontId="60" fillId="0" borderId="27" xfId="0" applyNumberFormat="1" applyFont="1" applyBorder="1"/>
    <xf numFmtId="169" fontId="60" fillId="0" borderId="28" xfId="0" applyNumberFormat="1" applyFont="1" applyBorder="1"/>
    <xf numFmtId="169" fontId="60" fillId="0" borderId="27" xfId="0" applyNumberFormat="1" applyFont="1" applyBorder="1"/>
    <xf numFmtId="0" fontId="61" fillId="0" borderId="0" xfId="0" applyFont="1" applyBorder="1" applyAlignment="1">
      <alignment horizontal="right"/>
    </xf>
    <xf numFmtId="0" fontId="61" fillId="0" borderId="0" xfId="0" applyFont="1" applyAlignment="1">
      <alignment horizontal="right"/>
    </xf>
    <xf numFmtId="0" fontId="61" fillId="2" borderId="2" xfId="0" applyFont="1" applyFill="1" applyBorder="1" applyAlignment="1">
      <alignment horizontal="right"/>
    </xf>
    <xf numFmtId="0" fontId="61" fillId="0" borderId="4" xfId="0" applyFont="1" applyBorder="1" applyAlignment="1">
      <alignment horizontal="center"/>
    </xf>
    <xf numFmtId="169" fontId="60" fillId="0" borderId="0" xfId="0" applyNumberFormat="1" applyFont="1" applyBorder="1" applyAlignment="1">
      <alignment horizontal="center"/>
    </xf>
    <xf numFmtId="0" fontId="61" fillId="0" borderId="11" xfId="0" applyFont="1" applyBorder="1" applyAlignment="1">
      <alignment horizontal="center"/>
    </xf>
    <xf numFmtId="0" fontId="60" fillId="0" borderId="10" xfId="0" applyFont="1" applyBorder="1" applyAlignment="1">
      <alignment horizontal="center"/>
    </xf>
    <xf numFmtId="169" fontId="60" fillId="0" borderId="18" xfId="0" applyNumberFormat="1" applyFont="1" applyBorder="1" applyAlignment="1">
      <alignment horizontal="center"/>
    </xf>
    <xf numFmtId="0" fontId="60" fillId="0" borderId="10" xfId="0" applyFont="1" applyFill="1" applyBorder="1" applyAlignment="1">
      <alignment horizontal="center"/>
    </xf>
    <xf numFmtId="0" fontId="61" fillId="0" borderId="17" xfId="0" applyFont="1" applyFill="1" applyBorder="1" applyAlignment="1">
      <alignment horizontal="center"/>
    </xf>
    <xf numFmtId="0" fontId="61" fillId="2" borderId="19" xfId="0" applyFont="1" applyFill="1" applyBorder="1" applyAlignment="1">
      <alignment horizontal="center"/>
    </xf>
    <xf numFmtId="0" fontId="61" fillId="0" borderId="5" xfId="0" applyFont="1" applyBorder="1" applyAlignment="1">
      <alignment horizontal="center"/>
    </xf>
    <xf numFmtId="169" fontId="61" fillId="0" borderId="12" xfId="0" applyNumberFormat="1" applyFont="1" applyBorder="1" applyAlignment="1">
      <alignment horizontal="center"/>
    </xf>
    <xf numFmtId="169" fontId="61" fillId="0" borderId="17" xfId="0" applyNumberFormat="1" applyFont="1" applyBorder="1" applyAlignment="1">
      <alignment horizontal="center"/>
    </xf>
    <xf numFmtId="0" fontId="60" fillId="0" borderId="30" xfId="0" applyFont="1" applyFill="1" applyBorder="1" applyAlignment="1">
      <alignment horizontal="center"/>
    </xf>
    <xf numFmtId="37" fontId="60" fillId="0" borderId="17" xfId="0" applyNumberFormat="1" applyFont="1" applyBorder="1"/>
    <xf numFmtId="170" fontId="60" fillId="0" borderId="17" xfId="0" applyNumberFormat="1" applyFont="1" applyFill="1" applyBorder="1"/>
    <xf numFmtId="5" fontId="60" fillId="0" borderId="17" xfId="0" applyNumberFormat="1" applyFont="1" applyFill="1" applyBorder="1"/>
    <xf numFmtId="7" fontId="60" fillId="0" borderId="17" xfId="0" applyNumberFormat="1" applyFont="1" applyFill="1" applyBorder="1"/>
    <xf numFmtId="178" fontId="60" fillId="0" borderId="17" xfId="0" applyNumberFormat="1" applyFont="1" applyBorder="1"/>
    <xf numFmtId="169" fontId="60" fillId="2" borderId="19" xfId="0" applyNumberFormat="1" applyFont="1" applyFill="1" applyBorder="1"/>
    <xf numFmtId="5" fontId="60" fillId="0" borderId="17" xfId="0" applyNumberFormat="1" applyFont="1" applyBorder="1"/>
    <xf numFmtId="166" fontId="60" fillId="0" borderId="12" xfId="0" applyNumberFormat="1" applyFont="1" applyBorder="1"/>
    <xf numFmtId="166" fontId="60" fillId="0" borderId="17" xfId="0" applyNumberFormat="1" applyFont="1" applyBorder="1"/>
    <xf numFmtId="170" fontId="60" fillId="0" borderId="17" xfId="0" applyNumberFormat="1" applyFont="1" applyBorder="1"/>
    <xf numFmtId="7" fontId="60" fillId="0" borderId="17" xfId="0" applyNumberFormat="1" applyFont="1" applyBorder="1"/>
    <xf numFmtId="0" fontId="60" fillId="0" borderId="17" xfId="0" applyFont="1" applyFill="1" applyBorder="1" applyAlignment="1">
      <alignment horizontal="center"/>
    </xf>
    <xf numFmtId="0" fontId="60" fillId="0" borderId="0" xfId="0" applyFont="1" applyFill="1" applyBorder="1" applyAlignment="1">
      <alignment horizontal="center"/>
    </xf>
    <xf numFmtId="164" fontId="60" fillId="0" borderId="0" xfId="0" applyNumberFormat="1" applyFont="1" applyFill="1" applyBorder="1" applyAlignment="1">
      <alignment horizontal="center"/>
    </xf>
    <xf numFmtId="37" fontId="60" fillId="0" borderId="0" xfId="0" applyNumberFormat="1" applyFont="1" applyBorder="1"/>
    <xf numFmtId="170" fontId="60" fillId="0" borderId="0" xfId="0" applyNumberFormat="1" applyFont="1" applyBorder="1"/>
    <xf numFmtId="5" fontId="60" fillId="0" borderId="0" xfId="0" applyNumberFormat="1" applyFont="1" applyBorder="1"/>
    <xf numFmtId="7" fontId="60" fillId="0" borderId="0" xfId="0" applyNumberFormat="1" applyFont="1" applyBorder="1"/>
    <xf numFmtId="178" fontId="60" fillId="0" borderId="0" xfId="2" quotePrefix="1" applyNumberFormat="1" applyFont="1" applyBorder="1"/>
    <xf numFmtId="169" fontId="60" fillId="2" borderId="3" xfId="0" applyNumberFormat="1" applyFont="1" applyFill="1" applyBorder="1"/>
    <xf numFmtId="5" fontId="60" fillId="0" borderId="0" xfId="2" applyNumberFormat="1" applyFont="1" applyBorder="1"/>
    <xf numFmtId="166" fontId="60" fillId="0" borderId="8" xfId="2" applyNumberFormat="1" applyFont="1" applyBorder="1"/>
    <xf numFmtId="166" fontId="60" fillId="0" borderId="0" xfId="2" applyNumberFormat="1" applyFont="1" applyBorder="1"/>
    <xf numFmtId="164" fontId="60" fillId="0" borderId="17" xfId="0" applyNumberFormat="1" applyFont="1" applyFill="1" applyBorder="1" applyAlignment="1">
      <alignment horizontal="center"/>
    </xf>
    <xf numFmtId="5" fontId="60" fillId="0" borderId="0" xfId="2" quotePrefix="1" applyNumberFormat="1" applyFont="1" applyBorder="1"/>
    <xf numFmtId="166" fontId="60" fillId="0" borderId="8" xfId="2" quotePrefix="1" applyNumberFormat="1" applyFont="1" applyBorder="1"/>
    <xf numFmtId="166" fontId="60" fillId="0" borderId="0" xfId="2" quotePrefix="1" applyNumberFormat="1" applyFont="1" applyBorder="1"/>
    <xf numFmtId="178" fontId="60" fillId="0" borderId="0" xfId="0" applyNumberFormat="1" applyFont="1" applyBorder="1"/>
    <xf numFmtId="166" fontId="60" fillId="0" borderId="8" xfId="0" applyNumberFormat="1" applyFont="1" applyBorder="1"/>
    <xf numFmtId="166" fontId="60" fillId="0" borderId="0" xfId="0" applyNumberFormat="1" applyFont="1" applyBorder="1"/>
    <xf numFmtId="37" fontId="60" fillId="0" borderId="10" xfId="0" applyNumberFormat="1" applyFont="1" applyFill="1" applyBorder="1"/>
    <xf numFmtId="170" fontId="60" fillId="0" borderId="0" xfId="0" applyNumberFormat="1" applyFont="1" applyFill="1" applyBorder="1"/>
    <xf numFmtId="5" fontId="60" fillId="0" borderId="0" xfId="0" applyNumberFormat="1" applyFont="1" applyFill="1" applyBorder="1"/>
    <xf numFmtId="7" fontId="60" fillId="0" borderId="0" xfId="0" applyNumberFormat="1" applyFont="1" applyFill="1" applyBorder="1"/>
    <xf numFmtId="37" fontId="60" fillId="0" borderId="0" xfId="0" applyNumberFormat="1" applyFont="1" applyFill="1" applyBorder="1"/>
    <xf numFmtId="5" fontId="60" fillId="0" borderId="0" xfId="2" quotePrefix="1" applyNumberFormat="1" applyFont="1" applyFill="1" applyBorder="1"/>
    <xf numFmtId="166" fontId="60" fillId="0" borderId="8" xfId="2" quotePrefix="1" applyNumberFormat="1" applyFont="1" applyFill="1" applyBorder="1"/>
    <xf numFmtId="166" fontId="60" fillId="0" borderId="0" xfId="2" quotePrefix="1" applyNumberFormat="1" applyFont="1" applyFill="1" applyBorder="1"/>
    <xf numFmtId="0" fontId="60" fillId="0" borderId="0" xfId="0" applyFont="1" applyFill="1" applyBorder="1"/>
    <xf numFmtId="178" fontId="60" fillId="0" borderId="0" xfId="0" applyNumberFormat="1" applyFont="1" applyFill="1" applyBorder="1"/>
    <xf numFmtId="166" fontId="60" fillId="0" borderId="8" xfId="0" applyNumberFormat="1" applyFont="1" applyFill="1" applyBorder="1"/>
    <xf numFmtId="166" fontId="60" fillId="0" borderId="0" xfId="0" applyNumberFormat="1" applyFont="1" applyFill="1" applyBorder="1"/>
    <xf numFmtId="37" fontId="60" fillId="0" borderId="17" xfId="0" applyNumberFormat="1" applyFont="1" applyFill="1" applyBorder="1"/>
    <xf numFmtId="178" fontId="60" fillId="0" borderId="17" xfId="0" applyNumberFormat="1" applyFont="1" applyFill="1" applyBorder="1"/>
    <xf numFmtId="166" fontId="60" fillId="0" borderId="12" xfId="0" applyNumberFormat="1" applyFont="1" applyFill="1" applyBorder="1"/>
    <xf numFmtId="166" fontId="60" fillId="0" borderId="17" xfId="0" applyNumberFormat="1" applyFont="1" applyFill="1" applyBorder="1"/>
    <xf numFmtId="170" fontId="60" fillId="0" borderId="0" xfId="0" applyNumberFormat="1" applyFont="1" applyBorder="1" applyAlignment="1"/>
    <xf numFmtId="5" fontId="60" fillId="0" borderId="0" xfId="0" applyNumberFormat="1" applyFont="1" applyBorder="1" applyAlignment="1"/>
    <xf numFmtId="7" fontId="60" fillId="0" borderId="0" xfId="0" applyNumberFormat="1" applyFont="1" applyBorder="1" applyAlignment="1"/>
    <xf numFmtId="169" fontId="60" fillId="2" borderId="3" xfId="0" applyNumberFormat="1" applyFont="1" applyFill="1" applyBorder="1" applyAlignment="1"/>
    <xf numFmtId="170" fontId="60" fillId="0" borderId="0" xfId="0" applyNumberFormat="1" applyFont="1" applyFill="1" applyBorder="1" applyAlignment="1"/>
    <xf numFmtId="5" fontId="60" fillId="0" borderId="0" xfId="0" applyNumberFormat="1" applyFont="1" applyFill="1" applyBorder="1" applyAlignment="1"/>
    <xf numFmtId="7" fontId="60" fillId="0" borderId="0" xfId="0" applyNumberFormat="1" applyFont="1" applyFill="1" applyBorder="1" applyAlignment="1"/>
    <xf numFmtId="170" fontId="60" fillId="0" borderId="17" xfId="0" applyNumberFormat="1" applyFont="1" applyFill="1" applyBorder="1" applyAlignment="1"/>
    <xf numFmtId="5" fontId="60" fillId="0" borderId="17" xfId="0" applyNumberFormat="1" applyFont="1" applyFill="1" applyBorder="1" applyAlignment="1"/>
    <xf numFmtId="7" fontId="60" fillId="0" borderId="17" xfId="0" applyNumberFormat="1" applyFont="1" applyFill="1" applyBorder="1" applyAlignment="1"/>
    <xf numFmtId="169" fontId="60" fillId="2" borderId="19" xfId="0" applyNumberFormat="1" applyFont="1" applyFill="1" applyBorder="1" applyAlignment="1"/>
    <xf numFmtId="170" fontId="60" fillId="0" borderId="30" xfId="0" applyNumberFormat="1" applyFont="1" applyFill="1" applyBorder="1" applyAlignment="1"/>
    <xf numFmtId="5" fontId="60" fillId="0" borderId="30" xfId="0" applyNumberFormat="1" applyFont="1" applyFill="1" applyBorder="1" applyAlignment="1"/>
    <xf numFmtId="7" fontId="60" fillId="0" borderId="30" xfId="0" applyNumberFormat="1" applyFont="1" applyFill="1" applyBorder="1" applyAlignment="1"/>
    <xf numFmtId="169" fontId="60" fillId="2" borderId="42" xfId="0" applyNumberFormat="1" applyFont="1" applyFill="1" applyBorder="1" applyAlignment="1"/>
    <xf numFmtId="166" fontId="60" fillId="0" borderId="31" xfId="0" applyNumberFormat="1" applyFont="1" applyBorder="1"/>
    <xf numFmtId="170" fontId="60" fillId="0" borderId="17" xfId="0" applyNumberFormat="1" applyFont="1" applyBorder="1" applyAlignment="1"/>
    <xf numFmtId="5" fontId="60" fillId="0" borderId="17" xfId="0" applyNumberFormat="1" applyFont="1" applyBorder="1" applyAlignment="1"/>
    <xf numFmtId="7" fontId="60" fillId="0" borderId="17" xfId="0" applyNumberFormat="1" applyFont="1" applyBorder="1" applyAlignment="1"/>
    <xf numFmtId="171" fontId="60" fillId="0" borderId="17" xfId="0" applyNumberFormat="1" applyFont="1" applyBorder="1"/>
    <xf numFmtId="37" fontId="60" fillId="0" borderId="0" xfId="0" applyNumberFormat="1" applyFont="1"/>
    <xf numFmtId="178" fontId="60" fillId="0" borderId="0" xfId="0" applyNumberFormat="1" applyFont="1"/>
    <xf numFmtId="5" fontId="60" fillId="0" borderId="0" xfId="0" applyNumberFormat="1" applyFont="1"/>
    <xf numFmtId="0" fontId="62" fillId="0" borderId="0" xfId="0" applyFont="1"/>
    <xf numFmtId="0" fontId="61" fillId="0" borderId="36" xfId="0" applyFont="1" applyBorder="1"/>
    <xf numFmtId="0" fontId="60" fillId="2" borderId="33" xfId="0" applyFont="1" applyFill="1" applyBorder="1"/>
    <xf numFmtId="0" fontId="60" fillId="0" borderId="33" xfId="0" applyFont="1" applyFill="1" applyBorder="1" applyAlignment="1">
      <alignment horizontal="center"/>
    </xf>
    <xf numFmtId="169" fontId="60" fillId="2" borderId="33" xfId="0" applyNumberFormat="1" applyFont="1" applyFill="1" applyBorder="1"/>
    <xf numFmtId="168" fontId="60" fillId="0" borderId="0" xfId="0" applyNumberFormat="1" applyFont="1"/>
    <xf numFmtId="168" fontId="60" fillId="0" borderId="0" xfId="0" applyNumberFormat="1" applyFont="1" applyBorder="1"/>
    <xf numFmtId="0" fontId="61" fillId="0" borderId="0" xfId="0" applyFont="1" applyFill="1" applyAlignment="1">
      <alignment horizontal="center"/>
    </xf>
    <xf numFmtId="0" fontId="61" fillId="0" borderId="0" xfId="0" applyFont="1" applyFill="1" applyAlignment="1">
      <alignment horizontal="right"/>
    </xf>
    <xf numFmtId="166" fontId="60" fillId="0" borderId="17" xfId="0" applyNumberFormat="1" applyFont="1" applyFill="1" applyBorder="1" applyAlignment="1"/>
    <xf numFmtId="169" fontId="60" fillId="0" borderId="17" xfId="0" applyNumberFormat="1" applyFont="1" applyBorder="1" applyAlignment="1"/>
    <xf numFmtId="168" fontId="60" fillId="0" borderId="30" xfId="0" applyNumberFormat="1" applyFont="1" applyFill="1" applyBorder="1" applyAlignment="1"/>
    <xf numFmtId="168" fontId="60" fillId="0" borderId="0" xfId="0" applyNumberFormat="1" applyFont="1" applyFill="1" applyBorder="1" applyAlignment="1"/>
    <xf numFmtId="168" fontId="60" fillId="0" borderId="17" xfId="0" applyNumberFormat="1" applyFont="1" applyFill="1" applyBorder="1" applyAlignment="1"/>
    <xf numFmtId="0" fontId="61" fillId="0" borderId="0" xfId="0" applyFont="1" applyFill="1"/>
    <xf numFmtId="0" fontId="61" fillId="0" borderId="0" xfId="0" applyFont="1" applyBorder="1" applyAlignment="1">
      <alignment horizontal="left"/>
    </xf>
    <xf numFmtId="0" fontId="61" fillId="0" borderId="0" xfId="0" applyFont="1" applyBorder="1" applyAlignment="1">
      <alignment horizontal="centerContinuous"/>
    </xf>
    <xf numFmtId="7" fontId="61" fillId="0" borderId="0" xfId="0" applyNumberFormat="1" applyFont="1" applyBorder="1" applyAlignment="1">
      <alignment horizontal="center"/>
    </xf>
    <xf numFmtId="39" fontId="60" fillId="0" borderId="0" xfId="0" applyNumberFormat="1" applyFont="1"/>
    <xf numFmtId="7" fontId="60" fillId="0" borderId="0" xfId="0" applyNumberFormat="1" applyFont="1" applyFill="1"/>
    <xf numFmtId="14" fontId="60" fillId="0" borderId="0" xfId="0" applyNumberFormat="1" applyFont="1" applyAlignment="1">
      <alignment horizontal="center"/>
    </xf>
    <xf numFmtId="14" fontId="60" fillId="0" borderId="0" xfId="0" applyNumberFormat="1" applyFont="1" applyFill="1" applyAlignment="1">
      <alignment horizontal="center"/>
    </xf>
    <xf numFmtId="14" fontId="60" fillId="0" borderId="43" xfId="0" applyNumberFormat="1" applyFont="1" applyBorder="1" applyAlignment="1">
      <alignment horizontal="center"/>
    </xf>
    <xf numFmtId="14" fontId="60" fillId="0" borderId="44" xfId="0" applyNumberFormat="1" applyFont="1" applyBorder="1" applyAlignment="1">
      <alignment horizontal="center"/>
    </xf>
    <xf numFmtId="0" fontId="60" fillId="0" borderId="0" xfId="0" applyFont="1" applyFill="1" applyAlignment="1">
      <alignment horizontal="center"/>
    </xf>
    <xf numFmtId="0" fontId="61" fillId="0" borderId="44" xfId="0" applyFont="1" applyBorder="1" applyAlignment="1">
      <alignment horizontal="center"/>
    </xf>
    <xf numFmtId="0" fontId="61" fillId="0" borderId="45" xfId="0" applyFont="1" applyBorder="1" applyAlignment="1">
      <alignment horizontal="center"/>
    </xf>
    <xf numFmtId="0" fontId="60" fillId="0" borderId="13" xfId="0" applyFont="1" applyFill="1" applyBorder="1" applyAlignment="1">
      <alignment horizontal="center"/>
    </xf>
    <xf numFmtId="0" fontId="61" fillId="0" borderId="43" xfId="0" applyFont="1" applyFill="1" applyBorder="1" applyAlignment="1">
      <alignment horizontal="center"/>
    </xf>
    <xf numFmtId="0" fontId="61" fillId="0" borderId="46" xfId="0" applyFont="1" applyFill="1" applyBorder="1" applyAlignment="1">
      <alignment horizontal="center"/>
    </xf>
    <xf numFmtId="169" fontId="60" fillId="0" borderId="17" xfId="0" applyNumberFormat="1" applyFont="1" applyBorder="1" applyAlignment="1">
      <alignment horizontal="center"/>
    </xf>
    <xf numFmtId="165" fontId="60" fillId="0" borderId="46" xfId="5" applyNumberFormat="1" applyFont="1" applyBorder="1"/>
    <xf numFmtId="39" fontId="60" fillId="0" borderId="17" xfId="0" applyNumberFormat="1" applyFont="1" applyBorder="1"/>
    <xf numFmtId="37" fontId="60" fillId="0" borderId="0" xfId="0" applyNumberFormat="1" applyFont="1" applyBorder="1" applyAlignment="1">
      <alignment horizontal="center"/>
    </xf>
    <xf numFmtId="165" fontId="60" fillId="0" borderId="44" xfId="5" applyNumberFormat="1" applyFont="1" applyBorder="1"/>
    <xf numFmtId="164" fontId="61" fillId="0" borderId="17" xfId="0" applyNumberFormat="1" applyFont="1" applyFill="1" applyBorder="1" applyAlignment="1">
      <alignment horizontal="center"/>
    </xf>
    <xf numFmtId="37" fontId="61" fillId="0" borderId="17" xfId="0" applyNumberFormat="1" applyFont="1" applyBorder="1"/>
    <xf numFmtId="37" fontId="61" fillId="0" borderId="17" xfId="0" applyNumberFormat="1" applyFont="1" applyBorder="1" applyAlignment="1">
      <alignment horizontal="center"/>
    </xf>
    <xf numFmtId="166" fontId="61" fillId="0" borderId="17" xfId="0" applyNumberFormat="1" applyFont="1" applyBorder="1"/>
    <xf numFmtId="7" fontId="61" fillId="0" borderId="17" xfId="0" applyNumberFormat="1" applyFont="1" applyBorder="1"/>
    <xf numFmtId="166" fontId="61" fillId="0" borderId="17" xfId="0" applyNumberFormat="1" applyFont="1" applyFill="1" applyBorder="1"/>
    <xf numFmtId="165" fontId="61" fillId="0" borderId="46" xfId="5" applyNumberFormat="1" applyFont="1" applyFill="1" applyBorder="1"/>
    <xf numFmtId="165" fontId="61" fillId="0" borderId="46" xfId="5" applyNumberFormat="1" applyFont="1" applyBorder="1"/>
    <xf numFmtId="7" fontId="61" fillId="0" borderId="17" xfId="0" applyNumberFormat="1" applyFont="1" applyFill="1" applyBorder="1"/>
    <xf numFmtId="165" fontId="61" fillId="0" borderId="44" xfId="5" applyNumberFormat="1" applyFont="1" applyBorder="1"/>
    <xf numFmtId="165" fontId="60" fillId="0" borderId="44" xfId="5" applyNumberFormat="1" applyFont="1" applyFill="1" applyBorder="1"/>
    <xf numFmtId="37" fontId="60" fillId="0" borderId="0" xfId="0" applyNumberFormat="1" applyFont="1" applyFill="1" applyBorder="1" applyAlignment="1">
      <alignment horizontal="center"/>
    </xf>
    <xf numFmtId="37" fontId="61" fillId="0" borderId="17" xfId="0" applyNumberFormat="1" applyFont="1" applyFill="1" applyBorder="1"/>
    <xf numFmtId="37" fontId="61" fillId="0" borderId="17" xfId="0" applyNumberFormat="1" applyFont="1" applyFill="1" applyBorder="1" applyAlignment="1">
      <alignment horizontal="center"/>
    </xf>
    <xf numFmtId="37" fontId="60" fillId="0" borderId="0" xfId="0" applyNumberFormat="1" applyFont="1" applyBorder="1" applyAlignment="1"/>
    <xf numFmtId="166" fontId="60" fillId="0" borderId="0" xfId="0" applyNumberFormat="1" applyFont="1" applyBorder="1" applyAlignment="1"/>
    <xf numFmtId="37" fontId="60" fillId="0" borderId="0" xfId="0" applyNumberFormat="1" applyFont="1" applyFill="1" applyBorder="1" applyAlignment="1"/>
    <xf numFmtId="166" fontId="60" fillId="0" borderId="0" xfId="0" applyNumberFormat="1" applyFont="1" applyFill="1" applyBorder="1" applyAlignment="1"/>
    <xf numFmtId="166" fontId="61" fillId="0" borderId="0" xfId="0" applyNumberFormat="1" applyFont="1" applyBorder="1"/>
    <xf numFmtId="37" fontId="60" fillId="0" borderId="30" xfId="0" applyNumberFormat="1" applyFont="1" applyFill="1" applyBorder="1" applyAlignment="1"/>
    <xf numFmtId="169" fontId="60" fillId="0" borderId="30" xfId="0" applyNumberFormat="1" applyFont="1" applyFill="1" applyBorder="1" applyAlignment="1">
      <alignment horizontal="center"/>
    </xf>
    <xf numFmtId="166" fontId="60" fillId="0" borderId="30" xfId="0" applyNumberFormat="1" applyFont="1" applyFill="1" applyBorder="1" applyAlignment="1"/>
    <xf numFmtId="165" fontId="60" fillId="0" borderId="47" xfId="5" applyNumberFormat="1" applyFont="1" applyBorder="1"/>
    <xf numFmtId="166" fontId="60" fillId="0" borderId="30" xfId="0" applyNumberFormat="1" applyFont="1" applyBorder="1"/>
    <xf numFmtId="37" fontId="60" fillId="0" borderId="17" xfId="0" applyNumberFormat="1" applyFont="1" applyFill="1" applyBorder="1" applyAlignment="1"/>
    <xf numFmtId="37" fontId="60" fillId="0" borderId="17" xfId="0" applyNumberFormat="1" applyFont="1" applyBorder="1" applyAlignment="1"/>
    <xf numFmtId="39" fontId="60" fillId="0" borderId="45" xfId="0" applyNumberFormat="1" applyFont="1" applyBorder="1"/>
    <xf numFmtId="0" fontId="60" fillId="0" borderId="36" xfId="0" applyFont="1" applyBorder="1"/>
    <xf numFmtId="0" fontId="60" fillId="2" borderId="33" xfId="0" applyFont="1" applyFill="1" applyBorder="1" applyAlignment="1">
      <alignment horizontal="center"/>
    </xf>
    <xf numFmtId="170" fontId="60" fillId="0" borderId="0" xfId="0" applyNumberFormat="1" applyFont="1"/>
    <xf numFmtId="178" fontId="60" fillId="0" borderId="0" xfId="2" quotePrefix="1" applyNumberFormat="1" applyFont="1" applyFill="1" applyBorder="1"/>
    <xf numFmtId="0" fontId="64" fillId="0" borderId="0" xfId="0" applyFont="1"/>
    <xf numFmtId="185" fontId="64" fillId="0" borderId="0" xfId="1" applyNumberFormat="1" applyFont="1"/>
    <xf numFmtId="0" fontId="63" fillId="0" borderId="51" xfId="0" applyFont="1" applyBorder="1"/>
    <xf numFmtId="185" fontId="63" fillId="0" borderId="51" xfId="1" applyNumberFormat="1" applyFont="1" applyBorder="1"/>
    <xf numFmtId="0" fontId="64" fillId="0" borderId="17" xfId="0" applyFont="1" applyBorder="1" applyAlignment="1">
      <alignment horizontal="center"/>
    </xf>
    <xf numFmtId="0" fontId="64" fillId="0" borderId="17" xfId="0" applyFont="1" applyBorder="1" applyAlignment="1">
      <alignment horizontal="center" wrapText="1"/>
    </xf>
    <xf numFmtId="7" fontId="60" fillId="0" borderId="0" xfId="0" applyNumberFormat="1" applyFont="1"/>
    <xf numFmtId="0" fontId="61" fillId="0" borderId="17" xfId="0" applyFont="1" applyBorder="1" applyAlignment="1">
      <alignment horizontal="center"/>
    </xf>
    <xf numFmtId="171" fontId="60" fillId="0" borderId="0" xfId="0" applyNumberFormat="1" applyFont="1"/>
    <xf numFmtId="0" fontId="61" fillId="0" borderId="0" xfId="0" applyFont="1" applyFill="1" applyBorder="1"/>
    <xf numFmtId="168" fontId="60" fillId="0" borderId="5" xfId="0" applyNumberFormat="1" applyFont="1" applyBorder="1" applyAlignment="1">
      <alignment horizontal="center"/>
    </xf>
    <xf numFmtId="168" fontId="60" fillId="0" borderId="5" xfId="0" applyNumberFormat="1" applyFont="1" applyFill="1" applyBorder="1" applyAlignment="1">
      <alignment horizontal="center"/>
    </xf>
    <xf numFmtId="168" fontId="60" fillId="0" borderId="4" xfId="0" applyNumberFormat="1" applyFont="1" applyBorder="1" applyAlignment="1">
      <alignment horizontal="center"/>
    </xf>
    <xf numFmtId="168" fontId="60" fillId="0" borderId="4" xfId="0" applyNumberFormat="1" applyFont="1" applyFill="1" applyBorder="1" applyAlignment="1">
      <alignment horizontal="center"/>
    </xf>
    <xf numFmtId="168" fontId="60" fillId="0" borderId="29" xfId="0" applyNumberFormat="1" applyFont="1" applyBorder="1" applyAlignment="1">
      <alignment horizontal="center"/>
    </xf>
    <xf numFmtId="168" fontId="60" fillId="0" borderId="0" xfId="0" applyNumberFormat="1" applyFont="1" applyAlignment="1">
      <alignment horizontal="center"/>
    </xf>
    <xf numFmtId="5" fontId="60" fillId="0" borderId="0" xfId="0" applyNumberFormat="1" applyFont="1" applyAlignment="1">
      <alignment horizontal="center"/>
    </xf>
    <xf numFmtId="10" fontId="60" fillId="0" borderId="0" xfId="5" applyNumberFormat="1" applyFont="1" applyAlignment="1">
      <alignment horizontal="center"/>
    </xf>
    <xf numFmtId="168" fontId="60" fillId="0" borderId="17" xfId="0" applyNumberFormat="1" applyFont="1" applyFill="1" applyBorder="1"/>
    <xf numFmtId="168" fontId="60" fillId="0" borderId="0" xfId="0" applyNumberFormat="1" applyFont="1" applyFill="1" applyBorder="1"/>
    <xf numFmtId="168" fontId="61" fillId="0" borderId="17" xfId="0" applyNumberFormat="1" applyFont="1" applyFill="1" applyBorder="1"/>
    <xf numFmtId="168" fontId="61" fillId="0" borderId="0" xfId="0" applyNumberFormat="1" applyFont="1" applyFill="1" applyBorder="1"/>
    <xf numFmtId="7" fontId="61" fillId="0" borderId="0" xfId="0" applyNumberFormat="1" applyFont="1" applyFill="1" applyBorder="1"/>
    <xf numFmtId="39" fontId="60" fillId="0" borderId="17" xfId="0" applyNumberFormat="1" applyFont="1" applyBorder="1" applyAlignment="1"/>
    <xf numFmtId="186" fontId="26" fillId="0" borderId="0" xfId="109" applyFont="1" applyFill="1"/>
    <xf numFmtId="186" fontId="24" fillId="0" borderId="0" xfId="109" applyFont="1" applyFill="1"/>
    <xf numFmtId="10" fontId="24" fillId="0" borderId="0" xfId="109" applyNumberFormat="1" applyFont="1" applyFill="1" applyAlignment="1">
      <alignment horizontal="center"/>
    </xf>
    <xf numFmtId="186" fontId="26" fillId="0" borderId="0" xfId="109" applyFont="1" applyFill="1" applyAlignment="1">
      <alignment horizontal="center"/>
    </xf>
    <xf numFmtId="186" fontId="26" fillId="0" borderId="0" xfId="109" applyFont="1" applyFill="1" applyBorder="1"/>
    <xf numFmtId="186" fontId="26" fillId="0" borderId="0" xfId="109" applyFont="1" applyFill="1" applyBorder="1" applyAlignment="1">
      <alignment horizontal="center"/>
    </xf>
    <xf numFmtId="186" fontId="26" fillId="0" borderId="0" xfId="109" quotePrefix="1" applyFont="1" applyFill="1" applyBorder="1" applyAlignment="1">
      <alignment horizontal="center"/>
    </xf>
    <xf numFmtId="186" fontId="26" fillId="0" borderId="0" xfId="109" applyNumberFormat="1" applyFont="1" applyFill="1" applyAlignment="1">
      <alignment horizontal="center"/>
    </xf>
    <xf numFmtId="14" fontId="26" fillId="0" borderId="17" xfId="109" quotePrefix="1" applyNumberFormat="1" applyFont="1" applyFill="1" applyBorder="1" applyAlignment="1">
      <alignment horizontal="center"/>
    </xf>
    <xf numFmtId="186" fontId="26" fillId="0" borderId="17" xfId="109" applyFont="1" applyFill="1" applyBorder="1" applyAlignment="1">
      <alignment horizontal="center"/>
    </xf>
    <xf numFmtId="14" fontId="26" fillId="0" borderId="17" xfId="109" applyNumberFormat="1" applyFont="1" applyFill="1" applyBorder="1" applyAlignment="1">
      <alignment horizontal="center"/>
    </xf>
    <xf numFmtId="186" fontId="26" fillId="0" borderId="17" xfId="109" applyNumberFormat="1" applyFont="1" applyFill="1" applyBorder="1" applyAlignment="1">
      <alignment horizontal="center"/>
    </xf>
    <xf numFmtId="14" fontId="26" fillId="0" borderId="0" xfId="109" applyNumberFormat="1" applyFont="1" applyFill="1" applyBorder="1" applyAlignment="1">
      <alignment horizontal="center"/>
    </xf>
    <xf numFmtId="186" fontId="24" fillId="0" borderId="0" xfId="109" applyFont="1" applyFill="1" applyBorder="1"/>
    <xf numFmtId="186" fontId="25" fillId="0" borderId="0" xfId="109" applyFont="1" applyFill="1" applyAlignment="1">
      <alignment horizontal="center"/>
    </xf>
    <xf numFmtId="37" fontId="24" fillId="0" borderId="0" xfId="109" applyNumberFormat="1" applyFont="1" applyFill="1" applyBorder="1"/>
    <xf numFmtId="37" fontId="24" fillId="0" borderId="17" xfId="109" applyNumberFormat="1" applyFont="1" applyFill="1" applyBorder="1"/>
    <xf numFmtId="37" fontId="24" fillId="0" borderId="0" xfId="109" quotePrefix="1" applyNumberFormat="1" applyFont="1" applyFill="1" applyBorder="1"/>
    <xf numFmtId="37" fontId="24" fillId="0" borderId="0" xfId="110" applyNumberFormat="1" applyFont="1" applyFill="1" applyBorder="1">
      <alignment vertical="top"/>
    </xf>
    <xf numFmtId="37" fontId="24" fillId="0" borderId="17" xfId="110" applyNumberFormat="1" applyFont="1" applyFill="1" applyBorder="1">
      <alignment vertical="top"/>
    </xf>
    <xf numFmtId="15" fontId="26" fillId="0" borderId="0" xfId="109" applyNumberFormat="1" applyFont="1" applyFill="1"/>
    <xf numFmtId="15" fontId="26" fillId="0" borderId="0" xfId="109" quotePrefix="1" applyNumberFormat="1" applyFont="1" applyFill="1"/>
    <xf numFmtId="15" fontId="26" fillId="0" borderId="0" xfId="109" quotePrefix="1" applyNumberFormat="1" applyFont="1" applyFill="1" applyBorder="1"/>
    <xf numFmtId="37" fontId="25" fillId="0" borderId="0" xfId="109" applyNumberFormat="1" applyFont="1" applyFill="1" applyBorder="1" applyAlignment="1">
      <alignment horizontal="center"/>
    </xf>
    <xf numFmtId="186" fontId="26" fillId="0" borderId="30" xfId="109" applyFont="1" applyFill="1" applyBorder="1" applyAlignment="1">
      <alignment horizontal="left" indent="1"/>
    </xf>
    <xf numFmtId="37" fontId="24" fillId="0" borderId="0" xfId="109" applyNumberFormat="1" applyFont="1" applyFill="1"/>
    <xf numFmtId="186" fontId="23" fillId="0" borderId="0" xfId="109" applyFont="1" applyFill="1" applyBorder="1"/>
    <xf numFmtId="0" fontId="2" fillId="0" borderId="0" xfId="0" applyFont="1" applyFill="1"/>
    <xf numFmtId="10" fontId="38" fillId="0" borderId="42" xfId="5" applyNumberFormat="1" applyFont="1" applyFill="1" applyBorder="1" applyAlignment="1">
      <alignment horizontal="center"/>
    </xf>
    <xf numFmtId="186" fontId="66" fillId="0" borderId="0" xfId="109" applyFont="1"/>
    <xf numFmtId="37" fontId="25" fillId="0" borderId="0" xfId="111" applyNumberFormat="1" applyFont="1"/>
    <xf numFmtId="186" fontId="24" fillId="0" borderId="0" xfId="111" applyFont="1"/>
    <xf numFmtId="39" fontId="24" fillId="0" borderId="0" xfId="111" applyNumberFormat="1" applyFont="1"/>
    <xf numFmtId="39" fontId="24" fillId="0" borderId="0" xfId="111" applyNumberFormat="1" applyFont="1" applyAlignment="1">
      <alignment horizontal="left"/>
    </xf>
    <xf numFmtId="0" fontId="24" fillId="0" borderId="0" xfId="111" applyNumberFormat="1" applyFont="1" applyFill="1" applyAlignment="1">
      <alignment horizontal="left"/>
    </xf>
    <xf numFmtId="186" fontId="24" fillId="0" borderId="0" xfId="111" applyFont="1" applyFill="1"/>
    <xf numFmtId="37" fontId="25" fillId="0" borderId="0" xfId="111" applyNumberFormat="1" applyFont="1" applyAlignment="1">
      <alignment horizontal="center"/>
    </xf>
    <xf numFmtId="39" fontId="24" fillId="0" borderId="0" xfId="111" applyNumberFormat="1" applyFont="1" applyAlignment="1">
      <alignment horizontal="center"/>
    </xf>
    <xf numFmtId="186" fontId="24" fillId="0" borderId="0" xfId="111" applyFont="1" applyAlignment="1">
      <alignment horizontal="center"/>
    </xf>
    <xf numFmtId="186" fontId="24" fillId="0" borderId="17" xfId="111" applyFont="1" applyBorder="1" applyAlignment="1">
      <alignment horizontal="center"/>
    </xf>
    <xf numFmtId="39" fontId="24" fillId="0" borderId="17" xfId="111" applyNumberFormat="1" applyFont="1" applyBorder="1" applyAlignment="1">
      <alignment horizontal="center"/>
    </xf>
    <xf numFmtId="186" fontId="24" fillId="0" borderId="0" xfId="111" applyFont="1" applyAlignment="1">
      <alignment horizontal="left"/>
    </xf>
    <xf numFmtId="39" fontId="24" fillId="0" borderId="0" xfId="108" applyNumberFormat="1" applyFont="1"/>
    <xf numFmtId="39" fontId="24" fillId="0" borderId="0" xfId="111" applyNumberFormat="1" applyFont="1" applyBorder="1"/>
    <xf numFmtId="39" fontId="24" fillId="0" borderId="0" xfId="0" applyNumberFormat="1" applyFont="1"/>
    <xf numFmtId="3" fontId="26" fillId="0" borderId="0" xfId="111" applyNumberFormat="1" applyFont="1" applyAlignment="1">
      <alignment horizontal="center"/>
    </xf>
    <xf numFmtId="39" fontId="24" fillId="0" borderId="0" xfId="108" applyNumberFormat="1" applyFont="1" applyFill="1"/>
    <xf numFmtId="186" fontId="24" fillId="0" borderId="0" xfId="111" applyFont="1" applyBorder="1"/>
    <xf numFmtId="10" fontId="24" fillId="0" borderId="0" xfId="108" applyNumberFormat="1" applyFont="1" applyBorder="1"/>
    <xf numFmtId="43" fontId="24" fillId="0" borderId="0" xfId="108" applyFont="1"/>
    <xf numFmtId="39" fontId="24" fillId="0" borderId="0" xfId="0" applyNumberFormat="1" applyFont="1" applyFill="1"/>
    <xf numFmtId="10" fontId="24" fillId="0" borderId="0" xfId="108" applyNumberFormat="1" applyFont="1" applyFill="1" applyBorder="1"/>
    <xf numFmtId="39" fontId="24" fillId="0" borderId="0" xfId="111" applyNumberFormat="1" applyFont="1" applyFill="1" applyBorder="1"/>
    <xf numFmtId="186" fontId="24" fillId="0" borderId="0" xfId="113" applyNumberFormat="1" applyFont="1" applyFill="1"/>
    <xf numFmtId="39" fontId="24" fillId="0" borderId="0" xfId="113" applyNumberFormat="1" applyFont="1" applyFill="1" applyBorder="1"/>
    <xf numFmtId="0" fontId="24" fillId="0" borderId="0" xfId="113" applyFont="1" applyFill="1"/>
    <xf numFmtId="10" fontId="24" fillId="0" borderId="0" xfId="104" applyNumberFormat="1" applyFont="1" applyFill="1" applyBorder="1"/>
    <xf numFmtId="39" fontId="24" fillId="0" borderId="0" xfId="114" applyNumberFormat="1" applyFont="1" applyFill="1" applyBorder="1"/>
    <xf numFmtId="39" fontId="24" fillId="0" borderId="0" xfId="114" applyNumberFormat="1" applyFont="1" applyFill="1"/>
    <xf numFmtId="186" fontId="26" fillId="0" borderId="0" xfId="111" applyNumberFormat="1" applyFont="1"/>
    <xf numFmtId="39" fontId="68" fillId="0" borderId="0" xfId="0" applyNumberFormat="1" applyFont="1"/>
    <xf numFmtId="186" fontId="28" fillId="0" borderId="0" xfId="111" applyFont="1"/>
    <xf numFmtId="10" fontId="24" fillId="0" borderId="0" xfId="5" applyNumberFormat="1" applyFont="1" applyFill="1" applyBorder="1"/>
    <xf numFmtId="0" fontId="24" fillId="0" borderId="0" xfId="111" applyNumberFormat="1" applyFont="1" applyAlignment="1">
      <alignment horizontal="left"/>
    </xf>
    <xf numFmtId="39" fontId="24" fillId="0" borderId="0" xfId="111" applyNumberFormat="1" applyFont="1" applyFill="1"/>
    <xf numFmtId="0" fontId="35" fillId="0" borderId="0" xfId="113" applyFont="1" applyFill="1"/>
    <xf numFmtId="0" fontId="2" fillId="0" borderId="0" xfId="0" applyFont="1"/>
    <xf numFmtId="39" fontId="35" fillId="0" borderId="0" xfId="0" applyNumberFormat="1" applyFont="1"/>
    <xf numFmtId="186" fontId="24" fillId="0" borderId="0" xfId="111" applyFont="1" applyFill="1" applyAlignment="1">
      <alignment horizontal="left"/>
    </xf>
    <xf numFmtId="187" fontId="24" fillId="0" borderId="0" xfId="111" applyNumberFormat="1" applyFont="1" applyAlignment="1">
      <alignment horizontal="center"/>
    </xf>
    <xf numFmtId="39" fontId="24" fillId="0" borderId="0" xfId="108" applyNumberFormat="1" applyFont="1" applyBorder="1"/>
    <xf numFmtId="39" fontId="67" fillId="0" borderId="0" xfId="5" applyNumberFormat="1" applyFont="1" applyBorder="1"/>
    <xf numFmtId="39" fontId="67" fillId="0" borderId="0" xfId="111" applyNumberFormat="1" applyFont="1" applyFill="1"/>
    <xf numFmtId="39" fontId="67" fillId="0" borderId="0" xfId="112" applyNumberFormat="1" applyFont="1" applyFill="1"/>
    <xf numFmtId="39" fontId="24" fillId="0" borderId="0" xfId="108" applyNumberFormat="1" applyFont="1" applyFill="1" applyBorder="1"/>
    <xf numFmtId="186" fontId="26" fillId="0" borderId="0" xfId="111" quotePrefix="1" applyFont="1" applyBorder="1" applyAlignment="1">
      <alignment horizontal="center"/>
    </xf>
    <xf numFmtId="43" fontId="24" fillId="0" borderId="0" xfId="108" applyFont="1" applyBorder="1"/>
    <xf numFmtId="186" fontId="24" fillId="0" borderId="17" xfId="111" applyFont="1" applyBorder="1"/>
    <xf numFmtId="39" fontId="67" fillId="0" borderId="17" xfId="111" applyNumberFormat="1" applyFont="1" applyFill="1" applyBorder="1"/>
    <xf numFmtId="39" fontId="24" fillId="0" borderId="17" xfId="108" applyNumberFormat="1" applyFont="1" applyBorder="1"/>
    <xf numFmtId="39" fontId="24" fillId="0" borderId="17" xfId="108" applyNumberFormat="1" applyFont="1" applyFill="1" applyBorder="1"/>
    <xf numFmtId="186" fontId="24" fillId="0" borderId="17" xfId="113" applyNumberFormat="1" applyFont="1" applyFill="1" applyBorder="1"/>
    <xf numFmtId="39" fontId="24" fillId="0" borderId="17" xfId="111" applyNumberFormat="1" applyFont="1" applyBorder="1"/>
    <xf numFmtId="10" fontId="24" fillId="0" borderId="17" xfId="108" applyNumberFormat="1" applyFont="1" applyFill="1" applyBorder="1"/>
    <xf numFmtId="4" fontId="24" fillId="0" borderId="0" xfId="111" applyNumberFormat="1" applyFont="1"/>
    <xf numFmtId="186" fontId="24" fillId="0" borderId="0" xfId="111" quotePrefix="1" applyFont="1"/>
    <xf numFmtId="10" fontId="67" fillId="0" borderId="0" xfId="5" applyNumberFormat="1" applyFont="1"/>
    <xf numFmtId="43" fontId="24" fillId="0" borderId="0" xfId="113" applyNumberFormat="1" applyFont="1" applyFill="1"/>
    <xf numFmtId="39" fontId="24" fillId="0" borderId="0" xfId="113" applyNumberFormat="1" applyFont="1" applyFill="1"/>
    <xf numFmtId="10" fontId="24" fillId="0" borderId="0" xfId="113" applyNumberFormat="1" applyFont="1" applyFill="1"/>
    <xf numFmtId="39" fontId="69" fillId="0" borderId="0" xfId="112" applyNumberFormat="1" applyFont="1" applyFill="1"/>
    <xf numFmtId="0" fontId="24" fillId="0" borderId="0" xfId="0" applyFont="1" applyFill="1"/>
    <xf numFmtId="0" fontId="28" fillId="0" borderId="0" xfId="0" applyFont="1" applyAlignment="1">
      <alignment horizontal="center"/>
    </xf>
    <xf numFmtId="37" fontId="24" fillId="0" borderId="0" xfId="0" applyNumberFormat="1" applyFont="1"/>
    <xf numFmtId="0" fontId="25" fillId="0" borderId="0" xfId="0" applyFont="1"/>
    <xf numFmtId="0" fontId="66" fillId="0" borderId="0" xfId="0" applyFont="1"/>
    <xf numFmtId="37" fontId="24" fillId="0" borderId="17" xfId="0" applyNumberFormat="1" applyFont="1" applyFill="1" applyBorder="1"/>
    <xf numFmtId="0" fontId="25" fillId="0" borderId="0" xfId="0" applyFont="1" applyFill="1"/>
    <xf numFmtId="5" fontId="26" fillId="0" borderId="14" xfId="0" applyNumberFormat="1" applyFont="1" applyBorder="1"/>
    <xf numFmtId="0" fontId="26" fillId="0" borderId="0" xfId="0" quotePrefix="1" applyFont="1"/>
    <xf numFmtId="0" fontId="24" fillId="0" borderId="0" xfId="0" quotePrefix="1" applyFont="1"/>
    <xf numFmtId="5" fontId="26" fillId="0" borderId="0" xfId="1" applyNumberFormat="1" applyFont="1"/>
    <xf numFmtId="37" fontId="26" fillId="0" borderId="0" xfId="0" applyNumberFormat="1" applyFont="1"/>
    <xf numFmtId="10" fontId="26" fillId="0" borderId="0" xfId="5" applyNumberFormat="1" applyFont="1"/>
    <xf numFmtId="0" fontId="23" fillId="0" borderId="0" xfId="0" applyFont="1" applyFill="1" applyBorder="1"/>
    <xf numFmtId="37" fontId="24" fillId="0" borderId="0" xfId="0" applyNumberFormat="1" applyFont="1" applyFill="1"/>
    <xf numFmtId="186" fontId="25" fillId="0" borderId="0" xfId="109" applyFont="1" applyFill="1"/>
    <xf numFmtId="0" fontId="61" fillId="0" borderId="23" xfId="0" applyFont="1" applyBorder="1" applyAlignment="1">
      <alignment horizontal="center" wrapText="1"/>
    </xf>
    <xf numFmtId="0" fontId="60" fillId="0" borderId="12" xfId="0" applyFont="1" applyBorder="1" applyAlignment="1">
      <alignment horizontal="center" wrapText="1"/>
    </xf>
    <xf numFmtId="37" fontId="61" fillId="0" borderId="37" xfId="0" applyNumberFormat="1" applyFont="1" applyBorder="1" applyAlignment="1">
      <alignment horizontal="center"/>
    </xf>
    <xf numFmtId="37" fontId="61" fillId="0" borderId="38" xfId="0" applyNumberFormat="1" applyFont="1" applyBorder="1" applyAlignment="1">
      <alignment horizontal="center"/>
    </xf>
    <xf numFmtId="37" fontId="61" fillId="0" borderId="39" xfId="0" applyNumberFormat="1" applyFont="1" applyBorder="1" applyAlignment="1">
      <alignment horizontal="center"/>
    </xf>
    <xf numFmtId="0" fontId="61" fillId="0" borderId="0" xfId="0" applyFont="1" applyBorder="1" applyAlignment="1">
      <alignment wrapText="1"/>
    </xf>
    <xf numFmtId="0" fontId="60" fillId="0" borderId="0" xfId="0" applyFont="1" applyAlignment="1">
      <alignment wrapText="1"/>
    </xf>
    <xf numFmtId="37" fontId="61" fillId="0" borderId="0" xfId="0" applyNumberFormat="1" applyFont="1" applyAlignment="1" applyProtection="1">
      <alignment horizontal="left" wrapText="1"/>
    </xf>
    <xf numFmtId="0" fontId="14" fillId="0" borderId="17" xfId="4" applyFont="1" applyBorder="1" applyAlignment="1">
      <alignment horizontal="center" vertical="top"/>
    </xf>
    <xf numFmtId="7" fontId="5" fillId="0" borderId="0" xfId="4" applyNumberFormat="1" applyFont="1" applyAlignment="1">
      <alignment horizontal="center" vertical="top"/>
    </xf>
    <xf numFmtId="0" fontId="17" fillId="0" borderId="0" xfId="3" applyFont="1" applyAlignment="1">
      <alignment horizontal="left" vertical="top" wrapText="1"/>
    </xf>
    <xf numFmtId="0" fontId="21" fillId="0" borderId="0" xfId="4" applyFont="1" applyAlignment="1">
      <alignment horizontal="center" vertical="top"/>
    </xf>
    <xf numFmtId="0" fontId="12" fillId="0" borderId="0" xfId="4" applyFont="1" applyAlignment="1">
      <alignment horizontal="center" vertical="top"/>
    </xf>
    <xf numFmtId="0" fontId="14" fillId="0" borderId="0" xfId="4" applyNumberFormat="1" applyFont="1" applyAlignment="1">
      <alignment horizontal="center" vertical="top"/>
    </xf>
    <xf numFmtId="7" fontId="5" fillId="0" borderId="21" xfId="4" applyNumberFormat="1" applyFont="1" applyBorder="1" applyAlignment="1">
      <alignment horizontal="center" vertical="top"/>
    </xf>
    <xf numFmtId="7" fontId="5" fillId="0" borderId="22" xfId="4" applyNumberFormat="1" applyFont="1" applyBorder="1" applyAlignment="1">
      <alignment horizontal="center" vertical="top"/>
    </xf>
    <xf numFmtId="7" fontId="5" fillId="0" borderId="25" xfId="4" applyNumberFormat="1" applyFont="1" applyBorder="1" applyAlignment="1">
      <alignment horizontal="center" vertical="top"/>
    </xf>
    <xf numFmtId="172" fontId="5" fillId="0" borderId="36" xfId="4" applyNumberFormat="1" applyFont="1" applyBorder="1" applyAlignment="1">
      <alignment horizontal="center" vertical="top"/>
    </xf>
    <xf numFmtId="172" fontId="5" fillId="0" borderId="33" xfId="4" applyNumberFormat="1" applyFont="1" applyBorder="1" applyAlignment="1">
      <alignment horizontal="center" vertical="top"/>
    </xf>
    <xf numFmtId="172" fontId="5" fillId="0" borderId="34" xfId="4" applyNumberFormat="1" applyFont="1" applyBorder="1" applyAlignment="1">
      <alignment horizontal="center" vertical="top"/>
    </xf>
  </cellXfs>
  <cellStyles count="116">
    <cellStyle name="Accent1 - 20%" xfId="9" xr:uid="{00000000-0005-0000-0000-000000000000}"/>
    <cellStyle name="Accent1 - 40%" xfId="10" xr:uid="{00000000-0005-0000-0000-000001000000}"/>
    <cellStyle name="Accent1 - 60%" xfId="11" xr:uid="{00000000-0005-0000-0000-000002000000}"/>
    <cellStyle name="Accent2 - 20%" xfId="12" xr:uid="{00000000-0005-0000-0000-000003000000}"/>
    <cellStyle name="Accent2 - 40%" xfId="13" xr:uid="{00000000-0005-0000-0000-000004000000}"/>
    <cellStyle name="Accent2 - 60%" xfId="14" xr:uid="{00000000-0005-0000-0000-000005000000}"/>
    <cellStyle name="Accent3 - 20%" xfId="15" xr:uid="{00000000-0005-0000-0000-000006000000}"/>
    <cellStyle name="Accent3 - 40%" xfId="16" xr:uid="{00000000-0005-0000-0000-000007000000}"/>
    <cellStyle name="Accent3 - 60%" xfId="17" xr:uid="{00000000-0005-0000-0000-000008000000}"/>
    <cellStyle name="Accent4 - 20%" xfId="18" xr:uid="{00000000-0005-0000-0000-000009000000}"/>
    <cellStyle name="Accent4 - 40%" xfId="19" xr:uid="{00000000-0005-0000-0000-00000A000000}"/>
    <cellStyle name="Accent4 - 60%" xfId="20" xr:uid="{00000000-0005-0000-0000-00000B000000}"/>
    <cellStyle name="Accent5 - 20%" xfId="21" xr:uid="{00000000-0005-0000-0000-00000C000000}"/>
    <cellStyle name="Accent5 - 40%" xfId="22" xr:uid="{00000000-0005-0000-0000-00000D000000}"/>
    <cellStyle name="Accent5 - 60%" xfId="23" xr:uid="{00000000-0005-0000-0000-00000E000000}"/>
    <cellStyle name="Accent6 - 20%" xfId="24" xr:uid="{00000000-0005-0000-0000-00000F000000}"/>
    <cellStyle name="Accent6 - 40%" xfId="25" xr:uid="{00000000-0005-0000-0000-000010000000}"/>
    <cellStyle name="Accent6 - 60%" xfId="26" xr:uid="{00000000-0005-0000-0000-000011000000}"/>
    <cellStyle name="ColumnHeading" xfId="27" xr:uid="{00000000-0005-0000-0000-000012000000}"/>
    <cellStyle name="Comma" xfId="108" builtinId="3"/>
    <cellStyle name="Comma 10 2" xfId="114" xr:uid="{2743F244-044D-45A7-81B5-4B64B50E60CC}"/>
    <cellStyle name="Comma 2" xfId="7" xr:uid="{00000000-0005-0000-0000-000014000000}"/>
    <cellStyle name="Comma 3" xfId="28" xr:uid="{00000000-0005-0000-0000-000015000000}"/>
    <cellStyle name="Comma 4" xfId="29" xr:uid="{00000000-0005-0000-0000-000016000000}"/>
    <cellStyle name="Comma0" xfId="30" xr:uid="{00000000-0005-0000-0000-000017000000}"/>
    <cellStyle name="Comma4" xfId="31" xr:uid="{00000000-0005-0000-0000-000018000000}"/>
    <cellStyle name="CountryTitle" xfId="32" xr:uid="{00000000-0005-0000-0000-000019000000}"/>
    <cellStyle name="Currency" xfId="1" builtinId="4"/>
    <cellStyle name="currency 0" xfId="33" xr:uid="{00000000-0005-0000-0000-00001B000000}"/>
    <cellStyle name="Currency 2" xfId="34" xr:uid="{00000000-0005-0000-0000-00001C000000}"/>
    <cellStyle name="Currency 3" xfId="35" xr:uid="{00000000-0005-0000-0000-00001D000000}"/>
    <cellStyle name="Currency 4" xfId="36" xr:uid="{00000000-0005-0000-0000-00001E000000}"/>
    <cellStyle name="Currency 5" xfId="107" xr:uid="{5F66348A-1640-450C-A23D-5324FD413D67}"/>
    <cellStyle name="Currency0" xfId="37" xr:uid="{00000000-0005-0000-0000-00001F000000}"/>
    <cellStyle name="Currency4" xfId="38" xr:uid="{00000000-0005-0000-0000-000020000000}"/>
    <cellStyle name="Date" xfId="39" xr:uid="{00000000-0005-0000-0000-000021000000}"/>
    <cellStyle name="Emphasis 1" xfId="40" xr:uid="{00000000-0005-0000-0000-000022000000}"/>
    <cellStyle name="Emphasis 2" xfId="41" xr:uid="{00000000-0005-0000-0000-000023000000}"/>
    <cellStyle name="Emphasis 3" xfId="42" xr:uid="{00000000-0005-0000-0000-000024000000}"/>
    <cellStyle name="Fixed" xfId="43" xr:uid="{00000000-0005-0000-0000-000025000000}"/>
    <cellStyle name="Footnote" xfId="44" xr:uid="{00000000-0005-0000-0000-000026000000}"/>
    <cellStyle name="Heading1" xfId="45" xr:uid="{00000000-0005-0000-0000-000027000000}"/>
    <cellStyle name="Heading2" xfId="46" xr:uid="{00000000-0005-0000-0000-000028000000}"/>
    <cellStyle name="Normal" xfId="0" builtinId="0"/>
    <cellStyle name="Normal [0]" xfId="47" xr:uid="{00000000-0005-0000-0000-00002A000000}"/>
    <cellStyle name="Normal [2]" xfId="48" xr:uid="{00000000-0005-0000-0000-00002B000000}"/>
    <cellStyle name="Normal 127" xfId="101" xr:uid="{24223513-4F5D-4DB3-B0D3-0B0D892F82DE}"/>
    <cellStyle name="Normal 128" xfId="102" xr:uid="{9BD7840E-7C5C-4735-8FC6-7F95A5195616}"/>
    <cellStyle name="Normal 135" xfId="103" xr:uid="{CD245476-EA9E-42C6-8F75-D0B03E4DEBD5}"/>
    <cellStyle name="Normal 137" xfId="105" xr:uid="{BF7368FD-DBDD-4F4A-932A-39C654F6196C}"/>
    <cellStyle name="Normal 138" xfId="106" xr:uid="{AC5AA607-F619-4901-A6C7-6EF7DDC44F60}"/>
    <cellStyle name="Normal 2" xfId="6" xr:uid="{00000000-0005-0000-0000-00002C000000}"/>
    <cellStyle name="Normal 3" xfId="49" xr:uid="{00000000-0005-0000-0000-00002D000000}"/>
    <cellStyle name="Normal 4" xfId="100" xr:uid="{A96D9015-B177-41E5-907E-80AF33A46D8A}"/>
    <cellStyle name="Normal 48" xfId="115" xr:uid="{1CDF020E-A402-4920-A0CC-222F04139D17}"/>
    <cellStyle name="Normal_4th quarter corrections with staff expanded" xfId="111" xr:uid="{0095BAEA-E72E-48CE-A3EA-3394C839B84E}"/>
    <cellStyle name="Normal_4th quarter corrections with staff expanded 2 3" xfId="113" xr:uid="{ECD26DBA-A12C-47F9-9E27-DB194CE54D01}"/>
    <cellStyle name="Normal_4th quarter corrections with staff expanded 3" xfId="112" xr:uid="{E68D6032-F807-475E-BAD8-692CB9CD869A}"/>
    <cellStyle name="Normal_Book3" xfId="2" xr:uid="{00000000-0005-0000-0000-00002E000000}"/>
    <cellStyle name="Normal_Deferred Accounts Summary 02qtr06" xfId="109" xr:uid="{BE70E00E-89F8-4C5F-90C4-59ADD05F9B75}"/>
    <cellStyle name="Normal_OR Sch 54 history" xfId="3" xr:uid="{00000000-0005-0000-0000-000032000000}"/>
    <cellStyle name="Normal_oregon technical incr for August 2002 filing" xfId="110" xr:uid="{EE5F4EDD-10EA-4617-BD70-5DF58B3638A9}"/>
    <cellStyle name="Normal_WA 10-05A 9-15-05" xfId="4" xr:uid="{00000000-0005-0000-0000-000034000000}"/>
    <cellStyle name="Percent" xfId="5" builtinId="5"/>
    <cellStyle name="Percent 2" xfId="8" xr:uid="{00000000-0005-0000-0000-000037000000}"/>
    <cellStyle name="Percent 3" xfId="104" xr:uid="{5EF2E723-B2A0-461F-8A2F-5B8F21A5269C}"/>
    <cellStyle name="Percent2" xfId="50" xr:uid="{00000000-0005-0000-0000-000038000000}"/>
    <cellStyle name="RowHeading" xfId="51" xr:uid="{00000000-0005-0000-0000-000039000000}"/>
    <cellStyle name="SAPBEXaggData" xfId="52" xr:uid="{00000000-0005-0000-0000-00003A000000}"/>
    <cellStyle name="SAPBEXaggDataEmph" xfId="53" xr:uid="{00000000-0005-0000-0000-00003B000000}"/>
    <cellStyle name="SAPBEXaggItem" xfId="54" xr:uid="{00000000-0005-0000-0000-00003C000000}"/>
    <cellStyle name="SAPBEXaggItemX" xfId="55" xr:uid="{00000000-0005-0000-0000-00003D000000}"/>
    <cellStyle name="SAPBEXchaText" xfId="56" xr:uid="{00000000-0005-0000-0000-00003E000000}"/>
    <cellStyle name="SAPBEXexcBad7" xfId="57" xr:uid="{00000000-0005-0000-0000-00003F000000}"/>
    <cellStyle name="SAPBEXexcBad8" xfId="58" xr:uid="{00000000-0005-0000-0000-000040000000}"/>
    <cellStyle name="SAPBEXexcBad9" xfId="59" xr:uid="{00000000-0005-0000-0000-000041000000}"/>
    <cellStyle name="SAPBEXexcCritical4" xfId="60" xr:uid="{00000000-0005-0000-0000-000042000000}"/>
    <cellStyle name="SAPBEXexcCritical5" xfId="61" xr:uid="{00000000-0005-0000-0000-000043000000}"/>
    <cellStyle name="SAPBEXexcCritical6" xfId="62" xr:uid="{00000000-0005-0000-0000-000044000000}"/>
    <cellStyle name="SAPBEXexcGood1" xfId="63" xr:uid="{00000000-0005-0000-0000-000045000000}"/>
    <cellStyle name="SAPBEXexcGood2" xfId="64" xr:uid="{00000000-0005-0000-0000-000046000000}"/>
    <cellStyle name="SAPBEXexcGood3" xfId="65" xr:uid="{00000000-0005-0000-0000-000047000000}"/>
    <cellStyle name="SAPBEXfilterDrill" xfId="66" xr:uid="{00000000-0005-0000-0000-000048000000}"/>
    <cellStyle name="SAPBEXfilterItem" xfId="67" xr:uid="{00000000-0005-0000-0000-000049000000}"/>
    <cellStyle name="SAPBEXfilterText" xfId="68" xr:uid="{00000000-0005-0000-0000-00004A000000}"/>
    <cellStyle name="SAPBEXformats" xfId="69" xr:uid="{00000000-0005-0000-0000-00004B000000}"/>
    <cellStyle name="SAPBEXheaderItem" xfId="70" xr:uid="{00000000-0005-0000-0000-00004C000000}"/>
    <cellStyle name="SAPBEXheaderText" xfId="71" xr:uid="{00000000-0005-0000-0000-00004D000000}"/>
    <cellStyle name="SAPBEXHLevel0" xfId="72" xr:uid="{00000000-0005-0000-0000-00004E000000}"/>
    <cellStyle name="SAPBEXHLevel0X" xfId="73" xr:uid="{00000000-0005-0000-0000-00004F000000}"/>
    <cellStyle name="SAPBEXHLevel1" xfId="74" xr:uid="{00000000-0005-0000-0000-000050000000}"/>
    <cellStyle name="SAPBEXHLevel1X" xfId="75" xr:uid="{00000000-0005-0000-0000-000051000000}"/>
    <cellStyle name="SAPBEXHLevel2" xfId="76" xr:uid="{00000000-0005-0000-0000-000052000000}"/>
    <cellStyle name="SAPBEXHLevel2X" xfId="77" xr:uid="{00000000-0005-0000-0000-000053000000}"/>
    <cellStyle name="SAPBEXHLevel3" xfId="78" xr:uid="{00000000-0005-0000-0000-000054000000}"/>
    <cellStyle name="SAPBEXHLevel3X" xfId="79" xr:uid="{00000000-0005-0000-0000-000055000000}"/>
    <cellStyle name="SAPBEXinputData" xfId="80" xr:uid="{00000000-0005-0000-0000-000056000000}"/>
    <cellStyle name="SAPBEXresData" xfId="81" xr:uid="{00000000-0005-0000-0000-000057000000}"/>
    <cellStyle name="SAPBEXresDataEmph" xfId="82" xr:uid="{00000000-0005-0000-0000-000058000000}"/>
    <cellStyle name="SAPBEXresItem" xfId="83" xr:uid="{00000000-0005-0000-0000-000059000000}"/>
    <cellStyle name="SAPBEXresItemX" xfId="84" xr:uid="{00000000-0005-0000-0000-00005A000000}"/>
    <cellStyle name="SAPBEXstdData" xfId="85" xr:uid="{00000000-0005-0000-0000-00005B000000}"/>
    <cellStyle name="SAPBEXstdDataEmph" xfId="86" xr:uid="{00000000-0005-0000-0000-00005C000000}"/>
    <cellStyle name="SAPBEXstdItem" xfId="87" xr:uid="{00000000-0005-0000-0000-00005D000000}"/>
    <cellStyle name="SAPBEXstdItemX" xfId="88" xr:uid="{00000000-0005-0000-0000-00005E000000}"/>
    <cellStyle name="SAPBEXtitle" xfId="89" xr:uid="{00000000-0005-0000-0000-00005F000000}"/>
    <cellStyle name="SAPBEXundefined" xfId="90" xr:uid="{00000000-0005-0000-0000-000060000000}"/>
    <cellStyle name="Sheet Title" xfId="91" xr:uid="{00000000-0005-0000-0000-000061000000}"/>
    <cellStyle name="SubHeading" xfId="92" xr:uid="{00000000-0005-0000-0000-000062000000}"/>
    <cellStyle name="SubsidTitle" xfId="93" xr:uid="{00000000-0005-0000-0000-000063000000}"/>
    <cellStyle name="Table Data" xfId="94" xr:uid="{00000000-0005-0000-0000-000064000000}"/>
    <cellStyle name="Table Headings Bold" xfId="95" xr:uid="{00000000-0005-0000-0000-000065000000}"/>
    <cellStyle name="Totals" xfId="96" xr:uid="{00000000-0005-0000-0000-000066000000}"/>
    <cellStyle name="Totals [0]" xfId="97" xr:uid="{00000000-0005-0000-0000-000067000000}"/>
    <cellStyle name="Totals [2]" xfId="98" xr:uid="{00000000-0005-0000-0000-000068000000}"/>
    <cellStyle name="Year" xfId="99" xr:uid="{00000000-0005-0000-0000-000069000000}"/>
  </cellStyles>
  <dxfs count="0"/>
  <tableStyles count="0" defaultTableStyle="TableStyleMedium9" defaultPivotStyle="PivotStyleLight16"/>
  <colors>
    <mruColors>
      <color rgb="FF0000FF"/>
      <color rgb="FFFF2F2F"/>
      <color rgb="FFFFCCFF"/>
      <color rgb="FFF0B8B7"/>
      <color rgb="FF00FF00"/>
      <color rgb="FFFFFF99"/>
      <color rgb="FFFFCCCC"/>
      <color rgb="FFFFFF00"/>
      <color rgb="FF3366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76200</xdr:rowOff>
    </xdr:from>
    <xdr:to>
      <xdr:col>2</xdr:col>
      <xdr:colOff>238124</xdr:colOff>
      <xdr:row>1</xdr:row>
      <xdr:rowOff>21787</xdr:rowOff>
    </xdr:to>
    <xdr:pic>
      <xdr:nvPicPr>
        <xdr:cNvPr id="3" name="Picture 1" descr="nwn letter template">
          <a:extLst>
            <a:ext uri="{FF2B5EF4-FFF2-40B4-BE49-F238E27FC236}">
              <a16:creationId xmlns:a16="http://schemas.microsoft.com/office/drawing/2014/main" id="{00000000-0008-0000-27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76200"/>
          <a:ext cx="2609849" cy="698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2</xdr:col>
      <xdr:colOff>266699</xdr:colOff>
      <xdr:row>1</xdr:row>
      <xdr:rowOff>88462</xdr:rowOff>
    </xdr:to>
    <xdr:pic>
      <xdr:nvPicPr>
        <xdr:cNvPr id="3" name="Picture 1" descr="nwn letter template">
          <a:extLst>
            <a:ext uri="{FF2B5EF4-FFF2-40B4-BE49-F238E27FC236}">
              <a16:creationId xmlns:a16="http://schemas.microsoft.com/office/drawing/2014/main" id="{00000000-0008-0000-2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95250"/>
          <a:ext cx="2609849" cy="69806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161924</xdr:colOff>
      <xdr:row>2</xdr:row>
      <xdr:rowOff>136087</xdr:rowOff>
    </xdr:to>
    <xdr:pic>
      <xdr:nvPicPr>
        <xdr:cNvPr id="3" name="Picture 1" descr="nwn letter template">
          <a:extLst>
            <a:ext uri="{FF2B5EF4-FFF2-40B4-BE49-F238E27FC236}">
              <a16:creationId xmlns:a16="http://schemas.microsoft.com/office/drawing/2014/main" id="{00000000-0008-0000-2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85725"/>
          <a:ext cx="2609849" cy="69806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47625</xdr:rowOff>
    </xdr:from>
    <xdr:to>
      <xdr:col>2</xdr:col>
      <xdr:colOff>723899</xdr:colOff>
      <xdr:row>1</xdr:row>
      <xdr:rowOff>145612</xdr:rowOff>
    </xdr:to>
    <xdr:pic>
      <xdr:nvPicPr>
        <xdr:cNvPr id="3" name="Picture 1" descr="nwn letter template">
          <a:extLst>
            <a:ext uri="{FF2B5EF4-FFF2-40B4-BE49-F238E27FC236}">
              <a16:creationId xmlns:a16="http://schemas.microsoft.com/office/drawing/2014/main" id="{00000000-0008-0000-2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47625"/>
          <a:ext cx="2609849" cy="69806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66675</xdr:rowOff>
    </xdr:from>
    <xdr:to>
      <xdr:col>2</xdr:col>
      <xdr:colOff>876299</xdr:colOff>
      <xdr:row>2</xdr:row>
      <xdr:rowOff>193237</xdr:rowOff>
    </xdr:to>
    <xdr:pic>
      <xdr:nvPicPr>
        <xdr:cNvPr id="3" name="Picture 1" descr="nwn letter template">
          <a:extLst>
            <a:ext uri="{FF2B5EF4-FFF2-40B4-BE49-F238E27FC236}">
              <a16:creationId xmlns:a16="http://schemas.microsoft.com/office/drawing/2014/main" id="{00000000-0008-0000-2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66675"/>
          <a:ext cx="2609849" cy="69806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snt01\groups\Documents%20and%20Settings\jzs\Local%20Settings\Temporary%20Internet%20Files\OLK17C\Income%20Statement%20Budget%20-%20Version%200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OREGON/2012/October%20filings/Gas%20Cost%20Development%20file%20and%20support/NWN%202012-13%20PGA%20gas%20cost%20development%20file%20Octo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Version 2-10"/>
      <sheetName val="Budget Version 2-14"/>
      <sheetName val="Bud. Ver. 2-10 to 2-14"/>
      <sheetName val="Budget Version 2-21"/>
      <sheetName val="Bud. Ver. 2-14 to 2-21"/>
      <sheetName val="Budget Version 4-19"/>
      <sheetName val="Bud. Ver. 2-21 to 4-19"/>
      <sheetName val="Budget Version 5-2"/>
      <sheetName val="Bud. Ver. 4-19 to 5-2"/>
      <sheetName val="Budget Version 5-31"/>
      <sheetName val="Bud. Ver. 5-2 to 5-31"/>
      <sheetName val="Data"/>
      <sheetName val="YT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ow r="4">
          <cell r="G4" t="str">
            <v>Jan</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Total Commodity Summary old"/>
      <sheetName val="Commodity Cost from Vol Pipe"/>
      <sheetName val="download for JV28A"/>
      <sheetName val="Commodity Cost from Supply VERT"/>
      <sheetName val="Hedged Spot Dispatch &amp; Cost"/>
      <sheetName val="Commodity Cost from Supply"/>
      <sheetName val="Commodity Supply Dispatch"/>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 val="COG Inputs -FCST MGN file"/>
      <sheetName val="PGA Summary UM1286 Req'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0">
          <cell r="E10">
            <v>4.3720000000000002E-2</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6"/>
  <sheetViews>
    <sheetView workbookViewId="0">
      <selection activeCell="F31" sqref="F31"/>
    </sheetView>
  </sheetViews>
  <sheetFormatPr defaultColWidth="9.33203125" defaultRowHeight="12.75" x14ac:dyDescent="0.2"/>
  <cols>
    <col min="1" max="1" width="5.83203125" style="75" customWidth="1"/>
    <col min="2" max="2" width="34.83203125" style="75" customWidth="1"/>
    <col min="3" max="3" width="70.83203125" style="75" customWidth="1"/>
    <col min="4" max="25" width="20.83203125" style="75" customWidth="1"/>
    <col min="26" max="16384" width="9.33203125" style="75"/>
  </cols>
  <sheetData>
    <row r="1" spans="1:6" ht="14.25" x14ac:dyDescent="0.2">
      <c r="A1" s="100" t="e">
        <f>+#REF!</f>
        <v>#REF!</v>
      </c>
      <c r="D1" s="140">
        <v>39814</v>
      </c>
    </row>
    <row r="2" spans="1:6" ht="14.25" x14ac:dyDescent="0.2">
      <c r="A2" s="100" t="e">
        <f>+#REF!</f>
        <v>#REF!</v>
      </c>
    </row>
    <row r="3" spans="1:6" ht="14.25" x14ac:dyDescent="0.2">
      <c r="A3" s="100" t="e">
        <f>+#REF!</f>
        <v>#REF!</v>
      </c>
    </row>
    <row r="4" spans="1:6" ht="14.25" x14ac:dyDescent="0.2">
      <c r="A4" s="100" t="s">
        <v>66</v>
      </c>
    </row>
    <row r="5" spans="1:6" x14ac:dyDescent="0.2">
      <c r="B5" s="102"/>
    </row>
    <row r="6" spans="1:6" x14ac:dyDescent="0.2">
      <c r="A6" s="104" t="s">
        <v>67</v>
      </c>
      <c r="B6" s="105"/>
      <c r="C6" s="105"/>
    </row>
    <row r="7" spans="1:6" x14ac:dyDescent="0.2">
      <c r="B7" s="102"/>
    </row>
    <row r="8" spans="1:6" x14ac:dyDescent="0.2">
      <c r="A8" s="75" t="s">
        <v>130</v>
      </c>
    </row>
    <row r="10" spans="1:6" x14ac:dyDescent="0.2">
      <c r="A10" s="95" t="s">
        <v>68</v>
      </c>
      <c r="C10" s="95" t="s">
        <v>69</v>
      </c>
      <c r="D10" s="95"/>
      <c r="E10" s="95"/>
      <c r="F10" s="95"/>
    </row>
    <row r="11" spans="1:6" ht="13.5" thickBot="1" x14ac:dyDescent="0.25">
      <c r="A11" s="95"/>
      <c r="C11" s="95"/>
      <c r="D11" s="95"/>
      <c r="E11" s="95"/>
      <c r="F11" s="95"/>
    </row>
    <row r="12" spans="1:6" x14ac:dyDescent="0.2">
      <c r="A12" s="106" t="s">
        <v>70</v>
      </c>
      <c r="B12" s="107"/>
      <c r="C12" s="108" t="s">
        <v>71</v>
      </c>
      <c r="D12" s="95"/>
      <c r="E12" s="95"/>
      <c r="F12" s="95"/>
    </row>
    <row r="13" spans="1:6" ht="13.5" thickBot="1" x14ac:dyDescent="0.25">
      <c r="A13" s="109"/>
      <c r="B13" s="110"/>
      <c r="C13" s="111"/>
    </row>
    <row r="14" spans="1:6" x14ac:dyDescent="0.2">
      <c r="A14" s="106" t="s">
        <v>109</v>
      </c>
      <c r="B14" s="107"/>
      <c r="C14" s="108" t="s">
        <v>123</v>
      </c>
    </row>
    <row r="15" spans="1:6" x14ac:dyDescent="0.2">
      <c r="A15" s="112"/>
      <c r="B15" s="76"/>
      <c r="C15" s="103" t="s">
        <v>124</v>
      </c>
    </row>
    <row r="16" spans="1:6" ht="13.5" thickBot="1" x14ac:dyDescent="0.25">
      <c r="A16" s="109"/>
      <c r="B16" s="110"/>
      <c r="C16" s="111"/>
    </row>
    <row r="17" spans="1:3" x14ac:dyDescent="0.2">
      <c r="A17" s="106" t="s">
        <v>103</v>
      </c>
      <c r="B17" s="107"/>
      <c r="C17" s="108" t="s">
        <v>72</v>
      </c>
    </row>
    <row r="18" spans="1:3" x14ac:dyDescent="0.2">
      <c r="A18" s="112"/>
      <c r="B18" s="76"/>
      <c r="C18" s="103" t="s">
        <v>105</v>
      </c>
    </row>
    <row r="19" spans="1:3" x14ac:dyDescent="0.2">
      <c r="A19" s="112"/>
      <c r="B19" s="76"/>
      <c r="C19" s="103" t="s">
        <v>106</v>
      </c>
    </row>
    <row r="20" spans="1:3" ht="13.5" thickBot="1" x14ac:dyDescent="0.25">
      <c r="A20" s="109"/>
      <c r="B20" s="110"/>
      <c r="C20" s="111"/>
    </row>
    <row r="21" spans="1:3" x14ac:dyDescent="0.2">
      <c r="A21" s="106" t="s">
        <v>102</v>
      </c>
      <c r="B21" s="107"/>
      <c r="C21" s="108" t="s">
        <v>104</v>
      </c>
    </row>
    <row r="22" spans="1:3" x14ac:dyDescent="0.2">
      <c r="A22" s="112"/>
      <c r="B22" s="76"/>
      <c r="C22" s="103" t="s">
        <v>107</v>
      </c>
    </row>
    <row r="23" spans="1:3" x14ac:dyDescent="0.2">
      <c r="A23" s="112"/>
      <c r="B23" s="76"/>
      <c r="C23" s="103" t="s">
        <v>106</v>
      </c>
    </row>
    <row r="24" spans="1:3" ht="13.5" thickBot="1" x14ac:dyDescent="0.25">
      <c r="A24" s="109"/>
      <c r="B24" s="110"/>
      <c r="C24" s="111"/>
    </row>
    <row r="25" spans="1:3" x14ac:dyDescent="0.2">
      <c r="A25" s="106" t="s">
        <v>73</v>
      </c>
      <c r="B25" s="107"/>
      <c r="C25" s="108" t="s">
        <v>74</v>
      </c>
    </row>
    <row r="26" spans="1:3" ht="13.5" thickBot="1" x14ac:dyDescent="0.25">
      <c r="A26" s="109"/>
      <c r="B26" s="110"/>
      <c r="C26" s="111"/>
    </row>
    <row r="27" spans="1:3" x14ac:dyDescent="0.2">
      <c r="A27" s="106" t="s">
        <v>75</v>
      </c>
      <c r="B27" s="107"/>
      <c r="C27" s="108" t="s">
        <v>76</v>
      </c>
    </row>
    <row r="28" spans="1:3" x14ac:dyDescent="0.2">
      <c r="A28" s="112"/>
      <c r="B28" s="76"/>
      <c r="C28" s="103" t="s">
        <v>77</v>
      </c>
    </row>
    <row r="29" spans="1:3" ht="13.5" thickBot="1" x14ac:dyDescent="0.25">
      <c r="A29" s="109"/>
      <c r="B29" s="110"/>
      <c r="C29" s="111"/>
    </row>
    <row r="30" spans="1:3" x14ac:dyDescent="0.2">
      <c r="A30" s="106" t="s">
        <v>78</v>
      </c>
      <c r="B30" s="107"/>
      <c r="C30" s="108" t="s">
        <v>76</v>
      </c>
    </row>
    <row r="31" spans="1:3" x14ac:dyDescent="0.2">
      <c r="A31" s="112"/>
      <c r="B31" s="76"/>
      <c r="C31" s="103" t="s">
        <v>79</v>
      </c>
    </row>
    <row r="32" spans="1:3" ht="13.5" thickBot="1" x14ac:dyDescent="0.25">
      <c r="A32" s="109"/>
      <c r="B32" s="110"/>
      <c r="C32" s="111"/>
    </row>
    <row r="33" spans="1:3" x14ac:dyDescent="0.2">
      <c r="A33" s="106" t="s">
        <v>16</v>
      </c>
      <c r="B33" s="107"/>
      <c r="C33" s="108" t="s">
        <v>108</v>
      </c>
    </row>
    <row r="34" spans="1:3" ht="13.5" thickBot="1" x14ac:dyDescent="0.25">
      <c r="A34" s="109"/>
      <c r="B34" s="110"/>
      <c r="C34" s="111"/>
    </row>
    <row r="35" spans="1:3" x14ac:dyDescent="0.2">
      <c r="A35" s="106" t="s">
        <v>86</v>
      </c>
      <c r="B35" s="107"/>
      <c r="C35" s="108" t="s">
        <v>80</v>
      </c>
    </row>
    <row r="36" spans="1:3" x14ac:dyDescent="0.2">
      <c r="A36" s="112"/>
      <c r="B36" s="76"/>
      <c r="C36" s="103" t="s">
        <v>81</v>
      </c>
    </row>
    <row r="37" spans="1:3" x14ac:dyDescent="0.2">
      <c r="A37" s="112"/>
      <c r="B37" s="76"/>
      <c r="C37" s="103" t="s">
        <v>82</v>
      </c>
    </row>
    <row r="38" spans="1:3" ht="13.5" thickBot="1" x14ac:dyDescent="0.25">
      <c r="A38" s="113"/>
      <c r="B38" s="110"/>
      <c r="C38" s="111"/>
    </row>
    <row r="41" spans="1:3" x14ac:dyDescent="0.2">
      <c r="A41" s="114" t="s">
        <v>83</v>
      </c>
      <c r="B41" s="115"/>
      <c r="C41" s="115"/>
    </row>
    <row r="43" spans="1:3" x14ac:dyDescent="0.2">
      <c r="A43" s="75">
        <v>1</v>
      </c>
      <c r="B43" s="75" t="s">
        <v>84</v>
      </c>
    </row>
    <row r="44" spans="1:3" x14ac:dyDescent="0.2">
      <c r="A44" s="75">
        <v>2</v>
      </c>
      <c r="B44" s="75" t="s">
        <v>125</v>
      </c>
    </row>
    <row r="45" spans="1:3" x14ac:dyDescent="0.2">
      <c r="B45" s="75" t="s">
        <v>126</v>
      </c>
    </row>
    <row r="46" spans="1:3" x14ac:dyDescent="0.2">
      <c r="A46" s="75">
        <v>3</v>
      </c>
      <c r="B46" s="75" t="s">
        <v>85</v>
      </c>
    </row>
  </sheetData>
  <phoneticPr fontId="3" type="noConversion"/>
  <printOptions horizontalCentered="1"/>
  <pageMargins left="0.5" right="0.5" top="0.5" bottom="0.5" header="0.25" footer="0.25"/>
  <pageSetup paperSize="28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8C0E2-B3D8-4163-B294-D9688A44EEDC}">
  <sheetPr>
    <pageSetUpPr fitToPage="1"/>
  </sheetPr>
  <dimension ref="A1:H24"/>
  <sheetViews>
    <sheetView showGridLines="0" view="pageBreakPreview" zoomScale="60" zoomScaleNormal="100" workbookViewId="0">
      <selection activeCell="W14" sqref="W14"/>
    </sheetView>
  </sheetViews>
  <sheetFormatPr defaultColWidth="8.83203125" defaultRowHeight="12.75" x14ac:dyDescent="0.2"/>
  <cols>
    <col min="1" max="4" width="8.83203125" style="435"/>
    <col min="5" max="5" width="27.5" style="435" customWidth="1"/>
    <col min="6" max="6" width="16.33203125" style="435" customWidth="1"/>
    <col min="7" max="7" width="4.83203125" style="435" customWidth="1"/>
    <col min="8" max="8" width="45.1640625" style="435" customWidth="1"/>
    <col min="9" max="16384" width="8.83203125" style="435"/>
  </cols>
  <sheetData>
    <row r="1" spans="1:8" ht="14.25" x14ac:dyDescent="0.2">
      <c r="A1" s="74" t="s">
        <v>0</v>
      </c>
      <c r="B1" s="75"/>
      <c r="C1" s="75"/>
      <c r="D1" s="75"/>
      <c r="E1" s="75"/>
      <c r="F1" s="75"/>
      <c r="G1" s="75"/>
      <c r="H1" s="75"/>
    </row>
    <row r="2" spans="1:8" ht="14.25" x14ac:dyDescent="0.2">
      <c r="A2" s="74" t="s">
        <v>1</v>
      </c>
      <c r="B2" s="75"/>
      <c r="C2" s="75"/>
      <c r="D2" s="75"/>
      <c r="E2" s="75"/>
      <c r="F2" s="75"/>
      <c r="G2" s="75"/>
      <c r="H2" s="75"/>
    </row>
    <row r="3" spans="1:8" ht="14.25" x14ac:dyDescent="0.2">
      <c r="A3" s="74" t="s">
        <v>328</v>
      </c>
      <c r="B3" s="75"/>
      <c r="C3" s="75"/>
      <c r="D3" s="75"/>
      <c r="E3" s="75"/>
      <c r="F3" s="75"/>
      <c r="G3" s="75"/>
      <c r="H3" s="75"/>
    </row>
    <row r="4" spans="1:8" ht="14.25" x14ac:dyDescent="0.2">
      <c r="A4" s="473" t="s">
        <v>322</v>
      </c>
      <c r="B4" s="460"/>
      <c r="C4" s="460"/>
      <c r="D4" s="460"/>
      <c r="E4" s="460"/>
      <c r="F4" s="75"/>
      <c r="G4" s="75"/>
      <c r="H4" s="75"/>
    </row>
    <row r="5" spans="1:8" x14ac:dyDescent="0.2">
      <c r="A5" s="102"/>
      <c r="B5" s="75"/>
      <c r="C5" s="75"/>
      <c r="D5" s="75"/>
      <c r="E5" s="75"/>
      <c r="F5" s="75"/>
      <c r="G5" s="75"/>
      <c r="H5" s="75"/>
    </row>
    <row r="6" spans="1:8" x14ac:dyDescent="0.2">
      <c r="A6" s="75"/>
      <c r="B6" s="75"/>
      <c r="C6" s="75"/>
      <c r="D6" s="75"/>
      <c r="E6" s="75"/>
      <c r="F6" s="75"/>
      <c r="G6" s="75"/>
      <c r="H6" s="75"/>
    </row>
    <row r="7" spans="1:8" x14ac:dyDescent="0.2">
      <c r="A7" s="101">
        <v>1</v>
      </c>
      <c r="B7" s="75"/>
      <c r="C7" s="75"/>
      <c r="D7" s="75"/>
      <c r="E7" s="75"/>
      <c r="F7" s="461" t="s">
        <v>17</v>
      </c>
      <c r="G7" s="75"/>
      <c r="H7" s="461"/>
    </row>
    <row r="8" spans="1:8" x14ac:dyDescent="0.2">
      <c r="A8" s="101">
        <v>2</v>
      </c>
      <c r="B8" s="75"/>
      <c r="C8" s="75"/>
      <c r="D8" s="75"/>
      <c r="E8" s="75"/>
      <c r="F8" s="462"/>
      <c r="G8" s="75"/>
      <c r="H8" s="463"/>
    </row>
    <row r="9" spans="1:8" x14ac:dyDescent="0.2">
      <c r="A9" s="101">
        <v>3</v>
      </c>
      <c r="B9" s="95" t="s">
        <v>18</v>
      </c>
      <c r="C9" s="75"/>
      <c r="D9" s="75"/>
      <c r="E9" s="75"/>
      <c r="F9" s="462"/>
      <c r="G9" s="75"/>
      <c r="H9" s="463"/>
    </row>
    <row r="10" spans="1:8" x14ac:dyDescent="0.2">
      <c r="A10" s="101">
        <v>4</v>
      </c>
      <c r="B10" s="95"/>
      <c r="C10" s="75"/>
      <c r="D10" s="75"/>
      <c r="E10" s="75"/>
      <c r="F10" s="462"/>
      <c r="G10" s="75"/>
      <c r="H10" s="463"/>
    </row>
    <row r="11" spans="1:8" x14ac:dyDescent="0.2">
      <c r="A11" s="101">
        <v>5</v>
      </c>
      <c r="B11" s="464" t="s">
        <v>323</v>
      </c>
      <c r="C11" s="75"/>
      <c r="D11" s="75"/>
      <c r="E11" s="75"/>
      <c r="F11" s="75"/>
      <c r="G11" s="75"/>
      <c r="H11" s="463"/>
    </row>
    <row r="12" spans="1:8" x14ac:dyDescent="0.2">
      <c r="A12" s="101">
        <v>6</v>
      </c>
      <c r="B12" s="460" t="s">
        <v>324</v>
      </c>
      <c r="C12" s="75"/>
      <c r="D12" s="75"/>
      <c r="E12" s="75"/>
      <c r="F12" s="474">
        <v>-396796</v>
      </c>
      <c r="G12" s="75"/>
      <c r="H12" s="466"/>
    </row>
    <row r="13" spans="1:8" x14ac:dyDescent="0.2">
      <c r="A13" s="101">
        <v>7</v>
      </c>
      <c r="B13" s="75"/>
      <c r="C13" s="75"/>
      <c r="D13" s="75"/>
      <c r="E13" s="75"/>
      <c r="F13" s="462"/>
      <c r="G13" s="75"/>
      <c r="H13" s="463"/>
    </row>
    <row r="14" spans="1:8" x14ac:dyDescent="0.2">
      <c r="A14" s="101">
        <v>8</v>
      </c>
      <c r="B14" s="464" t="s">
        <v>325</v>
      </c>
      <c r="C14" s="75"/>
      <c r="D14" s="75"/>
      <c r="E14" s="75"/>
      <c r="F14" s="75"/>
      <c r="G14" s="75"/>
      <c r="H14" s="463"/>
    </row>
    <row r="15" spans="1:8" x14ac:dyDescent="0.2">
      <c r="A15" s="101">
        <v>9</v>
      </c>
      <c r="B15" s="460" t="s">
        <v>324</v>
      </c>
      <c r="C15" s="75"/>
      <c r="D15" s="75"/>
      <c r="E15" s="75"/>
      <c r="F15" s="465">
        <v>723176.68663007859</v>
      </c>
      <c r="G15" s="75"/>
      <c r="H15" s="466"/>
    </row>
    <row r="16" spans="1:8" x14ac:dyDescent="0.2">
      <c r="A16" s="101">
        <v>10</v>
      </c>
      <c r="B16" s="75"/>
      <c r="C16" s="75"/>
      <c r="D16" s="75"/>
      <c r="E16" s="75"/>
      <c r="F16" s="462"/>
      <c r="G16" s="75"/>
      <c r="H16" s="75"/>
    </row>
    <row r="17" spans="1:8" x14ac:dyDescent="0.2">
      <c r="A17" s="101">
        <v>11</v>
      </c>
      <c r="B17" s="102"/>
      <c r="C17" s="75"/>
      <c r="D17" s="75"/>
      <c r="E17" s="75"/>
      <c r="F17" s="462"/>
      <c r="G17" s="75"/>
      <c r="H17" s="75"/>
    </row>
    <row r="18" spans="1:8" ht="13.5" thickBot="1" x14ac:dyDescent="0.25">
      <c r="A18" s="101">
        <v>12</v>
      </c>
      <c r="B18" s="102" t="s">
        <v>326</v>
      </c>
      <c r="C18" s="75"/>
      <c r="D18" s="75"/>
      <c r="E18" s="75"/>
      <c r="F18" s="467">
        <v>326380.68663007859</v>
      </c>
      <c r="G18" s="75"/>
      <c r="H18" s="75"/>
    </row>
    <row r="19" spans="1:8" ht="13.5" thickTop="1" x14ac:dyDescent="0.2">
      <c r="A19" s="101">
        <v>13</v>
      </c>
      <c r="B19" s="75"/>
      <c r="C19" s="75"/>
      <c r="D19" s="75"/>
      <c r="E19" s="75"/>
      <c r="F19" s="462"/>
      <c r="G19" s="75"/>
      <c r="H19" s="75"/>
    </row>
    <row r="20" spans="1:8" x14ac:dyDescent="0.2">
      <c r="A20" s="101">
        <v>14</v>
      </c>
      <c r="B20" s="75"/>
      <c r="C20" s="75"/>
      <c r="D20" s="75"/>
      <c r="E20" s="75"/>
      <c r="F20" s="462"/>
      <c r="G20" s="75"/>
      <c r="H20" s="75"/>
    </row>
    <row r="21" spans="1:8" x14ac:dyDescent="0.2">
      <c r="A21" s="101">
        <v>15</v>
      </c>
      <c r="B21" s="75"/>
      <c r="C21" s="75"/>
      <c r="D21" s="75"/>
      <c r="E21" s="75"/>
      <c r="F21" s="462"/>
      <c r="G21" s="75"/>
      <c r="H21" s="75"/>
    </row>
    <row r="22" spans="1:8" x14ac:dyDescent="0.2">
      <c r="A22" s="101">
        <v>16</v>
      </c>
      <c r="B22" s="468" t="s">
        <v>329</v>
      </c>
      <c r="C22" s="469"/>
      <c r="D22" s="469"/>
      <c r="E22" s="75"/>
      <c r="F22" s="470">
        <v>65154832.451915644</v>
      </c>
      <c r="G22" s="75"/>
      <c r="H22" s="75"/>
    </row>
    <row r="23" spans="1:8" x14ac:dyDescent="0.2">
      <c r="A23" s="101">
        <v>17</v>
      </c>
      <c r="B23" s="102"/>
      <c r="C23" s="75"/>
      <c r="D23" s="75"/>
      <c r="E23" s="75"/>
      <c r="F23" s="471"/>
      <c r="G23" s="75"/>
      <c r="H23" s="75"/>
    </row>
    <row r="24" spans="1:8" x14ac:dyDescent="0.2">
      <c r="A24" s="101">
        <v>18</v>
      </c>
      <c r="B24" s="102" t="s">
        <v>327</v>
      </c>
      <c r="C24" s="75"/>
      <c r="D24" s="75"/>
      <c r="E24" s="75"/>
      <c r="F24" s="472">
        <v>5.0000000000000001E-3</v>
      </c>
      <c r="G24" s="75"/>
      <c r="H24" s="75"/>
    </row>
  </sheetData>
  <printOptions horizontalCentered="1" verticalCentered="1"/>
  <pageMargins left="0.25" right="0.25" top="0.25" bottom="0.25" header="0.3" footer="0.3"/>
  <pageSetup fitToWidth="0" orientation="landscape" r:id="rId1"/>
  <headerFooter alignWithMargins="0">
    <oddHeader>&amp;RNWN WUTC Advice 20-6
Exhibit A - Supporting Materials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131"/>
  <sheetViews>
    <sheetView zoomScaleNormal="100" zoomScaleSheetLayoutView="100" workbookViewId="0">
      <pane xSplit="3" ySplit="12" topLeftCell="D55" activePane="bottomRight" state="frozen"/>
      <selection activeCell="U42" sqref="U42"/>
      <selection pane="topRight" activeCell="U42" sqref="U42"/>
      <selection pane="bottomLeft" activeCell="U42" sqref="U42"/>
      <selection pane="bottomRight" activeCell="R72" sqref="R72"/>
    </sheetView>
  </sheetViews>
  <sheetFormatPr defaultColWidth="9.33203125" defaultRowHeight="12.75" outlineLevelCol="1" x14ac:dyDescent="0.2"/>
  <cols>
    <col min="1" max="1" width="4.83203125" style="76" customWidth="1"/>
    <col min="2" max="2" width="15.33203125" style="75" customWidth="1"/>
    <col min="3" max="3" width="9.33203125" style="75"/>
    <col min="4" max="10" width="16.83203125" style="75" customWidth="1"/>
    <col min="11" max="11" width="15.83203125" style="75" customWidth="1"/>
    <col min="12" max="15" width="15.83203125" style="75" hidden="1" customWidth="1" outlineLevel="1"/>
    <col min="16" max="16" width="18.83203125" style="75" customWidth="1" collapsed="1"/>
    <col min="17" max="17" width="3.83203125" style="76" customWidth="1"/>
    <col min="18" max="18" width="18.83203125" style="76" customWidth="1"/>
    <col min="19" max="23" width="15.83203125" style="76" customWidth="1"/>
    <col min="24" max="16384" width="9.33203125" style="76"/>
  </cols>
  <sheetData>
    <row r="1" spans="1:18" ht="14.25" x14ac:dyDescent="0.2">
      <c r="A1" s="74" t="e">
        <f>+#REF!</f>
        <v>#REF!</v>
      </c>
    </row>
    <row r="2" spans="1:18" ht="14.25" x14ac:dyDescent="0.2">
      <c r="A2" s="74" t="e">
        <f>+#REF!</f>
        <v>#REF!</v>
      </c>
    </row>
    <row r="3" spans="1:18" ht="14.25" x14ac:dyDescent="0.2">
      <c r="A3" s="74" t="e">
        <f>+#REF!</f>
        <v>#REF!</v>
      </c>
    </row>
    <row r="4" spans="1:18" ht="14.25" x14ac:dyDescent="0.2">
      <c r="A4" s="74" t="s">
        <v>188</v>
      </c>
    </row>
    <row r="5" spans="1:18" x14ac:dyDescent="0.2">
      <c r="A5" s="76" t="s">
        <v>189</v>
      </c>
    </row>
    <row r="7" spans="1:18" x14ac:dyDescent="0.2">
      <c r="A7" s="77">
        <v>1</v>
      </c>
      <c r="B7" s="116" t="e">
        <f>CONCATENATE("Amortization Rates are calculated by taking the Temporary Adjustment Rate and multiplying by 1 minus the revenue sensitive rate of "&amp;TEXT(revsens,"##.###%"))</f>
        <v>#REF!</v>
      </c>
      <c r="G7" s="78"/>
      <c r="H7" s="78"/>
      <c r="I7" s="78"/>
      <c r="J7" s="78"/>
      <c r="K7" s="78"/>
      <c r="L7" s="78"/>
      <c r="M7" s="78"/>
      <c r="N7" s="78"/>
      <c r="O7" s="78"/>
    </row>
    <row r="8" spans="1:18" x14ac:dyDescent="0.2">
      <c r="A8" s="77">
        <f t="shared" ref="A8:A71" si="0">+A7+1</f>
        <v>2</v>
      </c>
      <c r="B8" s="102" t="s">
        <v>190</v>
      </c>
      <c r="D8" s="79"/>
      <c r="E8" s="79"/>
      <c r="F8" s="79"/>
      <c r="G8" s="79"/>
      <c r="H8" s="79"/>
      <c r="I8" s="79"/>
      <c r="J8" s="79"/>
      <c r="K8" s="79"/>
      <c r="L8" s="79"/>
      <c r="M8" s="79"/>
      <c r="N8" s="79"/>
      <c r="O8" s="78"/>
    </row>
    <row r="9" spans="1:18" x14ac:dyDescent="0.2">
      <c r="A9" s="77">
        <f t="shared" si="0"/>
        <v>3</v>
      </c>
      <c r="D9" s="101"/>
      <c r="E9" s="101"/>
      <c r="F9" s="101"/>
      <c r="G9" s="165" t="s">
        <v>22</v>
      </c>
      <c r="H9" s="165" t="s">
        <v>240</v>
      </c>
      <c r="I9" s="101"/>
      <c r="J9" s="101"/>
      <c r="K9" s="101"/>
      <c r="L9" s="101"/>
      <c r="M9" s="101"/>
      <c r="N9" s="101"/>
      <c r="O9" s="101"/>
    </row>
    <row r="10" spans="1:18" s="80" customFormat="1" ht="39" thickBot="1" x14ac:dyDescent="0.25">
      <c r="A10" s="77">
        <f t="shared" si="0"/>
        <v>4</v>
      </c>
      <c r="B10" s="75"/>
      <c r="C10" s="75"/>
      <c r="D10" s="117" t="s">
        <v>19</v>
      </c>
      <c r="E10" s="117" t="s">
        <v>38</v>
      </c>
      <c r="F10" s="117" t="s">
        <v>39</v>
      </c>
      <c r="G10" s="117" t="s">
        <v>215</v>
      </c>
      <c r="H10" s="117" t="s">
        <v>215</v>
      </c>
      <c r="I10" s="117" t="s">
        <v>207</v>
      </c>
      <c r="J10" s="117" t="s">
        <v>208</v>
      </c>
      <c r="K10" s="117" t="s">
        <v>233</v>
      </c>
      <c r="L10" s="117"/>
      <c r="M10" s="117"/>
      <c r="N10" s="117"/>
      <c r="O10" s="117"/>
      <c r="P10" s="117" t="s">
        <v>99</v>
      </c>
      <c r="R10" s="160"/>
    </row>
    <row r="11" spans="1:18" s="80" customFormat="1" x14ac:dyDescent="0.2">
      <c r="A11" s="77">
        <f t="shared" si="0"/>
        <v>5</v>
      </c>
      <c r="B11" s="75"/>
      <c r="C11" s="75"/>
      <c r="D11" s="77"/>
      <c r="E11" s="77"/>
      <c r="F11" s="77"/>
      <c r="G11" s="77"/>
      <c r="H11" s="77"/>
      <c r="I11" s="77"/>
      <c r="J11" s="77"/>
      <c r="K11" s="158"/>
      <c r="L11" s="158"/>
      <c r="M11" s="158"/>
      <c r="N11" s="158"/>
      <c r="O11" s="158"/>
      <c r="P11" s="158" t="s">
        <v>216</v>
      </c>
      <c r="Q11" s="159"/>
      <c r="R11" s="77"/>
    </row>
    <row r="12" spans="1:18" s="80" customFormat="1" x14ac:dyDescent="0.2">
      <c r="A12" s="77">
        <f t="shared" si="0"/>
        <v>6</v>
      </c>
      <c r="B12" s="82" t="s">
        <v>2</v>
      </c>
      <c r="C12" s="82" t="s">
        <v>3</v>
      </c>
      <c r="D12" s="81" t="s">
        <v>50</v>
      </c>
      <c r="E12" s="81" t="s">
        <v>51</v>
      </c>
      <c r="F12" s="81" t="s">
        <v>15</v>
      </c>
      <c r="G12" s="81" t="s">
        <v>52</v>
      </c>
      <c r="H12" s="81" t="s">
        <v>53</v>
      </c>
      <c r="I12" s="81" t="s">
        <v>54</v>
      </c>
      <c r="J12" s="83" t="s">
        <v>55</v>
      </c>
      <c r="K12" s="83" t="s">
        <v>56</v>
      </c>
      <c r="L12" s="81"/>
      <c r="M12" s="83"/>
      <c r="N12" s="83"/>
      <c r="O12" s="83"/>
      <c r="P12" s="81" t="s">
        <v>57</v>
      </c>
      <c r="Q12" s="83"/>
      <c r="R12" s="81"/>
    </row>
    <row r="13" spans="1:18" x14ac:dyDescent="0.2">
      <c r="A13" s="77">
        <f t="shared" si="0"/>
        <v>7</v>
      </c>
      <c r="B13" s="84" t="s">
        <v>4</v>
      </c>
      <c r="C13" s="84"/>
      <c r="D13" s="85" t="e">
        <f>-ROUND(+#REF!*(1-revsens),5)</f>
        <v>#REF!</v>
      </c>
      <c r="E13" s="85" t="e">
        <f>-ROUND(+#REF!*(1-revsens),5)</f>
        <v>#REF!</v>
      </c>
      <c r="F13" s="85" t="e">
        <f>-ROUND(+#REF!*(1-revsens),5)</f>
        <v>#REF!</v>
      </c>
      <c r="G13" s="85" t="e">
        <f>-ROUND(+#REF!*(1-revsens),5)</f>
        <v>#REF!</v>
      </c>
      <c r="H13" s="85" t="e">
        <f>-ROUND(+#REF!*(1-revsens),5)</f>
        <v>#REF!</v>
      </c>
      <c r="I13" s="85" t="e">
        <f>-ROUND(+#REF!*(1-revsens),5)</f>
        <v>#REF!</v>
      </c>
      <c r="J13" s="85" t="e">
        <f>-ROUND(+#REF!*(1-revsens),5)</f>
        <v>#REF!</v>
      </c>
      <c r="K13" s="85" t="e">
        <f>-ROUND(#REF!*(1-revsens),5)</f>
        <v>#REF!</v>
      </c>
      <c r="L13" s="85"/>
      <c r="M13" s="85"/>
      <c r="N13" s="85"/>
      <c r="O13" s="85"/>
      <c r="P13" s="85" t="e">
        <f>SUM(D13:O13)</f>
        <v>#REF!</v>
      </c>
      <c r="R13" s="89" t="e">
        <f>+P13+(#REF!*(1-revsens))</f>
        <v>#REF!</v>
      </c>
    </row>
    <row r="14" spans="1:18" x14ac:dyDescent="0.2">
      <c r="A14" s="77">
        <f t="shared" si="0"/>
        <v>8</v>
      </c>
      <c r="B14" s="84" t="s">
        <v>5</v>
      </c>
      <c r="C14" s="84"/>
      <c r="D14" s="85" t="e">
        <f>-ROUND(+#REF!*(1-revsens),5)</f>
        <v>#REF!</v>
      </c>
      <c r="E14" s="85" t="e">
        <f>-ROUND(+#REF!*(1-revsens),5)</f>
        <v>#REF!</v>
      </c>
      <c r="F14" s="85" t="e">
        <f>-ROUND(+#REF!*(1-revsens),5)</f>
        <v>#REF!</v>
      </c>
      <c r="G14" s="85" t="e">
        <f>-ROUND(+#REF!*(1-revsens),5)</f>
        <v>#REF!</v>
      </c>
      <c r="H14" s="85" t="e">
        <f>-ROUND(+#REF!*(1-revsens),5)</f>
        <v>#REF!</v>
      </c>
      <c r="I14" s="85" t="e">
        <f>-ROUND(+#REF!*(1-revsens),5)</f>
        <v>#REF!</v>
      </c>
      <c r="J14" s="85" t="e">
        <f>-ROUND(+#REF!*(1-revsens),5)</f>
        <v>#REF!</v>
      </c>
      <c r="K14" s="85" t="e">
        <f>-ROUND(#REF!*(1-revsens),5)</f>
        <v>#REF!</v>
      </c>
      <c r="L14" s="85"/>
      <c r="M14" s="85"/>
      <c r="N14" s="85"/>
      <c r="O14" s="85"/>
      <c r="P14" s="85" t="e">
        <f>SUM(D14:O14)</f>
        <v>#REF!</v>
      </c>
      <c r="R14" s="89" t="e">
        <f>+P14+(#REF!*(1-revsens))</f>
        <v>#REF!</v>
      </c>
    </row>
    <row r="15" spans="1:18" x14ac:dyDescent="0.2">
      <c r="A15" s="77">
        <f t="shared" si="0"/>
        <v>9</v>
      </c>
      <c r="B15" s="84" t="s">
        <v>14</v>
      </c>
      <c r="C15" s="84"/>
      <c r="D15" s="85" t="e">
        <f>-ROUND(+#REF!*(1-revsens),5)</f>
        <v>#REF!</v>
      </c>
      <c r="E15" s="85" t="e">
        <f>-ROUND(+#REF!*(1-revsens),5)</f>
        <v>#REF!</v>
      </c>
      <c r="F15" s="85" t="e">
        <f>-ROUND(+#REF!*(1-revsens),5)</f>
        <v>#REF!</v>
      </c>
      <c r="G15" s="85" t="e">
        <f>-ROUND(+#REF!*(1-revsens),5)</f>
        <v>#REF!</v>
      </c>
      <c r="H15" s="85" t="e">
        <f>-ROUND(+#REF!*(1-revsens),5)</f>
        <v>#REF!</v>
      </c>
      <c r="I15" s="85" t="e">
        <f>-ROUND(+#REF!*(1-revsens),5)</f>
        <v>#REF!</v>
      </c>
      <c r="J15" s="85" t="e">
        <f>-ROUND(+#REF!*(1-revsens),5)</f>
        <v>#REF!</v>
      </c>
      <c r="K15" s="85" t="e">
        <f>-ROUND(#REF!*(1-revsens),5)</f>
        <v>#REF!</v>
      </c>
      <c r="L15" s="85"/>
      <c r="M15" s="85"/>
      <c r="N15" s="85"/>
      <c r="O15" s="85"/>
      <c r="P15" s="85" t="e">
        <f>SUM(D15:O15)</f>
        <v>#REF!</v>
      </c>
      <c r="R15" s="89" t="e">
        <f>+P15+(#REF!*(1-revsens))</f>
        <v>#REF!</v>
      </c>
    </row>
    <row r="16" spans="1:18" x14ac:dyDescent="0.2">
      <c r="A16" s="77">
        <f t="shared" si="0"/>
        <v>10</v>
      </c>
      <c r="B16" s="84" t="s">
        <v>12</v>
      </c>
      <c r="C16" s="84"/>
      <c r="D16" s="85" t="e">
        <f>-ROUND(+#REF!*(1-revsens),5)</f>
        <v>#REF!</v>
      </c>
      <c r="E16" s="85" t="e">
        <f>-ROUND(+#REF!*(1-revsens),5)</f>
        <v>#REF!</v>
      </c>
      <c r="F16" s="85" t="e">
        <f>-ROUND(+#REF!*(1-revsens),5)</f>
        <v>#REF!</v>
      </c>
      <c r="G16" s="85" t="e">
        <f>-ROUND(+#REF!*(1-revsens),5)</f>
        <v>#REF!</v>
      </c>
      <c r="H16" s="85" t="e">
        <f>-ROUND(+#REF!*(1-revsens),5)</f>
        <v>#REF!</v>
      </c>
      <c r="I16" s="85" t="e">
        <f>-ROUND(+#REF!*(1-revsens),5)</f>
        <v>#REF!</v>
      </c>
      <c r="J16" s="85" t="e">
        <f>-ROUND(+#REF!*(1-revsens),5)</f>
        <v>#REF!</v>
      </c>
      <c r="K16" s="85" t="e">
        <f>-ROUND(#REF!*(1-revsens),5)</f>
        <v>#REF!</v>
      </c>
      <c r="L16" s="85"/>
      <c r="M16" s="85"/>
      <c r="N16" s="85"/>
      <c r="O16" s="85"/>
      <c r="P16" s="85" t="e">
        <f>SUM(D16:O16)</f>
        <v>#REF!</v>
      </c>
      <c r="R16" s="89" t="e">
        <f>+P16+(#REF!*(1-revsens))</f>
        <v>#REF!</v>
      </c>
    </row>
    <row r="17" spans="1:18" x14ac:dyDescent="0.2">
      <c r="A17" s="77">
        <f t="shared" si="0"/>
        <v>11</v>
      </c>
      <c r="B17" s="84" t="s">
        <v>13</v>
      </c>
      <c r="C17" s="84"/>
      <c r="D17" s="85" t="e">
        <f>-ROUND(+#REF!*(1-revsens),5)</f>
        <v>#REF!</v>
      </c>
      <c r="E17" s="85" t="e">
        <f>-ROUND(+#REF!*(1-revsens),5)</f>
        <v>#REF!</v>
      </c>
      <c r="F17" s="85" t="e">
        <f>-ROUND(+#REF!*(1-revsens),5)</f>
        <v>#REF!</v>
      </c>
      <c r="G17" s="85" t="e">
        <f>-ROUND(+#REF!*(1-revsens),5)</f>
        <v>#REF!</v>
      </c>
      <c r="H17" s="85" t="e">
        <f>-ROUND(+#REF!*(1-revsens),5)</f>
        <v>#REF!</v>
      </c>
      <c r="I17" s="85" t="e">
        <f>-ROUND(+#REF!*(1-revsens),5)</f>
        <v>#REF!</v>
      </c>
      <c r="J17" s="85" t="e">
        <f>-ROUND(+#REF!*(1-revsens),5)</f>
        <v>#REF!</v>
      </c>
      <c r="K17" s="85" t="e">
        <f>-ROUND(#REF!*(1-revsens),5)</f>
        <v>#REF!</v>
      </c>
      <c r="L17" s="85"/>
      <c r="M17" s="85"/>
      <c r="N17" s="85"/>
      <c r="O17" s="85"/>
      <c r="P17" s="85" t="e">
        <f>SUM(D17:O17)</f>
        <v>#REF!</v>
      </c>
      <c r="R17" s="89" t="e">
        <f>+P17+(#REF!*(1-revsens))</f>
        <v>#REF!</v>
      </c>
    </row>
    <row r="18" spans="1:18" x14ac:dyDescent="0.2">
      <c r="A18" s="77">
        <f t="shared" si="0"/>
        <v>12</v>
      </c>
      <c r="B18" s="90">
        <v>27</v>
      </c>
      <c r="C18" s="90"/>
      <c r="D18" s="85" t="e">
        <f>-ROUND(+#REF!*(1-revsens),5)</f>
        <v>#REF!</v>
      </c>
      <c r="E18" s="85" t="e">
        <f>-ROUND(+#REF!*(1-revsens),5)</f>
        <v>#REF!</v>
      </c>
      <c r="F18" s="85" t="e">
        <f>-ROUND(+#REF!*(1-revsens),5)</f>
        <v>#REF!</v>
      </c>
      <c r="G18" s="85" t="e">
        <f>-ROUND(+#REF!*(1-revsens),5)</f>
        <v>#REF!</v>
      </c>
      <c r="H18" s="85" t="e">
        <f>-ROUND(+#REF!*(1-revsens),5)</f>
        <v>#REF!</v>
      </c>
      <c r="I18" s="85" t="e">
        <f>-ROUND(+#REF!*(1-revsens),5)</f>
        <v>#REF!</v>
      </c>
      <c r="J18" s="85" t="e">
        <f>-ROUND(+#REF!*(1-revsens),5)</f>
        <v>#REF!</v>
      </c>
      <c r="K18" s="85" t="e">
        <f>-ROUND(#REF!*(1-revsens),5)</f>
        <v>#REF!</v>
      </c>
      <c r="L18" s="85"/>
      <c r="M18" s="85"/>
      <c r="N18" s="85"/>
      <c r="O18" s="85"/>
      <c r="P18" s="85" t="e">
        <f t="shared" ref="P18:P43" si="1">SUM(D18:O18)</f>
        <v>#REF!</v>
      </c>
      <c r="R18" s="89" t="e">
        <f>+P18+(#REF!*(1-revsens))</f>
        <v>#REF!</v>
      </c>
    </row>
    <row r="19" spans="1:18" x14ac:dyDescent="0.2">
      <c r="A19" s="77">
        <f t="shared" si="0"/>
        <v>13</v>
      </c>
      <c r="B19" s="87" t="s">
        <v>209</v>
      </c>
      <c r="C19" s="88" t="s">
        <v>6</v>
      </c>
      <c r="D19" s="89" t="e">
        <f>-ROUND(+#REF!*(1-revsens),5)</f>
        <v>#REF!</v>
      </c>
      <c r="E19" s="89" t="e">
        <f>-ROUND(+#REF!*(1-revsens),5)</f>
        <v>#REF!</v>
      </c>
      <c r="F19" s="89" t="e">
        <f>-ROUND(+#REF!*(1-revsens),5)</f>
        <v>#REF!</v>
      </c>
      <c r="G19" s="89" t="e">
        <f>-ROUND(+#REF!*(1-revsens),5)</f>
        <v>#REF!</v>
      </c>
      <c r="H19" s="89" t="e">
        <f>-ROUND(+#REF!*(1-revsens),5)</f>
        <v>#REF!</v>
      </c>
      <c r="I19" s="89" t="e">
        <f>-ROUND(+#REF!*(1-revsens),5)</f>
        <v>#REF!</v>
      </c>
      <c r="J19" s="89" t="e">
        <f>-ROUND(+#REF!*(1-revsens),5)</f>
        <v>#REF!</v>
      </c>
      <c r="K19" s="89" t="e">
        <f>-ROUND(#REF!*(1-revsens),5)</f>
        <v>#REF!</v>
      </c>
      <c r="L19" s="89"/>
      <c r="M19" s="89"/>
      <c r="N19" s="89"/>
      <c r="O19" s="89"/>
      <c r="P19" s="89" t="e">
        <f t="shared" si="1"/>
        <v>#REF!</v>
      </c>
      <c r="R19" s="89" t="e">
        <f>+P19+(#REF!*(1-revsens))</f>
        <v>#REF!</v>
      </c>
    </row>
    <row r="20" spans="1:18" x14ac:dyDescent="0.2">
      <c r="A20" s="77">
        <f t="shared" si="0"/>
        <v>14</v>
      </c>
      <c r="B20" s="90"/>
      <c r="C20" s="91" t="s">
        <v>7</v>
      </c>
      <c r="D20" s="85" t="e">
        <f>-ROUND(+#REF!*(1-revsens),5)</f>
        <v>#REF!</v>
      </c>
      <c r="E20" s="85" t="e">
        <f>-ROUND(+#REF!*(1-revsens),5)</f>
        <v>#REF!</v>
      </c>
      <c r="F20" s="85" t="e">
        <f>-ROUND(+#REF!*(1-revsens),5)</f>
        <v>#REF!</v>
      </c>
      <c r="G20" s="85" t="e">
        <f>-ROUND(+#REF!*(1-revsens),5)</f>
        <v>#REF!</v>
      </c>
      <c r="H20" s="85" t="e">
        <f>-ROUND(+#REF!*(1-revsens),5)</f>
        <v>#REF!</v>
      </c>
      <c r="I20" s="85" t="e">
        <f>-ROUND(+#REF!*(1-revsens),5)</f>
        <v>#REF!</v>
      </c>
      <c r="J20" s="85" t="e">
        <f>-ROUND(+#REF!*(1-revsens),5)</f>
        <v>#REF!</v>
      </c>
      <c r="K20" s="85" t="e">
        <f>-ROUND(#REF!*(1-revsens),5)</f>
        <v>#REF!</v>
      </c>
      <c r="L20" s="85"/>
      <c r="M20" s="85"/>
      <c r="N20" s="85"/>
      <c r="O20" s="85"/>
      <c r="P20" s="85" t="e">
        <f t="shared" si="1"/>
        <v>#REF!</v>
      </c>
      <c r="R20" s="89" t="e">
        <f>+P20+(#REF!*(1-revsens))</f>
        <v>#REF!</v>
      </c>
    </row>
    <row r="21" spans="1:18" x14ac:dyDescent="0.2">
      <c r="A21" s="77">
        <f t="shared" si="0"/>
        <v>15</v>
      </c>
      <c r="B21" s="87" t="s">
        <v>211</v>
      </c>
      <c r="C21" s="88" t="s">
        <v>6</v>
      </c>
      <c r="D21" s="89" t="e">
        <f>-ROUND(+#REF!*(1-revsens),5)</f>
        <v>#REF!</v>
      </c>
      <c r="E21" s="89" t="e">
        <f>-ROUND(+#REF!*(1-revsens),5)</f>
        <v>#REF!</v>
      </c>
      <c r="F21" s="89" t="e">
        <f>-ROUND(+#REF!*(1-revsens),5)</f>
        <v>#REF!</v>
      </c>
      <c r="G21" s="89" t="e">
        <f>-ROUND(+#REF!*(1-revsens),5)</f>
        <v>#REF!</v>
      </c>
      <c r="H21" s="89" t="e">
        <f>-ROUND(+#REF!*(1-revsens),5)</f>
        <v>#REF!</v>
      </c>
      <c r="I21" s="89" t="e">
        <f>-ROUND(+#REF!*(1-revsens),5)</f>
        <v>#REF!</v>
      </c>
      <c r="J21" s="89" t="e">
        <f>-ROUND(+#REF!*(1-revsens),5)</f>
        <v>#REF!</v>
      </c>
      <c r="K21" s="89" t="e">
        <f>-ROUND(#REF!*(1-revsens),5)</f>
        <v>#REF!</v>
      </c>
      <c r="L21" s="89"/>
      <c r="M21" s="89"/>
      <c r="N21" s="89"/>
      <c r="O21" s="89"/>
      <c r="P21" s="89" t="e">
        <f t="shared" si="1"/>
        <v>#REF!</v>
      </c>
      <c r="R21" s="89" t="e">
        <f>+P21+(#REF!*(1-revsens))</f>
        <v>#REF!</v>
      </c>
    </row>
    <row r="22" spans="1:18" x14ac:dyDescent="0.2">
      <c r="A22" s="77">
        <f t="shared" si="0"/>
        <v>16</v>
      </c>
      <c r="B22" s="90"/>
      <c r="C22" s="91" t="s">
        <v>7</v>
      </c>
      <c r="D22" s="85" t="e">
        <f>-ROUND(+#REF!*(1-revsens),5)</f>
        <v>#REF!</v>
      </c>
      <c r="E22" s="85" t="e">
        <f>-ROUND(+#REF!*(1-revsens),5)</f>
        <v>#REF!</v>
      </c>
      <c r="F22" s="85" t="e">
        <f>-ROUND(+#REF!*(1-revsens),5)</f>
        <v>#REF!</v>
      </c>
      <c r="G22" s="85" t="e">
        <f>-ROUND(+#REF!*(1-revsens),5)</f>
        <v>#REF!</v>
      </c>
      <c r="H22" s="85" t="e">
        <f>-ROUND(+#REF!*(1-revsens),5)</f>
        <v>#REF!</v>
      </c>
      <c r="I22" s="85" t="e">
        <f>-ROUND(+#REF!*(1-revsens),5)</f>
        <v>#REF!</v>
      </c>
      <c r="J22" s="85" t="e">
        <f>-ROUND(+#REF!*(1-revsens),5)</f>
        <v>#REF!</v>
      </c>
      <c r="K22" s="85" t="e">
        <f>-ROUND(#REF!*(1-revsens),5)</f>
        <v>#REF!</v>
      </c>
      <c r="L22" s="85"/>
      <c r="M22" s="85"/>
      <c r="N22" s="85"/>
      <c r="O22" s="85"/>
      <c r="P22" s="85" t="e">
        <f t="shared" si="1"/>
        <v>#REF!</v>
      </c>
      <c r="R22" s="89" t="e">
        <f>+P22+(#REF!*(1-revsens))</f>
        <v>#REF!</v>
      </c>
    </row>
    <row r="23" spans="1:18" x14ac:dyDescent="0.2">
      <c r="A23" s="77">
        <f t="shared" si="0"/>
        <v>17</v>
      </c>
      <c r="B23" s="87" t="s">
        <v>87</v>
      </c>
      <c r="C23" s="88" t="s">
        <v>6</v>
      </c>
      <c r="D23" s="89" t="e">
        <f>-ROUND(+#REF!*(1-revsens),5)</f>
        <v>#REF!</v>
      </c>
      <c r="E23" s="89" t="e">
        <f>-ROUND(+#REF!*(1-revsens),5)</f>
        <v>#REF!</v>
      </c>
      <c r="F23" s="89" t="e">
        <f>-ROUND(+#REF!*(1-revsens),5)</f>
        <v>#REF!</v>
      </c>
      <c r="G23" s="89" t="e">
        <f>-ROUND(+#REF!*(1-revsens),5)</f>
        <v>#REF!</v>
      </c>
      <c r="H23" s="89" t="e">
        <f>-ROUND(+#REF!*(1-revsens),5)</f>
        <v>#REF!</v>
      </c>
      <c r="I23" s="89" t="e">
        <f>-ROUND(+#REF!*(1-revsens),5)</f>
        <v>#REF!</v>
      </c>
      <c r="J23" s="89" t="e">
        <f>-ROUND(+#REF!*(1-revsens),5)</f>
        <v>#REF!</v>
      </c>
      <c r="K23" s="89" t="e">
        <f>-ROUND(#REF!*(1-revsens),5)</f>
        <v>#REF!</v>
      </c>
      <c r="L23" s="89"/>
      <c r="M23" s="89"/>
      <c r="N23" s="89"/>
      <c r="O23" s="89"/>
      <c r="P23" s="89" t="e">
        <f t="shared" si="1"/>
        <v>#REF!</v>
      </c>
      <c r="R23" s="89" t="e">
        <f>+P23+(#REF!*(1-revsens))</f>
        <v>#REF!</v>
      </c>
    </row>
    <row r="24" spans="1:18" x14ac:dyDescent="0.2">
      <c r="A24" s="77">
        <f t="shared" si="0"/>
        <v>18</v>
      </c>
      <c r="B24" s="90"/>
      <c r="C24" s="91" t="s">
        <v>7</v>
      </c>
      <c r="D24" s="85" t="e">
        <f>-ROUND(+#REF!*(1-revsens),5)</f>
        <v>#REF!</v>
      </c>
      <c r="E24" s="85" t="e">
        <f>-ROUND(+#REF!*(1-revsens),5)</f>
        <v>#REF!</v>
      </c>
      <c r="F24" s="85" t="e">
        <f>-ROUND(+#REF!*(1-revsens),5)</f>
        <v>#REF!</v>
      </c>
      <c r="G24" s="85" t="e">
        <f>-ROUND(+#REF!*(1-revsens),5)</f>
        <v>#REF!</v>
      </c>
      <c r="H24" s="85" t="e">
        <f>-ROUND(+#REF!*(1-revsens),5)</f>
        <v>#REF!</v>
      </c>
      <c r="I24" s="85" t="e">
        <f>-ROUND(+#REF!*(1-revsens),5)</f>
        <v>#REF!</v>
      </c>
      <c r="J24" s="85" t="e">
        <f>-ROUND(+#REF!*(1-revsens),5)</f>
        <v>#REF!</v>
      </c>
      <c r="K24" s="85" t="e">
        <f>-ROUND(#REF!*(1-revsens),5)</f>
        <v>#REF!</v>
      </c>
      <c r="L24" s="85"/>
      <c r="M24" s="85"/>
      <c r="N24" s="85"/>
      <c r="O24" s="85"/>
      <c r="P24" s="85" t="e">
        <f t="shared" si="1"/>
        <v>#REF!</v>
      </c>
      <c r="R24" s="89" t="e">
        <f>+P24+(#REF!*(1-revsens))</f>
        <v>#REF!</v>
      </c>
    </row>
    <row r="25" spans="1:18" x14ac:dyDescent="0.2">
      <c r="A25" s="77">
        <f t="shared" si="0"/>
        <v>19</v>
      </c>
      <c r="B25" s="87" t="s">
        <v>210</v>
      </c>
      <c r="C25" s="88" t="s">
        <v>6</v>
      </c>
      <c r="D25" s="89" t="e">
        <f>-ROUND(+#REF!*(1-revsens),5)</f>
        <v>#REF!</v>
      </c>
      <c r="E25" s="89" t="e">
        <f>-ROUND(+#REF!*(1-revsens),5)</f>
        <v>#REF!</v>
      </c>
      <c r="F25" s="89" t="e">
        <f>-ROUND(+#REF!*(1-revsens),5)</f>
        <v>#REF!</v>
      </c>
      <c r="G25" s="89" t="e">
        <f>-ROUND(+#REF!*(1-revsens),5)</f>
        <v>#REF!</v>
      </c>
      <c r="H25" s="89" t="e">
        <f>-ROUND(+#REF!*(1-revsens),5)</f>
        <v>#REF!</v>
      </c>
      <c r="I25" s="89" t="e">
        <f>-ROUND(+#REF!*(1-revsens),5)</f>
        <v>#REF!</v>
      </c>
      <c r="J25" s="89" t="e">
        <f>-ROUND(+#REF!*(1-revsens),5)</f>
        <v>#REF!</v>
      </c>
      <c r="K25" s="89" t="e">
        <f>-ROUND(#REF!*(1-revsens),5)</f>
        <v>#REF!</v>
      </c>
      <c r="L25" s="89"/>
      <c r="M25" s="89"/>
      <c r="N25" s="89"/>
      <c r="O25" s="89"/>
      <c r="P25" s="89" t="e">
        <f t="shared" si="1"/>
        <v>#REF!</v>
      </c>
      <c r="R25" s="89" t="e">
        <f>+P25+(#REF!*(1-revsens))</f>
        <v>#REF!</v>
      </c>
    </row>
    <row r="26" spans="1:18" x14ac:dyDescent="0.2">
      <c r="A26" s="77">
        <f t="shared" si="0"/>
        <v>20</v>
      </c>
      <c r="B26" s="90"/>
      <c r="C26" s="91" t="s">
        <v>7</v>
      </c>
      <c r="D26" s="85" t="e">
        <f>-ROUND(+#REF!*(1-revsens),5)</f>
        <v>#REF!</v>
      </c>
      <c r="E26" s="85" t="e">
        <f>-ROUND(+#REF!*(1-revsens),5)</f>
        <v>#REF!</v>
      </c>
      <c r="F26" s="85" t="e">
        <f>-ROUND(+#REF!*(1-revsens),5)</f>
        <v>#REF!</v>
      </c>
      <c r="G26" s="85" t="e">
        <f>-ROUND(+#REF!*(1-revsens),5)</f>
        <v>#REF!</v>
      </c>
      <c r="H26" s="85" t="e">
        <f>-ROUND(+#REF!*(1-revsens),5)</f>
        <v>#REF!</v>
      </c>
      <c r="I26" s="85" t="e">
        <f>-ROUND(+#REF!*(1-revsens),5)</f>
        <v>#REF!</v>
      </c>
      <c r="J26" s="85" t="e">
        <f>-ROUND(+#REF!*(1-revsens),5)</f>
        <v>#REF!</v>
      </c>
      <c r="K26" s="85" t="e">
        <f>-ROUND(#REF!*(1-revsens),5)</f>
        <v>#REF!</v>
      </c>
      <c r="L26" s="85"/>
      <c r="M26" s="85"/>
      <c r="N26" s="85"/>
      <c r="O26" s="85"/>
      <c r="P26" s="85" t="e">
        <f t="shared" si="1"/>
        <v>#REF!</v>
      </c>
      <c r="R26" s="89" t="e">
        <f>+P26+(#REF!*(1-revsens))</f>
        <v>#REF!</v>
      </c>
    </row>
    <row r="27" spans="1:18" x14ac:dyDescent="0.2">
      <c r="A27" s="77">
        <f t="shared" si="0"/>
        <v>21</v>
      </c>
      <c r="B27" s="87" t="s">
        <v>212</v>
      </c>
      <c r="C27" s="88" t="s">
        <v>6</v>
      </c>
      <c r="D27" s="89" t="e">
        <f>-ROUND(+#REF!*(1-revsens),5)</f>
        <v>#REF!</v>
      </c>
      <c r="E27" s="89" t="e">
        <f>-ROUND(+#REF!*(1-revsens),5)</f>
        <v>#REF!</v>
      </c>
      <c r="F27" s="89" t="e">
        <f>-ROUND(+#REF!*(1-revsens),5)</f>
        <v>#REF!</v>
      </c>
      <c r="G27" s="89" t="e">
        <f>-ROUND(+#REF!*(1-revsens),5)</f>
        <v>#REF!</v>
      </c>
      <c r="H27" s="89" t="e">
        <f>-ROUND(+#REF!*(1-revsens),5)</f>
        <v>#REF!</v>
      </c>
      <c r="I27" s="89" t="e">
        <f>-ROUND(+#REF!*(1-revsens),5)</f>
        <v>#REF!</v>
      </c>
      <c r="J27" s="89" t="e">
        <f>-ROUND(+#REF!*(1-revsens),5)</f>
        <v>#REF!</v>
      </c>
      <c r="K27" s="89" t="e">
        <f>-ROUND(#REF!*(1-revsens),5)</f>
        <v>#REF!</v>
      </c>
      <c r="L27" s="89"/>
      <c r="M27" s="89"/>
      <c r="N27" s="89"/>
      <c r="O27" s="89"/>
      <c r="P27" s="89" t="e">
        <f t="shared" si="1"/>
        <v>#REF!</v>
      </c>
      <c r="R27" s="89" t="e">
        <f>+P27+(#REF!*(1-revsens))</f>
        <v>#REF!</v>
      </c>
    </row>
    <row r="28" spans="1:18" x14ac:dyDescent="0.2">
      <c r="A28" s="77">
        <f t="shared" si="0"/>
        <v>22</v>
      </c>
      <c r="B28" s="90"/>
      <c r="C28" s="91" t="s">
        <v>7</v>
      </c>
      <c r="D28" s="85" t="e">
        <f>-ROUND(+#REF!*(1-revsens),5)</f>
        <v>#REF!</v>
      </c>
      <c r="E28" s="85" t="e">
        <f>-ROUND(+#REF!*(1-revsens),5)</f>
        <v>#REF!</v>
      </c>
      <c r="F28" s="85" t="e">
        <f>-ROUND(+#REF!*(1-revsens),5)</f>
        <v>#REF!</v>
      </c>
      <c r="G28" s="85" t="e">
        <f>-ROUND(+#REF!*(1-revsens),5)</f>
        <v>#REF!</v>
      </c>
      <c r="H28" s="85" t="e">
        <f>-ROUND(+#REF!*(1-revsens),5)</f>
        <v>#REF!</v>
      </c>
      <c r="I28" s="85" t="e">
        <f>-ROUND(+#REF!*(1-revsens),5)</f>
        <v>#REF!</v>
      </c>
      <c r="J28" s="85" t="e">
        <f>-ROUND(+#REF!*(1-revsens),5)</f>
        <v>#REF!</v>
      </c>
      <c r="K28" s="85" t="e">
        <f>-ROUND(#REF!*(1-revsens),5)</f>
        <v>#REF!</v>
      </c>
      <c r="L28" s="85"/>
      <c r="M28" s="85"/>
      <c r="N28" s="85"/>
      <c r="O28" s="85"/>
      <c r="P28" s="85" t="e">
        <f t="shared" si="1"/>
        <v>#REF!</v>
      </c>
      <c r="R28" s="89" t="e">
        <f>+P28+(#REF!*(1-revsens))</f>
        <v>#REF!</v>
      </c>
    </row>
    <row r="29" spans="1:18" x14ac:dyDescent="0.2">
      <c r="A29" s="77">
        <f t="shared" si="0"/>
        <v>23</v>
      </c>
      <c r="B29" s="87" t="s">
        <v>88</v>
      </c>
      <c r="C29" s="88" t="s">
        <v>6</v>
      </c>
      <c r="D29" s="89" t="e">
        <f>-ROUND(+#REF!*(1-revsens),5)</f>
        <v>#REF!</v>
      </c>
      <c r="E29" s="89" t="e">
        <f>-ROUND(+#REF!*(1-revsens),5)</f>
        <v>#REF!</v>
      </c>
      <c r="F29" s="89" t="e">
        <f>-ROUND(+#REF!*(1-revsens),5)</f>
        <v>#REF!</v>
      </c>
      <c r="G29" s="89" t="e">
        <f>-ROUND(+#REF!*(1-revsens),5)</f>
        <v>#REF!</v>
      </c>
      <c r="H29" s="89" t="e">
        <f>-ROUND(+#REF!*(1-revsens),5)</f>
        <v>#REF!</v>
      </c>
      <c r="I29" s="89" t="e">
        <f>-ROUND(+#REF!*(1-revsens),5)</f>
        <v>#REF!</v>
      </c>
      <c r="J29" s="89" t="e">
        <f>-ROUND(+#REF!*(1-revsens),5)</f>
        <v>#REF!</v>
      </c>
      <c r="K29" s="89" t="e">
        <f>-ROUND(#REF!*(1-revsens),5)</f>
        <v>#REF!</v>
      </c>
      <c r="L29" s="89"/>
      <c r="M29" s="89"/>
      <c r="N29" s="89"/>
      <c r="O29" s="89"/>
      <c r="P29" s="89" t="e">
        <f t="shared" si="1"/>
        <v>#REF!</v>
      </c>
      <c r="R29" s="89" t="e">
        <f>+P29+(#REF!*(1-revsens))</f>
        <v>#REF!</v>
      </c>
    </row>
    <row r="30" spans="1:18" x14ac:dyDescent="0.2">
      <c r="A30" s="77">
        <f t="shared" si="0"/>
        <v>24</v>
      </c>
      <c r="B30" s="87"/>
      <c r="C30" s="88" t="s">
        <v>7</v>
      </c>
      <c r="D30" s="89" t="e">
        <f>-ROUND(+#REF!*(1-revsens),5)</f>
        <v>#REF!</v>
      </c>
      <c r="E30" s="89" t="e">
        <f>-ROUND(+#REF!*(1-revsens),5)</f>
        <v>#REF!</v>
      </c>
      <c r="F30" s="89" t="e">
        <f>-ROUND(+#REF!*(1-revsens),5)</f>
        <v>#REF!</v>
      </c>
      <c r="G30" s="89" t="e">
        <f>-ROUND(+#REF!*(1-revsens),5)</f>
        <v>#REF!</v>
      </c>
      <c r="H30" s="89" t="e">
        <f>-ROUND(+#REF!*(1-revsens),5)</f>
        <v>#REF!</v>
      </c>
      <c r="I30" s="89" t="e">
        <f>-ROUND(+#REF!*(1-revsens),5)</f>
        <v>#REF!</v>
      </c>
      <c r="J30" s="89" t="e">
        <f>-ROUND(+#REF!*(1-revsens),5)</f>
        <v>#REF!</v>
      </c>
      <c r="K30" s="89" t="e">
        <f>-ROUND(#REF!*(1-revsens),5)</f>
        <v>#REF!</v>
      </c>
      <c r="L30" s="89"/>
      <c r="M30" s="89"/>
      <c r="N30" s="89"/>
      <c r="O30" s="89"/>
      <c r="P30" s="89" t="e">
        <f t="shared" si="1"/>
        <v>#REF!</v>
      </c>
      <c r="R30" s="89" t="e">
        <f>+P30+(#REF!*(1-revsens))</f>
        <v>#REF!</v>
      </c>
    </row>
    <row r="31" spans="1:18" x14ac:dyDescent="0.2">
      <c r="A31" s="77">
        <f t="shared" si="0"/>
        <v>25</v>
      </c>
      <c r="B31" s="87"/>
      <c r="C31" s="88" t="s">
        <v>8</v>
      </c>
      <c r="D31" s="89" t="e">
        <f>-ROUND(+#REF!*(1-revsens),5)</f>
        <v>#REF!</v>
      </c>
      <c r="E31" s="89" t="e">
        <f>-ROUND(+#REF!*(1-revsens),5)</f>
        <v>#REF!</v>
      </c>
      <c r="F31" s="89" t="e">
        <f>-ROUND(+#REF!*(1-revsens),5)</f>
        <v>#REF!</v>
      </c>
      <c r="G31" s="89" t="e">
        <f>-ROUND(+#REF!*(1-revsens),5)</f>
        <v>#REF!</v>
      </c>
      <c r="H31" s="89" t="e">
        <f>-ROUND(+#REF!*(1-revsens),5)</f>
        <v>#REF!</v>
      </c>
      <c r="I31" s="89" t="e">
        <f>-ROUND(+#REF!*(1-revsens),5)</f>
        <v>#REF!</v>
      </c>
      <c r="J31" s="89" t="e">
        <f>-ROUND(+#REF!*(1-revsens),5)</f>
        <v>#REF!</v>
      </c>
      <c r="K31" s="89" t="e">
        <f>-ROUND(#REF!*(1-revsens),5)</f>
        <v>#REF!</v>
      </c>
      <c r="L31" s="89"/>
      <c r="M31" s="89"/>
      <c r="N31" s="89"/>
      <c r="O31" s="89"/>
      <c r="P31" s="89" t="e">
        <f t="shared" si="1"/>
        <v>#REF!</v>
      </c>
      <c r="R31" s="89" t="e">
        <f>+P31+(#REF!*(1-revsens))</f>
        <v>#REF!</v>
      </c>
    </row>
    <row r="32" spans="1:18" x14ac:dyDescent="0.2">
      <c r="A32" s="77">
        <f t="shared" si="0"/>
        <v>26</v>
      </c>
      <c r="B32" s="87"/>
      <c r="C32" s="88" t="s">
        <v>9</v>
      </c>
      <c r="D32" s="89" t="e">
        <f>-ROUND(+#REF!*(1-revsens),5)</f>
        <v>#REF!</v>
      </c>
      <c r="E32" s="89" t="e">
        <f>-ROUND(+#REF!*(1-revsens),5)</f>
        <v>#REF!</v>
      </c>
      <c r="F32" s="89" t="e">
        <f>-ROUND(+#REF!*(1-revsens),5)</f>
        <v>#REF!</v>
      </c>
      <c r="G32" s="89" t="e">
        <f>-ROUND(+#REF!*(1-revsens),5)</f>
        <v>#REF!</v>
      </c>
      <c r="H32" s="89" t="e">
        <f>-ROUND(+#REF!*(1-revsens),5)</f>
        <v>#REF!</v>
      </c>
      <c r="I32" s="89" t="e">
        <f>-ROUND(+#REF!*(1-revsens),5)</f>
        <v>#REF!</v>
      </c>
      <c r="J32" s="89" t="e">
        <f>-ROUND(+#REF!*(1-revsens),5)</f>
        <v>#REF!</v>
      </c>
      <c r="K32" s="89" t="e">
        <f>-ROUND(#REF!*(1-revsens),5)</f>
        <v>#REF!</v>
      </c>
      <c r="L32" s="89"/>
      <c r="M32" s="89"/>
      <c r="N32" s="89"/>
      <c r="O32" s="89"/>
      <c r="P32" s="89" t="e">
        <f t="shared" si="1"/>
        <v>#REF!</v>
      </c>
      <c r="R32" s="89" t="e">
        <f>+P32+(#REF!*(1-revsens))</f>
        <v>#REF!</v>
      </c>
    </row>
    <row r="33" spans="1:18" x14ac:dyDescent="0.2">
      <c r="A33" s="77">
        <f t="shared" si="0"/>
        <v>27</v>
      </c>
      <c r="B33" s="87"/>
      <c r="C33" s="88" t="s">
        <v>10</v>
      </c>
      <c r="D33" s="89" t="e">
        <f>-ROUND(+#REF!*(1-revsens),5)</f>
        <v>#REF!</v>
      </c>
      <c r="E33" s="89" t="e">
        <f>-ROUND(+#REF!*(1-revsens),5)</f>
        <v>#REF!</v>
      </c>
      <c r="F33" s="89" t="e">
        <f>-ROUND(+#REF!*(1-revsens),5)</f>
        <v>#REF!</v>
      </c>
      <c r="G33" s="89" t="e">
        <f>-ROUND(+#REF!*(1-revsens),5)</f>
        <v>#REF!</v>
      </c>
      <c r="H33" s="89" t="e">
        <f>-ROUND(+#REF!*(1-revsens),5)</f>
        <v>#REF!</v>
      </c>
      <c r="I33" s="89" t="e">
        <f>-ROUND(+#REF!*(1-revsens),5)</f>
        <v>#REF!</v>
      </c>
      <c r="J33" s="89" t="e">
        <f>-ROUND(+#REF!*(1-revsens),5)</f>
        <v>#REF!</v>
      </c>
      <c r="K33" s="89" t="e">
        <f>-ROUND(#REF!*(1-revsens),5)</f>
        <v>#REF!</v>
      </c>
      <c r="L33" s="89"/>
      <c r="M33" s="89"/>
      <c r="N33" s="89"/>
      <c r="O33" s="89"/>
      <c r="P33" s="89" t="e">
        <f t="shared" si="1"/>
        <v>#REF!</v>
      </c>
      <c r="R33" s="89" t="e">
        <f>+P33+(#REF!*(1-revsens))</f>
        <v>#REF!</v>
      </c>
    </row>
    <row r="34" spans="1:18" x14ac:dyDescent="0.2">
      <c r="A34" s="77">
        <f t="shared" si="0"/>
        <v>28</v>
      </c>
      <c r="B34" s="90"/>
      <c r="C34" s="91" t="s">
        <v>11</v>
      </c>
      <c r="D34" s="85" t="e">
        <f>-ROUND(+#REF!*(1-revsens),5)</f>
        <v>#REF!</v>
      </c>
      <c r="E34" s="85" t="e">
        <f>-ROUND(+#REF!*(1-revsens),5)</f>
        <v>#REF!</v>
      </c>
      <c r="F34" s="85" t="e">
        <f>-ROUND(+#REF!*(1-revsens),5)</f>
        <v>#REF!</v>
      </c>
      <c r="G34" s="85" t="e">
        <f>-ROUND(+#REF!*(1-revsens),5)</f>
        <v>#REF!</v>
      </c>
      <c r="H34" s="85" t="e">
        <f>-ROUND(+#REF!*(1-revsens),5)</f>
        <v>#REF!</v>
      </c>
      <c r="I34" s="85" t="e">
        <f>-ROUND(+#REF!*(1-revsens),5)</f>
        <v>#REF!</v>
      </c>
      <c r="J34" s="85" t="e">
        <f>-ROUND(+#REF!*(1-revsens),5)</f>
        <v>#REF!</v>
      </c>
      <c r="K34" s="85" t="e">
        <f>-ROUND(#REF!*(1-revsens),5)</f>
        <v>#REF!</v>
      </c>
      <c r="L34" s="85"/>
      <c r="M34" s="85"/>
      <c r="N34" s="85"/>
      <c r="O34" s="85"/>
      <c r="P34" s="85" t="e">
        <f t="shared" si="1"/>
        <v>#REF!</v>
      </c>
      <c r="R34" s="89" t="e">
        <f>+P34+(#REF!*(1-revsens))</f>
        <v>#REF!</v>
      </c>
    </row>
    <row r="35" spans="1:18" x14ac:dyDescent="0.2">
      <c r="A35" s="77">
        <f t="shared" si="0"/>
        <v>29</v>
      </c>
      <c r="B35" s="87" t="s">
        <v>89</v>
      </c>
      <c r="C35" s="88" t="s">
        <v>6</v>
      </c>
      <c r="D35" s="89" t="e">
        <f>-ROUND(+#REF!*(1-revsens),5)</f>
        <v>#REF!</v>
      </c>
      <c r="E35" s="89" t="e">
        <f>-ROUND(+#REF!*(1-revsens),5)</f>
        <v>#REF!</v>
      </c>
      <c r="F35" s="89" t="e">
        <f>-ROUND(+#REF!*(1-revsens),5)</f>
        <v>#REF!</v>
      </c>
      <c r="G35" s="89" t="e">
        <f>-ROUND(+#REF!*(1-revsens),5)</f>
        <v>#REF!</v>
      </c>
      <c r="H35" s="89" t="e">
        <f>-ROUND(+#REF!*(1-revsens),5)</f>
        <v>#REF!</v>
      </c>
      <c r="I35" s="89" t="e">
        <f>-ROUND(+#REF!*(1-revsens),5)</f>
        <v>#REF!</v>
      </c>
      <c r="J35" s="89" t="e">
        <f>-ROUND(+#REF!*(1-revsens),5)</f>
        <v>#REF!</v>
      </c>
      <c r="K35" s="89" t="e">
        <f>-ROUND(#REF!*(1-revsens),5)</f>
        <v>#REF!</v>
      </c>
      <c r="L35" s="89"/>
      <c r="M35" s="89"/>
      <c r="N35" s="89"/>
      <c r="O35" s="89"/>
      <c r="P35" s="89" t="e">
        <f t="shared" si="1"/>
        <v>#REF!</v>
      </c>
      <c r="R35" s="89" t="e">
        <f>+P35+(#REF!*(1-revsens))</f>
        <v>#REF!</v>
      </c>
    </row>
    <row r="36" spans="1:18" x14ac:dyDescent="0.2">
      <c r="A36" s="77">
        <f t="shared" si="0"/>
        <v>30</v>
      </c>
      <c r="B36" s="87"/>
      <c r="C36" s="88" t="s">
        <v>7</v>
      </c>
      <c r="D36" s="89" t="e">
        <f>-ROUND(+#REF!*(1-revsens),5)</f>
        <v>#REF!</v>
      </c>
      <c r="E36" s="89" t="e">
        <f>-ROUND(+#REF!*(1-revsens),5)</f>
        <v>#REF!</v>
      </c>
      <c r="F36" s="89" t="e">
        <f>-ROUND(+#REF!*(1-revsens),5)</f>
        <v>#REF!</v>
      </c>
      <c r="G36" s="89" t="e">
        <f>-ROUND(+#REF!*(1-revsens),5)</f>
        <v>#REF!</v>
      </c>
      <c r="H36" s="89" t="e">
        <f>-ROUND(+#REF!*(1-revsens),5)</f>
        <v>#REF!</v>
      </c>
      <c r="I36" s="89" t="e">
        <f>-ROUND(+#REF!*(1-revsens),5)</f>
        <v>#REF!</v>
      </c>
      <c r="J36" s="89" t="e">
        <f>-ROUND(+#REF!*(1-revsens),5)</f>
        <v>#REF!</v>
      </c>
      <c r="K36" s="89" t="e">
        <f>-ROUND(#REF!*(1-revsens),5)</f>
        <v>#REF!</v>
      </c>
      <c r="L36" s="89"/>
      <c r="M36" s="89"/>
      <c r="N36" s="89"/>
      <c r="O36" s="89"/>
      <c r="P36" s="89" t="e">
        <f t="shared" si="1"/>
        <v>#REF!</v>
      </c>
      <c r="R36" s="89" t="e">
        <f>+P36+(#REF!*(1-revsens))</f>
        <v>#REF!</v>
      </c>
    </row>
    <row r="37" spans="1:18" x14ac:dyDescent="0.2">
      <c r="A37" s="77">
        <f t="shared" si="0"/>
        <v>31</v>
      </c>
      <c r="B37" s="87"/>
      <c r="C37" s="88" t="s">
        <v>8</v>
      </c>
      <c r="D37" s="89" t="e">
        <f>-ROUND(+#REF!*(1-revsens),5)</f>
        <v>#REF!</v>
      </c>
      <c r="E37" s="89" t="e">
        <f>-ROUND(+#REF!*(1-revsens),5)</f>
        <v>#REF!</v>
      </c>
      <c r="F37" s="89" t="e">
        <f>-ROUND(+#REF!*(1-revsens),5)</f>
        <v>#REF!</v>
      </c>
      <c r="G37" s="89" t="e">
        <f>-ROUND(+#REF!*(1-revsens),5)</f>
        <v>#REF!</v>
      </c>
      <c r="H37" s="89" t="e">
        <f>-ROUND(+#REF!*(1-revsens),5)</f>
        <v>#REF!</v>
      </c>
      <c r="I37" s="89" t="e">
        <f>-ROUND(+#REF!*(1-revsens),5)</f>
        <v>#REF!</v>
      </c>
      <c r="J37" s="89" t="e">
        <f>-ROUND(+#REF!*(1-revsens),5)</f>
        <v>#REF!</v>
      </c>
      <c r="K37" s="89" t="e">
        <f>-ROUND(#REF!*(1-revsens),5)</f>
        <v>#REF!</v>
      </c>
      <c r="L37" s="89"/>
      <c r="M37" s="89"/>
      <c r="N37" s="89"/>
      <c r="O37" s="89"/>
      <c r="P37" s="89" t="e">
        <f t="shared" si="1"/>
        <v>#REF!</v>
      </c>
      <c r="R37" s="89" t="e">
        <f>+P37+(#REF!*(1-revsens))</f>
        <v>#REF!</v>
      </c>
    </row>
    <row r="38" spans="1:18" x14ac:dyDescent="0.2">
      <c r="A38" s="77">
        <f t="shared" si="0"/>
        <v>32</v>
      </c>
      <c r="B38" s="87"/>
      <c r="C38" s="88" t="s">
        <v>9</v>
      </c>
      <c r="D38" s="89" t="e">
        <f>-ROUND(+#REF!*(1-revsens),5)</f>
        <v>#REF!</v>
      </c>
      <c r="E38" s="89" t="e">
        <f>-ROUND(+#REF!*(1-revsens),5)</f>
        <v>#REF!</v>
      </c>
      <c r="F38" s="89" t="e">
        <f>-ROUND(+#REF!*(1-revsens),5)</f>
        <v>#REF!</v>
      </c>
      <c r="G38" s="89" t="e">
        <f>-ROUND(+#REF!*(1-revsens),5)</f>
        <v>#REF!</v>
      </c>
      <c r="H38" s="89" t="e">
        <f>-ROUND(+#REF!*(1-revsens),5)</f>
        <v>#REF!</v>
      </c>
      <c r="I38" s="89" t="e">
        <f>-ROUND(+#REF!*(1-revsens),5)</f>
        <v>#REF!</v>
      </c>
      <c r="J38" s="89" t="e">
        <f>-ROUND(+#REF!*(1-revsens),5)</f>
        <v>#REF!</v>
      </c>
      <c r="K38" s="89" t="e">
        <f>-ROUND(#REF!*(1-revsens),5)</f>
        <v>#REF!</v>
      </c>
      <c r="L38" s="89"/>
      <c r="M38" s="89"/>
      <c r="N38" s="89"/>
      <c r="O38" s="89"/>
      <c r="P38" s="89" t="e">
        <f t="shared" si="1"/>
        <v>#REF!</v>
      </c>
      <c r="R38" s="89" t="e">
        <f>+P38+(#REF!*(1-revsens))</f>
        <v>#REF!</v>
      </c>
    </row>
    <row r="39" spans="1:18" x14ac:dyDescent="0.2">
      <c r="A39" s="77">
        <f t="shared" si="0"/>
        <v>33</v>
      </c>
      <c r="B39" s="87"/>
      <c r="C39" s="88" t="s">
        <v>10</v>
      </c>
      <c r="D39" s="89" t="e">
        <f>-ROUND(+#REF!*(1-revsens),5)</f>
        <v>#REF!</v>
      </c>
      <c r="E39" s="89" t="e">
        <f>-ROUND(+#REF!*(1-revsens),5)</f>
        <v>#REF!</v>
      </c>
      <c r="F39" s="89" t="e">
        <f>-ROUND(+#REF!*(1-revsens),5)</f>
        <v>#REF!</v>
      </c>
      <c r="G39" s="89" t="e">
        <f>-ROUND(+#REF!*(1-revsens),5)</f>
        <v>#REF!</v>
      </c>
      <c r="H39" s="89" t="e">
        <f>-ROUND(+#REF!*(1-revsens),5)</f>
        <v>#REF!</v>
      </c>
      <c r="I39" s="89" t="e">
        <f>-ROUND(+#REF!*(1-revsens),5)</f>
        <v>#REF!</v>
      </c>
      <c r="J39" s="89" t="e">
        <f>-ROUND(+#REF!*(1-revsens),5)</f>
        <v>#REF!</v>
      </c>
      <c r="K39" s="89" t="e">
        <f>-ROUND(#REF!*(1-revsens),5)</f>
        <v>#REF!</v>
      </c>
      <c r="L39" s="89"/>
      <c r="M39" s="89"/>
      <c r="N39" s="89"/>
      <c r="O39" s="89"/>
      <c r="P39" s="89" t="e">
        <f t="shared" si="1"/>
        <v>#REF!</v>
      </c>
      <c r="R39" s="89" t="e">
        <f>+P39+(#REF!*(1-revsens))</f>
        <v>#REF!</v>
      </c>
    </row>
    <row r="40" spans="1:18" x14ac:dyDescent="0.2">
      <c r="A40" s="77">
        <f t="shared" si="0"/>
        <v>34</v>
      </c>
      <c r="B40" s="90"/>
      <c r="C40" s="91" t="s">
        <v>11</v>
      </c>
      <c r="D40" s="85" t="e">
        <f>-ROUND(+#REF!*(1-revsens),5)</f>
        <v>#REF!</v>
      </c>
      <c r="E40" s="85" t="e">
        <f>-ROUND(+#REF!*(1-revsens),5)</f>
        <v>#REF!</v>
      </c>
      <c r="F40" s="85" t="e">
        <f>-ROUND(+#REF!*(1-revsens),5)</f>
        <v>#REF!</v>
      </c>
      <c r="G40" s="85" t="e">
        <f>-ROUND(+#REF!*(1-revsens),5)</f>
        <v>#REF!</v>
      </c>
      <c r="H40" s="85" t="e">
        <f>-ROUND(+#REF!*(1-revsens),5)</f>
        <v>#REF!</v>
      </c>
      <c r="I40" s="85" t="e">
        <f>-ROUND(+#REF!*(1-revsens),5)</f>
        <v>#REF!</v>
      </c>
      <c r="J40" s="85" t="e">
        <f>-ROUND(+#REF!*(1-revsens),5)</f>
        <v>#REF!</v>
      </c>
      <c r="K40" s="85" t="e">
        <f>-ROUND(#REF!*(1-revsens),5)</f>
        <v>#REF!</v>
      </c>
      <c r="L40" s="85"/>
      <c r="M40" s="85"/>
      <c r="N40" s="85"/>
      <c r="O40" s="85"/>
      <c r="P40" s="85" t="e">
        <f t="shared" si="1"/>
        <v>#REF!</v>
      </c>
      <c r="R40" s="89" t="e">
        <f>+P40+(#REF!*(1-revsens))</f>
        <v>#REF!</v>
      </c>
    </row>
    <row r="41" spans="1:18" x14ac:dyDescent="0.2">
      <c r="A41" s="77">
        <f t="shared" si="0"/>
        <v>35</v>
      </c>
      <c r="B41" s="87" t="s">
        <v>90</v>
      </c>
      <c r="C41" s="88" t="s">
        <v>6</v>
      </c>
      <c r="D41" s="89" t="e">
        <f>-ROUND(+#REF!*(1-revsens),5)</f>
        <v>#REF!</v>
      </c>
      <c r="E41" s="89" t="e">
        <f>-ROUND(+#REF!*(1-revsens),5)</f>
        <v>#REF!</v>
      </c>
      <c r="F41" s="89" t="e">
        <f>-ROUND(+#REF!*(1-revsens),5)</f>
        <v>#REF!</v>
      </c>
      <c r="G41" s="89" t="e">
        <f>-ROUND(+#REF!*(1-revsens),5)</f>
        <v>#REF!</v>
      </c>
      <c r="H41" s="89" t="e">
        <f>-ROUND(+#REF!*(1-revsens),5)</f>
        <v>#REF!</v>
      </c>
      <c r="I41" s="89" t="e">
        <f>-ROUND(+#REF!*(1-revsens),5)</f>
        <v>#REF!</v>
      </c>
      <c r="J41" s="89" t="e">
        <f>-ROUND(+#REF!*(1-revsens),5)</f>
        <v>#REF!</v>
      </c>
      <c r="K41" s="89" t="e">
        <f>-ROUND(#REF!*(1-revsens),5)</f>
        <v>#REF!</v>
      </c>
      <c r="L41" s="89"/>
      <c r="M41" s="89"/>
      <c r="N41" s="89"/>
      <c r="O41" s="89"/>
      <c r="P41" s="89" t="e">
        <f t="shared" si="1"/>
        <v>#REF!</v>
      </c>
      <c r="R41" s="89" t="e">
        <f>+P41+(#REF!*(1-revsens))</f>
        <v>#REF!</v>
      </c>
    </row>
    <row r="42" spans="1:18" x14ac:dyDescent="0.2">
      <c r="A42" s="77">
        <f t="shared" si="0"/>
        <v>36</v>
      </c>
      <c r="B42" s="87"/>
      <c r="C42" s="88" t="s">
        <v>7</v>
      </c>
      <c r="D42" s="89" t="e">
        <f>-ROUND(+#REF!*(1-revsens),5)</f>
        <v>#REF!</v>
      </c>
      <c r="E42" s="89" t="e">
        <f>-ROUND(+#REF!*(1-revsens),5)</f>
        <v>#REF!</v>
      </c>
      <c r="F42" s="89" t="e">
        <f>-ROUND(+#REF!*(1-revsens),5)</f>
        <v>#REF!</v>
      </c>
      <c r="G42" s="89" t="e">
        <f>-ROUND(+#REF!*(1-revsens),5)</f>
        <v>#REF!</v>
      </c>
      <c r="H42" s="89" t="e">
        <f>-ROUND(+#REF!*(1-revsens),5)</f>
        <v>#REF!</v>
      </c>
      <c r="I42" s="89" t="e">
        <f>-ROUND(+#REF!*(1-revsens),5)</f>
        <v>#REF!</v>
      </c>
      <c r="J42" s="89" t="e">
        <f>-ROUND(+#REF!*(1-revsens),5)</f>
        <v>#REF!</v>
      </c>
      <c r="K42" s="89" t="e">
        <f>-ROUND(#REF!*(1-revsens),5)</f>
        <v>#REF!</v>
      </c>
      <c r="L42" s="89"/>
      <c r="M42" s="89"/>
      <c r="N42" s="89"/>
      <c r="O42" s="89"/>
      <c r="P42" s="89" t="e">
        <f t="shared" si="1"/>
        <v>#REF!</v>
      </c>
      <c r="R42" s="89" t="e">
        <f>+P42+(#REF!*(1-revsens))</f>
        <v>#REF!</v>
      </c>
    </row>
    <row r="43" spans="1:18" x14ac:dyDescent="0.2">
      <c r="A43" s="77">
        <f t="shared" si="0"/>
        <v>37</v>
      </c>
      <c r="B43" s="87"/>
      <c r="C43" s="88" t="s">
        <v>8</v>
      </c>
      <c r="D43" s="89" t="e">
        <f>-ROUND(+#REF!*(1-revsens),5)</f>
        <v>#REF!</v>
      </c>
      <c r="E43" s="89" t="e">
        <f>-ROUND(+#REF!*(1-revsens),5)</f>
        <v>#REF!</v>
      </c>
      <c r="F43" s="89" t="e">
        <f>-ROUND(+#REF!*(1-revsens),5)</f>
        <v>#REF!</v>
      </c>
      <c r="G43" s="89" t="e">
        <f>-ROUND(+#REF!*(1-revsens),5)</f>
        <v>#REF!</v>
      </c>
      <c r="H43" s="89" t="e">
        <f>-ROUND(+#REF!*(1-revsens),5)</f>
        <v>#REF!</v>
      </c>
      <c r="I43" s="89" t="e">
        <f>-ROUND(+#REF!*(1-revsens),5)</f>
        <v>#REF!</v>
      </c>
      <c r="J43" s="89" t="e">
        <f>-ROUND(+#REF!*(1-revsens),5)</f>
        <v>#REF!</v>
      </c>
      <c r="K43" s="89" t="e">
        <f>-ROUND(#REF!*(1-revsens),5)</f>
        <v>#REF!</v>
      </c>
      <c r="L43" s="89"/>
      <c r="M43" s="89"/>
      <c r="N43" s="89"/>
      <c r="O43" s="89"/>
      <c r="P43" s="89" t="e">
        <f t="shared" si="1"/>
        <v>#REF!</v>
      </c>
      <c r="R43" s="89" t="e">
        <f>+P43+(#REF!*(1-revsens))</f>
        <v>#REF!</v>
      </c>
    </row>
    <row r="44" spans="1:18" x14ac:dyDescent="0.2">
      <c r="A44" s="77">
        <f t="shared" si="0"/>
        <v>38</v>
      </c>
      <c r="B44" s="87"/>
      <c r="C44" s="88" t="s">
        <v>9</v>
      </c>
      <c r="D44" s="89" t="e">
        <f>-ROUND(+#REF!*(1-revsens),5)</f>
        <v>#REF!</v>
      </c>
      <c r="E44" s="89" t="e">
        <f>-ROUND(+#REF!*(1-revsens),5)</f>
        <v>#REF!</v>
      </c>
      <c r="F44" s="89" t="e">
        <f>-ROUND(+#REF!*(1-revsens),5)</f>
        <v>#REF!</v>
      </c>
      <c r="G44" s="89" t="e">
        <f>-ROUND(+#REF!*(1-revsens),5)</f>
        <v>#REF!</v>
      </c>
      <c r="H44" s="89" t="e">
        <f>-ROUND(+#REF!*(1-revsens),5)</f>
        <v>#REF!</v>
      </c>
      <c r="I44" s="89" t="e">
        <f>-ROUND(+#REF!*(1-revsens),5)</f>
        <v>#REF!</v>
      </c>
      <c r="J44" s="89" t="e">
        <f>-ROUND(+#REF!*(1-revsens),5)</f>
        <v>#REF!</v>
      </c>
      <c r="K44" s="89" t="e">
        <f>-ROUND(#REF!*(1-revsens),5)</f>
        <v>#REF!</v>
      </c>
      <c r="L44" s="89"/>
      <c r="M44" s="89"/>
      <c r="N44" s="89"/>
      <c r="O44" s="89"/>
      <c r="P44" s="89" t="e">
        <f t="shared" ref="P44:P67" si="2">SUM(D44:O44)</f>
        <v>#REF!</v>
      </c>
      <c r="R44" s="89" t="e">
        <f>+P44+(#REF!*(1-revsens))</f>
        <v>#REF!</v>
      </c>
    </row>
    <row r="45" spans="1:18" x14ac:dyDescent="0.2">
      <c r="A45" s="77">
        <f t="shared" si="0"/>
        <v>39</v>
      </c>
      <c r="B45" s="87"/>
      <c r="C45" s="88" t="s">
        <v>10</v>
      </c>
      <c r="D45" s="89" t="e">
        <f>-ROUND(+#REF!*(1-revsens),5)</f>
        <v>#REF!</v>
      </c>
      <c r="E45" s="89" t="e">
        <f>-ROUND(+#REF!*(1-revsens),5)</f>
        <v>#REF!</v>
      </c>
      <c r="F45" s="89" t="e">
        <f>-ROUND(+#REF!*(1-revsens),5)</f>
        <v>#REF!</v>
      </c>
      <c r="G45" s="89" t="e">
        <f>-ROUND(+#REF!*(1-revsens),5)</f>
        <v>#REF!</v>
      </c>
      <c r="H45" s="89" t="e">
        <f>-ROUND(+#REF!*(1-revsens),5)</f>
        <v>#REF!</v>
      </c>
      <c r="I45" s="89" t="e">
        <f>-ROUND(+#REF!*(1-revsens),5)</f>
        <v>#REF!</v>
      </c>
      <c r="J45" s="89" t="e">
        <f>-ROUND(+#REF!*(1-revsens),5)</f>
        <v>#REF!</v>
      </c>
      <c r="K45" s="89" t="e">
        <f>-ROUND(#REF!*(1-revsens),5)</f>
        <v>#REF!</v>
      </c>
      <c r="L45" s="89"/>
      <c r="M45" s="89"/>
      <c r="N45" s="89"/>
      <c r="O45" s="89"/>
      <c r="P45" s="89" t="e">
        <f t="shared" si="2"/>
        <v>#REF!</v>
      </c>
      <c r="R45" s="89" t="e">
        <f>+P45+(#REF!*(1-revsens))</f>
        <v>#REF!</v>
      </c>
    </row>
    <row r="46" spans="1:18" x14ac:dyDescent="0.2">
      <c r="A46" s="77">
        <f t="shared" si="0"/>
        <v>40</v>
      </c>
      <c r="B46" s="90"/>
      <c r="C46" s="91" t="s">
        <v>11</v>
      </c>
      <c r="D46" s="85" t="e">
        <f>-ROUND(+#REF!*(1-revsens),5)</f>
        <v>#REF!</v>
      </c>
      <c r="E46" s="85" t="e">
        <f>-ROUND(+#REF!*(1-revsens),5)</f>
        <v>#REF!</v>
      </c>
      <c r="F46" s="85" t="e">
        <f>-ROUND(+#REF!*(1-revsens),5)</f>
        <v>#REF!</v>
      </c>
      <c r="G46" s="85" t="e">
        <f>-ROUND(+#REF!*(1-revsens),5)</f>
        <v>#REF!</v>
      </c>
      <c r="H46" s="85" t="e">
        <f>-ROUND(+#REF!*(1-revsens),5)</f>
        <v>#REF!</v>
      </c>
      <c r="I46" s="85" t="e">
        <f>-ROUND(+#REF!*(1-revsens),5)</f>
        <v>#REF!</v>
      </c>
      <c r="J46" s="85" t="e">
        <f>-ROUND(+#REF!*(1-revsens),5)</f>
        <v>#REF!</v>
      </c>
      <c r="K46" s="85" t="e">
        <f>-ROUND(#REF!*(1-revsens),5)</f>
        <v>#REF!</v>
      </c>
      <c r="L46" s="85"/>
      <c r="M46" s="85"/>
      <c r="N46" s="85"/>
      <c r="O46" s="85"/>
      <c r="P46" s="85" t="e">
        <f t="shared" si="2"/>
        <v>#REF!</v>
      </c>
      <c r="R46" s="89" t="e">
        <f>+P46+(#REF!*(1-revsens))</f>
        <v>#REF!</v>
      </c>
    </row>
    <row r="47" spans="1:18" x14ac:dyDescent="0.2">
      <c r="A47" s="77">
        <f t="shared" si="0"/>
        <v>41</v>
      </c>
      <c r="B47" s="87" t="s">
        <v>213</v>
      </c>
      <c r="C47" s="88" t="s">
        <v>6</v>
      </c>
      <c r="D47" s="89" t="e">
        <f>-ROUND(+#REF!*(1-revsens),5)</f>
        <v>#REF!</v>
      </c>
      <c r="E47" s="89" t="e">
        <f>-ROUND(+#REF!*(1-revsens),5)</f>
        <v>#REF!</v>
      </c>
      <c r="F47" s="89" t="e">
        <f>-ROUND(+#REF!*(1-revsens),5)</f>
        <v>#REF!</v>
      </c>
      <c r="G47" s="89" t="e">
        <f>-ROUND(+#REF!*(1-revsens),5)</f>
        <v>#REF!</v>
      </c>
      <c r="H47" s="89" t="e">
        <f>-ROUND(+#REF!*(1-revsens),5)</f>
        <v>#REF!</v>
      </c>
      <c r="I47" s="89" t="e">
        <f>-ROUND(+#REF!*(1-revsens),5)</f>
        <v>#REF!</v>
      </c>
      <c r="J47" s="89" t="e">
        <f>-ROUND(+#REF!*(1-revsens),5)</f>
        <v>#REF!</v>
      </c>
      <c r="K47" s="89" t="e">
        <f>-ROUND(#REF!*(1-revsens),5)</f>
        <v>#REF!</v>
      </c>
      <c r="L47" s="89"/>
      <c r="M47" s="89"/>
      <c r="N47" s="89"/>
      <c r="O47" s="89"/>
      <c r="P47" s="89" t="e">
        <f t="shared" ref="P47:P52" si="3">SUM(D47:O47)</f>
        <v>#REF!</v>
      </c>
      <c r="R47" s="89" t="e">
        <f>+P47+(#REF!*(1-revsens))</f>
        <v>#REF!</v>
      </c>
    </row>
    <row r="48" spans="1:18" x14ac:dyDescent="0.2">
      <c r="A48" s="77">
        <f t="shared" si="0"/>
        <v>42</v>
      </c>
      <c r="B48" s="87"/>
      <c r="C48" s="88" t="s">
        <v>7</v>
      </c>
      <c r="D48" s="89" t="e">
        <f>-ROUND(+#REF!*(1-revsens),5)</f>
        <v>#REF!</v>
      </c>
      <c r="E48" s="89" t="e">
        <f>-ROUND(+#REF!*(1-revsens),5)</f>
        <v>#REF!</v>
      </c>
      <c r="F48" s="89" t="e">
        <f>-ROUND(+#REF!*(1-revsens),5)</f>
        <v>#REF!</v>
      </c>
      <c r="G48" s="89" t="e">
        <f>-ROUND(+#REF!*(1-revsens),5)</f>
        <v>#REF!</v>
      </c>
      <c r="H48" s="89" t="e">
        <f>-ROUND(+#REF!*(1-revsens),5)</f>
        <v>#REF!</v>
      </c>
      <c r="I48" s="89" t="e">
        <f>-ROUND(+#REF!*(1-revsens),5)</f>
        <v>#REF!</v>
      </c>
      <c r="J48" s="89" t="e">
        <f>-ROUND(+#REF!*(1-revsens),5)</f>
        <v>#REF!</v>
      </c>
      <c r="K48" s="89" t="e">
        <f>-ROUND(#REF!*(1-revsens),5)</f>
        <v>#REF!</v>
      </c>
      <c r="L48" s="89"/>
      <c r="M48" s="89"/>
      <c r="N48" s="89"/>
      <c r="O48" s="89"/>
      <c r="P48" s="89" t="e">
        <f t="shared" si="3"/>
        <v>#REF!</v>
      </c>
      <c r="R48" s="89" t="e">
        <f>+P48+(#REF!*(1-revsens))</f>
        <v>#REF!</v>
      </c>
    </row>
    <row r="49" spans="1:18" x14ac:dyDescent="0.2">
      <c r="A49" s="77">
        <f t="shared" si="0"/>
        <v>43</v>
      </c>
      <c r="B49" s="87"/>
      <c r="C49" s="88" t="s">
        <v>8</v>
      </c>
      <c r="D49" s="89" t="e">
        <f>-ROUND(+#REF!*(1-revsens),5)</f>
        <v>#REF!</v>
      </c>
      <c r="E49" s="89" t="e">
        <f>-ROUND(+#REF!*(1-revsens),5)</f>
        <v>#REF!</v>
      </c>
      <c r="F49" s="89" t="e">
        <f>-ROUND(+#REF!*(1-revsens),5)</f>
        <v>#REF!</v>
      </c>
      <c r="G49" s="89" t="e">
        <f>-ROUND(+#REF!*(1-revsens),5)</f>
        <v>#REF!</v>
      </c>
      <c r="H49" s="89" t="e">
        <f>-ROUND(+#REF!*(1-revsens),5)</f>
        <v>#REF!</v>
      </c>
      <c r="I49" s="89" t="e">
        <f>-ROUND(+#REF!*(1-revsens),5)</f>
        <v>#REF!</v>
      </c>
      <c r="J49" s="89" t="e">
        <f>-ROUND(+#REF!*(1-revsens),5)</f>
        <v>#REF!</v>
      </c>
      <c r="K49" s="89" t="e">
        <f>-ROUND(#REF!*(1-revsens),5)</f>
        <v>#REF!</v>
      </c>
      <c r="L49" s="89"/>
      <c r="M49" s="89"/>
      <c r="N49" s="89"/>
      <c r="O49" s="89"/>
      <c r="P49" s="89" t="e">
        <f t="shared" si="3"/>
        <v>#REF!</v>
      </c>
      <c r="R49" s="89" t="e">
        <f>+P49+(#REF!*(1-revsens))</f>
        <v>#REF!</v>
      </c>
    </row>
    <row r="50" spans="1:18" x14ac:dyDescent="0.2">
      <c r="A50" s="77">
        <f t="shared" si="0"/>
        <v>44</v>
      </c>
      <c r="B50" s="87"/>
      <c r="C50" s="88" t="s">
        <v>9</v>
      </c>
      <c r="D50" s="89" t="e">
        <f>-ROUND(+#REF!*(1-revsens),5)</f>
        <v>#REF!</v>
      </c>
      <c r="E50" s="89" t="e">
        <f>-ROUND(+#REF!*(1-revsens),5)</f>
        <v>#REF!</v>
      </c>
      <c r="F50" s="89" t="e">
        <f>-ROUND(+#REF!*(1-revsens),5)</f>
        <v>#REF!</v>
      </c>
      <c r="G50" s="89" t="e">
        <f>-ROUND(+#REF!*(1-revsens),5)</f>
        <v>#REF!</v>
      </c>
      <c r="H50" s="89" t="e">
        <f>-ROUND(+#REF!*(1-revsens),5)</f>
        <v>#REF!</v>
      </c>
      <c r="I50" s="89" t="e">
        <f>-ROUND(+#REF!*(1-revsens),5)</f>
        <v>#REF!</v>
      </c>
      <c r="J50" s="89" t="e">
        <f>-ROUND(+#REF!*(1-revsens),5)</f>
        <v>#REF!</v>
      </c>
      <c r="K50" s="89" t="e">
        <f>-ROUND(#REF!*(1-revsens),5)</f>
        <v>#REF!</v>
      </c>
      <c r="L50" s="89"/>
      <c r="M50" s="89"/>
      <c r="N50" s="89"/>
      <c r="O50" s="89"/>
      <c r="P50" s="89" t="e">
        <f t="shared" si="3"/>
        <v>#REF!</v>
      </c>
      <c r="R50" s="89" t="e">
        <f>+P50+(#REF!*(1-revsens))</f>
        <v>#REF!</v>
      </c>
    </row>
    <row r="51" spans="1:18" x14ac:dyDescent="0.2">
      <c r="A51" s="77">
        <f t="shared" si="0"/>
        <v>45</v>
      </c>
      <c r="B51" s="87"/>
      <c r="C51" s="88" t="s">
        <v>10</v>
      </c>
      <c r="D51" s="89" t="e">
        <f>-ROUND(+#REF!*(1-revsens),5)</f>
        <v>#REF!</v>
      </c>
      <c r="E51" s="89" t="e">
        <f>-ROUND(+#REF!*(1-revsens),5)</f>
        <v>#REF!</v>
      </c>
      <c r="F51" s="89" t="e">
        <f>-ROUND(+#REF!*(1-revsens),5)</f>
        <v>#REF!</v>
      </c>
      <c r="G51" s="89" t="e">
        <f>-ROUND(+#REF!*(1-revsens),5)</f>
        <v>#REF!</v>
      </c>
      <c r="H51" s="89" t="e">
        <f>-ROUND(+#REF!*(1-revsens),5)</f>
        <v>#REF!</v>
      </c>
      <c r="I51" s="89" t="e">
        <f>-ROUND(+#REF!*(1-revsens),5)</f>
        <v>#REF!</v>
      </c>
      <c r="J51" s="89" t="e">
        <f>-ROUND(+#REF!*(1-revsens),5)</f>
        <v>#REF!</v>
      </c>
      <c r="K51" s="89" t="e">
        <f>-ROUND(#REF!*(1-revsens),5)</f>
        <v>#REF!</v>
      </c>
      <c r="L51" s="89"/>
      <c r="M51" s="89"/>
      <c r="N51" s="89"/>
      <c r="O51" s="89"/>
      <c r="P51" s="89" t="e">
        <f t="shared" si="3"/>
        <v>#REF!</v>
      </c>
      <c r="R51" s="89" t="e">
        <f>+P51+(#REF!*(1-revsens))</f>
        <v>#REF!</v>
      </c>
    </row>
    <row r="52" spans="1:18" x14ac:dyDescent="0.2">
      <c r="A52" s="77">
        <f t="shared" si="0"/>
        <v>46</v>
      </c>
      <c r="B52" s="90"/>
      <c r="C52" s="91" t="s">
        <v>11</v>
      </c>
      <c r="D52" s="85" t="e">
        <f>-ROUND(+#REF!*(1-revsens),5)</f>
        <v>#REF!</v>
      </c>
      <c r="E52" s="85" t="e">
        <f>-ROUND(+#REF!*(1-revsens),5)</f>
        <v>#REF!</v>
      </c>
      <c r="F52" s="85" t="e">
        <f>-ROUND(+#REF!*(1-revsens),5)</f>
        <v>#REF!</v>
      </c>
      <c r="G52" s="85" t="e">
        <f>-ROUND(+#REF!*(1-revsens),5)</f>
        <v>#REF!</v>
      </c>
      <c r="H52" s="85" t="e">
        <f>-ROUND(+#REF!*(1-revsens),5)</f>
        <v>#REF!</v>
      </c>
      <c r="I52" s="85" t="e">
        <f>-ROUND(+#REF!*(1-revsens),5)</f>
        <v>#REF!</v>
      </c>
      <c r="J52" s="85" t="e">
        <f>-ROUND(+#REF!*(1-revsens),5)</f>
        <v>#REF!</v>
      </c>
      <c r="K52" s="85" t="e">
        <f>-ROUND(#REF!*(1-revsens),5)</f>
        <v>#REF!</v>
      </c>
      <c r="L52" s="85"/>
      <c r="M52" s="85"/>
      <c r="N52" s="85"/>
      <c r="O52" s="85"/>
      <c r="P52" s="85" t="e">
        <f t="shared" si="3"/>
        <v>#REF!</v>
      </c>
      <c r="R52" s="89" t="e">
        <f>+P52+(#REF!*(1-revsens))</f>
        <v>#REF!</v>
      </c>
    </row>
    <row r="53" spans="1:18" x14ac:dyDescent="0.2">
      <c r="A53" s="77">
        <f t="shared" si="0"/>
        <v>47</v>
      </c>
      <c r="B53" s="87" t="s">
        <v>214</v>
      </c>
      <c r="C53" s="88" t="s">
        <v>6</v>
      </c>
      <c r="D53" s="89" t="e">
        <f>-ROUND(+#REF!*(1-revsens),5)</f>
        <v>#REF!</v>
      </c>
      <c r="E53" s="89" t="e">
        <f>-ROUND(+#REF!*(1-revsens),5)</f>
        <v>#REF!</v>
      </c>
      <c r="F53" s="89" t="e">
        <f>-ROUND(+#REF!*(1-revsens),5)</f>
        <v>#REF!</v>
      </c>
      <c r="G53" s="89" t="e">
        <f>-ROUND(+#REF!*(1-revsens),5)</f>
        <v>#REF!</v>
      </c>
      <c r="H53" s="89" t="e">
        <f>-ROUND(+#REF!*(1-revsens),5)</f>
        <v>#REF!</v>
      </c>
      <c r="I53" s="89" t="e">
        <f>-ROUND(+#REF!*(1-revsens),5)</f>
        <v>#REF!</v>
      </c>
      <c r="J53" s="89" t="e">
        <f>-ROUND(+#REF!*(1-revsens),5)</f>
        <v>#REF!</v>
      </c>
      <c r="K53" s="89" t="e">
        <f>-ROUND(#REF!*(1-revsens),5)</f>
        <v>#REF!</v>
      </c>
      <c r="L53" s="89"/>
      <c r="M53" s="89"/>
      <c r="N53" s="89"/>
      <c r="O53" s="89"/>
      <c r="P53" s="89" t="e">
        <f t="shared" si="2"/>
        <v>#REF!</v>
      </c>
      <c r="R53" s="89" t="e">
        <f>+P53+(#REF!*(1-revsens))</f>
        <v>#REF!</v>
      </c>
    </row>
    <row r="54" spans="1:18" x14ac:dyDescent="0.2">
      <c r="A54" s="77">
        <f t="shared" si="0"/>
        <v>48</v>
      </c>
      <c r="B54" s="87"/>
      <c r="C54" s="88" t="s">
        <v>7</v>
      </c>
      <c r="D54" s="89" t="e">
        <f>-ROUND(+#REF!*(1-revsens),5)</f>
        <v>#REF!</v>
      </c>
      <c r="E54" s="89" t="e">
        <f>-ROUND(+#REF!*(1-revsens),5)</f>
        <v>#REF!</v>
      </c>
      <c r="F54" s="89" t="e">
        <f>-ROUND(+#REF!*(1-revsens),5)</f>
        <v>#REF!</v>
      </c>
      <c r="G54" s="89" t="e">
        <f>-ROUND(+#REF!*(1-revsens),5)</f>
        <v>#REF!</v>
      </c>
      <c r="H54" s="89" t="e">
        <f>-ROUND(+#REF!*(1-revsens),5)</f>
        <v>#REF!</v>
      </c>
      <c r="I54" s="89" t="e">
        <f>-ROUND(+#REF!*(1-revsens),5)</f>
        <v>#REF!</v>
      </c>
      <c r="J54" s="89" t="e">
        <f>-ROUND(+#REF!*(1-revsens),5)</f>
        <v>#REF!</v>
      </c>
      <c r="K54" s="89" t="e">
        <f>-ROUND(#REF!*(1-revsens),5)</f>
        <v>#REF!</v>
      </c>
      <c r="L54" s="89"/>
      <c r="M54" s="89"/>
      <c r="N54" s="89"/>
      <c r="O54" s="89"/>
      <c r="P54" s="89" t="e">
        <f t="shared" si="2"/>
        <v>#REF!</v>
      </c>
      <c r="R54" s="89" t="e">
        <f>+P54+(#REF!*(1-revsens))</f>
        <v>#REF!</v>
      </c>
    </row>
    <row r="55" spans="1:18" x14ac:dyDescent="0.2">
      <c r="A55" s="77">
        <f t="shared" si="0"/>
        <v>49</v>
      </c>
      <c r="B55" s="87"/>
      <c r="C55" s="88" t="s">
        <v>8</v>
      </c>
      <c r="D55" s="89" t="e">
        <f>-ROUND(+#REF!*(1-revsens),5)</f>
        <v>#REF!</v>
      </c>
      <c r="E55" s="89" t="e">
        <f>-ROUND(+#REF!*(1-revsens),5)</f>
        <v>#REF!</v>
      </c>
      <c r="F55" s="89" t="e">
        <f>-ROUND(+#REF!*(1-revsens),5)</f>
        <v>#REF!</v>
      </c>
      <c r="G55" s="89" t="e">
        <f>-ROUND(+#REF!*(1-revsens),5)</f>
        <v>#REF!</v>
      </c>
      <c r="H55" s="89" t="e">
        <f>-ROUND(+#REF!*(1-revsens),5)</f>
        <v>#REF!</v>
      </c>
      <c r="I55" s="89" t="e">
        <f>-ROUND(+#REF!*(1-revsens),5)</f>
        <v>#REF!</v>
      </c>
      <c r="J55" s="89" t="e">
        <f>-ROUND(+#REF!*(1-revsens),5)</f>
        <v>#REF!</v>
      </c>
      <c r="K55" s="89" t="e">
        <f>-ROUND(#REF!*(1-revsens),5)</f>
        <v>#REF!</v>
      </c>
      <c r="L55" s="89"/>
      <c r="M55" s="89"/>
      <c r="N55" s="89"/>
      <c r="O55" s="89"/>
      <c r="P55" s="89" t="e">
        <f t="shared" si="2"/>
        <v>#REF!</v>
      </c>
      <c r="R55" s="89" t="e">
        <f>+P55+(#REF!*(1-revsens))</f>
        <v>#REF!</v>
      </c>
    </row>
    <row r="56" spans="1:18" x14ac:dyDescent="0.2">
      <c r="A56" s="77">
        <f t="shared" si="0"/>
        <v>50</v>
      </c>
      <c r="B56" s="87"/>
      <c r="C56" s="88" t="s">
        <v>9</v>
      </c>
      <c r="D56" s="89" t="e">
        <f>-ROUND(+#REF!*(1-revsens),5)</f>
        <v>#REF!</v>
      </c>
      <c r="E56" s="89" t="e">
        <f>-ROUND(+#REF!*(1-revsens),5)</f>
        <v>#REF!</v>
      </c>
      <c r="F56" s="89" t="e">
        <f>-ROUND(+#REF!*(1-revsens),5)</f>
        <v>#REF!</v>
      </c>
      <c r="G56" s="89" t="e">
        <f>-ROUND(+#REF!*(1-revsens),5)</f>
        <v>#REF!</v>
      </c>
      <c r="H56" s="89" t="e">
        <f>-ROUND(+#REF!*(1-revsens),5)</f>
        <v>#REF!</v>
      </c>
      <c r="I56" s="89" t="e">
        <f>-ROUND(+#REF!*(1-revsens),5)</f>
        <v>#REF!</v>
      </c>
      <c r="J56" s="89" t="e">
        <f>-ROUND(+#REF!*(1-revsens),5)</f>
        <v>#REF!</v>
      </c>
      <c r="K56" s="89" t="e">
        <f>-ROUND(#REF!*(1-revsens),5)</f>
        <v>#REF!</v>
      </c>
      <c r="L56" s="89"/>
      <c r="M56" s="89"/>
      <c r="N56" s="89"/>
      <c r="O56" s="89"/>
      <c r="P56" s="89" t="e">
        <f t="shared" si="2"/>
        <v>#REF!</v>
      </c>
      <c r="R56" s="89" t="e">
        <f>+P56+(#REF!*(1-revsens))</f>
        <v>#REF!</v>
      </c>
    </row>
    <row r="57" spans="1:18" x14ac:dyDescent="0.2">
      <c r="A57" s="77">
        <f t="shared" si="0"/>
        <v>51</v>
      </c>
      <c r="B57" s="87"/>
      <c r="C57" s="88" t="s">
        <v>10</v>
      </c>
      <c r="D57" s="89" t="e">
        <f>-ROUND(+#REF!*(1-revsens),5)</f>
        <v>#REF!</v>
      </c>
      <c r="E57" s="89" t="e">
        <f>-ROUND(+#REF!*(1-revsens),5)</f>
        <v>#REF!</v>
      </c>
      <c r="F57" s="89" t="e">
        <f>-ROUND(+#REF!*(1-revsens),5)</f>
        <v>#REF!</v>
      </c>
      <c r="G57" s="89" t="e">
        <f>-ROUND(+#REF!*(1-revsens),5)</f>
        <v>#REF!</v>
      </c>
      <c r="H57" s="89" t="e">
        <f>-ROUND(+#REF!*(1-revsens),5)</f>
        <v>#REF!</v>
      </c>
      <c r="I57" s="89" t="e">
        <f>-ROUND(+#REF!*(1-revsens),5)</f>
        <v>#REF!</v>
      </c>
      <c r="J57" s="89" t="e">
        <f>-ROUND(+#REF!*(1-revsens),5)</f>
        <v>#REF!</v>
      </c>
      <c r="K57" s="89" t="e">
        <f>-ROUND(#REF!*(1-revsens),5)</f>
        <v>#REF!</v>
      </c>
      <c r="L57" s="89"/>
      <c r="M57" s="89"/>
      <c r="N57" s="89"/>
      <c r="O57" s="89"/>
      <c r="P57" s="89" t="e">
        <f t="shared" si="2"/>
        <v>#REF!</v>
      </c>
      <c r="R57" s="89" t="e">
        <f>+P57+(#REF!*(1-revsens))</f>
        <v>#REF!</v>
      </c>
    </row>
    <row r="58" spans="1:18" x14ac:dyDescent="0.2">
      <c r="A58" s="77">
        <f t="shared" si="0"/>
        <v>52</v>
      </c>
      <c r="B58" s="90"/>
      <c r="C58" s="91" t="s">
        <v>11</v>
      </c>
      <c r="D58" s="85" t="e">
        <f>-ROUND(+#REF!*(1-revsens),5)</f>
        <v>#REF!</v>
      </c>
      <c r="E58" s="85" t="e">
        <f>-ROUND(+#REF!*(1-revsens),5)</f>
        <v>#REF!</v>
      </c>
      <c r="F58" s="85" t="e">
        <f>-ROUND(+#REF!*(1-revsens),5)</f>
        <v>#REF!</v>
      </c>
      <c r="G58" s="85" t="e">
        <f>-ROUND(+#REF!*(1-revsens),5)</f>
        <v>#REF!</v>
      </c>
      <c r="H58" s="85" t="e">
        <f>-ROUND(+#REF!*(1-revsens),5)</f>
        <v>#REF!</v>
      </c>
      <c r="I58" s="85" t="e">
        <f>-ROUND(+#REF!*(1-revsens),5)</f>
        <v>#REF!</v>
      </c>
      <c r="J58" s="85" t="e">
        <f>-ROUND(+#REF!*(1-revsens),5)</f>
        <v>#REF!</v>
      </c>
      <c r="K58" s="85" t="e">
        <f>-ROUND(#REF!*(1-revsens),5)</f>
        <v>#REF!</v>
      </c>
      <c r="L58" s="85"/>
      <c r="M58" s="85"/>
      <c r="N58" s="85"/>
      <c r="O58" s="85"/>
      <c r="P58" s="85" t="e">
        <f t="shared" si="2"/>
        <v>#REF!</v>
      </c>
      <c r="R58" s="89" t="e">
        <f>+P58+(#REF!*(1-revsens))</f>
        <v>#REF!</v>
      </c>
    </row>
    <row r="59" spans="1:18" x14ac:dyDescent="0.2">
      <c r="A59" s="77">
        <f t="shared" si="0"/>
        <v>53</v>
      </c>
      <c r="B59" s="87" t="s">
        <v>91</v>
      </c>
      <c r="C59" s="88" t="s">
        <v>6</v>
      </c>
      <c r="D59" s="89" t="e">
        <f>-ROUND(+#REF!*(1-revsens),5)</f>
        <v>#REF!</v>
      </c>
      <c r="E59" s="89" t="e">
        <f>-ROUND(+#REF!*(1-revsens),5)</f>
        <v>#REF!</v>
      </c>
      <c r="F59" s="89" t="e">
        <f>-ROUND(+#REF!*(1-revsens),5)</f>
        <v>#REF!</v>
      </c>
      <c r="G59" s="89" t="e">
        <f>-ROUND(+#REF!*(1-revsens),5)</f>
        <v>#REF!</v>
      </c>
      <c r="H59" s="89" t="e">
        <f>-ROUND(+#REF!*(1-revsens),5)</f>
        <v>#REF!</v>
      </c>
      <c r="I59" s="89" t="e">
        <f>-ROUND(+#REF!*(1-revsens),5)</f>
        <v>#REF!</v>
      </c>
      <c r="J59" s="89" t="e">
        <f>-ROUND(+#REF!*(1-revsens),5)</f>
        <v>#REF!</v>
      </c>
      <c r="K59" s="89" t="e">
        <f>-ROUND(#REF!*(1-revsens),5)</f>
        <v>#REF!</v>
      </c>
      <c r="L59" s="89"/>
      <c r="M59" s="89"/>
      <c r="N59" s="89"/>
      <c r="O59" s="89"/>
      <c r="P59" s="89" t="e">
        <f t="shared" si="2"/>
        <v>#REF!</v>
      </c>
      <c r="R59" s="89" t="e">
        <f>+P59+(#REF!*(1-revsens))</f>
        <v>#REF!</v>
      </c>
    </row>
    <row r="60" spans="1:18" x14ac:dyDescent="0.2">
      <c r="A60" s="77">
        <f t="shared" si="0"/>
        <v>54</v>
      </c>
      <c r="B60" s="87"/>
      <c r="C60" s="88" t="s">
        <v>7</v>
      </c>
      <c r="D60" s="89" t="e">
        <f>-ROUND(+#REF!*(1-revsens),5)</f>
        <v>#REF!</v>
      </c>
      <c r="E60" s="89" t="e">
        <f>-ROUND(+#REF!*(1-revsens),5)</f>
        <v>#REF!</v>
      </c>
      <c r="F60" s="89" t="e">
        <f>-ROUND(+#REF!*(1-revsens),5)</f>
        <v>#REF!</v>
      </c>
      <c r="G60" s="89" t="e">
        <f>-ROUND(+#REF!*(1-revsens),5)</f>
        <v>#REF!</v>
      </c>
      <c r="H60" s="89" t="e">
        <f>-ROUND(+#REF!*(1-revsens),5)</f>
        <v>#REF!</v>
      </c>
      <c r="I60" s="89" t="e">
        <f>-ROUND(+#REF!*(1-revsens),5)</f>
        <v>#REF!</v>
      </c>
      <c r="J60" s="89" t="e">
        <f>-ROUND(+#REF!*(1-revsens),5)</f>
        <v>#REF!</v>
      </c>
      <c r="K60" s="89" t="e">
        <f>-ROUND(#REF!*(1-revsens),5)</f>
        <v>#REF!</v>
      </c>
      <c r="L60" s="89"/>
      <c r="M60" s="89"/>
      <c r="N60" s="89"/>
      <c r="O60" s="89"/>
      <c r="P60" s="89" t="e">
        <f t="shared" si="2"/>
        <v>#REF!</v>
      </c>
      <c r="R60" s="89" t="e">
        <f>+P60+(#REF!*(1-revsens))</f>
        <v>#REF!</v>
      </c>
    </row>
    <row r="61" spans="1:18" x14ac:dyDescent="0.2">
      <c r="A61" s="77">
        <f t="shared" si="0"/>
        <v>55</v>
      </c>
      <c r="B61" s="87"/>
      <c r="C61" s="88" t="s">
        <v>8</v>
      </c>
      <c r="D61" s="89" t="e">
        <f>-ROUND(+#REF!*(1-revsens),5)</f>
        <v>#REF!</v>
      </c>
      <c r="E61" s="89" t="e">
        <f>-ROUND(+#REF!*(1-revsens),5)</f>
        <v>#REF!</v>
      </c>
      <c r="F61" s="89" t="e">
        <f>-ROUND(+#REF!*(1-revsens),5)</f>
        <v>#REF!</v>
      </c>
      <c r="G61" s="89" t="e">
        <f>-ROUND(+#REF!*(1-revsens),5)</f>
        <v>#REF!</v>
      </c>
      <c r="H61" s="89" t="e">
        <f>-ROUND(+#REF!*(1-revsens),5)</f>
        <v>#REF!</v>
      </c>
      <c r="I61" s="89" t="e">
        <f>-ROUND(+#REF!*(1-revsens),5)</f>
        <v>#REF!</v>
      </c>
      <c r="J61" s="89" t="e">
        <f>-ROUND(+#REF!*(1-revsens),5)</f>
        <v>#REF!</v>
      </c>
      <c r="K61" s="89" t="e">
        <f>-ROUND(#REF!*(1-revsens),5)</f>
        <v>#REF!</v>
      </c>
      <c r="L61" s="89"/>
      <c r="M61" s="89"/>
      <c r="N61" s="89"/>
      <c r="O61" s="89"/>
      <c r="P61" s="89" t="e">
        <f t="shared" si="2"/>
        <v>#REF!</v>
      </c>
      <c r="R61" s="89" t="e">
        <f>+P61+(#REF!*(1-revsens))</f>
        <v>#REF!</v>
      </c>
    </row>
    <row r="62" spans="1:18" x14ac:dyDescent="0.2">
      <c r="A62" s="77">
        <f t="shared" si="0"/>
        <v>56</v>
      </c>
      <c r="B62" s="87"/>
      <c r="C62" s="88" t="s">
        <v>9</v>
      </c>
      <c r="D62" s="89" t="e">
        <f>-ROUND(+#REF!*(1-revsens),5)</f>
        <v>#REF!</v>
      </c>
      <c r="E62" s="89" t="e">
        <f>-ROUND(+#REF!*(1-revsens),5)</f>
        <v>#REF!</v>
      </c>
      <c r="F62" s="89" t="e">
        <f>-ROUND(+#REF!*(1-revsens),5)</f>
        <v>#REF!</v>
      </c>
      <c r="G62" s="89" t="e">
        <f>-ROUND(+#REF!*(1-revsens),5)</f>
        <v>#REF!</v>
      </c>
      <c r="H62" s="89" t="e">
        <f>-ROUND(+#REF!*(1-revsens),5)</f>
        <v>#REF!</v>
      </c>
      <c r="I62" s="89" t="e">
        <f>-ROUND(+#REF!*(1-revsens),5)</f>
        <v>#REF!</v>
      </c>
      <c r="J62" s="89" t="e">
        <f>-ROUND(+#REF!*(1-revsens),5)</f>
        <v>#REF!</v>
      </c>
      <c r="K62" s="89" t="e">
        <f>-ROUND(#REF!*(1-revsens),5)</f>
        <v>#REF!</v>
      </c>
      <c r="L62" s="89"/>
      <c r="M62" s="89"/>
      <c r="N62" s="89"/>
      <c r="O62" s="89"/>
      <c r="P62" s="89" t="e">
        <f t="shared" si="2"/>
        <v>#REF!</v>
      </c>
      <c r="R62" s="89" t="e">
        <f>+P62+(#REF!*(1-revsens))</f>
        <v>#REF!</v>
      </c>
    </row>
    <row r="63" spans="1:18" x14ac:dyDescent="0.2">
      <c r="A63" s="77">
        <f t="shared" si="0"/>
        <v>57</v>
      </c>
      <c r="B63" s="87"/>
      <c r="C63" s="88" t="s">
        <v>10</v>
      </c>
      <c r="D63" s="89" t="e">
        <f>-ROUND(+#REF!*(1-revsens),5)</f>
        <v>#REF!</v>
      </c>
      <c r="E63" s="89" t="e">
        <f>-ROUND(+#REF!*(1-revsens),5)</f>
        <v>#REF!</v>
      </c>
      <c r="F63" s="89" t="e">
        <f>-ROUND(+#REF!*(1-revsens),5)</f>
        <v>#REF!</v>
      </c>
      <c r="G63" s="89" t="e">
        <f>-ROUND(+#REF!*(1-revsens),5)</f>
        <v>#REF!</v>
      </c>
      <c r="H63" s="89" t="e">
        <f>-ROUND(+#REF!*(1-revsens),5)</f>
        <v>#REF!</v>
      </c>
      <c r="I63" s="89" t="e">
        <f>-ROUND(+#REF!*(1-revsens),5)</f>
        <v>#REF!</v>
      </c>
      <c r="J63" s="89" t="e">
        <f>-ROUND(+#REF!*(1-revsens),5)</f>
        <v>#REF!</v>
      </c>
      <c r="K63" s="89" t="e">
        <f>-ROUND(#REF!*(1-revsens),5)</f>
        <v>#REF!</v>
      </c>
      <c r="L63" s="89"/>
      <c r="M63" s="89"/>
      <c r="N63" s="89"/>
      <c r="O63" s="89"/>
      <c r="P63" s="89" t="e">
        <f t="shared" si="2"/>
        <v>#REF!</v>
      </c>
      <c r="R63" s="89" t="e">
        <f>+P63+(#REF!*(1-revsens))</f>
        <v>#REF!</v>
      </c>
    </row>
    <row r="64" spans="1:18" x14ac:dyDescent="0.2">
      <c r="A64" s="77">
        <f t="shared" si="0"/>
        <v>58</v>
      </c>
      <c r="B64" s="90"/>
      <c r="C64" s="91" t="s">
        <v>11</v>
      </c>
      <c r="D64" s="85" t="e">
        <f>-ROUND(+#REF!*(1-revsens),5)</f>
        <v>#REF!</v>
      </c>
      <c r="E64" s="85" t="e">
        <f>-ROUND(+#REF!*(1-revsens),5)</f>
        <v>#REF!</v>
      </c>
      <c r="F64" s="85" t="e">
        <f>-ROUND(+#REF!*(1-revsens),5)</f>
        <v>#REF!</v>
      </c>
      <c r="G64" s="85" t="e">
        <f>-ROUND(+#REF!*(1-revsens),5)</f>
        <v>#REF!</v>
      </c>
      <c r="H64" s="85" t="e">
        <f>-ROUND(+#REF!*(1-revsens),5)</f>
        <v>#REF!</v>
      </c>
      <c r="I64" s="85" t="e">
        <f>-ROUND(+#REF!*(1-revsens),5)</f>
        <v>#REF!</v>
      </c>
      <c r="J64" s="85" t="e">
        <f>-ROUND(+#REF!*(1-revsens),5)</f>
        <v>#REF!</v>
      </c>
      <c r="K64" s="85" t="e">
        <f>-ROUND(#REF!*(1-revsens),5)</f>
        <v>#REF!</v>
      </c>
      <c r="L64" s="85"/>
      <c r="M64" s="85"/>
      <c r="N64" s="85"/>
      <c r="O64" s="85"/>
      <c r="P64" s="85" t="e">
        <f t="shared" si="2"/>
        <v>#REF!</v>
      </c>
      <c r="R64" s="89" t="e">
        <f>+P64+(#REF!*(1-revsens))</f>
        <v>#REF!</v>
      </c>
    </row>
    <row r="65" spans="1:18" x14ac:dyDescent="0.2">
      <c r="A65" s="77">
        <f t="shared" si="0"/>
        <v>59</v>
      </c>
      <c r="B65" s="90" t="s">
        <v>92</v>
      </c>
      <c r="C65" s="90"/>
      <c r="D65" s="92" t="e">
        <f>-ROUND(+#REF!*(1-revsens),5)</f>
        <v>#REF!</v>
      </c>
      <c r="E65" s="92" t="e">
        <f>-ROUND(+#REF!*(1-revsens),5)</f>
        <v>#REF!</v>
      </c>
      <c r="F65" s="92" t="e">
        <f>-ROUND(+#REF!*(1-revsens),5)</f>
        <v>#REF!</v>
      </c>
      <c r="G65" s="92" t="e">
        <f>-ROUND(+#REF!*(1-revsens),5)</f>
        <v>#REF!</v>
      </c>
      <c r="H65" s="92" t="e">
        <f>-ROUND(+#REF!*(1-revsens),5)</f>
        <v>#REF!</v>
      </c>
      <c r="I65" s="92" t="e">
        <f>-ROUND(+#REF!*(1-revsens),5)</f>
        <v>#REF!</v>
      </c>
      <c r="J65" s="92" t="e">
        <f>-ROUND(+#REF!*(1-revsens),5)</f>
        <v>#REF!</v>
      </c>
      <c r="K65" s="92" t="e">
        <f>-ROUND(#REF!*(1-revsens),5)</f>
        <v>#REF!</v>
      </c>
      <c r="L65" s="85"/>
      <c r="M65" s="85"/>
      <c r="N65" s="85"/>
      <c r="O65" s="85"/>
      <c r="P65" s="92" t="e">
        <f t="shared" si="2"/>
        <v>#REF!</v>
      </c>
      <c r="R65" s="89" t="e">
        <f>+P65+(#REF!*(1-revsens))</f>
        <v>#REF!</v>
      </c>
    </row>
    <row r="66" spans="1:18" x14ac:dyDescent="0.2">
      <c r="A66" s="77">
        <f t="shared" si="0"/>
        <v>60</v>
      </c>
      <c r="B66" s="84" t="s">
        <v>93</v>
      </c>
      <c r="C66" s="84"/>
      <c r="D66" s="93" t="e">
        <f>-ROUND(+#REF!*(1-revsens),5)</f>
        <v>#REF!</v>
      </c>
      <c r="E66" s="93" t="e">
        <f>-ROUND(+#REF!*(1-revsens),5)</f>
        <v>#REF!</v>
      </c>
      <c r="F66" s="93" t="e">
        <f>-ROUND(+#REF!*(1-revsens),5)</f>
        <v>#REF!</v>
      </c>
      <c r="G66" s="93" t="e">
        <f>-ROUND(+#REF!*(1-revsens),5)</f>
        <v>#REF!</v>
      </c>
      <c r="H66" s="93" t="e">
        <f>-ROUND(+#REF!*(1-revsens),5)</f>
        <v>#REF!</v>
      </c>
      <c r="I66" s="93" t="e">
        <f>-ROUND(+#REF!*(1-revsens),5)</f>
        <v>#REF!</v>
      </c>
      <c r="J66" s="93" t="e">
        <f>-ROUND(+#REF!*(1-revsens),5)</f>
        <v>#REF!</v>
      </c>
      <c r="K66" s="93" t="e">
        <f>-ROUND(#REF!*(1-revsens),5)</f>
        <v>#REF!</v>
      </c>
      <c r="L66" s="85"/>
      <c r="M66" s="85"/>
      <c r="N66" s="85"/>
      <c r="O66" s="85"/>
      <c r="P66" s="93" t="e">
        <f t="shared" si="2"/>
        <v>#REF!</v>
      </c>
      <c r="R66" s="89" t="e">
        <f>+P66+(#REF!*(1-revsens))</f>
        <v>#REF!</v>
      </c>
    </row>
    <row r="67" spans="1:18" x14ac:dyDescent="0.2">
      <c r="A67" s="77">
        <f t="shared" si="0"/>
        <v>61</v>
      </c>
      <c r="B67" s="86" t="s">
        <v>133</v>
      </c>
      <c r="C67" s="84"/>
      <c r="D67" s="94" t="e">
        <f>-ROUND(+#REF!*(1-revsens),5)</f>
        <v>#REF!</v>
      </c>
      <c r="E67" s="94" t="e">
        <f>-ROUND(+#REF!*(1-revsens),5)</f>
        <v>#REF!</v>
      </c>
      <c r="F67" s="94" t="e">
        <f>-ROUND(+#REF!*(1-revsens),5)</f>
        <v>#REF!</v>
      </c>
      <c r="G67" s="94" t="e">
        <f>-ROUND(+#REF!*(1-revsens),5)</f>
        <v>#REF!</v>
      </c>
      <c r="H67" s="94" t="e">
        <f>-ROUND(+#REF!*(1-revsens),5)</f>
        <v>#REF!</v>
      </c>
      <c r="I67" s="94" t="e">
        <f>-ROUND(+#REF!*(1-revsens),5)</f>
        <v>#REF!</v>
      </c>
      <c r="J67" s="94" t="e">
        <f>-ROUND(+#REF!*(1-revsens),5)</f>
        <v>#REF!</v>
      </c>
      <c r="K67" s="94" t="e">
        <f>-ROUND(#REF!*(1-revsens),5)</f>
        <v>#REF!</v>
      </c>
      <c r="L67" s="85"/>
      <c r="M67" s="85"/>
      <c r="N67" s="85"/>
      <c r="O67" s="85"/>
      <c r="P67" s="94" t="e">
        <f t="shared" si="2"/>
        <v>#REF!</v>
      </c>
      <c r="R67" s="89" t="e">
        <f>+P67+(#REF!*(1-revsens))</f>
        <v>#REF!</v>
      </c>
    </row>
    <row r="68" spans="1:18" x14ac:dyDescent="0.2">
      <c r="A68" s="77">
        <f t="shared" si="0"/>
        <v>62</v>
      </c>
    </row>
    <row r="69" spans="1:18" ht="13.5" thickBot="1" x14ac:dyDescent="0.25">
      <c r="A69" s="77">
        <f t="shared" si="0"/>
        <v>63</v>
      </c>
      <c r="B69" s="95" t="s">
        <v>95</v>
      </c>
    </row>
    <row r="70" spans="1:18" ht="13.5" thickBot="1" x14ac:dyDescent="0.25">
      <c r="A70" s="77">
        <f t="shared" si="0"/>
        <v>64</v>
      </c>
      <c r="B70" s="96" t="s">
        <v>218</v>
      </c>
      <c r="C70" s="97"/>
      <c r="D70" s="98" t="s">
        <v>199</v>
      </c>
      <c r="E70" s="98" t="s">
        <v>98</v>
      </c>
      <c r="F70" s="98" t="s">
        <v>235</v>
      </c>
      <c r="G70" s="98" t="s">
        <v>236</v>
      </c>
      <c r="H70" s="98" t="s">
        <v>241</v>
      </c>
      <c r="I70" s="98" t="s">
        <v>242</v>
      </c>
      <c r="J70" s="98" t="s">
        <v>229</v>
      </c>
      <c r="K70" s="98" t="s">
        <v>243</v>
      </c>
      <c r="L70" s="98" t="s">
        <v>219</v>
      </c>
      <c r="M70" s="98" t="s">
        <v>219</v>
      </c>
      <c r="N70" s="98" t="s">
        <v>219</v>
      </c>
      <c r="O70" s="98" t="s">
        <v>219</v>
      </c>
      <c r="P70" s="161"/>
    </row>
    <row r="71" spans="1:18" x14ac:dyDescent="0.2">
      <c r="A71" s="77">
        <f t="shared" si="0"/>
        <v>65</v>
      </c>
    </row>
    <row r="72" spans="1:18" x14ac:dyDescent="0.2">
      <c r="A72" s="99"/>
    </row>
    <row r="73" spans="1:18" x14ac:dyDescent="0.2">
      <c r="A73" s="99"/>
    </row>
    <row r="74" spans="1:18" x14ac:dyDescent="0.2">
      <c r="A74" s="99"/>
    </row>
    <row r="75" spans="1:18" x14ac:dyDescent="0.2">
      <c r="A75" s="99"/>
    </row>
    <row r="76" spans="1:18" x14ac:dyDescent="0.2">
      <c r="A76" s="99"/>
    </row>
    <row r="77" spans="1:18" x14ac:dyDescent="0.2">
      <c r="A77" s="99"/>
    </row>
    <row r="78" spans="1:18" x14ac:dyDescent="0.2">
      <c r="A78" s="99"/>
    </row>
    <row r="79" spans="1:18" x14ac:dyDescent="0.2">
      <c r="A79" s="99"/>
    </row>
    <row r="80" spans="1:18"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row r="101" spans="1:1" x14ac:dyDescent="0.2">
      <c r="A101" s="99"/>
    </row>
    <row r="102" spans="1:1" x14ac:dyDescent="0.2">
      <c r="A102" s="99"/>
    </row>
    <row r="103" spans="1:1" x14ac:dyDescent="0.2">
      <c r="A103" s="99"/>
    </row>
    <row r="104" spans="1:1" x14ac:dyDescent="0.2">
      <c r="A104" s="99"/>
    </row>
    <row r="105" spans="1:1" x14ac:dyDescent="0.2">
      <c r="A105" s="99"/>
    </row>
    <row r="106" spans="1:1" x14ac:dyDescent="0.2">
      <c r="A106" s="99"/>
    </row>
    <row r="107" spans="1:1" x14ac:dyDescent="0.2">
      <c r="A107" s="99"/>
    </row>
    <row r="108" spans="1:1" x14ac:dyDescent="0.2">
      <c r="A108" s="99"/>
    </row>
    <row r="109" spans="1:1" x14ac:dyDescent="0.2">
      <c r="A109" s="99"/>
    </row>
    <row r="110" spans="1:1" x14ac:dyDescent="0.2">
      <c r="A110" s="99"/>
    </row>
    <row r="111" spans="1:1" x14ac:dyDescent="0.2">
      <c r="A111" s="99"/>
    </row>
    <row r="112" spans="1:1" x14ac:dyDescent="0.2">
      <c r="A112" s="99"/>
    </row>
    <row r="113" spans="1:1" x14ac:dyDescent="0.2">
      <c r="A113" s="99"/>
    </row>
    <row r="114" spans="1:1" x14ac:dyDescent="0.2">
      <c r="A114" s="99"/>
    </row>
    <row r="115" spans="1:1" x14ac:dyDescent="0.2">
      <c r="A115" s="99"/>
    </row>
    <row r="116" spans="1:1" x14ac:dyDescent="0.2">
      <c r="A116" s="99"/>
    </row>
    <row r="117" spans="1:1" x14ac:dyDescent="0.2">
      <c r="A117" s="99"/>
    </row>
    <row r="118" spans="1:1" x14ac:dyDescent="0.2">
      <c r="A118" s="99"/>
    </row>
    <row r="119" spans="1:1" x14ac:dyDescent="0.2">
      <c r="A119" s="99"/>
    </row>
    <row r="120" spans="1:1" x14ac:dyDescent="0.2">
      <c r="A120" s="99"/>
    </row>
    <row r="121" spans="1:1" x14ac:dyDescent="0.2">
      <c r="A121" s="99"/>
    </row>
    <row r="122" spans="1:1" x14ac:dyDescent="0.2">
      <c r="A122" s="99"/>
    </row>
    <row r="123" spans="1:1" x14ac:dyDescent="0.2">
      <c r="A123" s="99"/>
    </row>
    <row r="124" spans="1:1" x14ac:dyDescent="0.2">
      <c r="A124" s="99"/>
    </row>
    <row r="125" spans="1:1" x14ac:dyDescent="0.2">
      <c r="A125" s="99"/>
    </row>
    <row r="126" spans="1:1" x14ac:dyDescent="0.2">
      <c r="A126" s="99"/>
    </row>
    <row r="127" spans="1:1" x14ac:dyDescent="0.2">
      <c r="A127" s="99"/>
    </row>
    <row r="128" spans="1:1" x14ac:dyDescent="0.2">
      <c r="A128" s="99"/>
    </row>
    <row r="129" spans="1:1" x14ac:dyDescent="0.2">
      <c r="A129" s="99"/>
    </row>
    <row r="130" spans="1:1" x14ac:dyDescent="0.2">
      <c r="A130" s="99"/>
    </row>
    <row r="131" spans="1:1" x14ac:dyDescent="0.2">
      <c r="A131" s="99"/>
    </row>
  </sheetData>
  <phoneticPr fontId="3" type="noConversion"/>
  <printOptions horizontalCentered="1"/>
  <pageMargins left="0.25" right="0.25" top="0.5" bottom="0.5" header="0.25" footer="0.25"/>
  <pageSetup scale="62" orientation="portrait" r:id="rId1"/>
  <headerFooter alignWithMargins="0">
    <oddFooter>&amp;C&amp;F &amp;D &amp;T
&amp;A</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33"/>
  <sheetViews>
    <sheetView showGridLines="0" workbookViewId="0">
      <selection activeCell="G30" sqref="G30"/>
    </sheetView>
  </sheetViews>
  <sheetFormatPr defaultColWidth="10.6640625" defaultRowHeight="12.75" x14ac:dyDescent="0.2"/>
  <cols>
    <col min="1" max="1" width="21" style="1" customWidth="1"/>
    <col min="2" max="2" width="22" style="1" customWidth="1"/>
    <col min="3" max="3" width="18.6640625" style="1" customWidth="1"/>
    <col min="4" max="4" width="14.83203125" style="1" customWidth="1"/>
    <col min="5" max="5" width="16.1640625" style="1" customWidth="1"/>
    <col min="6" max="16384" width="10.6640625" style="1"/>
  </cols>
  <sheetData>
    <row r="1" spans="1:6" ht="59.25" customHeight="1" x14ac:dyDescent="0.3">
      <c r="A1" s="56"/>
      <c r="B1" s="41"/>
      <c r="D1" s="63" t="s">
        <v>134</v>
      </c>
      <c r="E1" s="31"/>
      <c r="F1" s="42"/>
    </row>
    <row r="2" spans="1:6" ht="20.25" x14ac:dyDescent="0.2">
      <c r="A2" s="42"/>
      <c r="B2" s="41"/>
      <c r="D2" s="62"/>
      <c r="E2" s="62"/>
      <c r="F2" s="42"/>
    </row>
    <row r="3" spans="1:6" ht="20.25" x14ac:dyDescent="0.2">
      <c r="A3" s="15" t="s">
        <v>153</v>
      </c>
      <c r="B3" s="41"/>
      <c r="D3" s="42"/>
      <c r="E3" s="42"/>
      <c r="F3" s="42"/>
    </row>
    <row r="4" spans="1:6" ht="12.75" customHeight="1" x14ac:dyDescent="0.2">
      <c r="A4" s="15"/>
      <c r="B4" s="41"/>
      <c r="D4" s="42"/>
      <c r="E4" s="42"/>
      <c r="F4" s="42"/>
    </row>
    <row r="5" spans="1:6" ht="20.25" x14ac:dyDescent="0.25">
      <c r="A5" s="64" t="s">
        <v>166</v>
      </c>
      <c r="B5" s="65"/>
      <c r="C5" s="42"/>
      <c r="D5" s="57"/>
      <c r="E5" s="57"/>
      <c r="F5" s="42"/>
    </row>
    <row r="6" spans="1:6" ht="20.25" x14ac:dyDescent="0.2">
      <c r="A6" s="62" t="s">
        <v>227</v>
      </c>
      <c r="B6" s="12"/>
      <c r="C6" s="12"/>
      <c r="D6" s="12"/>
      <c r="E6" s="12"/>
      <c r="F6" s="12"/>
    </row>
    <row r="7" spans="1:6" x14ac:dyDescent="0.2">
      <c r="A7" s="12"/>
      <c r="B7" s="12"/>
      <c r="C7" s="12"/>
      <c r="D7" s="12"/>
      <c r="E7" s="12"/>
      <c r="F7" s="12"/>
    </row>
    <row r="8" spans="1:6" x14ac:dyDescent="0.2">
      <c r="A8" s="36"/>
      <c r="B8" s="36" t="s">
        <v>167</v>
      </c>
      <c r="C8" s="36" t="s">
        <v>168</v>
      </c>
      <c r="D8" s="36" t="s">
        <v>168</v>
      </c>
      <c r="E8" s="36" t="s">
        <v>169</v>
      </c>
      <c r="F8" s="12"/>
    </row>
    <row r="9" spans="1:6" x14ac:dyDescent="0.2">
      <c r="A9" s="36" t="s">
        <v>141</v>
      </c>
      <c r="B9" s="36" t="s">
        <v>170</v>
      </c>
      <c r="C9" s="36" t="s">
        <v>171</v>
      </c>
      <c r="D9" s="36" t="s">
        <v>172</v>
      </c>
      <c r="E9" s="36" t="s">
        <v>165</v>
      </c>
      <c r="F9" s="12"/>
    </row>
    <row r="10" spans="1:6" x14ac:dyDescent="0.2">
      <c r="A10" s="37" t="s">
        <v>164</v>
      </c>
      <c r="B10" s="37" t="s">
        <v>111</v>
      </c>
      <c r="C10" s="37" t="s">
        <v>111</v>
      </c>
      <c r="D10" s="37" t="s">
        <v>173</v>
      </c>
      <c r="E10" s="37" t="s">
        <v>111</v>
      </c>
      <c r="F10" s="12"/>
    </row>
    <row r="11" spans="1:6" x14ac:dyDescent="0.2">
      <c r="A11" s="36"/>
      <c r="B11" s="36"/>
      <c r="C11" s="36"/>
      <c r="D11" s="36"/>
      <c r="E11" s="36"/>
      <c r="F11" s="12"/>
    </row>
    <row r="12" spans="1:6" s="42" customFormat="1" x14ac:dyDescent="0.2">
      <c r="A12" s="58">
        <v>37530</v>
      </c>
      <c r="B12" s="59">
        <v>339.89</v>
      </c>
      <c r="C12" s="60">
        <v>0.61178400000000011</v>
      </c>
      <c r="D12" s="60">
        <v>0.58368400000000009</v>
      </c>
      <c r="E12" s="60">
        <v>0.57481399999999994</v>
      </c>
      <c r="F12" s="12"/>
    </row>
    <row r="13" spans="1:6" s="42" customFormat="1" x14ac:dyDescent="0.2">
      <c r="A13" s="58">
        <v>37895</v>
      </c>
      <c r="B13" s="59">
        <v>401.21</v>
      </c>
      <c r="C13" s="60">
        <v>0.73927400000000021</v>
      </c>
      <c r="D13" s="60">
        <v>0.71117400000000019</v>
      </c>
      <c r="E13" s="60">
        <v>0.70230400000000004</v>
      </c>
      <c r="F13" s="12"/>
    </row>
    <row r="14" spans="1:6" x14ac:dyDescent="0.2">
      <c r="A14" s="58">
        <v>38169</v>
      </c>
      <c r="B14" s="7">
        <v>452.27725415544444</v>
      </c>
      <c r="C14" s="61">
        <v>0.83842400000000028</v>
      </c>
      <c r="D14" s="61">
        <v>0.80826400000000032</v>
      </c>
      <c r="E14" s="61">
        <v>0.79874400000000012</v>
      </c>
    </row>
    <row r="15" spans="1:6" x14ac:dyDescent="0.2">
      <c r="A15" s="58">
        <v>38292</v>
      </c>
      <c r="B15" s="7">
        <v>542.12</v>
      </c>
      <c r="C15" s="61">
        <v>1.0241</v>
      </c>
      <c r="D15" s="61">
        <v>0.99394000000000005</v>
      </c>
      <c r="E15" s="61">
        <v>0.98441999999999996</v>
      </c>
    </row>
    <row r="16" spans="1:6" x14ac:dyDescent="0.2">
      <c r="A16" s="58">
        <v>38626</v>
      </c>
      <c r="B16" s="7">
        <v>609.42688339999995</v>
      </c>
      <c r="C16" s="61">
        <v>1.1627059350567712</v>
      </c>
      <c r="D16" s="61">
        <v>1.1325659350567714</v>
      </c>
      <c r="E16" s="61">
        <v>1.1230459350567712</v>
      </c>
    </row>
    <row r="17" spans="1:5" x14ac:dyDescent="0.2">
      <c r="A17" s="58">
        <v>39022</v>
      </c>
      <c r="B17" s="7">
        <v>628.67999999999995</v>
      </c>
      <c r="C17" s="61">
        <v>1.20235</v>
      </c>
      <c r="D17" s="61">
        <v>1.1721900000000001</v>
      </c>
      <c r="E17" s="61">
        <v>1.1626700000000001</v>
      </c>
    </row>
    <row r="18" spans="1:5" x14ac:dyDescent="0.2">
      <c r="A18" s="58">
        <v>39387</v>
      </c>
      <c r="B18" s="7">
        <v>565.41</v>
      </c>
      <c r="C18" s="61">
        <v>1.0718700000000001</v>
      </c>
      <c r="D18" s="61">
        <v>1.0417099999999999</v>
      </c>
      <c r="E18" s="61">
        <v>1.0321899999999999</v>
      </c>
    </row>
    <row r="19" spans="1:5" x14ac:dyDescent="0.2">
      <c r="A19" s="164">
        <v>39753</v>
      </c>
      <c r="B19" s="162">
        <v>687.59906849999982</v>
      </c>
      <c r="C19" s="163">
        <v>1.32362</v>
      </c>
      <c r="D19" s="163">
        <v>1.2934600000000001</v>
      </c>
      <c r="E19" s="163">
        <v>1.2839299999999998</v>
      </c>
    </row>
    <row r="21" spans="1:5" x14ac:dyDescent="0.2">
      <c r="A21" s="67">
        <f>+'Index &amp; Documentation'!D1</f>
        <v>39814</v>
      </c>
      <c r="B21" s="485" t="s">
        <v>201</v>
      </c>
      <c r="C21" s="485"/>
      <c r="D21" s="485"/>
      <c r="E21" s="485"/>
    </row>
    <row r="28" spans="1:5" x14ac:dyDescent="0.2">
      <c r="A28" s="66"/>
      <c r="B28" s="12"/>
      <c r="C28" s="38"/>
    </row>
    <row r="29" spans="1:5" x14ac:dyDescent="0.2">
      <c r="A29" s="484" t="s">
        <v>174</v>
      </c>
      <c r="B29" s="484"/>
      <c r="C29" s="484"/>
    </row>
    <row r="30" spans="1:5" x14ac:dyDescent="0.2">
      <c r="A30" s="36" t="s">
        <v>141</v>
      </c>
      <c r="B30" s="36"/>
      <c r="C30" s="36"/>
    </row>
    <row r="31" spans="1:5" x14ac:dyDescent="0.2">
      <c r="A31" s="37" t="s">
        <v>164</v>
      </c>
      <c r="B31" s="36" t="s">
        <v>175</v>
      </c>
      <c r="C31" s="37" t="s">
        <v>17</v>
      </c>
    </row>
    <row r="32" spans="1:5" x14ac:dyDescent="0.2">
      <c r="A32" s="58">
        <v>27120</v>
      </c>
      <c r="B32" s="12"/>
      <c r="C32" s="60">
        <v>0.104</v>
      </c>
    </row>
    <row r="33" spans="1:3" ht="12" customHeight="1" x14ac:dyDescent="0.2">
      <c r="A33" s="32"/>
      <c r="B33" s="32"/>
      <c r="C33" s="32"/>
    </row>
  </sheetData>
  <mergeCells count="2">
    <mergeCell ref="A29:C29"/>
    <mergeCell ref="B21:E21"/>
  </mergeCells>
  <phoneticPr fontId="9"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dimension ref="A1:G39"/>
  <sheetViews>
    <sheetView showGridLines="0" workbookViewId="0">
      <selection activeCell="G30" sqref="G30"/>
    </sheetView>
  </sheetViews>
  <sheetFormatPr defaultColWidth="12" defaultRowHeight="12.75" x14ac:dyDescent="0.2"/>
  <cols>
    <col min="1" max="1" width="20.33203125" style="123" bestFit="1" customWidth="1"/>
    <col min="2" max="2" width="22.5" style="123" customWidth="1"/>
    <col min="3" max="3" width="9.6640625" style="123" customWidth="1"/>
    <col min="4" max="4" width="14.33203125" style="123" customWidth="1"/>
    <col min="5" max="5" width="18.1640625" style="123" bestFit="1" customWidth="1"/>
    <col min="6" max="6" width="20.33203125" style="123" customWidth="1"/>
    <col min="7" max="16384" width="12" style="123"/>
  </cols>
  <sheetData>
    <row r="1" spans="1:7" ht="55.5" customHeight="1" x14ac:dyDescent="0.2">
      <c r="A1" s="122"/>
      <c r="B1" s="122"/>
      <c r="C1" s="122"/>
      <c r="D1" s="122"/>
      <c r="E1" s="122"/>
      <c r="F1" s="122"/>
    </row>
    <row r="2" spans="1:7" ht="12" customHeight="1" x14ac:dyDescent="0.2">
      <c r="A2" s="124"/>
      <c r="B2" s="125"/>
    </row>
    <row r="3" spans="1:7" ht="20.25" x14ac:dyDescent="0.2">
      <c r="A3" s="126" t="s">
        <v>134</v>
      </c>
      <c r="B3" s="486" t="s">
        <v>192</v>
      </c>
      <c r="C3" s="486"/>
      <c r="D3" s="486"/>
      <c r="E3" s="486"/>
      <c r="F3" s="486"/>
      <c r="G3" s="127"/>
    </row>
    <row r="4" spans="1:7" ht="20.25" x14ac:dyDescent="0.2">
      <c r="B4" s="128" t="s">
        <v>226</v>
      </c>
      <c r="C4" s="129"/>
      <c r="D4" s="129"/>
      <c r="E4" s="129"/>
      <c r="F4" s="129"/>
      <c r="G4" s="129"/>
    </row>
    <row r="5" spans="1:7" ht="14.25" x14ac:dyDescent="0.2">
      <c r="A5" s="122"/>
      <c r="B5" s="122"/>
      <c r="C5" s="122"/>
      <c r="D5" s="122"/>
      <c r="E5" s="130" t="s">
        <v>193</v>
      </c>
    </row>
    <row r="6" spans="1:7" ht="14.25" x14ac:dyDescent="0.2">
      <c r="A6" s="122"/>
      <c r="B6" s="130" t="s">
        <v>141</v>
      </c>
      <c r="C6" s="131"/>
      <c r="D6" s="131"/>
      <c r="E6" s="130" t="s">
        <v>194</v>
      </c>
    </row>
    <row r="7" spans="1:7" ht="14.25" x14ac:dyDescent="0.2">
      <c r="B7" s="132" t="s">
        <v>195</v>
      </c>
      <c r="C7" s="131"/>
      <c r="D7" s="131"/>
      <c r="E7" s="132" t="s">
        <v>115</v>
      </c>
    </row>
    <row r="8" spans="1:7" ht="14.25" x14ac:dyDescent="0.2">
      <c r="B8" s="130"/>
      <c r="C8" s="131"/>
      <c r="D8" s="131"/>
      <c r="E8" s="130"/>
    </row>
    <row r="9" spans="1:7" ht="14.25" x14ac:dyDescent="0.2">
      <c r="B9" s="133">
        <v>38169</v>
      </c>
      <c r="E9" s="134">
        <v>1.3528199999999999</v>
      </c>
    </row>
    <row r="10" spans="1:7" ht="14.25" x14ac:dyDescent="0.2">
      <c r="B10" s="133">
        <v>38292</v>
      </c>
      <c r="E10" s="134">
        <v>1.5503899999999999</v>
      </c>
    </row>
    <row r="11" spans="1:7" ht="14.25" x14ac:dyDescent="0.2">
      <c r="B11" s="133">
        <v>38626</v>
      </c>
      <c r="E11" s="134">
        <v>1.68926</v>
      </c>
    </row>
    <row r="12" spans="1:7" ht="14.25" x14ac:dyDescent="0.2">
      <c r="B12" s="133">
        <v>39022</v>
      </c>
      <c r="E12" s="134">
        <v>1.72902</v>
      </c>
    </row>
    <row r="13" spans="1:7" ht="14.25" x14ac:dyDescent="0.2">
      <c r="B13" s="133">
        <v>39387</v>
      </c>
      <c r="E13" s="134">
        <v>1.5985400000000001</v>
      </c>
    </row>
    <row r="14" spans="1:7" ht="14.25" x14ac:dyDescent="0.2">
      <c r="B14" s="133">
        <v>39753</v>
      </c>
      <c r="E14" s="134">
        <v>1.8504199999999997</v>
      </c>
    </row>
    <row r="15" spans="1:7" ht="14.25" x14ac:dyDescent="0.2">
      <c r="B15" s="133">
        <v>39814</v>
      </c>
      <c r="E15" s="134">
        <v>1.8456300000000001</v>
      </c>
    </row>
    <row r="16" spans="1:7" ht="14.25" x14ac:dyDescent="0.2">
      <c r="B16" s="133"/>
      <c r="E16" s="134"/>
    </row>
    <row r="17" spans="2:5" ht="15" x14ac:dyDescent="0.2">
      <c r="B17" s="156">
        <v>40025</v>
      </c>
      <c r="C17" s="155"/>
      <c r="D17" s="155"/>
      <c r="E17" s="157" t="s">
        <v>202</v>
      </c>
    </row>
    <row r="18" spans="2:5" ht="14.25" x14ac:dyDescent="0.2">
      <c r="B18" s="155"/>
      <c r="C18" s="155"/>
      <c r="D18" s="155"/>
      <c r="E18" s="155"/>
    </row>
    <row r="19" spans="2:5" ht="14.25" x14ac:dyDescent="0.2">
      <c r="B19" s="155"/>
      <c r="C19" s="155"/>
      <c r="D19" s="155"/>
      <c r="E19" s="155"/>
    </row>
    <row r="20" spans="2:5" ht="14.25" x14ac:dyDescent="0.2">
      <c r="B20" s="155"/>
      <c r="C20" s="155"/>
      <c r="D20" s="155"/>
      <c r="E20" s="155"/>
    </row>
    <row r="21" spans="2:5" ht="14.25" x14ac:dyDescent="0.2">
      <c r="B21" s="155"/>
      <c r="C21" s="155"/>
      <c r="D21" s="155"/>
      <c r="E21" s="155"/>
    </row>
    <row r="22" spans="2:5" ht="14.25" x14ac:dyDescent="0.2">
      <c r="B22" s="155"/>
      <c r="C22" s="155"/>
      <c r="D22" s="155"/>
      <c r="E22" s="155"/>
    </row>
    <row r="23" spans="2:5" ht="14.25" x14ac:dyDescent="0.2">
      <c r="B23" s="155"/>
      <c r="C23" s="155"/>
      <c r="D23" s="155"/>
      <c r="E23" s="155"/>
    </row>
    <row r="24" spans="2:5" ht="14.25" x14ac:dyDescent="0.2">
      <c r="B24" s="155"/>
      <c r="C24" s="155"/>
      <c r="D24" s="155"/>
      <c r="E24" s="155"/>
    </row>
    <row r="25" spans="2:5" ht="14.25" x14ac:dyDescent="0.2">
      <c r="B25" s="155"/>
      <c r="C25" s="155"/>
      <c r="D25" s="155"/>
      <c r="E25" s="155"/>
    </row>
    <row r="26" spans="2:5" ht="14.25" x14ac:dyDescent="0.2">
      <c r="B26" s="155"/>
      <c r="C26" s="155"/>
      <c r="D26" s="155"/>
      <c r="E26" s="155"/>
    </row>
    <row r="27" spans="2:5" ht="14.25" x14ac:dyDescent="0.2">
      <c r="B27" s="155"/>
      <c r="C27" s="155"/>
      <c r="D27" s="155"/>
      <c r="E27" s="155"/>
    </row>
    <row r="28" spans="2:5" ht="14.25" x14ac:dyDescent="0.2">
      <c r="B28" s="155"/>
      <c r="C28" s="155"/>
      <c r="D28" s="155"/>
      <c r="E28" s="155"/>
    </row>
    <row r="29" spans="2:5" ht="14.25" x14ac:dyDescent="0.2">
      <c r="B29" s="155"/>
      <c r="C29" s="155"/>
      <c r="D29" s="155"/>
      <c r="E29" s="155"/>
    </row>
    <row r="30" spans="2:5" ht="14.25" x14ac:dyDescent="0.2">
      <c r="B30" s="155"/>
      <c r="C30" s="155"/>
      <c r="D30" s="155"/>
      <c r="E30" s="155"/>
    </row>
    <row r="31" spans="2:5" ht="14.25" x14ac:dyDescent="0.2">
      <c r="B31" s="155"/>
      <c r="C31" s="155"/>
      <c r="D31" s="155"/>
      <c r="E31" s="155"/>
    </row>
    <row r="32" spans="2:5" ht="14.25" x14ac:dyDescent="0.2">
      <c r="B32" s="155"/>
      <c r="C32" s="155"/>
      <c r="D32" s="155"/>
      <c r="E32" s="155"/>
    </row>
    <row r="33" spans="2:5" ht="14.25" x14ac:dyDescent="0.2">
      <c r="B33" s="155"/>
      <c r="C33" s="155"/>
      <c r="D33" s="155"/>
      <c r="E33" s="155"/>
    </row>
    <row r="34" spans="2:5" ht="14.25" x14ac:dyDescent="0.2">
      <c r="B34" s="155"/>
      <c r="C34" s="155"/>
      <c r="D34" s="155"/>
      <c r="E34" s="155"/>
    </row>
    <row r="35" spans="2:5" ht="14.25" x14ac:dyDescent="0.2">
      <c r="B35" s="155"/>
      <c r="C35" s="155"/>
      <c r="D35" s="155"/>
      <c r="E35" s="155"/>
    </row>
    <row r="36" spans="2:5" ht="14.25" x14ac:dyDescent="0.2">
      <c r="B36" s="155"/>
      <c r="C36" s="155"/>
      <c r="D36" s="155"/>
      <c r="E36" s="155"/>
    </row>
    <row r="37" spans="2:5" ht="14.25" x14ac:dyDescent="0.2">
      <c r="B37" s="155"/>
      <c r="C37" s="155"/>
      <c r="D37" s="155"/>
      <c r="E37" s="155"/>
    </row>
    <row r="38" spans="2:5" ht="14.25" x14ac:dyDescent="0.2">
      <c r="B38" s="155"/>
      <c r="C38" s="155"/>
      <c r="D38" s="155"/>
      <c r="E38" s="155"/>
    </row>
    <row r="39" spans="2:5" ht="14.25" x14ac:dyDescent="0.2">
      <c r="B39" s="155"/>
      <c r="C39" s="155"/>
      <c r="D39" s="155"/>
      <c r="E39" s="155"/>
    </row>
  </sheetData>
  <mergeCells count="1">
    <mergeCell ref="B3:F3"/>
  </mergeCells>
  <phoneticPr fontId="8" type="noConversion"/>
  <pageMargins left="0.75" right="0.75" top="0.54" bottom="0.54" header="0.5" footer="0.5"/>
  <pageSetup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275"/>
  <sheetViews>
    <sheetView showGridLines="0" topLeftCell="A51" zoomScaleNormal="100" workbookViewId="0">
      <selection activeCell="A74" sqref="A74"/>
    </sheetView>
  </sheetViews>
  <sheetFormatPr defaultColWidth="12" defaultRowHeight="12.75" x14ac:dyDescent="0.2"/>
  <cols>
    <col min="1" max="1" width="44.83203125" style="1" customWidth="1"/>
    <col min="2" max="2" width="37.6640625" style="1" customWidth="1"/>
    <col min="3" max="3" width="19.6640625" style="1" customWidth="1"/>
    <col min="4" max="4" width="3.83203125" style="1" customWidth="1"/>
    <col min="5" max="5" width="13.6640625" style="1" customWidth="1"/>
    <col min="6" max="16384" width="12" style="1"/>
  </cols>
  <sheetData>
    <row r="1" spans="1:12" ht="25.5" x14ac:dyDescent="0.2">
      <c r="B1" s="68"/>
      <c r="D1" s="487" t="s">
        <v>158</v>
      </c>
      <c r="E1" s="487"/>
      <c r="F1" s="13"/>
      <c r="G1" s="13"/>
      <c r="H1" s="13"/>
      <c r="I1" s="13"/>
      <c r="J1" s="13"/>
      <c r="K1" s="13"/>
      <c r="L1" s="13"/>
    </row>
    <row r="2" spans="1:12" ht="25.5" x14ac:dyDescent="0.2">
      <c r="A2" s="40"/>
      <c r="B2" s="488" t="s">
        <v>159</v>
      </c>
      <c r="C2" s="488"/>
      <c r="D2" s="488"/>
      <c r="E2" s="488"/>
      <c r="F2" s="13"/>
      <c r="G2" s="13"/>
      <c r="H2" s="13"/>
      <c r="I2" s="13"/>
      <c r="J2" s="13"/>
      <c r="K2" s="13"/>
      <c r="L2" s="13"/>
    </row>
    <row r="3" spans="1:12" ht="20.25" x14ac:dyDescent="0.2">
      <c r="B3" s="488" t="s">
        <v>225</v>
      </c>
      <c r="C3" s="488"/>
      <c r="D3" s="488"/>
      <c r="E3" s="488"/>
      <c r="F3" s="13"/>
      <c r="G3" s="13"/>
      <c r="H3" s="13"/>
      <c r="I3" s="13"/>
      <c r="J3" s="13"/>
      <c r="K3" s="13"/>
      <c r="L3" s="13"/>
    </row>
    <row r="4" spans="1:12" ht="25.5" x14ac:dyDescent="0.2">
      <c r="A4" s="15" t="s">
        <v>134</v>
      </c>
      <c r="B4" s="68"/>
      <c r="C4" s="43"/>
      <c r="D4" s="43"/>
      <c r="E4" s="43"/>
      <c r="F4" s="13"/>
      <c r="G4" s="13"/>
      <c r="H4" s="13"/>
      <c r="I4" s="13"/>
      <c r="J4" s="13"/>
      <c r="K4" s="13"/>
      <c r="L4" s="13"/>
    </row>
    <row r="5" spans="1:12" x14ac:dyDescent="0.2">
      <c r="A5" s="31"/>
      <c r="B5" s="31"/>
      <c r="C5" s="31"/>
      <c r="D5" s="31"/>
      <c r="E5" s="31"/>
      <c r="F5" s="13"/>
      <c r="G5" s="13"/>
      <c r="H5" s="13"/>
      <c r="I5" s="13"/>
      <c r="J5" s="13"/>
      <c r="K5" s="13"/>
      <c r="L5" s="13"/>
    </row>
    <row r="6" spans="1:12" ht="13.5" thickBot="1" x14ac:dyDescent="0.25">
      <c r="A6" s="13"/>
      <c r="B6" s="12"/>
      <c r="C6" s="13"/>
      <c r="D6" s="13"/>
      <c r="E6" s="13"/>
      <c r="F6" s="13"/>
      <c r="G6" s="13"/>
      <c r="H6" s="13"/>
      <c r="I6" s="13"/>
      <c r="J6" s="13"/>
      <c r="K6" s="13"/>
      <c r="L6" s="13"/>
    </row>
    <row r="7" spans="1:12" ht="13.5" thickBot="1" x14ac:dyDescent="0.25">
      <c r="A7" s="44" t="s">
        <v>160</v>
      </c>
      <c r="B7" s="69"/>
      <c r="C7" s="45" t="s">
        <v>161</v>
      </c>
      <c r="D7" s="12" t="s">
        <v>154</v>
      </c>
      <c r="E7" s="13"/>
      <c r="F7" s="13"/>
      <c r="G7" s="13"/>
      <c r="H7" s="13"/>
      <c r="I7" s="13"/>
      <c r="J7" s="13"/>
      <c r="K7" s="13"/>
      <c r="L7" s="13"/>
    </row>
    <row r="8" spans="1:12" x14ac:dyDescent="0.2">
      <c r="A8" s="46"/>
      <c r="B8" s="70"/>
      <c r="C8" s="9"/>
      <c r="D8" s="13"/>
      <c r="E8" s="13"/>
      <c r="F8" s="13"/>
      <c r="G8" s="13"/>
      <c r="H8" s="13"/>
      <c r="I8" s="13"/>
      <c r="J8" s="13"/>
      <c r="K8" s="13"/>
      <c r="L8" s="13"/>
    </row>
    <row r="9" spans="1:12" x14ac:dyDescent="0.2">
      <c r="A9" s="47">
        <v>32143</v>
      </c>
      <c r="B9" s="70"/>
      <c r="C9" s="48">
        <v>0.21046000000000001</v>
      </c>
      <c r="D9" s="13"/>
      <c r="E9" s="13"/>
      <c r="F9" s="13"/>
      <c r="G9" s="13"/>
      <c r="H9" s="13"/>
      <c r="I9" s="13"/>
      <c r="J9" s="13"/>
      <c r="K9" s="13"/>
      <c r="L9" s="13"/>
    </row>
    <row r="10" spans="1:12" x14ac:dyDescent="0.2">
      <c r="A10" s="47">
        <v>32234</v>
      </c>
      <c r="B10" s="70"/>
      <c r="C10" s="48">
        <v>0.24506</v>
      </c>
      <c r="D10" s="13"/>
      <c r="E10" s="13"/>
      <c r="F10" s="13"/>
      <c r="G10" s="13"/>
      <c r="H10" s="13"/>
      <c r="I10" s="13"/>
      <c r="J10" s="13"/>
      <c r="K10" s="13"/>
      <c r="L10" s="13"/>
    </row>
    <row r="11" spans="1:12" ht="13.5" thickBot="1" x14ac:dyDescent="0.25">
      <c r="A11" s="49"/>
      <c r="B11" s="71"/>
      <c r="C11" s="50"/>
      <c r="D11" s="13"/>
      <c r="E11" s="13"/>
      <c r="F11" s="13"/>
      <c r="G11" s="13"/>
      <c r="H11" s="13"/>
      <c r="I11" s="13"/>
      <c r="J11" s="13"/>
      <c r="K11" s="13"/>
      <c r="L11" s="13"/>
    </row>
    <row r="12" spans="1:12" ht="13.5" thickBot="1" x14ac:dyDescent="0.25">
      <c r="A12" s="33"/>
      <c r="B12" s="70"/>
      <c r="C12" s="11"/>
      <c r="D12" s="13"/>
      <c r="E12" s="13"/>
      <c r="F12" s="13"/>
      <c r="G12" s="13"/>
      <c r="H12" s="13"/>
      <c r="I12" s="13"/>
      <c r="J12" s="13"/>
      <c r="K12" s="13"/>
      <c r="L12" s="13"/>
    </row>
    <row r="13" spans="1:12" ht="13.5" thickBot="1" x14ac:dyDescent="0.25">
      <c r="A13" s="44" t="s">
        <v>160</v>
      </c>
      <c r="B13" s="69"/>
      <c r="C13" s="45" t="s">
        <v>161</v>
      </c>
      <c r="D13" s="12" t="s">
        <v>155</v>
      </c>
      <c r="E13" s="13"/>
      <c r="F13" s="13"/>
      <c r="G13" s="13"/>
      <c r="H13" s="13"/>
      <c r="I13" s="13"/>
      <c r="J13" s="13"/>
      <c r="K13" s="13"/>
      <c r="L13" s="13"/>
    </row>
    <row r="14" spans="1:12" x14ac:dyDescent="0.2">
      <c r="A14" s="51"/>
      <c r="B14" s="70"/>
      <c r="C14" s="9"/>
      <c r="D14" s="13"/>
      <c r="E14" s="13"/>
      <c r="F14" s="13"/>
      <c r="G14" s="13"/>
      <c r="H14" s="13"/>
      <c r="I14" s="13"/>
      <c r="J14" s="13"/>
      <c r="K14" s="13"/>
      <c r="L14" s="13"/>
    </row>
    <row r="15" spans="1:12" x14ac:dyDescent="0.2">
      <c r="A15" s="52">
        <v>32509</v>
      </c>
      <c r="B15" s="70"/>
      <c r="C15" s="48">
        <v>0.16811000000000001</v>
      </c>
      <c r="D15" s="13"/>
      <c r="E15" s="13"/>
      <c r="F15" s="13"/>
      <c r="G15" s="13"/>
      <c r="H15" s="13"/>
      <c r="I15" s="13"/>
      <c r="J15" s="13"/>
      <c r="K15" s="13"/>
      <c r="L15" s="13"/>
    </row>
    <row r="16" spans="1:12" x14ac:dyDescent="0.2">
      <c r="A16" s="52">
        <v>32874</v>
      </c>
      <c r="B16" s="70"/>
      <c r="C16" s="48">
        <v>0.16211999999999999</v>
      </c>
      <c r="D16" s="36"/>
      <c r="E16" s="13"/>
      <c r="F16" s="13"/>
      <c r="G16" s="13"/>
      <c r="H16" s="13"/>
      <c r="I16" s="13"/>
      <c r="J16" s="13"/>
      <c r="K16" s="13"/>
      <c r="L16" s="13"/>
    </row>
    <row r="17" spans="1:12" x14ac:dyDescent="0.2">
      <c r="A17" s="52">
        <v>33239</v>
      </c>
      <c r="B17" s="70"/>
      <c r="C17" s="48">
        <v>0.15964999999999999</v>
      </c>
      <c r="D17" s="36"/>
      <c r="E17" s="13"/>
      <c r="F17" s="13"/>
      <c r="G17" s="13"/>
      <c r="H17" s="13"/>
      <c r="I17" s="13"/>
      <c r="J17" s="13"/>
      <c r="K17" s="13"/>
      <c r="L17" s="13"/>
    </row>
    <row r="18" spans="1:12" x14ac:dyDescent="0.2">
      <c r="A18" s="52">
        <v>33573</v>
      </c>
      <c r="B18" s="70"/>
      <c r="C18" s="72"/>
      <c r="D18" s="36"/>
      <c r="E18" s="13"/>
      <c r="F18" s="13"/>
      <c r="G18" s="13"/>
      <c r="H18" s="13"/>
      <c r="I18" s="13"/>
      <c r="J18" s="13"/>
      <c r="K18" s="13"/>
      <c r="L18" s="13"/>
    </row>
    <row r="19" spans="1:12" x14ac:dyDescent="0.2">
      <c r="A19" s="47"/>
      <c r="B19" s="70" t="s">
        <v>183</v>
      </c>
      <c r="C19" s="48">
        <v>0.15556</v>
      </c>
      <c r="D19" s="36" t="s">
        <v>156</v>
      </c>
      <c r="E19" s="13"/>
      <c r="F19" s="13"/>
      <c r="G19" s="13"/>
      <c r="H19" s="13"/>
      <c r="I19" s="13"/>
      <c r="J19" s="13"/>
      <c r="K19" s="13"/>
      <c r="L19" s="13"/>
    </row>
    <row r="20" spans="1:12" x14ac:dyDescent="0.2">
      <c r="A20" s="47"/>
      <c r="B20" s="70" t="s">
        <v>184</v>
      </c>
      <c r="C20" s="48">
        <v>0.15479000000000001</v>
      </c>
      <c r="D20" s="13"/>
      <c r="E20" s="13"/>
      <c r="F20" s="13"/>
      <c r="G20" s="13"/>
      <c r="H20" s="13"/>
      <c r="I20" s="13"/>
      <c r="J20" s="13"/>
      <c r="K20" s="13"/>
      <c r="L20" s="13"/>
    </row>
    <row r="21" spans="1:12" x14ac:dyDescent="0.2">
      <c r="A21" s="52">
        <v>33939</v>
      </c>
      <c r="B21" s="70"/>
      <c r="C21" s="72"/>
      <c r="D21" s="36"/>
      <c r="E21" s="13"/>
      <c r="F21" s="13"/>
      <c r="G21" s="13"/>
      <c r="H21" s="13"/>
      <c r="I21" s="13"/>
      <c r="J21" s="13"/>
      <c r="K21" s="13"/>
      <c r="L21" s="13"/>
    </row>
    <row r="22" spans="1:12" x14ac:dyDescent="0.2">
      <c r="A22" s="47"/>
      <c r="B22" s="70" t="s">
        <v>183</v>
      </c>
      <c r="C22" s="48">
        <v>0.16558999999999999</v>
      </c>
      <c r="D22" s="36"/>
      <c r="E22" s="13"/>
      <c r="F22" s="13"/>
      <c r="G22" s="13"/>
      <c r="H22" s="13"/>
      <c r="I22" s="13"/>
      <c r="J22" s="13"/>
      <c r="K22" s="13"/>
      <c r="L22" s="13"/>
    </row>
    <row r="23" spans="1:12" x14ac:dyDescent="0.2">
      <c r="A23" s="47"/>
      <c r="B23" s="70" t="s">
        <v>184</v>
      </c>
      <c r="C23" s="48">
        <v>0.16699</v>
      </c>
      <c r="D23" s="36"/>
      <c r="E23" s="13"/>
      <c r="F23" s="13"/>
      <c r="G23" s="13"/>
      <c r="H23" s="13"/>
      <c r="I23" s="13"/>
      <c r="J23" s="13"/>
      <c r="K23" s="13"/>
      <c r="L23" s="13"/>
    </row>
    <row r="24" spans="1:12" x14ac:dyDescent="0.2">
      <c r="A24" s="52">
        <v>34121</v>
      </c>
      <c r="B24" s="70"/>
      <c r="C24" s="72"/>
      <c r="D24" s="36"/>
      <c r="E24" s="13"/>
      <c r="F24" s="13"/>
      <c r="G24" s="13"/>
      <c r="H24" s="13"/>
      <c r="I24" s="13"/>
      <c r="J24" s="13"/>
      <c r="K24" s="13"/>
      <c r="L24" s="13"/>
    </row>
    <row r="25" spans="1:12" x14ac:dyDescent="0.2">
      <c r="A25" s="47"/>
      <c r="B25" s="70" t="s">
        <v>183</v>
      </c>
      <c r="C25" s="73">
        <v>0.15901999999999999</v>
      </c>
      <c r="D25" s="13"/>
      <c r="E25" s="13"/>
      <c r="F25" s="13"/>
      <c r="G25" s="13"/>
      <c r="H25" s="13"/>
      <c r="I25" s="13"/>
      <c r="J25" s="13"/>
      <c r="K25" s="13"/>
      <c r="L25" s="13"/>
    </row>
    <row r="26" spans="1:12" x14ac:dyDescent="0.2">
      <c r="A26" s="47"/>
      <c r="B26" s="70" t="s">
        <v>184</v>
      </c>
      <c r="C26" s="73">
        <v>0.16037000000000001</v>
      </c>
      <c r="D26" s="13"/>
      <c r="E26" s="13"/>
      <c r="F26" s="13"/>
      <c r="G26" s="13"/>
      <c r="H26" s="13"/>
      <c r="I26" s="13"/>
      <c r="J26" s="13"/>
      <c r="K26" s="13"/>
      <c r="L26" s="13"/>
    </row>
    <row r="27" spans="1:12" x14ac:dyDescent="0.2">
      <c r="A27" s="52">
        <v>34304</v>
      </c>
      <c r="B27" s="70"/>
      <c r="C27" s="72"/>
      <c r="D27" s="13"/>
      <c r="E27" s="13"/>
      <c r="F27" s="13"/>
      <c r="G27" s="13"/>
      <c r="H27" s="13"/>
      <c r="I27" s="13"/>
      <c r="J27" s="13"/>
      <c r="K27" s="13"/>
      <c r="L27" s="13"/>
    </row>
    <row r="28" spans="1:12" x14ac:dyDescent="0.2">
      <c r="A28" s="47"/>
      <c r="B28" s="70" t="s">
        <v>183</v>
      </c>
      <c r="C28" s="48">
        <v>0.17068</v>
      </c>
      <c r="D28" s="13"/>
      <c r="E28" s="13"/>
      <c r="F28" s="13"/>
      <c r="G28" s="13"/>
      <c r="H28" s="13"/>
      <c r="I28" s="13"/>
      <c r="J28" s="13"/>
      <c r="K28" s="13"/>
      <c r="L28" s="13"/>
    </row>
    <row r="29" spans="1:12" x14ac:dyDescent="0.2">
      <c r="A29" s="47"/>
      <c r="B29" s="70" t="s">
        <v>184</v>
      </c>
      <c r="C29" s="48">
        <v>0.17105999999999999</v>
      </c>
      <c r="D29" s="13"/>
      <c r="E29" s="13"/>
      <c r="F29" s="13"/>
      <c r="G29" s="13"/>
      <c r="H29" s="13"/>
      <c r="I29" s="13"/>
      <c r="J29" s="13"/>
      <c r="K29" s="13"/>
      <c r="L29" s="13"/>
    </row>
    <row r="30" spans="1:12" x14ac:dyDescent="0.2">
      <c r="A30" s="52">
        <v>34669</v>
      </c>
      <c r="B30" s="70"/>
      <c r="C30" s="72"/>
      <c r="D30" s="13"/>
      <c r="E30" s="13"/>
      <c r="F30" s="13"/>
      <c r="G30" s="13"/>
      <c r="H30" s="13"/>
      <c r="I30" s="13"/>
      <c r="J30" s="13"/>
      <c r="K30" s="13"/>
      <c r="L30" s="13"/>
    </row>
    <row r="31" spans="1:12" x14ac:dyDescent="0.2">
      <c r="A31" s="47"/>
      <c r="B31" s="70" t="s">
        <v>183</v>
      </c>
      <c r="C31" s="48">
        <v>0.14555000000000001</v>
      </c>
      <c r="D31" s="13"/>
      <c r="E31" s="13"/>
      <c r="F31" s="13"/>
      <c r="G31" s="13"/>
      <c r="H31" s="13"/>
      <c r="I31" s="13"/>
      <c r="J31" s="13"/>
      <c r="K31" s="13"/>
      <c r="L31" s="13"/>
    </row>
    <row r="32" spans="1:12" x14ac:dyDescent="0.2">
      <c r="A32" s="47"/>
      <c r="B32" s="70" t="s">
        <v>184</v>
      </c>
      <c r="C32" s="48">
        <v>0.14557</v>
      </c>
      <c r="D32" s="13"/>
      <c r="E32" s="13"/>
      <c r="F32" s="13"/>
      <c r="G32" s="13"/>
      <c r="H32" s="13"/>
      <c r="I32" s="13"/>
      <c r="J32" s="13"/>
      <c r="K32" s="13"/>
      <c r="L32" s="13"/>
    </row>
    <row r="33" spans="1:12" x14ac:dyDescent="0.2">
      <c r="A33" s="52">
        <v>35034</v>
      </c>
      <c r="B33" s="70"/>
      <c r="C33" s="72"/>
      <c r="D33" s="13"/>
      <c r="E33" s="13"/>
      <c r="F33" s="13"/>
      <c r="G33" s="13"/>
      <c r="H33" s="13"/>
      <c r="I33" s="13"/>
      <c r="J33" s="13"/>
      <c r="K33" s="13"/>
      <c r="L33" s="13"/>
    </row>
    <row r="34" spans="1:12" x14ac:dyDescent="0.2">
      <c r="A34" s="47"/>
      <c r="B34" s="70" t="s">
        <v>183</v>
      </c>
      <c r="C34" s="48">
        <v>0.10563</v>
      </c>
      <c r="D34" s="13"/>
      <c r="E34" s="13"/>
      <c r="F34" s="13"/>
      <c r="G34" s="13"/>
      <c r="H34" s="13"/>
      <c r="I34" s="13"/>
      <c r="J34" s="13"/>
      <c r="K34" s="13"/>
      <c r="L34" s="13"/>
    </row>
    <row r="35" spans="1:12" x14ac:dyDescent="0.2">
      <c r="A35" s="47"/>
      <c r="B35" s="70" t="s">
        <v>184</v>
      </c>
      <c r="C35" s="48">
        <v>0.1055</v>
      </c>
      <c r="D35" s="13"/>
      <c r="E35" s="12"/>
      <c r="F35" s="13"/>
      <c r="G35" s="13"/>
      <c r="H35" s="13"/>
      <c r="I35" s="13"/>
      <c r="J35" s="13"/>
      <c r="K35" s="13"/>
      <c r="L35" s="13"/>
    </row>
    <row r="36" spans="1:12" x14ac:dyDescent="0.2">
      <c r="A36" s="52">
        <v>35096</v>
      </c>
      <c r="B36" s="70"/>
      <c r="C36" s="72"/>
      <c r="D36" s="13"/>
      <c r="E36" s="12"/>
      <c r="F36" s="13"/>
      <c r="G36" s="13"/>
      <c r="H36" s="13"/>
      <c r="I36" s="13"/>
      <c r="J36" s="13"/>
      <c r="K36" s="13"/>
      <c r="L36" s="13"/>
    </row>
    <row r="37" spans="1:12" x14ac:dyDescent="0.2">
      <c r="A37" s="46"/>
      <c r="B37" s="70" t="s">
        <v>183</v>
      </c>
      <c r="C37" s="48">
        <v>0.10648000000000001</v>
      </c>
      <c r="D37" s="13"/>
      <c r="E37" s="12"/>
      <c r="F37" s="13"/>
      <c r="G37" s="13"/>
      <c r="H37" s="13"/>
      <c r="I37" s="13"/>
      <c r="J37" s="13"/>
      <c r="K37" s="13"/>
      <c r="L37" s="13"/>
    </row>
    <row r="38" spans="1:12" x14ac:dyDescent="0.2">
      <c r="A38" s="46"/>
      <c r="B38" s="70" t="s">
        <v>184</v>
      </c>
      <c r="C38" s="48">
        <v>0.10589999999999999</v>
      </c>
      <c r="D38" s="13"/>
      <c r="E38" s="12"/>
      <c r="F38" s="13"/>
      <c r="G38" s="13"/>
      <c r="H38" s="13"/>
      <c r="I38" s="13"/>
      <c r="J38" s="13"/>
      <c r="K38" s="13"/>
      <c r="L38" s="13"/>
    </row>
    <row r="39" spans="1:12" x14ac:dyDescent="0.2">
      <c r="A39" s="52">
        <v>35400</v>
      </c>
      <c r="B39" s="70"/>
      <c r="C39" s="72"/>
      <c r="D39" s="13"/>
      <c r="E39" s="12"/>
      <c r="F39" s="13"/>
      <c r="G39" s="13"/>
      <c r="H39" s="13"/>
      <c r="I39" s="13"/>
      <c r="J39" s="13"/>
      <c r="K39" s="13"/>
      <c r="L39" s="13"/>
    </row>
    <row r="40" spans="1:12" x14ac:dyDescent="0.2">
      <c r="A40" s="46"/>
      <c r="B40" s="70" t="s">
        <v>183</v>
      </c>
      <c r="C40" s="48">
        <v>9.4969999999999999E-2</v>
      </c>
      <c r="D40" s="13"/>
      <c r="E40" s="12"/>
      <c r="F40" s="13"/>
      <c r="G40" s="13"/>
      <c r="H40" s="13"/>
      <c r="I40" s="13"/>
      <c r="J40" s="13"/>
      <c r="K40" s="13"/>
      <c r="L40" s="13"/>
    </row>
    <row r="41" spans="1:12" x14ac:dyDescent="0.2">
      <c r="A41" s="46"/>
      <c r="B41" s="70" t="s">
        <v>184</v>
      </c>
      <c r="C41" s="48">
        <v>9.4789999999999999E-2</v>
      </c>
      <c r="D41" s="13"/>
      <c r="E41" s="12"/>
      <c r="F41" s="13"/>
      <c r="G41" s="13"/>
      <c r="H41" s="13"/>
      <c r="I41" s="13"/>
      <c r="J41" s="13"/>
      <c r="K41" s="13"/>
      <c r="L41" s="13"/>
    </row>
    <row r="42" spans="1:12" x14ac:dyDescent="0.2">
      <c r="A42" s="52">
        <v>35765</v>
      </c>
      <c r="B42" s="70"/>
      <c r="C42" s="72"/>
      <c r="D42" s="13"/>
      <c r="E42" s="12"/>
      <c r="F42" s="13"/>
      <c r="G42" s="13"/>
      <c r="H42" s="13"/>
      <c r="I42" s="13"/>
      <c r="J42" s="13"/>
      <c r="K42" s="13"/>
      <c r="L42" s="13"/>
    </row>
    <row r="43" spans="1:12" x14ac:dyDescent="0.2">
      <c r="A43" s="46"/>
      <c r="B43" s="70" t="s">
        <v>183</v>
      </c>
      <c r="C43" s="48">
        <v>0.14734</v>
      </c>
      <c r="D43" s="13"/>
      <c r="E43" s="12"/>
      <c r="F43" s="13"/>
      <c r="G43" s="13"/>
      <c r="H43" s="13"/>
      <c r="I43" s="13"/>
      <c r="J43" s="13"/>
      <c r="K43" s="13"/>
      <c r="L43" s="13"/>
    </row>
    <row r="44" spans="1:12" x14ac:dyDescent="0.2">
      <c r="A44" s="46"/>
      <c r="B44" s="70" t="s">
        <v>184</v>
      </c>
      <c r="C44" s="48">
        <v>0.14793000000000001</v>
      </c>
      <c r="D44" s="13"/>
      <c r="E44" s="12"/>
      <c r="F44" s="13"/>
      <c r="G44" s="13"/>
      <c r="H44" s="13"/>
      <c r="I44" s="13"/>
      <c r="J44" s="13"/>
      <c r="K44" s="13"/>
      <c r="L44" s="13"/>
    </row>
    <row r="45" spans="1:12" x14ac:dyDescent="0.2">
      <c r="A45" s="46"/>
      <c r="B45" s="39"/>
      <c r="C45" s="10"/>
      <c r="D45" s="13"/>
      <c r="E45" s="12"/>
      <c r="F45" s="13"/>
      <c r="G45" s="13"/>
      <c r="H45" s="13"/>
      <c r="I45" s="13"/>
      <c r="J45" s="13"/>
      <c r="K45" s="13"/>
      <c r="L45" s="13"/>
    </row>
    <row r="46" spans="1:12" x14ac:dyDescent="0.2">
      <c r="A46" s="52">
        <v>36130</v>
      </c>
      <c r="B46" s="70" t="s">
        <v>183</v>
      </c>
      <c r="C46" s="48">
        <v>0.15701000000000001</v>
      </c>
      <c r="D46" s="13"/>
      <c r="E46" s="12"/>
      <c r="F46" s="13"/>
      <c r="G46" s="13"/>
      <c r="H46" s="13"/>
      <c r="I46" s="13"/>
      <c r="J46" s="13"/>
      <c r="K46" s="13"/>
      <c r="L46" s="13"/>
    </row>
    <row r="47" spans="1:12" x14ac:dyDescent="0.2">
      <c r="A47" s="46"/>
      <c r="B47" s="70" t="s">
        <v>184</v>
      </c>
      <c r="C47" s="48">
        <v>0.15559000000000001</v>
      </c>
      <c r="D47" s="13"/>
      <c r="E47" s="12"/>
      <c r="F47" s="13"/>
      <c r="G47" s="13"/>
      <c r="H47" s="13"/>
      <c r="I47" s="13"/>
      <c r="J47" s="13"/>
      <c r="K47" s="13"/>
      <c r="L47" s="13"/>
    </row>
    <row r="48" spans="1:12" x14ac:dyDescent="0.2">
      <c r="A48" s="46"/>
      <c r="B48" s="70"/>
      <c r="C48" s="10"/>
      <c r="D48" s="13"/>
      <c r="E48" s="12"/>
      <c r="F48" s="13"/>
      <c r="G48" s="13"/>
      <c r="H48" s="13"/>
      <c r="I48" s="13"/>
      <c r="J48" s="13"/>
      <c r="K48" s="13"/>
      <c r="L48" s="13"/>
    </row>
    <row r="49" spans="1:12" x14ac:dyDescent="0.2">
      <c r="A49" s="52">
        <v>36495</v>
      </c>
      <c r="B49" s="70" t="s">
        <v>183</v>
      </c>
      <c r="C49" s="48">
        <v>0.20188999999999999</v>
      </c>
      <c r="D49" s="13"/>
      <c r="E49" s="12"/>
      <c r="F49" s="13"/>
      <c r="G49" s="13"/>
      <c r="H49" s="13"/>
      <c r="I49" s="13"/>
      <c r="J49" s="13"/>
      <c r="K49" s="13"/>
      <c r="L49" s="13"/>
    </row>
    <row r="50" spans="1:12" x14ac:dyDescent="0.2">
      <c r="A50" s="46"/>
      <c r="B50" s="70" t="s">
        <v>184</v>
      </c>
      <c r="C50" s="48">
        <v>0.19786000000000001</v>
      </c>
      <c r="D50" s="13"/>
      <c r="E50" s="12"/>
      <c r="F50" s="13"/>
      <c r="G50" s="13"/>
      <c r="H50" s="13"/>
      <c r="I50" s="13"/>
      <c r="J50" s="13"/>
      <c r="K50" s="13"/>
      <c r="L50" s="13"/>
    </row>
    <row r="51" spans="1:12" x14ac:dyDescent="0.2">
      <c r="A51" s="46"/>
      <c r="B51" s="70"/>
      <c r="C51" s="10"/>
      <c r="D51" s="13"/>
      <c r="E51" s="12"/>
      <c r="F51" s="13"/>
      <c r="G51" s="13"/>
      <c r="H51" s="13"/>
      <c r="I51" s="13"/>
      <c r="J51" s="13"/>
      <c r="K51" s="13"/>
      <c r="L51" s="13"/>
    </row>
    <row r="52" spans="1:12" x14ac:dyDescent="0.2">
      <c r="A52" s="52">
        <v>36739</v>
      </c>
      <c r="B52" s="70" t="s">
        <v>183</v>
      </c>
      <c r="C52" s="48">
        <v>0.32921</v>
      </c>
      <c r="D52" s="13"/>
      <c r="E52" s="12"/>
      <c r="F52" s="13"/>
      <c r="G52" s="13"/>
      <c r="H52" s="13"/>
      <c r="I52" s="13"/>
      <c r="J52" s="13"/>
      <c r="K52" s="13"/>
      <c r="L52" s="13"/>
    </row>
    <row r="53" spans="1:12" x14ac:dyDescent="0.2">
      <c r="A53" s="46"/>
      <c r="B53" s="70" t="s">
        <v>184</v>
      </c>
      <c r="C53" s="48">
        <v>0.33649000000000001</v>
      </c>
      <c r="D53" s="13"/>
      <c r="E53" s="12"/>
      <c r="F53" s="13"/>
      <c r="G53" s="13"/>
      <c r="H53" s="13"/>
      <c r="I53" s="13"/>
      <c r="J53" s="13"/>
      <c r="K53" s="13"/>
      <c r="L53" s="13"/>
    </row>
    <row r="54" spans="1:12" x14ac:dyDescent="0.2">
      <c r="A54" s="46"/>
      <c r="B54" s="70"/>
      <c r="C54" s="10"/>
      <c r="D54" s="13"/>
      <c r="E54" s="12"/>
      <c r="F54" s="13"/>
      <c r="G54" s="13"/>
      <c r="H54" s="13"/>
      <c r="I54" s="13"/>
      <c r="J54" s="13"/>
      <c r="K54" s="13"/>
      <c r="L54" s="13"/>
    </row>
    <row r="55" spans="1:12" x14ac:dyDescent="0.2">
      <c r="A55" s="52">
        <v>37165</v>
      </c>
      <c r="B55" s="70" t="s">
        <v>185</v>
      </c>
      <c r="C55" s="48">
        <v>0.52014000000000005</v>
      </c>
      <c r="D55" s="13"/>
      <c r="E55" s="12"/>
      <c r="F55" s="13"/>
      <c r="G55" s="13"/>
      <c r="H55" s="13"/>
      <c r="I55" s="13"/>
      <c r="J55" s="13"/>
      <c r="K55" s="13"/>
      <c r="L55" s="13"/>
    </row>
    <row r="56" spans="1:12" x14ac:dyDescent="0.2">
      <c r="A56" s="46"/>
      <c r="B56" s="70" t="s">
        <v>186</v>
      </c>
      <c r="C56" s="48">
        <v>0.51493999999999995</v>
      </c>
      <c r="D56" s="13"/>
      <c r="E56" s="12"/>
      <c r="F56" s="13"/>
      <c r="G56" s="13"/>
      <c r="H56" s="13"/>
      <c r="I56" s="13"/>
      <c r="J56" s="13"/>
      <c r="K56" s="13"/>
      <c r="L56" s="13"/>
    </row>
    <row r="57" spans="1:12" x14ac:dyDescent="0.2">
      <c r="A57" s="46"/>
      <c r="B57" s="70"/>
      <c r="C57" s="10"/>
      <c r="D57" s="13"/>
      <c r="E57" s="12"/>
      <c r="F57" s="13"/>
      <c r="G57" s="13"/>
      <c r="H57" s="13"/>
      <c r="I57" s="13"/>
      <c r="J57" s="13"/>
      <c r="K57" s="13"/>
      <c r="L57" s="13"/>
    </row>
    <row r="58" spans="1:12" x14ac:dyDescent="0.2">
      <c r="A58" s="52">
        <v>37530</v>
      </c>
      <c r="B58" s="70" t="s">
        <v>185</v>
      </c>
      <c r="C58" s="48">
        <v>0.38643</v>
      </c>
      <c r="D58" s="13"/>
      <c r="E58" s="12"/>
      <c r="F58" s="13"/>
      <c r="G58" s="13"/>
      <c r="H58" s="13"/>
      <c r="I58" s="13"/>
      <c r="J58" s="13"/>
      <c r="K58" s="13"/>
      <c r="L58" s="13"/>
    </row>
    <row r="59" spans="1:12" x14ac:dyDescent="0.2">
      <c r="A59" s="52"/>
      <c r="B59" s="70" t="s">
        <v>186</v>
      </c>
      <c r="C59" s="48">
        <v>0.38256000000000001</v>
      </c>
      <c r="D59" s="13"/>
      <c r="E59" s="12"/>
      <c r="F59" s="13"/>
      <c r="G59" s="13"/>
      <c r="H59" s="13"/>
      <c r="I59" s="13"/>
      <c r="J59" s="13"/>
      <c r="K59" s="13"/>
      <c r="L59" s="13"/>
    </row>
    <row r="60" spans="1:12" x14ac:dyDescent="0.2">
      <c r="A60" s="52"/>
      <c r="B60" s="70"/>
      <c r="C60" s="48"/>
      <c r="D60" s="13"/>
      <c r="E60" s="12"/>
      <c r="F60" s="13"/>
      <c r="G60" s="13"/>
      <c r="H60" s="13"/>
      <c r="I60" s="13"/>
      <c r="J60" s="13"/>
      <c r="K60" s="13"/>
      <c r="L60" s="13"/>
    </row>
    <row r="61" spans="1:12" x14ac:dyDescent="0.2">
      <c r="A61" s="52">
        <v>37895</v>
      </c>
      <c r="B61" s="70" t="s">
        <v>185</v>
      </c>
      <c r="C61" s="48">
        <v>0.42480000000000001</v>
      </c>
      <c r="D61" s="13"/>
      <c r="E61" s="12"/>
      <c r="F61" s="13"/>
      <c r="G61" s="13"/>
      <c r="H61" s="13"/>
      <c r="I61" s="13"/>
      <c r="J61" s="13"/>
      <c r="K61" s="13"/>
      <c r="L61" s="13"/>
    </row>
    <row r="62" spans="1:12" x14ac:dyDescent="0.2">
      <c r="A62" s="52"/>
      <c r="B62" s="70" t="s">
        <v>186</v>
      </c>
      <c r="C62" s="48">
        <v>0.42054999999999998</v>
      </c>
      <c r="D62" s="13"/>
      <c r="E62" s="13"/>
      <c r="F62" s="13"/>
      <c r="G62" s="13"/>
      <c r="H62" s="13"/>
      <c r="I62" s="13"/>
      <c r="J62" s="13"/>
      <c r="K62" s="13"/>
      <c r="L62" s="13"/>
    </row>
    <row r="63" spans="1:12" x14ac:dyDescent="0.2">
      <c r="A63" s="52"/>
      <c r="B63" s="33"/>
      <c r="C63" s="48"/>
      <c r="D63" s="13"/>
      <c r="E63" s="13"/>
      <c r="F63" s="13"/>
      <c r="G63" s="13"/>
      <c r="H63" s="13"/>
      <c r="I63" s="13"/>
      <c r="J63" s="13"/>
      <c r="K63" s="13"/>
      <c r="L63" s="13"/>
    </row>
    <row r="64" spans="1:12" x14ac:dyDescent="0.2">
      <c r="A64" s="52">
        <v>38261</v>
      </c>
      <c r="B64" s="70" t="s">
        <v>185</v>
      </c>
      <c r="C64" s="48">
        <v>0.54779</v>
      </c>
      <c r="D64" s="13"/>
      <c r="E64" s="13"/>
      <c r="F64" s="13"/>
      <c r="G64" s="13"/>
      <c r="H64" s="13"/>
      <c r="I64" s="13"/>
      <c r="J64" s="13"/>
      <c r="K64" s="13"/>
      <c r="L64" s="13"/>
    </row>
    <row r="65" spans="1:12" x14ac:dyDescent="0.2">
      <c r="A65" s="52"/>
      <c r="B65" s="70" t="s">
        <v>186</v>
      </c>
      <c r="C65" s="48">
        <v>0.54230999999999996</v>
      </c>
      <c r="D65" s="13"/>
      <c r="E65" s="13"/>
      <c r="F65" s="13"/>
      <c r="G65" s="13"/>
      <c r="H65" s="13"/>
      <c r="I65" s="13"/>
      <c r="J65" s="13"/>
      <c r="K65" s="13"/>
      <c r="L65" s="13"/>
    </row>
    <row r="66" spans="1:12" x14ac:dyDescent="0.2">
      <c r="A66" s="52"/>
      <c r="B66" s="33"/>
      <c r="C66" s="48"/>
      <c r="D66" s="13"/>
      <c r="E66" s="13"/>
      <c r="F66" s="13"/>
      <c r="G66" s="13"/>
      <c r="H66" s="13"/>
      <c r="I66" s="13"/>
      <c r="J66" s="13"/>
      <c r="K66" s="13"/>
      <c r="L66" s="13"/>
    </row>
    <row r="67" spans="1:12" x14ac:dyDescent="0.2">
      <c r="A67" s="52">
        <v>38626</v>
      </c>
      <c r="B67" s="70" t="s">
        <v>185</v>
      </c>
      <c r="C67" s="48">
        <v>0.74371023107836565</v>
      </c>
      <c r="D67" s="13"/>
      <c r="E67" s="13"/>
      <c r="F67" s="13"/>
      <c r="G67" s="13"/>
      <c r="H67" s="13"/>
      <c r="I67" s="13"/>
      <c r="J67" s="13"/>
      <c r="K67" s="13"/>
      <c r="L67" s="13"/>
    </row>
    <row r="68" spans="1:12" x14ac:dyDescent="0.2">
      <c r="A68" s="52"/>
      <c r="B68" s="70" t="s">
        <v>186</v>
      </c>
      <c r="C68" s="48">
        <v>0.74036999999999997</v>
      </c>
      <c r="D68" s="13"/>
      <c r="E68" s="13"/>
      <c r="F68" s="13"/>
      <c r="G68" s="13"/>
      <c r="H68" s="13"/>
      <c r="I68" s="13"/>
      <c r="J68" s="13"/>
      <c r="K68" s="13"/>
      <c r="L68" s="13"/>
    </row>
    <row r="69" spans="1:12" x14ac:dyDescent="0.2">
      <c r="A69" s="52"/>
      <c r="B69" s="33"/>
      <c r="C69" s="48"/>
      <c r="D69" s="13"/>
      <c r="E69" s="13"/>
      <c r="F69" s="13"/>
      <c r="G69" s="13"/>
      <c r="H69" s="13"/>
      <c r="I69" s="13"/>
      <c r="J69" s="13"/>
      <c r="K69" s="13"/>
      <c r="L69" s="13"/>
    </row>
    <row r="70" spans="1:12" x14ac:dyDescent="0.2">
      <c r="A70" s="52">
        <v>39022</v>
      </c>
      <c r="B70" s="70" t="s">
        <v>185</v>
      </c>
      <c r="C70" s="48">
        <v>0.77059999999999995</v>
      </c>
      <c r="D70" s="13"/>
      <c r="E70" s="13"/>
      <c r="F70" s="13"/>
      <c r="G70" s="13"/>
      <c r="H70" s="13"/>
      <c r="I70" s="13"/>
      <c r="J70" s="13"/>
      <c r="K70" s="13"/>
      <c r="L70" s="13"/>
    </row>
    <row r="71" spans="1:12" x14ac:dyDescent="0.2">
      <c r="A71" s="52"/>
      <c r="B71" s="70" t="s">
        <v>186</v>
      </c>
      <c r="C71" s="48">
        <v>0.76751999999999998</v>
      </c>
      <c r="D71" s="13"/>
      <c r="E71" s="13"/>
      <c r="F71" s="13"/>
      <c r="G71" s="13"/>
      <c r="H71" s="13"/>
      <c r="I71" s="13"/>
      <c r="J71" s="13"/>
      <c r="K71" s="13"/>
      <c r="L71" s="13"/>
    </row>
    <row r="72" spans="1:12" x14ac:dyDescent="0.2">
      <c r="A72" s="52"/>
      <c r="B72" s="33"/>
      <c r="C72" s="48"/>
      <c r="D72" s="13"/>
      <c r="E72" s="13"/>
      <c r="F72" s="13"/>
      <c r="G72" s="13"/>
      <c r="H72" s="13"/>
      <c r="I72" s="13"/>
      <c r="J72" s="13"/>
      <c r="K72" s="13"/>
      <c r="L72" s="13"/>
    </row>
    <row r="73" spans="1:12" x14ac:dyDescent="0.2">
      <c r="A73" s="52"/>
      <c r="B73" s="33"/>
      <c r="C73" s="48"/>
      <c r="D73" s="13"/>
      <c r="E73" s="13"/>
      <c r="F73" s="13"/>
      <c r="G73" s="13"/>
      <c r="H73" s="13"/>
      <c r="I73" s="13"/>
      <c r="J73" s="13"/>
      <c r="K73" s="13"/>
      <c r="L73" s="13"/>
    </row>
    <row r="74" spans="1:12" x14ac:dyDescent="0.2">
      <c r="A74" s="52"/>
      <c r="B74" s="33"/>
      <c r="C74" s="48"/>
      <c r="D74" s="13"/>
      <c r="E74" s="13"/>
      <c r="F74" s="13"/>
      <c r="G74" s="13"/>
      <c r="H74" s="13"/>
      <c r="I74" s="13"/>
      <c r="J74" s="13"/>
      <c r="K74" s="13"/>
      <c r="L74" s="13"/>
    </row>
    <row r="75" spans="1:12" ht="13.5" thickBot="1" x14ac:dyDescent="0.25">
      <c r="A75" s="120">
        <v>43770</v>
      </c>
      <c r="B75" s="71" t="s">
        <v>185</v>
      </c>
      <c r="C75" s="121" t="e">
        <f>#REF!</f>
        <v>#REF!</v>
      </c>
      <c r="D75" s="13"/>
      <c r="E75" s="13"/>
      <c r="F75" s="13"/>
      <c r="G75" s="13"/>
      <c r="H75" s="13"/>
      <c r="I75" s="13"/>
      <c r="J75" s="13"/>
      <c r="K75" s="13"/>
      <c r="L75" s="13"/>
    </row>
    <row r="76" spans="1:12" x14ac:dyDescent="0.2">
      <c r="A76" s="53"/>
      <c r="B76" s="11"/>
      <c r="C76" s="35"/>
      <c r="D76" s="13"/>
      <c r="E76" s="13"/>
      <c r="F76" s="13"/>
      <c r="G76" s="13"/>
      <c r="H76" s="13"/>
      <c r="I76" s="13"/>
      <c r="J76" s="13"/>
      <c r="K76" s="13"/>
      <c r="L76" s="13"/>
    </row>
    <row r="77" spans="1:12" x14ac:dyDescent="0.2">
      <c r="A77" s="53"/>
      <c r="B77" s="11"/>
      <c r="C77" s="35"/>
      <c r="D77" s="13"/>
      <c r="E77" s="13"/>
      <c r="F77" s="13"/>
      <c r="G77" s="13"/>
      <c r="H77" s="13"/>
      <c r="I77" s="13"/>
      <c r="J77" s="13"/>
      <c r="K77" s="13"/>
      <c r="L77" s="13"/>
    </row>
    <row r="78" spans="1:12" x14ac:dyDescent="0.2">
      <c r="A78" s="119" t="s">
        <v>162</v>
      </c>
      <c r="B78" s="11"/>
      <c r="C78" s="35"/>
      <c r="D78" s="13"/>
      <c r="E78" s="13"/>
      <c r="F78" s="13"/>
      <c r="G78" s="13"/>
      <c r="H78" s="13"/>
      <c r="I78" s="13"/>
      <c r="J78" s="13"/>
      <c r="K78" s="13"/>
      <c r="L78" s="13"/>
    </row>
    <row r="79" spans="1:12" x14ac:dyDescent="0.2">
      <c r="A79" s="119" t="s">
        <v>191</v>
      </c>
      <c r="B79" s="11"/>
      <c r="C79" s="35"/>
      <c r="D79" s="13"/>
      <c r="E79" s="13"/>
      <c r="F79" s="13"/>
      <c r="G79" s="13"/>
      <c r="H79" s="13"/>
      <c r="I79" s="13"/>
      <c r="J79" s="13"/>
      <c r="K79" s="13"/>
      <c r="L79" s="13"/>
    </row>
    <row r="80" spans="1:12" x14ac:dyDescent="0.2">
      <c r="A80" s="12" t="s">
        <v>187</v>
      </c>
      <c r="B80" s="13"/>
      <c r="C80" s="13"/>
      <c r="D80" s="13"/>
      <c r="E80" s="13"/>
      <c r="F80" s="13"/>
      <c r="G80" s="13"/>
      <c r="H80" s="13"/>
      <c r="I80" s="13"/>
      <c r="J80" s="13"/>
      <c r="K80" s="13"/>
      <c r="L80" s="13"/>
    </row>
    <row r="81" spans="1:12" x14ac:dyDescent="0.2">
      <c r="A81" s="13"/>
      <c r="B81" s="13"/>
      <c r="C81" s="13"/>
      <c r="D81" s="13"/>
      <c r="E81" s="13"/>
      <c r="F81" s="13"/>
      <c r="G81" s="13"/>
      <c r="H81" s="13"/>
      <c r="I81" s="13"/>
      <c r="J81" s="13"/>
      <c r="K81" s="13"/>
      <c r="L81" s="13"/>
    </row>
    <row r="82" spans="1:12" x14ac:dyDescent="0.2">
      <c r="A82" s="489" t="s">
        <v>163</v>
      </c>
      <c r="B82" s="489"/>
      <c r="C82" s="54" t="s">
        <v>157</v>
      </c>
      <c r="D82" s="13"/>
      <c r="E82" s="55">
        <v>39325</v>
      </c>
      <c r="F82" s="13"/>
      <c r="G82" s="13"/>
      <c r="H82" s="13"/>
      <c r="I82" s="13"/>
      <c r="J82" s="13"/>
      <c r="K82" s="13"/>
      <c r="L82" s="13"/>
    </row>
    <row r="83" spans="1:12" x14ac:dyDescent="0.2">
      <c r="A83" s="13"/>
      <c r="B83" s="13"/>
      <c r="C83" s="13"/>
      <c r="D83" s="13"/>
      <c r="E83" s="13"/>
      <c r="F83" s="13"/>
      <c r="G83" s="13"/>
      <c r="H83" s="13"/>
      <c r="I83" s="13"/>
      <c r="J83" s="13"/>
      <c r="K83" s="13"/>
      <c r="L83" s="13"/>
    </row>
    <row r="84" spans="1:12" x14ac:dyDescent="0.2">
      <c r="A84" s="13"/>
      <c r="D84" s="13"/>
      <c r="E84" s="13"/>
      <c r="F84" s="13"/>
      <c r="G84" s="13"/>
      <c r="H84" s="13"/>
      <c r="I84" s="13"/>
      <c r="J84" s="13"/>
      <c r="K84" s="13"/>
      <c r="L84" s="13"/>
    </row>
    <row r="85" spans="1:12" x14ac:dyDescent="0.2">
      <c r="A85" s="13"/>
      <c r="B85" s="13"/>
      <c r="C85" s="13"/>
      <c r="D85" s="13"/>
      <c r="F85" s="13"/>
      <c r="G85" s="13"/>
      <c r="H85" s="13"/>
      <c r="I85" s="13"/>
      <c r="J85" s="13"/>
      <c r="K85" s="13"/>
      <c r="L85" s="13"/>
    </row>
    <row r="86" spans="1:12" x14ac:dyDescent="0.2">
      <c r="A86" s="13"/>
      <c r="B86" s="13"/>
      <c r="C86" s="13"/>
      <c r="D86" s="13"/>
      <c r="E86" s="13"/>
      <c r="F86" s="13"/>
      <c r="G86" s="13"/>
      <c r="H86" s="13"/>
      <c r="I86" s="13"/>
      <c r="J86" s="13"/>
      <c r="K86" s="13"/>
      <c r="L86" s="13"/>
    </row>
    <row r="87" spans="1:12" x14ac:dyDescent="0.2">
      <c r="A87" s="13"/>
      <c r="B87" s="13"/>
      <c r="C87" s="13"/>
      <c r="D87" s="12"/>
      <c r="E87" s="13"/>
      <c r="F87" s="13"/>
      <c r="G87" s="13"/>
      <c r="H87" s="13"/>
      <c r="I87" s="13"/>
      <c r="J87" s="13"/>
      <c r="K87" s="13"/>
      <c r="L87" s="13"/>
    </row>
    <row r="88" spans="1:12" x14ac:dyDescent="0.2">
      <c r="A88" s="13"/>
      <c r="B88" s="13"/>
      <c r="C88" s="13"/>
      <c r="E88" s="13"/>
      <c r="F88" s="13"/>
      <c r="G88" s="13"/>
      <c r="H88" s="13"/>
      <c r="I88" s="13"/>
      <c r="J88" s="13"/>
      <c r="K88" s="13"/>
      <c r="L88" s="13"/>
    </row>
    <row r="89" spans="1:12" x14ac:dyDescent="0.2">
      <c r="A89" s="13"/>
      <c r="B89" s="13"/>
      <c r="C89" s="13"/>
      <c r="D89" s="13"/>
      <c r="E89" s="13"/>
      <c r="F89" s="13"/>
      <c r="G89" s="13"/>
      <c r="H89" s="13"/>
      <c r="I89" s="13"/>
      <c r="J89" s="13"/>
      <c r="K89" s="13"/>
      <c r="L89" s="13"/>
    </row>
    <row r="90" spans="1:12" x14ac:dyDescent="0.2">
      <c r="A90" s="13"/>
      <c r="B90" s="13"/>
      <c r="C90" s="13"/>
      <c r="D90" s="13"/>
      <c r="E90" s="13"/>
      <c r="F90" s="13"/>
      <c r="G90" s="13"/>
      <c r="H90" s="13"/>
      <c r="I90" s="13"/>
      <c r="J90" s="13"/>
      <c r="K90" s="13"/>
      <c r="L90" s="13"/>
    </row>
    <row r="91" spans="1:12" x14ac:dyDescent="0.2">
      <c r="A91" s="13"/>
      <c r="B91" s="13"/>
      <c r="C91" s="13"/>
      <c r="D91" s="13"/>
      <c r="E91" s="13"/>
      <c r="F91" s="13"/>
      <c r="G91" s="13"/>
      <c r="H91" s="13"/>
      <c r="I91" s="13"/>
      <c r="J91" s="13"/>
      <c r="K91" s="13"/>
      <c r="L91" s="13"/>
    </row>
    <row r="92" spans="1:12" x14ac:dyDescent="0.2">
      <c r="A92" s="13"/>
      <c r="B92" s="13"/>
      <c r="C92" s="13"/>
      <c r="D92" s="13"/>
      <c r="E92" s="13"/>
      <c r="F92" s="13"/>
      <c r="G92" s="13"/>
      <c r="H92" s="13"/>
      <c r="I92" s="13"/>
      <c r="J92" s="13"/>
      <c r="K92" s="13"/>
      <c r="L92" s="13"/>
    </row>
    <row r="93" spans="1:12" x14ac:dyDescent="0.2">
      <c r="A93" s="13"/>
      <c r="B93" s="13"/>
      <c r="C93" s="13"/>
      <c r="D93" s="13"/>
      <c r="E93" s="13"/>
      <c r="F93" s="13"/>
      <c r="G93" s="13"/>
      <c r="H93" s="13"/>
      <c r="I93" s="13"/>
      <c r="J93" s="13"/>
      <c r="K93" s="13"/>
      <c r="L93" s="13"/>
    </row>
    <row r="94" spans="1:12" x14ac:dyDescent="0.2">
      <c r="A94" s="13"/>
      <c r="B94" s="13"/>
      <c r="C94" s="13"/>
      <c r="D94" s="13"/>
      <c r="E94" s="13"/>
      <c r="F94" s="13"/>
      <c r="G94" s="13"/>
      <c r="H94" s="13"/>
      <c r="I94" s="13"/>
      <c r="J94" s="13"/>
      <c r="K94" s="13"/>
      <c r="L94" s="13"/>
    </row>
    <row r="95" spans="1:12" x14ac:dyDescent="0.2">
      <c r="A95" s="13"/>
      <c r="B95" s="13"/>
      <c r="C95" s="13"/>
      <c r="D95" s="13"/>
      <c r="E95" s="13"/>
      <c r="F95" s="13"/>
      <c r="G95" s="13"/>
      <c r="H95" s="13"/>
      <c r="I95" s="13"/>
      <c r="J95" s="13"/>
      <c r="K95" s="13"/>
      <c r="L95" s="13"/>
    </row>
    <row r="96" spans="1:12" x14ac:dyDescent="0.2">
      <c r="A96" s="13"/>
      <c r="B96" s="13"/>
      <c r="C96" s="13"/>
      <c r="D96" s="13"/>
      <c r="E96" s="13"/>
      <c r="F96" s="13"/>
      <c r="G96" s="13"/>
      <c r="H96" s="13"/>
      <c r="I96" s="13"/>
      <c r="J96" s="13"/>
      <c r="K96" s="13"/>
      <c r="L96" s="13"/>
    </row>
    <row r="97" spans="1:12" x14ac:dyDescent="0.2">
      <c r="A97" s="13"/>
      <c r="B97" s="13"/>
      <c r="C97" s="13"/>
      <c r="D97" s="13"/>
      <c r="E97" s="13"/>
      <c r="F97" s="13"/>
      <c r="G97" s="13"/>
      <c r="H97" s="13"/>
      <c r="I97" s="13"/>
      <c r="J97" s="13"/>
      <c r="K97" s="13"/>
      <c r="L97" s="13"/>
    </row>
    <row r="98" spans="1:12" x14ac:dyDescent="0.2">
      <c r="A98" s="13"/>
      <c r="B98" s="13"/>
      <c r="C98" s="13"/>
      <c r="D98" s="13"/>
      <c r="E98" s="13"/>
      <c r="F98" s="13"/>
      <c r="G98" s="13"/>
      <c r="H98" s="13"/>
      <c r="I98" s="13"/>
      <c r="J98" s="13"/>
      <c r="K98" s="13"/>
      <c r="L98" s="13"/>
    </row>
    <row r="99" spans="1:12" x14ac:dyDescent="0.2">
      <c r="A99" s="13"/>
      <c r="B99" s="13"/>
      <c r="C99" s="13"/>
      <c r="D99" s="13"/>
      <c r="E99" s="13"/>
      <c r="F99" s="13"/>
      <c r="G99" s="13"/>
      <c r="H99" s="13"/>
      <c r="I99" s="13"/>
      <c r="J99" s="13"/>
      <c r="K99" s="13"/>
      <c r="L99" s="13"/>
    </row>
    <row r="100" spans="1:12" x14ac:dyDescent="0.2">
      <c r="A100" s="13"/>
      <c r="B100" s="13"/>
      <c r="C100" s="13"/>
      <c r="D100" s="13"/>
      <c r="E100" s="13"/>
      <c r="F100" s="13"/>
      <c r="G100" s="13"/>
      <c r="H100" s="13"/>
      <c r="I100" s="13"/>
      <c r="J100" s="13"/>
      <c r="K100" s="13"/>
      <c r="L100" s="13"/>
    </row>
    <row r="101" spans="1:12" x14ac:dyDescent="0.2">
      <c r="A101" s="13"/>
      <c r="B101" s="13"/>
      <c r="C101" s="13"/>
      <c r="D101" s="13"/>
      <c r="E101" s="13"/>
      <c r="F101" s="13"/>
      <c r="G101" s="13"/>
      <c r="H101" s="13"/>
      <c r="I101" s="13"/>
      <c r="J101" s="13"/>
      <c r="K101" s="13"/>
      <c r="L101" s="13"/>
    </row>
    <row r="102" spans="1:12" x14ac:dyDescent="0.2">
      <c r="A102" s="13"/>
      <c r="B102" s="13"/>
      <c r="C102" s="13"/>
      <c r="D102" s="13"/>
      <c r="E102" s="13"/>
      <c r="F102" s="13"/>
      <c r="G102" s="13"/>
      <c r="H102" s="13"/>
      <c r="I102" s="13"/>
      <c r="J102" s="13"/>
      <c r="K102" s="13"/>
      <c r="L102" s="13"/>
    </row>
    <row r="103" spans="1:12" x14ac:dyDescent="0.2">
      <c r="A103" s="13"/>
      <c r="B103" s="13"/>
      <c r="C103" s="13"/>
      <c r="D103" s="13"/>
      <c r="E103" s="13"/>
      <c r="F103" s="13"/>
      <c r="G103" s="13"/>
      <c r="H103" s="13"/>
      <c r="I103" s="13"/>
      <c r="J103" s="13"/>
      <c r="K103" s="13"/>
      <c r="L103" s="13"/>
    </row>
    <row r="104" spans="1:12" x14ac:dyDescent="0.2">
      <c r="A104" s="13"/>
      <c r="B104" s="13"/>
      <c r="C104" s="13"/>
      <c r="D104" s="13"/>
      <c r="E104" s="13"/>
      <c r="F104" s="13"/>
      <c r="G104" s="13"/>
      <c r="H104" s="13"/>
      <c r="I104" s="13"/>
      <c r="J104" s="13"/>
      <c r="K104" s="13"/>
      <c r="L104" s="13"/>
    </row>
    <row r="105" spans="1:12" x14ac:dyDescent="0.2">
      <c r="A105" s="13"/>
      <c r="B105" s="13"/>
      <c r="C105" s="13"/>
      <c r="D105" s="13"/>
      <c r="E105" s="13"/>
      <c r="F105" s="13"/>
      <c r="G105" s="13"/>
      <c r="H105" s="13"/>
      <c r="I105" s="13"/>
      <c r="J105" s="13"/>
      <c r="K105" s="13"/>
      <c r="L105" s="13"/>
    </row>
    <row r="106" spans="1:12" x14ac:dyDescent="0.2">
      <c r="A106" s="13"/>
      <c r="B106" s="13"/>
      <c r="C106" s="13"/>
      <c r="D106" s="13"/>
      <c r="E106" s="13"/>
      <c r="F106" s="13"/>
      <c r="G106" s="13"/>
      <c r="H106" s="13"/>
      <c r="I106" s="13"/>
      <c r="J106" s="13"/>
      <c r="K106" s="13"/>
      <c r="L106" s="13"/>
    </row>
    <row r="107" spans="1:12" x14ac:dyDescent="0.2">
      <c r="A107" s="13"/>
      <c r="B107" s="13"/>
      <c r="C107" s="13"/>
      <c r="D107" s="13"/>
      <c r="E107" s="13"/>
      <c r="F107" s="13"/>
      <c r="G107" s="13"/>
      <c r="H107" s="13"/>
      <c r="I107" s="13"/>
      <c r="J107" s="13"/>
      <c r="K107" s="13"/>
      <c r="L107" s="13"/>
    </row>
    <row r="108" spans="1:12" x14ac:dyDescent="0.2">
      <c r="A108" s="13"/>
      <c r="B108" s="13"/>
      <c r="C108" s="13"/>
      <c r="D108" s="13"/>
      <c r="E108" s="13"/>
      <c r="F108" s="13"/>
      <c r="G108" s="13"/>
      <c r="H108" s="13"/>
      <c r="I108" s="13"/>
      <c r="J108" s="13"/>
      <c r="K108" s="13"/>
      <c r="L108" s="13"/>
    </row>
    <row r="109" spans="1:12" x14ac:dyDescent="0.2">
      <c r="A109" s="13"/>
      <c r="B109" s="13"/>
      <c r="C109" s="13"/>
      <c r="D109" s="13"/>
      <c r="E109" s="13"/>
      <c r="F109" s="13"/>
      <c r="G109" s="13"/>
      <c r="H109" s="13"/>
      <c r="I109" s="13"/>
      <c r="J109" s="13"/>
      <c r="K109" s="13"/>
      <c r="L109" s="13"/>
    </row>
    <row r="110" spans="1:12" x14ac:dyDescent="0.2">
      <c r="A110" s="13"/>
      <c r="B110" s="13"/>
      <c r="C110" s="13"/>
      <c r="D110" s="13"/>
      <c r="E110" s="13"/>
      <c r="F110" s="13"/>
      <c r="G110" s="13"/>
      <c r="H110" s="13"/>
      <c r="I110" s="13"/>
      <c r="J110" s="13"/>
      <c r="K110" s="13"/>
      <c r="L110" s="13"/>
    </row>
    <row r="111" spans="1:12" x14ac:dyDescent="0.2">
      <c r="A111" s="13"/>
      <c r="B111" s="13"/>
      <c r="C111" s="13"/>
      <c r="D111" s="13"/>
      <c r="E111" s="13"/>
      <c r="F111" s="13"/>
      <c r="G111" s="13"/>
      <c r="H111" s="13"/>
      <c r="I111" s="13"/>
      <c r="J111" s="13"/>
      <c r="K111" s="13"/>
      <c r="L111" s="13"/>
    </row>
    <row r="112" spans="1:12" x14ac:dyDescent="0.2">
      <c r="A112" s="13"/>
      <c r="B112" s="13"/>
      <c r="C112" s="13"/>
      <c r="D112" s="13"/>
      <c r="E112" s="13"/>
      <c r="F112" s="13"/>
      <c r="G112" s="13"/>
      <c r="H112" s="13"/>
      <c r="I112" s="13"/>
      <c r="J112" s="13"/>
      <c r="K112" s="13"/>
      <c r="L112" s="13"/>
    </row>
    <row r="113" spans="1:12" x14ac:dyDescent="0.2">
      <c r="A113" s="13"/>
      <c r="B113" s="13"/>
      <c r="C113" s="13"/>
      <c r="D113" s="13"/>
      <c r="E113" s="13"/>
      <c r="F113" s="13"/>
      <c r="G113" s="13"/>
      <c r="H113" s="13"/>
      <c r="I113" s="13"/>
      <c r="J113" s="13"/>
      <c r="K113" s="13"/>
      <c r="L113" s="13"/>
    </row>
    <row r="114" spans="1:12" x14ac:dyDescent="0.2">
      <c r="A114" s="13"/>
      <c r="B114" s="13"/>
      <c r="C114" s="13"/>
      <c r="D114" s="13"/>
      <c r="E114" s="13"/>
      <c r="F114" s="13"/>
      <c r="G114" s="13"/>
      <c r="H114" s="13"/>
      <c r="I114" s="13"/>
      <c r="J114" s="13"/>
      <c r="K114" s="13"/>
      <c r="L114" s="13"/>
    </row>
    <row r="115" spans="1:12" x14ac:dyDescent="0.2">
      <c r="A115" s="13"/>
      <c r="B115" s="13"/>
      <c r="C115" s="13"/>
      <c r="D115" s="13"/>
      <c r="E115" s="13"/>
      <c r="F115" s="13"/>
      <c r="G115" s="13"/>
      <c r="H115" s="13"/>
      <c r="I115" s="13"/>
      <c r="J115" s="13"/>
      <c r="K115" s="13"/>
      <c r="L115" s="13"/>
    </row>
    <row r="116" spans="1:12" x14ac:dyDescent="0.2">
      <c r="A116" s="13"/>
      <c r="B116" s="13"/>
      <c r="C116" s="13"/>
      <c r="D116" s="13"/>
      <c r="E116" s="13"/>
      <c r="F116" s="13"/>
      <c r="G116" s="13"/>
      <c r="H116" s="13"/>
      <c r="I116" s="13"/>
      <c r="J116" s="13"/>
      <c r="K116" s="13"/>
      <c r="L116" s="13"/>
    </row>
    <row r="117" spans="1:12" x14ac:dyDescent="0.2">
      <c r="A117" s="13"/>
      <c r="B117" s="13"/>
      <c r="C117" s="13"/>
      <c r="D117" s="13"/>
      <c r="E117" s="13"/>
      <c r="F117" s="13"/>
      <c r="G117" s="13"/>
      <c r="H117" s="13"/>
      <c r="I117" s="13"/>
      <c r="J117" s="13"/>
      <c r="K117" s="13"/>
      <c r="L117" s="13"/>
    </row>
    <row r="118" spans="1:12" x14ac:dyDescent="0.2">
      <c r="A118" s="13"/>
      <c r="B118" s="13"/>
      <c r="C118" s="13"/>
      <c r="D118" s="13"/>
      <c r="E118" s="13"/>
      <c r="F118" s="13"/>
      <c r="G118" s="13"/>
      <c r="H118" s="13"/>
      <c r="I118" s="13"/>
      <c r="J118" s="13"/>
      <c r="K118" s="13"/>
      <c r="L118" s="13"/>
    </row>
    <row r="119" spans="1:12" x14ac:dyDescent="0.2">
      <c r="A119" s="13"/>
      <c r="B119" s="13"/>
      <c r="C119" s="13"/>
      <c r="D119" s="13"/>
      <c r="E119" s="13"/>
      <c r="F119" s="13"/>
      <c r="G119" s="13"/>
      <c r="H119" s="13"/>
      <c r="I119" s="13"/>
      <c r="J119" s="13"/>
      <c r="K119" s="13"/>
      <c r="L119" s="13"/>
    </row>
    <row r="120" spans="1:12" x14ac:dyDescent="0.2">
      <c r="A120" s="13"/>
      <c r="B120" s="13"/>
      <c r="C120" s="13"/>
      <c r="D120" s="13"/>
      <c r="E120" s="13"/>
      <c r="F120" s="13"/>
      <c r="G120" s="13"/>
      <c r="H120" s="13"/>
      <c r="I120" s="13"/>
      <c r="J120" s="13"/>
      <c r="K120" s="13"/>
      <c r="L120" s="13"/>
    </row>
    <row r="121" spans="1:12" x14ac:dyDescent="0.2">
      <c r="A121" s="13"/>
      <c r="B121" s="13"/>
      <c r="C121" s="13"/>
      <c r="D121" s="13"/>
      <c r="E121" s="13"/>
      <c r="F121" s="13"/>
      <c r="G121" s="13"/>
      <c r="H121" s="13"/>
      <c r="I121" s="13"/>
      <c r="J121" s="13"/>
      <c r="K121" s="13"/>
      <c r="L121" s="13"/>
    </row>
    <row r="122" spans="1:12" x14ac:dyDescent="0.2">
      <c r="A122" s="13"/>
      <c r="B122" s="13"/>
      <c r="C122" s="13"/>
      <c r="D122" s="13"/>
      <c r="E122" s="13"/>
      <c r="F122" s="13"/>
      <c r="G122" s="13"/>
      <c r="H122" s="13"/>
      <c r="I122" s="13"/>
      <c r="J122" s="13"/>
      <c r="K122" s="13"/>
      <c r="L122" s="13"/>
    </row>
    <row r="123" spans="1:12" x14ac:dyDescent="0.2">
      <c r="A123" s="13"/>
      <c r="B123" s="13"/>
      <c r="C123" s="13"/>
      <c r="D123" s="13"/>
      <c r="E123" s="13"/>
      <c r="F123" s="13"/>
      <c r="G123" s="13"/>
      <c r="H123" s="13"/>
      <c r="I123" s="13"/>
      <c r="J123" s="13"/>
      <c r="K123" s="13"/>
      <c r="L123" s="13"/>
    </row>
    <row r="124" spans="1:12" x14ac:dyDescent="0.2">
      <c r="A124" s="13"/>
      <c r="B124" s="13"/>
      <c r="C124" s="13"/>
      <c r="D124" s="13"/>
      <c r="E124" s="13"/>
      <c r="F124" s="13"/>
      <c r="G124" s="13"/>
      <c r="H124" s="13"/>
      <c r="I124" s="13"/>
      <c r="J124" s="13"/>
      <c r="K124" s="13"/>
      <c r="L124" s="13"/>
    </row>
    <row r="125" spans="1:12" x14ac:dyDescent="0.2">
      <c r="A125" s="13"/>
      <c r="B125" s="13"/>
      <c r="C125" s="13"/>
      <c r="D125" s="13"/>
      <c r="E125" s="13"/>
      <c r="F125" s="13"/>
      <c r="G125" s="13"/>
      <c r="H125" s="13"/>
      <c r="I125" s="13"/>
      <c r="J125" s="13"/>
      <c r="K125" s="13"/>
      <c r="L125" s="13"/>
    </row>
    <row r="126" spans="1:12" x14ac:dyDescent="0.2">
      <c r="A126" s="13"/>
      <c r="B126" s="13"/>
      <c r="C126" s="13"/>
      <c r="D126" s="13"/>
      <c r="E126" s="13"/>
      <c r="F126" s="13"/>
      <c r="G126" s="13"/>
      <c r="H126" s="13"/>
      <c r="I126" s="13"/>
      <c r="J126" s="13"/>
      <c r="K126" s="13"/>
      <c r="L126" s="13"/>
    </row>
    <row r="127" spans="1:12" x14ac:dyDescent="0.2">
      <c r="A127" s="13"/>
      <c r="B127" s="13"/>
      <c r="C127" s="13"/>
      <c r="D127" s="13"/>
      <c r="E127" s="13"/>
      <c r="F127" s="13"/>
      <c r="G127" s="13"/>
      <c r="H127" s="13"/>
      <c r="I127" s="13"/>
      <c r="J127" s="13"/>
      <c r="K127" s="13"/>
      <c r="L127" s="13"/>
    </row>
    <row r="128" spans="1:12" x14ac:dyDescent="0.2">
      <c r="A128" s="13"/>
      <c r="B128" s="13"/>
      <c r="C128" s="13"/>
      <c r="D128" s="13"/>
      <c r="E128" s="13"/>
      <c r="F128" s="13"/>
      <c r="G128" s="13"/>
      <c r="H128" s="13"/>
      <c r="I128" s="13"/>
      <c r="J128" s="13"/>
      <c r="K128" s="13"/>
      <c r="L128" s="13"/>
    </row>
    <row r="129" spans="1:12" x14ac:dyDescent="0.2">
      <c r="A129" s="13"/>
      <c r="B129" s="13"/>
      <c r="C129" s="13"/>
      <c r="D129" s="13"/>
      <c r="E129" s="13"/>
      <c r="F129" s="13"/>
      <c r="G129" s="13"/>
      <c r="H129" s="13"/>
      <c r="I129" s="13"/>
      <c r="J129" s="13"/>
      <c r="K129" s="13"/>
      <c r="L129" s="13"/>
    </row>
    <row r="130" spans="1:12" x14ac:dyDescent="0.2">
      <c r="A130" s="13"/>
      <c r="B130" s="13"/>
      <c r="C130" s="13"/>
      <c r="D130" s="13"/>
      <c r="E130" s="13"/>
      <c r="F130" s="13"/>
      <c r="G130" s="13"/>
      <c r="H130" s="13"/>
      <c r="I130" s="13"/>
      <c r="J130" s="13"/>
      <c r="K130" s="13"/>
      <c r="L130" s="13"/>
    </row>
    <row r="131" spans="1:12" x14ac:dyDescent="0.2">
      <c r="A131" s="13"/>
      <c r="B131" s="13"/>
      <c r="C131" s="13"/>
      <c r="D131" s="13"/>
      <c r="E131" s="13"/>
      <c r="F131" s="13"/>
      <c r="G131" s="13"/>
      <c r="H131" s="13"/>
      <c r="I131" s="13"/>
      <c r="J131" s="13"/>
      <c r="K131" s="13"/>
      <c r="L131" s="13"/>
    </row>
    <row r="132" spans="1:12" x14ac:dyDescent="0.2">
      <c r="A132" s="13"/>
      <c r="B132" s="13"/>
      <c r="C132" s="13"/>
      <c r="D132" s="13"/>
      <c r="E132" s="13"/>
      <c r="F132" s="13"/>
      <c r="G132" s="13"/>
      <c r="H132" s="13"/>
      <c r="I132" s="13"/>
      <c r="J132" s="13"/>
      <c r="K132" s="13"/>
      <c r="L132" s="13"/>
    </row>
    <row r="133" spans="1:12" x14ac:dyDescent="0.2">
      <c r="A133" s="13"/>
      <c r="B133" s="13"/>
      <c r="C133" s="13"/>
      <c r="D133" s="13"/>
      <c r="E133" s="13"/>
      <c r="F133" s="13"/>
      <c r="G133" s="13"/>
      <c r="H133" s="13"/>
      <c r="I133" s="13"/>
      <c r="J133" s="13"/>
      <c r="K133" s="13"/>
      <c r="L133" s="13"/>
    </row>
    <row r="134" spans="1:12" x14ac:dyDescent="0.2">
      <c r="A134" s="13"/>
      <c r="B134" s="13"/>
      <c r="C134" s="13"/>
      <c r="D134" s="13"/>
      <c r="E134" s="13"/>
      <c r="F134" s="13"/>
      <c r="G134" s="13"/>
      <c r="H134" s="13"/>
      <c r="I134" s="13"/>
      <c r="J134" s="13"/>
      <c r="K134" s="13"/>
      <c r="L134" s="13"/>
    </row>
    <row r="135" spans="1:12" x14ac:dyDescent="0.2">
      <c r="A135" s="13"/>
      <c r="B135" s="13"/>
      <c r="C135" s="13"/>
      <c r="D135" s="13"/>
      <c r="E135" s="13"/>
      <c r="F135" s="13"/>
      <c r="G135" s="13"/>
      <c r="H135" s="13"/>
      <c r="I135" s="13"/>
      <c r="J135" s="13"/>
      <c r="K135" s="13"/>
      <c r="L135" s="13"/>
    </row>
    <row r="136" spans="1:12" x14ac:dyDescent="0.2">
      <c r="A136" s="13"/>
      <c r="B136" s="13"/>
      <c r="C136" s="13"/>
      <c r="D136" s="13"/>
      <c r="E136" s="13"/>
      <c r="F136" s="13"/>
      <c r="G136" s="13"/>
      <c r="H136" s="13"/>
      <c r="I136" s="13"/>
      <c r="J136" s="13"/>
      <c r="K136" s="13"/>
      <c r="L136" s="13"/>
    </row>
    <row r="137" spans="1:12" x14ac:dyDescent="0.2">
      <c r="A137" s="13"/>
      <c r="B137" s="13"/>
      <c r="C137" s="13"/>
      <c r="D137" s="13"/>
      <c r="E137" s="13"/>
      <c r="F137" s="13"/>
      <c r="G137" s="13"/>
      <c r="H137" s="13"/>
      <c r="I137" s="13"/>
      <c r="J137" s="13"/>
      <c r="K137" s="13"/>
      <c r="L137" s="13"/>
    </row>
    <row r="138" spans="1:12" x14ac:dyDescent="0.2">
      <c r="A138" s="13"/>
      <c r="B138" s="13"/>
      <c r="C138" s="13"/>
      <c r="D138" s="13"/>
      <c r="E138" s="13"/>
      <c r="F138" s="13"/>
      <c r="G138" s="13"/>
      <c r="H138" s="13"/>
      <c r="I138" s="13"/>
      <c r="J138" s="13"/>
      <c r="K138" s="13"/>
      <c r="L138" s="13"/>
    </row>
    <row r="139" spans="1:12" x14ac:dyDescent="0.2">
      <c r="A139" s="13"/>
      <c r="B139" s="13"/>
      <c r="C139" s="13"/>
      <c r="D139" s="13"/>
      <c r="E139" s="13"/>
      <c r="F139" s="13"/>
      <c r="G139" s="13"/>
      <c r="H139" s="13"/>
      <c r="I139" s="13"/>
      <c r="J139" s="13"/>
      <c r="K139" s="13"/>
      <c r="L139" s="13"/>
    </row>
    <row r="140" spans="1:12" x14ac:dyDescent="0.2">
      <c r="A140" s="13"/>
      <c r="B140" s="13"/>
      <c r="C140" s="13"/>
      <c r="D140" s="13"/>
      <c r="E140" s="13"/>
      <c r="F140" s="13"/>
      <c r="G140" s="13"/>
      <c r="H140" s="13"/>
      <c r="I140" s="13"/>
      <c r="J140" s="13"/>
      <c r="K140" s="13"/>
      <c r="L140" s="13"/>
    </row>
    <row r="141" spans="1:12" x14ac:dyDescent="0.2">
      <c r="A141" s="13"/>
      <c r="B141" s="13"/>
      <c r="C141" s="13"/>
      <c r="D141" s="13"/>
      <c r="E141" s="13"/>
      <c r="F141" s="13"/>
      <c r="G141" s="13"/>
      <c r="H141" s="13"/>
      <c r="I141" s="13"/>
      <c r="J141" s="13"/>
      <c r="K141" s="13"/>
      <c r="L141" s="13"/>
    </row>
    <row r="142" spans="1:12" x14ac:dyDescent="0.2">
      <c r="A142" s="13"/>
      <c r="B142" s="13"/>
      <c r="C142" s="13"/>
      <c r="D142" s="13"/>
      <c r="E142" s="13"/>
      <c r="F142" s="13"/>
      <c r="G142" s="13"/>
      <c r="H142" s="13"/>
      <c r="I142" s="13"/>
      <c r="J142" s="13"/>
      <c r="K142" s="13"/>
      <c r="L142" s="13"/>
    </row>
    <row r="143" spans="1:12" x14ac:dyDescent="0.2">
      <c r="A143" s="13"/>
      <c r="B143" s="13"/>
      <c r="C143" s="13"/>
      <c r="D143" s="13"/>
      <c r="E143" s="13"/>
      <c r="F143" s="13"/>
      <c r="G143" s="13"/>
      <c r="H143" s="13"/>
      <c r="I143" s="13"/>
      <c r="J143" s="13"/>
      <c r="K143" s="13"/>
      <c r="L143" s="13"/>
    </row>
    <row r="144" spans="1:12" x14ac:dyDescent="0.2">
      <c r="A144" s="13"/>
      <c r="B144" s="13"/>
      <c r="C144" s="13"/>
      <c r="D144" s="13"/>
      <c r="E144" s="13"/>
      <c r="F144" s="13"/>
      <c r="G144" s="13"/>
      <c r="H144" s="13"/>
      <c r="I144" s="13"/>
      <c r="J144" s="13"/>
      <c r="K144" s="13"/>
      <c r="L144" s="13"/>
    </row>
    <row r="145" spans="1:12" x14ac:dyDescent="0.2">
      <c r="A145" s="13"/>
      <c r="B145" s="13"/>
      <c r="C145" s="13"/>
      <c r="D145" s="13"/>
      <c r="E145" s="13"/>
      <c r="F145" s="13"/>
      <c r="G145" s="13"/>
      <c r="H145" s="13"/>
      <c r="I145" s="13"/>
      <c r="J145" s="13"/>
      <c r="K145" s="13"/>
      <c r="L145" s="13"/>
    </row>
    <row r="146" spans="1:12" x14ac:dyDescent="0.2">
      <c r="A146" s="13"/>
      <c r="B146" s="13"/>
      <c r="C146" s="13"/>
      <c r="D146" s="13"/>
      <c r="E146" s="13"/>
      <c r="F146" s="13"/>
      <c r="G146" s="13"/>
      <c r="H146" s="13"/>
      <c r="I146" s="13"/>
      <c r="J146" s="13"/>
      <c r="K146" s="13"/>
      <c r="L146" s="13"/>
    </row>
    <row r="147" spans="1:12" x14ac:dyDescent="0.2">
      <c r="A147" s="13"/>
      <c r="B147" s="13"/>
      <c r="C147" s="13"/>
      <c r="D147" s="13"/>
      <c r="E147" s="13"/>
      <c r="F147" s="13"/>
      <c r="G147" s="13"/>
      <c r="H147" s="13"/>
      <c r="I147" s="13"/>
      <c r="J147" s="13"/>
      <c r="K147" s="13"/>
      <c r="L147" s="13"/>
    </row>
    <row r="148" spans="1:12" x14ac:dyDescent="0.2">
      <c r="A148" s="13"/>
      <c r="B148" s="13"/>
      <c r="C148" s="13"/>
      <c r="D148" s="13"/>
      <c r="E148" s="13"/>
      <c r="F148" s="13"/>
      <c r="G148" s="13"/>
      <c r="H148" s="13"/>
      <c r="I148" s="13"/>
      <c r="J148" s="13"/>
      <c r="K148" s="13"/>
      <c r="L148" s="13"/>
    </row>
    <row r="149" spans="1:12" x14ac:dyDescent="0.2">
      <c r="A149" s="13"/>
      <c r="B149" s="13"/>
      <c r="C149" s="13"/>
      <c r="D149" s="13"/>
      <c r="E149" s="13"/>
      <c r="F149" s="13"/>
      <c r="G149" s="13"/>
      <c r="H149" s="13"/>
      <c r="I149" s="13"/>
      <c r="J149" s="13"/>
      <c r="K149" s="13"/>
      <c r="L149" s="13"/>
    </row>
    <row r="150" spans="1:12" x14ac:dyDescent="0.2">
      <c r="A150" s="13"/>
      <c r="B150" s="13"/>
      <c r="C150" s="13"/>
      <c r="D150" s="13"/>
      <c r="E150" s="13"/>
      <c r="F150" s="13"/>
      <c r="G150" s="13"/>
      <c r="H150" s="13"/>
      <c r="I150" s="13"/>
      <c r="J150" s="13"/>
      <c r="K150" s="13"/>
      <c r="L150" s="13"/>
    </row>
    <row r="151" spans="1:12" x14ac:dyDescent="0.2">
      <c r="A151" s="13"/>
      <c r="B151" s="13"/>
      <c r="C151" s="13"/>
      <c r="D151" s="13"/>
      <c r="E151" s="13"/>
      <c r="F151" s="13"/>
      <c r="G151" s="13"/>
      <c r="H151" s="13"/>
      <c r="I151" s="13"/>
      <c r="J151" s="13"/>
      <c r="K151" s="13"/>
      <c r="L151" s="13"/>
    </row>
    <row r="152" spans="1:12" x14ac:dyDescent="0.2">
      <c r="A152" s="13"/>
      <c r="B152" s="13"/>
      <c r="C152" s="13"/>
      <c r="D152" s="13"/>
      <c r="E152" s="13"/>
      <c r="F152" s="13"/>
      <c r="G152" s="13"/>
      <c r="H152" s="13"/>
      <c r="I152" s="13"/>
      <c r="J152" s="13"/>
      <c r="K152" s="13"/>
      <c r="L152" s="13"/>
    </row>
    <row r="153" spans="1:12" x14ac:dyDescent="0.2">
      <c r="A153" s="13"/>
      <c r="B153" s="13"/>
      <c r="C153" s="13"/>
      <c r="D153" s="13"/>
      <c r="E153" s="13"/>
      <c r="F153" s="13"/>
      <c r="G153" s="13"/>
      <c r="H153" s="13"/>
      <c r="I153" s="13"/>
      <c r="J153" s="13"/>
      <c r="K153" s="13"/>
      <c r="L153" s="13"/>
    </row>
    <row r="154" spans="1:12" x14ac:dyDescent="0.2">
      <c r="A154" s="13"/>
      <c r="B154" s="13"/>
      <c r="C154" s="13"/>
      <c r="D154" s="13"/>
      <c r="E154" s="13"/>
      <c r="F154" s="13"/>
      <c r="G154" s="13"/>
      <c r="H154" s="13"/>
      <c r="I154" s="13"/>
      <c r="J154" s="13"/>
      <c r="K154" s="13"/>
      <c r="L154" s="13"/>
    </row>
    <row r="155" spans="1:12" x14ac:dyDescent="0.2">
      <c r="A155" s="13"/>
      <c r="B155" s="13"/>
      <c r="C155" s="13"/>
      <c r="D155" s="13"/>
      <c r="E155" s="13"/>
      <c r="F155" s="13"/>
      <c r="G155" s="13"/>
      <c r="H155" s="13"/>
      <c r="I155" s="13"/>
      <c r="J155" s="13"/>
      <c r="K155" s="13"/>
      <c r="L155" s="13"/>
    </row>
    <row r="156" spans="1:12" x14ac:dyDescent="0.2">
      <c r="A156" s="13"/>
      <c r="B156" s="13"/>
      <c r="C156" s="13"/>
      <c r="D156" s="13"/>
      <c r="E156" s="13"/>
      <c r="F156" s="13"/>
      <c r="G156" s="13"/>
      <c r="H156" s="13"/>
      <c r="I156" s="13"/>
      <c r="J156" s="13"/>
      <c r="K156" s="13"/>
      <c r="L156" s="13"/>
    </row>
    <row r="157" spans="1:12" x14ac:dyDescent="0.2">
      <c r="A157" s="13"/>
      <c r="B157" s="13"/>
      <c r="C157" s="13"/>
      <c r="D157" s="13"/>
      <c r="E157" s="13"/>
      <c r="F157" s="13"/>
      <c r="G157" s="13"/>
      <c r="H157" s="13"/>
      <c r="I157" s="13"/>
      <c r="J157" s="13"/>
      <c r="K157" s="13"/>
      <c r="L157" s="13"/>
    </row>
    <row r="158" spans="1:12" x14ac:dyDescent="0.2">
      <c r="A158" s="13"/>
      <c r="B158" s="13"/>
      <c r="C158" s="13"/>
      <c r="D158" s="13"/>
      <c r="E158" s="13"/>
      <c r="F158" s="13"/>
      <c r="G158" s="13"/>
      <c r="H158" s="13"/>
      <c r="I158" s="13"/>
      <c r="J158" s="13"/>
      <c r="K158" s="13"/>
      <c r="L158" s="13"/>
    </row>
    <row r="159" spans="1:12" x14ac:dyDescent="0.2">
      <c r="A159" s="13"/>
      <c r="B159" s="13"/>
      <c r="C159" s="13"/>
      <c r="D159" s="13"/>
      <c r="E159" s="13"/>
      <c r="F159" s="13"/>
      <c r="G159" s="13"/>
      <c r="H159" s="13"/>
      <c r="I159" s="13"/>
      <c r="J159" s="13"/>
      <c r="K159" s="13"/>
      <c r="L159" s="13"/>
    </row>
    <row r="160" spans="1:12" x14ac:dyDescent="0.2">
      <c r="A160" s="13"/>
      <c r="B160" s="13"/>
      <c r="C160" s="13"/>
      <c r="D160" s="13"/>
      <c r="E160" s="13"/>
      <c r="F160" s="13"/>
      <c r="G160" s="13"/>
      <c r="H160" s="13"/>
      <c r="I160" s="13"/>
      <c r="J160" s="13"/>
      <c r="K160" s="13"/>
      <c r="L160" s="13"/>
    </row>
    <row r="161" spans="1:12" x14ac:dyDescent="0.2">
      <c r="A161" s="13"/>
      <c r="B161" s="13"/>
      <c r="C161" s="13"/>
      <c r="D161" s="13"/>
      <c r="E161" s="13"/>
      <c r="F161" s="13"/>
      <c r="G161" s="13"/>
      <c r="H161" s="13"/>
      <c r="I161" s="13"/>
      <c r="J161" s="13"/>
      <c r="K161" s="13"/>
      <c r="L161" s="13"/>
    </row>
    <row r="162" spans="1:12" x14ac:dyDescent="0.2">
      <c r="A162" s="13"/>
      <c r="B162" s="13"/>
      <c r="C162" s="13"/>
      <c r="D162" s="13"/>
      <c r="E162" s="13"/>
      <c r="F162" s="13"/>
      <c r="G162" s="13"/>
      <c r="H162" s="13"/>
      <c r="I162" s="13"/>
      <c r="J162" s="13"/>
      <c r="K162" s="13"/>
      <c r="L162" s="13"/>
    </row>
    <row r="163" spans="1:12" x14ac:dyDescent="0.2">
      <c r="A163" s="13"/>
      <c r="B163" s="13"/>
      <c r="C163" s="13"/>
      <c r="D163" s="13"/>
      <c r="E163" s="13"/>
      <c r="F163" s="13"/>
      <c r="G163" s="13"/>
      <c r="H163" s="13"/>
      <c r="I163" s="13"/>
      <c r="J163" s="13"/>
      <c r="K163" s="13"/>
      <c r="L163" s="13"/>
    </row>
    <row r="164" spans="1:12" x14ac:dyDescent="0.2">
      <c r="A164" s="13"/>
      <c r="B164" s="13"/>
      <c r="C164" s="13"/>
      <c r="D164" s="13"/>
      <c r="E164" s="13"/>
      <c r="F164" s="13"/>
      <c r="G164" s="13"/>
      <c r="H164" s="13"/>
      <c r="I164" s="13"/>
      <c r="J164" s="13"/>
      <c r="K164" s="13"/>
      <c r="L164" s="13"/>
    </row>
    <row r="165" spans="1:12" x14ac:dyDescent="0.2">
      <c r="A165" s="13"/>
      <c r="B165" s="13"/>
      <c r="C165" s="13"/>
      <c r="D165" s="13"/>
      <c r="E165" s="13"/>
      <c r="F165" s="13"/>
      <c r="G165" s="13"/>
      <c r="H165" s="13"/>
      <c r="I165" s="13"/>
      <c r="J165" s="13"/>
      <c r="K165" s="13"/>
      <c r="L165" s="13"/>
    </row>
    <row r="166" spans="1:12" x14ac:dyDescent="0.2">
      <c r="A166" s="13"/>
      <c r="B166" s="13"/>
      <c r="C166" s="13"/>
      <c r="D166" s="13"/>
      <c r="E166" s="13"/>
      <c r="F166" s="13"/>
      <c r="G166" s="13"/>
      <c r="H166" s="13"/>
      <c r="I166" s="13"/>
      <c r="J166" s="13"/>
      <c r="K166" s="13"/>
      <c r="L166" s="13"/>
    </row>
    <row r="167" spans="1:12" x14ac:dyDescent="0.2">
      <c r="A167" s="13"/>
      <c r="B167" s="13"/>
      <c r="C167" s="13"/>
      <c r="D167" s="13"/>
      <c r="E167" s="13"/>
      <c r="F167" s="13"/>
      <c r="G167" s="13"/>
      <c r="H167" s="13"/>
      <c r="I167" s="13"/>
      <c r="J167" s="13"/>
      <c r="K167" s="13"/>
      <c r="L167" s="13"/>
    </row>
    <row r="168" spans="1:12" x14ac:dyDescent="0.2">
      <c r="A168" s="13"/>
      <c r="B168" s="13"/>
      <c r="C168" s="13"/>
      <c r="D168" s="13"/>
      <c r="E168" s="13"/>
      <c r="F168" s="13"/>
      <c r="G168" s="13"/>
      <c r="H168" s="13"/>
      <c r="I168" s="13"/>
      <c r="J168" s="13"/>
      <c r="K168" s="13"/>
      <c r="L168" s="13"/>
    </row>
    <row r="169" spans="1:12" x14ac:dyDescent="0.2">
      <c r="A169" s="13"/>
      <c r="B169" s="13"/>
      <c r="C169" s="13"/>
      <c r="D169" s="13"/>
      <c r="E169" s="13"/>
      <c r="F169" s="13"/>
      <c r="G169" s="13"/>
      <c r="H169" s="13"/>
      <c r="I169" s="13"/>
      <c r="J169" s="13"/>
      <c r="K169" s="13"/>
      <c r="L169" s="13"/>
    </row>
    <row r="170" spans="1:12" x14ac:dyDescent="0.2">
      <c r="A170" s="13"/>
      <c r="B170" s="13"/>
      <c r="C170" s="13"/>
      <c r="D170" s="13"/>
      <c r="E170" s="13"/>
      <c r="F170" s="13"/>
      <c r="G170" s="13"/>
      <c r="H170" s="13"/>
      <c r="I170" s="13"/>
      <c r="J170" s="13"/>
      <c r="K170" s="13"/>
      <c r="L170" s="13"/>
    </row>
    <row r="171" spans="1:12" x14ac:dyDescent="0.2">
      <c r="A171" s="13"/>
      <c r="B171" s="13"/>
      <c r="C171" s="13"/>
      <c r="D171" s="13"/>
      <c r="E171" s="13"/>
      <c r="F171" s="13"/>
      <c r="G171" s="13"/>
      <c r="H171" s="13"/>
      <c r="I171" s="13"/>
      <c r="J171" s="13"/>
      <c r="K171" s="13"/>
      <c r="L171" s="13"/>
    </row>
    <row r="172" spans="1:12" x14ac:dyDescent="0.2">
      <c r="A172" s="13"/>
      <c r="B172" s="13"/>
      <c r="C172" s="13"/>
      <c r="D172" s="13"/>
      <c r="E172" s="13"/>
      <c r="F172" s="13"/>
      <c r="G172" s="13"/>
      <c r="H172" s="13"/>
      <c r="I172" s="13"/>
      <c r="J172" s="13"/>
      <c r="K172" s="13"/>
      <c r="L172" s="13"/>
    </row>
    <row r="173" spans="1:12" x14ac:dyDescent="0.2">
      <c r="A173" s="13"/>
      <c r="B173" s="13"/>
      <c r="C173" s="13"/>
      <c r="D173" s="13"/>
      <c r="E173" s="13"/>
      <c r="F173" s="13"/>
      <c r="G173" s="13"/>
      <c r="H173" s="13"/>
      <c r="I173" s="13"/>
      <c r="J173" s="13"/>
      <c r="K173" s="13"/>
      <c r="L173" s="13"/>
    </row>
    <row r="174" spans="1:12" x14ac:dyDescent="0.2">
      <c r="A174" s="13"/>
      <c r="B174" s="13"/>
      <c r="C174" s="13"/>
      <c r="D174" s="13"/>
      <c r="E174" s="13"/>
      <c r="F174" s="13"/>
      <c r="G174" s="13"/>
      <c r="H174" s="13"/>
      <c r="I174" s="13"/>
      <c r="J174" s="13"/>
      <c r="K174" s="13"/>
      <c r="L174" s="13"/>
    </row>
    <row r="175" spans="1:12" x14ac:dyDescent="0.2">
      <c r="A175" s="13"/>
      <c r="B175" s="13"/>
      <c r="C175" s="13"/>
      <c r="D175" s="13"/>
      <c r="E175" s="13"/>
      <c r="F175" s="13"/>
      <c r="G175" s="13"/>
      <c r="H175" s="13"/>
      <c r="I175" s="13"/>
      <c r="J175" s="13"/>
      <c r="K175" s="13"/>
      <c r="L175" s="13"/>
    </row>
    <row r="176" spans="1:12" x14ac:dyDescent="0.2">
      <c r="A176" s="13"/>
      <c r="B176" s="13"/>
      <c r="C176" s="13"/>
      <c r="D176" s="13"/>
      <c r="E176" s="13"/>
      <c r="F176" s="13"/>
      <c r="G176" s="13"/>
      <c r="H176" s="13"/>
      <c r="I176" s="13"/>
      <c r="J176" s="13"/>
      <c r="K176" s="13"/>
      <c r="L176" s="13"/>
    </row>
    <row r="177" spans="1:12" x14ac:dyDescent="0.2">
      <c r="A177" s="13"/>
      <c r="B177" s="13"/>
      <c r="C177" s="13"/>
      <c r="D177" s="13"/>
      <c r="E177" s="13"/>
      <c r="F177" s="13"/>
      <c r="G177" s="13"/>
      <c r="H177" s="13"/>
      <c r="I177" s="13"/>
      <c r="J177" s="13"/>
      <c r="K177" s="13"/>
      <c r="L177" s="13"/>
    </row>
    <row r="178" spans="1:12" x14ac:dyDescent="0.2">
      <c r="A178" s="13"/>
      <c r="B178" s="13"/>
      <c r="C178" s="13"/>
      <c r="D178" s="13"/>
      <c r="E178" s="13"/>
      <c r="F178" s="13"/>
      <c r="G178" s="13"/>
      <c r="H178" s="13"/>
      <c r="I178" s="13"/>
      <c r="J178" s="13"/>
      <c r="K178" s="13"/>
      <c r="L178" s="13"/>
    </row>
    <row r="179" spans="1:12" x14ac:dyDescent="0.2">
      <c r="A179" s="13"/>
      <c r="B179" s="13"/>
      <c r="C179" s="13"/>
      <c r="D179" s="13"/>
      <c r="E179" s="13"/>
      <c r="F179" s="13"/>
      <c r="G179" s="13"/>
      <c r="H179" s="13"/>
      <c r="I179" s="13"/>
      <c r="J179" s="13"/>
      <c r="K179" s="13"/>
      <c r="L179" s="13"/>
    </row>
    <row r="180" spans="1:12" x14ac:dyDescent="0.2">
      <c r="A180" s="13"/>
      <c r="B180" s="13"/>
      <c r="C180" s="13"/>
      <c r="D180" s="13"/>
      <c r="E180" s="13"/>
      <c r="F180" s="13"/>
      <c r="G180" s="13"/>
      <c r="H180" s="13"/>
      <c r="I180" s="13"/>
      <c r="J180" s="13"/>
      <c r="K180" s="13"/>
      <c r="L180" s="13"/>
    </row>
    <row r="181" spans="1:12" x14ac:dyDescent="0.2">
      <c r="A181" s="13"/>
      <c r="B181" s="13"/>
      <c r="C181" s="13"/>
      <c r="D181" s="13"/>
      <c r="E181" s="13"/>
      <c r="F181" s="13"/>
      <c r="G181" s="13"/>
      <c r="H181" s="13"/>
      <c r="I181" s="13"/>
      <c r="J181" s="13"/>
      <c r="K181" s="13"/>
      <c r="L181" s="13"/>
    </row>
    <row r="182" spans="1:12" x14ac:dyDescent="0.2">
      <c r="A182" s="13"/>
      <c r="B182" s="13"/>
      <c r="C182" s="13"/>
      <c r="D182" s="13"/>
      <c r="E182" s="13"/>
      <c r="F182" s="13"/>
      <c r="G182" s="13"/>
      <c r="H182" s="13"/>
      <c r="I182" s="13"/>
      <c r="J182" s="13"/>
      <c r="K182" s="13"/>
      <c r="L182" s="13"/>
    </row>
    <row r="183" spans="1:12" x14ac:dyDescent="0.2">
      <c r="A183" s="13"/>
      <c r="B183" s="13"/>
      <c r="C183" s="13"/>
      <c r="D183" s="13"/>
      <c r="E183" s="13"/>
      <c r="F183" s="13"/>
      <c r="G183" s="13"/>
      <c r="H183" s="13"/>
      <c r="I183" s="13"/>
      <c r="J183" s="13"/>
      <c r="K183" s="13"/>
      <c r="L183" s="13"/>
    </row>
    <row r="184" spans="1:12" x14ac:dyDescent="0.2">
      <c r="A184" s="13"/>
      <c r="B184" s="13"/>
      <c r="C184" s="13"/>
      <c r="D184" s="13"/>
      <c r="E184" s="13"/>
      <c r="F184" s="13"/>
      <c r="G184" s="13"/>
      <c r="H184" s="13"/>
      <c r="I184" s="13"/>
      <c r="J184" s="13"/>
      <c r="K184" s="13"/>
      <c r="L184" s="13"/>
    </row>
    <row r="185" spans="1:12" x14ac:dyDescent="0.2">
      <c r="A185" s="13"/>
      <c r="B185" s="13"/>
      <c r="C185" s="13"/>
      <c r="D185" s="13"/>
      <c r="E185" s="13"/>
      <c r="F185" s="13"/>
      <c r="G185" s="13"/>
      <c r="H185" s="13"/>
      <c r="I185" s="13"/>
      <c r="J185" s="13"/>
      <c r="K185" s="13"/>
      <c r="L185" s="13"/>
    </row>
    <row r="186" spans="1:12" x14ac:dyDescent="0.2">
      <c r="A186" s="13"/>
      <c r="B186" s="13"/>
      <c r="C186" s="13"/>
      <c r="D186" s="13"/>
      <c r="E186" s="13"/>
      <c r="F186" s="13"/>
      <c r="G186" s="13"/>
      <c r="H186" s="13"/>
      <c r="I186" s="13"/>
      <c r="J186" s="13"/>
      <c r="K186" s="13"/>
      <c r="L186" s="13"/>
    </row>
    <row r="187" spans="1:12" x14ac:dyDescent="0.2">
      <c r="A187" s="13"/>
      <c r="B187" s="13"/>
      <c r="C187" s="13"/>
      <c r="D187" s="13"/>
      <c r="E187" s="13"/>
      <c r="F187" s="13"/>
      <c r="G187" s="13"/>
      <c r="H187" s="13"/>
      <c r="I187" s="13"/>
      <c r="J187" s="13"/>
      <c r="K187" s="13"/>
      <c r="L187" s="13"/>
    </row>
    <row r="188" spans="1:12" x14ac:dyDescent="0.2">
      <c r="A188" s="13"/>
      <c r="B188" s="13"/>
      <c r="C188" s="13"/>
      <c r="D188" s="13"/>
      <c r="E188" s="13"/>
      <c r="F188" s="13"/>
      <c r="G188" s="13"/>
      <c r="H188" s="13"/>
      <c r="I188" s="13"/>
      <c r="J188" s="13"/>
      <c r="K188" s="13"/>
      <c r="L188" s="13"/>
    </row>
    <row r="189" spans="1:12" x14ac:dyDescent="0.2">
      <c r="A189" s="13"/>
      <c r="B189" s="13"/>
      <c r="C189" s="13"/>
      <c r="D189" s="13"/>
      <c r="E189" s="13"/>
      <c r="F189" s="13"/>
      <c r="G189" s="13"/>
      <c r="H189" s="13"/>
      <c r="I189" s="13"/>
      <c r="J189" s="13"/>
      <c r="K189" s="13"/>
      <c r="L189" s="13"/>
    </row>
    <row r="190" spans="1:12" x14ac:dyDescent="0.2">
      <c r="A190" s="13"/>
      <c r="B190" s="13"/>
      <c r="C190" s="13"/>
      <c r="D190" s="13"/>
      <c r="E190" s="13"/>
      <c r="F190" s="13"/>
      <c r="G190" s="13"/>
      <c r="H190" s="13"/>
      <c r="I190" s="13"/>
      <c r="J190" s="13"/>
      <c r="K190" s="13"/>
      <c r="L190" s="13"/>
    </row>
    <row r="191" spans="1:12" x14ac:dyDescent="0.2">
      <c r="A191" s="13"/>
      <c r="B191" s="13"/>
      <c r="C191" s="13"/>
      <c r="D191" s="13"/>
      <c r="E191" s="13"/>
      <c r="F191" s="13"/>
      <c r="G191" s="13"/>
      <c r="H191" s="13"/>
      <c r="I191" s="13"/>
      <c r="J191" s="13"/>
      <c r="K191" s="13"/>
      <c r="L191" s="13"/>
    </row>
    <row r="192" spans="1:12" x14ac:dyDescent="0.2">
      <c r="A192" s="13"/>
      <c r="B192" s="13"/>
      <c r="C192" s="13"/>
      <c r="D192" s="13"/>
      <c r="E192" s="13"/>
      <c r="F192" s="13"/>
      <c r="G192" s="13"/>
      <c r="H192" s="13"/>
      <c r="I192" s="13"/>
      <c r="J192" s="13"/>
      <c r="K192" s="13"/>
      <c r="L192" s="13"/>
    </row>
    <row r="193" spans="1:12" x14ac:dyDescent="0.2">
      <c r="A193" s="13"/>
      <c r="B193" s="13"/>
      <c r="C193" s="13"/>
      <c r="D193" s="13"/>
      <c r="E193" s="13"/>
      <c r="F193" s="13"/>
      <c r="G193" s="13"/>
      <c r="H193" s="13"/>
      <c r="I193" s="13"/>
      <c r="J193" s="13"/>
      <c r="K193" s="13"/>
      <c r="L193" s="13"/>
    </row>
    <row r="194" spans="1:12" x14ac:dyDescent="0.2">
      <c r="A194" s="13"/>
      <c r="B194" s="13"/>
      <c r="C194" s="13"/>
      <c r="D194" s="13"/>
      <c r="E194" s="13"/>
      <c r="F194" s="13"/>
      <c r="G194" s="13"/>
      <c r="H194" s="13"/>
      <c r="I194" s="13"/>
      <c r="J194" s="13"/>
      <c r="K194" s="13"/>
      <c r="L194" s="13"/>
    </row>
    <row r="195" spans="1:12" x14ac:dyDescent="0.2">
      <c r="A195" s="13"/>
      <c r="B195" s="13"/>
      <c r="C195" s="13"/>
      <c r="D195" s="13"/>
      <c r="E195" s="13"/>
      <c r="F195" s="13"/>
      <c r="G195" s="13"/>
      <c r="H195" s="13"/>
      <c r="I195" s="13"/>
      <c r="J195" s="13"/>
      <c r="K195" s="13"/>
      <c r="L195" s="13"/>
    </row>
    <row r="196" spans="1:12" x14ac:dyDescent="0.2">
      <c r="A196" s="13"/>
      <c r="B196" s="13"/>
      <c r="C196" s="13"/>
      <c r="D196" s="13"/>
      <c r="E196" s="13"/>
      <c r="F196" s="13"/>
      <c r="G196" s="13"/>
      <c r="H196" s="13"/>
      <c r="I196" s="13"/>
      <c r="J196" s="13"/>
      <c r="K196" s="13"/>
      <c r="L196" s="13"/>
    </row>
    <row r="197" spans="1:12" x14ac:dyDescent="0.2">
      <c r="A197" s="13"/>
      <c r="B197" s="13"/>
      <c r="C197" s="13"/>
      <c r="D197" s="13"/>
      <c r="E197" s="13"/>
      <c r="F197" s="13"/>
      <c r="G197" s="13"/>
      <c r="H197" s="13"/>
      <c r="I197" s="13"/>
      <c r="J197" s="13"/>
      <c r="K197" s="13"/>
      <c r="L197" s="13"/>
    </row>
    <row r="198" spans="1:12" x14ac:dyDescent="0.2">
      <c r="A198" s="13"/>
      <c r="B198" s="13"/>
      <c r="C198" s="13"/>
      <c r="D198" s="13"/>
      <c r="E198" s="13"/>
      <c r="F198" s="13"/>
      <c r="G198" s="13"/>
      <c r="H198" s="13"/>
      <c r="I198" s="13"/>
      <c r="J198" s="13"/>
      <c r="K198" s="13"/>
      <c r="L198" s="13"/>
    </row>
    <row r="199" spans="1:12" x14ac:dyDescent="0.2">
      <c r="A199" s="13"/>
      <c r="B199" s="13"/>
      <c r="C199" s="13"/>
      <c r="D199" s="13"/>
      <c r="E199" s="13"/>
      <c r="F199" s="13"/>
      <c r="G199" s="13"/>
      <c r="H199" s="13"/>
      <c r="I199" s="13"/>
      <c r="J199" s="13"/>
      <c r="K199" s="13"/>
      <c r="L199" s="13"/>
    </row>
    <row r="200" spans="1:12" x14ac:dyDescent="0.2">
      <c r="A200" s="13"/>
      <c r="B200" s="13"/>
      <c r="C200" s="13"/>
      <c r="D200" s="13"/>
      <c r="E200" s="13"/>
      <c r="F200" s="13"/>
      <c r="G200" s="13"/>
      <c r="H200" s="13"/>
      <c r="I200" s="13"/>
      <c r="J200" s="13"/>
      <c r="K200" s="13"/>
      <c r="L200" s="13"/>
    </row>
    <row r="201" spans="1:12" x14ac:dyDescent="0.2">
      <c r="A201" s="13"/>
      <c r="B201" s="13"/>
      <c r="C201" s="13"/>
      <c r="D201" s="13"/>
      <c r="E201" s="13"/>
      <c r="F201" s="13"/>
      <c r="G201" s="13"/>
      <c r="H201" s="13"/>
      <c r="I201" s="13"/>
      <c r="J201" s="13"/>
      <c r="K201" s="13"/>
      <c r="L201" s="13"/>
    </row>
    <row r="202" spans="1:12" x14ac:dyDescent="0.2">
      <c r="A202" s="13"/>
      <c r="B202" s="13"/>
      <c r="C202" s="13"/>
      <c r="D202" s="13"/>
      <c r="E202" s="13"/>
      <c r="F202" s="13"/>
      <c r="G202" s="13"/>
      <c r="H202" s="13"/>
      <c r="I202" s="13"/>
      <c r="J202" s="13"/>
      <c r="K202" s="13"/>
      <c r="L202" s="13"/>
    </row>
    <row r="203" spans="1:12" x14ac:dyDescent="0.2">
      <c r="A203" s="13"/>
      <c r="B203" s="13"/>
      <c r="C203" s="13"/>
      <c r="D203" s="13"/>
      <c r="E203" s="13"/>
      <c r="F203" s="13"/>
      <c r="G203" s="13"/>
      <c r="H203" s="13"/>
      <c r="I203" s="13"/>
      <c r="J203" s="13"/>
      <c r="K203" s="13"/>
      <c r="L203" s="13"/>
    </row>
    <row r="204" spans="1:12" x14ac:dyDescent="0.2">
      <c r="A204" s="13"/>
      <c r="B204" s="13"/>
      <c r="C204" s="13"/>
      <c r="D204" s="13"/>
      <c r="E204" s="13"/>
      <c r="F204" s="13"/>
      <c r="G204" s="13"/>
      <c r="H204" s="13"/>
      <c r="I204" s="13"/>
      <c r="J204" s="13"/>
      <c r="K204" s="13"/>
      <c r="L204" s="13"/>
    </row>
    <row r="205" spans="1:12" x14ac:dyDescent="0.2">
      <c r="A205" s="13"/>
      <c r="B205" s="13"/>
      <c r="C205" s="13"/>
      <c r="D205" s="13"/>
      <c r="E205" s="13"/>
      <c r="F205" s="13"/>
      <c r="G205" s="13"/>
      <c r="H205" s="13"/>
      <c r="I205" s="13"/>
      <c r="J205" s="13"/>
      <c r="K205" s="13"/>
      <c r="L205" s="13"/>
    </row>
    <row r="206" spans="1:12" x14ac:dyDescent="0.2">
      <c r="A206" s="13"/>
      <c r="B206" s="13"/>
      <c r="C206" s="13"/>
      <c r="D206" s="13"/>
      <c r="E206" s="13"/>
      <c r="F206" s="13"/>
      <c r="G206" s="13"/>
      <c r="H206" s="13"/>
      <c r="I206" s="13"/>
      <c r="J206" s="13"/>
      <c r="K206" s="13"/>
      <c r="L206" s="13"/>
    </row>
    <row r="207" spans="1:12" x14ac:dyDescent="0.2">
      <c r="A207" s="13"/>
      <c r="B207" s="13"/>
      <c r="C207" s="13"/>
      <c r="D207" s="13"/>
      <c r="E207" s="13"/>
      <c r="F207" s="13"/>
      <c r="G207" s="13"/>
      <c r="H207" s="13"/>
      <c r="I207" s="13"/>
      <c r="J207" s="13"/>
      <c r="K207" s="13"/>
      <c r="L207" s="13"/>
    </row>
    <row r="208" spans="1:12" x14ac:dyDescent="0.2">
      <c r="A208" s="13"/>
      <c r="B208" s="13"/>
      <c r="C208" s="13"/>
      <c r="D208" s="13"/>
      <c r="E208" s="13"/>
      <c r="F208" s="13"/>
      <c r="G208" s="13"/>
      <c r="H208" s="13"/>
      <c r="I208" s="13"/>
      <c r="J208" s="13"/>
      <c r="K208" s="13"/>
      <c r="L208" s="13"/>
    </row>
    <row r="209" spans="1:12" x14ac:dyDescent="0.2">
      <c r="A209" s="13"/>
      <c r="B209" s="13"/>
      <c r="C209" s="13"/>
      <c r="D209" s="13"/>
      <c r="E209" s="13"/>
      <c r="F209" s="13"/>
      <c r="G209" s="13"/>
      <c r="H209" s="13"/>
      <c r="I209" s="13"/>
      <c r="J209" s="13"/>
      <c r="K209" s="13"/>
      <c r="L209" s="13"/>
    </row>
    <row r="210" spans="1:12" x14ac:dyDescent="0.2">
      <c r="A210" s="13"/>
      <c r="B210" s="13"/>
      <c r="C210" s="13"/>
      <c r="D210" s="13"/>
      <c r="E210" s="13"/>
      <c r="F210" s="13"/>
      <c r="G210" s="13"/>
      <c r="H210" s="13"/>
      <c r="I210" s="13"/>
      <c r="J210" s="13"/>
      <c r="K210" s="13"/>
      <c r="L210" s="13"/>
    </row>
    <row r="211" spans="1:12" x14ac:dyDescent="0.2">
      <c r="A211" s="13"/>
      <c r="B211" s="13"/>
      <c r="C211" s="13"/>
      <c r="D211" s="13"/>
      <c r="E211" s="13"/>
      <c r="F211" s="13"/>
      <c r="G211" s="13"/>
      <c r="H211" s="13"/>
      <c r="I211" s="13"/>
      <c r="J211" s="13"/>
      <c r="K211" s="13"/>
      <c r="L211" s="13"/>
    </row>
    <row r="212" spans="1:12" x14ac:dyDescent="0.2">
      <c r="A212" s="13"/>
      <c r="B212" s="13"/>
      <c r="C212" s="13"/>
      <c r="D212" s="13"/>
      <c r="E212" s="13"/>
      <c r="F212" s="13"/>
      <c r="G212" s="13"/>
      <c r="H212" s="13"/>
      <c r="I212" s="13"/>
      <c r="J212" s="13"/>
      <c r="K212" s="13"/>
      <c r="L212" s="13"/>
    </row>
    <row r="213" spans="1:12" x14ac:dyDescent="0.2">
      <c r="A213" s="13"/>
      <c r="B213" s="13"/>
      <c r="C213" s="13"/>
      <c r="D213" s="13"/>
      <c r="E213" s="13"/>
      <c r="F213" s="13"/>
      <c r="G213" s="13"/>
      <c r="H213" s="13"/>
      <c r="I213" s="13"/>
      <c r="J213" s="13"/>
      <c r="K213" s="13"/>
      <c r="L213" s="13"/>
    </row>
    <row r="214" spans="1:12" x14ac:dyDescent="0.2">
      <c r="A214" s="13"/>
      <c r="B214" s="13"/>
      <c r="C214" s="13"/>
      <c r="D214" s="13"/>
      <c r="E214" s="13"/>
      <c r="F214" s="13"/>
      <c r="G214" s="13"/>
      <c r="H214" s="13"/>
      <c r="I214" s="13"/>
      <c r="J214" s="13"/>
      <c r="K214" s="13"/>
      <c r="L214" s="13"/>
    </row>
    <row r="215" spans="1:12" x14ac:dyDescent="0.2">
      <c r="A215" s="13"/>
      <c r="B215" s="13"/>
      <c r="C215" s="13"/>
      <c r="D215" s="13"/>
      <c r="E215" s="13"/>
      <c r="F215" s="13"/>
      <c r="G215" s="13"/>
      <c r="H215" s="13"/>
      <c r="I215" s="13"/>
      <c r="J215" s="13"/>
      <c r="K215" s="13"/>
      <c r="L215" s="13"/>
    </row>
    <row r="216" spans="1:12" x14ac:dyDescent="0.2">
      <c r="A216" s="13"/>
      <c r="B216" s="13"/>
      <c r="C216" s="13"/>
      <c r="D216" s="13"/>
      <c r="E216" s="13"/>
      <c r="F216" s="13"/>
      <c r="G216" s="13"/>
      <c r="H216" s="13"/>
      <c r="I216" s="13"/>
      <c r="J216" s="13"/>
      <c r="K216" s="13"/>
      <c r="L216" s="13"/>
    </row>
    <row r="217" spans="1:12" x14ac:dyDescent="0.2">
      <c r="A217" s="13"/>
      <c r="B217" s="13"/>
      <c r="C217" s="13"/>
      <c r="D217" s="13"/>
      <c r="E217" s="13"/>
      <c r="F217" s="13"/>
      <c r="G217" s="13"/>
      <c r="H217" s="13"/>
      <c r="I217" s="13"/>
      <c r="J217" s="13"/>
      <c r="K217" s="13"/>
      <c r="L217" s="13"/>
    </row>
    <row r="218" spans="1:12" x14ac:dyDescent="0.2">
      <c r="A218" s="13"/>
      <c r="B218" s="13"/>
      <c r="C218" s="13"/>
      <c r="D218" s="13"/>
      <c r="E218" s="13"/>
      <c r="F218" s="13"/>
      <c r="G218" s="13"/>
      <c r="H218" s="13"/>
      <c r="I218" s="13"/>
      <c r="J218" s="13"/>
      <c r="K218" s="13"/>
      <c r="L218" s="13"/>
    </row>
    <row r="219" spans="1:12" x14ac:dyDescent="0.2">
      <c r="A219" s="13"/>
      <c r="B219" s="13"/>
      <c r="C219" s="13"/>
      <c r="D219" s="13"/>
      <c r="E219" s="13"/>
      <c r="F219" s="13"/>
      <c r="G219" s="13"/>
      <c r="H219" s="13"/>
      <c r="I219" s="13"/>
      <c r="J219" s="13"/>
      <c r="K219" s="13"/>
      <c r="L219" s="13"/>
    </row>
    <row r="220" spans="1:12" x14ac:dyDescent="0.2">
      <c r="A220" s="13"/>
      <c r="B220" s="13"/>
      <c r="C220" s="13"/>
      <c r="D220" s="13"/>
      <c r="E220" s="13"/>
      <c r="F220" s="13"/>
      <c r="G220" s="13"/>
      <c r="H220" s="13"/>
      <c r="I220" s="13"/>
      <c r="J220" s="13"/>
      <c r="K220" s="13"/>
      <c r="L220" s="13"/>
    </row>
    <row r="221" spans="1:12" x14ac:dyDescent="0.2">
      <c r="A221" s="13"/>
      <c r="B221" s="13"/>
      <c r="C221" s="13"/>
      <c r="D221" s="13"/>
      <c r="E221" s="13"/>
      <c r="F221" s="13"/>
      <c r="G221" s="13"/>
      <c r="H221" s="13"/>
      <c r="I221" s="13"/>
      <c r="J221" s="13"/>
      <c r="K221" s="13"/>
      <c r="L221" s="13"/>
    </row>
    <row r="222" spans="1:12" x14ac:dyDescent="0.2">
      <c r="A222" s="13"/>
      <c r="B222" s="13"/>
      <c r="C222" s="13"/>
      <c r="D222" s="13"/>
      <c r="E222" s="13"/>
      <c r="F222" s="13"/>
      <c r="G222" s="13"/>
      <c r="H222" s="13"/>
      <c r="I222" s="13"/>
      <c r="J222" s="13"/>
      <c r="K222" s="13"/>
      <c r="L222" s="13"/>
    </row>
    <row r="223" spans="1:12" x14ac:dyDescent="0.2">
      <c r="A223" s="13"/>
      <c r="B223" s="13"/>
      <c r="C223" s="13"/>
      <c r="D223" s="13"/>
      <c r="E223" s="13"/>
      <c r="F223" s="13"/>
      <c r="G223" s="13"/>
      <c r="H223" s="13"/>
      <c r="I223" s="13"/>
      <c r="J223" s="13"/>
      <c r="K223" s="13"/>
      <c r="L223" s="13"/>
    </row>
    <row r="224" spans="1:12" x14ac:dyDescent="0.2">
      <c r="A224" s="13"/>
      <c r="B224" s="13"/>
      <c r="C224" s="13"/>
      <c r="D224" s="13"/>
      <c r="E224" s="13"/>
      <c r="F224" s="13"/>
      <c r="G224" s="13"/>
      <c r="H224" s="13"/>
      <c r="I224" s="13"/>
      <c r="J224" s="13"/>
      <c r="K224" s="13"/>
      <c r="L224" s="13"/>
    </row>
    <row r="225" spans="1:12" x14ac:dyDescent="0.2">
      <c r="A225" s="13"/>
      <c r="B225" s="13"/>
      <c r="C225" s="13"/>
      <c r="D225" s="13"/>
      <c r="E225" s="13"/>
      <c r="F225" s="13"/>
      <c r="G225" s="13"/>
      <c r="H225" s="13"/>
      <c r="I225" s="13"/>
      <c r="J225" s="13"/>
      <c r="K225" s="13"/>
      <c r="L225" s="13"/>
    </row>
    <row r="226" spans="1:12" x14ac:dyDescent="0.2">
      <c r="A226" s="13"/>
      <c r="B226" s="13"/>
      <c r="C226" s="13"/>
      <c r="D226" s="13"/>
      <c r="E226" s="13"/>
      <c r="F226" s="13"/>
      <c r="G226" s="13"/>
      <c r="H226" s="13"/>
      <c r="I226" s="13"/>
      <c r="J226" s="13"/>
      <c r="K226" s="13"/>
      <c r="L226" s="13"/>
    </row>
    <row r="227" spans="1:12" x14ac:dyDescent="0.2">
      <c r="A227" s="13"/>
      <c r="B227" s="13"/>
      <c r="C227" s="13"/>
      <c r="D227" s="13"/>
      <c r="E227" s="13"/>
      <c r="F227" s="13"/>
      <c r="G227" s="13"/>
      <c r="H227" s="13"/>
      <c r="I227" s="13"/>
      <c r="J227" s="13"/>
      <c r="K227" s="13"/>
      <c r="L227" s="13"/>
    </row>
    <row r="228" spans="1:12" x14ac:dyDescent="0.2">
      <c r="A228" s="13"/>
      <c r="B228" s="13"/>
      <c r="C228" s="13"/>
      <c r="D228" s="13"/>
      <c r="E228" s="13"/>
      <c r="F228" s="13"/>
      <c r="G228" s="13"/>
      <c r="H228" s="13"/>
      <c r="I228" s="13"/>
      <c r="J228" s="13"/>
      <c r="K228" s="13"/>
      <c r="L228" s="13"/>
    </row>
    <row r="229" spans="1:12" x14ac:dyDescent="0.2">
      <c r="A229" s="13"/>
      <c r="B229" s="13"/>
      <c r="C229" s="13"/>
      <c r="D229" s="13"/>
      <c r="E229" s="13"/>
      <c r="F229" s="13"/>
      <c r="G229" s="13"/>
      <c r="H229" s="13"/>
      <c r="I229" s="13"/>
      <c r="J229" s="13"/>
      <c r="K229" s="13"/>
      <c r="L229" s="13"/>
    </row>
    <row r="230" spans="1:12" x14ac:dyDescent="0.2">
      <c r="A230" s="13"/>
      <c r="B230" s="13"/>
      <c r="C230" s="13"/>
      <c r="D230" s="13"/>
      <c r="E230" s="13"/>
      <c r="F230" s="13"/>
      <c r="G230" s="13"/>
      <c r="H230" s="13"/>
      <c r="I230" s="13"/>
      <c r="J230" s="13"/>
      <c r="K230" s="13"/>
      <c r="L230" s="13"/>
    </row>
    <row r="231" spans="1:12" x14ac:dyDescent="0.2">
      <c r="A231" s="13"/>
      <c r="B231" s="13"/>
      <c r="C231" s="13"/>
      <c r="D231" s="13"/>
      <c r="E231" s="13"/>
      <c r="F231" s="13"/>
      <c r="G231" s="13"/>
      <c r="H231" s="13"/>
      <c r="I231" s="13"/>
      <c r="J231" s="13"/>
      <c r="K231" s="13"/>
      <c r="L231" s="13"/>
    </row>
    <row r="232" spans="1:12" x14ac:dyDescent="0.2">
      <c r="A232" s="13"/>
      <c r="B232" s="13"/>
      <c r="C232" s="13"/>
      <c r="D232" s="13"/>
      <c r="E232" s="13"/>
      <c r="F232" s="13"/>
      <c r="G232" s="13"/>
      <c r="H232" s="13"/>
      <c r="I232" s="13"/>
      <c r="J232" s="13"/>
      <c r="K232" s="13"/>
      <c r="L232" s="13"/>
    </row>
    <row r="233" spans="1:12" x14ac:dyDescent="0.2">
      <c r="A233" s="13"/>
      <c r="B233" s="13"/>
      <c r="C233" s="13"/>
      <c r="D233" s="13"/>
      <c r="E233" s="13"/>
      <c r="F233" s="13"/>
      <c r="G233" s="13"/>
      <c r="H233" s="13"/>
      <c r="I233" s="13"/>
      <c r="J233" s="13"/>
      <c r="K233" s="13"/>
      <c r="L233" s="13"/>
    </row>
    <row r="234" spans="1:12" x14ac:dyDescent="0.2">
      <c r="A234" s="13"/>
      <c r="B234" s="13"/>
      <c r="C234" s="13"/>
      <c r="D234" s="13"/>
      <c r="E234" s="13"/>
      <c r="F234" s="13"/>
      <c r="G234" s="13"/>
      <c r="H234" s="13"/>
      <c r="I234" s="13"/>
      <c r="J234" s="13"/>
      <c r="K234" s="13"/>
      <c r="L234" s="13"/>
    </row>
    <row r="235" spans="1:12" x14ac:dyDescent="0.2">
      <c r="A235" s="13"/>
      <c r="B235" s="13"/>
      <c r="C235" s="13"/>
      <c r="D235" s="13"/>
      <c r="E235" s="13"/>
      <c r="F235" s="13"/>
      <c r="G235" s="13"/>
      <c r="H235" s="13"/>
      <c r="I235" s="13"/>
      <c r="J235" s="13"/>
      <c r="K235" s="13"/>
      <c r="L235" s="13"/>
    </row>
    <row r="236" spans="1:12" x14ac:dyDescent="0.2">
      <c r="A236" s="13"/>
      <c r="B236" s="13"/>
      <c r="C236" s="13"/>
      <c r="D236" s="13"/>
      <c r="E236" s="13"/>
      <c r="F236" s="13"/>
      <c r="G236" s="13"/>
      <c r="H236" s="13"/>
      <c r="I236" s="13"/>
      <c r="J236" s="13"/>
      <c r="K236" s="13"/>
      <c r="L236" s="13"/>
    </row>
    <row r="237" spans="1:12" x14ac:dyDescent="0.2">
      <c r="A237" s="13"/>
      <c r="B237" s="13"/>
      <c r="C237" s="13"/>
      <c r="D237" s="13"/>
      <c r="E237" s="13"/>
      <c r="F237" s="13"/>
      <c r="G237" s="13"/>
      <c r="H237" s="13"/>
      <c r="I237" s="13"/>
      <c r="J237" s="13"/>
      <c r="K237" s="13"/>
      <c r="L237" s="13"/>
    </row>
    <row r="238" spans="1:12" x14ac:dyDescent="0.2">
      <c r="A238" s="13"/>
      <c r="B238" s="13"/>
      <c r="C238" s="13"/>
      <c r="D238" s="13"/>
      <c r="E238" s="13"/>
      <c r="F238" s="13"/>
      <c r="G238" s="13"/>
      <c r="H238" s="13"/>
      <c r="I238" s="13"/>
      <c r="J238" s="13"/>
      <c r="K238" s="13"/>
      <c r="L238" s="13"/>
    </row>
    <row r="239" spans="1:12" x14ac:dyDescent="0.2">
      <c r="A239" s="13"/>
      <c r="B239" s="13"/>
      <c r="C239" s="13"/>
      <c r="D239" s="13"/>
      <c r="E239" s="13"/>
      <c r="F239" s="13"/>
      <c r="G239" s="13"/>
      <c r="H239" s="13"/>
      <c r="I239" s="13"/>
      <c r="J239" s="13"/>
      <c r="K239" s="13"/>
      <c r="L239" s="13"/>
    </row>
    <row r="240" spans="1:12" x14ac:dyDescent="0.2">
      <c r="A240" s="13"/>
      <c r="B240" s="13"/>
      <c r="C240" s="13"/>
      <c r="D240" s="13"/>
      <c r="E240" s="13"/>
      <c r="F240" s="13"/>
      <c r="G240" s="13"/>
      <c r="H240" s="13"/>
      <c r="I240" s="13"/>
      <c r="J240" s="13"/>
      <c r="K240" s="13"/>
      <c r="L240" s="13"/>
    </row>
    <row r="241" spans="1:12" x14ac:dyDescent="0.2">
      <c r="A241" s="13"/>
      <c r="B241" s="13"/>
      <c r="C241" s="13"/>
      <c r="D241" s="13"/>
      <c r="E241" s="13"/>
      <c r="F241" s="13"/>
      <c r="G241" s="13"/>
      <c r="H241" s="13"/>
      <c r="I241" s="13"/>
      <c r="J241" s="13"/>
      <c r="K241" s="13"/>
      <c r="L241" s="13"/>
    </row>
    <row r="242" spans="1:12" x14ac:dyDescent="0.2">
      <c r="A242" s="13"/>
      <c r="B242" s="13"/>
      <c r="C242" s="13"/>
      <c r="D242" s="13"/>
      <c r="E242" s="13"/>
      <c r="F242" s="13"/>
      <c r="G242" s="13"/>
      <c r="H242" s="13"/>
      <c r="I242" s="13"/>
      <c r="J242" s="13"/>
      <c r="K242" s="13"/>
      <c r="L242" s="13"/>
    </row>
    <row r="243" spans="1:12" x14ac:dyDescent="0.2">
      <c r="A243" s="13"/>
      <c r="B243" s="13"/>
      <c r="C243" s="13"/>
      <c r="D243" s="13"/>
      <c r="E243" s="13"/>
      <c r="F243" s="13"/>
      <c r="G243" s="13"/>
      <c r="H243" s="13"/>
      <c r="I243" s="13"/>
      <c r="J243" s="13"/>
      <c r="K243" s="13"/>
      <c r="L243" s="13"/>
    </row>
    <row r="244" spans="1:12" x14ac:dyDescent="0.2">
      <c r="A244" s="13"/>
      <c r="B244" s="13"/>
      <c r="C244" s="13"/>
      <c r="D244" s="13"/>
      <c r="E244" s="13"/>
      <c r="F244" s="13"/>
      <c r="G244" s="13"/>
      <c r="H244" s="13"/>
      <c r="I244" s="13"/>
      <c r="J244" s="13"/>
      <c r="K244" s="13"/>
      <c r="L244" s="13"/>
    </row>
    <row r="245" spans="1:12" x14ac:dyDescent="0.2">
      <c r="A245" s="13"/>
      <c r="B245" s="13"/>
      <c r="C245" s="13"/>
      <c r="D245" s="13"/>
      <c r="E245" s="13"/>
      <c r="F245" s="13"/>
      <c r="G245" s="13"/>
      <c r="H245" s="13"/>
      <c r="I245" s="13"/>
      <c r="J245" s="13"/>
      <c r="K245" s="13"/>
      <c r="L245" s="13"/>
    </row>
    <row r="246" spans="1:12" x14ac:dyDescent="0.2">
      <c r="A246" s="13"/>
      <c r="B246" s="13"/>
      <c r="C246" s="13"/>
      <c r="D246" s="13"/>
      <c r="E246" s="13"/>
      <c r="F246" s="13"/>
      <c r="G246" s="13"/>
      <c r="H246" s="13"/>
      <c r="I246" s="13"/>
      <c r="J246" s="13"/>
      <c r="K246" s="13"/>
      <c r="L246" s="13"/>
    </row>
    <row r="247" spans="1:12" x14ac:dyDescent="0.2">
      <c r="A247" s="13"/>
      <c r="B247" s="13"/>
      <c r="C247" s="13"/>
      <c r="D247" s="13"/>
      <c r="E247" s="13"/>
      <c r="F247" s="13"/>
      <c r="G247" s="13"/>
      <c r="H247" s="13"/>
      <c r="I247" s="13"/>
      <c r="J247" s="13"/>
      <c r="K247" s="13"/>
      <c r="L247" s="13"/>
    </row>
    <row r="248" spans="1:12" x14ac:dyDescent="0.2">
      <c r="A248" s="13"/>
      <c r="B248" s="13"/>
      <c r="C248" s="13"/>
      <c r="D248" s="13"/>
      <c r="E248" s="13"/>
      <c r="F248" s="13"/>
      <c r="G248" s="13"/>
      <c r="H248" s="13"/>
      <c r="I248" s="13"/>
      <c r="J248" s="13"/>
      <c r="K248" s="13"/>
      <c r="L248" s="13"/>
    </row>
    <row r="249" spans="1:12" x14ac:dyDescent="0.2">
      <c r="A249" s="13"/>
      <c r="B249" s="13"/>
      <c r="C249" s="13"/>
      <c r="D249" s="13"/>
      <c r="E249" s="13"/>
      <c r="F249" s="13"/>
      <c r="G249" s="13"/>
      <c r="H249" s="13"/>
      <c r="I249" s="13"/>
      <c r="J249" s="13"/>
      <c r="K249" s="13"/>
      <c r="L249" s="13"/>
    </row>
    <row r="250" spans="1:12" x14ac:dyDescent="0.2">
      <c r="A250" s="13"/>
      <c r="B250" s="13"/>
      <c r="C250" s="13"/>
      <c r="D250" s="13"/>
      <c r="E250" s="13"/>
      <c r="F250" s="13"/>
      <c r="G250" s="13"/>
      <c r="H250" s="13"/>
      <c r="I250" s="13"/>
      <c r="J250" s="13"/>
      <c r="K250" s="13"/>
      <c r="L250" s="13"/>
    </row>
    <row r="251" spans="1:12" x14ac:dyDescent="0.2">
      <c r="A251" s="13"/>
      <c r="B251" s="13"/>
      <c r="C251" s="13"/>
      <c r="D251" s="13"/>
      <c r="E251" s="13"/>
      <c r="F251" s="13"/>
      <c r="G251" s="13"/>
      <c r="H251" s="13"/>
      <c r="I251" s="13"/>
      <c r="J251" s="13"/>
      <c r="K251" s="13"/>
      <c r="L251" s="13"/>
    </row>
    <row r="252" spans="1:12" x14ac:dyDescent="0.2">
      <c r="A252" s="13"/>
      <c r="B252" s="13"/>
      <c r="C252" s="13"/>
      <c r="D252" s="13"/>
      <c r="E252" s="13"/>
      <c r="F252" s="13"/>
      <c r="G252" s="13"/>
      <c r="H252" s="13"/>
      <c r="I252" s="13"/>
      <c r="J252" s="13"/>
      <c r="K252" s="13"/>
      <c r="L252" s="13"/>
    </row>
    <row r="253" spans="1:12" x14ac:dyDescent="0.2">
      <c r="A253" s="13"/>
      <c r="B253" s="13"/>
      <c r="C253" s="13"/>
      <c r="D253" s="13"/>
      <c r="E253" s="13"/>
      <c r="F253" s="13"/>
      <c r="G253" s="13"/>
      <c r="H253" s="13"/>
      <c r="I253" s="13"/>
      <c r="J253" s="13"/>
      <c r="K253" s="13"/>
      <c r="L253" s="13"/>
    </row>
    <row r="254" spans="1:12" x14ac:dyDescent="0.2">
      <c r="A254" s="13"/>
      <c r="B254" s="13"/>
      <c r="C254" s="13"/>
      <c r="D254" s="13"/>
      <c r="E254" s="13"/>
      <c r="F254" s="13"/>
      <c r="G254" s="13"/>
      <c r="H254" s="13"/>
      <c r="I254" s="13"/>
      <c r="J254" s="13"/>
      <c r="K254" s="13"/>
      <c r="L254" s="13"/>
    </row>
    <row r="255" spans="1:12" x14ac:dyDescent="0.2">
      <c r="A255" s="13"/>
      <c r="B255" s="13"/>
      <c r="C255" s="13"/>
      <c r="D255" s="13"/>
      <c r="E255" s="13"/>
      <c r="F255" s="13"/>
      <c r="G255" s="13"/>
      <c r="H255" s="13"/>
      <c r="I255" s="13"/>
      <c r="J255" s="13"/>
      <c r="K255" s="13"/>
      <c r="L255" s="13"/>
    </row>
    <row r="256" spans="1:12" x14ac:dyDescent="0.2">
      <c r="A256" s="13"/>
      <c r="B256" s="13"/>
      <c r="C256" s="13"/>
      <c r="D256" s="13"/>
      <c r="E256" s="13"/>
      <c r="F256" s="13"/>
      <c r="G256" s="13"/>
      <c r="H256" s="13"/>
      <c r="I256" s="13"/>
      <c r="J256" s="13"/>
      <c r="K256" s="13"/>
      <c r="L256" s="13"/>
    </row>
    <row r="257" spans="1:12" x14ac:dyDescent="0.2">
      <c r="A257" s="13"/>
      <c r="B257" s="13"/>
      <c r="C257" s="13"/>
      <c r="D257" s="13"/>
      <c r="E257" s="13"/>
      <c r="F257" s="13"/>
      <c r="G257" s="13"/>
      <c r="H257" s="13"/>
      <c r="I257" s="13"/>
      <c r="J257" s="13"/>
      <c r="K257" s="13"/>
      <c r="L257" s="13"/>
    </row>
    <row r="258" spans="1:12" x14ac:dyDescent="0.2">
      <c r="A258" s="13"/>
      <c r="B258" s="13"/>
      <c r="C258" s="13"/>
      <c r="D258" s="13"/>
      <c r="E258" s="13"/>
      <c r="F258" s="13"/>
      <c r="G258" s="13"/>
      <c r="H258" s="13"/>
      <c r="I258" s="13"/>
      <c r="J258" s="13"/>
      <c r="K258" s="13"/>
      <c r="L258" s="13"/>
    </row>
    <row r="259" spans="1:12" x14ac:dyDescent="0.2">
      <c r="A259" s="13"/>
      <c r="B259" s="13"/>
      <c r="C259" s="13"/>
      <c r="D259" s="13"/>
      <c r="E259" s="13"/>
      <c r="F259" s="13"/>
      <c r="G259" s="13"/>
      <c r="H259" s="13"/>
      <c r="I259" s="13"/>
      <c r="J259" s="13"/>
      <c r="K259" s="13"/>
      <c r="L259" s="13"/>
    </row>
    <row r="260" spans="1:12" x14ac:dyDescent="0.2">
      <c r="A260" s="13"/>
      <c r="B260" s="13"/>
      <c r="C260" s="13"/>
      <c r="D260" s="13"/>
      <c r="E260" s="13"/>
      <c r="F260" s="13"/>
      <c r="G260" s="13"/>
      <c r="H260" s="13"/>
      <c r="I260" s="13"/>
      <c r="J260" s="13"/>
      <c r="K260" s="13"/>
      <c r="L260" s="13"/>
    </row>
    <row r="261" spans="1:12" x14ac:dyDescent="0.2">
      <c r="A261" s="13"/>
      <c r="B261" s="13"/>
      <c r="C261" s="13"/>
      <c r="D261" s="13"/>
      <c r="E261" s="13"/>
      <c r="F261" s="13"/>
      <c r="G261" s="13"/>
      <c r="H261" s="13"/>
      <c r="I261" s="13"/>
      <c r="J261" s="13"/>
      <c r="K261" s="13"/>
      <c r="L261" s="13"/>
    </row>
    <row r="262" spans="1:12" x14ac:dyDescent="0.2">
      <c r="A262" s="13"/>
      <c r="B262" s="13"/>
      <c r="C262" s="13"/>
      <c r="D262" s="13"/>
      <c r="E262" s="13"/>
      <c r="F262" s="13"/>
      <c r="G262" s="13"/>
      <c r="H262" s="13"/>
      <c r="I262" s="13"/>
      <c r="J262" s="13"/>
      <c r="K262" s="13"/>
      <c r="L262" s="13"/>
    </row>
    <row r="263" spans="1:12" x14ac:dyDescent="0.2">
      <c r="A263" s="13"/>
      <c r="B263" s="13"/>
      <c r="C263" s="13"/>
      <c r="D263" s="13"/>
      <c r="E263" s="13"/>
      <c r="F263" s="13"/>
      <c r="G263" s="13"/>
      <c r="H263" s="13"/>
      <c r="I263" s="13"/>
      <c r="J263" s="13"/>
      <c r="K263" s="13"/>
      <c r="L263" s="13"/>
    </row>
    <row r="264" spans="1:12" x14ac:dyDescent="0.2">
      <c r="A264" s="13"/>
      <c r="B264" s="13"/>
      <c r="C264" s="13"/>
      <c r="D264" s="13"/>
      <c r="E264" s="13"/>
      <c r="F264" s="13"/>
      <c r="G264" s="13"/>
      <c r="H264" s="13"/>
      <c r="I264" s="13"/>
      <c r="J264" s="13"/>
      <c r="K264" s="13"/>
      <c r="L264" s="13"/>
    </row>
    <row r="265" spans="1:12" x14ac:dyDescent="0.2">
      <c r="A265" s="13"/>
      <c r="B265" s="13"/>
      <c r="C265" s="13"/>
      <c r="D265" s="13"/>
      <c r="E265" s="13"/>
      <c r="F265" s="13"/>
      <c r="G265" s="13"/>
      <c r="H265" s="13"/>
      <c r="I265" s="13"/>
      <c r="J265" s="13"/>
      <c r="K265" s="13"/>
      <c r="L265" s="13"/>
    </row>
    <row r="266" spans="1:12" x14ac:dyDescent="0.2">
      <c r="A266" s="13"/>
      <c r="B266" s="13"/>
      <c r="C266" s="13"/>
      <c r="D266" s="13"/>
      <c r="E266" s="13"/>
      <c r="F266" s="13"/>
      <c r="G266" s="13"/>
      <c r="H266" s="13"/>
      <c r="I266" s="13"/>
      <c r="J266" s="13"/>
      <c r="K266" s="13"/>
      <c r="L266" s="13"/>
    </row>
    <row r="267" spans="1:12" x14ac:dyDescent="0.2">
      <c r="A267" s="13"/>
      <c r="B267" s="13"/>
      <c r="C267" s="13"/>
      <c r="D267" s="13"/>
      <c r="E267" s="13"/>
      <c r="F267" s="13"/>
      <c r="G267" s="13"/>
      <c r="H267" s="13"/>
      <c r="I267" s="13"/>
      <c r="J267" s="13"/>
      <c r="K267" s="13"/>
      <c r="L267" s="13"/>
    </row>
    <row r="268" spans="1:12" x14ac:dyDescent="0.2">
      <c r="A268" s="13"/>
      <c r="B268" s="13"/>
      <c r="C268" s="13"/>
      <c r="D268" s="13"/>
      <c r="E268" s="13"/>
      <c r="F268" s="13"/>
      <c r="G268" s="13"/>
      <c r="H268" s="13"/>
      <c r="I268" s="13"/>
      <c r="J268" s="13"/>
      <c r="K268" s="13"/>
      <c r="L268" s="13"/>
    </row>
    <row r="269" spans="1:12" x14ac:dyDescent="0.2">
      <c r="A269" s="13"/>
      <c r="B269" s="13"/>
      <c r="C269" s="13"/>
      <c r="D269" s="13"/>
      <c r="E269" s="13"/>
      <c r="F269" s="13"/>
      <c r="G269" s="13"/>
      <c r="H269" s="13"/>
      <c r="I269" s="13"/>
      <c r="J269" s="13"/>
      <c r="K269" s="13"/>
      <c r="L269" s="13"/>
    </row>
    <row r="270" spans="1:12" x14ac:dyDescent="0.2">
      <c r="A270" s="13"/>
      <c r="B270" s="13"/>
      <c r="C270" s="13"/>
      <c r="D270" s="13"/>
      <c r="E270" s="13"/>
      <c r="F270" s="13"/>
      <c r="G270" s="13"/>
      <c r="H270" s="13"/>
      <c r="I270" s="13"/>
      <c r="J270" s="13"/>
      <c r="K270" s="13"/>
      <c r="L270" s="13"/>
    </row>
    <row r="271" spans="1:12" x14ac:dyDescent="0.2">
      <c r="A271" s="13"/>
      <c r="B271" s="13"/>
      <c r="C271" s="13"/>
      <c r="D271" s="13"/>
      <c r="E271" s="13"/>
      <c r="F271" s="13"/>
      <c r="G271" s="13"/>
      <c r="H271" s="13"/>
      <c r="I271" s="13"/>
      <c r="J271" s="13"/>
      <c r="K271" s="13"/>
      <c r="L271" s="13"/>
    </row>
    <row r="272" spans="1:12" x14ac:dyDescent="0.2">
      <c r="A272" s="13"/>
      <c r="B272" s="13"/>
      <c r="C272" s="13"/>
      <c r="D272" s="13"/>
      <c r="E272" s="13"/>
      <c r="F272" s="13"/>
      <c r="G272" s="13"/>
      <c r="H272" s="13"/>
      <c r="I272" s="13"/>
      <c r="J272" s="13"/>
      <c r="K272" s="13"/>
      <c r="L272" s="13"/>
    </row>
    <row r="273" spans="4:12" x14ac:dyDescent="0.2">
      <c r="D273" s="13"/>
      <c r="E273" s="13"/>
      <c r="F273" s="13"/>
      <c r="G273" s="13"/>
      <c r="H273" s="13"/>
      <c r="I273" s="13"/>
      <c r="J273" s="13"/>
      <c r="K273" s="13"/>
      <c r="L273" s="13"/>
    </row>
    <row r="274" spans="4:12" x14ac:dyDescent="0.2">
      <c r="D274" s="13"/>
      <c r="E274" s="13"/>
      <c r="F274" s="13"/>
      <c r="G274" s="13"/>
      <c r="H274" s="13"/>
      <c r="I274" s="13"/>
      <c r="J274" s="13"/>
      <c r="K274" s="13"/>
      <c r="L274" s="13"/>
    </row>
    <row r="275" spans="4:12" x14ac:dyDescent="0.2">
      <c r="D275" s="13"/>
      <c r="E275" s="13"/>
      <c r="F275" s="13"/>
      <c r="G275" s="13"/>
      <c r="H275" s="13"/>
      <c r="I275" s="13"/>
      <c r="J275" s="13"/>
      <c r="K275" s="13"/>
      <c r="L275" s="13"/>
    </row>
  </sheetData>
  <mergeCells count="4">
    <mergeCell ref="D1:E1"/>
    <mergeCell ref="B2:E2"/>
    <mergeCell ref="B3:E3"/>
    <mergeCell ref="A82:B82"/>
  </mergeCells>
  <phoneticPr fontId="9" type="noConversion"/>
  <pageMargins left="0.75" right="0.75" top="1" bottom="1" header="0.5" footer="0.5"/>
  <pageSetup scale="6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G45"/>
  <sheetViews>
    <sheetView showGridLines="0" workbookViewId="0">
      <selection activeCell="M39" sqref="M39"/>
    </sheetView>
  </sheetViews>
  <sheetFormatPr defaultColWidth="12" defaultRowHeight="12.75" x14ac:dyDescent="0.2"/>
  <cols>
    <col min="1" max="1" width="13.6640625" style="1" customWidth="1"/>
    <col min="2" max="2" width="20.33203125" style="1" customWidth="1"/>
    <col min="3" max="3" width="15.33203125" style="1" customWidth="1"/>
    <col min="4" max="4" width="18.1640625" style="1" customWidth="1"/>
    <col min="5" max="5" width="20.5" style="1" customWidth="1"/>
    <col min="6" max="6" width="18.33203125" style="1" customWidth="1"/>
    <col min="7" max="16384" width="12" style="1"/>
  </cols>
  <sheetData>
    <row r="1" spans="1:6" ht="47.25" customHeight="1" x14ac:dyDescent="0.2">
      <c r="D1" s="14" t="s">
        <v>139</v>
      </c>
    </row>
    <row r="3" spans="1:6" ht="20.25" x14ac:dyDescent="0.2">
      <c r="A3" s="15" t="s">
        <v>134</v>
      </c>
      <c r="D3" s="4" t="s">
        <v>224</v>
      </c>
    </row>
    <row r="5" spans="1:6" ht="13.5" thickBot="1" x14ac:dyDescent="0.25"/>
    <row r="6" spans="1:6" x14ac:dyDescent="0.2">
      <c r="A6" s="490" t="s">
        <v>140</v>
      </c>
      <c r="B6" s="491"/>
      <c r="C6" s="491"/>
      <c r="D6" s="491"/>
      <c r="E6" s="491"/>
      <c r="F6" s="492"/>
    </row>
    <row r="7" spans="1:6" x14ac:dyDescent="0.2">
      <c r="A7" s="16" t="s">
        <v>141</v>
      </c>
      <c r="B7" s="2"/>
      <c r="C7" s="2"/>
      <c r="D7" s="2"/>
      <c r="E7" s="2"/>
      <c r="F7" s="5"/>
    </row>
    <row r="8" spans="1:6" x14ac:dyDescent="0.2">
      <c r="A8" s="16" t="s">
        <v>142</v>
      </c>
      <c r="B8" s="34" t="s">
        <v>28</v>
      </c>
      <c r="C8" s="34" t="s">
        <v>29</v>
      </c>
      <c r="D8" s="34" t="s">
        <v>143</v>
      </c>
      <c r="E8" s="34" t="s">
        <v>144</v>
      </c>
      <c r="F8" s="3" t="s">
        <v>137</v>
      </c>
    </row>
    <row r="9" spans="1:6" x14ac:dyDescent="0.2">
      <c r="A9" s="16"/>
      <c r="B9" s="2"/>
      <c r="C9" s="2"/>
      <c r="D9" s="2"/>
      <c r="E9" s="2"/>
      <c r="F9" s="5"/>
    </row>
    <row r="10" spans="1:6" x14ac:dyDescent="0.2">
      <c r="A10" s="17">
        <v>35034</v>
      </c>
      <c r="B10" s="18">
        <v>0.53154000000000001</v>
      </c>
      <c r="C10" s="18">
        <v>0.48782999999999999</v>
      </c>
      <c r="D10" s="18">
        <v>0.40112999999999999</v>
      </c>
      <c r="E10" s="18">
        <v>0.22891</v>
      </c>
      <c r="F10" s="19">
        <v>0.48097000000000001</v>
      </c>
    </row>
    <row r="11" spans="1:6" x14ac:dyDescent="0.2">
      <c r="A11" s="17">
        <v>35096</v>
      </c>
      <c r="B11" s="18">
        <v>0.53349000000000002</v>
      </c>
      <c r="C11" s="18">
        <v>0.48977999999999999</v>
      </c>
      <c r="D11" s="18">
        <v>0.10308</v>
      </c>
      <c r="E11" s="18">
        <v>0.24626000000000001</v>
      </c>
      <c r="F11" s="19">
        <v>0.48420000000000002</v>
      </c>
    </row>
    <row r="12" spans="1:6" x14ac:dyDescent="0.2">
      <c r="A12" s="17">
        <v>35400</v>
      </c>
      <c r="B12" s="18">
        <v>0.50070999999999999</v>
      </c>
      <c r="C12" s="18">
        <v>0.45628999999999997</v>
      </c>
      <c r="D12" s="18">
        <v>0.37130000000000002</v>
      </c>
      <c r="E12" s="18">
        <v>0.24559</v>
      </c>
      <c r="F12" s="19">
        <v>0.45233000000000001</v>
      </c>
    </row>
    <row r="13" spans="1:6" x14ac:dyDescent="0.2">
      <c r="A13" s="17">
        <v>35731</v>
      </c>
      <c r="B13" s="18">
        <v>0.52664999999999995</v>
      </c>
      <c r="C13" s="18">
        <v>0.49436999999999998</v>
      </c>
      <c r="D13" s="18">
        <v>0.44263000000000002</v>
      </c>
      <c r="E13" s="18">
        <v>0.27654000000000001</v>
      </c>
      <c r="F13" s="19">
        <v>0.43504750000000003</v>
      </c>
    </row>
    <row r="14" spans="1:6" x14ac:dyDescent="0.2">
      <c r="A14" s="17">
        <v>35765</v>
      </c>
      <c r="B14" s="18">
        <v>0.54813000000000001</v>
      </c>
      <c r="C14" s="18">
        <v>0.51476</v>
      </c>
      <c r="D14" s="18">
        <v>0.43883</v>
      </c>
      <c r="E14" s="18">
        <v>0.33235999999999999</v>
      </c>
      <c r="F14" s="19">
        <v>0.50634000000000001</v>
      </c>
    </row>
    <row r="15" spans="1:6" x14ac:dyDescent="0.2">
      <c r="A15" s="17">
        <v>36130</v>
      </c>
      <c r="B15" s="8">
        <v>0.57865999999999995</v>
      </c>
      <c r="C15" s="8">
        <v>0.54529000000000005</v>
      </c>
      <c r="D15" s="8">
        <v>0.46936</v>
      </c>
      <c r="E15" s="8">
        <v>0.34816000000000003</v>
      </c>
      <c r="F15" s="20">
        <v>0.54501999999999995</v>
      </c>
    </row>
    <row r="16" spans="1:6" x14ac:dyDescent="0.2">
      <c r="A16" s="17">
        <v>36312</v>
      </c>
      <c r="B16" s="8">
        <v>0.57865999999999995</v>
      </c>
      <c r="C16" s="8">
        <v>0.54529000000000005</v>
      </c>
      <c r="D16" s="8">
        <v>0.46936</v>
      </c>
      <c r="E16" s="8">
        <v>0.34816000000000003</v>
      </c>
      <c r="F16" s="20">
        <v>0.54501999999999995</v>
      </c>
    </row>
    <row r="17" spans="1:6" x14ac:dyDescent="0.2">
      <c r="A17" s="17">
        <v>36495</v>
      </c>
      <c r="B17" s="8">
        <v>0.63971</v>
      </c>
      <c r="C17" s="8">
        <v>0.63024999999999998</v>
      </c>
      <c r="D17" s="8">
        <v>0.55432999999999999</v>
      </c>
      <c r="E17" s="8">
        <v>0.40884999999999999</v>
      </c>
      <c r="F17" s="20">
        <v>0.62290000000000001</v>
      </c>
    </row>
    <row r="18" spans="1:6" x14ac:dyDescent="0.2">
      <c r="A18" s="17">
        <v>36739</v>
      </c>
      <c r="B18" s="8">
        <v>0.77990000000000004</v>
      </c>
      <c r="C18" s="8">
        <v>0.74653000000000003</v>
      </c>
      <c r="D18" s="8">
        <v>0.67061000000000004</v>
      </c>
      <c r="E18" s="8">
        <v>0.54912000000000005</v>
      </c>
      <c r="F18" s="20">
        <v>0.75246999999999997</v>
      </c>
    </row>
    <row r="19" spans="1:6" x14ac:dyDescent="0.2">
      <c r="A19" s="17">
        <v>36831</v>
      </c>
      <c r="B19" s="8">
        <v>0.83565999999999996</v>
      </c>
      <c r="C19" s="8">
        <v>0.79620999999999997</v>
      </c>
      <c r="D19" s="8">
        <v>0.71448999999999996</v>
      </c>
      <c r="E19" s="8">
        <v>0.58382000000000001</v>
      </c>
      <c r="F19" s="20">
        <v>0.81067</v>
      </c>
    </row>
    <row r="20" spans="1:6" x14ac:dyDescent="0.2">
      <c r="A20" s="17">
        <v>37165</v>
      </c>
      <c r="B20" s="8">
        <v>1.03016</v>
      </c>
      <c r="C20" s="8">
        <v>0.96862000000000004</v>
      </c>
      <c r="D20" s="8">
        <v>0.87771999999999994</v>
      </c>
      <c r="E20" s="8">
        <v>0.73004999999999998</v>
      </c>
      <c r="F20" s="20">
        <v>0.99736999999999998</v>
      </c>
    </row>
    <row r="21" spans="1:6" x14ac:dyDescent="0.2">
      <c r="A21" s="17">
        <v>37530</v>
      </c>
      <c r="B21" s="8">
        <v>0.77786999999999995</v>
      </c>
      <c r="C21" s="8">
        <v>0.71723999999999999</v>
      </c>
      <c r="D21" s="8">
        <v>0.62307000000000001</v>
      </c>
      <c r="E21" s="8">
        <v>0.49919000000000002</v>
      </c>
      <c r="F21" s="20">
        <v>0.80945999999999996</v>
      </c>
    </row>
    <row r="22" spans="1:6" x14ac:dyDescent="0.2">
      <c r="A22" s="17">
        <v>37895</v>
      </c>
      <c r="B22" s="8">
        <v>0.90349999999999997</v>
      </c>
      <c r="C22" s="8">
        <v>0.84350000000000003</v>
      </c>
      <c r="D22" s="8">
        <v>0.74807000000000001</v>
      </c>
      <c r="E22" s="8">
        <v>0.61531999999999998</v>
      </c>
      <c r="F22" s="20">
        <v>0.87922</v>
      </c>
    </row>
    <row r="23" spans="1:6" x14ac:dyDescent="0.2">
      <c r="A23" s="17">
        <v>38169</v>
      </c>
      <c r="B23" s="8">
        <v>1.01244</v>
      </c>
      <c r="C23" s="8">
        <v>0.93662000000000001</v>
      </c>
      <c r="D23" s="8">
        <v>0.84999000000000002</v>
      </c>
      <c r="E23" s="8">
        <v>0.70477000000000001</v>
      </c>
      <c r="F23" s="20">
        <v>0.87595500000000004</v>
      </c>
    </row>
    <row r="24" spans="1:6" ht="13.5" thickBot="1" x14ac:dyDescent="0.25">
      <c r="A24" s="21"/>
      <c r="B24" s="22"/>
      <c r="C24" s="22"/>
      <c r="D24" s="22"/>
      <c r="E24" s="22"/>
      <c r="F24" s="23"/>
    </row>
    <row r="25" spans="1:6" x14ac:dyDescent="0.2">
      <c r="A25" s="24"/>
      <c r="B25" s="6"/>
      <c r="C25" s="6"/>
      <c r="D25" s="6"/>
      <c r="E25" s="6"/>
      <c r="F25" s="6"/>
    </row>
    <row r="26" spans="1:6" x14ac:dyDescent="0.2">
      <c r="A26" s="24"/>
      <c r="B26" s="6"/>
      <c r="C26" s="6"/>
      <c r="D26" s="6"/>
      <c r="E26" s="6"/>
      <c r="F26" s="6"/>
    </row>
    <row r="27" spans="1:6" ht="13.5" thickBot="1" x14ac:dyDescent="0.25">
      <c r="A27" s="25"/>
      <c r="B27" s="8"/>
      <c r="C27" s="8"/>
      <c r="D27" s="8"/>
      <c r="E27" s="8"/>
      <c r="F27" s="8"/>
    </row>
    <row r="28" spans="1:6" ht="13.5" thickBot="1" x14ac:dyDescent="0.25">
      <c r="A28" s="493" t="s">
        <v>139</v>
      </c>
      <c r="B28" s="494"/>
      <c r="C28" s="494"/>
      <c r="D28" s="494"/>
      <c r="E28" s="494"/>
      <c r="F28" s="495"/>
    </row>
    <row r="29" spans="1:6" x14ac:dyDescent="0.2">
      <c r="A29" s="26"/>
      <c r="B29" s="26"/>
      <c r="C29" s="26"/>
      <c r="D29" s="7" t="s">
        <v>145</v>
      </c>
      <c r="E29" s="26" t="s">
        <v>146</v>
      </c>
      <c r="F29" s="26" t="s">
        <v>143</v>
      </c>
    </row>
    <row r="30" spans="1:6" x14ac:dyDescent="0.2">
      <c r="B30" s="26" t="s">
        <v>28</v>
      </c>
      <c r="C30" s="26" t="s">
        <v>29</v>
      </c>
      <c r="D30" s="7" t="s">
        <v>29</v>
      </c>
      <c r="E30" s="26" t="s">
        <v>147</v>
      </c>
      <c r="F30" s="26" t="s">
        <v>148</v>
      </c>
    </row>
    <row r="31" spans="1:6" ht="13.5" thickBot="1" x14ac:dyDescent="0.25">
      <c r="A31" s="27" t="s">
        <v>141</v>
      </c>
      <c r="B31" s="27" t="s">
        <v>135</v>
      </c>
      <c r="C31" s="27" t="s">
        <v>136</v>
      </c>
      <c r="D31" s="28" t="s">
        <v>149</v>
      </c>
      <c r="E31" s="27" t="s">
        <v>150</v>
      </c>
      <c r="F31" s="27" t="s">
        <v>151</v>
      </c>
    </row>
    <row r="32" spans="1:6" ht="13.5" thickTop="1" x14ac:dyDescent="0.2">
      <c r="A32" s="29"/>
      <c r="B32" s="29"/>
      <c r="C32" s="29"/>
      <c r="D32" s="29"/>
      <c r="E32" s="29"/>
      <c r="F32" s="29"/>
    </row>
    <row r="33" spans="1:7" ht="13.5" customHeight="1" x14ac:dyDescent="0.2">
      <c r="A33" s="30">
        <v>38292</v>
      </c>
      <c r="B33" s="118">
        <v>0.96758459515163286</v>
      </c>
      <c r="C33" s="118">
        <v>0.95141552816324015</v>
      </c>
      <c r="D33" s="118">
        <v>0.90679266815537218</v>
      </c>
      <c r="E33" s="118">
        <v>0.75775673690711243</v>
      </c>
      <c r="F33" s="118">
        <v>0.59727283495491035</v>
      </c>
      <c r="G33" s="4"/>
    </row>
    <row r="34" spans="1:7" x14ac:dyDescent="0.2">
      <c r="A34" s="30">
        <v>38626</v>
      </c>
      <c r="B34" s="118">
        <v>1.2943935439561163</v>
      </c>
      <c r="C34" s="118">
        <v>1.2853197188486618</v>
      </c>
      <c r="D34" s="118">
        <v>1.2263904234058929</v>
      </c>
      <c r="E34" s="118">
        <v>1.040916310976651</v>
      </c>
      <c r="F34" s="118">
        <v>0.90748744923859725</v>
      </c>
    </row>
    <row r="36" spans="1:7" x14ac:dyDescent="0.2">
      <c r="A36" s="7"/>
    </row>
    <row r="37" spans="1:7" x14ac:dyDescent="0.2">
      <c r="A37" s="7"/>
    </row>
    <row r="38" spans="1:7" x14ac:dyDescent="0.2">
      <c r="A38" s="7"/>
    </row>
    <row r="39" spans="1:7" x14ac:dyDescent="0.2">
      <c r="A39" s="7"/>
    </row>
    <row r="40" spans="1:7" x14ac:dyDescent="0.2">
      <c r="A40" s="7"/>
    </row>
    <row r="41" spans="1:7" x14ac:dyDescent="0.2">
      <c r="A41" s="7"/>
    </row>
    <row r="42" spans="1:7" x14ac:dyDescent="0.2">
      <c r="A42" s="7"/>
    </row>
    <row r="43" spans="1:7" x14ac:dyDescent="0.2">
      <c r="A43" s="7"/>
    </row>
    <row r="44" spans="1:7" x14ac:dyDescent="0.2">
      <c r="A44" s="7"/>
    </row>
    <row r="45" spans="1:7" x14ac:dyDescent="0.2">
      <c r="A45" s="7"/>
    </row>
  </sheetData>
  <mergeCells count="2">
    <mergeCell ref="A6:F6"/>
    <mergeCell ref="A28:F28"/>
  </mergeCells>
  <phoneticPr fontId="9" type="noConversion"/>
  <pageMargins left="0.75" right="0.75" top="1" bottom="1" header="0.5" footer="0.5"/>
  <pageSetup scale="84" orientation="portrait" r:id="rId1"/>
  <headerFooter alignWithMargins="0">
    <oddHeader>&amp;RPage  3</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14"/>
  <sheetViews>
    <sheetView showGridLines="0" zoomScaleNormal="100" workbookViewId="0">
      <selection activeCell="M39" sqref="M39"/>
    </sheetView>
  </sheetViews>
  <sheetFormatPr defaultColWidth="10.6640625" defaultRowHeight="12.75" x14ac:dyDescent="0.2"/>
  <cols>
    <col min="1" max="1" width="15.6640625" style="135" customWidth="1"/>
    <col min="2" max="2" width="16.83203125" style="135" customWidth="1"/>
    <col min="3" max="3" width="15.5" style="135" customWidth="1"/>
    <col min="4" max="4" width="10.6640625" style="135" customWidth="1"/>
    <col min="5" max="5" width="12.33203125" style="135" bestFit="1" customWidth="1"/>
    <col min="6" max="6" width="10.6640625" style="135" customWidth="1"/>
    <col min="7" max="7" width="14.83203125" style="135" bestFit="1" customWidth="1"/>
    <col min="8" max="8" width="10.6640625" style="135" customWidth="1"/>
    <col min="9" max="9" width="14.83203125" style="135" bestFit="1" customWidth="1"/>
    <col min="10" max="16384" width="10.6640625" style="135"/>
  </cols>
  <sheetData>
    <row r="1" spans="1:9" ht="22.5" x14ac:dyDescent="0.2">
      <c r="A1" s="141"/>
      <c r="B1" s="141"/>
      <c r="C1" s="142"/>
      <c r="D1" s="142"/>
      <c r="E1" s="143"/>
      <c r="F1" s="144"/>
      <c r="G1" s="136"/>
    </row>
    <row r="2" spans="1:9" ht="22.5" x14ac:dyDescent="0.2">
      <c r="A2" s="141"/>
      <c r="B2" s="141"/>
      <c r="C2" s="142"/>
      <c r="D2" s="142"/>
      <c r="E2" s="145" t="s">
        <v>134</v>
      </c>
      <c r="F2" s="144"/>
    </row>
    <row r="3" spans="1:9" ht="22.5" x14ac:dyDescent="0.2">
      <c r="A3" s="141"/>
      <c r="B3" s="141"/>
      <c r="C3" s="142"/>
      <c r="D3" s="142"/>
      <c r="E3" s="143"/>
      <c r="F3" s="144"/>
      <c r="G3" s="136"/>
    </row>
    <row r="4" spans="1:9" ht="19.5" x14ac:dyDescent="0.2">
      <c r="B4" s="145"/>
      <c r="C4" s="142"/>
      <c r="E4" s="146"/>
      <c r="F4" s="146"/>
      <c r="G4" s="146"/>
    </row>
    <row r="5" spans="1:9" ht="19.5" x14ac:dyDescent="0.25">
      <c r="A5" s="147" t="s">
        <v>152</v>
      </c>
      <c r="B5" s="147"/>
      <c r="C5" s="148" t="s">
        <v>176</v>
      </c>
    </row>
    <row r="6" spans="1:9" ht="19.5" x14ac:dyDescent="0.2">
      <c r="A6" s="147"/>
      <c r="B6" s="147"/>
      <c r="C6" s="146" t="s">
        <v>177</v>
      </c>
    </row>
    <row r="7" spans="1:9" ht="19.5" x14ac:dyDescent="0.2">
      <c r="A7" s="147"/>
      <c r="B7" s="147"/>
      <c r="C7" s="142"/>
      <c r="D7" s="146"/>
    </row>
    <row r="8" spans="1:9" x14ac:dyDescent="0.2">
      <c r="A8" s="149"/>
      <c r="B8" s="149"/>
      <c r="C8" s="149"/>
      <c r="E8" s="138"/>
      <c r="F8" s="138"/>
      <c r="G8" s="149"/>
      <c r="I8" s="150"/>
    </row>
    <row r="9" spans="1:9" x14ac:dyDescent="0.2">
      <c r="A9" s="149" t="s">
        <v>141</v>
      </c>
      <c r="B9" s="150" t="s">
        <v>138</v>
      </c>
      <c r="C9" s="149" t="s">
        <v>178</v>
      </c>
      <c r="D9" s="138"/>
      <c r="E9" s="149" t="s">
        <v>179</v>
      </c>
    </row>
    <row r="10" spans="1:9" x14ac:dyDescent="0.2">
      <c r="A10" s="139" t="s">
        <v>164</v>
      </c>
      <c r="B10" s="151" t="s">
        <v>115</v>
      </c>
      <c r="C10" s="139" t="s">
        <v>115</v>
      </c>
      <c r="D10" s="138"/>
      <c r="E10" s="139" t="s">
        <v>111</v>
      </c>
    </row>
    <row r="11" spans="1:9" x14ac:dyDescent="0.2">
      <c r="A11" s="152">
        <v>38169</v>
      </c>
      <c r="B11" s="153">
        <v>250</v>
      </c>
      <c r="C11" s="153">
        <v>10.5</v>
      </c>
      <c r="D11" s="154"/>
      <c r="E11" s="137">
        <v>0.5222</v>
      </c>
    </row>
    <row r="12" spans="1:9" x14ac:dyDescent="0.2">
      <c r="A12" s="152">
        <v>38292</v>
      </c>
      <c r="B12" s="153">
        <v>250</v>
      </c>
      <c r="C12" s="153">
        <v>10.5</v>
      </c>
      <c r="D12" s="154"/>
      <c r="E12" s="137">
        <v>0.53760984555456015</v>
      </c>
    </row>
    <row r="13" spans="1:9" x14ac:dyDescent="0.2">
      <c r="A13" s="152">
        <v>38626</v>
      </c>
      <c r="B13" s="153">
        <v>250</v>
      </c>
      <c r="C13" s="153">
        <v>10.5</v>
      </c>
      <c r="D13" s="154"/>
      <c r="E13" s="137">
        <v>0.50081570397840569</v>
      </c>
      <c r="G13" s="153"/>
    </row>
    <row r="14" spans="1:9" x14ac:dyDescent="0.2">
      <c r="A14" s="135" t="s">
        <v>204</v>
      </c>
    </row>
  </sheetData>
  <phoneticPr fontId="9" type="noConversion"/>
  <pageMargins left="0.75" right="0.75" top="1" bottom="1" header="0.5" footer="0.5"/>
  <pageSetup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B520-96D8-49A6-B305-058A99973297}">
  <sheetPr>
    <tabColor rgb="FFFFC000"/>
  </sheetPr>
  <dimension ref="B4:D17"/>
  <sheetViews>
    <sheetView workbookViewId="0">
      <selection activeCell="B32" sqref="B32"/>
    </sheetView>
  </sheetViews>
  <sheetFormatPr defaultColWidth="9.33203125" defaultRowHeight="12.75" x14ac:dyDescent="0.2"/>
  <cols>
    <col min="1" max="1" width="9.33203125" style="345"/>
    <col min="2" max="2" width="32.5" style="345" customWidth="1"/>
    <col min="3" max="3" width="17" style="345" customWidth="1"/>
    <col min="4" max="4" width="20" style="345" customWidth="1"/>
    <col min="5" max="16384" width="9.33203125" style="345"/>
  </cols>
  <sheetData>
    <row r="4" spans="2:4" x14ac:dyDescent="0.2">
      <c r="C4" s="349" t="s">
        <v>17</v>
      </c>
      <c r="D4" s="350" t="s">
        <v>253</v>
      </c>
    </row>
    <row r="5" spans="2:4" x14ac:dyDescent="0.2">
      <c r="B5" s="345" t="s">
        <v>19</v>
      </c>
      <c r="C5" s="346">
        <v>544781</v>
      </c>
      <c r="D5" s="346">
        <v>568416</v>
      </c>
    </row>
    <row r="6" spans="2:4" x14ac:dyDescent="0.2">
      <c r="B6" s="345" t="s">
        <v>244</v>
      </c>
      <c r="C6" s="346">
        <v>-1273603</v>
      </c>
      <c r="D6" s="346">
        <v>-1328857</v>
      </c>
    </row>
    <row r="7" spans="2:4" x14ac:dyDescent="0.2">
      <c r="B7" s="345" t="s">
        <v>245</v>
      </c>
      <c r="C7" s="346">
        <v>-6776</v>
      </c>
      <c r="D7" s="346">
        <v>-7070</v>
      </c>
    </row>
    <row r="8" spans="2:4" x14ac:dyDescent="0.2">
      <c r="B8" s="345" t="s">
        <v>246</v>
      </c>
      <c r="C8" s="346">
        <v>2751892</v>
      </c>
      <c r="D8" s="346">
        <v>2871280</v>
      </c>
    </row>
    <row r="9" spans="2:4" x14ac:dyDescent="0.2">
      <c r="B9" s="345" t="s">
        <v>247</v>
      </c>
      <c r="C9" s="346">
        <v>1416284.97</v>
      </c>
      <c r="D9" s="346">
        <v>1477729</v>
      </c>
    </row>
    <row r="10" spans="2:4" x14ac:dyDescent="0.2">
      <c r="B10" s="345" t="s">
        <v>248</v>
      </c>
      <c r="C10" s="346">
        <v>373881</v>
      </c>
      <c r="D10" s="346">
        <v>390101</v>
      </c>
    </row>
    <row r="11" spans="2:4" x14ac:dyDescent="0.2">
      <c r="B11" s="345" t="s">
        <v>249</v>
      </c>
      <c r="C11" s="346">
        <v>319226</v>
      </c>
      <c r="D11" s="346">
        <v>333075</v>
      </c>
    </row>
    <row r="12" spans="2:4" x14ac:dyDescent="0.2">
      <c r="B12" s="345" t="s">
        <v>250</v>
      </c>
      <c r="C12" s="346">
        <v>-55000</v>
      </c>
      <c r="D12" s="346">
        <v>-57386</v>
      </c>
    </row>
    <row r="13" spans="2:4" x14ac:dyDescent="0.2">
      <c r="B13" s="345" t="s">
        <v>255</v>
      </c>
      <c r="C13" s="346">
        <v>220701.28</v>
      </c>
      <c r="D13" s="346">
        <v>230276</v>
      </c>
    </row>
    <row r="14" spans="2:4" x14ac:dyDescent="0.2">
      <c r="B14" s="345" t="s">
        <v>254</v>
      </c>
      <c r="C14" s="346">
        <v>-14266</v>
      </c>
      <c r="D14" s="346">
        <v>-14885</v>
      </c>
    </row>
    <row r="15" spans="2:4" x14ac:dyDescent="0.2">
      <c r="B15" s="345" t="s">
        <v>251</v>
      </c>
      <c r="C15" s="346">
        <v>-853603</v>
      </c>
      <c r="D15" s="346">
        <v>-890636</v>
      </c>
    </row>
    <row r="16" spans="2:4" ht="13.5" thickBot="1" x14ac:dyDescent="0.25">
      <c r="B16" s="347" t="s">
        <v>252</v>
      </c>
      <c r="C16" s="348">
        <v>3423518.25</v>
      </c>
      <c r="D16" s="348">
        <v>3572043</v>
      </c>
    </row>
    <row r="17" ht="13.5" thickTop="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S91"/>
  <sheetViews>
    <sheetView showGridLines="0" zoomScale="90" zoomScaleNormal="90" workbookViewId="0">
      <selection activeCell="W14" sqref="W14"/>
    </sheetView>
  </sheetViews>
  <sheetFormatPr defaultColWidth="9.33203125" defaultRowHeight="15" x14ac:dyDescent="0.25"/>
  <cols>
    <col min="1" max="1" width="5.6640625" style="169" customWidth="1"/>
    <col min="2" max="2" width="17.33203125" style="167" customWidth="1"/>
    <col min="3" max="3" width="8.33203125" style="167" customWidth="1"/>
    <col min="4" max="4" width="16.5" style="167" bestFit="1" customWidth="1"/>
    <col min="5" max="5" width="13.33203125" style="167" bestFit="1" customWidth="1"/>
    <col min="6" max="6" width="16.6640625" style="167" bestFit="1" customWidth="1"/>
    <col min="7" max="7" width="19.5" style="167" bestFit="1" customWidth="1"/>
    <col min="8" max="8" width="12.6640625" style="167" bestFit="1" customWidth="1"/>
    <col min="9" max="9" width="19.6640625" style="167" customWidth="1"/>
    <col min="10" max="10" width="14" style="167" bestFit="1" customWidth="1"/>
    <col min="11" max="11" width="11.5" style="167" customWidth="1"/>
    <col min="12" max="12" width="19.83203125" style="167" bestFit="1" customWidth="1"/>
    <col min="13" max="13" width="29.5" style="167" customWidth="1"/>
    <col min="14" max="14" width="16.1640625" style="173" customWidth="1"/>
    <col min="15" max="15" width="14" style="167" customWidth="1"/>
    <col min="16" max="16" width="15.1640625" style="168" customWidth="1"/>
    <col min="17" max="17" width="16.83203125" style="173" customWidth="1"/>
    <col min="18" max="18" width="16.83203125" style="167" customWidth="1"/>
    <col min="19" max="19" width="16.83203125" style="168" customWidth="1"/>
    <col min="20" max="16384" width="9.33203125" style="169"/>
  </cols>
  <sheetData>
    <row r="1" spans="1:19" x14ac:dyDescent="0.25">
      <c r="A1" s="166" t="s">
        <v>0</v>
      </c>
      <c r="I1" s="353"/>
      <c r="N1" s="167"/>
      <c r="Q1" s="167"/>
    </row>
    <row r="2" spans="1:19" x14ac:dyDescent="0.25">
      <c r="A2" s="166" t="s">
        <v>1</v>
      </c>
      <c r="I2" s="353"/>
      <c r="N2" s="167"/>
      <c r="Q2" s="167"/>
    </row>
    <row r="3" spans="1:19" x14ac:dyDescent="0.25">
      <c r="A3" s="166" t="s">
        <v>239</v>
      </c>
      <c r="I3" s="353"/>
      <c r="N3" s="167"/>
      <c r="Q3" s="167"/>
    </row>
    <row r="4" spans="1:19" x14ac:dyDescent="0.25">
      <c r="A4" s="166" t="s">
        <v>40</v>
      </c>
      <c r="I4" s="353"/>
      <c r="N4" s="167"/>
      <c r="Q4" s="167"/>
    </row>
    <row r="5" spans="1:19" x14ac:dyDescent="0.25">
      <c r="I5" s="353"/>
      <c r="N5" s="167"/>
      <c r="Q5" s="167"/>
    </row>
    <row r="6" spans="1:19" x14ac:dyDescent="0.25">
      <c r="A6" s="354"/>
      <c r="B6" s="293"/>
      <c r="C6" s="293"/>
      <c r="D6" s="293"/>
      <c r="E6" s="170"/>
      <c r="H6" s="171"/>
      <c r="I6" s="353"/>
      <c r="J6" s="171"/>
    </row>
    <row r="7" spans="1:19" ht="15" customHeight="1" thickBot="1" x14ac:dyDescent="0.3">
      <c r="A7" s="172">
        <v>1</v>
      </c>
      <c r="D7" s="173"/>
      <c r="E7" s="173" t="s">
        <v>20</v>
      </c>
      <c r="F7" s="173" t="s">
        <v>33</v>
      </c>
      <c r="G7" s="173" t="s">
        <v>49</v>
      </c>
      <c r="H7" s="174"/>
      <c r="I7" s="173"/>
      <c r="J7" s="174"/>
      <c r="K7" s="173"/>
      <c r="L7" s="173"/>
      <c r="N7" s="175" t="s">
        <v>205</v>
      </c>
      <c r="O7" s="176"/>
      <c r="P7" s="177"/>
      <c r="Q7" s="478" t="s">
        <v>208</v>
      </c>
      <c r="R7" s="479"/>
      <c r="S7" s="480"/>
    </row>
    <row r="8" spans="1:19" ht="15" customHeight="1" thickBot="1" x14ac:dyDescent="0.3">
      <c r="A8" s="172">
        <v>2</v>
      </c>
      <c r="D8" s="173" t="s">
        <v>94</v>
      </c>
      <c r="E8" s="173" t="s">
        <v>45</v>
      </c>
      <c r="F8" s="173" t="s">
        <v>47</v>
      </c>
      <c r="G8" s="173" t="s">
        <v>34</v>
      </c>
      <c r="H8" s="174"/>
      <c r="I8" s="173"/>
      <c r="J8" s="174"/>
      <c r="K8" s="173"/>
      <c r="L8" s="173"/>
      <c r="M8" s="178" t="s">
        <v>32</v>
      </c>
      <c r="N8" s="181">
        <v>373881</v>
      </c>
      <c r="O8" s="179" t="s">
        <v>18</v>
      </c>
      <c r="P8" s="182"/>
      <c r="Q8" s="181">
        <v>319226</v>
      </c>
      <c r="R8" s="179" t="s">
        <v>18</v>
      </c>
      <c r="S8" s="180"/>
    </row>
    <row r="9" spans="1:19" ht="15" customHeight="1" thickBot="1" x14ac:dyDescent="0.3">
      <c r="A9" s="172">
        <v>3</v>
      </c>
      <c r="D9" s="173" t="s">
        <v>44</v>
      </c>
      <c r="E9" s="173" t="s">
        <v>46</v>
      </c>
      <c r="F9" s="173" t="s">
        <v>46</v>
      </c>
      <c r="G9" s="173" t="s">
        <v>48</v>
      </c>
      <c r="H9" s="174" t="s">
        <v>30</v>
      </c>
      <c r="I9" s="173" t="s">
        <v>196</v>
      </c>
      <c r="J9" s="183" t="s">
        <v>178</v>
      </c>
      <c r="K9" s="173"/>
      <c r="L9" s="174" t="s">
        <v>37</v>
      </c>
      <c r="M9" s="178" t="s">
        <v>26</v>
      </c>
      <c r="N9" s="184">
        <v>4.1579999999999999E-2</v>
      </c>
      <c r="O9" s="185" t="s">
        <v>36</v>
      </c>
      <c r="P9" s="187"/>
      <c r="Q9" s="184">
        <v>4.1579999999999999E-2</v>
      </c>
      <c r="R9" s="185" t="s">
        <v>36</v>
      </c>
      <c r="S9" s="186"/>
    </row>
    <row r="10" spans="1:19" s="195" customFormat="1" ht="15" customHeight="1" thickBot="1" x14ac:dyDescent="0.3">
      <c r="A10" s="172">
        <v>4</v>
      </c>
      <c r="B10" s="167"/>
      <c r="C10" s="167"/>
      <c r="D10" s="188" t="s">
        <v>41</v>
      </c>
      <c r="E10" s="188" t="s">
        <v>42</v>
      </c>
      <c r="F10" s="188" t="s">
        <v>65</v>
      </c>
      <c r="G10" s="188" t="s">
        <v>42</v>
      </c>
      <c r="H10" s="189" t="s">
        <v>31</v>
      </c>
      <c r="I10" s="188" t="s">
        <v>35</v>
      </c>
      <c r="J10" s="189" t="s">
        <v>115</v>
      </c>
      <c r="K10" s="188" t="s">
        <v>119</v>
      </c>
      <c r="L10" s="189" t="s">
        <v>35</v>
      </c>
      <c r="M10" s="190" t="s">
        <v>27</v>
      </c>
      <c r="N10" s="191">
        <v>390101</v>
      </c>
      <c r="O10" s="192" t="s">
        <v>228</v>
      </c>
      <c r="P10" s="194"/>
      <c r="Q10" s="191">
        <v>333075</v>
      </c>
      <c r="R10" s="192" t="s">
        <v>228</v>
      </c>
      <c r="S10" s="193"/>
    </row>
    <row r="11" spans="1:19" s="195" customFormat="1" x14ac:dyDescent="0.25">
      <c r="A11" s="172">
        <v>5</v>
      </c>
      <c r="B11" s="167"/>
      <c r="C11" s="167"/>
      <c r="D11" s="196"/>
      <c r="E11" s="196"/>
      <c r="F11" s="196"/>
      <c r="G11" s="196"/>
      <c r="H11" s="174" t="s">
        <v>64</v>
      </c>
      <c r="I11" s="196"/>
      <c r="J11" s="174"/>
      <c r="K11" s="196"/>
      <c r="L11" s="476" t="s">
        <v>203</v>
      </c>
      <c r="M11" s="197"/>
      <c r="N11" s="198" t="s">
        <v>24</v>
      </c>
      <c r="O11" s="172" t="s">
        <v>197</v>
      </c>
      <c r="P11" s="199" t="s">
        <v>25</v>
      </c>
      <c r="Q11" s="200" t="s">
        <v>24</v>
      </c>
      <c r="R11" s="201" t="s">
        <v>197</v>
      </c>
      <c r="S11" s="202" t="s">
        <v>25</v>
      </c>
    </row>
    <row r="12" spans="1:19" s="195" customFormat="1" x14ac:dyDescent="0.25">
      <c r="A12" s="172">
        <v>6</v>
      </c>
      <c r="B12" s="203" t="s">
        <v>2</v>
      </c>
      <c r="C12" s="203" t="s">
        <v>3</v>
      </c>
      <c r="D12" s="352" t="s">
        <v>50</v>
      </c>
      <c r="E12" s="204" t="s">
        <v>51</v>
      </c>
      <c r="F12" s="204" t="s">
        <v>15</v>
      </c>
      <c r="G12" s="204" t="s">
        <v>52</v>
      </c>
      <c r="H12" s="204" t="s">
        <v>53</v>
      </c>
      <c r="I12" s="204" t="s">
        <v>198</v>
      </c>
      <c r="J12" s="204" t="s">
        <v>55</v>
      </c>
      <c r="K12" s="352" t="s">
        <v>56</v>
      </c>
      <c r="L12" s="477"/>
      <c r="M12" s="205"/>
      <c r="N12" s="206" t="s">
        <v>61</v>
      </c>
      <c r="O12" s="352" t="s">
        <v>62</v>
      </c>
      <c r="P12" s="208" t="s">
        <v>63</v>
      </c>
      <c r="Q12" s="206" t="s">
        <v>101</v>
      </c>
      <c r="R12" s="352" t="s">
        <v>206</v>
      </c>
      <c r="S12" s="207" t="s">
        <v>200</v>
      </c>
    </row>
    <row r="13" spans="1:19" x14ac:dyDescent="0.25">
      <c r="A13" s="172">
        <v>7</v>
      </c>
      <c r="B13" s="209" t="s">
        <v>4</v>
      </c>
      <c r="C13" s="209"/>
      <c r="D13" s="210">
        <v>218577.4</v>
      </c>
      <c r="E13" s="211">
        <v>1.0488600000000001</v>
      </c>
      <c r="F13" s="211">
        <v>0.31381000000000003</v>
      </c>
      <c r="G13" s="211">
        <v>5.8519999999999996E-2</v>
      </c>
      <c r="H13" s="211">
        <v>0.67653000000000008</v>
      </c>
      <c r="I13" s="212">
        <v>147874</v>
      </c>
      <c r="J13" s="213">
        <v>5.5</v>
      </c>
      <c r="K13" s="210">
        <v>909</v>
      </c>
      <c r="L13" s="214">
        <v>207868</v>
      </c>
      <c r="M13" s="215"/>
      <c r="N13" s="355">
        <v>1</v>
      </c>
      <c r="O13" s="216">
        <v>1754</v>
      </c>
      <c r="P13" s="218">
        <v>8.0199999999999994E-3</v>
      </c>
      <c r="Q13" s="355">
        <v>1</v>
      </c>
      <c r="R13" s="216">
        <v>1497</v>
      </c>
      <c r="S13" s="217">
        <v>6.8500000000000002E-3</v>
      </c>
    </row>
    <row r="14" spans="1:19" x14ac:dyDescent="0.25">
      <c r="A14" s="172">
        <v>8</v>
      </c>
      <c r="B14" s="209" t="s">
        <v>5</v>
      </c>
      <c r="C14" s="209"/>
      <c r="D14" s="210">
        <v>38726</v>
      </c>
      <c r="E14" s="219">
        <v>1.0947099999999996</v>
      </c>
      <c r="F14" s="219">
        <v>0.31381000000000003</v>
      </c>
      <c r="G14" s="219">
        <v>4.9410000000000009E-2</v>
      </c>
      <c r="H14" s="219">
        <v>0.73148999999999953</v>
      </c>
      <c r="I14" s="216">
        <v>28328</v>
      </c>
      <c r="J14" s="220">
        <v>7</v>
      </c>
      <c r="K14" s="210">
        <v>35</v>
      </c>
      <c r="L14" s="214">
        <v>31268</v>
      </c>
      <c r="M14" s="215"/>
      <c r="N14" s="355">
        <v>1</v>
      </c>
      <c r="O14" s="216">
        <v>264</v>
      </c>
      <c r="P14" s="218">
        <v>6.8199999999999997E-3</v>
      </c>
      <c r="Q14" s="355">
        <v>1</v>
      </c>
      <c r="R14" s="216">
        <v>225</v>
      </c>
      <c r="S14" s="217">
        <v>5.8100000000000001E-3</v>
      </c>
    </row>
    <row r="15" spans="1:19" x14ac:dyDescent="0.25">
      <c r="A15" s="172">
        <v>9</v>
      </c>
      <c r="B15" s="209" t="s">
        <v>14</v>
      </c>
      <c r="C15" s="209"/>
      <c r="D15" s="210">
        <v>55009539.100000001</v>
      </c>
      <c r="E15" s="219">
        <v>0.81020999999999987</v>
      </c>
      <c r="F15" s="219">
        <v>0.31381000000000003</v>
      </c>
      <c r="G15" s="219">
        <v>3.8239999999999996E-2</v>
      </c>
      <c r="H15" s="219">
        <v>0.45815999999999985</v>
      </c>
      <c r="I15" s="216">
        <v>25203170</v>
      </c>
      <c r="J15" s="220">
        <v>8</v>
      </c>
      <c r="K15" s="210">
        <v>80451</v>
      </c>
      <c r="L15" s="214">
        <v>32926466</v>
      </c>
      <c r="M15" s="215"/>
      <c r="N15" s="355">
        <v>1</v>
      </c>
      <c r="O15" s="216">
        <v>277810</v>
      </c>
      <c r="P15" s="218">
        <v>5.0499999999999998E-3</v>
      </c>
      <c r="Q15" s="355">
        <v>1</v>
      </c>
      <c r="R15" s="216">
        <v>237199</v>
      </c>
      <c r="S15" s="217">
        <v>4.3099999999999996E-3</v>
      </c>
    </row>
    <row r="16" spans="1:19" x14ac:dyDescent="0.25">
      <c r="A16" s="172">
        <v>10</v>
      </c>
      <c r="B16" s="209" t="s">
        <v>12</v>
      </c>
      <c r="C16" s="209"/>
      <c r="D16" s="210">
        <v>18385904.899999999</v>
      </c>
      <c r="E16" s="219">
        <v>0.79219000000000017</v>
      </c>
      <c r="F16" s="219">
        <v>0.31381000000000003</v>
      </c>
      <c r="G16" s="219">
        <v>3.4699999999999995E-2</v>
      </c>
      <c r="H16" s="219">
        <v>0.44368000000000013</v>
      </c>
      <c r="I16" s="216">
        <v>8157458</v>
      </c>
      <c r="J16" s="220">
        <v>22</v>
      </c>
      <c r="K16" s="210">
        <v>6333</v>
      </c>
      <c r="L16" s="214">
        <v>9829370</v>
      </c>
      <c r="M16" s="215"/>
      <c r="N16" s="355">
        <v>1</v>
      </c>
      <c r="O16" s="216">
        <v>82933</v>
      </c>
      <c r="P16" s="218">
        <v>4.5100000000000001E-3</v>
      </c>
      <c r="Q16" s="355">
        <v>1</v>
      </c>
      <c r="R16" s="216">
        <v>70810</v>
      </c>
      <c r="S16" s="217">
        <v>3.8500000000000001E-3</v>
      </c>
    </row>
    <row r="17" spans="1:19" x14ac:dyDescent="0.25">
      <c r="A17" s="172">
        <v>11</v>
      </c>
      <c r="B17" s="209" t="s">
        <v>13</v>
      </c>
      <c r="C17" s="209"/>
      <c r="D17" s="210">
        <v>263842</v>
      </c>
      <c r="E17" s="219">
        <v>0.76294999999999957</v>
      </c>
      <c r="F17" s="219">
        <v>0.31381000000000003</v>
      </c>
      <c r="G17" s="219">
        <v>-1.3350000000000002E-2</v>
      </c>
      <c r="H17" s="219">
        <v>0.46248999999999957</v>
      </c>
      <c r="I17" s="216">
        <v>122024</v>
      </c>
      <c r="J17" s="220">
        <v>22</v>
      </c>
      <c r="K17" s="210">
        <v>24</v>
      </c>
      <c r="L17" s="214">
        <v>128360</v>
      </c>
      <c r="M17" s="215"/>
      <c r="N17" s="355">
        <v>1</v>
      </c>
      <c r="O17" s="216">
        <v>1083</v>
      </c>
      <c r="P17" s="218">
        <v>4.1000000000000003E-3</v>
      </c>
      <c r="Q17" s="355">
        <v>1</v>
      </c>
      <c r="R17" s="216">
        <v>925</v>
      </c>
      <c r="S17" s="217">
        <v>3.5100000000000001E-3</v>
      </c>
    </row>
    <row r="18" spans="1:19" x14ac:dyDescent="0.25">
      <c r="A18" s="172">
        <v>12</v>
      </c>
      <c r="B18" s="221">
        <v>27</v>
      </c>
      <c r="C18" s="221"/>
      <c r="D18" s="210">
        <v>591910</v>
      </c>
      <c r="E18" s="219">
        <v>0.58290999999999971</v>
      </c>
      <c r="F18" s="219">
        <v>0.31381000000000003</v>
      </c>
      <c r="G18" s="219">
        <v>2.8219999999999992E-2</v>
      </c>
      <c r="H18" s="219">
        <v>0.24087999999999968</v>
      </c>
      <c r="I18" s="216">
        <v>142579</v>
      </c>
      <c r="J18" s="220">
        <v>9</v>
      </c>
      <c r="K18" s="210">
        <v>755</v>
      </c>
      <c r="L18" s="214">
        <v>224119</v>
      </c>
      <c r="M18" s="215"/>
      <c r="N18" s="355">
        <v>1</v>
      </c>
      <c r="O18" s="216">
        <v>1891</v>
      </c>
      <c r="P18" s="218">
        <v>3.1900000000000001E-3</v>
      </c>
      <c r="Q18" s="355">
        <v>1</v>
      </c>
      <c r="R18" s="216">
        <v>1615</v>
      </c>
      <c r="S18" s="217">
        <v>2.7299999999999998E-3</v>
      </c>
    </row>
    <row r="19" spans="1:19" x14ac:dyDescent="0.25">
      <c r="A19" s="172">
        <v>13</v>
      </c>
      <c r="B19" s="222" t="s">
        <v>209</v>
      </c>
      <c r="C19" s="223" t="s">
        <v>6</v>
      </c>
      <c r="D19" s="224">
        <v>1992236.2</v>
      </c>
      <c r="E19" s="225">
        <v>0.57634000000000019</v>
      </c>
      <c r="F19" s="225">
        <v>0.20291000000000001</v>
      </c>
      <c r="G19" s="225">
        <v>2.8689999999999997E-2</v>
      </c>
      <c r="H19" s="225">
        <v>0.34474000000000016</v>
      </c>
      <c r="I19" s="242">
        <v>1337499</v>
      </c>
      <c r="J19" s="227">
        <v>250</v>
      </c>
      <c r="K19" s="224">
        <v>92</v>
      </c>
      <c r="L19" s="344">
        <v>1613499</v>
      </c>
      <c r="M19" s="229"/>
      <c r="N19" s="357">
        <v>1</v>
      </c>
      <c r="O19" s="230">
        <v>13614</v>
      </c>
      <c r="P19" s="232">
        <v>3.5100000000000001E-3</v>
      </c>
      <c r="Q19" s="357">
        <v>1</v>
      </c>
      <c r="R19" s="230">
        <v>11624</v>
      </c>
      <c r="S19" s="231">
        <v>3.0000000000000001E-3</v>
      </c>
    </row>
    <row r="20" spans="1:19" x14ac:dyDescent="0.25">
      <c r="A20" s="172">
        <v>14</v>
      </c>
      <c r="B20" s="221"/>
      <c r="C20" s="233" t="s">
        <v>7</v>
      </c>
      <c r="D20" s="210">
        <v>2142067.7000000002</v>
      </c>
      <c r="E20" s="219">
        <v>0.53271000000000002</v>
      </c>
      <c r="F20" s="219">
        <v>0.20291000000000001</v>
      </c>
      <c r="G20" s="219">
        <v>2.6029999999999994E-2</v>
      </c>
      <c r="H20" s="219">
        <v>0.30376999999999998</v>
      </c>
      <c r="I20" s="216"/>
      <c r="J20" s="220"/>
      <c r="K20" s="210"/>
      <c r="L20" s="214"/>
      <c r="M20" s="215"/>
      <c r="N20" s="355">
        <v>1</v>
      </c>
      <c r="O20" s="216"/>
      <c r="P20" s="218">
        <v>3.0899999999999999E-3</v>
      </c>
      <c r="Q20" s="355">
        <v>1</v>
      </c>
      <c r="R20" s="216"/>
      <c r="S20" s="217">
        <v>2.64E-3</v>
      </c>
    </row>
    <row r="21" spans="1:19" x14ac:dyDescent="0.25">
      <c r="A21" s="172">
        <v>15</v>
      </c>
      <c r="B21" s="222" t="s">
        <v>210</v>
      </c>
      <c r="C21" s="223" t="s">
        <v>6</v>
      </c>
      <c r="D21" s="224">
        <v>0</v>
      </c>
      <c r="E21" s="225">
        <v>0.59162000000000003</v>
      </c>
      <c r="F21" s="225">
        <v>0.20291000000000001</v>
      </c>
      <c r="G21" s="225">
        <v>4.4980000000000006E-2</v>
      </c>
      <c r="H21" s="225">
        <v>0.34372999999999998</v>
      </c>
      <c r="I21" s="226">
        <v>0</v>
      </c>
      <c r="J21" s="227">
        <v>250</v>
      </c>
      <c r="K21" s="224">
        <v>0</v>
      </c>
      <c r="L21" s="228">
        <v>0</v>
      </c>
      <c r="M21" s="229"/>
      <c r="N21" s="357">
        <v>1</v>
      </c>
      <c r="O21" s="230">
        <v>0</v>
      </c>
      <c r="P21" s="232">
        <v>3.5599999999999998E-3</v>
      </c>
      <c r="Q21" s="357">
        <v>1</v>
      </c>
      <c r="R21" s="230">
        <v>0</v>
      </c>
      <c r="S21" s="231">
        <v>3.0400000000000002E-3</v>
      </c>
    </row>
    <row r="22" spans="1:19" x14ac:dyDescent="0.25">
      <c r="A22" s="172">
        <v>16</v>
      </c>
      <c r="B22" s="221"/>
      <c r="C22" s="233" t="s">
        <v>7</v>
      </c>
      <c r="D22" s="210">
        <v>0</v>
      </c>
      <c r="E22" s="219">
        <v>0.54839999999999989</v>
      </c>
      <c r="F22" s="219">
        <v>0.20291000000000001</v>
      </c>
      <c r="G22" s="219">
        <v>4.2639999999999997E-2</v>
      </c>
      <c r="H22" s="219">
        <v>0.30284999999999984</v>
      </c>
      <c r="I22" s="216"/>
      <c r="J22" s="220"/>
      <c r="K22" s="210"/>
      <c r="L22" s="214"/>
      <c r="M22" s="215"/>
      <c r="N22" s="355">
        <v>1</v>
      </c>
      <c r="O22" s="216"/>
      <c r="P22" s="218">
        <v>3.13E-3</v>
      </c>
      <c r="Q22" s="355">
        <v>1</v>
      </c>
      <c r="R22" s="216"/>
      <c r="S22" s="217">
        <v>2.6800000000000001E-3</v>
      </c>
    </row>
    <row r="23" spans="1:19" x14ac:dyDescent="0.25">
      <c r="A23" s="172">
        <v>17</v>
      </c>
      <c r="B23" s="222" t="s">
        <v>87</v>
      </c>
      <c r="C23" s="223" t="s">
        <v>6</v>
      </c>
      <c r="D23" s="224">
        <v>169264</v>
      </c>
      <c r="E23" s="225">
        <v>0.32489000000000001</v>
      </c>
      <c r="F23" s="225">
        <v>0</v>
      </c>
      <c r="G23" s="225">
        <v>-2.3020000000000002E-2</v>
      </c>
      <c r="H23" s="225">
        <v>0.34791</v>
      </c>
      <c r="I23" s="226">
        <v>138891</v>
      </c>
      <c r="J23" s="227">
        <v>500</v>
      </c>
      <c r="K23" s="224">
        <v>8</v>
      </c>
      <c r="L23" s="228">
        <v>186891</v>
      </c>
      <c r="M23" s="229"/>
      <c r="N23" s="357">
        <v>0</v>
      </c>
      <c r="O23" s="230">
        <v>0</v>
      </c>
      <c r="P23" s="232">
        <v>0</v>
      </c>
      <c r="Q23" s="357">
        <v>0</v>
      </c>
      <c r="R23" s="230">
        <v>0</v>
      </c>
      <c r="S23" s="231">
        <v>0</v>
      </c>
    </row>
    <row r="24" spans="1:19" x14ac:dyDescent="0.25">
      <c r="A24" s="172">
        <v>18</v>
      </c>
      <c r="B24" s="221"/>
      <c r="C24" s="233" t="s">
        <v>7</v>
      </c>
      <c r="D24" s="210">
        <v>260994</v>
      </c>
      <c r="E24" s="219">
        <v>0.28625000000000006</v>
      </c>
      <c r="F24" s="219">
        <v>0</v>
      </c>
      <c r="G24" s="219">
        <v>-2.0279999999999999E-2</v>
      </c>
      <c r="H24" s="219">
        <v>0.30653000000000008</v>
      </c>
      <c r="I24" s="216"/>
      <c r="J24" s="220"/>
      <c r="K24" s="210"/>
      <c r="L24" s="214"/>
      <c r="M24" s="215"/>
      <c r="N24" s="355">
        <v>0</v>
      </c>
      <c r="O24" s="216"/>
      <c r="P24" s="218">
        <v>0</v>
      </c>
      <c r="Q24" s="355">
        <v>0</v>
      </c>
      <c r="R24" s="216"/>
      <c r="S24" s="217">
        <v>0</v>
      </c>
    </row>
    <row r="25" spans="1:19" x14ac:dyDescent="0.25">
      <c r="A25" s="172">
        <v>19</v>
      </c>
      <c r="B25" s="222" t="s">
        <v>211</v>
      </c>
      <c r="C25" s="223" t="s">
        <v>6</v>
      </c>
      <c r="D25" s="224">
        <v>399967</v>
      </c>
      <c r="E25" s="225">
        <v>0.53622000000000025</v>
      </c>
      <c r="F25" s="225">
        <v>0.20291000000000001</v>
      </c>
      <c r="G25" s="225">
        <v>-1.0850000000000005E-2</v>
      </c>
      <c r="H25" s="225">
        <v>0.34416000000000024</v>
      </c>
      <c r="I25" s="226">
        <v>328810</v>
      </c>
      <c r="J25" s="227">
        <v>250</v>
      </c>
      <c r="K25" s="224">
        <v>18</v>
      </c>
      <c r="L25" s="228">
        <v>382810</v>
      </c>
      <c r="M25" s="229"/>
      <c r="N25" s="357">
        <v>1</v>
      </c>
      <c r="O25" s="230">
        <v>3230</v>
      </c>
      <c r="P25" s="232">
        <v>3.3800000000000002E-3</v>
      </c>
      <c r="Q25" s="357">
        <v>1</v>
      </c>
      <c r="R25" s="230">
        <v>2758</v>
      </c>
      <c r="S25" s="231">
        <v>2.8900000000000002E-3</v>
      </c>
    </row>
    <row r="26" spans="1:19" x14ac:dyDescent="0.25">
      <c r="A26" s="172">
        <v>20</v>
      </c>
      <c r="B26" s="221"/>
      <c r="C26" s="233" t="s">
        <v>7</v>
      </c>
      <c r="D26" s="210">
        <v>630361</v>
      </c>
      <c r="E26" s="219">
        <v>0.49735999999999991</v>
      </c>
      <c r="F26" s="219">
        <v>0.20291000000000001</v>
      </c>
      <c r="G26" s="219">
        <v>-8.8000000000000023E-3</v>
      </c>
      <c r="H26" s="219">
        <v>0.30324999999999991</v>
      </c>
      <c r="I26" s="216"/>
      <c r="J26" s="220"/>
      <c r="K26" s="210"/>
      <c r="L26" s="214"/>
      <c r="M26" s="215"/>
      <c r="N26" s="355">
        <v>1</v>
      </c>
      <c r="O26" s="216"/>
      <c r="P26" s="218">
        <v>2.98E-3</v>
      </c>
      <c r="Q26" s="355">
        <v>1</v>
      </c>
      <c r="R26" s="216"/>
      <c r="S26" s="217">
        <v>2.5400000000000002E-3</v>
      </c>
    </row>
    <row r="27" spans="1:19" x14ac:dyDescent="0.25">
      <c r="A27" s="172">
        <v>21</v>
      </c>
      <c r="B27" s="222" t="s">
        <v>212</v>
      </c>
      <c r="C27" s="223" t="s">
        <v>6</v>
      </c>
      <c r="D27" s="224">
        <v>0</v>
      </c>
      <c r="E27" s="225">
        <v>0.55420000000000003</v>
      </c>
      <c r="F27" s="225">
        <v>0.20291000000000001</v>
      </c>
      <c r="G27" s="225">
        <v>7.5599999999999973E-3</v>
      </c>
      <c r="H27" s="225">
        <v>0.34372999999999998</v>
      </c>
      <c r="I27" s="226">
        <v>0</v>
      </c>
      <c r="J27" s="227">
        <v>250</v>
      </c>
      <c r="K27" s="224">
        <v>0</v>
      </c>
      <c r="L27" s="228">
        <v>0</v>
      </c>
      <c r="M27" s="229"/>
      <c r="N27" s="357">
        <v>1</v>
      </c>
      <c r="O27" s="230">
        <v>0</v>
      </c>
      <c r="P27" s="232">
        <v>3.5599999999999998E-3</v>
      </c>
      <c r="Q27" s="357">
        <v>1</v>
      </c>
      <c r="R27" s="230">
        <v>0</v>
      </c>
      <c r="S27" s="231">
        <v>3.0400000000000002E-3</v>
      </c>
    </row>
    <row r="28" spans="1:19" x14ac:dyDescent="0.25">
      <c r="A28" s="172">
        <v>22</v>
      </c>
      <c r="B28" s="221"/>
      <c r="C28" s="233" t="s">
        <v>7</v>
      </c>
      <c r="D28" s="210">
        <v>0</v>
      </c>
      <c r="E28" s="219">
        <v>0.51542999999999994</v>
      </c>
      <c r="F28" s="219">
        <v>0.20291000000000001</v>
      </c>
      <c r="G28" s="219">
        <v>9.669999999999998E-3</v>
      </c>
      <c r="H28" s="219">
        <v>0.3028499999999999</v>
      </c>
      <c r="I28" s="216"/>
      <c r="J28" s="220"/>
      <c r="K28" s="210"/>
      <c r="L28" s="214"/>
      <c r="M28" s="215"/>
      <c r="N28" s="355">
        <v>1</v>
      </c>
      <c r="O28" s="216"/>
      <c r="P28" s="218">
        <v>3.13E-3</v>
      </c>
      <c r="Q28" s="355">
        <v>1</v>
      </c>
      <c r="R28" s="216"/>
      <c r="S28" s="217">
        <v>2.6800000000000001E-3</v>
      </c>
    </row>
    <row r="29" spans="1:19" x14ac:dyDescent="0.25">
      <c r="A29" s="172">
        <v>23</v>
      </c>
      <c r="B29" s="222" t="s">
        <v>88</v>
      </c>
      <c r="C29" s="223" t="s">
        <v>6</v>
      </c>
      <c r="D29" s="224">
        <v>542975.5</v>
      </c>
      <c r="E29" s="225">
        <v>0.37150999999999995</v>
      </c>
      <c r="F29" s="225">
        <v>0.20291000000000001</v>
      </c>
      <c r="G29" s="225">
        <v>1.6139999999999995E-2</v>
      </c>
      <c r="H29" s="225">
        <v>0.15245999999999996</v>
      </c>
      <c r="I29" s="242">
        <v>158248</v>
      </c>
      <c r="J29" s="243">
        <v>1300</v>
      </c>
      <c r="K29" s="244">
        <v>5</v>
      </c>
      <c r="L29" s="344">
        <v>236248</v>
      </c>
      <c r="M29" s="229"/>
      <c r="N29" s="357">
        <v>1</v>
      </c>
      <c r="O29" s="234">
        <v>1993</v>
      </c>
      <c r="P29" s="236">
        <v>1.92E-3</v>
      </c>
      <c r="Q29" s="357">
        <v>1</v>
      </c>
      <c r="R29" s="234">
        <v>1702</v>
      </c>
      <c r="S29" s="235">
        <v>1.64E-3</v>
      </c>
    </row>
    <row r="30" spans="1:19" x14ac:dyDescent="0.25">
      <c r="A30" s="172">
        <v>24</v>
      </c>
      <c r="B30" s="222"/>
      <c r="C30" s="223" t="s">
        <v>7</v>
      </c>
      <c r="D30" s="224">
        <v>474167</v>
      </c>
      <c r="E30" s="225">
        <v>0.35449999999999976</v>
      </c>
      <c r="F30" s="225">
        <v>0.20291000000000001</v>
      </c>
      <c r="G30" s="225">
        <v>1.5119999999999998E-2</v>
      </c>
      <c r="H30" s="225">
        <v>0.13646999999999976</v>
      </c>
      <c r="I30" s="226"/>
      <c r="J30" s="227"/>
      <c r="K30" s="224"/>
      <c r="L30" s="237"/>
      <c r="M30" s="229"/>
      <c r="N30" s="357">
        <v>1</v>
      </c>
      <c r="O30" s="226"/>
      <c r="P30" s="239">
        <v>1.72E-3</v>
      </c>
      <c r="Q30" s="357">
        <v>1</v>
      </c>
      <c r="R30" s="226"/>
      <c r="S30" s="238">
        <v>1.47E-3</v>
      </c>
    </row>
    <row r="31" spans="1:19" x14ac:dyDescent="0.25">
      <c r="A31" s="172">
        <v>25</v>
      </c>
      <c r="B31" s="222"/>
      <c r="C31" s="223" t="s">
        <v>8</v>
      </c>
      <c r="D31" s="224">
        <v>97890.5</v>
      </c>
      <c r="E31" s="225">
        <v>0.32066999999999996</v>
      </c>
      <c r="F31" s="225">
        <v>0.20291000000000001</v>
      </c>
      <c r="G31" s="225">
        <v>1.3089999999999997E-2</v>
      </c>
      <c r="H31" s="225">
        <v>0.10466999999999996</v>
      </c>
      <c r="I31" s="226"/>
      <c r="J31" s="227"/>
      <c r="K31" s="224"/>
      <c r="L31" s="237"/>
      <c r="M31" s="229"/>
      <c r="N31" s="357">
        <v>1</v>
      </c>
      <c r="O31" s="226"/>
      <c r="P31" s="239">
        <v>1.32E-3</v>
      </c>
      <c r="Q31" s="357">
        <v>1</v>
      </c>
      <c r="R31" s="226"/>
      <c r="S31" s="238">
        <v>1.1299999999999999E-3</v>
      </c>
    </row>
    <row r="32" spans="1:19" x14ac:dyDescent="0.25">
      <c r="A32" s="172">
        <v>26</v>
      </c>
      <c r="B32" s="222"/>
      <c r="C32" s="223" t="s">
        <v>9</v>
      </c>
      <c r="D32" s="224">
        <v>6094</v>
      </c>
      <c r="E32" s="225">
        <v>0.2983800000000002</v>
      </c>
      <c r="F32" s="225">
        <v>0.20291000000000001</v>
      </c>
      <c r="G32" s="225">
        <v>1.1739999999999997E-2</v>
      </c>
      <c r="H32" s="225">
        <v>8.3730000000000193E-2</v>
      </c>
      <c r="I32" s="226"/>
      <c r="J32" s="227"/>
      <c r="K32" s="224"/>
      <c r="L32" s="237"/>
      <c r="M32" s="229"/>
      <c r="N32" s="357">
        <v>1</v>
      </c>
      <c r="O32" s="226"/>
      <c r="P32" s="239">
        <v>1.0499999999999999E-3</v>
      </c>
      <c r="Q32" s="357">
        <v>1</v>
      </c>
      <c r="R32" s="226"/>
      <c r="S32" s="238">
        <v>8.9999999999999998E-4</v>
      </c>
    </row>
    <row r="33" spans="1:19" x14ac:dyDescent="0.25">
      <c r="A33" s="172">
        <v>27</v>
      </c>
      <c r="B33" s="222"/>
      <c r="C33" s="223" t="s">
        <v>10</v>
      </c>
      <c r="D33" s="224">
        <v>0</v>
      </c>
      <c r="E33" s="225">
        <v>0.26867999999999997</v>
      </c>
      <c r="F33" s="225">
        <v>0.20291000000000001</v>
      </c>
      <c r="G33" s="225">
        <v>9.9599999999999966E-3</v>
      </c>
      <c r="H33" s="225">
        <v>5.5809999999999971E-2</v>
      </c>
      <c r="I33" s="226"/>
      <c r="J33" s="227"/>
      <c r="K33" s="224"/>
      <c r="L33" s="237"/>
      <c r="M33" s="229"/>
      <c r="N33" s="357">
        <v>1</v>
      </c>
      <c r="O33" s="226"/>
      <c r="P33" s="239">
        <v>6.9999999999999999E-4</v>
      </c>
      <c r="Q33" s="357">
        <v>1</v>
      </c>
      <c r="R33" s="226"/>
      <c r="S33" s="238">
        <v>5.9999999999999995E-4</v>
      </c>
    </row>
    <row r="34" spans="1:19" x14ac:dyDescent="0.25">
      <c r="A34" s="172">
        <v>28</v>
      </c>
      <c r="B34" s="221"/>
      <c r="C34" s="233" t="s">
        <v>11</v>
      </c>
      <c r="D34" s="210">
        <v>0</v>
      </c>
      <c r="E34" s="219">
        <v>0.23154000000000005</v>
      </c>
      <c r="F34" s="219">
        <v>0.20291000000000001</v>
      </c>
      <c r="G34" s="219">
        <v>7.7099999999999964E-3</v>
      </c>
      <c r="H34" s="219">
        <v>2.092000000000005E-2</v>
      </c>
      <c r="I34" s="216"/>
      <c r="J34" s="220"/>
      <c r="K34" s="210"/>
      <c r="L34" s="214"/>
      <c r="M34" s="215"/>
      <c r="N34" s="355">
        <v>1</v>
      </c>
      <c r="O34" s="216"/>
      <c r="P34" s="218">
        <v>2.5999999999999998E-4</v>
      </c>
      <c r="Q34" s="355">
        <v>1</v>
      </c>
      <c r="R34" s="216"/>
      <c r="S34" s="217">
        <v>2.3000000000000001E-4</v>
      </c>
    </row>
    <row r="35" spans="1:19" x14ac:dyDescent="0.25">
      <c r="A35" s="172">
        <v>29</v>
      </c>
      <c r="B35" s="222" t="s">
        <v>89</v>
      </c>
      <c r="C35" s="223" t="s">
        <v>6</v>
      </c>
      <c r="D35" s="224">
        <v>1086353</v>
      </c>
      <c r="E35" s="225">
        <v>0.34641000000000005</v>
      </c>
      <c r="F35" s="225">
        <v>0.20291000000000001</v>
      </c>
      <c r="G35" s="225">
        <v>-3.7100000000000032E-3</v>
      </c>
      <c r="H35" s="225">
        <v>0.14721000000000004</v>
      </c>
      <c r="I35" s="226">
        <v>251082</v>
      </c>
      <c r="J35" s="227">
        <v>1300</v>
      </c>
      <c r="K35" s="224">
        <v>11</v>
      </c>
      <c r="L35" s="228">
        <v>422682</v>
      </c>
      <c r="M35" s="229"/>
      <c r="N35" s="357">
        <v>1</v>
      </c>
      <c r="O35" s="234">
        <v>3566</v>
      </c>
      <c r="P35" s="236">
        <v>2.0899999999999998E-3</v>
      </c>
      <c r="Q35" s="357">
        <v>1</v>
      </c>
      <c r="R35" s="234">
        <v>3045</v>
      </c>
      <c r="S35" s="235">
        <v>1.7899999999999999E-3</v>
      </c>
    </row>
    <row r="36" spans="1:19" x14ac:dyDescent="0.25">
      <c r="A36" s="172">
        <v>30</v>
      </c>
      <c r="B36" s="222"/>
      <c r="C36" s="223" t="s">
        <v>7</v>
      </c>
      <c r="D36" s="224">
        <v>638955</v>
      </c>
      <c r="E36" s="225">
        <v>0.33204000000000006</v>
      </c>
      <c r="F36" s="225">
        <v>0.20291000000000001</v>
      </c>
      <c r="G36" s="225">
        <v>-2.6400000000000035E-3</v>
      </c>
      <c r="H36" s="225">
        <v>0.13177000000000005</v>
      </c>
      <c r="I36" s="226"/>
      <c r="J36" s="227"/>
      <c r="K36" s="224"/>
      <c r="L36" s="237"/>
      <c r="M36" s="229"/>
      <c r="N36" s="357">
        <v>1</v>
      </c>
      <c r="O36" s="226"/>
      <c r="P36" s="239">
        <v>1.8699999999999999E-3</v>
      </c>
      <c r="Q36" s="357">
        <v>1</v>
      </c>
      <c r="R36" s="226"/>
      <c r="S36" s="238">
        <v>1.6000000000000001E-3</v>
      </c>
    </row>
    <row r="37" spans="1:19" x14ac:dyDescent="0.25">
      <c r="A37" s="172">
        <v>31</v>
      </c>
      <c r="B37" s="222"/>
      <c r="C37" s="223" t="s">
        <v>8</v>
      </c>
      <c r="D37" s="224">
        <v>68923</v>
      </c>
      <c r="E37" s="225">
        <v>0.30340999999999985</v>
      </c>
      <c r="F37" s="225">
        <v>0.20291000000000001</v>
      </c>
      <c r="G37" s="225">
        <v>-5.5000000000000361E-4</v>
      </c>
      <c r="H37" s="225">
        <v>0.10104999999999985</v>
      </c>
      <c r="I37" s="226"/>
      <c r="J37" s="227"/>
      <c r="K37" s="224"/>
      <c r="L37" s="237"/>
      <c r="M37" s="229"/>
      <c r="N37" s="357">
        <v>1</v>
      </c>
      <c r="O37" s="226"/>
      <c r="P37" s="239">
        <v>1.4400000000000001E-3</v>
      </c>
      <c r="Q37" s="357">
        <v>1</v>
      </c>
      <c r="R37" s="226"/>
      <c r="S37" s="238">
        <v>1.23E-3</v>
      </c>
    </row>
    <row r="38" spans="1:19" x14ac:dyDescent="0.25">
      <c r="A38" s="172">
        <v>32</v>
      </c>
      <c r="B38" s="222"/>
      <c r="C38" s="223" t="s">
        <v>9</v>
      </c>
      <c r="D38" s="224">
        <v>0</v>
      </c>
      <c r="E38" s="225">
        <v>0.28459000000000018</v>
      </c>
      <c r="F38" s="225">
        <v>0.20291000000000001</v>
      </c>
      <c r="G38" s="225">
        <v>8.3999999999999613E-4</v>
      </c>
      <c r="H38" s="225">
        <v>8.0840000000000176E-2</v>
      </c>
      <c r="I38" s="226"/>
      <c r="J38" s="227"/>
      <c r="K38" s="224"/>
      <c r="L38" s="237"/>
      <c r="M38" s="229"/>
      <c r="N38" s="357">
        <v>1</v>
      </c>
      <c r="O38" s="226"/>
      <c r="P38" s="239">
        <v>1.15E-3</v>
      </c>
      <c r="Q38" s="357">
        <v>1</v>
      </c>
      <c r="R38" s="226"/>
      <c r="S38" s="238">
        <v>9.7999999999999997E-4</v>
      </c>
    </row>
    <row r="39" spans="1:19" x14ac:dyDescent="0.25">
      <c r="A39" s="172">
        <v>33</v>
      </c>
      <c r="B39" s="222"/>
      <c r="C39" s="223" t="s">
        <v>10</v>
      </c>
      <c r="D39" s="224">
        <v>0</v>
      </c>
      <c r="E39" s="225">
        <v>0.25951000000000018</v>
      </c>
      <c r="F39" s="225">
        <v>0.20291000000000001</v>
      </c>
      <c r="G39" s="225">
        <v>2.6899999999999971E-3</v>
      </c>
      <c r="H39" s="225">
        <v>5.391000000000018E-2</v>
      </c>
      <c r="I39" s="226"/>
      <c r="J39" s="227"/>
      <c r="K39" s="224"/>
      <c r="L39" s="237"/>
      <c r="M39" s="229"/>
      <c r="N39" s="357">
        <v>1</v>
      </c>
      <c r="O39" s="226"/>
      <c r="P39" s="239">
        <v>7.6999999999999996E-4</v>
      </c>
      <c r="Q39" s="357">
        <v>1</v>
      </c>
      <c r="R39" s="226"/>
      <c r="S39" s="238">
        <v>6.4999999999999997E-4</v>
      </c>
    </row>
    <row r="40" spans="1:19" x14ac:dyDescent="0.25">
      <c r="A40" s="172">
        <v>34</v>
      </c>
      <c r="B40" s="221"/>
      <c r="C40" s="233" t="s">
        <v>11</v>
      </c>
      <c r="D40" s="210">
        <v>0</v>
      </c>
      <c r="E40" s="219">
        <v>0.22809999999999994</v>
      </c>
      <c r="F40" s="219">
        <v>0.20291000000000001</v>
      </c>
      <c r="G40" s="219">
        <v>4.9899999999999962E-3</v>
      </c>
      <c r="H40" s="219">
        <v>2.019999999999994E-2</v>
      </c>
      <c r="I40" s="216"/>
      <c r="J40" s="220"/>
      <c r="K40" s="210"/>
      <c r="L40" s="214"/>
      <c r="M40" s="215"/>
      <c r="N40" s="355">
        <v>1</v>
      </c>
      <c r="O40" s="216"/>
      <c r="P40" s="218">
        <v>2.9E-4</v>
      </c>
      <c r="Q40" s="355">
        <v>1</v>
      </c>
      <c r="R40" s="216"/>
      <c r="S40" s="217">
        <v>2.4000000000000001E-4</v>
      </c>
    </row>
    <row r="41" spans="1:19" x14ac:dyDescent="0.25">
      <c r="A41" s="172">
        <v>35</v>
      </c>
      <c r="B41" s="222" t="s">
        <v>237</v>
      </c>
      <c r="C41" s="223" t="s">
        <v>6</v>
      </c>
      <c r="D41" s="224">
        <v>479847</v>
      </c>
      <c r="E41" s="225">
        <v>0.12883999999999998</v>
      </c>
      <c r="F41" s="225">
        <v>0</v>
      </c>
      <c r="G41" s="225">
        <v>-9.0799999999999995E-3</v>
      </c>
      <c r="H41" s="225">
        <v>0.13791999999999999</v>
      </c>
      <c r="I41" s="226">
        <v>256050</v>
      </c>
      <c r="J41" s="227">
        <v>1550</v>
      </c>
      <c r="K41" s="224">
        <v>4</v>
      </c>
      <c r="L41" s="228">
        <v>330450</v>
      </c>
      <c r="M41" s="229"/>
      <c r="N41" s="357">
        <v>0</v>
      </c>
      <c r="O41" s="234">
        <v>0</v>
      </c>
      <c r="P41" s="236">
        <v>0</v>
      </c>
      <c r="Q41" s="357">
        <v>0</v>
      </c>
      <c r="R41" s="234">
        <v>0</v>
      </c>
      <c r="S41" s="235">
        <v>0</v>
      </c>
    </row>
    <row r="42" spans="1:19" x14ac:dyDescent="0.25">
      <c r="A42" s="172">
        <v>36</v>
      </c>
      <c r="B42" s="222"/>
      <c r="C42" s="223" t="s">
        <v>7</v>
      </c>
      <c r="D42" s="224">
        <v>792463</v>
      </c>
      <c r="E42" s="225">
        <v>0.11533999999999998</v>
      </c>
      <c r="F42" s="225">
        <v>0</v>
      </c>
      <c r="G42" s="225">
        <v>-8.1300000000000001E-3</v>
      </c>
      <c r="H42" s="225">
        <v>0.12346999999999998</v>
      </c>
      <c r="I42" s="226"/>
      <c r="J42" s="227"/>
      <c r="K42" s="224"/>
      <c r="L42" s="237"/>
      <c r="M42" s="229"/>
      <c r="N42" s="357">
        <v>0</v>
      </c>
      <c r="O42" s="226"/>
      <c r="P42" s="239">
        <v>0</v>
      </c>
      <c r="Q42" s="357">
        <v>0</v>
      </c>
      <c r="R42" s="226"/>
      <c r="S42" s="238">
        <v>0</v>
      </c>
    </row>
    <row r="43" spans="1:19" x14ac:dyDescent="0.25">
      <c r="A43" s="172">
        <v>37</v>
      </c>
      <c r="B43" s="222"/>
      <c r="C43" s="223" t="s">
        <v>8</v>
      </c>
      <c r="D43" s="224">
        <v>542281</v>
      </c>
      <c r="E43" s="225">
        <v>8.8440000000000005E-2</v>
      </c>
      <c r="F43" s="225">
        <v>0</v>
      </c>
      <c r="G43" s="225">
        <v>-6.2300000000000003E-3</v>
      </c>
      <c r="H43" s="225">
        <v>9.4670000000000004E-2</v>
      </c>
      <c r="I43" s="226"/>
      <c r="J43" s="227"/>
      <c r="K43" s="224"/>
      <c r="L43" s="237"/>
      <c r="M43" s="229"/>
      <c r="N43" s="357">
        <v>0</v>
      </c>
      <c r="O43" s="226"/>
      <c r="P43" s="239">
        <v>0</v>
      </c>
      <c r="Q43" s="357">
        <v>0</v>
      </c>
      <c r="R43" s="226"/>
      <c r="S43" s="238">
        <v>0</v>
      </c>
    </row>
    <row r="44" spans="1:19" x14ac:dyDescent="0.25">
      <c r="A44" s="172">
        <v>38</v>
      </c>
      <c r="B44" s="222"/>
      <c r="C44" s="223" t="s">
        <v>9</v>
      </c>
      <c r="D44" s="224">
        <v>537117</v>
      </c>
      <c r="E44" s="225">
        <v>7.0770000000000013E-2</v>
      </c>
      <c r="F44" s="225">
        <v>0</v>
      </c>
      <c r="G44" s="225">
        <v>-4.9800000000000001E-3</v>
      </c>
      <c r="H44" s="225">
        <v>7.5750000000000012E-2</v>
      </c>
      <c r="I44" s="226"/>
      <c r="J44" s="227"/>
      <c r="K44" s="224"/>
      <c r="L44" s="237"/>
      <c r="M44" s="229"/>
      <c r="N44" s="357">
        <v>0</v>
      </c>
      <c r="O44" s="226"/>
      <c r="P44" s="239">
        <v>0</v>
      </c>
      <c r="Q44" s="357">
        <v>0</v>
      </c>
      <c r="R44" s="226"/>
      <c r="S44" s="238">
        <v>0</v>
      </c>
    </row>
    <row r="45" spans="1:19" x14ac:dyDescent="0.25">
      <c r="A45" s="172">
        <v>39</v>
      </c>
      <c r="B45" s="222"/>
      <c r="C45" s="223" t="s">
        <v>10</v>
      </c>
      <c r="D45" s="224">
        <v>0</v>
      </c>
      <c r="E45" s="225">
        <v>4.7180000000000007E-2</v>
      </c>
      <c r="F45" s="225">
        <v>0</v>
      </c>
      <c r="G45" s="225">
        <v>-3.32E-3</v>
      </c>
      <c r="H45" s="225">
        <v>5.0500000000000003E-2</v>
      </c>
      <c r="I45" s="226"/>
      <c r="J45" s="227"/>
      <c r="K45" s="224"/>
      <c r="L45" s="237"/>
      <c r="M45" s="229"/>
      <c r="N45" s="357">
        <v>0</v>
      </c>
      <c r="O45" s="226"/>
      <c r="P45" s="239">
        <v>0</v>
      </c>
      <c r="Q45" s="357">
        <v>0</v>
      </c>
      <c r="R45" s="226"/>
      <c r="S45" s="238">
        <v>0</v>
      </c>
    </row>
    <row r="46" spans="1:19" x14ac:dyDescent="0.25">
      <c r="A46" s="172">
        <v>40</v>
      </c>
      <c r="B46" s="221"/>
      <c r="C46" s="233" t="s">
        <v>11</v>
      </c>
      <c r="D46" s="210">
        <v>0</v>
      </c>
      <c r="E46" s="219">
        <v>1.7679999999999998E-2</v>
      </c>
      <c r="F46" s="219">
        <v>0</v>
      </c>
      <c r="G46" s="219">
        <v>-1.25E-3</v>
      </c>
      <c r="H46" s="219">
        <v>1.8929999999999999E-2</v>
      </c>
      <c r="I46" s="216"/>
      <c r="J46" s="220"/>
      <c r="K46" s="210"/>
      <c r="L46" s="214"/>
      <c r="M46" s="215"/>
      <c r="N46" s="355">
        <v>0</v>
      </c>
      <c r="O46" s="216"/>
      <c r="P46" s="218">
        <v>0</v>
      </c>
      <c r="Q46" s="355">
        <v>0</v>
      </c>
      <c r="R46" s="216"/>
      <c r="S46" s="217">
        <v>0</v>
      </c>
    </row>
    <row r="47" spans="1:19" s="248" customFormat="1" x14ac:dyDescent="0.25">
      <c r="A47" s="172">
        <v>41</v>
      </c>
      <c r="B47" s="222" t="s">
        <v>238</v>
      </c>
      <c r="C47" s="223" t="s">
        <v>6</v>
      </c>
      <c r="D47" s="240">
        <v>901597</v>
      </c>
      <c r="E47" s="241">
        <v>0.13275000000000001</v>
      </c>
      <c r="F47" s="241">
        <v>0</v>
      </c>
      <c r="G47" s="241">
        <v>-6.6600000000000001E-3</v>
      </c>
      <c r="H47" s="241">
        <v>0.13941000000000001</v>
      </c>
      <c r="I47" s="242">
        <v>610724</v>
      </c>
      <c r="J47" s="243">
        <v>1550</v>
      </c>
      <c r="K47" s="244">
        <v>9</v>
      </c>
      <c r="L47" s="228">
        <v>778124</v>
      </c>
      <c r="M47" s="229"/>
      <c r="N47" s="358">
        <v>0</v>
      </c>
      <c r="O47" s="245">
        <v>0</v>
      </c>
      <c r="P47" s="247">
        <v>0</v>
      </c>
      <c r="Q47" s="358">
        <v>0</v>
      </c>
      <c r="R47" s="245">
        <v>0</v>
      </c>
      <c r="S47" s="246">
        <v>0</v>
      </c>
    </row>
    <row r="48" spans="1:19" s="248" customFormat="1" x14ac:dyDescent="0.25">
      <c r="A48" s="172">
        <v>42</v>
      </c>
      <c r="B48" s="222"/>
      <c r="C48" s="223" t="s">
        <v>7</v>
      </c>
      <c r="D48" s="244">
        <v>1041722</v>
      </c>
      <c r="E48" s="241">
        <v>0.11882999999999998</v>
      </c>
      <c r="F48" s="241">
        <v>0</v>
      </c>
      <c r="G48" s="241">
        <v>-5.96E-3</v>
      </c>
      <c r="H48" s="241">
        <v>0.12478999999999998</v>
      </c>
      <c r="I48" s="242"/>
      <c r="J48" s="243"/>
      <c r="K48" s="244"/>
      <c r="L48" s="249"/>
      <c r="M48" s="229"/>
      <c r="N48" s="358">
        <v>0</v>
      </c>
      <c r="O48" s="242"/>
      <c r="P48" s="251">
        <v>0</v>
      </c>
      <c r="Q48" s="358">
        <v>0</v>
      </c>
      <c r="R48" s="242"/>
      <c r="S48" s="250">
        <v>0</v>
      </c>
    </row>
    <row r="49" spans="1:19" s="248" customFormat="1" x14ac:dyDescent="0.25">
      <c r="A49" s="172">
        <v>43</v>
      </c>
      <c r="B49" s="222"/>
      <c r="C49" s="223" t="s">
        <v>8</v>
      </c>
      <c r="D49" s="244">
        <v>957215</v>
      </c>
      <c r="E49" s="241">
        <v>9.1120000000000007E-2</v>
      </c>
      <c r="F49" s="241">
        <v>0</v>
      </c>
      <c r="G49" s="241">
        <v>-4.5700000000000003E-3</v>
      </c>
      <c r="H49" s="241">
        <v>9.5690000000000011E-2</v>
      </c>
      <c r="I49" s="242"/>
      <c r="J49" s="243"/>
      <c r="K49" s="244"/>
      <c r="L49" s="249"/>
      <c r="M49" s="229"/>
      <c r="N49" s="358">
        <v>0</v>
      </c>
      <c r="O49" s="242"/>
      <c r="P49" s="251">
        <v>0</v>
      </c>
      <c r="Q49" s="358">
        <v>0</v>
      </c>
      <c r="R49" s="242"/>
      <c r="S49" s="250">
        <v>0</v>
      </c>
    </row>
    <row r="50" spans="1:19" s="248" customFormat="1" x14ac:dyDescent="0.25">
      <c r="A50" s="172">
        <v>44</v>
      </c>
      <c r="B50" s="222"/>
      <c r="C50" s="223" t="s">
        <v>9</v>
      </c>
      <c r="D50" s="244">
        <v>2490044</v>
      </c>
      <c r="E50" s="241">
        <v>7.2910000000000016E-2</v>
      </c>
      <c r="F50" s="241">
        <v>0</v>
      </c>
      <c r="G50" s="241">
        <v>-3.65E-3</v>
      </c>
      <c r="H50" s="241">
        <v>7.6560000000000017E-2</v>
      </c>
      <c r="I50" s="242"/>
      <c r="J50" s="243"/>
      <c r="K50" s="244"/>
      <c r="L50" s="249"/>
      <c r="M50" s="229"/>
      <c r="N50" s="358">
        <v>0</v>
      </c>
      <c r="O50" s="242"/>
      <c r="P50" s="251">
        <v>0</v>
      </c>
      <c r="Q50" s="358">
        <v>0</v>
      </c>
      <c r="R50" s="242"/>
      <c r="S50" s="250">
        <v>0</v>
      </c>
    </row>
    <row r="51" spans="1:19" s="248" customFormat="1" x14ac:dyDescent="0.25">
      <c r="A51" s="172">
        <v>45</v>
      </c>
      <c r="B51" s="222"/>
      <c r="C51" s="223" t="s">
        <v>10</v>
      </c>
      <c r="D51" s="244">
        <v>1426372</v>
      </c>
      <c r="E51" s="241">
        <v>4.8600000000000004E-2</v>
      </c>
      <c r="F51" s="241">
        <v>0</v>
      </c>
      <c r="G51" s="241">
        <v>-2.4400000000000003E-3</v>
      </c>
      <c r="H51" s="241">
        <v>5.1040000000000002E-2</v>
      </c>
      <c r="I51" s="242"/>
      <c r="J51" s="243"/>
      <c r="K51" s="244"/>
      <c r="L51" s="249"/>
      <c r="M51" s="229"/>
      <c r="N51" s="358">
        <v>0</v>
      </c>
      <c r="O51" s="242"/>
      <c r="P51" s="251">
        <v>0</v>
      </c>
      <c r="Q51" s="358">
        <v>0</v>
      </c>
      <c r="R51" s="242"/>
      <c r="S51" s="250">
        <v>0</v>
      </c>
    </row>
    <row r="52" spans="1:19" s="248" customFormat="1" x14ac:dyDescent="0.25">
      <c r="A52" s="172">
        <v>46</v>
      </c>
      <c r="B52" s="221"/>
      <c r="C52" s="233" t="s">
        <v>11</v>
      </c>
      <c r="D52" s="252">
        <v>0</v>
      </c>
      <c r="E52" s="211">
        <v>1.823E-2</v>
      </c>
      <c r="F52" s="211">
        <v>0</v>
      </c>
      <c r="G52" s="211">
        <v>-9.1E-4</v>
      </c>
      <c r="H52" s="211">
        <v>1.9140000000000001E-2</v>
      </c>
      <c r="I52" s="212"/>
      <c r="J52" s="213"/>
      <c r="K52" s="252"/>
      <c r="L52" s="253"/>
      <c r="M52" s="215"/>
      <c r="N52" s="356">
        <v>0</v>
      </c>
      <c r="O52" s="212"/>
      <c r="P52" s="255">
        <v>0</v>
      </c>
      <c r="Q52" s="356">
        <v>0</v>
      </c>
      <c r="R52" s="212"/>
      <c r="S52" s="254">
        <v>0</v>
      </c>
    </row>
    <row r="53" spans="1:19" x14ac:dyDescent="0.25">
      <c r="A53" s="172">
        <v>47</v>
      </c>
      <c r="B53" s="222" t="s">
        <v>213</v>
      </c>
      <c r="C53" s="223" t="s">
        <v>6</v>
      </c>
      <c r="D53" s="224">
        <v>239999</v>
      </c>
      <c r="E53" s="225">
        <v>0.37347000000000002</v>
      </c>
      <c r="F53" s="225">
        <v>0.20291000000000001</v>
      </c>
      <c r="G53" s="225">
        <v>3.3740000000000006E-2</v>
      </c>
      <c r="H53" s="225">
        <v>0.13682</v>
      </c>
      <c r="I53" s="226">
        <v>112107</v>
      </c>
      <c r="J53" s="227">
        <v>1300</v>
      </c>
      <c r="K53" s="224">
        <v>2</v>
      </c>
      <c r="L53" s="228">
        <v>143307</v>
      </c>
      <c r="M53" s="229"/>
      <c r="N53" s="357">
        <v>1</v>
      </c>
      <c r="O53" s="234">
        <v>1209</v>
      </c>
      <c r="P53" s="236">
        <v>1.48E-3</v>
      </c>
      <c r="Q53" s="357">
        <v>1</v>
      </c>
      <c r="R53" s="234">
        <v>1032</v>
      </c>
      <c r="S53" s="235">
        <v>1.2600000000000001E-3</v>
      </c>
    </row>
    <row r="54" spans="1:19" x14ac:dyDescent="0.25">
      <c r="A54" s="172">
        <v>48</v>
      </c>
      <c r="B54" s="222"/>
      <c r="C54" s="223" t="s">
        <v>7</v>
      </c>
      <c r="D54" s="224">
        <v>454151</v>
      </c>
      <c r="E54" s="225">
        <v>0.3582499999999999</v>
      </c>
      <c r="F54" s="225">
        <v>0.20291000000000001</v>
      </c>
      <c r="G54" s="225">
        <v>3.2870000000000003E-2</v>
      </c>
      <c r="H54" s="225">
        <v>0.12246999999999988</v>
      </c>
      <c r="I54" s="226"/>
      <c r="J54" s="227"/>
      <c r="K54" s="224"/>
      <c r="L54" s="237"/>
      <c r="M54" s="229"/>
      <c r="N54" s="357">
        <v>1</v>
      </c>
      <c r="O54" s="226"/>
      <c r="P54" s="239">
        <v>1.32E-3</v>
      </c>
      <c r="Q54" s="357">
        <v>1</v>
      </c>
      <c r="R54" s="226"/>
      <c r="S54" s="238">
        <v>1.1299999999999999E-3</v>
      </c>
    </row>
    <row r="55" spans="1:19" x14ac:dyDescent="0.25">
      <c r="A55" s="172">
        <v>49</v>
      </c>
      <c r="B55" s="222"/>
      <c r="C55" s="223" t="s">
        <v>8</v>
      </c>
      <c r="D55" s="224">
        <v>230285</v>
      </c>
      <c r="E55" s="225">
        <v>0.3279200000000001</v>
      </c>
      <c r="F55" s="225">
        <v>0.20291000000000001</v>
      </c>
      <c r="G55" s="225">
        <v>3.1099999999999996E-2</v>
      </c>
      <c r="H55" s="225">
        <v>9.3910000000000105E-2</v>
      </c>
      <c r="I55" s="226"/>
      <c r="J55" s="227"/>
      <c r="K55" s="224"/>
      <c r="L55" s="237"/>
      <c r="M55" s="229"/>
      <c r="N55" s="357">
        <v>1</v>
      </c>
      <c r="O55" s="226"/>
      <c r="P55" s="239">
        <v>1.01E-3</v>
      </c>
      <c r="Q55" s="357">
        <v>1</v>
      </c>
      <c r="R55" s="226"/>
      <c r="S55" s="238">
        <v>8.5999999999999998E-4</v>
      </c>
    </row>
    <row r="56" spans="1:19" x14ac:dyDescent="0.25">
      <c r="A56" s="172">
        <v>50</v>
      </c>
      <c r="B56" s="222"/>
      <c r="C56" s="223" t="s">
        <v>9</v>
      </c>
      <c r="D56" s="224">
        <v>26942</v>
      </c>
      <c r="E56" s="225">
        <v>0.30798999999999999</v>
      </c>
      <c r="F56" s="225">
        <v>0.20291000000000001</v>
      </c>
      <c r="G56" s="225">
        <v>2.9949999999999997E-2</v>
      </c>
      <c r="H56" s="225">
        <v>7.5129999999999975E-2</v>
      </c>
      <c r="I56" s="226"/>
      <c r="J56" s="227"/>
      <c r="K56" s="224"/>
      <c r="L56" s="237"/>
      <c r="M56" s="229"/>
      <c r="N56" s="357">
        <v>1</v>
      </c>
      <c r="O56" s="226"/>
      <c r="P56" s="239">
        <v>8.0999999999999996E-4</v>
      </c>
      <c r="Q56" s="357">
        <v>1</v>
      </c>
      <c r="R56" s="226"/>
      <c r="S56" s="238">
        <v>6.8999999999999997E-4</v>
      </c>
    </row>
    <row r="57" spans="1:19" x14ac:dyDescent="0.25">
      <c r="A57" s="172">
        <v>51</v>
      </c>
      <c r="B57" s="222"/>
      <c r="C57" s="223" t="s">
        <v>10</v>
      </c>
      <c r="D57" s="224">
        <v>0</v>
      </c>
      <c r="E57" s="225">
        <v>0.28140999999999999</v>
      </c>
      <c r="F57" s="225">
        <v>0.20291000000000001</v>
      </c>
      <c r="G57" s="225">
        <v>2.8409999999999998E-2</v>
      </c>
      <c r="H57" s="225">
        <v>5.0089999999999989E-2</v>
      </c>
      <c r="I57" s="226"/>
      <c r="J57" s="227"/>
      <c r="K57" s="224"/>
      <c r="L57" s="237"/>
      <c r="M57" s="229"/>
      <c r="N57" s="357">
        <v>1</v>
      </c>
      <c r="O57" s="226"/>
      <c r="P57" s="239">
        <v>5.4000000000000001E-4</v>
      </c>
      <c r="Q57" s="357">
        <v>1</v>
      </c>
      <c r="R57" s="226"/>
      <c r="S57" s="238">
        <v>4.6000000000000001E-4</v>
      </c>
    </row>
    <row r="58" spans="1:19" x14ac:dyDescent="0.25">
      <c r="A58" s="172">
        <v>52</v>
      </c>
      <c r="B58" s="221"/>
      <c r="C58" s="233" t="s">
        <v>11</v>
      </c>
      <c r="D58" s="210">
        <v>0</v>
      </c>
      <c r="E58" s="219">
        <v>0.24818999999999991</v>
      </c>
      <c r="F58" s="219">
        <v>0.20291000000000001</v>
      </c>
      <c r="G58" s="219">
        <v>2.649E-2</v>
      </c>
      <c r="H58" s="219">
        <v>1.8789999999999904E-2</v>
      </c>
      <c r="I58" s="216"/>
      <c r="J58" s="220"/>
      <c r="K58" s="210"/>
      <c r="L58" s="214"/>
      <c r="M58" s="215"/>
      <c r="N58" s="355">
        <v>1</v>
      </c>
      <c r="O58" s="216"/>
      <c r="P58" s="218">
        <v>2.0000000000000001E-4</v>
      </c>
      <c r="Q58" s="355">
        <v>1</v>
      </c>
      <c r="R58" s="216"/>
      <c r="S58" s="217">
        <v>1.7000000000000001E-4</v>
      </c>
    </row>
    <row r="59" spans="1:19" x14ac:dyDescent="0.25">
      <c r="A59" s="172">
        <v>53</v>
      </c>
      <c r="B59" s="222" t="s">
        <v>214</v>
      </c>
      <c r="C59" s="223" t="s">
        <v>6</v>
      </c>
      <c r="D59" s="224">
        <v>160966</v>
      </c>
      <c r="E59" s="225">
        <v>0.36416999999999994</v>
      </c>
      <c r="F59" s="225">
        <v>0.20291000000000001</v>
      </c>
      <c r="G59" s="225">
        <v>1.5419999999999996E-2</v>
      </c>
      <c r="H59" s="225">
        <v>0.14583999999999994</v>
      </c>
      <c r="I59" s="226">
        <v>42502</v>
      </c>
      <c r="J59" s="227">
        <v>1300</v>
      </c>
      <c r="K59" s="224">
        <v>3</v>
      </c>
      <c r="L59" s="228">
        <v>89302</v>
      </c>
      <c r="M59" s="229"/>
      <c r="N59" s="357">
        <v>1</v>
      </c>
      <c r="O59" s="234">
        <v>753</v>
      </c>
      <c r="P59" s="236">
        <v>2.5799999999999998E-3</v>
      </c>
      <c r="Q59" s="357">
        <v>1</v>
      </c>
      <c r="R59" s="234">
        <v>643</v>
      </c>
      <c r="S59" s="235">
        <v>2.2100000000000002E-3</v>
      </c>
    </row>
    <row r="60" spans="1:19" x14ac:dyDescent="0.25">
      <c r="A60" s="172">
        <v>54</v>
      </c>
      <c r="B60" s="222"/>
      <c r="C60" s="223" t="s">
        <v>7</v>
      </c>
      <c r="D60" s="224">
        <v>145741</v>
      </c>
      <c r="E60" s="225">
        <v>0.34992999999999991</v>
      </c>
      <c r="F60" s="225">
        <v>0.20291000000000001</v>
      </c>
      <c r="G60" s="225">
        <v>1.6469999999999999E-2</v>
      </c>
      <c r="H60" s="225">
        <v>0.13054999999999989</v>
      </c>
      <c r="I60" s="226"/>
      <c r="J60" s="227"/>
      <c r="K60" s="224"/>
      <c r="L60" s="237"/>
      <c r="M60" s="229"/>
      <c r="N60" s="357">
        <v>1</v>
      </c>
      <c r="O60" s="226"/>
      <c r="P60" s="239">
        <v>2.31E-3</v>
      </c>
      <c r="Q60" s="357">
        <v>1</v>
      </c>
      <c r="R60" s="226"/>
      <c r="S60" s="238">
        <v>1.98E-3</v>
      </c>
    </row>
    <row r="61" spans="1:19" x14ac:dyDescent="0.25">
      <c r="A61" s="172">
        <v>55</v>
      </c>
      <c r="B61" s="222"/>
      <c r="C61" s="223" t="s">
        <v>8</v>
      </c>
      <c r="D61" s="224">
        <v>0</v>
      </c>
      <c r="E61" s="225">
        <v>0.32155000000000006</v>
      </c>
      <c r="F61" s="225">
        <v>0.20291000000000001</v>
      </c>
      <c r="G61" s="225">
        <v>1.8529999999999998E-2</v>
      </c>
      <c r="H61" s="225">
        <v>0.10011000000000006</v>
      </c>
      <c r="I61" s="226"/>
      <c r="J61" s="227"/>
      <c r="K61" s="224"/>
      <c r="L61" s="237"/>
      <c r="M61" s="229"/>
      <c r="N61" s="357">
        <v>1</v>
      </c>
      <c r="O61" s="226"/>
      <c r="P61" s="239">
        <v>1.7700000000000001E-3</v>
      </c>
      <c r="Q61" s="357">
        <v>1</v>
      </c>
      <c r="R61" s="226"/>
      <c r="S61" s="238">
        <v>1.5100000000000001E-3</v>
      </c>
    </row>
    <row r="62" spans="1:19" x14ac:dyDescent="0.25">
      <c r="A62" s="172">
        <v>56</v>
      </c>
      <c r="B62" s="222"/>
      <c r="C62" s="223" t="s">
        <v>9</v>
      </c>
      <c r="D62" s="224">
        <v>0</v>
      </c>
      <c r="E62" s="225">
        <v>0.30288999999999983</v>
      </c>
      <c r="F62" s="225">
        <v>0.20291000000000001</v>
      </c>
      <c r="G62" s="225">
        <v>1.9889999999999998E-2</v>
      </c>
      <c r="H62" s="225">
        <v>8.0089999999999828E-2</v>
      </c>
      <c r="I62" s="226"/>
      <c r="J62" s="227"/>
      <c r="K62" s="224"/>
      <c r="L62" s="237"/>
      <c r="M62" s="229"/>
      <c r="N62" s="357">
        <v>1</v>
      </c>
      <c r="O62" s="226"/>
      <c r="P62" s="239">
        <v>1.42E-3</v>
      </c>
      <c r="Q62" s="357">
        <v>1</v>
      </c>
      <c r="R62" s="226"/>
      <c r="S62" s="238">
        <v>1.2099999999999999E-3</v>
      </c>
    </row>
    <row r="63" spans="1:19" x14ac:dyDescent="0.25">
      <c r="A63" s="172">
        <v>57</v>
      </c>
      <c r="B63" s="222"/>
      <c r="C63" s="223" t="s">
        <v>10</v>
      </c>
      <c r="D63" s="224">
        <v>0</v>
      </c>
      <c r="E63" s="225">
        <v>0.27800000000000002</v>
      </c>
      <c r="F63" s="225">
        <v>0.20291000000000001</v>
      </c>
      <c r="G63" s="225">
        <v>2.1699999999999997E-2</v>
      </c>
      <c r="H63" s="225">
        <v>5.3390000000000021E-2</v>
      </c>
      <c r="I63" s="226"/>
      <c r="J63" s="227"/>
      <c r="K63" s="224"/>
      <c r="L63" s="237"/>
      <c r="M63" s="229"/>
      <c r="N63" s="357">
        <v>1</v>
      </c>
      <c r="O63" s="226"/>
      <c r="P63" s="239">
        <v>9.5E-4</v>
      </c>
      <c r="Q63" s="357">
        <v>1</v>
      </c>
      <c r="R63" s="226"/>
      <c r="S63" s="238">
        <v>8.0999999999999996E-4</v>
      </c>
    </row>
    <row r="64" spans="1:19" x14ac:dyDescent="0.25">
      <c r="A64" s="172">
        <v>58</v>
      </c>
      <c r="B64" s="221"/>
      <c r="C64" s="233" t="s">
        <v>11</v>
      </c>
      <c r="D64" s="210">
        <v>0</v>
      </c>
      <c r="E64" s="219">
        <v>0.24689999999999993</v>
      </c>
      <c r="F64" s="219">
        <v>0.20291000000000001</v>
      </c>
      <c r="G64" s="219">
        <v>2.3969999999999998E-2</v>
      </c>
      <c r="H64" s="219">
        <v>2.001999999999992E-2</v>
      </c>
      <c r="I64" s="216"/>
      <c r="J64" s="220"/>
      <c r="K64" s="210"/>
      <c r="L64" s="214"/>
      <c r="M64" s="215"/>
      <c r="N64" s="355">
        <v>1</v>
      </c>
      <c r="O64" s="216"/>
      <c r="P64" s="218">
        <v>3.5E-4</v>
      </c>
      <c r="Q64" s="355">
        <v>1</v>
      </c>
      <c r="R64" s="216"/>
      <c r="S64" s="217">
        <v>2.9999999999999997E-4</v>
      </c>
    </row>
    <row r="65" spans="1:19" x14ac:dyDescent="0.25">
      <c r="A65" s="172">
        <v>59</v>
      </c>
      <c r="B65" s="222" t="s">
        <v>91</v>
      </c>
      <c r="C65" s="223" t="s">
        <v>6</v>
      </c>
      <c r="D65" s="224">
        <v>861932</v>
      </c>
      <c r="E65" s="256">
        <v>0.12573999999999999</v>
      </c>
      <c r="F65" s="256">
        <v>0</v>
      </c>
      <c r="G65" s="256">
        <v>-8.2900000000000005E-3</v>
      </c>
      <c r="H65" s="256">
        <v>0.13402999999999998</v>
      </c>
      <c r="I65" s="257">
        <v>668710</v>
      </c>
      <c r="J65" s="258">
        <v>1550</v>
      </c>
      <c r="K65" s="224">
        <v>10</v>
      </c>
      <c r="L65" s="228">
        <v>854710</v>
      </c>
      <c r="M65" s="259"/>
      <c r="N65" s="357">
        <v>0</v>
      </c>
      <c r="O65" s="234">
        <v>0</v>
      </c>
      <c r="P65" s="236">
        <v>0</v>
      </c>
      <c r="Q65" s="357">
        <v>0</v>
      </c>
      <c r="R65" s="234">
        <v>0</v>
      </c>
      <c r="S65" s="235">
        <v>0</v>
      </c>
    </row>
    <row r="66" spans="1:19" x14ac:dyDescent="0.25">
      <c r="A66" s="172">
        <v>60</v>
      </c>
      <c r="B66" s="222"/>
      <c r="C66" s="223" t="s">
        <v>7</v>
      </c>
      <c r="D66" s="224">
        <v>1453508</v>
      </c>
      <c r="E66" s="260">
        <v>0.11255999999999999</v>
      </c>
      <c r="F66" s="260">
        <v>0</v>
      </c>
      <c r="G66" s="260">
        <v>-7.4199999999999995E-3</v>
      </c>
      <c r="H66" s="260">
        <v>0.11997999999999999</v>
      </c>
      <c r="I66" s="261"/>
      <c r="J66" s="262"/>
      <c r="K66" s="224"/>
      <c r="L66" s="237"/>
      <c r="M66" s="259"/>
      <c r="N66" s="357">
        <v>0</v>
      </c>
      <c r="O66" s="226"/>
      <c r="P66" s="239">
        <v>0</v>
      </c>
      <c r="Q66" s="357">
        <v>0</v>
      </c>
      <c r="R66" s="226"/>
      <c r="S66" s="238">
        <v>0</v>
      </c>
    </row>
    <row r="67" spans="1:19" x14ac:dyDescent="0.25">
      <c r="A67" s="172">
        <v>61</v>
      </c>
      <c r="B67" s="222"/>
      <c r="C67" s="223" t="s">
        <v>8</v>
      </c>
      <c r="D67" s="224">
        <v>976710</v>
      </c>
      <c r="E67" s="260">
        <v>8.6309999999999998E-2</v>
      </c>
      <c r="F67" s="260">
        <v>0</v>
      </c>
      <c r="G67" s="260">
        <v>-5.6900000000000006E-3</v>
      </c>
      <c r="H67" s="260">
        <v>9.1999999999999998E-2</v>
      </c>
      <c r="I67" s="261"/>
      <c r="J67" s="262"/>
      <c r="K67" s="224"/>
      <c r="L67" s="237"/>
      <c r="M67" s="259"/>
      <c r="N67" s="357">
        <v>0</v>
      </c>
      <c r="O67" s="226"/>
      <c r="P67" s="239">
        <v>0</v>
      </c>
      <c r="Q67" s="357">
        <v>0</v>
      </c>
      <c r="R67" s="226"/>
      <c r="S67" s="238">
        <v>0</v>
      </c>
    </row>
    <row r="68" spans="1:19" x14ac:dyDescent="0.25">
      <c r="A68" s="172">
        <v>62</v>
      </c>
      <c r="B68" s="222"/>
      <c r="C68" s="223" t="s">
        <v>9</v>
      </c>
      <c r="D68" s="224">
        <v>3078834</v>
      </c>
      <c r="E68" s="260">
        <v>6.9059999999999996E-2</v>
      </c>
      <c r="F68" s="260">
        <v>0</v>
      </c>
      <c r="G68" s="260">
        <v>-4.5500000000000002E-3</v>
      </c>
      <c r="H68" s="260">
        <v>7.3609999999999995E-2</v>
      </c>
      <c r="I68" s="261"/>
      <c r="J68" s="262"/>
      <c r="K68" s="224"/>
      <c r="L68" s="237"/>
      <c r="M68" s="259"/>
      <c r="N68" s="357">
        <v>0</v>
      </c>
      <c r="O68" s="226"/>
      <c r="P68" s="239">
        <v>0</v>
      </c>
      <c r="Q68" s="357">
        <v>0</v>
      </c>
      <c r="R68" s="226"/>
      <c r="S68" s="238">
        <v>0</v>
      </c>
    </row>
    <row r="69" spans="1:19" x14ac:dyDescent="0.25">
      <c r="A69" s="172">
        <v>63</v>
      </c>
      <c r="B69" s="222"/>
      <c r="C69" s="223" t="s">
        <v>10</v>
      </c>
      <c r="D69" s="224">
        <v>1269411</v>
      </c>
      <c r="E69" s="260">
        <v>4.6050000000000001E-2</v>
      </c>
      <c r="F69" s="260">
        <v>0</v>
      </c>
      <c r="G69" s="260">
        <v>-3.0300000000000001E-3</v>
      </c>
      <c r="H69" s="260">
        <v>4.9079999999999999E-2</v>
      </c>
      <c r="I69" s="261"/>
      <c r="J69" s="262"/>
      <c r="K69" s="224"/>
      <c r="L69" s="237"/>
      <c r="M69" s="259"/>
      <c r="N69" s="357">
        <v>0</v>
      </c>
      <c r="O69" s="226"/>
      <c r="P69" s="239">
        <v>0</v>
      </c>
      <c r="Q69" s="357">
        <v>0</v>
      </c>
      <c r="R69" s="226"/>
      <c r="S69" s="238">
        <v>0</v>
      </c>
    </row>
    <row r="70" spans="1:19" x14ac:dyDescent="0.25">
      <c r="A70" s="172">
        <v>64</v>
      </c>
      <c r="B70" s="221"/>
      <c r="C70" s="233" t="s">
        <v>11</v>
      </c>
      <c r="D70" s="210">
        <v>0</v>
      </c>
      <c r="E70" s="263">
        <v>1.7250000000000001E-2</v>
      </c>
      <c r="F70" s="263">
        <v>0</v>
      </c>
      <c r="G70" s="263">
        <v>-1.1400000000000002E-3</v>
      </c>
      <c r="H70" s="263">
        <v>1.839E-2</v>
      </c>
      <c r="I70" s="264"/>
      <c r="J70" s="265"/>
      <c r="K70" s="210"/>
      <c r="L70" s="214"/>
      <c r="M70" s="266"/>
      <c r="N70" s="355">
        <v>0</v>
      </c>
      <c r="O70" s="216"/>
      <c r="P70" s="218">
        <v>0</v>
      </c>
      <c r="Q70" s="355">
        <v>0</v>
      </c>
      <c r="R70" s="216"/>
      <c r="S70" s="217">
        <v>0</v>
      </c>
    </row>
    <row r="71" spans="1:19" x14ac:dyDescent="0.25">
      <c r="A71" s="172">
        <v>65</v>
      </c>
      <c r="B71" s="221" t="s">
        <v>92</v>
      </c>
      <c r="C71" s="221"/>
      <c r="D71" s="210">
        <v>0</v>
      </c>
      <c r="E71" s="267">
        <v>4.5599999999999998E-3</v>
      </c>
      <c r="F71" s="267">
        <v>0</v>
      </c>
      <c r="G71" s="267">
        <v>-3.5000000000000005E-4</v>
      </c>
      <c r="H71" s="267">
        <v>4.9099999999999994E-3</v>
      </c>
      <c r="I71" s="268">
        <v>0</v>
      </c>
      <c r="J71" s="269">
        <v>38000</v>
      </c>
      <c r="K71" s="210">
        <v>0</v>
      </c>
      <c r="L71" s="214">
        <v>0</v>
      </c>
      <c r="M71" s="270"/>
      <c r="N71" s="355">
        <v>0</v>
      </c>
      <c r="O71" s="216">
        <v>0</v>
      </c>
      <c r="P71" s="218">
        <v>0</v>
      </c>
      <c r="Q71" s="359">
        <v>0</v>
      </c>
      <c r="R71" s="216">
        <v>0</v>
      </c>
      <c r="S71" s="271">
        <v>0</v>
      </c>
    </row>
    <row r="72" spans="1:19" x14ac:dyDescent="0.25">
      <c r="A72" s="172">
        <v>66</v>
      </c>
      <c r="B72" s="209" t="s">
        <v>93</v>
      </c>
      <c r="C72" s="209"/>
      <c r="D72" s="210">
        <v>0</v>
      </c>
      <c r="E72" s="263">
        <v>4.5599999999999998E-3</v>
      </c>
      <c r="F72" s="263">
        <v>0</v>
      </c>
      <c r="G72" s="263">
        <v>-3.5000000000000005E-4</v>
      </c>
      <c r="H72" s="263">
        <v>4.9099999999999994E-3</v>
      </c>
      <c r="I72" s="264">
        <v>0</v>
      </c>
      <c r="J72" s="265">
        <v>38000</v>
      </c>
      <c r="K72" s="210">
        <v>0</v>
      </c>
      <c r="L72" s="214">
        <v>0</v>
      </c>
      <c r="M72" s="266"/>
      <c r="N72" s="355">
        <v>0</v>
      </c>
      <c r="O72" s="216">
        <v>0</v>
      </c>
      <c r="P72" s="218">
        <v>0</v>
      </c>
      <c r="Q72" s="355">
        <v>0</v>
      </c>
      <c r="R72" s="216">
        <v>0</v>
      </c>
      <c r="S72" s="217">
        <v>0</v>
      </c>
    </row>
    <row r="73" spans="1:19" x14ac:dyDescent="0.25">
      <c r="A73" s="172">
        <v>67</v>
      </c>
      <c r="B73" s="209" t="s">
        <v>133</v>
      </c>
      <c r="C73" s="209"/>
      <c r="D73" s="210"/>
      <c r="E73" s="272"/>
      <c r="F73" s="272"/>
      <c r="G73" s="272"/>
      <c r="H73" s="272"/>
      <c r="I73" s="273"/>
      <c r="J73" s="274"/>
      <c r="K73" s="210"/>
      <c r="L73" s="275"/>
      <c r="M73" s="266"/>
      <c r="N73" s="355"/>
      <c r="O73" s="210"/>
      <c r="P73" s="218"/>
      <c r="Q73" s="355"/>
      <c r="R73" s="210"/>
      <c r="S73" s="217"/>
    </row>
    <row r="74" spans="1:19" x14ac:dyDescent="0.25">
      <c r="A74" s="172">
        <v>68</v>
      </c>
      <c r="E74" s="343"/>
      <c r="F74" s="343"/>
      <c r="G74" s="343"/>
      <c r="H74" s="343"/>
      <c r="I74" s="353"/>
      <c r="L74" s="353"/>
      <c r="N74" s="360"/>
      <c r="Q74" s="360"/>
    </row>
    <row r="75" spans="1:19" x14ac:dyDescent="0.25">
      <c r="A75" s="172">
        <v>69</v>
      </c>
      <c r="B75" s="167" t="s">
        <v>97</v>
      </c>
      <c r="D75" s="276">
        <v>101085884.30000001</v>
      </c>
      <c r="E75" s="343"/>
      <c r="F75" s="343"/>
      <c r="G75" s="343"/>
      <c r="H75" s="343"/>
      <c r="I75" s="277">
        <v>37706056</v>
      </c>
      <c r="J75" s="276"/>
      <c r="K75" s="276"/>
      <c r="L75" s="277">
        <v>48385474</v>
      </c>
      <c r="N75" s="361">
        <v>46235299</v>
      </c>
      <c r="O75" s="278">
        <v>390100</v>
      </c>
      <c r="Q75" s="361">
        <v>46235299</v>
      </c>
      <c r="R75" s="278">
        <v>333075</v>
      </c>
    </row>
    <row r="76" spans="1:19" x14ac:dyDescent="0.25">
      <c r="A76" s="172">
        <v>70</v>
      </c>
      <c r="M76" s="276"/>
      <c r="N76" s="362"/>
      <c r="Q76" s="362"/>
    </row>
    <row r="77" spans="1:19" ht="15.75" thickBot="1" x14ac:dyDescent="0.3">
      <c r="A77" s="172">
        <v>71</v>
      </c>
      <c r="B77" s="279" t="s">
        <v>127</v>
      </c>
      <c r="N77" s="167"/>
      <c r="Q77" s="167"/>
    </row>
    <row r="78" spans="1:19" ht="15.75" thickBot="1" x14ac:dyDescent="0.3">
      <c r="A78" s="172">
        <v>72</v>
      </c>
      <c r="B78" s="280" t="s">
        <v>128</v>
      </c>
      <c r="C78" s="281"/>
      <c r="D78" s="281"/>
      <c r="E78" s="281"/>
      <c r="F78" s="281"/>
      <c r="G78" s="281"/>
      <c r="H78" s="281"/>
      <c r="I78" s="281"/>
      <c r="J78" s="281"/>
      <c r="K78" s="282" t="s">
        <v>98</v>
      </c>
      <c r="L78" s="281"/>
      <c r="M78" s="281"/>
      <c r="N78" s="282" t="s">
        <v>234</v>
      </c>
      <c r="O78" s="281"/>
      <c r="P78" s="283"/>
      <c r="Q78" s="282" t="s">
        <v>217</v>
      </c>
      <c r="R78" s="281"/>
      <c r="S78" s="283"/>
    </row>
    <row r="79" spans="1:19" ht="15.75" thickBot="1" x14ac:dyDescent="0.3">
      <c r="A79" s="172">
        <v>73</v>
      </c>
      <c r="B79" s="279" t="s">
        <v>220</v>
      </c>
      <c r="N79" s="167"/>
      <c r="Q79" s="167"/>
    </row>
    <row r="80" spans="1:19" ht="15.75" thickBot="1" x14ac:dyDescent="0.3">
      <c r="A80" s="172">
        <v>74</v>
      </c>
      <c r="B80" s="280" t="s">
        <v>221</v>
      </c>
      <c r="C80" s="281"/>
      <c r="D80" s="281"/>
      <c r="E80" s="281"/>
      <c r="F80" s="281"/>
      <c r="G80" s="281"/>
      <c r="H80" s="281"/>
      <c r="I80" s="281"/>
      <c r="J80" s="281"/>
      <c r="K80" s="281"/>
      <c r="L80" s="281"/>
      <c r="M80" s="281"/>
      <c r="N80" s="282" t="s">
        <v>222</v>
      </c>
      <c r="O80" s="281"/>
      <c r="P80" s="283"/>
      <c r="Q80" s="282" t="s">
        <v>223</v>
      </c>
      <c r="R80" s="281"/>
      <c r="S80" s="283"/>
    </row>
    <row r="81" spans="1:18" x14ac:dyDescent="0.25">
      <c r="A81" s="172">
        <v>75</v>
      </c>
      <c r="N81" s="360"/>
      <c r="Q81" s="360"/>
    </row>
    <row r="82" spans="1:18" x14ac:dyDescent="0.25">
      <c r="A82" s="172">
        <v>76</v>
      </c>
      <c r="B82" s="167" t="s">
        <v>181</v>
      </c>
      <c r="N82" s="360"/>
      <c r="Q82" s="360"/>
    </row>
    <row r="86" spans="1:18" x14ac:dyDescent="0.25">
      <c r="O86" s="284"/>
      <c r="R86" s="284"/>
    </row>
    <row r="87" spans="1:18" x14ac:dyDescent="0.25">
      <c r="B87" s="169"/>
      <c r="C87" s="169"/>
      <c r="D87" s="169"/>
      <c r="E87" s="169"/>
      <c r="F87" s="169"/>
      <c r="G87" s="169"/>
      <c r="H87" s="169"/>
      <c r="I87" s="169"/>
      <c r="J87" s="169"/>
      <c r="K87" s="169"/>
      <c r="L87" s="169"/>
      <c r="M87" s="169"/>
      <c r="O87" s="284"/>
      <c r="R87" s="284"/>
    </row>
    <row r="88" spans="1:18" x14ac:dyDescent="0.25">
      <c r="B88" s="169"/>
      <c r="C88" s="169"/>
      <c r="D88" s="169"/>
      <c r="E88" s="169"/>
      <c r="F88" s="169"/>
      <c r="G88" s="169"/>
      <c r="H88" s="169"/>
      <c r="I88" s="169"/>
      <c r="J88" s="169"/>
      <c r="K88" s="169"/>
      <c r="L88" s="169"/>
      <c r="M88" s="169"/>
      <c r="O88" s="285"/>
      <c r="R88" s="285"/>
    </row>
    <row r="89" spans="1:18" x14ac:dyDescent="0.25">
      <c r="B89" s="169"/>
      <c r="C89" s="169"/>
      <c r="D89" s="169"/>
      <c r="E89" s="169"/>
      <c r="F89" s="169"/>
      <c r="G89" s="169"/>
      <c r="H89" s="169"/>
      <c r="I89" s="169"/>
      <c r="J89" s="169"/>
      <c r="K89" s="169"/>
      <c r="L89" s="169"/>
      <c r="M89" s="169"/>
      <c r="O89" s="285"/>
      <c r="R89" s="285"/>
    </row>
    <row r="90" spans="1:18" x14ac:dyDescent="0.25">
      <c r="B90" s="169"/>
      <c r="C90" s="169"/>
      <c r="D90" s="169"/>
      <c r="E90" s="169"/>
      <c r="F90" s="169"/>
      <c r="G90" s="169"/>
      <c r="H90" s="169"/>
      <c r="I90" s="169"/>
      <c r="J90" s="169"/>
      <c r="K90" s="169"/>
      <c r="L90" s="169"/>
      <c r="M90" s="169"/>
      <c r="O90" s="284"/>
      <c r="R90" s="284"/>
    </row>
    <row r="91" spans="1:18" x14ac:dyDescent="0.25">
      <c r="B91" s="169"/>
      <c r="C91" s="169"/>
      <c r="D91" s="169"/>
      <c r="E91" s="169"/>
      <c r="F91" s="169"/>
      <c r="G91" s="169"/>
      <c r="H91" s="169"/>
      <c r="I91" s="169"/>
      <c r="J91" s="169"/>
      <c r="K91" s="169"/>
      <c r="L91" s="169"/>
      <c r="M91" s="169"/>
      <c r="O91" s="276"/>
      <c r="R91" s="276"/>
    </row>
  </sheetData>
  <mergeCells count="2">
    <mergeCell ref="L11:L12"/>
    <mergeCell ref="Q7:S7"/>
  </mergeCells>
  <phoneticPr fontId="3" type="noConversion"/>
  <printOptions horizontalCentered="1" verticalCentered="1"/>
  <pageMargins left="0.25" right="0.25" top="0.25" bottom="0.25" header="0.3" footer="0.3"/>
  <pageSetup scale="47" fitToWidth="0" orientation="landscape" r:id="rId1"/>
  <headerFooter alignWithMargins="0">
    <oddHeader>&amp;RNWN WUTC Advice 20-6
Exhibit A - Supporting Materials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96"/>
  <sheetViews>
    <sheetView showGridLines="0" view="pageBreakPreview" zoomScaleNormal="90" zoomScaleSheetLayoutView="100" workbookViewId="0">
      <pane xSplit="9" ySplit="12" topLeftCell="J13" activePane="bottomRight" state="frozen"/>
      <selection activeCell="W14" sqref="W14"/>
      <selection pane="topRight" activeCell="W14" sqref="W14"/>
      <selection pane="bottomLeft" activeCell="W14" sqref="W14"/>
      <selection pane="bottomRight" activeCell="W14" sqref="W14"/>
    </sheetView>
  </sheetViews>
  <sheetFormatPr defaultColWidth="9.33203125" defaultRowHeight="15" outlineLevelCol="1" x14ac:dyDescent="0.25"/>
  <cols>
    <col min="1" max="1" width="6.83203125" style="169" customWidth="1"/>
    <col min="2" max="2" width="17.83203125" style="167" customWidth="1"/>
    <col min="3" max="3" width="9.33203125" style="167"/>
    <col min="4" max="4" width="16.5" style="167" bestFit="1" customWidth="1"/>
    <col min="5" max="5" width="13.33203125" style="167" customWidth="1"/>
    <col min="6" max="6" width="13.6640625" style="170" customWidth="1"/>
    <col min="7" max="7" width="13.5" style="167" customWidth="1"/>
    <col min="8" max="8" width="11.83203125" style="167" customWidth="1"/>
    <col min="9" max="9" width="14.83203125" style="167" customWidth="1"/>
    <col min="10" max="11" width="14.83203125" style="167" customWidth="1" outlineLevel="1"/>
    <col min="12" max="12" width="15.5" style="167" customWidth="1" outlineLevel="1"/>
    <col min="13" max="16384" width="9.33203125" style="169"/>
  </cols>
  <sheetData>
    <row r="1" spans="1:12" x14ac:dyDescent="0.25">
      <c r="A1" s="166" t="s">
        <v>0</v>
      </c>
      <c r="K1" s="351"/>
    </row>
    <row r="2" spans="1:12" x14ac:dyDescent="0.25">
      <c r="A2" s="166" t="s">
        <v>1</v>
      </c>
      <c r="K2" s="351"/>
    </row>
    <row r="3" spans="1:12" x14ac:dyDescent="0.25">
      <c r="A3" s="166" t="s">
        <v>239</v>
      </c>
      <c r="I3" s="297"/>
      <c r="J3" s="298"/>
      <c r="K3" s="351"/>
      <c r="L3" s="298"/>
    </row>
    <row r="4" spans="1:12" x14ac:dyDescent="0.25">
      <c r="A4" s="166" t="s">
        <v>182</v>
      </c>
      <c r="J4" s="170"/>
      <c r="K4" s="298"/>
      <c r="L4" s="170"/>
    </row>
    <row r="5" spans="1:12" x14ac:dyDescent="0.25">
      <c r="A5" s="294" t="s">
        <v>132</v>
      </c>
      <c r="G5" s="295"/>
      <c r="H5" s="295"/>
      <c r="I5" s="295"/>
      <c r="J5" s="296"/>
      <c r="K5" s="296"/>
      <c r="L5" s="296"/>
    </row>
    <row r="6" spans="1:12" ht="15.75" thickBot="1" x14ac:dyDescent="0.3">
      <c r="I6" s="169"/>
      <c r="J6" s="296"/>
      <c r="K6" s="296"/>
      <c r="L6" s="296"/>
    </row>
    <row r="7" spans="1:12" x14ac:dyDescent="0.25">
      <c r="A7" s="172">
        <v>1</v>
      </c>
      <c r="D7" s="173" t="s">
        <v>100</v>
      </c>
      <c r="F7" s="300" t="s">
        <v>131</v>
      </c>
      <c r="H7" s="173" t="s">
        <v>22</v>
      </c>
      <c r="I7" s="299"/>
      <c r="J7" s="299" t="s">
        <v>23</v>
      </c>
      <c r="K7" s="299" t="s">
        <v>23</v>
      </c>
      <c r="L7" s="301" t="s">
        <v>23</v>
      </c>
    </row>
    <row r="8" spans="1:12" x14ac:dyDescent="0.25">
      <c r="A8" s="172">
        <v>2</v>
      </c>
      <c r="D8" s="173" t="s">
        <v>129</v>
      </c>
      <c r="E8" s="299"/>
      <c r="F8" s="300" t="s">
        <v>111</v>
      </c>
      <c r="G8" s="173" t="s">
        <v>113</v>
      </c>
      <c r="H8" s="300">
        <v>43770</v>
      </c>
      <c r="I8" s="299">
        <v>43770</v>
      </c>
      <c r="J8" s="299">
        <v>44136</v>
      </c>
      <c r="K8" s="299">
        <v>44136</v>
      </c>
      <c r="L8" s="302">
        <v>44136</v>
      </c>
    </row>
    <row r="9" spans="1:12" x14ac:dyDescent="0.25">
      <c r="A9" s="172">
        <v>3</v>
      </c>
      <c r="D9" s="173" t="s">
        <v>44</v>
      </c>
      <c r="E9" s="173" t="s">
        <v>110</v>
      </c>
      <c r="F9" s="303" t="s">
        <v>114</v>
      </c>
      <c r="G9" s="173" t="s">
        <v>114</v>
      </c>
      <c r="H9" s="173" t="s">
        <v>20</v>
      </c>
      <c r="I9" s="173" t="s">
        <v>22</v>
      </c>
      <c r="J9" s="173" t="s">
        <v>230</v>
      </c>
      <c r="K9" s="173" t="s">
        <v>230</v>
      </c>
      <c r="L9" s="304" t="s">
        <v>230</v>
      </c>
    </row>
    <row r="10" spans="1:12" s="195" customFormat="1" ht="15.75" thickBot="1" x14ac:dyDescent="0.3">
      <c r="A10" s="172">
        <v>4</v>
      </c>
      <c r="B10" s="167"/>
      <c r="C10" s="167"/>
      <c r="D10" s="188" t="s">
        <v>41</v>
      </c>
      <c r="E10" s="188" t="s">
        <v>3</v>
      </c>
      <c r="F10" s="306" t="s">
        <v>112</v>
      </c>
      <c r="G10" s="188" t="s">
        <v>115</v>
      </c>
      <c r="H10" s="188" t="s">
        <v>21</v>
      </c>
      <c r="I10" s="188" t="s">
        <v>116</v>
      </c>
      <c r="J10" s="189" t="s">
        <v>21</v>
      </c>
      <c r="K10" s="188" t="s">
        <v>116</v>
      </c>
      <c r="L10" s="305" t="s">
        <v>117</v>
      </c>
    </row>
    <row r="11" spans="1:12" s="195" customFormat="1" x14ac:dyDescent="0.25">
      <c r="A11" s="172">
        <v>5</v>
      </c>
      <c r="B11" s="167"/>
      <c r="C11" s="167"/>
      <c r="D11" s="196"/>
      <c r="E11" s="196"/>
      <c r="F11" s="287"/>
      <c r="G11" s="196"/>
      <c r="H11" s="196"/>
      <c r="I11" s="174" t="s">
        <v>122</v>
      </c>
      <c r="J11" s="286"/>
      <c r="K11" s="286" t="s">
        <v>231</v>
      </c>
      <c r="L11" s="307"/>
    </row>
    <row r="12" spans="1:12" s="195" customFormat="1" x14ac:dyDescent="0.25">
      <c r="A12" s="172">
        <v>6</v>
      </c>
      <c r="B12" s="203" t="s">
        <v>2</v>
      </c>
      <c r="C12" s="203" t="s">
        <v>3</v>
      </c>
      <c r="D12" s="352" t="s">
        <v>50</v>
      </c>
      <c r="E12" s="352" t="s">
        <v>51</v>
      </c>
      <c r="F12" s="204" t="s">
        <v>15</v>
      </c>
      <c r="G12" s="352" t="s">
        <v>52</v>
      </c>
      <c r="H12" s="352" t="s">
        <v>53</v>
      </c>
      <c r="I12" s="352" t="s">
        <v>54</v>
      </c>
      <c r="J12" s="204" t="s">
        <v>58</v>
      </c>
      <c r="K12" s="204" t="s">
        <v>59</v>
      </c>
      <c r="L12" s="308" t="s">
        <v>60</v>
      </c>
    </row>
    <row r="13" spans="1:12" x14ac:dyDescent="0.25">
      <c r="A13" s="172">
        <v>7</v>
      </c>
      <c r="B13" s="209" t="s">
        <v>4</v>
      </c>
      <c r="C13" s="209"/>
      <c r="D13" s="210">
        <v>218577.4</v>
      </c>
      <c r="E13" s="309" t="s">
        <v>43</v>
      </c>
      <c r="F13" s="363">
        <v>20</v>
      </c>
      <c r="G13" s="213">
        <v>5.5</v>
      </c>
      <c r="H13" s="218">
        <v>1.0488600000000001</v>
      </c>
      <c r="I13" s="220">
        <v>26.48</v>
      </c>
      <c r="J13" s="218">
        <v>1.05522</v>
      </c>
      <c r="K13" s="220">
        <v>26.6</v>
      </c>
      <c r="L13" s="310">
        <v>5.0000000000000001E-3</v>
      </c>
    </row>
    <row r="14" spans="1:12" x14ac:dyDescent="0.25">
      <c r="A14" s="172">
        <v>8</v>
      </c>
      <c r="B14" s="209" t="s">
        <v>5</v>
      </c>
      <c r="C14" s="209"/>
      <c r="D14" s="210">
        <v>38726</v>
      </c>
      <c r="E14" s="309" t="s">
        <v>43</v>
      </c>
      <c r="F14" s="363">
        <v>92</v>
      </c>
      <c r="G14" s="213">
        <v>7</v>
      </c>
      <c r="H14" s="218">
        <v>1.0947099999999996</v>
      </c>
      <c r="I14" s="220">
        <v>107.71</v>
      </c>
      <c r="J14" s="218">
        <v>1.1003199999999997</v>
      </c>
      <c r="K14" s="220">
        <v>108.23</v>
      </c>
      <c r="L14" s="310">
        <v>5.0000000000000001E-3</v>
      </c>
    </row>
    <row r="15" spans="1:12" x14ac:dyDescent="0.25">
      <c r="A15" s="172">
        <v>9</v>
      </c>
      <c r="B15" s="209" t="s">
        <v>14</v>
      </c>
      <c r="C15" s="209"/>
      <c r="D15" s="210">
        <v>55009539.100000001</v>
      </c>
      <c r="E15" s="309" t="s">
        <v>43</v>
      </c>
      <c r="F15" s="363">
        <v>57</v>
      </c>
      <c r="G15" s="213">
        <v>8</v>
      </c>
      <c r="H15" s="218">
        <v>0.81020999999999987</v>
      </c>
      <c r="I15" s="220">
        <v>54.18</v>
      </c>
      <c r="J15" s="218">
        <v>0.81432999999999989</v>
      </c>
      <c r="K15" s="220">
        <v>54.42</v>
      </c>
      <c r="L15" s="310">
        <v>4.0000000000000001E-3</v>
      </c>
    </row>
    <row r="16" spans="1:12" x14ac:dyDescent="0.25">
      <c r="A16" s="172">
        <v>10</v>
      </c>
      <c r="B16" s="209" t="s">
        <v>12</v>
      </c>
      <c r="C16" s="209"/>
      <c r="D16" s="210">
        <v>18385904.899999999</v>
      </c>
      <c r="E16" s="309" t="s">
        <v>43</v>
      </c>
      <c r="F16" s="363">
        <v>242</v>
      </c>
      <c r="G16" s="213">
        <v>22</v>
      </c>
      <c r="H16" s="218">
        <v>0.79219000000000017</v>
      </c>
      <c r="I16" s="220">
        <v>213.71</v>
      </c>
      <c r="J16" s="218">
        <v>0.79587000000000019</v>
      </c>
      <c r="K16" s="220">
        <v>214.6</v>
      </c>
      <c r="L16" s="310">
        <v>4.0000000000000001E-3</v>
      </c>
    </row>
    <row r="17" spans="1:12" x14ac:dyDescent="0.25">
      <c r="A17" s="172">
        <v>11</v>
      </c>
      <c r="B17" s="209" t="s">
        <v>13</v>
      </c>
      <c r="C17" s="209"/>
      <c r="D17" s="210">
        <v>263842</v>
      </c>
      <c r="E17" s="309" t="s">
        <v>43</v>
      </c>
      <c r="F17" s="363">
        <v>916</v>
      </c>
      <c r="G17" s="213">
        <v>22</v>
      </c>
      <c r="H17" s="218">
        <v>0.76294999999999957</v>
      </c>
      <c r="I17" s="220">
        <v>720.86</v>
      </c>
      <c r="J17" s="218">
        <v>0.7663599999999996</v>
      </c>
      <c r="K17" s="220">
        <v>723.99</v>
      </c>
      <c r="L17" s="310">
        <v>4.0000000000000001E-3</v>
      </c>
    </row>
    <row r="18" spans="1:12" x14ac:dyDescent="0.25">
      <c r="A18" s="172">
        <v>12</v>
      </c>
      <c r="B18" s="221">
        <v>27</v>
      </c>
      <c r="C18" s="221"/>
      <c r="D18" s="210">
        <v>591910</v>
      </c>
      <c r="E18" s="309" t="s">
        <v>43</v>
      </c>
      <c r="F18" s="363">
        <v>65</v>
      </c>
      <c r="G18" s="213">
        <v>9</v>
      </c>
      <c r="H18" s="218">
        <v>0.58290999999999971</v>
      </c>
      <c r="I18" s="220">
        <v>46.89</v>
      </c>
      <c r="J18" s="218">
        <v>0.58525999999999978</v>
      </c>
      <c r="K18" s="220">
        <v>47.04</v>
      </c>
      <c r="L18" s="310">
        <v>3.0000000000000001E-3</v>
      </c>
    </row>
    <row r="19" spans="1:12" x14ac:dyDescent="0.25">
      <c r="A19" s="172">
        <v>13</v>
      </c>
      <c r="B19" s="222" t="s">
        <v>209</v>
      </c>
      <c r="C19" s="223" t="s">
        <v>6</v>
      </c>
      <c r="D19" s="224">
        <v>1992236.2</v>
      </c>
      <c r="E19" s="312">
        <v>2000</v>
      </c>
      <c r="F19" s="364">
        <v>3745</v>
      </c>
      <c r="G19" s="243">
        <v>250</v>
      </c>
      <c r="H19" s="239">
        <v>0.57634000000000019</v>
      </c>
      <c r="I19" s="227"/>
      <c r="J19" s="239">
        <v>0.57917000000000018</v>
      </c>
      <c r="K19" s="227"/>
      <c r="L19" s="313"/>
    </row>
    <row r="20" spans="1:12" x14ac:dyDescent="0.25">
      <c r="A20" s="172">
        <v>14</v>
      </c>
      <c r="B20" s="222"/>
      <c r="C20" s="223" t="s">
        <v>7</v>
      </c>
      <c r="D20" s="224">
        <v>2142067.7000000002</v>
      </c>
      <c r="E20" s="312" t="s">
        <v>118</v>
      </c>
      <c r="F20" s="364"/>
      <c r="G20" s="243"/>
      <c r="H20" s="239">
        <v>0.53271000000000002</v>
      </c>
      <c r="I20" s="227"/>
      <c r="J20" s="239">
        <v>0.53520000000000001</v>
      </c>
      <c r="K20" s="227"/>
      <c r="L20" s="313"/>
    </row>
    <row r="21" spans="1:12" x14ac:dyDescent="0.25">
      <c r="A21" s="172">
        <v>15</v>
      </c>
      <c r="B21" s="221"/>
      <c r="C21" s="314" t="s">
        <v>121</v>
      </c>
      <c r="D21" s="315"/>
      <c r="E21" s="316"/>
      <c r="F21" s="365"/>
      <c r="G21" s="322"/>
      <c r="H21" s="317"/>
      <c r="I21" s="318">
        <v>2332.2600000000002</v>
      </c>
      <c r="J21" s="317"/>
      <c r="K21" s="318">
        <v>2342.2600000000002</v>
      </c>
      <c r="L21" s="321">
        <v>4.0000000000000001E-3</v>
      </c>
    </row>
    <row r="22" spans="1:12" x14ac:dyDescent="0.25">
      <c r="A22" s="172">
        <v>16</v>
      </c>
      <c r="B22" s="222" t="s">
        <v>210</v>
      </c>
      <c r="C22" s="223" t="s">
        <v>6</v>
      </c>
      <c r="D22" s="224">
        <v>0</v>
      </c>
      <c r="E22" s="312">
        <v>2000</v>
      </c>
      <c r="F22" s="364">
        <v>0</v>
      </c>
      <c r="G22" s="243">
        <v>250</v>
      </c>
      <c r="H22" s="239">
        <v>0.59162000000000003</v>
      </c>
      <c r="I22" s="227"/>
      <c r="J22" s="239">
        <v>0.5946800000000001</v>
      </c>
      <c r="K22" s="227"/>
      <c r="L22" s="313"/>
    </row>
    <row r="23" spans="1:12" x14ac:dyDescent="0.25">
      <c r="A23" s="172">
        <v>17</v>
      </c>
      <c r="B23" s="222"/>
      <c r="C23" s="223" t="s">
        <v>7</v>
      </c>
      <c r="D23" s="224">
        <v>0</v>
      </c>
      <c r="E23" s="312" t="s">
        <v>118</v>
      </c>
      <c r="F23" s="366"/>
      <c r="G23" s="367"/>
      <c r="H23" s="239">
        <v>0.54839999999999989</v>
      </c>
      <c r="I23" s="227"/>
      <c r="J23" s="239">
        <v>0.55108999999999986</v>
      </c>
      <c r="K23" s="227"/>
      <c r="L23" s="313"/>
    </row>
    <row r="24" spans="1:12" x14ac:dyDescent="0.25">
      <c r="A24" s="172">
        <v>17</v>
      </c>
      <c r="B24" s="221"/>
      <c r="C24" s="314" t="s">
        <v>121</v>
      </c>
      <c r="D24" s="315"/>
      <c r="E24" s="316"/>
      <c r="F24" s="365"/>
      <c r="G24" s="322"/>
      <c r="H24" s="317"/>
      <c r="I24" s="318">
        <v>250</v>
      </c>
      <c r="J24" s="317"/>
      <c r="K24" s="318">
        <v>250</v>
      </c>
      <c r="L24" s="321">
        <v>0</v>
      </c>
    </row>
    <row r="25" spans="1:12" x14ac:dyDescent="0.25">
      <c r="A25" s="172">
        <v>18</v>
      </c>
      <c r="B25" s="222" t="s">
        <v>87</v>
      </c>
      <c r="C25" s="223" t="s">
        <v>6</v>
      </c>
      <c r="D25" s="224">
        <v>169264</v>
      </c>
      <c r="E25" s="312">
        <v>2000</v>
      </c>
      <c r="F25" s="364">
        <v>4482</v>
      </c>
      <c r="G25" s="243">
        <v>500</v>
      </c>
      <c r="H25" s="239">
        <v>0.32489000000000001</v>
      </c>
      <c r="I25" s="227"/>
      <c r="J25" s="239">
        <v>0.32489000000000001</v>
      </c>
      <c r="K25" s="227"/>
      <c r="L25" s="313"/>
    </row>
    <row r="26" spans="1:12" x14ac:dyDescent="0.25">
      <c r="A26" s="172">
        <v>19</v>
      </c>
      <c r="B26" s="222"/>
      <c r="C26" s="223" t="s">
        <v>7</v>
      </c>
      <c r="D26" s="224">
        <v>260994</v>
      </c>
      <c r="E26" s="312" t="s">
        <v>118</v>
      </c>
      <c r="F26" s="364"/>
      <c r="G26" s="243"/>
      <c r="H26" s="239">
        <v>0.28625000000000006</v>
      </c>
      <c r="I26" s="227"/>
      <c r="J26" s="239">
        <v>0.28625000000000006</v>
      </c>
      <c r="K26" s="227"/>
      <c r="L26" s="313"/>
    </row>
    <row r="27" spans="1:12" x14ac:dyDescent="0.25">
      <c r="A27" s="172">
        <v>20</v>
      </c>
      <c r="B27" s="221"/>
      <c r="C27" s="314" t="s">
        <v>121</v>
      </c>
      <c r="D27" s="315"/>
      <c r="E27" s="316"/>
      <c r="F27" s="365"/>
      <c r="G27" s="322"/>
      <c r="H27" s="317"/>
      <c r="I27" s="318">
        <v>1860.25</v>
      </c>
      <c r="J27" s="317"/>
      <c r="K27" s="318">
        <v>1860.25</v>
      </c>
      <c r="L27" s="321">
        <v>0</v>
      </c>
    </row>
    <row r="28" spans="1:12" x14ac:dyDescent="0.25">
      <c r="A28" s="172">
        <v>21</v>
      </c>
      <c r="B28" s="222" t="s">
        <v>211</v>
      </c>
      <c r="C28" s="223" t="s">
        <v>6</v>
      </c>
      <c r="D28" s="224">
        <v>399967</v>
      </c>
      <c r="E28" s="312">
        <v>2000</v>
      </c>
      <c r="F28" s="364">
        <v>4770</v>
      </c>
      <c r="G28" s="243">
        <v>250</v>
      </c>
      <c r="H28" s="239">
        <v>0.53622000000000025</v>
      </c>
      <c r="I28" s="227"/>
      <c r="J28" s="239">
        <v>0.53892000000000029</v>
      </c>
      <c r="K28" s="227"/>
      <c r="L28" s="313"/>
    </row>
    <row r="29" spans="1:12" x14ac:dyDescent="0.25">
      <c r="A29" s="172">
        <v>22</v>
      </c>
      <c r="B29" s="222"/>
      <c r="C29" s="223" t="s">
        <v>7</v>
      </c>
      <c r="D29" s="224">
        <v>630361</v>
      </c>
      <c r="E29" s="312" t="s">
        <v>118</v>
      </c>
      <c r="F29" s="366"/>
      <c r="G29" s="367"/>
      <c r="H29" s="239">
        <v>0.49735999999999991</v>
      </c>
      <c r="I29" s="227"/>
      <c r="J29" s="239">
        <v>0.4997299999999999</v>
      </c>
      <c r="K29" s="227"/>
      <c r="L29" s="313"/>
    </row>
    <row r="30" spans="1:12" x14ac:dyDescent="0.25">
      <c r="A30" s="172">
        <v>23</v>
      </c>
      <c r="B30" s="221"/>
      <c r="C30" s="314" t="s">
        <v>121</v>
      </c>
      <c r="D30" s="315"/>
      <c r="E30" s="316"/>
      <c r="F30" s="365"/>
      <c r="G30" s="322"/>
      <c r="H30" s="317"/>
      <c r="I30" s="318">
        <v>2700.13</v>
      </c>
      <c r="J30" s="317"/>
      <c r="K30" s="318">
        <v>2712.09</v>
      </c>
      <c r="L30" s="321">
        <v>4.0000000000000001E-3</v>
      </c>
    </row>
    <row r="31" spans="1:12" x14ac:dyDescent="0.25">
      <c r="A31" s="172">
        <v>24</v>
      </c>
      <c r="B31" s="222" t="s">
        <v>212</v>
      </c>
      <c r="C31" s="223" t="s">
        <v>6</v>
      </c>
      <c r="D31" s="224">
        <v>0</v>
      </c>
      <c r="E31" s="312">
        <v>2000</v>
      </c>
      <c r="F31" s="364">
        <v>0</v>
      </c>
      <c r="G31" s="243">
        <v>250</v>
      </c>
      <c r="H31" s="239">
        <v>0.55420000000000003</v>
      </c>
      <c r="I31" s="227"/>
      <c r="J31" s="239">
        <v>0.55726000000000009</v>
      </c>
      <c r="K31" s="227"/>
      <c r="L31" s="313"/>
    </row>
    <row r="32" spans="1:12" x14ac:dyDescent="0.25">
      <c r="A32" s="172">
        <v>25</v>
      </c>
      <c r="B32" s="222"/>
      <c r="C32" s="223" t="s">
        <v>7</v>
      </c>
      <c r="D32" s="224">
        <v>0</v>
      </c>
      <c r="E32" s="312" t="s">
        <v>118</v>
      </c>
      <c r="F32" s="364"/>
      <c r="G32" s="243"/>
      <c r="H32" s="239">
        <v>0.51542999999999994</v>
      </c>
      <c r="I32" s="227"/>
      <c r="J32" s="239">
        <v>0.51811999999999991</v>
      </c>
      <c r="K32" s="227"/>
      <c r="L32" s="313"/>
    </row>
    <row r="33" spans="1:12" x14ac:dyDescent="0.25">
      <c r="A33" s="172">
        <v>26</v>
      </c>
      <c r="B33" s="221"/>
      <c r="C33" s="314" t="s">
        <v>121</v>
      </c>
      <c r="D33" s="315"/>
      <c r="E33" s="316"/>
      <c r="F33" s="365"/>
      <c r="G33" s="322"/>
      <c r="H33" s="317"/>
      <c r="I33" s="318">
        <v>250</v>
      </c>
      <c r="J33" s="317"/>
      <c r="K33" s="318">
        <v>250</v>
      </c>
      <c r="L33" s="321">
        <v>0</v>
      </c>
    </row>
    <row r="34" spans="1:12" x14ac:dyDescent="0.25">
      <c r="A34" s="172">
        <v>27</v>
      </c>
      <c r="B34" s="222" t="s">
        <v>88</v>
      </c>
      <c r="C34" s="223" t="s">
        <v>6</v>
      </c>
      <c r="D34" s="224">
        <v>542975.5</v>
      </c>
      <c r="E34" s="224">
        <v>10000</v>
      </c>
      <c r="F34" s="364">
        <v>18685</v>
      </c>
      <c r="G34" s="243">
        <v>1300</v>
      </c>
      <c r="H34" s="239">
        <v>0.37150999999999995</v>
      </c>
      <c r="I34" s="227"/>
      <c r="J34" s="239">
        <v>0.37307999999999991</v>
      </c>
      <c r="K34" s="227"/>
      <c r="L34" s="313"/>
    </row>
    <row r="35" spans="1:12" x14ac:dyDescent="0.25">
      <c r="A35" s="172">
        <v>28</v>
      </c>
      <c r="B35" s="222"/>
      <c r="C35" s="223" t="s">
        <v>7</v>
      </c>
      <c r="D35" s="224">
        <v>474167</v>
      </c>
      <c r="E35" s="224">
        <v>20000</v>
      </c>
      <c r="F35" s="364"/>
      <c r="G35" s="243"/>
      <c r="H35" s="239">
        <v>0.35449999999999976</v>
      </c>
      <c r="I35" s="227"/>
      <c r="J35" s="239">
        <v>0.35589999999999977</v>
      </c>
      <c r="K35" s="227"/>
      <c r="L35" s="313"/>
    </row>
    <row r="36" spans="1:12" x14ac:dyDescent="0.25">
      <c r="A36" s="172">
        <v>29</v>
      </c>
      <c r="B36" s="222"/>
      <c r="C36" s="223" t="s">
        <v>8</v>
      </c>
      <c r="D36" s="224">
        <v>97890.5</v>
      </c>
      <c r="E36" s="224">
        <v>20000</v>
      </c>
      <c r="F36" s="364"/>
      <c r="G36" s="243"/>
      <c r="H36" s="239">
        <v>0.32066999999999996</v>
      </c>
      <c r="I36" s="227"/>
      <c r="J36" s="239">
        <v>0.32174999999999998</v>
      </c>
      <c r="K36" s="227"/>
      <c r="L36" s="313"/>
    </row>
    <row r="37" spans="1:12" x14ac:dyDescent="0.25">
      <c r="A37" s="172">
        <v>30</v>
      </c>
      <c r="B37" s="222"/>
      <c r="C37" s="223" t="s">
        <v>9</v>
      </c>
      <c r="D37" s="224">
        <v>6094</v>
      </c>
      <c r="E37" s="224">
        <v>100000</v>
      </c>
      <c r="F37" s="364"/>
      <c r="G37" s="243"/>
      <c r="H37" s="239">
        <v>0.2983800000000002</v>
      </c>
      <c r="I37" s="227"/>
      <c r="J37" s="239">
        <v>0.29923000000000022</v>
      </c>
      <c r="K37" s="227"/>
      <c r="L37" s="313"/>
    </row>
    <row r="38" spans="1:12" x14ac:dyDescent="0.25">
      <c r="A38" s="172">
        <v>31</v>
      </c>
      <c r="B38" s="222"/>
      <c r="C38" s="223" t="s">
        <v>10</v>
      </c>
      <c r="D38" s="224">
        <v>0</v>
      </c>
      <c r="E38" s="224">
        <v>600000</v>
      </c>
      <c r="F38" s="364"/>
      <c r="G38" s="243"/>
      <c r="H38" s="239">
        <v>0.26867999999999997</v>
      </c>
      <c r="I38" s="227"/>
      <c r="J38" s="239">
        <v>0.26924999999999993</v>
      </c>
      <c r="K38" s="227"/>
      <c r="L38" s="313"/>
    </row>
    <row r="39" spans="1:12" x14ac:dyDescent="0.25">
      <c r="A39" s="172">
        <v>32</v>
      </c>
      <c r="B39" s="222"/>
      <c r="C39" s="223" t="s">
        <v>11</v>
      </c>
      <c r="D39" s="224">
        <v>0</v>
      </c>
      <c r="E39" s="312" t="s">
        <v>118</v>
      </c>
      <c r="F39" s="364"/>
      <c r="G39" s="243"/>
      <c r="H39" s="239">
        <v>0.23154000000000005</v>
      </c>
      <c r="I39" s="227"/>
      <c r="J39" s="239">
        <v>0.23176000000000008</v>
      </c>
      <c r="K39" s="227"/>
      <c r="L39" s="313"/>
    </row>
    <row r="40" spans="1:12" x14ac:dyDescent="0.25">
      <c r="A40" s="172">
        <v>33</v>
      </c>
      <c r="B40" s="221"/>
      <c r="C40" s="314" t="s">
        <v>121</v>
      </c>
      <c r="D40" s="315"/>
      <c r="E40" s="316"/>
      <c r="F40" s="365"/>
      <c r="G40" s="322"/>
      <c r="H40" s="317"/>
      <c r="I40" s="318">
        <v>8093.93</v>
      </c>
      <c r="J40" s="317"/>
      <c r="K40" s="318">
        <v>8121.79</v>
      </c>
      <c r="L40" s="321">
        <v>3.0000000000000001E-3</v>
      </c>
    </row>
    <row r="41" spans="1:12" x14ac:dyDescent="0.25">
      <c r="A41" s="172">
        <v>34</v>
      </c>
      <c r="B41" s="222" t="s">
        <v>89</v>
      </c>
      <c r="C41" s="223" t="s">
        <v>6</v>
      </c>
      <c r="D41" s="224">
        <v>1086353</v>
      </c>
      <c r="E41" s="224">
        <v>10000</v>
      </c>
      <c r="F41" s="364">
        <v>13593</v>
      </c>
      <c r="G41" s="243">
        <v>1300</v>
      </c>
      <c r="H41" s="239">
        <v>0.34641000000000005</v>
      </c>
      <c r="I41" s="227"/>
      <c r="J41" s="239">
        <v>0.34807000000000005</v>
      </c>
      <c r="K41" s="227"/>
      <c r="L41" s="313"/>
    </row>
    <row r="42" spans="1:12" x14ac:dyDescent="0.25">
      <c r="A42" s="172">
        <v>35</v>
      </c>
      <c r="B42" s="222"/>
      <c r="C42" s="223" t="s">
        <v>7</v>
      </c>
      <c r="D42" s="224">
        <v>638955</v>
      </c>
      <c r="E42" s="224">
        <v>20000</v>
      </c>
      <c r="F42" s="364"/>
      <c r="G42" s="243"/>
      <c r="H42" s="239">
        <v>0.33204000000000006</v>
      </c>
      <c r="I42" s="227"/>
      <c r="J42" s="239">
        <v>0.33352000000000004</v>
      </c>
      <c r="K42" s="227"/>
      <c r="L42" s="313"/>
    </row>
    <row r="43" spans="1:12" x14ac:dyDescent="0.25">
      <c r="A43" s="172">
        <v>36</v>
      </c>
      <c r="B43" s="222"/>
      <c r="C43" s="223" t="s">
        <v>8</v>
      </c>
      <c r="D43" s="224">
        <v>68923</v>
      </c>
      <c r="E43" s="224">
        <v>20000</v>
      </c>
      <c r="F43" s="364"/>
      <c r="G43" s="243"/>
      <c r="H43" s="239">
        <v>0.30340999999999985</v>
      </c>
      <c r="I43" s="227"/>
      <c r="J43" s="239">
        <v>0.30455999999999983</v>
      </c>
      <c r="K43" s="227"/>
      <c r="L43" s="313"/>
    </row>
    <row r="44" spans="1:12" x14ac:dyDescent="0.25">
      <c r="A44" s="172">
        <v>37</v>
      </c>
      <c r="B44" s="222"/>
      <c r="C44" s="223" t="s">
        <v>9</v>
      </c>
      <c r="D44" s="224">
        <v>0</v>
      </c>
      <c r="E44" s="224">
        <v>100000</v>
      </c>
      <c r="F44" s="364"/>
      <c r="G44" s="243"/>
      <c r="H44" s="239">
        <v>0.28459000000000018</v>
      </c>
      <c r="I44" s="227"/>
      <c r="J44" s="239">
        <v>0.28550000000000014</v>
      </c>
      <c r="K44" s="227"/>
      <c r="L44" s="313"/>
    </row>
    <row r="45" spans="1:12" x14ac:dyDescent="0.25">
      <c r="A45" s="172">
        <v>38</v>
      </c>
      <c r="B45" s="222"/>
      <c r="C45" s="223" t="s">
        <v>10</v>
      </c>
      <c r="D45" s="224">
        <v>0</v>
      </c>
      <c r="E45" s="224">
        <v>600000</v>
      </c>
      <c r="F45" s="364"/>
      <c r="G45" s="243"/>
      <c r="H45" s="239">
        <v>0.25951000000000018</v>
      </c>
      <c r="I45" s="227"/>
      <c r="J45" s="239">
        <v>0.26012000000000018</v>
      </c>
      <c r="K45" s="227"/>
      <c r="L45" s="313"/>
    </row>
    <row r="46" spans="1:12" x14ac:dyDescent="0.25">
      <c r="A46" s="172">
        <v>39</v>
      </c>
      <c r="B46" s="222"/>
      <c r="C46" s="223" t="s">
        <v>11</v>
      </c>
      <c r="D46" s="224">
        <v>0</v>
      </c>
      <c r="E46" s="312" t="s">
        <v>118</v>
      </c>
      <c r="F46" s="364"/>
      <c r="G46" s="243"/>
      <c r="H46" s="239">
        <v>0.22809999999999994</v>
      </c>
      <c r="I46" s="227"/>
      <c r="J46" s="239">
        <v>0.22832999999999995</v>
      </c>
      <c r="K46" s="227"/>
      <c r="L46" s="313"/>
    </row>
    <row r="47" spans="1:12" x14ac:dyDescent="0.25">
      <c r="A47" s="172">
        <v>40</v>
      </c>
      <c r="B47" s="221"/>
      <c r="C47" s="314" t="s">
        <v>121</v>
      </c>
      <c r="D47" s="315"/>
      <c r="E47" s="316"/>
      <c r="F47" s="365"/>
      <c r="G47" s="322"/>
      <c r="H47" s="317"/>
      <c r="I47" s="318">
        <v>5957.12</v>
      </c>
      <c r="J47" s="317"/>
      <c r="K47" s="318">
        <v>5979.04</v>
      </c>
      <c r="L47" s="321">
        <v>4.0000000000000001E-3</v>
      </c>
    </row>
    <row r="48" spans="1:12" x14ac:dyDescent="0.25">
      <c r="A48" s="172">
        <v>41</v>
      </c>
      <c r="B48" s="222" t="s">
        <v>237</v>
      </c>
      <c r="C48" s="223" t="s">
        <v>6</v>
      </c>
      <c r="D48" s="224">
        <v>479847</v>
      </c>
      <c r="E48" s="224">
        <v>10000</v>
      </c>
      <c r="F48" s="364">
        <v>48994</v>
      </c>
      <c r="G48" s="243">
        <v>1550</v>
      </c>
      <c r="H48" s="239">
        <v>0.12883999999999998</v>
      </c>
      <c r="I48" s="227"/>
      <c r="J48" s="239">
        <v>0.12883999999999998</v>
      </c>
      <c r="K48" s="227"/>
      <c r="L48" s="313"/>
    </row>
    <row r="49" spans="1:12" x14ac:dyDescent="0.25">
      <c r="A49" s="172">
        <v>42</v>
      </c>
      <c r="B49" s="222"/>
      <c r="C49" s="223" t="s">
        <v>7</v>
      </c>
      <c r="D49" s="224">
        <v>792463</v>
      </c>
      <c r="E49" s="224">
        <v>20000</v>
      </c>
      <c r="F49" s="364"/>
      <c r="G49" s="243"/>
      <c r="H49" s="239">
        <v>0.11533999999999998</v>
      </c>
      <c r="I49" s="227"/>
      <c r="J49" s="239">
        <v>0.11533999999999998</v>
      </c>
      <c r="K49" s="227"/>
      <c r="L49" s="313"/>
    </row>
    <row r="50" spans="1:12" x14ac:dyDescent="0.25">
      <c r="A50" s="172">
        <v>43</v>
      </c>
      <c r="B50" s="222"/>
      <c r="C50" s="223" t="s">
        <v>8</v>
      </c>
      <c r="D50" s="224">
        <v>542281</v>
      </c>
      <c r="E50" s="224">
        <v>20000</v>
      </c>
      <c r="F50" s="364"/>
      <c r="G50" s="243"/>
      <c r="H50" s="239">
        <v>8.8440000000000005E-2</v>
      </c>
      <c r="I50" s="227"/>
      <c r="J50" s="239">
        <v>8.8440000000000005E-2</v>
      </c>
      <c r="K50" s="227"/>
      <c r="L50" s="313"/>
    </row>
    <row r="51" spans="1:12" x14ac:dyDescent="0.25">
      <c r="A51" s="172">
        <v>44</v>
      </c>
      <c r="B51" s="222"/>
      <c r="C51" s="223" t="s">
        <v>9</v>
      </c>
      <c r="D51" s="224">
        <v>537117</v>
      </c>
      <c r="E51" s="224">
        <v>100000</v>
      </c>
      <c r="F51" s="364"/>
      <c r="G51" s="243"/>
      <c r="H51" s="239">
        <v>7.0770000000000013E-2</v>
      </c>
      <c r="I51" s="227"/>
      <c r="J51" s="239">
        <v>7.0770000000000013E-2</v>
      </c>
      <c r="K51" s="227"/>
      <c r="L51" s="313"/>
    </row>
    <row r="52" spans="1:12" x14ac:dyDescent="0.25">
      <c r="A52" s="172">
        <v>45</v>
      </c>
      <c r="B52" s="222"/>
      <c r="C52" s="223" t="s">
        <v>10</v>
      </c>
      <c r="D52" s="224">
        <v>0</v>
      </c>
      <c r="E52" s="224">
        <v>600000</v>
      </c>
      <c r="F52" s="364"/>
      <c r="G52" s="243"/>
      <c r="H52" s="239">
        <v>4.7180000000000007E-2</v>
      </c>
      <c r="I52" s="227"/>
      <c r="J52" s="239">
        <v>4.7180000000000007E-2</v>
      </c>
      <c r="K52" s="227"/>
      <c r="L52" s="313"/>
    </row>
    <row r="53" spans="1:12" x14ac:dyDescent="0.25">
      <c r="A53" s="172">
        <v>46</v>
      </c>
      <c r="B53" s="222"/>
      <c r="C53" s="223" t="s">
        <v>11</v>
      </c>
      <c r="D53" s="224">
        <v>0</v>
      </c>
      <c r="E53" s="312" t="s">
        <v>118</v>
      </c>
      <c r="F53" s="364"/>
      <c r="G53" s="243"/>
      <c r="H53" s="239">
        <v>1.7679999999999998E-2</v>
      </c>
      <c r="I53" s="227"/>
      <c r="J53" s="239">
        <v>1.7679999999999998E-2</v>
      </c>
      <c r="K53" s="227"/>
      <c r="L53" s="313"/>
    </row>
    <row r="54" spans="1:12" x14ac:dyDescent="0.25">
      <c r="A54" s="172">
        <v>47</v>
      </c>
      <c r="B54" s="221"/>
      <c r="C54" s="314" t="s">
        <v>121</v>
      </c>
      <c r="D54" s="315"/>
      <c r="E54" s="316"/>
      <c r="F54" s="365"/>
      <c r="G54" s="322"/>
      <c r="H54" s="317"/>
      <c r="I54" s="318">
        <v>6825.03</v>
      </c>
      <c r="J54" s="317"/>
      <c r="K54" s="318">
        <v>6825.03</v>
      </c>
      <c r="L54" s="321">
        <v>0</v>
      </c>
    </row>
    <row r="55" spans="1:12" s="248" customFormat="1" x14ac:dyDescent="0.25">
      <c r="A55" s="172">
        <v>48</v>
      </c>
      <c r="B55" s="222" t="s">
        <v>238</v>
      </c>
      <c r="C55" s="223" t="s">
        <v>6</v>
      </c>
      <c r="D55" s="244">
        <v>901597</v>
      </c>
      <c r="E55" s="244">
        <v>10000</v>
      </c>
      <c r="F55" s="364">
        <v>63120</v>
      </c>
      <c r="G55" s="243">
        <v>1550</v>
      </c>
      <c r="H55" s="251">
        <v>0.13275000000000001</v>
      </c>
      <c r="I55" s="243"/>
      <c r="J55" s="251">
        <v>0.13275000000000001</v>
      </c>
      <c r="K55" s="243"/>
      <c r="L55" s="324"/>
    </row>
    <row r="56" spans="1:12" s="248" customFormat="1" x14ac:dyDescent="0.25">
      <c r="A56" s="172">
        <v>49</v>
      </c>
      <c r="B56" s="222"/>
      <c r="C56" s="223" t="s">
        <v>7</v>
      </c>
      <c r="D56" s="244">
        <v>1041722</v>
      </c>
      <c r="E56" s="244">
        <v>20000</v>
      </c>
      <c r="F56" s="364"/>
      <c r="G56" s="243"/>
      <c r="H56" s="251">
        <v>0.11882999999999998</v>
      </c>
      <c r="I56" s="243"/>
      <c r="J56" s="251">
        <v>0.11882999999999998</v>
      </c>
      <c r="K56" s="243"/>
      <c r="L56" s="324"/>
    </row>
    <row r="57" spans="1:12" s="248" customFormat="1" x14ac:dyDescent="0.25">
      <c r="A57" s="172">
        <v>50</v>
      </c>
      <c r="B57" s="222"/>
      <c r="C57" s="223" t="s">
        <v>8</v>
      </c>
      <c r="D57" s="244">
        <v>957215</v>
      </c>
      <c r="E57" s="244">
        <v>20000</v>
      </c>
      <c r="F57" s="364"/>
      <c r="G57" s="243"/>
      <c r="H57" s="251">
        <v>9.1120000000000007E-2</v>
      </c>
      <c r="I57" s="243"/>
      <c r="J57" s="251">
        <v>9.1120000000000007E-2</v>
      </c>
      <c r="K57" s="243"/>
      <c r="L57" s="324"/>
    </row>
    <row r="58" spans="1:12" s="248" customFormat="1" x14ac:dyDescent="0.25">
      <c r="A58" s="172">
        <v>51</v>
      </c>
      <c r="B58" s="222"/>
      <c r="C58" s="223" t="s">
        <v>9</v>
      </c>
      <c r="D58" s="244">
        <v>2490044</v>
      </c>
      <c r="E58" s="244">
        <v>100000</v>
      </c>
      <c r="F58" s="364"/>
      <c r="G58" s="243"/>
      <c r="H58" s="251">
        <v>7.2910000000000016E-2</v>
      </c>
      <c r="I58" s="243"/>
      <c r="J58" s="251">
        <v>7.2910000000000016E-2</v>
      </c>
      <c r="K58" s="243"/>
      <c r="L58" s="324"/>
    </row>
    <row r="59" spans="1:12" s="248" customFormat="1" x14ac:dyDescent="0.25">
      <c r="A59" s="172">
        <v>52</v>
      </c>
      <c r="B59" s="222"/>
      <c r="C59" s="223" t="s">
        <v>10</v>
      </c>
      <c r="D59" s="244">
        <v>1426372</v>
      </c>
      <c r="E59" s="244">
        <v>600000</v>
      </c>
      <c r="F59" s="364"/>
      <c r="G59" s="243"/>
      <c r="H59" s="251">
        <v>4.8600000000000004E-2</v>
      </c>
      <c r="I59" s="243"/>
      <c r="J59" s="251">
        <v>4.8600000000000004E-2</v>
      </c>
      <c r="K59" s="243"/>
      <c r="L59" s="324"/>
    </row>
    <row r="60" spans="1:12" s="248" customFormat="1" x14ac:dyDescent="0.25">
      <c r="A60" s="172">
        <v>53</v>
      </c>
      <c r="B60" s="222"/>
      <c r="C60" s="223" t="s">
        <v>11</v>
      </c>
      <c r="D60" s="244">
        <v>0</v>
      </c>
      <c r="E60" s="325" t="s">
        <v>118</v>
      </c>
      <c r="F60" s="364"/>
      <c r="G60" s="243"/>
      <c r="H60" s="251">
        <v>1.823E-2</v>
      </c>
      <c r="I60" s="243"/>
      <c r="J60" s="251">
        <v>1.823E-2</v>
      </c>
      <c r="K60" s="243"/>
      <c r="L60" s="324"/>
    </row>
    <row r="61" spans="1:12" s="248" customFormat="1" x14ac:dyDescent="0.25">
      <c r="A61" s="172">
        <v>54</v>
      </c>
      <c r="B61" s="221"/>
      <c r="C61" s="314" t="s">
        <v>121</v>
      </c>
      <c r="D61" s="326"/>
      <c r="E61" s="327"/>
      <c r="F61" s="365"/>
      <c r="G61" s="322"/>
      <c r="H61" s="319"/>
      <c r="I61" s="322">
        <v>8033.08</v>
      </c>
      <c r="J61" s="319"/>
      <c r="K61" s="322">
        <v>8033.08</v>
      </c>
      <c r="L61" s="320">
        <v>0</v>
      </c>
    </row>
    <row r="62" spans="1:12" x14ac:dyDescent="0.25">
      <c r="A62" s="172">
        <v>55</v>
      </c>
      <c r="B62" s="222" t="s">
        <v>213</v>
      </c>
      <c r="C62" s="223" t="s">
        <v>6</v>
      </c>
      <c r="D62" s="224">
        <v>239999</v>
      </c>
      <c r="E62" s="224">
        <v>10000</v>
      </c>
      <c r="F62" s="364">
        <v>39641</v>
      </c>
      <c r="G62" s="243">
        <v>1300</v>
      </c>
      <c r="H62" s="239">
        <v>0.37347000000000002</v>
      </c>
      <c r="I62" s="227"/>
      <c r="J62" s="239">
        <v>0.37468999999999997</v>
      </c>
      <c r="K62" s="227"/>
      <c r="L62" s="313"/>
    </row>
    <row r="63" spans="1:12" x14ac:dyDescent="0.25">
      <c r="A63" s="172">
        <v>56</v>
      </c>
      <c r="B63" s="222"/>
      <c r="C63" s="223" t="s">
        <v>7</v>
      </c>
      <c r="D63" s="224">
        <v>454151</v>
      </c>
      <c r="E63" s="224">
        <v>20000</v>
      </c>
      <c r="F63" s="366"/>
      <c r="G63" s="367"/>
      <c r="H63" s="239">
        <v>0.3582499999999999</v>
      </c>
      <c r="I63" s="227"/>
      <c r="J63" s="239">
        <v>0.35932999999999993</v>
      </c>
      <c r="K63" s="227"/>
      <c r="L63" s="313"/>
    </row>
    <row r="64" spans="1:12" x14ac:dyDescent="0.25">
      <c r="A64" s="172">
        <v>57</v>
      </c>
      <c r="B64" s="222"/>
      <c r="C64" s="223" t="s">
        <v>8</v>
      </c>
      <c r="D64" s="224">
        <v>230285</v>
      </c>
      <c r="E64" s="224">
        <v>20000</v>
      </c>
      <c r="F64" s="366"/>
      <c r="G64" s="367"/>
      <c r="H64" s="239">
        <v>0.3279200000000001</v>
      </c>
      <c r="I64" s="227"/>
      <c r="J64" s="239">
        <v>0.32875000000000015</v>
      </c>
      <c r="K64" s="227"/>
      <c r="L64" s="313"/>
    </row>
    <row r="65" spans="1:12" x14ac:dyDescent="0.25">
      <c r="A65" s="172">
        <v>58</v>
      </c>
      <c r="B65" s="222"/>
      <c r="C65" s="223" t="s">
        <v>9</v>
      </c>
      <c r="D65" s="224">
        <v>26942</v>
      </c>
      <c r="E65" s="224">
        <v>100000</v>
      </c>
      <c r="F65" s="366"/>
      <c r="G65" s="367"/>
      <c r="H65" s="239">
        <v>0.30798999999999999</v>
      </c>
      <c r="I65" s="227"/>
      <c r="J65" s="239">
        <v>0.30864999999999998</v>
      </c>
      <c r="K65" s="227"/>
      <c r="L65" s="313"/>
    </row>
    <row r="66" spans="1:12" x14ac:dyDescent="0.25">
      <c r="A66" s="172">
        <v>59</v>
      </c>
      <c r="B66" s="222"/>
      <c r="C66" s="223" t="s">
        <v>10</v>
      </c>
      <c r="D66" s="224">
        <v>0</v>
      </c>
      <c r="E66" s="224">
        <v>600000</v>
      </c>
      <c r="F66" s="366"/>
      <c r="G66" s="367"/>
      <c r="H66" s="239">
        <v>0.28140999999999999</v>
      </c>
      <c r="I66" s="227"/>
      <c r="J66" s="239">
        <v>0.28184999999999999</v>
      </c>
      <c r="K66" s="227"/>
      <c r="L66" s="313"/>
    </row>
    <row r="67" spans="1:12" x14ac:dyDescent="0.25">
      <c r="A67" s="172">
        <v>60</v>
      </c>
      <c r="B67" s="222"/>
      <c r="C67" s="223" t="s">
        <v>11</v>
      </c>
      <c r="D67" s="224">
        <v>0</v>
      </c>
      <c r="E67" s="312" t="s">
        <v>118</v>
      </c>
      <c r="F67" s="366"/>
      <c r="G67" s="367"/>
      <c r="H67" s="239">
        <v>0.24818999999999991</v>
      </c>
      <c r="I67" s="227"/>
      <c r="J67" s="239">
        <v>0.24834999999999993</v>
      </c>
      <c r="K67" s="227"/>
      <c r="L67" s="313"/>
    </row>
    <row r="68" spans="1:12" x14ac:dyDescent="0.25">
      <c r="A68" s="172">
        <v>61</v>
      </c>
      <c r="B68" s="221"/>
      <c r="C68" s="314" t="s">
        <v>121</v>
      </c>
      <c r="D68" s="315"/>
      <c r="E68" s="316"/>
      <c r="F68" s="365"/>
      <c r="G68" s="322"/>
      <c r="H68" s="317"/>
      <c r="I68" s="318">
        <v>15361.18</v>
      </c>
      <c r="J68" s="317"/>
      <c r="K68" s="318">
        <v>15402.98</v>
      </c>
      <c r="L68" s="321">
        <v>3.0000000000000001E-3</v>
      </c>
    </row>
    <row r="69" spans="1:12" x14ac:dyDescent="0.25">
      <c r="A69" s="172">
        <v>62</v>
      </c>
      <c r="B69" s="222" t="s">
        <v>214</v>
      </c>
      <c r="C69" s="223" t="s">
        <v>6</v>
      </c>
      <c r="D69" s="224">
        <v>160966</v>
      </c>
      <c r="E69" s="224">
        <v>10000</v>
      </c>
      <c r="F69" s="364">
        <v>8520</v>
      </c>
      <c r="G69" s="243">
        <v>1300</v>
      </c>
      <c r="H69" s="239">
        <v>0.36416999999999994</v>
      </c>
      <c r="I69" s="227"/>
      <c r="J69" s="239">
        <v>0.36624999999999996</v>
      </c>
      <c r="K69" s="227"/>
      <c r="L69" s="313"/>
    </row>
    <row r="70" spans="1:12" x14ac:dyDescent="0.25">
      <c r="A70" s="172">
        <v>63</v>
      </c>
      <c r="B70" s="222"/>
      <c r="C70" s="223" t="s">
        <v>7</v>
      </c>
      <c r="D70" s="224">
        <v>145741</v>
      </c>
      <c r="E70" s="224">
        <v>20000</v>
      </c>
      <c r="F70" s="364"/>
      <c r="G70" s="243"/>
      <c r="H70" s="239">
        <v>0.34992999999999991</v>
      </c>
      <c r="I70" s="227"/>
      <c r="J70" s="239">
        <v>0.35178999999999988</v>
      </c>
      <c r="K70" s="227"/>
      <c r="L70" s="313"/>
    </row>
    <row r="71" spans="1:12" x14ac:dyDescent="0.25">
      <c r="A71" s="172">
        <v>64</v>
      </c>
      <c r="B71" s="222"/>
      <c r="C71" s="223" t="s">
        <v>8</v>
      </c>
      <c r="D71" s="224">
        <v>0</v>
      </c>
      <c r="E71" s="224">
        <v>20000</v>
      </c>
      <c r="F71" s="364"/>
      <c r="G71" s="243"/>
      <c r="H71" s="239">
        <v>0.32155000000000006</v>
      </c>
      <c r="I71" s="227"/>
      <c r="J71" s="239">
        <v>0.32296000000000008</v>
      </c>
      <c r="K71" s="227"/>
      <c r="L71" s="313"/>
    </row>
    <row r="72" spans="1:12" x14ac:dyDescent="0.25">
      <c r="A72" s="172">
        <v>65</v>
      </c>
      <c r="B72" s="222"/>
      <c r="C72" s="223" t="s">
        <v>9</v>
      </c>
      <c r="D72" s="224">
        <v>0</v>
      </c>
      <c r="E72" s="224">
        <v>100000</v>
      </c>
      <c r="F72" s="364"/>
      <c r="G72" s="243"/>
      <c r="H72" s="239">
        <v>0.30288999999999983</v>
      </c>
      <c r="I72" s="227"/>
      <c r="J72" s="239">
        <v>0.30403999999999981</v>
      </c>
      <c r="K72" s="227"/>
      <c r="L72" s="313"/>
    </row>
    <row r="73" spans="1:12" x14ac:dyDescent="0.25">
      <c r="A73" s="172">
        <v>66</v>
      </c>
      <c r="B73" s="222"/>
      <c r="C73" s="223" t="s">
        <v>10</v>
      </c>
      <c r="D73" s="224">
        <v>0</v>
      </c>
      <c r="E73" s="224">
        <v>600000</v>
      </c>
      <c r="F73" s="364"/>
      <c r="G73" s="243"/>
      <c r="H73" s="239">
        <v>0.27800000000000002</v>
      </c>
      <c r="I73" s="227"/>
      <c r="J73" s="239">
        <v>0.27877000000000002</v>
      </c>
      <c r="K73" s="227"/>
      <c r="L73" s="313"/>
    </row>
    <row r="74" spans="1:12" x14ac:dyDescent="0.25">
      <c r="A74" s="172">
        <v>67</v>
      </c>
      <c r="B74" s="222"/>
      <c r="C74" s="223" t="s">
        <v>11</v>
      </c>
      <c r="D74" s="224">
        <v>0</v>
      </c>
      <c r="E74" s="312" t="s">
        <v>118</v>
      </c>
      <c r="F74" s="364"/>
      <c r="G74" s="243"/>
      <c r="H74" s="239">
        <v>0.24689999999999993</v>
      </c>
      <c r="I74" s="227"/>
      <c r="J74" s="239">
        <v>0.2471799999999999</v>
      </c>
      <c r="K74" s="227"/>
      <c r="L74" s="313"/>
    </row>
    <row r="75" spans="1:12" x14ac:dyDescent="0.25">
      <c r="A75" s="172">
        <v>68</v>
      </c>
      <c r="B75" s="221"/>
      <c r="C75" s="314" t="s">
        <v>121</v>
      </c>
      <c r="D75" s="315"/>
      <c r="E75" s="316"/>
      <c r="F75" s="365"/>
      <c r="G75" s="322"/>
      <c r="H75" s="317"/>
      <c r="I75" s="318">
        <v>4402.7299999999996</v>
      </c>
      <c r="J75" s="317"/>
      <c r="K75" s="318">
        <v>4420.45</v>
      </c>
      <c r="L75" s="321">
        <v>4.0000000000000001E-3</v>
      </c>
    </row>
    <row r="76" spans="1:12" x14ac:dyDescent="0.25">
      <c r="A76" s="172">
        <v>69</v>
      </c>
      <c r="B76" s="222" t="s">
        <v>91</v>
      </c>
      <c r="C76" s="223" t="s">
        <v>6</v>
      </c>
      <c r="D76" s="328">
        <v>861932</v>
      </c>
      <c r="E76" s="224">
        <v>10000</v>
      </c>
      <c r="F76" s="291">
        <v>63670</v>
      </c>
      <c r="G76" s="243">
        <v>1550</v>
      </c>
      <c r="H76" s="329">
        <v>0.12573999999999999</v>
      </c>
      <c r="I76" s="227"/>
      <c r="J76" s="239">
        <v>0.12573999999999999</v>
      </c>
      <c r="K76" s="227"/>
      <c r="L76" s="313"/>
    </row>
    <row r="77" spans="1:12" x14ac:dyDescent="0.25">
      <c r="A77" s="172">
        <v>70</v>
      </c>
      <c r="B77" s="222"/>
      <c r="C77" s="223" t="s">
        <v>7</v>
      </c>
      <c r="D77" s="330">
        <v>1453508</v>
      </c>
      <c r="E77" s="224">
        <v>20000</v>
      </c>
      <c r="F77" s="291"/>
      <c r="G77" s="262"/>
      <c r="H77" s="331">
        <v>0.11255999999999999</v>
      </c>
      <c r="I77" s="227"/>
      <c r="J77" s="239">
        <v>0.11255999999999999</v>
      </c>
      <c r="K77" s="227"/>
      <c r="L77" s="313"/>
    </row>
    <row r="78" spans="1:12" x14ac:dyDescent="0.25">
      <c r="A78" s="172">
        <v>71</v>
      </c>
      <c r="B78" s="222"/>
      <c r="C78" s="223" t="s">
        <v>8</v>
      </c>
      <c r="D78" s="330">
        <v>976710</v>
      </c>
      <c r="E78" s="224">
        <v>20000</v>
      </c>
      <c r="F78" s="291"/>
      <c r="G78" s="262"/>
      <c r="H78" s="331">
        <v>8.6309999999999998E-2</v>
      </c>
      <c r="I78" s="227"/>
      <c r="J78" s="239">
        <v>8.6309999999999998E-2</v>
      </c>
      <c r="K78" s="227"/>
      <c r="L78" s="313"/>
    </row>
    <row r="79" spans="1:12" x14ac:dyDescent="0.25">
      <c r="A79" s="172">
        <v>72</v>
      </c>
      <c r="B79" s="222"/>
      <c r="C79" s="223" t="s">
        <v>9</v>
      </c>
      <c r="D79" s="330">
        <v>3078834</v>
      </c>
      <c r="E79" s="224">
        <v>100000</v>
      </c>
      <c r="F79" s="291"/>
      <c r="G79" s="262"/>
      <c r="H79" s="331">
        <v>6.9059999999999996E-2</v>
      </c>
      <c r="I79" s="227"/>
      <c r="J79" s="239">
        <v>6.9059999999999996E-2</v>
      </c>
      <c r="K79" s="227"/>
      <c r="L79" s="313"/>
    </row>
    <row r="80" spans="1:12" x14ac:dyDescent="0.25">
      <c r="A80" s="172">
        <v>73</v>
      </c>
      <c r="B80" s="222"/>
      <c r="C80" s="223" t="s">
        <v>10</v>
      </c>
      <c r="D80" s="330">
        <v>1269411</v>
      </c>
      <c r="E80" s="224">
        <v>600000</v>
      </c>
      <c r="F80" s="291"/>
      <c r="G80" s="262"/>
      <c r="H80" s="331">
        <v>4.6050000000000001E-2</v>
      </c>
      <c r="I80" s="227"/>
      <c r="J80" s="239">
        <v>4.6050000000000001E-2</v>
      </c>
      <c r="K80" s="227"/>
      <c r="L80" s="313"/>
    </row>
    <row r="81" spans="1:12" x14ac:dyDescent="0.25">
      <c r="A81" s="172">
        <v>74</v>
      </c>
      <c r="B81" s="222"/>
      <c r="C81" s="223" t="s">
        <v>11</v>
      </c>
      <c r="D81" s="330">
        <v>0</v>
      </c>
      <c r="E81" s="312" t="s">
        <v>118</v>
      </c>
      <c r="F81" s="291"/>
      <c r="G81" s="262"/>
      <c r="H81" s="331">
        <v>1.7250000000000001E-2</v>
      </c>
      <c r="I81" s="227"/>
      <c r="J81" s="239">
        <v>1.7250000000000001E-2</v>
      </c>
      <c r="K81" s="227"/>
      <c r="L81" s="313"/>
    </row>
    <row r="82" spans="1:12" x14ac:dyDescent="0.25">
      <c r="A82" s="172">
        <v>75</v>
      </c>
      <c r="B82" s="221"/>
      <c r="C82" s="314" t="s">
        <v>121</v>
      </c>
      <c r="D82" s="315"/>
      <c r="E82" s="316"/>
      <c r="F82" s="365"/>
      <c r="G82" s="322"/>
      <c r="H82" s="317"/>
      <c r="I82" s="318">
        <v>7728.85</v>
      </c>
      <c r="J82" s="332"/>
      <c r="K82" s="318">
        <v>7728.85</v>
      </c>
      <c r="L82" s="323">
        <v>0</v>
      </c>
    </row>
    <row r="83" spans="1:12" x14ac:dyDescent="0.25">
      <c r="A83" s="172">
        <v>76</v>
      </c>
      <c r="B83" s="221" t="s">
        <v>92</v>
      </c>
      <c r="C83" s="221"/>
      <c r="D83" s="333">
        <v>0</v>
      </c>
      <c r="E83" s="334" t="s">
        <v>43</v>
      </c>
      <c r="F83" s="290">
        <v>0</v>
      </c>
      <c r="G83" s="269">
        <v>38000</v>
      </c>
      <c r="H83" s="335">
        <v>4.5599999999999998E-3</v>
      </c>
      <c r="I83" s="220">
        <v>38000</v>
      </c>
      <c r="J83" s="337">
        <v>4.5599999999999998E-3</v>
      </c>
      <c r="K83" s="220">
        <v>38000</v>
      </c>
      <c r="L83" s="336">
        <v>0</v>
      </c>
    </row>
    <row r="84" spans="1:12" x14ac:dyDescent="0.25">
      <c r="A84" s="172">
        <v>77</v>
      </c>
      <c r="B84" s="209" t="s">
        <v>93</v>
      </c>
      <c r="C84" s="209"/>
      <c r="D84" s="338">
        <v>0</v>
      </c>
      <c r="E84" s="334" t="s">
        <v>43</v>
      </c>
      <c r="F84" s="292">
        <v>0</v>
      </c>
      <c r="G84" s="269">
        <v>38000</v>
      </c>
      <c r="H84" s="288">
        <v>4.5599999999999998E-3</v>
      </c>
      <c r="I84" s="220">
        <v>38000</v>
      </c>
      <c r="J84" s="218">
        <v>4.5599999999999998E-3</v>
      </c>
      <c r="K84" s="220">
        <v>38000</v>
      </c>
      <c r="L84" s="310">
        <v>0</v>
      </c>
    </row>
    <row r="85" spans="1:12" ht="15.75" thickBot="1" x14ac:dyDescent="0.3">
      <c r="A85" s="172">
        <v>78</v>
      </c>
      <c r="B85" s="209" t="s">
        <v>133</v>
      </c>
      <c r="C85" s="209"/>
      <c r="D85" s="339"/>
      <c r="E85" s="334"/>
      <c r="F85" s="292"/>
      <c r="G85" s="368"/>
      <c r="H85" s="289"/>
      <c r="I85" s="311"/>
      <c r="J85" s="311"/>
      <c r="K85" s="311"/>
      <c r="L85" s="340"/>
    </row>
    <row r="86" spans="1:12" x14ac:dyDescent="0.25">
      <c r="A86" s="172">
        <v>79</v>
      </c>
      <c r="B86" s="483" t="s">
        <v>180</v>
      </c>
      <c r="C86" s="482"/>
      <c r="D86" s="482"/>
      <c r="E86" s="482"/>
      <c r="F86" s="482"/>
      <c r="G86" s="482"/>
      <c r="H86" s="482"/>
      <c r="I86" s="482"/>
    </row>
    <row r="87" spans="1:12" x14ac:dyDescent="0.25">
      <c r="A87" s="172">
        <v>80</v>
      </c>
      <c r="B87" s="482"/>
      <c r="C87" s="482"/>
      <c r="D87" s="482"/>
      <c r="E87" s="482"/>
      <c r="F87" s="482"/>
      <c r="G87" s="482"/>
      <c r="H87" s="482"/>
      <c r="I87" s="482"/>
    </row>
    <row r="88" spans="1:12" x14ac:dyDescent="0.25">
      <c r="A88" s="172">
        <v>81</v>
      </c>
      <c r="B88" s="481" t="s">
        <v>232</v>
      </c>
      <c r="C88" s="482"/>
      <c r="D88" s="482"/>
      <c r="E88" s="482"/>
      <c r="F88" s="482"/>
      <c r="G88" s="482"/>
      <c r="H88" s="482"/>
      <c r="I88" s="482"/>
      <c r="J88" s="297"/>
      <c r="K88" s="297"/>
      <c r="L88" s="297"/>
    </row>
    <row r="89" spans="1:12" x14ac:dyDescent="0.25">
      <c r="A89" s="172">
        <v>82</v>
      </c>
      <c r="B89" s="482"/>
      <c r="C89" s="482"/>
      <c r="D89" s="482"/>
      <c r="E89" s="482"/>
      <c r="F89" s="482"/>
      <c r="G89" s="482"/>
      <c r="H89" s="482"/>
      <c r="I89" s="482"/>
    </row>
    <row r="90" spans="1:12" ht="19.5" customHeight="1" x14ac:dyDescent="0.25">
      <c r="A90" s="172">
        <v>83</v>
      </c>
      <c r="B90" s="482"/>
      <c r="C90" s="482"/>
      <c r="D90" s="482"/>
      <c r="E90" s="482"/>
      <c r="F90" s="482"/>
      <c r="G90" s="482"/>
      <c r="H90" s="482"/>
      <c r="I90" s="482"/>
    </row>
    <row r="91" spans="1:12" ht="15.75" thickBot="1" x14ac:dyDescent="0.3">
      <c r="A91" s="172">
        <v>84</v>
      </c>
      <c r="B91" s="279" t="s">
        <v>95</v>
      </c>
    </row>
    <row r="92" spans="1:12" ht="15.75" thickBot="1" x14ac:dyDescent="0.3">
      <c r="A92" s="172">
        <v>85</v>
      </c>
      <c r="B92" s="341" t="s">
        <v>96</v>
      </c>
      <c r="C92" s="179"/>
      <c r="D92" s="342"/>
      <c r="E92" s="282" t="s">
        <v>120</v>
      </c>
      <c r="F92" s="282"/>
      <c r="G92" s="282" t="s">
        <v>120</v>
      </c>
      <c r="H92" s="342"/>
      <c r="I92" s="342"/>
      <c r="J92" s="342"/>
      <c r="K92" s="342"/>
      <c r="L92" s="342"/>
    </row>
    <row r="93" spans="1:12" ht="15.75" thickBot="1" x14ac:dyDescent="0.3">
      <c r="A93" s="172">
        <v>86</v>
      </c>
    </row>
    <row r="94" spans="1:12" ht="15.75" thickBot="1" x14ac:dyDescent="0.3">
      <c r="A94" s="172">
        <v>87</v>
      </c>
      <c r="B94" s="341" t="s">
        <v>103</v>
      </c>
      <c r="C94" s="179"/>
      <c r="D94" s="281"/>
      <c r="E94" s="342"/>
      <c r="F94" s="282"/>
      <c r="G94" s="281"/>
      <c r="H94" s="282" t="s">
        <v>42</v>
      </c>
      <c r="I94" s="281"/>
      <c r="J94" s="281"/>
      <c r="K94" s="281"/>
      <c r="L94" s="281"/>
    </row>
    <row r="95" spans="1:12" x14ac:dyDescent="0.25">
      <c r="A95" s="172"/>
    </row>
    <row r="96" spans="1:12" x14ac:dyDescent="0.25">
      <c r="A96" s="172"/>
    </row>
  </sheetData>
  <mergeCells count="2">
    <mergeCell ref="B88:I90"/>
    <mergeCell ref="B86:I87"/>
  </mergeCells>
  <phoneticPr fontId="3" type="noConversion"/>
  <printOptions horizontalCentered="1" verticalCentered="1"/>
  <pageMargins left="0.25" right="0.25" top="0.25" bottom="0.25" header="0.3" footer="0.3"/>
  <pageSetup scale="40" fitToWidth="0" orientation="landscape" r:id="rId1"/>
  <headerFooter alignWithMargins="0">
    <oddHeader>&amp;RNWN WUTC Advice 20-6
Exhibit A - Supporting Materials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A7F7-DCED-4E12-887B-B7D2037A07DF}">
  <sheetPr>
    <pageSetUpPr fitToPage="1"/>
  </sheetPr>
  <dimension ref="A1:J23"/>
  <sheetViews>
    <sheetView showGridLines="0" tabSelected="1" view="pageBreakPreview" zoomScale="60" zoomScaleNormal="100" workbookViewId="0">
      <selection activeCell="C1" sqref="C1"/>
    </sheetView>
  </sheetViews>
  <sheetFormatPr defaultColWidth="8.83203125" defaultRowHeight="12.75" x14ac:dyDescent="0.2"/>
  <cols>
    <col min="1" max="1" width="10.5" style="396" customWidth="1"/>
    <col min="2" max="2" width="56.5" style="396" customWidth="1"/>
    <col min="3" max="3" width="15.6640625" style="396" bestFit="1" customWidth="1"/>
    <col min="4" max="4" width="11.33203125" style="396" bestFit="1" customWidth="1"/>
    <col min="5" max="5" width="9.5" style="396" bestFit="1" customWidth="1"/>
    <col min="6" max="6" width="16.83203125" style="396" bestFit="1" customWidth="1"/>
    <col min="7" max="7" width="14.33203125" style="396" bestFit="1" customWidth="1"/>
    <col min="8" max="8" width="13.1640625" style="396" bestFit="1" customWidth="1"/>
    <col min="9" max="9" width="15.83203125" style="396" bestFit="1" customWidth="1"/>
    <col min="10" max="10" width="12.83203125" style="396" bestFit="1" customWidth="1"/>
    <col min="11" max="16384" width="8.83203125" style="396"/>
  </cols>
  <sheetData>
    <row r="1" spans="1:10" ht="14.25" x14ac:dyDescent="0.2">
      <c r="A1" s="395" t="s">
        <v>0</v>
      </c>
      <c r="B1" s="369"/>
      <c r="C1" s="369"/>
      <c r="D1" s="370"/>
      <c r="E1" s="370"/>
      <c r="F1" s="370"/>
      <c r="G1" s="370"/>
      <c r="H1" s="370"/>
      <c r="I1" s="370"/>
      <c r="J1" s="370"/>
    </row>
    <row r="2" spans="1:10" ht="14.25" x14ac:dyDescent="0.2">
      <c r="A2" s="395" t="s">
        <v>1</v>
      </c>
      <c r="B2" s="369"/>
      <c r="C2" s="369"/>
      <c r="D2" s="370"/>
      <c r="E2" s="370"/>
      <c r="F2" s="370"/>
      <c r="G2" s="370"/>
      <c r="H2" s="370"/>
      <c r="I2" s="370"/>
      <c r="J2" s="370"/>
    </row>
    <row r="3" spans="1:10" ht="14.25" x14ac:dyDescent="0.2">
      <c r="A3" s="395" t="s">
        <v>239</v>
      </c>
      <c r="B3" s="369"/>
      <c r="C3" s="369"/>
      <c r="D3" s="370"/>
      <c r="E3" s="370"/>
      <c r="F3" s="370"/>
      <c r="G3" s="370"/>
      <c r="H3" s="370"/>
      <c r="I3" s="370"/>
      <c r="J3" s="370"/>
    </row>
    <row r="4" spans="1:10" ht="14.25" x14ac:dyDescent="0.2">
      <c r="A4" s="395" t="s">
        <v>256</v>
      </c>
      <c r="B4" s="369"/>
      <c r="C4" s="369"/>
      <c r="D4" s="370"/>
      <c r="E4" s="370"/>
      <c r="F4" s="370"/>
      <c r="G4" s="370"/>
      <c r="H4" s="370"/>
      <c r="I4" s="370"/>
      <c r="J4" s="370"/>
    </row>
    <row r="5" spans="1:10" x14ac:dyDescent="0.2">
      <c r="A5" s="382"/>
      <c r="B5" s="389"/>
      <c r="C5" s="369"/>
      <c r="D5" s="370"/>
      <c r="E5" s="370"/>
      <c r="F5" s="370"/>
      <c r="G5" s="371"/>
      <c r="H5" s="372" t="s">
        <v>37</v>
      </c>
      <c r="I5" s="372"/>
      <c r="J5" s="372"/>
    </row>
    <row r="6" spans="1:10" x14ac:dyDescent="0.2">
      <c r="A6" s="382"/>
      <c r="B6" s="390"/>
      <c r="C6" s="373"/>
      <c r="D6" s="374"/>
      <c r="E6" s="370"/>
      <c r="F6" s="370"/>
      <c r="G6" s="374" t="s">
        <v>257</v>
      </c>
      <c r="H6" s="374" t="s">
        <v>257</v>
      </c>
      <c r="I6" s="374"/>
      <c r="J6" s="374"/>
    </row>
    <row r="7" spans="1:10" x14ac:dyDescent="0.2">
      <c r="A7" s="382"/>
      <c r="B7" s="391"/>
      <c r="C7" s="373"/>
      <c r="D7" s="375" t="s">
        <v>258</v>
      </c>
      <c r="E7" s="375"/>
      <c r="F7" s="374" t="s">
        <v>257</v>
      </c>
      <c r="G7" s="372" t="s">
        <v>259</v>
      </c>
      <c r="H7" s="372" t="s">
        <v>260</v>
      </c>
      <c r="I7" s="376" t="s">
        <v>261</v>
      </c>
      <c r="J7" s="376" t="s">
        <v>261</v>
      </c>
    </row>
    <row r="8" spans="1:10" x14ac:dyDescent="0.2">
      <c r="A8" s="382"/>
      <c r="B8" s="373"/>
      <c r="C8" s="374" t="s">
        <v>262</v>
      </c>
      <c r="D8" s="374" t="s">
        <v>257</v>
      </c>
      <c r="E8" s="375" t="s">
        <v>258</v>
      </c>
      <c r="F8" s="372" t="s">
        <v>262</v>
      </c>
      <c r="G8" s="372" t="s">
        <v>263</v>
      </c>
      <c r="H8" s="372" t="s">
        <v>264</v>
      </c>
      <c r="I8" s="376" t="s">
        <v>265</v>
      </c>
      <c r="J8" s="376" t="s">
        <v>266</v>
      </c>
    </row>
    <row r="9" spans="1:10" x14ac:dyDescent="0.2">
      <c r="A9" s="382"/>
      <c r="B9" s="378" t="s">
        <v>267</v>
      </c>
      <c r="C9" s="377">
        <v>44074</v>
      </c>
      <c r="D9" s="378" t="s">
        <v>268</v>
      </c>
      <c r="E9" s="378" t="s">
        <v>259</v>
      </c>
      <c r="F9" s="379">
        <v>44135</v>
      </c>
      <c r="G9" s="378" t="s">
        <v>269</v>
      </c>
      <c r="H9" s="378" t="s">
        <v>270</v>
      </c>
      <c r="I9" s="380" t="s">
        <v>271</v>
      </c>
      <c r="J9" s="380" t="s">
        <v>271</v>
      </c>
    </row>
    <row r="10" spans="1:10" x14ac:dyDescent="0.2">
      <c r="A10" s="384"/>
      <c r="B10" s="374" t="s">
        <v>50</v>
      </c>
      <c r="C10" s="381" t="s">
        <v>51</v>
      </c>
      <c r="D10" s="381" t="s">
        <v>15</v>
      </c>
      <c r="E10" s="381" t="s">
        <v>52</v>
      </c>
      <c r="F10" s="381" t="s">
        <v>53</v>
      </c>
      <c r="G10" s="381" t="s">
        <v>54</v>
      </c>
      <c r="H10" s="381" t="s">
        <v>55</v>
      </c>
      <c r="I10" s="381" t="s">
        <v>56</v>
      </c>
      <c r="J10" s="381" t="s">
        <v>57</v>
      </c>
    </row>
    <row r="11" spans="1:10" x14ac:dyDescent="0.2">
      <c r="A11" s="384"/>
      <c r="B11" s="374"/>
      <c r="C11" s="381"/>
      <c r="D11" s="382"/>
      <c r="E11" s="370"/>
      <c r="F11" s="383" t="s">
        <v>272</v>
      </c>
      <c r="G11" s="397">
        <v>3.4299999999999997E-2</v>
      </c>
      <c r="H11" s="383" t="s">
        <v>273</v>
      </c>
      <c r="I11" s="383"/>
      <c r="J11" s="383"/>
    </row>
    <row r="12" spans="1:10" x14ac:dyDescent="0.2">
      <c r="A12" s="392">
        <v>1</v>
      </c>
      <c r="B12" s="374"/>
      <c r="C12" s="384"/>
      <c r="D12" s="384"/>
      <c r="E12" s="384"/>
      <c r="F12" s="384"/>
      <c r="G12" s="384"/>
      <c r="H12" s="383" t="s">
        <v>274</v>
      </c>
      <c r="I12" s="383"/>
      <c r="J12" s="383"/>
    </row>
    <row r="13" spans="1:10" x14ac:dyDescent="0.2">
      <c r="A13" s="392">
        <v>2</v>
      </c>
      <c r="B13" s="393" t="s">
        <v>275</v>
      </c>
      <c r="C13" s="384"/>
      <c r="D13" s="384"/>
      <c r="E13" s="384"/>
      <c r="F13" s="384"/>
      <c r="G13" s="384"/>
      <c r="H13" s="394"/>
      <c r="I13" s="394"/>
      <c r="J13" s="394"/>
    </row>
    <row r="14" spans="1:10" x14ac:dyDescent="0.2">
      <c r="A14" s="392">
        <v>3</v>
      </c>
      <c r="B14" s="370" t="s">
        <v>276</v>
      </c>
      <c r="C14" s="384">
        <v>367415.0400000001</v>
      </c>
      <c r="D14" s="386">
        <v>0</v>
      </c>
      <c r="E14" s="384">
        <v>2103.3900000000003</v>
      </c>
      <c r="F14" s="384">
        <v>369518.43000000011</v>
      </c>
      <c r="G14" s="387"/>
      <c r="H14" s="384"/>
      <c r="I14" s="384"/>
      <c r="J14" s="384"/>
    </row>
    <row r="15" spans="1:10" x14ac:dyDescent="0.2">
      <c r="A15" s="392">
        <v>4</v>
      </c>
      <c r="B15" s="370" t="s">
        <v>277</v>
      </c>
      <c r="C15" s="385">
        <v>23344.45643603558</v>
      </c>
      <c r="D15" s="385">
        <v>-25909.369999999995</v>
      </c>
      <c r="E15" s="385">
        <v>72.349999999999994</v>
      </c>
      <c r="F15" s="385">
        <v>-2492.5635639644156</v>
      </c>
      <c r="G15" s="385"/>
      <c r="H15" s="385"/>
      <c r="I15" s="394"/>
      <c r="J15" s="394"/>
    </row>
    <row r="16" spans="1:10" x14ac:dyDescent="0.2">
      <c r="A16" s="392">
        <v>5</v>
      </c>
      <c r="B16" s="370"/>
      <c r="C16" s="384">
        <v>390759.49643603567</v>
      </c>
      <c r="D16" s="384">
        <v>-25909.369999999995</v>
      </c>
      <c r="E16" s="384">
        <v>2175.7400000000002</v>
      </c>
      <c r="F16" s="384">
        <v>367025.86643603572</v>
      </c>
      <c r="G16" s="387">
        <v>6855</v>
      </c>
      <c r="H16" s="384">
        <v>373881</v>
      </c>
      <c r="I16" s="394"/>
      <c r="J16" s="394">
        <v>373881</v>
      </c>
    </row>
    <row r="17" spans="1:10" x14ac:dyDescent="0.2">
      <c r="A17" s="392">
        <v>6</v>
      </c>
      <c r="B17" s="370"/>
      <c r="C17" s="384"/>
      <c r="D17" s="384"/>
      <c r="E17" s="384"/>
      <c r="F17" s="384"/>
      <c r="G17" s="384"/>
      <c r="H17" s="394"/>
      <c r="I17" s="394"/>
      <c r="J17" s="394"/>
    </row>
    <row r="18" spans="1:10" x14ac:dyDescent="0.2">
      <c r="A18" s="392">
        <v>7</v>
      </c>
      <c r="B18" s="370" t="s">
        <v>278</v>
      </c>
      <c r="C18" s="386">
        <v>309917.44</v>
      </c>
      <c r="D18" s="386">
        <v>0</v>
      </c>
      <c r="E18" s="384">
        <v>1774.23</v>
      </c>
      <c r="F18" s="384">
        <v>311691.67</v>
      </c>
      <c r="G18" s="387"/>
      <c r="H18" s="384"/>
      <c r="I18" s="384"/>
      <c r="J18" s="370"/>
    </row>
    <row r="19" spans="1:10" x14ac:dyDescent="0.2">
      <c r="A19" s="392">
        <v>8</v>
      </c>
      <c r="B19" s="370" t="s">
        <v>279</v>
      </c>
      <c r="C19" s="385">
        <v>11278.980100000059</v>
      </c>
      <c r="D19" s="385">
        <v>-9639.84</v>
      </c>
      <c r="E19" s="385">
        <v>41.76</v>
      </c>
      <c r="F19" s="385">
        <v>1680.9001000000587</v>
      </c>
      <c r="G19" s="388"/>
      <c r="H19" s="385"/>
      <c r="I19" s="384"/>
      <c r="J19" s="384"/>
    </row>
    <row r="20" spans="1:10" x14ac:dyDescent="0.2">
      <c r="A20" s="392">
        <v>9</v>
      </c>
      <c r="B20" s="370"/>
      <c r="C20" s="384">
        <v>321196.42010000005</v>
      </c>
      <c r="D20" s="384">
        <v>-9639.84</v>
      </c>
      <c r="E20" s="384">
        <v>1815.99</v>
      </c>
      <c r="F20" s="384">
        <v>313372.57010000007</v>
      </c>
      <c r="G20" s="387">
        <v>5853</v>
      </c>
      <c r="H20" s="384">
        <v>319226</v>
      </c>
      <c r="I20" s="384"/>
      <c r="J20" s="394">
        <v>319226</v>
      </c>
    </row>
    <row r="21" spans="1:10" x14ac:dyDescent="0.2">
      <c r="A21" s="392">
        <v>10</v>
      </c>
      <c r="B21" s="370"/>
      <c r="C21" s="384"/>
      <c r="D21" s="384"/>
      <c r="E21" s="384"/>
      <c r="F21" s="384"/>
      <c r="G21" s="387"/>
      <c r="H21" s="384"/>
      <c r="I21" s="384"/>
      <c r="J21" s="384"/>
    </row>
    <row r="22" spans="1:10" x14ac:dyDescent="0.2">
      <c r="A22" s="392">
        <v>11</v>
      </c>
      <c r="B22" s="398" t="s">
        <v>280</v>
      </c>
    </row>
    <row r="23" spans="1:10" x14ac:dyDescent="0.2">
      <c r="A23" s="392">
        <v>12</v>
      </c>
      <c r="B23" s="475" t="s">
        <v>281</v>
      </c>
    </row>
  </sheetData>
  <printOptions horizontalCentered="1" verticalCentered="1"/>
  <pageMargins left="0.25" right="0.25" top="0.25" bottom="0.25" header="0.3" footer="0.3"/>
  <pageSetup scale="84" fitToHeight="0" orientation="landscape" r:id="rId1"/>
  <headerFooter alignWithMargins="0">
    <oddHeader>&amp;RNWN WUTC Advice 20-6
Exhibit A - Supporting Materials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CA44-8E8B-49BD-865D-32A2E6241D60}">
  <sheetPr>
    <pageSetUpPr fitToPage="1"/>
  </sheetPr>
  <dimension ref="A1:M42"/>
  <sheetViews>
    <sheetView showGridLines="0" view="pageBreakPreview" zoomScale="60" zoomScaleNormal="70" workbookViewId="0">
      <selection activeCell="W14" sqref="W14"/>
    </sheetView>
  </sheetViews>
  <sheetFormatPr defaultRowHeight="12.75" x14ac:dyDescent="0.2"/>
  <cols>
    <col min="1" max="1" width="4.83203125" bestFit="1" customWidth="1"/>
    <col min="2" max="2" width="17.5" customWidth="1"/>
    <col min="3" max="3" width="5.1640625" bestFit="1" customWidth="1"/>
    <col min="4" max="4" width="34.6640625" bestFit="1" customWidth="1"/>
    <col min="5" max="5" width="14.6640625" bestFit="1" customWidth="1"/>
    <col min="6" max="6" width="8" bestFit="1" customWidth="1"/>
    <col min="7" max="7" width="11.5" bestFit="1" customWidth="1"/>
    <col min="8" max="8" width="11.33203125" bestFit="1" customWidth="1"/>
    <col min="9" max="9" width="9.6640625" bestFit="1" customWidth="1"/>
    <col min="10" max="10" width="13.83203125" bestFit="1" customWidth="1"/>
    <col min="11" max="12" width="14.83203125" bestFit="1" customWidth="1"/>
    <col min="13" max="13" width="13.1640625" bestFit="1" customWidth="1"/>
  </cols>
  <sheetData>
    <row r="1" spans="1:13" x14ac:dyDescent="0.2">
      <c r="A1" s="399"/>
      <c r="B1" s="400" t="s">
        <v>282</v>
      </c>
      <c r="C1" s="400"/>
      <c r="D1" s="400" t="s">
        <v>283</v>
      </c>
      <c r="E1" s="400"/>
      <c r="F1" s="400"/>
      <c r="G1" s="400"/>
      <c r="H1" s="400"/>
      <c r="I1" s="400"/>
      <c r="J1" s="400"/>
      <c r="K1" s="400"/>
      <c r="L1" s="400"/>
      <c r="M1" s="400"/>
    </row>
    <row r="2" spans="1:13" x14ac:dyDescent="0.2">
      <c r="A2" s="399"/>
      <c r="B2" s="400" t="s">
        <v>284</v>
      </c>
      <c r="C2" s="400"/>
      <c r="D2" s="400" t="s">
        <v>100</v>
      </c>
      <c r="E2" s="400"/>
      <c r="F2" s="400"/>
      <c r="G2" s="400"/>
      <c r="H2" s="400"/>
      <c r="I2" s="400"/>
      <c r="J2" s="400"/>
      <c r="K2" s="400"/>
      <c r="L2" s="400"/>
      <c r="M2" s="400"/>
    </row>
    <row r="3" spans="1:13" x14ac:dyDescent="0.2">
      <c r="A3" s="399"/>
      <c r="B3" s="400" t="s">
        <v>285</v>
      </c>
      <c r="C3" s="400"/>
      <c r="D3" s="437" t="s">
        <v>311</v>
      </c>
      <c r="E3" s="400"/>
      <c r="F3" s="400"/>
      <c r="G3" s="400"/>
      <c r="H3" s="400"/>
      <c r="I3" s="400"/>
      <c r="J3" s="418"/>
      <c r="K3" s="400"/>
      <c r="L3" s="400"/>
      <c r="M3" s="400"/>
    </row>
    <row r="4" spans="1:13" x14ac:dyDescent="0.2">
      <c r="A4" s="399"/>
      <c r="B4" s="400" t="s">
        <v>287</v>
      </c>
      <c r="C4" s="400"/>
      <c r="D4" s="403">
        <v>186314</v>
      </c>
      <c r="E4" s="400"/>
      <c r="F4" s="400"/>
      <c r="G4" s="400"/>
      <c r="H4" s="400"/>
      <c r="I4" s="400"/>
      <c r="J4" s="400"/>
      <c r="K4" s="400"/>
      <c r="L4" s="400"/>
      <c r="M4" s="400"/>
    </row>
    <row r="5" spans="1:13" x14ac:dyDescent="0.2">
      <c r="A5" s="399"/>
      <c r="B5" s="400"/>
      <c r="C5" s="400"/>
      <c r="D5" s="404" t="s">
        <v>312</v>
      </c>
      <c r="E5" s="400"/>
      <c r="F5" s="400"/>
      <c r="G5" s="400"/>
      <c r="H5" s="400"/>
      <c r="I5" s="400"/>
      <c r="J5" s="400"/>
      <c r="K5" s="400"/>
      <c r="L5" s="400"/>
      <c r="M5" s="400"/>
    </row>
    <row r="6" spans="1:13" x14ac:dyDescent="0.2">
      <c r="A6" s="399"/>
      <c r="B6" s="400"/>
      <c r="C6" s="400"/>
      <c r="D6" s="404" t="s">
        <v>289</v>
      </c>
      <c r="E6" s="400"/>
      <c r="F6" s="400"/>
      <c r="G6" s="400"/>
      <c r="H6" s="400"/>
      <c r="I6" s="400"/>
      <c r="J6" s="400"/>
      <c r="K6" s="400"/>
      <c r="L6" s="400"/>
      <c r="M6" s="400"/>
    </row>
    <row r="7" spans="1:13" x14ac:dyDescent="0.2">
      <c r="A7" s="399"/>
      <c r="B7" s="400"/>
      <c r="C7" s="400"/>
      <c r="D7" s="404"/>
      <c r="E7" s="400"/>
      <c r="F7" s="400"/>
      <c r="G7" s="400"/>
      <c r="H7" s="400"/>
      <c r="I7" s="400"/>
      <c r="J7" s="400"/>
      <c r="K7" s="400"/>
      <c r="L7" s="400"/>
      <c r="M7" s="400"/>
    </row>
    <row r="8" spans="1:13" x14ac:dyDescent="0.2">
      <c r="A8" s="405">
        <v>1</v>
      </c>
      <c r="B8" s="400" t="s">
        <v>290</v>
      </c>
      <c r="C8" s="400"/>
      <c r="D8" s="404"/>
      <c r="E8" s="400"/>
      <c r="F8" s="407"/>
      <c r="G8" s="407"/>
      <c r="H8" s="407"/>
      <c r="I8" s="407"/>
      <c r="J8" s="400"/>
      <c r="K8" s="400"/>
      <c r="L8" s="400"/>
      <c r="M8" s="400"/>
    </row>
    <row r="9" spans="1:13" x14ac:dyDescent="0.2">
      <c r="A9" s="405">
        <v>2</v>
      </c>
      <c r="B9" s="400"/>
      <c r="C9" s="400"/>
      <c r="D9" s="400"/>
      <c r="E9" s="400"/>
      <c r="F9" s="407"/>
      <c r="G9" s="407"/>
      <c r="H9" s="438">
        <v>2019</v>
      </c>
      <c r="I9" s="438">
        <v>2020</v>
      </c>
      <c r="J9" s="401"/>
      <c r="K9" s="401"/>
      <c r="L9" s="438">
        <v>2019</v>
      </c>
      <c r="M9" s="438">
        <v>2020</v>
      </c>
    </row>
    <row r="10" spans="1:13" x14ac:dyDescent="0.2">
      <c r="A10" s="405">
        <v>3</v>
      </c>
      <c r="B10" s="407"/>
      <c r="C10" s="407"/>
      <c r="D10" s="407"/>
      <c r="E10" s="407"/>
      <c r="F10" s="407" t="s">
        <v>259</v>
      </c>
      <c r="G10" s="407"/>
      <c r="H10" s="406" t="s">
        <v>313</v>
      </c>
      <c r="I10" s="406" t="s">
        <v>313</v>
      </c>
      <c r="J10" s="406" t="s">
        <v>37</v>
      </c>
      <c r="K10" s="406"/>
      <c r="L10" s="406" t="s">
        <v>313</v>
      </c>
      <c r="M10" s="406" t="s">
        <v>313</v>
      </c>
    </row>
    <row r="11" spans="1:13" x14ac:dyDescent="0.2">
      <c r="A11" s="405">
        <v>4</v>
      </c>
      <c r="B11" s="408" t="s">
        <v>291</v>
      </c>
      <c r="C11" s="408" t="s">
        <v>292</v>
      </c>
      <c r="D11" s="408" t="s">
        <v>314</v>
      </c>
      <c r="E11" s="408" t="s">
        <v>294</v>
      </c>
      <c r="F11" s="408" t="s">
        <v>31</v>
      </c>
      <c r="G11" s="408" t="s">
        <v>259</v>
      </c>
      <c r="H11" s="409" t="s">
        <v>259</v>
      </c>
      <c r="I11" s="409" t="s">
        <v>259</v>
      </c>
      <c r="J11" s="409" t="s">
        <v>268</v>
      </c>
      <c r="K11" s="409" t="s">
        <v>262</v>
      </c>
      <c r="L11" s="409" t="s">
        <v>262</v>
      </c>
      <c r="M11" s="409" t="s">
        <v>262</v>
      </c>
    </row>
    <row r="12" spans="1:13" x14ac:dyDescent="0.2">
      <c r="A12" s="405">
        <v>5</v>
      </c>
      <c r="B12" s="407" t="s">
        <v>295</v>
      </c>
      <c r="C12" s="407" t="s">
        <v>296</v>
      </c>
      <c r="D12" s="407" t="s">
        <v>297</v>
      </c>
      <c r="E12" s="407" t="s">
        <v>298</v>
      </c>
      <c r="F12" s="407" t="s">
        <v>299</v>
      </c>
      <c r="G12" s="407" t="s">
        <v>300</v>
      </c>
      <c r="H12" s="407" t="s">
        <v>315</v>
      </c>
      <c r="I12" s="407"/>
      <c r="J12" s="406" t="s">
        <v>301</v>
      </c>
      <c r="K12" s="406" t="s">
        <v>316</v>
      </c>
      <c r="L12" s="406" t="s">
        <v>317</v>
      </c>
      <c r="M12" s="400"/>
    </row>
    <row r="13" spans="1:13" x14ac:dyDescent="0.2">
      <c r="A13" s="405">
        <v>6</v>
      </c>
      <c r="B13" s="400"/>
      <c r="C13" s="400"/>
      <c r="D13" s="400"/>
      <c r="E13" s="400"/>
      <c r="F13" s="407"/>
      <c r="G13" s="407"/>
      <c r="H13" s="407"/>
      <c r="I13" s="407"/>
      <c r="J13" s="400"/>
      <c r="K13" s="400"/>
      <c r="L13" s="400"/>
      <c r="M13" s="400"/>
    </row>
    <row r="14" spans="1:13" x14ac:dyDescent="0.2">
      <c r="A14" s="405">
        <v>7</v>
      </c>
      <c r="B14" s="410" t="s">
        <v>303</v>
      </c>
      <c r="C14" s="400"/>
      <c r="D14" s="401"/>
      <c r="E14" s="401"/>
      <c r="F14" s="401"/>
      <c r="G14" s="401"/>
      <c r="H14" s="401"/>
      <c r="I14" s="401"/>
      <c r="J14" s="401"/>
      <c r="K14" s="401"/>
      <c r="L14" s="400"/>
      <c r="M14" s="400"/>
    </row>
    <row r="15" spans="1:13" x14ac:dyDescent="0.2">
      <c r="A15" s="405">
        <v>124</v>
      </c>
      <c r="B15" s="422">
        <v>43466</v>
      </c>
      <c r="C15" s="416"/>
      <c r="D15" s="441">
        <v>47639.27</v>
      </c>
      <c r="E15" s="416"/>
      <c r="F15" s="417">
        <v>5.1799999999999999E-2</v>
      </c>
      <c r="G15" s="439">
        <v>521.25</v>
      </c>
      <c r="H15" s="415">
        <v>102.82999999999998</v>
      </c>
      <c r="I15" s="415"/>
      <c r="J15" s="412">
        <v>48160.52</v>
      </c>
      <c r="K15" s="415">
        <v>145092.91</v>
      </c>
      <c r="L15" s="415">
        <v>47742.099999999991</v>
      </c>
      <c r="M15" s="400"/>
    </row>
    <row r="16" spans="1:13" x14ac:dyDescent="0.2">
      <c r="A16" s="405">
        <v>125</v>
      </c>
      <c r="B16" s="422">
        <v>43497</v>
      </c>
      <c r="C16" s="416"/>
      <c r="D16" s="441">
        <v>1638</v>
      </c>
      <c r="E16" s="416"/>
      <c r="F16" s="417">
        <v>5.1799999999999999E-2</v>
      </c>
      <c r="G16" s="439">
        <v>629.85</v>
      </c>
      <c r="H16" s="415">
        <v>209.62</v>
      </c>
      <c r="I16" s="415"/>
      <c r="J16" s="412">
        <v>2267.85</v>
      </c>
      <c r="K16" s="415">
        <v>147360.76</v>
      </c>
      <c r="L16" s="415">
        <v>49589.72</v>
      </c>
      <c r="M16" s="400"/>
    </row>
    <row r="17" spans="1:13" x14ac:dyDescent="0.2">
      <c r="A17" s="405">
        <v>126</v>
      </c>
      <c r="B17" s="422">
        <v>43525</v>
      </c>
      <c r="C17" s="416"/>
      <c r="D17" s="441">
        <v>0</v>
      </c>
      <c r="E17" s="416"/>
      <c r="F17" s="417">
        <v>5.1799999999999999E-2</v>
      </c>
      <c r="G17" s="439">
        <v>636.11</v>
      </c>
      <c r="H17" s="415">
        <v>214.07</v>
      </c>
      <c r="I17" s="415"/>
      <c r="J17" s="412">
        <v>636.11</v>
      </c>
      <c r="K17" s="415">
        <v>147996.87</v>
      </c>
      <c r="L17" s="415">
        <v>49803.789999999994</v>
      </c>
      <c r="M17" s="400"/>
    </row>
    <row r="18" spans="1:13" x14ac:dyDescent="0.2">
      <c r="A18" s="405">
        <v>127</v>
      </c>
      <c r="B18" s="422">
        <v>43556</v>
      </c>
      <c r="C18" s="416"/>
      <c r="D18" s="441">
        <v>57.32</v>
      </c>
      <c r="E18" s="416"/>
      <c r="F18" s="417">
        <v>5.45E-2</v>
      </c>
      <c r="G18" s="439">
        <v>672.28</v>
      </c>
      <c r="H18" s="415">
        <v>226.32</v>
      </c>
      <c r="I18" s="415"/>
      <c r="J18" s="412">
        <v>729.6</v>
      </c>
      <c r="K18" s="415">
        <v>148726.47</v>
      </c>
      <c r="L18" s="415">
        <v>50087.429999999993</v>
      </c>
      <c r="M18" s="400"/>
    </row>
    <row r="19" spans="1:13" x14ac:dyDescent="0.2">
      <c r="A19" s="405">
        <v>128</v>
      </c>
      <c r="B19" s="422">
        <v>43586</v>
      </c>
      <c r="C19" s="416"/>
      <c r="D19" s="441">
        <v>74.52</v>
      </c>
      <c r="E19" s="416"/>
      <c r="F19" s="417">
        <v>5.45E-2</v>
      </c>
      <c r="G19" s="439">
        <v>675.64</v>
      </c>
      <c r="H19" s="415">
        <v>227.64999999999998</v>
      </c>
      <c r="I19" s="415"/>
      <c r="J19" s="412">
        <v>750.16</v>
      </c>
      <c r="K19" s="415">
        <v>149476.63</v>
      </c>
      <c r="L19" s="415">
        <v>50389.599999999991</v>
      </c>
      <c r="M19" s="400"/>
    </row>
    <row r="20" spans="1:13" x14ac:dyDescent="0.2">
      <c r="A20" s="405">
        <v>129</v>
      </c>
      <c r="B20" s="422">
        <v>43617</v>
      </c>
      <c r="C20" s="416"/>
      <c r="D20" s="441">
        <v>96005.19</v>
      </c>
      <c r="E20" s="416"/>
      <c r="F20" s="417">
        <v>5.45E-2</v>
      </c>
      <c r="G20" s="439">
        <v>896.88</v>
      </c>
      <c r="H20" s="415">
        <v>446.86</v>
      </c>
      <c r="I20" s="415"/>
      <c r="J20" s="412">
        <v>96902.07</v>
      </c>
      <c r="K20" s="415">
        <v>246378.7</v>
      </c>
      <c r="L20" s="415">
        <v>146841.65</v>
      </c>
      <c r="M20" s="400"/>
    </row>
    <row r="21" spans="1:13" x14ac:dyDescent="0.2">
      <c r="A21" s="405">
        <v>130</v>
      </c>
      <c r="B21" s="422">
        <v>43647</v>
      </c>
      <c r="C21" s="416"/>
      <c r="D21" s="441">
        <v>2390.0700000000002</v>
      </c>
      <c r="E21" s="416"/>
      <c r="F21" s="417">
        <v>5.5E-2</v>
      </c>
      <c r="G21" s="439">
        <v>1134.71</v>
      </c>
      <c r="H21" s="415">
        <v>678.5</v>
      </c>
      <c r="I21" s="415"/>
      <c r="J21" s="412">
        <v>3524.78</v>
      </c>
      <c r="K21" s="415">
        <v>249903.48</v>
      </c>
      <c r="L21" s="415">
        <v>149910.21999999997</v>
      </c>
      <c r="M21" s="400"/>
    </row>
    <row r="22" spans="1:13" x14ac:dyDescent="0.2">
      <c r="A22" s="405">
        <v>131</v>
      </c>
      <c r="B22" s="422">
        <v>43678</v>
      </c>
      <c r="C22" s="416"/>
      <c r="D22" s="441">
        <v>13628.97</v>
      </c>
      <c r="E22" s="416"/>
      <c r="F22" s="417">
        <v>5.5E-2</v>
      </c>
      <c r="G22" s="439">
        <v>1176.6199999999999</v>
      </c>
      <c r="H22" s="415">
        <v>718.31999999999994</v>
      </c>
      <c r="I22" s="415"/>
      <c r="J22" s="412">
        <v>14805.59</v>
      </c>
      <c r="K22" s="415">
        <v>264709.07</v>
      </c>
      <c r="L22" s="415">
        <v>164257.50999999998</v>
      </c>
      <c r="M22" s="400"/>
    </row>
    <row r="23" spans="1:13" x14ac:dyDescent="0.2">
      <c r="A23" s="405">
        <v>132</v>
      </c>
      <c r="B23" s="422">
        <v>43709</v>
      </c>
      <c r="C23" s="416"/>
      <c r="D23" s="441">
        <v>71.650000000000006</v>
      </c>
      <c r="E23" s="416"/>
      <c r="F23" s="417">
        <v>5.5E-2</v>
      </c>
      <c r="G23" s="439">
        <v>1213.4100000000001</v>
      </c>
      <c r="H23" s="415">
        <v>753.0100000000001</v>
      </c>
      <c r="I23" s="415"/>
      <c r="J23" s="412">
        <v>1285.0600000000002</v>
      </c>
      <c r="K23" s="415">
        <v>265994.13</v>
      </c>
      <c r="L23" s="415">
        <v>165082.16999999998</v>
      </c>
      <c r="M23" s="400"/>
    </row>
    <row r="24" spans="1:13" x14ac:dyDescent="0.2">
      <c r="A24" s="405">
        <v>133</v>
      </c>
      <c r="B24" s="422">
        <v>43739</v>
      </c>
      <c r="C24" s="416"/>
      <c r="D24" s="441">
        <v>69890</v>
      </c>
      <c r="E24" s="416"/>
      <c r="F24" s="420">
        <v>5.4199999999999998E-2</v>
      </c>
      <c r="G24" s="439">
        <v>1359.24</v>
      </c>
      <c r="H24" s="415">
        <v>903.45</v>
      </c>
      <c r="I24" s="415"/>
      <c r="J24" s="412">
        <v>71249.240000000005</v>
      </c>
      <c r="K24" s="415">
        <v>337243.37</v>
      </c>
      <c r="L24" s="415">
        <v>235875.62</v>
      </c>
      <c r="M24" s="400"/>
    </row>
    <row r="25" spans="1:13" x14ac:dyDescent="0.2">
      <c r="A25" s="405">
        <v>134</v>
      </c>
      <c r="B25" s="422">
        <v>43770</v>
      </c>
      <c r="C25" s="444" t="s">
        <v>318</v>
      </c>
      <c r="D25" s="441">
        <v>61735.18</v>
      </c>
      <c r="E25" s="445">
        <v>-101367.75000000001</v>
      </c>
      <c r="F25" s="420">
        <v>5.4199999999999998E-2</v>
      </c>
      <c r="G25" s="439">
        <v>1204.79</v>
      </c>
      <c r="H25" s="415">
        <v>1204.79</v>
      </c>
      <c r="I25" s="415"/>
      <c r="J25" s="412">
        <v>-38427.780000000013</v>
      </c>
      <c r="K25" s="415">
        <v>298815.58999999997</v>
      </c>
      <c r="L25" s="415">
        <v>298815.58999999997</v>
      </c>
      <c r="M25" s="400"/>
    </row>
    <row r="26" spans="1:13" x14ac:dyDescent="0.2">
      <c r="A26" s="405">
        <v>135</v>
      </c>
      <c r="B26" s="450">
        <v>43800</v>
      </c>
      <c r="C26" s="446"/>
      <c r="D26" s="447">
        <v>611.1</v>
      </c>
      <c r="E26" s="446"/>
      <c r="F26" s="452">
        <v>5.4199999999999998E-2</v>
      </c>
      <c r="G26" s="448">
        <v>1351.03</v>
      </c>
      <c r="H26" s="449">
        <v>1351.03</v>
      </c>
      <c r="I26" s="449"/>
      <c r="J26" s="451">
        <v>1962.13</v>
      </c>
      <c r="K26" s="449">
        <v>300777.71999999997</v>
      </c>
      <c r="L26" s="449">
        <v>300777.71999999997</v>
      </c>
      <c r="M26" s="449"/>
    </row>
    <row r="27" spans="1:13" x14ac:dyDescent="0.2">
      <c r="A27" s="405">
        <v>136</v>
      </c>
      <c r="B27" s="422">
        <v>43831</v>
      </c>
      <c r="C27" s="416"/>
      <c r="D27" s="441">
        <v>27146.71</v>
      </c>
      <c r="E27" s="416"/>
      <c r="F27" s="420">
        <v>4.9599999999999998E-2</v>
      </c>
      <c r="G27" s="439">
        <v>1299.32</v>
      </c>
      <c r="H27" s="415">
        <v>1243.21</v>
      </c>
      <c r="I27" s="443">
        <v>56.1099999999999</v>
      </c>
      <c r="J27" s="412">
        <v>28446.03</v>
      </c>
      <c r="K27" s="443">
        <v>329223.75</v>
      </c>
      <c r="L27" s="415">
        <v>302020.93</v>
      </c>
      <c r="M27" s="415">
        <v>27202.820000000007</v>
      </c>
    </row>
    <row r="28" spans="1:13" x14ac:dyDescent="0.2">
      <c r="A28" s="405">
        <v>137</v>
      </c>
      <c r="B28" s="422">
        <v>43862</v>
      </c>
      <c r="C28" s="416"/>
      <c r="D28" s="441">
        <v>3150.79</v>
      </c>
      <c r="E28" s="416"/>
      <c r="F28" s="420">
        <v>4.9599999999999998E-2</v>
      </c>
      <c r="G28" s="439">
        <v>1367.3</v>
      </c>
      <c r="H28" s="415">
        <v>1248.3499999999999</v>
      </c>
      <c r="I28" s="443">
        <v>118.95000000000005</v>
      </c>
      <c r="J28" s="412">
        <v>4518.09</v>
      </c>
      <c r="K28" s="443">
        <v>333741.84000000003</v>
      </c>
      <c r="L28" s="415">
        <v>303269.27999999997</v>
      </c>
      <c r="M28" s="415">
        <v>30472.560000000056</v>
      </c>
    </row>
    <row r="29" spans="1:13" x14ac:dyDescent="0.2">
      <c r="A29" s="405">
        <v>138</v>
      </c>
      <c r="B29" s="422">
        <v>43891</v>
      </c>
      <c r="C29" s="416"/>
      <c r="D29" s="441">
        <v>1135.0999999999999</v>
      </c>
      <c r="E29" s="416"/>
      <c r="F29" s="420">
        <v>4.9599999999999998E-2</v>
      </c>
      <c r="G29" s="439">
        <v>1381.81</v>
      </c>
      <c r="H29" s="415">
        <v>1253.51</v>
      </c>
      <c r="I29" s="443">
        <v>128.29999999999995</v>
      </c>
      <c r="J29" s="412">
        <v>2516.91</v>
      </c>
      <c r="K29" s="443">
        <v>336258.75</v>
      </c>
      <c r="L29" s="415">
        <v>304522.78999999998</v>
      </c>
      <c r="M29" s="415">
        <v>31735.960000000021</v>
      </c>
    </row>
    <row r="30" spans="1:13" x14ac:dyDescent="0.2">
      <c r="A30" s="405">
        <v>139</v>
      </c>
      <c r="B30" s="422">
        <v>43922</v>
      </c>
      <c r="C30" s="416"/>
      <c r="D30" s="441">
        <v>11669.43</v>
      </c>
      <c r="E30" s="416"/>
      <c r="F30" s="425">
        <v>4.7500000000000001E-2</v>
      </c>
      <c r="G30" s="439">
        <v>1354.12</v>
      </c>
      <c r="H30" s="415">
        <v>1205.4000000000001</v>
      </c>
      <c r="I30" s="443">
        <v>148.7199999999998</v>
      </c>
      <c r="J30" s="412">
        <v>13023.55</v>
      </c>
      <c r="K30" s="443">
        <v>349282.3</v>
      </c>
      <c r="L30" s="415">
        <v>305728.19</v>
      </c>
      <c r="M30" s="415">
        <v>43554.109999999986</v>
      </c>
    </row>
    <row r="31" spans="1:13" x14ac:dyDescent="0.2">
      <c r="A31" s="405">
        <v>140</v>
      </c>
      <c r="B31" s="422">
        <v>43952</v>
      </c>
      <c r="C31" s="416"/>
      <c r="D31" s="441">
        <v>117.92</v>
      </c>
      <c r="E31" s="416"/>
      <c r="F31" s="425">
        <v>4.7500000000000001E-2</v>
      </c>
      <c r="G31" s="439">
        <v>1382.81</v>
      </c>
      <c r="H31" s="415">
        <v>1210.17</v>
      </c>
      <c r="I31" s="443">
        <v>172.63999999999987</v>
      </c>
      <c r="J31" s="412">
        <v>1500.73</v>
      </c>
      <c r="K31" s="443">
        <v>350783.02999999997</v>
      </c>
      <c r="L31" s="415">
        <v>306938.36</v>
      </c>
      <c r="M31" s="415">
        <v>43844.669999999984</v>
      </c>
    </row>
    <row r="32" spans="1:13" x14ac:dyDescent="0.2">
      <c r="A32" s="405">
        <v>141</v>
      </c>
      <c r="B32" s="422">
        <v>43983</v>
      </c>
      <c r="C32" s="416"/>
      <c r="D32" s="441">
        <v>4856.88</v>
      </c>
      <c r="E32" s="416"/>
      <c r="F32" s="425">
        <v>4.7500000000000001E-2</v>
      </c>
      <c r="G32" s="439">
        <v>1398.13</v>
      </c>
      <c r="H32" s="415">
        <v>1214.96</v>
      </c>
      <c r="I32" s="443">
        <v>183.17000000000007</v>
      </c>
      <c r="J32" s="412">
        <v>6255.01</v>
      </c>
      <c r="K32" s="443">
        <v>357038.04</v>
      </c>
      <c r="L32" s="415">
        <v>308153.32</v>
      </c>
      <c r="M32" s="415">
        <v>48884.719999999972</v>
      </c>
    </row>
    <row r="33" spans="1:13" x14ac:dyDescent="0.2">
      <c r="A33" s="405">
        <v>142</v>
      </c>
      <c r="B33" s="422">
        <v>44013</v>
      </c>
      <c r="C33" s="416"/>
      <c r="D33" s="441">
        <v>265.32</v>
      </c>
      <c r="E33" s="416"/>
      <c r="F33" s="425">
        <v>3.4299999999999997E-2</v>
      </c>
      <c r="G33" s="439">
        <v>1020.91</v>
      </c>
      <c r="H33" s="415">
        <v>880.8</v>
      </c>
      <c r="I33" s="443">
        <v>140.11000000000001</v>
      </c>
      <c r="J33" s="412">
        <v>1286.23</v>
      </c>
      <c r="K33" s="443">
        <v>358324.26999999996</v>
      </c>
      <c r="L33" s="415">
        <v>309034.12</v>
      </c>
      <c r="M33" s="415">
        <v>49290.149999999965</v>
      </c>
    </row>
    <row r="34" spans="1:13" x14ac:dyDescent="0.2">
      <c r="A34" s="405">
        <v>143</v>
      </c>
      <c r="B34" s="422">
        <v>44044</v>
      </c>
      <c r="C34" s="416"/>
      <c r="D34" s="441">
        <v>755.41</v>
      </c>
      <c r="E34" s="416"/>
      <c r="F34" s="425">
        <v>3.4299999999999997E-2</v>
      </c>
      <c r="G34" s="439">
        <v>1025.29</v>
      </c>
      <c r="H34" s="415">
        <v>883.32</v>
      </c>
      <c r="I34" s="443">
        <v>141.96999999999991</v>
      </c>
      <c r="J34" s="412">
        <v>1780.6999999999998</v>
      </c>
      <c r="K34" s="443">
        <v>360104.97</v>
      </c>
      <c r="L34" s="415">
        <v>309917.44</v>
      </c>
      <c r="M34" s="415">
        <v>50187.52999999997</v>
      </c>
    </row>
    <row r="35" spans="1:13" x14ac:dyDescent="0.2">
      <c r="A35" s="405">
        <v>144</v>
      </c>
      <c r="B35" s="422">
        <v>44075</v>
      </c>
      <c r="C35" s="416"/>
      <c r="D35" s="441"/>
      <c r="E35" s="416"/>
      <c r="F35" s="425">
        <v>3.4299999999999997E-2</v>
      </c>
      <c r="G35" s="439">
        <v>1029.3</v>
      </c>
      <c r="H35" s="415">
        <v>885.85</v>
      </c>
      <c r="I35" s="443">
        <v>143.44999999999993</v>
      </c>
      <c r="J35" s="412">
        <v>1029.3</v>
      </c>
      <c r="K35" s="443">
        <v>361134.26999999996</v>
      </c>
      <c r="L35" s="415">
        <v>310803.28999999998</v>
      </c>
      <c r="M35" s="415">
        <v>50330.979999999981</v>
      </c>
    </row>
    <row r="36" spans="1:13" x14ac:dyDescent="0.2">
      <c r="A36" s="405">
        <v>145</v>
      </c>
      <c r="B36" s="422">
        <v>44105</v>
      </c>
      <c r="C36" s="416"/>
      <c r="D36" s="441"/>
      <c r="E36" s="416"/>
      <c r="F36" s="425">
        <v>3.4299999999999997E-2</v>
      </c>
      <c r="G36" s="439">
        <v>1032.24</v>
      </c>
      <c r="H36" s="415">
        <v>888.38</v>
      </c>
      <c r="I36" s="443">
        <v>143.86000000000001</v>
      </c>
      <c r="J36" s="412">
        <v>1032.24</v>
      </c>
      <c r="K36" s="443">
        <v>362166.50999999995</v>
      </c>
      <c r="L36" s="415">
        <v>311691.67</v>
      </c>
      <c r="M36" s="415">
        <v>50474.839999999967</v>
      </c>
    </row>
    <row r="37" spans="1:13" x14ac:dyDescent="0.2">
      <c r="A37" s="405">
        <v>146</v>
      </c>
      <c r="B37" s="422"/>
      <c r="C37" s="416"/>
      <c r="D37" s="441"/>
      <c r="E37" s="416"/>
      <c r="F37" s="420"/>
      <c r="G37" s="439"/>
      <c r="H37" s="415"/>
      <c r="I37" s="415"/>
      <c r="J37" s="412"/>
      <c r="K37" s="415"/>
      <c r="L37" s="415"/>
      <c r="M37" s="415"/>
    </row>
    <row r="38" spans="1:13" x14ac:dyDescent="0.2">
      <c r="A38" s="405">
        <v>147</v>
      </c>
      <c r="B38" s="422"/>
      <c r="C38" s="416"/>
      <c r="D38" s="441"/>
      <c r="E38" s="416"/>
      <c r="F38" s="417"/>
      <c r="G38" s="439"/>
      <c r="H38" s="415"/>
      <c r="I38" s="415"/>
      <c r="J38" s="412"/>
      <c r="K38" s="415"/>
      <c r="L38" s="400"/>
      <c r="M38" s="400"/>
    </row>
    <row r="39" spans="1:13" x14ac:dyDescent="0.2">
      <c r="A39" s="405">
        <v>148</v>
      </c>
      <c r="B39" s="428" t="s">
        <v>304</v>
      </c>
      <c r="C39" s="400"/>
      <c r="D39" s="400"/>
      <c r="E39" s="400"/>
      <c r="F39" s="400"/>
      <c r="G39" s="400"/>
      <c r="H39" s="440"/>
      <c r="I39" s="440"/>
      <c r="J39" s="400"/>
      <c r="K39" s="453"/>
      <c r="L39" s="400"/>
      <c r="M39" s="400"/>
    </row>
    <row r="40" spans="1:13" x14ac:dyDescent="0.2">
      <c r="A40" s="405">
        <v>149</v>
      </c>
      <c r="B40" s="400"/>
      <c r="C40" s="400"/>
      <c r="D40" s="400"/>
      <c r="E40" s="400"/>
      <c r="F40" s="400"/>
      <c r="G40" s="400"/>
      <c r="H40" s="440"/>
      <c r="I40" s="440"/>
      <c r="J40" s="400"/>
      <c r="K40" s="453"/>
      <c r="L40" s="400"/>
      <c r="M40" s="400"/>
    </row>
    <row r="41" spans="1:13" x14ac:dyDescent="0.2">
      <c r="A41" s="405">
        <v>150</v>
      </c>
      <c r="B41" s="430" t="s">
        <v>280</v>
      </c>
      <c r="C41" s="400"/>
      <c r="D41" s="400"/>
      <c r="E41" s="400"/>
      <c r="F41" s="400"/>
      <c r="G41" s="400"/>
      <c r="H41" s="400"/>
      <c r="I41" s="400"/>
      <c r="J41" s="400"/>
      <c r="K41" s="400"/>
      <c r="L41" s="400"/>
      <c r="M41" s="400"/>
    </row>
    <row r="42" spans="1:13" x14ac:dyDescent="0.2">
      <c r="A42" s="405">
        <v>151</v>
      </c>
      <c r="B42" s="454" t="s">
        <v>319</v>
      </c>
      <c r="C42" s="400"/>
      <c r="D42" s="400"/>
      <c r="E42" s="400"/>
      <c r="F42" s="413"/>
      <c r="G42" s="429"/>
      <c r="H42" s="400"/>
      <c r="I42" s="400"/>
      <c r="J42" s="400"/>
      <c r="K42" s="400"/>
      <c r="L42" s="400"/>
      <c r="M42" s="400"/>
    </row>
  </sheetData>
  <printOptions horizontalCentered="1" verticalCentered="1"/>
  <pageMargins left="0.25" right="0.25" top="0.25" bottom="0.25" header="0.3" footer="0.3"/>
  <pageSetup fitToWidth="0" orientation="landscape" r:id="rId1"/>
  <headerFooter alignWithMargins="0">
    <oddHeader>&amp;RNWN WUTC Advice 20-6
Exhibit A - Supporting Materials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F492-9C7F-4BA9-8A87-52E7A773AA1A}">
  <sheetPr>
    <pageSetUpPr fitToPage="1"/>
  </sheetPr>
  <dimension ref="A1:I31"/>
  <sheetViews>
    <sheetView showGridLines="0" view="pageBreakPreview" zoomScale="60" zoomScaleNormal="100" workbookViewId="0">
      <selection activeCell="W14" sqref="W14"/>
    </sheetView>
  </sheetViews>
  <sheetFormatPr defaultRowHeight="12.75" x14ac:dyDescent="0.2"/>
  <cols>
    <col min="1" max="1" width="4.83203125" bestFit="1" customWidth="1"/>
    <col min="2" max="2" width="20.33203125" customWidth="1"/>
    <col min="4" max="4" width="34.6640625" bestFit="1" customWidth="1"/>
    <col min="5" max="5" width="13.83203125" bestFit="1" customWidth="1"/>
    <col min="6" max="6" width="8" bestFit="1" customWidth="1"/>
    <col min="7" max="7" width="10.1640625" bestFit="1" customWidth="1"/>
    <col min="8" max="8" width="13.83203125" bestFit="1" customWidth="1"/>
    <col min="9" max="9" width="13.5" bestFit="1" customWidth="1"/>
  </cols>
  <sheetData>
    <row r="1" spans="1:9" x14ac:dyDescent="0.2">
      <c r="A1" s="399"/>
      <c r="B1" s="400" t="s">
        <v>282</v>
      </c>
      <c r="C1" s="400"/>
      <c r="D1" s="400" t="s">
        <v>283</v>
      </c>
      <c r="E1" s="400"/>
      <c r="F1" s="400"/>
      <c r="G1" s="400"/>
      <c r="H1" s="400"/>
      <c r="I1" s="400"/>
    </row>
    <row r="2" spans="1:9" x14ac:dyDescent="0.2">
      <c r="A2" s="399"/>
      <c r="B2" s="400" t="s">
        <v>284</v>
      </c>
      <c r="C2" s="400"/>
      <c r="D2" s="400" t="s">
        <v>100</v>
      </c>
      <c r="E2" s="400"/>
      <c r="F2" s="400"/>
      <c r="G2" s="400"/>
      <c r="H2" s="400"/>
      <c r="I2" s="400"/>
    </row>
    <row r="3" spans="1:9" x14ac:dyDescent="0.2">
      <c r="A3" s="399"/>
      <c r="B3" s="400" t="s">
        <v>285</v>
      </c>
      <c r="C3" s="400"/>
      <c r="D3" s="437" t="s">
        <v>320</v>
      </c>
      <c r="E3" s="400"/>
      <c r="F3" s="400"/>
      <c r="G3" s="400"/>
      <c r="H3" s="400"/>
      <c r="I3" s="400"/>
    </row>
    <row r="4" spans="1:9" x14ac:dyDescent="0.2">
      <c r="A4" s="399"/>
      <c r="B4" s="400" t="s">
        <v>287</v>
      </c>
      <c r="C4" s="400"/>
      <c r="D4" s="403">
        <v>186315</v>
      </c>
      <c r="E4" s="400"/>
      <c r="F4" s="400"/>
      <c r="G4" s="400"/>
      <c r="H4" s="400"/>
      <c r="I4" s="400"/>
    </row>
    <row r="5" spans="1:9" x14ac:dyDescent="0.2">
      <c r="A5" s="399"/>
      <c r="B5" s="400"/>
      <c r="C5" s="400"/>
      <c r="D5" s="404" t="s">
        <v>312</v>
      </c>
      <c r="E5" s="400"/>
      <c r="F5" s="400"/>
      <c r="G5" s="400"/>
      <c r="H5" s="400"/>
      <c r="I5" s="400"/>
    </row>
    <row r="6" spans="1:9" x14ac:dyDescent="0.2">
      <c r="A6" s="399"/>
      <c r="B6" s="400"/>
      <c r="C6" s="400"/>
      <c r="D6" s="404" t="s">
        <v>289</v>
      </c>
      <c r="E6" s="400"/>
      <c r="F6" s="400"/>
      <c r="G6" s="400"/>
      <c r="H6" s="400"/>
      <c r="I6" s="400"/>
    </row>
    <row r="7" spans="1:9" x14ac:dyDescent="0.2">
      <c r="A7" s="399"/>
      <c r="B7" s="400"/>
      <c r="C7" s="400"/>
      <c r="D7" s="404"/>
      <c r="E7" s="400"/>
      <c r="F7" s="400"/>
      <c r="G7" s="400"/>
      <c r="H7" s="400"/>
      <c r="I7" s="400"/>
    </row>
    <row r="8" spans="1:9" x14ac:dyDescent="0.2">
      <c r="A8" s="405">
        <v>1</v>
      </c>
      <c r="B8" s="400" t="s">
        <v>290</v>
      </c>
      <c r="C8" s="400"/>
      <c r="D8" s="404"/>
      <c r="E8" s="400"/>
      <c r="F8" s="407"/>
      <c r="G8" s="407"/>
      <c r="H8" s="400"/>
      <c r="I8" s="400"/>
    </row>
    <row r="9" spans="1:9" x14ac:dyDescent="0.2">
      <c r="A9" s="405">
        <v>2</v>
      </c>
      <c r="B9" s="400"/>
      <c r="C9" s="400"/>
      <c r="D9" s="404"/>
      <c r="E9" s="400"/>
      <c r="F9" s="407"/>
      <c r="G9" s="407"/>
      <c r="H9" s="400"/>
      <c r="I9" s="400"/>
    </row>
    <row r="10" spans="1:9" x14ac:dyDescent="0.2">
      <c r="A10" s="405">
        <v>3</v>
      </c>
      <c r="B10" s="407"/>
      <c r="C10" s="407"/>
      <c r="D10" s="407"/>
      <c r="E10" s="407"/>
      <c r="F10" s="407" t="s">
        <v>259</v>
      </c>
      <c r="G10" s="407"/>
      <c r="H10" s="407"/>
      <c r="I10" s="407"/>
    </row>
    <row r="11" spans="1:9" x14ac:dyDescent="0.2">
      <c r="A11" s="405">
        <v>4</v>
      </c>
      <c r="B11" s="408" t="s">
        <v>291</v>
      </c>
      <c r="C11" s="408" t="s">
        <v>292</v>
      </c>
      <c r="D11" s="408" t="s">
        <v>314</v>
      </c>
      <c r="E11" s="408" t="s">
        <v>294</v>
      </c>
      <c r="F11" s="408" t="s">
        <v>31</v>
      </c>
      <c r="G11" s="408" t="s">
        <v>259</v>
      </c>
      <c r="H11" s="408" t="s">
        <v>268</v>
      </c>
      <c r="I11" s="408" t="s">
        <v>262</v>
      </c>
    </row>
    <row r="12" spans="1:9" x14ac:dyDescent="0.2">
      <c r="A12" s="405">
        <v>5</v>
      </c>
      <c r="B12" s="407" t="s">
        <v>295</v>
      </c>
      <c r="C12" s="407" t="s">
        <v>296</v>
      </c>
      <c r="D12" s="407" t="s">
        <v>297</v>
      </c>
      <c r="E12" s="407" t="s">
        <v>298</v>
      </c>
      <c r="F12" s="407" t="s">
        <v>299</v>
      </c>
      <c r="G12" s="407" t="s">
        <v>300</v>
      </c>
      <c r="H12" s="407" t="s">
        <v>301</v>
      </c>
      <c r="I12" s="407" t="s">
        <v>302</v>
      </c>
    </row>
    <row r="13" spans="1:9" x14ac:dyDescent="0.2">
      <c r="A13" s="405">
        <v>6</v>
      </c>
      <c r="B13" s="400"/>
      <c r="C13" s="400"/>
      <c r="D13" s="400"/>
      <c r="E13" s="400"/>
      <c r="F13" s="407"/>
      <c r="G13" s="407"/>
      <c r="H13" s="400"/>
      <c r="I13" s="400"/>
    </row>
    <row r="14" spans="1:9" x14ac:dyDescent="0.2">
      <c r="A14" s="405">
        <v>7</v>
      </c>
      <c r="B14" s="410" t="s">
        <v>303</v>
      </c>
      <c r="C14" s="400"/>
      <c r="D14" s="401"/>
      <c r="E14" s="401"/>
      <c r="F14" s="401"/>
      <c r="G14" s="401"/>
      <c r="H14" s="401"/>
      <c r="I14" s="401"/>
    </row>
    <row r="15" spans="1:9" x14ac:dyDescent="0.2">
      <c r="A15" s="405">
        <v>124</v>
      </c>
      <c r="B15" s="422">
        <v>43770</v>
      </c>
      <c r="C15" s="400" t="s">
        <v>308</v>
      </c>
      <c r="D15" s="442">
        <v>-3936.809999999999</v>
      </c>
      <c r="E15" s="456">
        <v>101367.75000000001</v>
      </c>
      <c r="F15" s="420">
        <v>5.4199999999999998E-2</v>
      </c>
      <c r="G15" s="415">
        <v>448.95</v>
      </c>
      <c r="H15" s="423">
        <v>97879.890000000014</v>
      </c>
      <c r="I15" s="415">
        <v>92866.240100000054</v>
      </c>
    </row>
    <row r="16" spans="1:9" x14ac:dyDescent="0.2">
      <c r="A16" s="405">
        <v>125</v>
      </c>
      <c r="B16" s="422">
        <v>43800</v>
      </c>
      <c r="C16" s="434"/>
      <c r="D16" s="442">
        <v>-14616.609999999997</v>
      </c>
      <c r="E16" s="400"/>
      <c r="F16" s="420">
        <v>5.4199999999999998E-2</v>
      </c>
      <c r="G16" s="415">
        <v>386.44</v>
      </c>
      <c r="H16" s="423">
        <v>-14230.169999999996</v>
      </c>
      <c r="I16" s="415">
        <v>78636.070100000055</v>
      </c>
    </row>
    <row r="17" spans="1:9" x14ac:dyDescent="0.2">
      <c r="A17" s="405">
        <v>126</v>
      </c>
      <c r="B17" s="422">
        <v>43831</v>
      </c>
      <c r="C17" s="400"/>
      <c r="D17" s="442">
        <v>-16282.389999999998</v>
      </c>
      <c r="E17" s="400"/>
      <c r="F17" s="420">
        <v>4.9599999999999998E-2</v>
      </c>
      <c r="G17" s="415">
        <v>291.38</v>
      </c>
      <c r="H17" s="423">
        <v>-15991.009999999998</v>
      </c>
      <c r="I17" s="415">
        <v>62645.060100000061</v>
      </c>
    </row>
    <row r="18" spans="1:9" x14ac:dyDescent="0.2">
      <c r="A18" s="405">
        <v>127</v>
      </c>
      <c r="B18" s="422">
        <v>43862</v>
      </c>
      <c r="C18" s="400"/>
      <c r="D18" s="442">
        <v>-13552.24</v>
      </c>
      <c r="E18" s="400"/>
      <c r="F18" s="420">
        <v>4.9599999999999998E-2</v>
      </c>
      <c r="G18" s="415">
        <v>230.92</v>
      </c>
      <c r="H18" s="423">
        <v>-13321.32</v>
      </c>
      <c r="I18" s="415">
        <v>49323.740100000061</v>
      </c>
    </row>
    <row r="19" spans="1:9" x14ac:dyDescent="0.2">
      <c r="A19" s="405">
        <v>128</v>
      </c>
      <c r="B19" s="422">
        <v>43891</v>
      </c>
      <c r="C19" s="400"/>
      <c r="D19" s="442">
        <v>-13119.759999999998</v>
      </c>
      <c r="E19" s="400"/>
      <c r="F19" s="420">
        <v>4.9599999999999998E-2</v>
      </c>
      <c r="G19" s="415">
        <v>176.76</v>
      </c>
      <c r="H19" s="423">
        <v>-12942.999999999998</v>
      </c>
      <c r="I19" s="415">
        <v>36380.740100000061</v>
      </c>
    </row>
    <row r="20" spans="1:9" x14ac:dyDescent="0.2">
      <c r="A20" s="405">
        <v>129</v>
      </c>
      <c r="B20" s="422">
        <v>43922</v>
      </c>
      <c r="C20" s="424"/>
      <c r="D20" s="442">
        <v>-9981.61</v>
      </c>
      <c r="E20" s="456"/>
      <c r="F20" s="458">
        <v>4.7500000000000001E-2</v>
      </c>
      <c r="G20" s="457">
        <v>124.25</v>
      </c>
      <c r="H20" s="423">
        <v>-9857.36</v>
      </c>
      <c r="I20" s="427">
        <v>26523.38010000006</v>
      </c>
    </row>
    <row r="21" spans="1:9" x14ac:dyDescent="0.2">
      <c r="A21" s="405">
        <v>130</v>
      </c>
      <c r="B21" s="422">
        <v>43952</v>
      </c>
      <c r="C21" s="424"/>
      <c r="D21" s="442">
        <v>-5418.2500000000009</v>
      </c>
      <c r="E21" s="456"/>
      <c r="F21" s="458">
        <v>4.7500000000000001E-2</v>
      </c>
      <c r="G21" s="457">
        <v>94.26</v>
      </c>
      <c r="H21" s="423">
        <v>-5323.9900000000007</v>
      </c>
      <c r="I21" s="427">
        <v>21199.390100000059</v>
      </c>
    </row>
    <row r="22" spans="1:9" x14ac:dyDescent="0.2">
      <c r="A22" s="405">
        <v>131</v>
      </c>
      <c r="B22" s="422">
        <v>43983</v>
      </c>
      <c r="C22" s="424"/>
      <c r="D22" s="442">
        <v>-4192.41</v>
      </c>
      <c r="E22" s="456"/>
      <c r="F22" s="458">
        <v>4.7500000000000001E-2</v>
      </c>
      <c r="G22" s="457">
        <v>75.62</v>
      </c>
      <c r="H22" s="423">
        <v>-4116.79</v>
      </c>
      <c r="I22" s="427">
        <v>17082.600100000058</v>
      </c>
    </row>
    <row r="23" spans="1:9" x14ac:dyDescent="0.2">
      <c r="A23" s="405">
        <v>132</v>
      </c>
      <c r="B23" s="422">
        <v>44013</v>
      </c>
      <c r="C23" s="424"/>
      <c r="D23" s="442">
        <v>-3272.579999999999</v>
      </c>
      <c r="E23" s="456"/>
      <c r="F23" s="458">
        <v>3.4299999999999997E-2</v>
      </c>
      <c r="G23" s="457">
        <v>44.15</v>
      </c>
      <c r="H23" s="423">
        <v>-3228.4299999999989</v>
      </c>
      <c r="I23" s="427">
        <v>13854.170100000059</v>
      </c>
    </row>
    <row r="24" spans="1:9" x14ac:dyDescent="0.2">
      <c r="A24" s="405">
        <v>133</v>
      </c>
      <c r="B24" s="422">
        <v>44044</v>
      </c>
      <c r="C24" s="424"/>
      <c r="D24" s="442">
        <v>-2611.06</v>
      </c>
      <c r="E24" s="456"/>
      <c r="F24" s="458">
        <v>3.4299999999999997E-2</v>
      </c>
      <c r="G24" s="457">
        <v>35.869999999999997</v>
      </c>
      <c r="H24" s="423">
        <v>-2575.19</v>
      </c>
      <c r="I24" s="427">
        <v>11278.980100000059</v>
      </c>
    </row>
    <row r="25" spans="1:9" x14ac:dyDescent="0.2">
      <c r="A25" s="405">
        <v>134</v>
      </c>
      <c r="B25" s="422">
        <v>44075</v>
      </c>
      <c r="C25" s="434" t="s">
        <v>309</v>
      </c>
      <c r="D25" s="459">
        <v>-3154.7199999999993</v>
      </c>
      <c r="E25" s="456"/>
      <c r="F25" s="458">
        <v>3.4299999999999997E-2</v>
      </c>
      <c r="G25" s="457">
        <v>27.73</v>
      </c>
      <c r="H25" s="423">
        <v>-3126.9899999999993</v>
      </c>
      <c r="I25" s="427">
        <v>8151.9901000000591</v>
      </c>
    </row>
    <row r="26" spans="1:9" x14ac:dyDescent="0.2">
      <c r="A26" s="405">
        <v>135</v>
      </c>
      <c r="B26" s="422">
        <v>44105</v>
      </c>
      <c r="C26" s="434" t="s">
        <v>309</v>
      </c>
      <c r="D26" s="459">
        <v>-6485.12</v>
      </c>
      <c r="E26" s="456"/>
      <c r="F26" s="458">
        <v>3.4299999999999997E-2</v>
      </c>
      <c r="G26" s="457">
        <v>14.03</v>
      </c>
      <c r="H26" s="423">
        <v>-6471.09</v>
      </c>
      <c r="I26" s="427">
        <v>1680.900100000059</v>
      </c>
    </row>
    <row r="27" spans="1:9" x14ac:dyDescent="0.2">
      <c r="A27" s="405">
        <v>136</v>
      </c>
      <c r="B27" s="422"/>
      <c r="C27" s="400"/>
      <c r="D27" s="453"/>
      <c r="E27" s="400"/>
      <c r="F27" s="455"/>
      <c r="G27" s="415"/>
      <c r="H27" s="423"/>
      <c r="I27" s="415"/>
    </row>
    <row r="28" spans="1:9" x14ac:dyDescent="0.2">
      <c r="A28" s="405">
        <v>137</v>
      </c>
      <c r="B28" s="428" t="s">
        <v>304</v>
      </c>
      <c r="C28" s="400"/>
      <c r="D28" s="453"/>
      <c r="E28" s="400"/>
      <c r="F28" s="455"/>
      <c r="G28" s="411"/>
      <c r="H28" s="401"/>
      <c r="I28" s="411"/>
    </row>
    <row r="29" spans="1:9" x14ac:dyDescent="0.2">
      <c r="A29" s="405">
        <v>138</v>
      </c>
      <c r="B29" s="428"/>
      <c r="C29" s="400"/>
      <c r="D29" s="453"/>
      <c r="E29" s="400"/>
      <c r="F29" s="455"/>
      <c r="G29" s="411"/>
      <c r="H29" s="401"/>
      <c r="I29" s="411"/>
    </row>
    <row r="30" spans="1:9" x14ac:dyDescent="0.2">
      <c r="A30" s="405">
        <v>139</v>
      </c>
      <c r="B30" s="430" t="s">
        <v>280</v>
      </c>
      <c r="C30" s="400"/>
      <c r="D30" s="400"/>
      <c r="E30" s="400"/>
      <c r="F30" s="400"/>
      <c r="G30" s="400"/>
      <c r="H30" s="400"/>
      <c r="I30" s="400"/>
    </row>
    <row r="31" spans="1:9" x14ac:dyDescent="0.2">
      <c r="A31" s="405">
        <v>140</v>
      </c>
      <c r="B31" s="400" t="s">
        <v>321</v>
      </c>
      <c r="C31" s="400"/>
      <c r="D31" s="400"/>
      <c r="E31" s="400"/>
      <c r="F31" s="400"/>
      <c r="G31" s="400"/>
      <c r="H31" s="400"/>
      <c r="I31" s="400"/>
    </row>
  </sheetData>
  <printOptions horizontalCentered="1" verticalCentered="1"/>
  <pageMargins left="0.25" right="0.25" top="0.25" bottom="0.25" header="0.3" footer="0.3"/>
  <pageSetup fitToWidth="0" orientation="landscape" r:id="rId1"/>
  <headerFooter alignWithMargins="0">
    <oddHeader>&amp;RNWN WUTC Advice 20-6
Exhibit A - Supporting Materials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E16C-608C-48A7-BCE8-5837ACCB586B}">
  <sheetPr>
    <pageSetUpPr fitToPage="1"/>
  </sheetPr>
  <dimension ref="A1:J30"/>
  <sheetViews>
    <sheetView showGridLines="0" view="pageBreakPreview" zoomScale="60" zoomScaleNormal="100" workbookViewId="0">
      <selection activeCell="W14" sqref="W14"/>
    </sheetView>
  </sheetViews>
  <sheetFormatPr defaultRowHeight="12.75" x14ac:dyDescent="0.2"/>
  <cols>
    <col min="1" max="1" width="7.5" bestFit="1" customWidth="1"/>
    <col min="2" max="2" width="21.83203125" customWidth="1"/>
    <col min="3" max="3" width="7" bestFit="1" customWidth="1"/>
    <col min="4" max="4" width="25.33203125" customWidth="1"/>
    <col min="5" max="5" width="14.6640625" bestFit="1" customWidth="1"/>
    <col min="6" max="6" width="7.83203125" customWidth="1"/>
    <col min="7" max="7" width="11.5" bestFit="1" customWidth="1"/>
    <col min="8" max="8" width="15.6640625" bestFit="1" customWidth="1"/>
    <col min="9" max="9" width="14.6640625" bestFit="1" customWidth="1"/>
  </cols>
  <sheetData>
    <row r="1" spans="1:10" x14ac:dyDescent="0.2">
      <c r="A1" s="400"/>
      <c r="B1" s="400" t="s">
        <v>282</v>
      </c>
      <c r="C1" s="400"/>
      <c r="D1" s="400" t="s">
        <v>283</v>
      </c>
      <c r="E1" s="400"/>
      <c r="F1" s="400"/>
      <c r="G1" s="400"/>
      <c r="H1" s="400"/>
      <c r="I1" s="400"/>
      <c r="J1" s="400"/>
    </row>
    <row r="2" spans="1:10" x14ac:dyDescent="0.2">
      <c r="A2" s="400"/>
      <c r="B2" s="400" t="s">
        <v>284</v>
      </c>
      <c r="C2" s="400"/>
      <c r="D2" s="400" t="s">
        <v>100</v>
      </c>
      <c r="E2" s="400"/>
      <c r="F2" s="400"/>
      <c r="G2" s="400"/>
      <c r="H2" s="400"/>
      <c r="I2" s="400"/>
      <c r="J2" s="400"/>
    </row>
    <row r="3" spans="1:10" x14ac:dyDescent="0.2">
      <c r="A3" s="400"/>
      <c r="B3" s="400" t="s">
        <v>285</v>
      </c>
      <c r="C3" s="400"/>
      <c r="D3" s="400" t="s">
        <v>286</v>
      </c>
      <c r="E3" s="400"/>
      <c r="F3" s="400"/>
      <c r="G3" s="400"/>
      <c r="H3" s="400"/>
      <c r="I3" s="400"/>
      <c r="J3" s="400"/>
    </row>
    <row r="4" spans="1:10" x14ac:dyDescent="0.2">
      <c r="A4" s="400"/>
      <c r="B4" s="400" t="s">
        <v>287</v>
      </c>
      <c r="C4" s="400"/>
      <c r="D4" s="432">
        <v>186234</v>
      </c>
      <c r="E4" s="400"/>
      <c r="F4" s="400"/>
      <c r="G4" s="400"/>
      <c r="H4" s="400"/>
      <c r="I4" s="400"/>
      <c r="J4" s="400"/>
    </row>
    <row r="5" spans="1:10" x14ac:dyDescent="0.2">
      <c r="A5" s="400"/>
      <c r="B5" s="400"/>
      <c r="C5" s="400"/>
      <c r="D5" s="400" t="s">
        <v>288</v>
      </c>
      <c r="E5" s="400"/>
      <c r="F5" s="400"/>
      <c r="G5" s="400"/>
      <c r="H5" s="400"/>
      <c r="I5" s="400"/>
      <c r="J5" s="400"/>
    </row>
    <row r="6" spans="1:10" x14ac:dyDescent="0.2">
      <c r="A6" s="400"/>
      <c r="B6" s="400"/>
      <c r="C6" s="400"/>
      <c r="D6" s="400" t="s">
        <v>289</v>
      </c>
      <c r="E6" s="400"/>
      <c r="F6" s="400"/>
      <c r="G6" s="400"/>
      <c r="H6" s="400"/>
      <c r="I6" s="400"/>
      <c r="J6" s="400"/>
    </row>
    <row r="7" spans="1:10" x14ac:dyDescent="0.2">
      <c r="A7" s="400"/>
      <c r="B7" s="400"/>
      <c r="C7" s="400"/>
      <c r="D7" s="400"/>
      <c r="E7" s="400"/>
      <c r="F7" s="400"/>
      <c r="G7" s="400"/>
      <c r="H7" s="400"/>
      <c r="I7" s="400"/>
      <c r="J7" s="400"/>
    </row>
    <row r="8" spans="1:10" x14ac:dyDescent="0.2">
      <c r="A8" s="405">
        <v>1</v>
      </c>
      <c r="B8" s="400" t="s">
        <v>290</v>
      </c>
      <c r="C8" s="400"/>
      <c r="D8" s="400"/>
      <c r="E8" s="400"/>
      <c r="F8" s="400"/>
      <c r="G8" s="400"/>
      <c r="H8" s="400"/>
      <c r="I8" s="400"/>
      <c r="J8" s="400"/>
    </row>
    <row r="9" spans="1:10" x14ac:dyDescent="0.2">
      <c r="A9" s="405">
        <v>2</v>
      </c>
      <c r="B9" s="400"/>
      <c r="C9" s="400"/>
      <c r="D9" s="400"/>
      <c r="E9" s="400"/>
      <c r="F9" s="400"/>
      <c r="G9" s="400"/>
      <c r="H9" s="400"/>
      <c r="I9" s="400"/>
      <c r="J9" s="400"/>
    </row>
    <row r="10" spans="1:10" x14ac:dyDescent="0.2">
      <c r="A10" s="405">
        <v>3</v>
      </c>
      <c r="B10" s="400"/>
      <c r="C10" s="400"/>
      <c r="D10" s="400"/>
      <c r="E10" s="400"/>
      <c r="F10" s="400" t="s">
        <v>259</v>
      </c>
      <c r="G10" s="400"/>
      <c r="H10" s="400"/>
      <c r="I10" s="400"/>
      <c r="J10" s="400"/>
    </row>
    <row r="11" spans="1:10" x14ac:dyDescent="0.2">
      <c r="A11" s="405">
        <v>4</v>
      </c>
      <c r="B11" s="400" t="s">
        <v>291</v>
      </c>
      <c r="C11" s="400" t="s">
        <v>292</v>
      </c>
      <c r="D11" s="400" t="s">
        <v>293</v>
      </c>
      <c r="E11" s="400" t="s">
        <v>294</v>
      </c>
      <c r="F11" s="400" t="s">
        <v>31</v>
      </c>
      <c r="G11" s="400" t="s">
        <v>259</v>
      </c>
      <c r="H11" s="400" t="s">
        <v>268</v>
      </c>
      <c r="I11" s="400" t="s">
        <v>262</v>
      </c>
      <c r="J11" s="400"/>
    </row>
    <row r="12" spans="1:10" x14ac:dyDescent="0.2">
      <c r="A12" s="405">
        <v>5</v>
      </c>
      <c r="B12" s="400" t="s">
        <v>295</v>
      </c>
      <c r="C12" s="400" t="s">
        <v>296</v>
      </c>
      <c r="D12" s="400" t="s">
        <v>297</v>
      </c>
      <c r="E12" s="400" t="s">
        <v>298</v>
      </c>
      <c r="F12" s="400" t="s">
        <v>299</v>
      </c>
      <c r="G12" s="400" t="s">
        <v>300</v>
      </c>
      <c r="H12" s="400" t="s">
        <v>301</v>
      </c>
      <c r="I12" s="400" t="s">
        <v>302</v>
      </c>
      <c r="J12" s="400"/>
    </row>
    <row r="13" spans="1:10" x14ac:dyDescent="0.2">
      <c r="A13" s="405">
        <v>6</v>
      </c>
      <c r="B13" s="400"/>
      <c r="C13" s="400"/>
      <c r="D13" s="400"/>
      <c r="E13" s="400"/>
      <c r="F13" s="400"/>
      <c r="G13" s="400"/>
      <c r="H13" s="400"/>
      <c r="I13" s="400"/>
      <c r="J13" s="400"/>
    </row>
    <row r="14" spans="1:10" x14ac:dyDescent="0.2">
      <c r="A14" s="405">
        <v>125</v>
      </c>
      <c r="B14" s="400">
        <v>43770</v>
      </c>
      <c r="C14" s="414">
        <v>1</v>
      </c>
      <c r="D14" s="421">
        <v>27747.29</v>
      </c>
      <c r="E14" s="421">
        <v>-270817.86</v>
      </c>
      <c r="F14" s="431">
        <v>5.4199999999999998E-2</v>
      </c>
      <c r="G14" s="421">
        <v>77.540000000000006</v>
      </c>
      <c r="H14" s="421">
        <v>-242993.02999999997</v>
      </c>
      <c r="I14" s="421">
        <v>31118.580000000075</v>
      </c>
      <c r="J14" s="400"/>
    </row>
    <row r="15" spans="1:10" x14ac:dyDescent="0.2">
      <c r="A15" s="405">
        <v>126</v>
      </c>
      <c r="B15" s="400">
        <v>43800</v>
      </c>
      <c r="C15" s="400"/>
      <c r="D15" s="421">
        <v>45898.03</v>
      </c>
      <c r="E15" s="421"/>
      <c r="F15" s="431">
        <v>5.4199999999999998E-2</v>
      </c>
      <c r="G15" s="421">
        <v>244.21</v>
      </c>
      <c r="H15" s="421">
        <v>46142.239999999998</v>
      </c>
      <c r="I15" s="421">
        <v>77260.820000000065</v>
      </c>
      <c r="J15" s="400"/>
    </row>
    <row r="16" spans="1:10" x14ac:dyDescent="0.2">
      <c r="A16" s="405">
        <v>127</v>
      </c>
      <c r="B16" s="400">
        <v>43831</v>
      </c>
      <c r="C16" s="400"/>
      <c r="D16" s="421">
        <v>51492.84</v>
      </c>
      <c r="E16" s="421"/>
      <c r="F16" s="431">
        <v>4.9599999999999998E-2</v>
      </c>
      <c r="G16" s="421">
        <v>425.76</v>
      </c>
      <c r="H16" s="421">
        <v>51918.6</v>
      </c>
      <c r="I16" s="421">
        <v>129179.42000000007</v>
      </c>
      <c r="J16" s="400"/>
    </row>
    <row r="17" spans="1:10" x14ac:dyDescent="0.2">
      <c r="A17" s="405">
        <v>128</v>
      </c>
      <c r="B17" s="400">
        <v>43862</v>
      </c>
      <c r="C17" s="400"/>
      <c r="D17" s="421">
        <v>39409.700000000004</v>
      </c>
      <c r="E17" s="421"/>
      <c r="F17" s="431">
        <v>4.9599999999999998E-2</v>
      </c>
      <c r="G17" s="421">
        <v>615.39</v>
      </c>
      <c r="H17" s="421">
        <v>40025.090000000004</v>
      </c>
      <c r="I17" s="421">
        <v>169204.51000000007</v>
      </c>
      <c r="J17" s="400"/>
    </row>
    <row r="18" spans="1:10" x14ac:dyDescent="0.2">
      <c r="A18" s="405">
        <v>129</v>
      </c>
      <c r="B18" s="400">
        <v>43891</v>
      </c>
      <c r="C18" s="400"/>
      <c r="D18" s="421">
        <v>40844.590000000004</v>
      </c>
      <c r="E18" s="421"/>
      <c r="F18" s="431">
        <v>4.9599999999999998E-2</v>
      </c>
      <c r="G18" s="421">
        <v>783.79</v>
      </c>
      <c r="H18" s="421">
        <v>41628.380000000005</v>
      </c>
      <c r="I18" s="421">
        <v>210832.89000000007</v>
      </c>
      <c r="J18" s="400"/>
    </row>
    <row r="19" spans="1:10" x14ac:dyDescent="0.2">
      <c r="A19" s="405">
        <v>130</v>
      </c>
      <c r="B19" s="400">
        <v>43922</v>
      </c>
      <c r="C19" s="400"/>
      <c r="D19" s="421">
        <v>19447.599999999999</v>
      </c>
      <c r="E19" s="421"/>
      <c r="F19" s="431">
        <v>4.7500000000000001E-2</v>
      </c>
      <c r="G19" s="421">
        <v>873.04</v>
      </c>
      <c r="H19" s="421">
        <v>20320.64</v>
      </c>
      <c r="I19" s="421">
        <v>231153.53000000009</v>
      </c>
      <c r="J19" s="400"/>
    </row>
    <row r="20" spans="1:10" x14ac:dyDescent="0.2">
      <c r="A20" s="405">
        <v>131</v>
      </c>
      <c r="B20" s="400">
        <v>43952</v>
      </c>
      <c r="C20" s="400"/>
      <c r="D20" s="421">
        <v>32384.649999999998</v>
      </c>
      <c r="E20" s="421"/>
      <c r="F20" s="431">
        <v>4.7500000000000001E-2</v>
      </c>
      <c r="G20" s="421">
        <v>979.08</v>
      </c>
      <c r="H20" s="421">
        <v>33363.729999999996</v>
      </c>
      <c r="I20" s="421">
        <v>264517.26000000007</v>
      </c>
      <c r="J20" s="400"/>
    </row>
    <row r="21" spans="1:10" x14ac:dyDescent="0.2">
      <c r="A21" s="405">
        <v>132</v>
      </c>
      <c r="B21" s="400">
        <v>43983</v>
      </c>
      <c r="C21" s="400"/>
      <c r="D21" s="421">
        <v>39616.810000000005</v>
      </c>
      <c r="E21" s="421"/>
      <c r="F21" s="431">
        <v>4.7500000000000001E-2</v>
      </c>
      <c r="G21" s="421">
        <v>1125.46</v>
      </c>
      <c r="H21" s="421">
        <v>40742.270000000004</v>
      </c>
      <c r="I21" s="421">
        <v>305259.53000000009</v>
      </c>
      <c r="J21" s="400"/>
    </row>
    <row r="22" spans="1:10" x14ac:dyDescent="0.2">
      <c r="A22" s="405">
        <v>133</v>
      </c>
      <c r="B22" s="400">
        <v>44013</v>
      </c>
      <c r="C22" s="400"/>
      <c r="D22" s="421">
        <v>32784.450000000004</v>
      </c>
      <c r="E22" s="421"/>
      <c r="F22" s="431">
        <v>3.4299999999999997E-2</v>
      </c>
      <c r="G22" s="421">
        <v>919.39</v>
      </c>
      <c r="H22" s="421">
        <v>33703.840000000004</v>
      </c>
      <c r="I22" s="421">
        <v>338963.37000000011</v>
      </c>
      <c r="J22" s="400"/>
    </row>
    <row r="23" spans="1:10" x14ac:dyDescent="0.2">
      <c r="A23" s="405">
        <v>134</v>
      </c>
      <c r="B23" s="400">
        <v>44044</v>
      </c>
      <c r="C23" s="400"/>
      <c r="D23" s="421">
        <v>27443.579999999998</v>
      </c>
      <c r="E23" s="421"/>
      <c r="F23" s="431">
        <v>3.4299999999999997E-2</v>
      </c>
      <c r="G23" s="421">
        <v>1008.09</v>
      </c>
      <c r="H23" s="421">
        <v>28451.67</v>
      </c>
      <c r="I23" s="421">
        <v>367415.0400000001</v>
      </c>
      <c r="J23" s="400"/>
    </row>
    <row r="24" spans="1:10" x14ac:dyDescent="0.2">
      <c r="A24" s="405">
        <v>135</v>
      </c>
      <c r="B24" s="400">
        <v>44075</v>
      </c>
      <c r="C24" s="400"/>
      <c r="D24" s="421"/>
      <c r="E24" s="421"/>
      <c r="F24" s="431">
        <v>3.4299999999999997E-2</v>
      </c>
      <c r="G24" s="421">
        <v>1050.19</v>
      </c>
      <c r="H24" s="421">
        <v>1050.19</v>
      </c>
      <c r="I24" s="421">
        <v>368465.2300000001</v>
      </c>
      <c r="J24" s="400"/>
    </row>
    <row r="25" spans="1:10" x14ac:dyDescent="0.2">
      <c r="A25" s="405">
        <v>136</v>
      </c>
      <c r="B25" s="400">
        <v>44105</v>
      </c>
      <c r="C25" s="400"/>
      <c r="D25" s="421"/>
      <c r="E25" s="421"/>
      <c r="F25" s="431">
        <v>3.4299999999999997E-2</v>
      </c>
      <c r="G25" s="421">
        <v>1053.2</v>
      </c>
      <c r="H25" s="421">
        <v>1053.2</v>
      </c>
      <c r="I25" s="421">
        <v>369518.43000000011</v>
      </c>
      <c r="J25" s="400"/>
    </row>
    <row r="26" spans="1:10" x14ac:dyDescent="0.2">
      <c r="A26" s="405">
        <v>137</v>
      </c>
      <c r="B26" s="400"/>
      <c r="C26" s="400"/>
      <c r="D26" s="400"/>
      <c r="E26" s="400"/>
      <c r="F26" s="400"/>
      <c r="G26" s="400"/>
      <c r="H26" s="400"/>
      <c r="I26" s="400"/>
      <c r="J26" s="400"/>
    </row>
    <row r="27" spans="1:10" x14ac:dyDescent="0.2">
      <c r="A27" s="405">
        <v>138</v>
      </c>
      <c r="B27" s="400" t="s">
        <v>304</v>
      </c>
      <c r="C27" s="400"/>
      <c r="D27" s="400"/>
      <c r="E27" s="400"/>
      <c r="F27" s="400"/>
      <c r="G27" s="400"/>
      <c r="H27" s="400"/>
      <c r="I27" s="400"/>
      <c r="J27" s="400"/>
    </row>
    <row r="28" spans="1:10" x14ac:dyDescent="0.2">
      <c r="A28" s="405">
        <v>139</v>
      </c>
      <c r="B28" s="400"/>
      <c r="C28" s="400"/>
      <c r="D28" s="400"/>
      <c r="E28" s="400"/>
      <c r="F28" s="400"/>
      <c r="G28" s="400"/>
      <c r="H28" s="400"/>
      <c r="I28" s="400"/>
      <c r="J28" s="400"/>
    </row>
    <row r="29" spans="1:10" x14ac:dyDescent="0.2">
      <c r="A29" s="405">
        <v>140</v>
      </c>
      <c r="B29" s="400" t="s">
        <v>280</v>
      </c>
      <c r="C29" s="400"/>
      <c r="D29" s="400"/>
      <c r="E29" s="400"/>
      <c r="F29" s="400"/>
      <c r="G29" s="400"/>
      <c r="H29" s="400"/>
      <c r="I29" s="400"/>
      <c r="J29" s="400"/>
    </row>
    <row r="30" spans="1:10" x14ac:dyDescent="0.2">
      <c r="A30" s="405">
        <v>141</v>
      </c>
      <c r="B30" s="400" t="s">
        <v>305</v>
      </c>
      <c r="C30" s="400"/>
      <c r="D30" s="400"/>
      <c r="E30" s="400"/>
      <c r="F30" s="400"/>
      <c r="G30" s="400"/>
      <c r="H30" s="400"/>
      <c r="I30" s="400"/>
      <c r="J30" s="400"/>
    </row>
  </sheetData>
  <printOptions horizontalCentered="1" verticalCentered="1"/>
  <pageMargins left="0.25" right="0.25" top="0.25" bottom="0.25" header="0.3" footer="0.3"/>
  <pageSetup fitToWidth="0" orientation="landscape" r:id="rId1"/>
  <headerFooter alignWithMargins="0">
    <oddHeader>&amp;RNWN WUTC Advice 20-6
Exhibit A - Supporting Materials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FA4E-C4F8-411B-87A8-06FA3B5D4DB1}">
  <sheetPr>
    <pageSetUpPr fitToPage="1"/>
  </sheetPr>
  <dimension ref="A1:I31"/>
  <sheetViews>
    <sheetView showGridLines="0" view="pageBreakPreview" zoomScale="60" zoomScaleNormal="100" workbookViewId="0">
      <selection activeCell="K19" sqref="K19"/>
    </sheetView>
  </sheetViews>
  <sheetFormatPr defaultColWidth="17.83203125" defaultRowHeight="12.75" x14ac:dyDescent="0.2"/>
  <cols>
    <col min="1" max="1" width="13.1640625" style="435" customWidth="1"/>
    <col min="2" max="9" width="15.83203125" style="435" customWidth="1"/>
    <col min="10" max="16384" width="17.83203125" style="435"/>
  </cols>
  <sheetData>
    <row r="1" spans="1:9" x14ac:dyDescent="0.2">
      <c r="A1" s="399"/>
      <c r="B1" s="400" t="s">
        <v>282</v>
      </c>
      <c r="C1" s="400"/>
      <c r="D1" s="401" t="s">
        <v>283</v>
      </c>
      <c r="E1" s="401"/>
      <c r="F1" s="401"/>
      <c r="G1" s="401"/>
      <c r="H1" s="401"/>
      <c r="I1" s="401"/>
    </row>
    <row r="2" spans="1:9" x14ac:dyDescent="0.2">
      <c r="A2" s="399"/>
      <c r="B2" s="400" t="s">
        <v>284</v>
      </c>
      <c r="C2" s="400"/>
      <c r="D2" s="401" t="s">
        <v>100</v>
      </c>
      <c r="E2" s="401"/>
      <c r="F2" s="401"/>
      <c r="G2" s="401"/>
      <c r="H2" s="401"/>
      <c r="I2" s="401"/>
    </row>
    <row r="3" spans="1:9" x14ac:dyDescent="0.2">
      <c r="A3" s="399"/>
      <c r="B3" s="400" t="s">
        <v>285</v>
      </c>
      <c r="C3" s="400"/>
      <c r="D3" s="402" t="s">
        <v>306</v>
      </c>
      <c r="E3" s="401"/>
      <c r="F3" s="401"/>
      <c r="G3" s="401"/>
      <c r="H3" s="401"/>
      <c r="I3" s="401"/>
    </row>
    <row r="4" spans="1:9" x14ac:dyDescent="0.2">
      <c r="A4" s="399"/>
      <c r="B4" s="400" t="s">
        <v>287</v>
      </c>
      <c r="C4" s="400"/>
      <c r="D4" s="403">
        <v>186235</v>
      </c>
      <c r="E4" s="401"/>
      <c r="F4" s="401"/>
      <c r="G4" s="401"/>
      <c r="H4" s="401"/>
      <c r="I4" s="401"/>
    </row>
    <row r="5" spans="1:9" x14ac:dyDescent="0.2">
      <c r="A5" s="399"/>
      <c r="B5" s="400"/>
      <c r="C5" s="400"/>
      <c r="D5" s="404" t="s">
        <v>288</v>
      </c>
      <c r="E5" s="401"/>
      <c r="F5" s="401"/>
      <c r="G5" s="401"/>
      <c r="H5" s="401"/>
      <c r="I5" s="401"/>
    </row>
    <row r="6" spans="1:9" x14ac:dyDescent="0.2">
      <c r="A6" s="399"/>
      <c r="B6" s="400"/>
      <c r="C6" s="400"/>
      <c r="D6" s="404" t="s">
        <v>289</v>
      </c>
      <c r="E6" s="401"/>
      <c r="F6" s="401"/>
      <c r="G6" s="401"/>
      <c r="H6" s="401"/>
      <c r="I6" s="401"/>
    </row>
    <row r="7" spans="1:9" x14ac:dyDescent="0.2">
      <c r="A7" s="399"/>
      <c r="B7" s="400"/>
      <c r="C7" s="400"/>
      <c r="D7" s="433"/>
      <c r="E7" s="401"/>
      <c r="F7" s="401"/>
      <c r="G7" s="401"/>
      <c r="H7" s="401"/>
      <c r="I7" s="401"/>
    </row>
    <row r="8" spans="1:9" x14ac:dyDescent="0.2">
      <c r="A8" s="405">
        <v>1</v>
      </c>
      <c r="B8" s="400" t="s">
        <v>290</v>
      </c>
      <c r="C8" s="400"/>
      <c r="D8" s="401"/>
      <c r="E8" s="401"/>
      <c r="F8" s="401"/>
      <c r="G8" s="406"/>
      <c r="H8" s="401"/>
      <c r="I8" s="401"/>
    </row>
    <row r="9" spans="1:9" x14ac:dyDescent="0.2">
      <c r="A9" s="405">
        <v>2</v>
      </c>
      <c r="B9" s="400"/>
      <c r="C9" s="400"/>
      <c r="D9" s="401"/>
      <c r="E9" s="401"/>
      <c r="F9" s="401"/>
      <c r="G9" s="406"/>
      <c r="H9" s="401"/>
      <c r="I9" s="401"/>
    </row>
    <row r="10" spans="1:9" x14ac:dyDescent="0.2">
      <c r="A10" s="405">
        <v>3</v>
      </c>
      <c r="B10" s="407"/>
      <c r="C10" s="407"/>
      <c r="D10" s="406"/>
      <c r="E10" s="406"/>
      <c r="F10" s="406"/>
      <c r="G10" s="406"/>
      <c r="H10" s="406"/>
      <c r="I10" s="406"/>
    </row>
    <row r="11" spans="1:9" x14ac:dyDescent="0.2">
      <c r="A11" s="405">
        <v>4</v>
      </c>
      <c r="B11" s="408" t="s">
        <v>291</v>
      </c>
      <c r="C11" s="408" t="s">
        <v>292</v>
      </c>
      <c r="D11" s="409" t="s">
        <v>269</v>
      </c>
      <c r="E11" s="409" t="s">
        <v>294</v>
      </c>
      <c r="F11" s="409" t="s">
        <v>307</v>
      </c>
      <c r="G11" s="409" t="s">
        <v>259</v>
      </c>
      <c r="H11" s="409" t="s">
        <v>268</v>
      </c>
      <c r="I11" s="409" t="s">
        <v>262</v>
      </c>
    </row>
    <row r="12" spans="1:9" x14ac:dyDescent="0.2">
      <c r="A12" s="405">
        <v>5</v>
      </c>
      <c r="B12" s="407" t="s">
        <v>295</v>
      </c>
      <c r="C12" s="407" t="s">
        <v>296</v>
      </c>
      <c r="D12" s="406" t="s">
        <v>297</v>
      </c>
      <c r="E12" s="406" t="s">
        <v>298</v>
      </c>
      <c r="F12" s="407" t="s">
        <v>299</v>
      </c>
      <c r="G12" s="407" t="s">
        <v>300</v>
      </c>
      <c r="H12" s="407" t="s">
        <v>301</v>
      </c>
      <c r="I12" s="407" t="s">
        <v>302</v>
      </c>
    </row>
    <row r="13" spans="1:9" x14ac:dyDescent="0.2">
      <c r="A13" s="405">
        <v>6</v>
      </c>
      <c r="B13" s="400"/>
      <c r="C13" s="400"/>
      <c r="D13" s="401"/>
      <c r="E13" s="401"/>
      <c r="F13" s="401"/>
      <c r="G13" s="406"/>
      <c r="H13" s="401"/>
      <c r="I13" s="401"/>
    </row>
    <row r="14" spans="1:9" x14ac:dyDescent="0.2">
      <c r="A14" s="405">
        <v>7</v>
      </c>
      <c r="B14" s="410" t="s">
        <v>303</v>
      </c>
      <c r="C14" s="400"/>
      <c r="D14" s="401"/>
      <c r="E14" s="401"/>
      <c r="F14" s="401"/>
      <c r="G14" s="401"/>
      <c r="H14" s="401"/>
      <c r="I14" s="401"/>
    </row>
    <row r="15" spans="1:9" x14ac:dyDescent="0.2">
      <c r="A15" s="405">
        <v>137</v>
      </c>
      <c r="B15" s="422">
        <v>43770</v>
      </c>
      <c r="C15" s="400" t="s">
        <v>308</v>
      </c>
      <c r="D15" s="413">
        <v>-10584.990000000002</v>
      </c>
      <c r="E15" s="423">
        <v>270817.86</v>
      </c>
      <c r="F15" s="417">
        <v>5.4199999999999998E-2</v>
      </c>
      <c r="G15" s="426">
        <v>1199.29</v>
      </c>
      <c r="H15" s="423">
        <v>261432.16</v>
      </c>
      <c r="I15" s="427">
        <v>242910.42643603554</v>
      </c>
    </row>
    <row r="16" spans="1:9" x14ac:dyDescent="0.2">
      <c r="A16" s="405">
        <v>138</v>
      </c>
      <c r="B16" s="422">
        <v>43800</v>
      </c>
      <c r="C16" s="434"/>
      <c r="D16" s="413">
        <v>-39295.119999999988</v>
      </c>
      <c r="E16" s="423"/>
      <c r="F16" s="417">
        <v>5.4199999999999998E-2</v>
      </c>
      <c r="G16" s="426">
        <v>1008.4</v>
      </c>
      <c r="H16" s="423">
        <v>-38286.719999999987</v>
      </c>
      <c r="I16" s="427">
        <v>204623.70643603557</v>
      </c>
    </row>
    <row r="17" spans="1:9" x14ac:dyDescent="0.2">
      <c r="A17" s="405">
        <v>139</v>
      </c>
      <c r="B17" s="422">
        <v>43831</v>
      </c>
      <c r="C17" s="434"/>
      <c r="D17" s="413">
        <v>-43773.039999999986</v>
      </c>
      <c r="E17" s="423"/>
      <c r="F17" s="417">
        <v>4.9599999999999998E-2</v>
      </c>
      <c r="G17" s="426">
        <v>755.31</v>
      </c>
      <c r="H17" s="423">
        <v>-43017.729999999989</v>
      </c>
      <c r="I17" s="427">
        <v>161605.97643603559</v>
      </c>
    </row>
    <row r="18" spans="1:9" x14ac:dyDescent="0.2">
      <c r="A18" s="405">
        <v>140</v>
      </c>
      <c r="B18" s="422">
        <v>43862</v>
      </c>
      <c r="C18" s="434"/>
      <c r="D18" s="413">
        <v>-36432.239999999998</v>
      </c>
      <c r="E18" s="423"/>
      <c r="F18" s="417">
        <v>4.9599999999999998E-2</v>
      </c>
      <c r="G18" s="426">
        <v>592.67999999999995</v>
      </c>
      <c r="H18" s="423">
        <v>-35839.56</v>
      </c>
      <c r="I18" s="427">
        <v>125766.41643603559</v>
      </c>
    </row>
    <row r="19" spans="1:9" x14ac:dyDescent="0.2">
      <c r="A19" s="405">
        <v>141</v>
      </c>
      <c r="B19" s="422">
        <v>43891</v>
      </c>
      <c r="C19" s="434"/>
      <c r="D19" s="413">
        <v>-35269.460000000014</v>
      </c>
      <c r="E19" s="423"/>
      <c r="F19" s="417">
        <v>4.9599999999999998E-2</v>
      </c>
      <c r="G19" s="426">
        <v>446.94</v>
      </c>
      <c r="H19" s="423">
        <v>-34822.520000000011</v>
      </c>
      <c r="I19" s="427">
        <v>90943.896436035575</v>
      </c>
    </row>
    <row r="20" spans="1:9" x14ac:dyDescent="0.2">
      <c r="A20" s="405">
        <v>142</v>
      </c>
      <c r="B20" s="422">
        <v>43922</v>
      </c>
      <c r="C20" s="424"/>
      <c r="D20" s="413">
        <v>-26833.679999999997</v>
      </c>
      <c r="E20" s="419"/>
      <c r="F20" s="425">
        <v>4.7500000000000001E-2</v>
      </c>
      <c r="G20" s="426">
        <v>306.88</v>
      </c>
      <c r="H20" s="423">
        <v>-26526.799999999996</v>
      </c>
      <c r="I20" s="427">
        <v>64417.096436035579</v>
      </c>
    </row>
    <row r="21" spans="1:9" x14ac:dyDescent="0.2">
      <c r="A21" s="405">
        <v>143</v>
      </c>
      <c r="B21" s="422">
        <v>43952</v>
      </c>
      <c r="C21" s="424"/>
      <c r="D21" s="413">
        <v>-14566.099999999999</v>
      </c>
      <c r="E21" s="419"/>
      <c r="F21" s="425">
        <v>4.7500000000000001E-2</v>
      </c>
      <c r="G21" s="426">
        <v>226.16</v>
      </c>
      <c r="H21" s="423">
        <v>-14339.939999999999</v>
      </c>
      <c r="I21" s="427">
        <v>50077.156436035584</v>
      </c>
    </row>
    <row r="22" spans="1:9" x14ac:dyDescent="0.2">
      <c r="A22" s="405">
        <v>144</v>
      </c>
      <c r="B22" s="422">
        <v>43983</v>
      </c>
      <c r="C22" s="424"/>
      <c r="D22" s="413">
        <v>-11270.29</v>
      </c>
      <c r="E22" s="419"/>
      <c r="F22" s="425">
        <v>4.7500000000000001E-2</v>
      </c>
      <c r="G22" s="426">
        <v>175.92</v>
      </c>
      <c r="H22" s="423">
        <v>-11094.37</v>
      </c>
      <c r="I22" s="427">
        <v>38982.786436035582</v>
      </c>
    </row>
    <row r="23" spans="1:9" x14ac:dyDescent="0.2">
      <c r="A23" s="405">
        <v>145</v>
      </c>
      <c r="B23" s="422">
        <v>44013</v>
      </c>
      <c r="C23" s="424"/>
      <c r="D23" s="413">
        <v>-8796.0200000000023</v>
      </c>
      <c r="E23" s="419"/>
      <c r="F23" s="425">
        <v>3.4299999999999997E-2</v>
      </c>
      <c r="G23" s="426">
        <v>98.85</v>
      </c>
      <c r="H23" s="423">
        <v>-8697.1700000000019</v>
      </c>
      <c r="I23" s="427">
        <v>30285.61643603558</v>
      </c>
    </row>
    <row r="24" spans="1:9" x14ac:dyDescent="0.2">
      <c r="A24" s="405">
        <v>146</v>
      </c>
      <c r="B24" s="422">
        <v>44044</v>
      </c>
      <c r="C24" s="424"/>
      <c r="D24" s="413">
        <v>-7017.6999999999989</v>
      </c>
      <c r="E24" s="419"/>
      <c r="F24" s="425">
        <v>3.4299999999999997E-2</v>
      </c>
      <c r="G24" s="426">
        <v>76.540000000000006</v>
      </c>
      <c r="H24" s="423">
        <v>-6941.1599999999989</v>
      </c>
      <c r="I24" s="427">
        <v>23344.45643603558</v>
      </c>
    </row>
    <row r="25" spans="1:9" x14ac:dyDescent="0.2">
      <c r="A25" s="405">
        <v>147</v>
      </c>
      <c r="B25" s="422">
        <v>44075</v>
      </c>
      <c r="C25" s="434" t="s">
        <v>309</v>
      </c>
      <c r="D25" s="436">
        <v>-8477.1299999999992</v>
      </c>
      <c r="E25" s="419"/>
      <c r="F25" s="425">
        <v>3.4299999999999997E-2</v>
      </c>
      <c r="G25" s="426">
        <v>54.61</v>
      </c>
      <c r="H25" s="423">
        <v>-8422.5199999999986</v>
      </c>
      <c r="I25" s="427">
        <v>14921.936436035581</v>
      </c>
    </row>
    <row r="26" spans="1:9" x14ac:dyDescent="0.2">
      <c r="A26" s="405">
        <v>148</v>
      </c>
      <c r="B26" s="422">
        <v>44105</v>
      </c>
      <c r="C26" s="434" t="s">
        <v>309</v>
      </c>
      <c r="D26" s="436">
        <v>-17432.239999999994</v>
      </c>
      <c r="E26" s="419"/>
      <c r="F26" s="425">
        <v>3.4299999999999997E-2</v>
      </c>
      <c r="G26" s="426">
        <v>17.739999999999998</v>
      </c>
      <c r="H26" s="423">
        <v>-17414.499999999993</v>
      </c>
      <c r="I26" s="427">
        <v>-2492.5635639644115</v>
      </c>
    </row>
    <row r="27" spans="1:9" x14ac:dyDescent="0.2">
      <c r="A27" s="405">
        <v>149</v>
      </c>
      <c r="B27" s="422"/>
      <c r="C27" s="434"/>
      <c r="D27" s="413"/>
      <c r="E27" s="423"/>
      <c r="F27" s="417"/>
      <c r="G27" s="426"/>
      <c r="H27" s="423"/>
      <c r="I27" s="427"/>
    </row>
    <row r="28" spans="1:9" x14ac:dyDescent="0.2">
      <c r="A28" s="405">
        <v>150</v>
      </c>
      <c r="B28" s="428" t="s">
        <v>304</v>
      </c>
      <c r="C28" s="400"/>
      <c r="D28" s="413"/>
      <c r="E28" s="413"/>
      <c r="F28" s="413"/>
      <c r="G28" s="413"/>
      <c r="H28" s="413"/>
      <c r="I28" s="413"/>
    </row>
    <row r="29" spans="1:9" x14ac:dyDescent="0.2">
      <c r="A29" s="405">
        <v>151</v>
      </c>
      <c r="B29" s="400"/>
      <c r="C29" s="400"/>
      <c r="D29" s="413"/>
      <c r="E29" s="413"/>
      <c r="F29" s="413"/>
      <c r="G29" s="413"/>
      <c r="H29" s="413"/>
      <c r="I29" s="413"/>
    </row>
    <row r="30" spans="1:9" x14ac:dyDescent="0.2">
      <c r="A30" s="405">
        <v>152</v>
      </c>
      <c r="B30" s="430" t="s">
        <v>280</v>
      </c>
      <c r="C30" s="400"/>
      <c r="D30" s="413"/>
      <c r="E30" s="413"/>
      <c r="F30" s="413"/>
      <c r="G30" s="413"/>
      <c r="H30" s="413"/>
      <c r="I30" s="413"/>
    </row>
    <row r="31" spans="1:9" x14ac:dyDescent="0.2">
      <c r="A31" s="405">
        <v>153</v>
      </c>
      <c r="B31" s="400" t="s">
        <v>310</v>
      </c>
      <c r="C31" s="400"/>
      <c r="D31" s="413"/>
      <c r="E31" s="413"/>
      <c r="F31" s="413"/>
      <c r="G31" s="413"/>
      <c r="H31" s="413"/>
      <c r="I31" s="413"/>
    </row>
  </sheetData>
  <printOptions horizontalCentered="1" verticalCentered="1"/>
  <pageMargins left="0.25" right="0.25" top="0.25" bottom="0.25" header="0.3" footer="0.3"/>
  <pageSetup fitToWidth="0" orientation="landscape" r:id="rId1"/>
  <headerFooter alignWithMargins="0">
    <oddHeader>&amp;RNWN WUTC Advice 20-6
Exhibit A - Supporting Materials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2020-09-14T07:00:00+00:00</OpenedDate>
    <SignificantOrder xmlns="dc463f71-b30c-4ab2-9473-d307f9d35888">false</SignificantOrder>
    <Date1 xmlns="dc463f71-b30c-4ab2-9473-d307f9d35888">2020-09-14T07:00:00+00:00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200794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EB72D49399F6F4A8854441BA87B2121" ma:contentTypeVersion="52" ma:contentTypeDescription="" ma:contentTypeScope="" ma:versionID="5369a152d1fc7d5e4463bdd3522bc68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BBDE0-7915-40B3-9FAA-85880836D758}"/>
</file>

<file path=customXml/itemProps2.xml><?xml version="1.0" encoding="utf-8"?>
<ds:datastoreItem xmlns:ds="http://schemas.openxmlformats.org/officeDocument/2006/customXml" ds:itemID="{76F5B20F-F677-4E56-8E36-F49FD94EE57E}"/>
</file>

<file path=customXml/itemProps3.xml><?xml version="1.0" encoding="utf-8"?>
<ds:datastoreItem xmlns:ds="http://schemas.openxmlformats.org/officeDocument/2006/customXml" ds:itemID="{7CFE593A-DC92-46E1-AE6C-DE65E4E8703B}"/>
</file>

<file path=customXml/itemProps4.xml><?xml version="1.0" encoding="utf-8"?>
<ds:datastoreItem xmlns:ds="http://schemas.openxmlformats.org/officeDocument/2006/customXml" ds:itemID="{B4C822B3-515B-4A80-A58B-D416E38EBD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Index &amp; Documentation</vt:lpstr>
      <vt:lpstr>Sheet1</vt:lpstr>
      <vt:lpstr>Calc of Increments</vt:lpstr>
      <vt:lpstr>Effects of Avg. Bill</vt:lpstr>
      <vt:lpstr>Summary of Def. Accts.</vt:lpstr>
      <vt:lpstr>186314</vt:lpstr>
      <vt:lpstr>186315</vt:lpstr>
      <vt:lpstr>186234</vt:lpstr>
      <vt:lpstr>186235</vt:lpstr>
      <vt:lpstr>Effects on Revenue</vt:lpstr>
      <vt:lpstr>Amortization</vt:lpstr>
      <vt:lpstr>RS 21 BR History</vt:lpstr>
      <vt:lpstr>RS 54 BR History</vt:lpstr>
      <vt:lpstr>wacog purch history 1988-2007</vt:lpstr>
      <vt:lpstr>Chgs in Rates by RS 1995-2004</vt:lpstr>
      <vt:lpstr>RS 3T BR History</vt:lpstr>
      <vt:lpstr>'186235'!Print_Area</vt:lpstr>
      <vt:lpstr>Amortization!Print_Area</vt:lpstr>
      <vt:lpstr>'Calc of Increments'!Print_Area</vt:lpstr>
      <vt:lpstr>'Chgs in Rates by RS 1995-2004'!Print_Area</vt:lpstr>
      <vt:lpstr>'RS 21 BR History'!Print_Area</vt:lpstr>
      <vt:lpstr>'RS 3T BR History'!Print_Area</vt:lpstr>
      <vt:lpstr>'RS 54 BR History'!Print_Area</vt:lpstr>
      <vt:lpstr>'Summary of Def. Accts.'!Print_Area</vt:lpstr>
      <vt:lpstr>'wacog purch history 1988-2007'!Print_Area</vt:lpstr>
      <vt:lpstr>Amortization!Print_Titles</vt:lpstr>
      <vt:lpstr>'Calc of Increments'!Print_Titles</vt:lpstr>
      <vt:lpstr>'Effects of Avg. Bill'!Print_Titles</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dc:creator>
  <cp:lastModifiedBy>Lee-Pella, Erica N.</cp:lastModifiedBy>
  <cp:lastPrinted>2020-09-11T15:35:09Z</cp:lastPrinted>
  <dcterms:created xsi:type="dcterms:W3CDTF">2005-11-10T23:09:08Z</dcterms:created>
  <dcterms:modified xsi:type="dcterms:W3CDTF">2020-09-11T15:35:21Z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0x0101006E56B4D1795A2E4DB2F0B01679ED314A007EB72D49399F6F4A8854441BA87B2121</vt:lpwstr>
  </property>
  <property fmtid="{D5CDD505-2E9C-101B-9397-08002B2CF9AE}" pid="3" name="_docset_NoMedatataSyncRequired">
    <vt:lpwstr>False</vt:lpwstr>
  </property>
  <property fmtid="{D5CDD505-2E9C-101B-9397-08002B2CF9AE}" pid="4" name="IsEFSEC">
    <vt:bool>false</vt:bool>
  </property>
</Properties>
</file>