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9.xml" ContentType="application/vnd.openxmlformats-officedocument.spreadsheetml.externalLink+xml"/>
  <Override PartName="/xl/customProperty4.bin" ContentType="application/vnd.openxmlformats-officedocument.spreadsheetml.customProperty"/>
  <Override PartName="/xl/externalLinks/externalLink10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1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20-25 Electric Schedule 129 - Low Income Program (UE-20xxxx) (Eff. 10-01-20)\Exhibit A  (Scenario B)\Work Papers\"/>
    </mc:Choice>
  </mc:AlternateContent>
  <bookViews>
    <workbookView xWindow="-15" yWindow="45" windowWidth="11520" windowHeight="8985" activeTab="3"/>
  </bookViews>
  <sheets>
    <sheet name="Controls" sheetId="56" r:id="rId1"/>
    <sheet name="2020 Proposed Impacts" sheetId="12" r:id="rId2"/>
    <sheet name="2020 Equal % Allocation" sheetId="13" r:id="rId3"/>
    <sheet name="Street &amp; Area Lighting" sheetId="55" r:id="rId4"/>
    <sheet name="Typical Residential Notice" sheetId="59" r:id="rId5"/>
    <sheet name="2019 Equal % Allocation" sheetId="57" r:id="rId6"/>
    <sheet name="Estimated Base Revenue" sheetId="32" r:id="rId7"/>
    <sheet name="Revenue Req 2020-2021" sheetId="58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0" localSheetId="7">[1]Jan!#REF!</definedName>
    <definedName name="\0">[1]Jan!#REF!</definedName>
    <definedName name="\A" localSheetId="7">#REF!</definedName>
    <definedName name="\A">#REF!</definedName>
    <definedName name="\B" localSheetId="7">#REF!</definedName>
    <definedName name="\B">#REF!</definedName>
    <definedName name="\BACK1" localSheetId="7">#REF!</definedName>
    <definedName name="\BACK1">#REF!</definedName>
    <definedName name="\BLOCK" localSheetId="7">#REF!</definedName>
    <definedName name="\BLOCK">#REF!</definedName>
    <definedName name="\BLOCKT" localSheetId="7">#REF!</definedName>
    <definedName name="\BLOCKT">#REF!</definedName>
    <definedName name="\C" localSheetId="7">'[2]Sched 46'!#REF!</definedName>
    <definedName name="\C">'[2]Sched 46'!#REF!</definedName>
    <definedName name="\COMP" localSheetId="7">#REF!</definedName>
    <definedName name="\COMP">#REF!</definedName>
    <definedName name="\COMPT" localSheetId="7">#REF!</definedName>
    <definedName name="\COMPT">#REF!</definedName>
    <definedName name="\G" localSheetId="7">#REF!</definedName>
    <definedName name="\G">#REF!</definedName>
    <definedName name="\I" localSheetId="7">#REF!</definedName>
    <definedName name="\I">#REF!</definedName>
    <definedName name="\K" localSheetId="7">#REF!</definedName>
    <definedName name="\K">#REF!</definedName>
    <definedName name="\L" localSheetId="7">#REF!</definedName>
    <definedName name="\L">#REF!</definedName>
    <definedName name="\M" localSheetId="7">'[2]Sched 46'!#REF!</definedName>
    <definedName name="\M">'[2]Sched 46'!#REF!</definedName>
    <definedName name="\P" localSheetId="7">'[2]Sched 46'!#REF!</definedName>
    <definedName name="\P">'[2]Sched 46'!#REF!</definedName>
    <definedName name="\Q" localSheetId="7">[3]Actual!#REF!</definedName>
    <definedName name="\Q">[3]Actual!#REF!</definedName>
    <definedName name="\R" localSheetId="7">#REF!</definedName>
    <definedName name="\R">#REF!</definedName>
    <definedName name="\S" localSheetId="7">#REF!</definedName>
    <definedName name="\S">#REF!</definedName>
    <definedName name="\TABLE1" localSheetId="7">#REF!</definedName>
    <definedName name="\TABLE1">#REF!</definedName>
    <definedName name="\TABLE2" localSheetId="7">#REF!</definedName>
    <definedName name="\TABLE2">#REF!</definedName>
    <definedName name="\TABLEA" localSheetId="7">#REF!</definedName>
    <definedName name="\TABLEA">#REF!</definedName>
    <definedName name="\TBL2" localSheetId="7">#REF!</definedName>
    <definedName name="\TBL2">#REF!</definedName>
    <definedName name="\TBL3" localSheetId="7">#REF!</definedName>
    <definedName name="\TBL3">#REF!</definedName>
    <definedName name="\TBL4" localSheetId="7">#REF!</definedName>
    <definedName name="\TBL4">#REF!</definedName>
    <definedName name="\TBL5" localSheetId="7">#REF!</definedName>
    <definedName name="\TBL5">#REF!</definedName>
    <definedName name="\W" localSheetId="7">#REF!</definedName>
    <definedName name="\W">#REF!</definedName>
    <definedName name="\WORK1" localSheetId="7">#REF!</definedName>
    <definedName name="\WORK1">#REF!</definedName>
    <definedName name="\X" localSheetId="7">#REF!</definedName>
    <definedName name="\X">#REF!</definedName>
    <definedName name="\Z" localSheetId="7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Apr05" localSheetId="7">#REF!</definedName>
    <definedName name="______Apr05">#REF!</definedName>
    <definedName name="______Aug05" localSheetId="7">#REF!</definedName>
    <definedName name="______Aug05">#REF!</definedName>
    <definedName name="______ex1" hidden="1">{#N/A,#N/A,FALSE,"Summ";#N/A,#N/A,FALSE,"General"}</definedName>
    <definedName name="______Feb05" localSheetId="7">#REF!</definedName>
    <definedName name="______Feb05">#REF!</definedName>
    <definedName name="______Jan05" localSheetId="7">#REF!</definedName>
    <definedName name="______Jan05">#REF!</definedName>
    <definedName name="______Jul05" localSheetId="7">#REF!</definedName>
    <definedName name="______Jul05">#REF!</definedName>
    <definedName name="______Jun05" localSheetId="7">#REF!</definedName>
    <definedName name="______Jun05">#REF!</definedName>
    <definedName name="______Jun09">" BS!$AI$7:$AI$1643"</definedName>
    <definedName name="______Mar05" localSheetId="7">#REF!</definedName>
    <definedName name="______Mar05">#REF!</definedName>
    <definedName name="______May05" localSheetId="7">#REF!</definedName>
    <definedName name="______May05">#REF!</definedName>
    <definedName name="______new1" hidden="1">{#N/A,#N/A,FALSE,"Summ";#N/A,#N/A,FALSE,"General"}</definedName>
    <definedName name="______Sep05" localSheetId="7">#REF!</definedName>
    <definedName name="______Sep05">#REF!</definedName>
    <definedName name="______six6" hidden="1">{#N/A,#N/A,FALSE,"CRPT";#N/A,#N/A,FALSE,"TREND";#N/A,#N/A,FALSE,"%Curve"}</definedName>
    <definedName name="______www1" hidden="1">{#N/A,#N/A,FALSE,"schA"}</definedName>
    <definedName name="_____Apr04">[4]BS!$U$7:$U$3582</definedName>
    <definedName name="_____Apr05" localSheetId="7">[5]BS!#REF!</definedName>
    <definedName name="_____Apr05">[5]BS!#REF!</definedName>
    <definedName name="_____Aug04">[4]BS!$Y$7:$Y$3582</definedName>
    <definedName name="_____Aug05" localSheetId="7">[5]BS!#REF!</definedName>
    <definedName name="_____Aug05">[5]BS!#REF!</definedName>
    <definedName name="_____Aug09" xml:space="preserve"> [6]BS!$Y$7:$Y$1726</definedName>
    <definedName name="_____DAT1" localSheetId="7">#REF!</definedName>
    <definedName name="_____DAT1">#REF!</definedName>
    <definedName name="_____DAT10" localSheetId="7">#REF!</definedName>
    <definedName name="_____DAT10">#REF!</definedName>
    <definedName name="_____DAT11" localSheetId="7">#REF!</definedName>
    <definedName name="_____DAT11">#REF!</definedName>
    <definedName name="_____DAT12" localSheetId="7">#REF!</definedName>
    <definedName name="_____DAT12">#REF!</definedName>
    <definedName name="_____DAT13" localSheetId="7">#REF!</definedName>
    <definedName name="_____DAT13">#REF!</definedName>
    <definedName name="_____DAT2" localSheetId="7">#REF!</definedName>
    <definedName name="_____DAT2">#REF!</definedName>
    <definedName name="_____DAT3" localSheetId="7">'[7]23600471-WA Utility Tax (Elect)'!#REF!</definedName>
    <definedName name="_____DAT3">'[7]23600471-WA Utility Tax (Elect)'!#REF!</definedName>
    <definedName name="_____DAT4" localSheetId="7">#REF!</definedName>
    <definedName name="_____DAT4">#REF!</definedName>
    <definedName name="_____DAT5" localSheetId="7">#REF!</definedName>
    <definedName name="_____DAT5">#REF!</definedName>
    <definedName name="_____DAT6" localSheetId="7">#REF!</definedName>
    <definedName name="_____DAT6">#REF!</definedName>
    <definedName name="_____DAT7" localSheetId="7">#REF!</definedName>
    <definedName name="_____DAT7">#REF!</definedName>
    <definedName name="_____DAT8" localSheetId="7">#REF!</definedName>
    <definedName name="_____DAT8">#REF!</definedName>
    <definedName name="_____DAT9" localSheetId="7">#REF!</definedName>
    <definedName name="_____DAT9">#REF!</definedName>
    <definedName name="_____Dec03">[8]BS!$T$7:$T$3582</definedName>
    <definedName name="_____Dec04">[4]BS!$AC$7:$AC$3580</definedName>
    <definedName name="_____ex1" hidden="1">{#N/A,#N/A,FALSE,"Summ";#N/A,#N/A,FALSE,"General"}</definedName>
    <definedName name="_____Feb04">[4]BS!$S$7:$S$3582</definedName>
    <definedName name="_____Feb05" localSheetId="7">[5]BS!#REF!</definedName>
    <definedName name="_____Feb05">[5]BS!#REF!</definedName>
    <definedName name="_____Jan04">[4]BS!$R$7:$R$3582</definedName>
    <definedName name="_____Jan05" localSheetId="7">[5]BS!#REF!</definedName>
    <definedName name="_____Jan05">[5]BS!#REF!</definedName>
    <definedName name="_____Jul04">[4]BS!$X$7:$X$3582</definedName>
    <definedName name="_____Jul05" localSheetId="7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7">[5]BS!#REF!</definedName>
    <definedName name="_____Jun05">[5]BS!#REF!</definedName>
    <definedName name="_____Jun09">" BS!$AI$7:$AI$1643"</definedName>
    <definedName name="_____Mar04">[4]BS!$T$7:$T$3582</definedName>
    <definedName name="_____Mar05" localSheetId="7">[5]BS!#REF!</definedName>
    <definedName name="_____Mar05">[5]BS!#REF!</definedName>
    <definedName name="_____May04">[4]BS!$V$7:$V$3582</definedName>
    <definedName name="_____May05" localSheetId="7">[5]BS!#REF!</definedName>
    <definedName name="_____May05">[5]BS!#REF!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7">[5]BS!#REF!</definedName>
    <definedName name="_____Sep05">[5]BS!#REF!</definedName>
    <definedName name="_____six6" hidden="1">{#N/A,#N/A,FALSE,"CRPT";#N/A,#N/A,FALSE,"TREND";#N/A,#N/A,FALSE,"%Curve"}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7">#REF!</definedName>
    <definedName name="____DAT1">#REF!</definedName>
    <definedName name="____DAT10" localSheetId="7">#REF!</definedName>
    <definedName name="____DAT10">#REF!</definedName>
    <definedName name="____DAT11" localSheetId="7">#REF!</definedName>
    <definedName name="____DAT11">#REF!</definedName>
    <definedName name="____DAT12" localSheetId="7">#REF!</definedName>
    <definedName name="____DAT12">#REF!</definedName>
    <definedName name="____DAT13" localSheetId="7">#REF!</definedName>
    <definedName name="____DAT13">#REF!</definedName>
    <definedName name="____DAT2" localSheetId="7">#REF!</definedName>
    <definedName name="____DAT2">#REF!</definedName>
    <definedName name="____DAT3" localSheetId="7">#REF!</definedName>
    <definedName name="____DAT3">#REF!</definedName>
    <definedName name="____DAT4" localSheetId="7">#REF!</definedName>
    <definedName name="____DAT4">#REF!</definedName>
    <definedName name="____DAT5" localSheetId="7">#REF!</definedName>
    <definedName name="____DAT5">#REF!</definedName>
    <definedName name="____DAT6" localSheetId="7">#REF!</definedName>
    <definedName name="____DAT6">#REF!</definedName>
    <definedName name="____DAT7" localSheetId="7">#REF!</definedName>
    <definedName name="____DAT7">#REF!</definedName>
    <definedName name="____DAT8" localSheetId="7">#REF!</definedName>
    <definedName name="____DAT8">#REF!</definedName>
    <definedName name="____DAT9" localSheetId="7">#REF!</definedName>
    <definedName name="____DAT9">#REF!</definedName>
    <definedName name="____Dec03">[8]BS!$T$7:$T$3582</definedName>
    <definedName name="____Dec04">[4]BS!$AC$7:$AC$3580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[4]BS!$U$7:$U$3582</definedName>
    <definedName name="___Apr05" localSheetId="7">[5]BS!#REF!</definedName>
    <definedName name="___Apr05">[5]BS!#REF!</definedName>
    <definedName name="___Aug04">[4]BS!$Y$7:$Y$3582</definedName>
    <definedName name="___Aug05" localSheetId="7">[5]BS!#REF!</definedName>
    <definedName name="___Aug05">[5]BS!#REF!</definedName>
    <definedName name="___Aug09" xml:space="preserve"> [6]BS!$Y$7:$Y$1726</definedName>
    <definedName name="___DAT1" localSheetId="7">#REF!</definedName>
    <definedName name="___DAT1">#REF!</definedName>
    <definedName name="___DAT10" localSheetId="7">#REF!</definedName>
    <definedName name="___DAT10">#REF!</definedName>
    <definedName name="___DAT11" localSheetId="7">#REF!</definedName>
    <definedName name="___DAT11">#REF!</definedName>
    <definedName name="___DAT12" localSheetId="7">#REF!</definedName>
    <definedName name="___DAT12">#REF!</definedName>
    <definedName name="___DAT13" localSheetId="7">#REF!</definedName>
    <definedName name="___DAT13">#REF!</definedName>
    <definedName name="___DAT2" localSheetId="7">#REF!</definedName>
    <definedName name="___DAT2">#REF!</definedName>
    <definedName name="___DAT3" localSheetId="7">#REF!</definedName>
    <definedName name="___DAT3">#REF!</definedName>
    <definedName name="___DAT4" localSheetId="7">#REF!</definedName>
    <definedName name="___DAT4">#REF!</definedName>
    <definedName name="___DAT5" localSheetId="7">#REF!</definedName>
    <definedName name="___DAT5">#REF!</definedName>
    <definedName name="___DAT6" localSheetId="7">#REF!</definedName>
    <definedName name="___DAT6">#REF!</definedName>
    <definedName name="___DAT7" localSheetId="7">#REF!</definedName>
    <definedName name="___DAT7">#REF!</definedName>
    <definedName name="___DAT8" localSheetId="7">#REF!</definedName>
    <definedName name="___DAT8">#REF!</definedName>
    <definedName name="___DAT9" localSheetId="7">#REF!</definedName>
    <definedName name="___DAT9">#REF!</definedName>
    <definedName name="___Dec03">[8]BS!$T$7:$T$3582</definedName>
    <definedName name="___Dec04">[4]BS!$AC$7:$AC$3580</definedName>
    <definedName name="___Dec05" localSheetId="7">#REF!</definedName>
    <definedName name="___Dec05">#REF!</definedName>
    <definedName name="___ex1" hidden="1">{#N/A,#N/A,FALSE,"Summ";#N/A,#N/A,FALSE,"General"}</definedName>
    <definedName name="___Feb04">[4]BS!$S$7:$S$3582</definedName>
    <definedName name="___Feb05" localSheetId="7">[5]BS!#REF!</definedName>
    <definedName name="___Feb05">[5]BS!#REF!</definedName>
    <definedName name="___Jan04">[4]BS!$R$7:$R$3582</definedName>
    <definedName name="___Jan05" localSheetId="7">[5]BS!#REF!</definedName>
    <definedName name="___Jan05">[5]BS!#REF!</definedName>
    <definedName name="___Jan06" localSheetId="7">[9]BS!#REF!</definedName>
    <definedName name="___Jan06">[9]BS!#REF!</definedName>
    <definedName name="___Jul04">[4]BS!$X$7:$X$3582</definedName>
    <definedName name="___Jul05" localSheetId="7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7">[5]BS!#REF!</definedName>
    <definedName name="___Jun05">[5]BS!#REF!</definedName>
    <definedName name="___Jun09">" BS!$AI$7:$AI$1643"</definedName>
    <definedName name="___Mar04">[4]BS!$T$7:$T$3582</definedName>
    <definedName name="___Mar05" localSheetId="7">[5]BS!#REF!</definedName>
    <definedName name="___Mar05">[5]BS!#REF!</definedName>
    <definedName name="___May04">[4]BS!$V$7:$V$3582</definedName>
    <definedName name="___May05" localSheetId="7">[5]BS!#REF!</definedName>
    <definedName name="___May05">[5]BS!#REF!</definedName>
    <definedName name="___mwh2" localSheetId="7">#REF!</definedName>
    <definedName name="___mwh2">#REF!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7">#REF!</definedName>
    <definedName name="___Nov05">#REF!</definedName>
    <definedName name="___Oct03">[8]BS!$R$7:$R$3582</definedName>
    <definedName name="___Oct04">[4]BS!$AA$7:$AA$3582</definedName>
    <definedName name="___Oct05" localSheetId="7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7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7">[5]BS!#REF!</definedName>
    <definedName name="___Sep05">[5]BS!#REF!</definedName>
    <definedName name="___six6" hidden="1">{#N/A,#N/A,FALSE,"CRPT";#N/A,#N/A,FALSE,"TREND";#N/A,#N/A,FALSE,"%Curve"}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7" hidden="1">#REF!</definedName>
    <definedName name="__123Graph_D" hidden="1">#REF!</definedName>
    <definedName name="__123Graph_ECURRENT" localSheetId="7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7">#REF!</definedName>
    <definedName name="__Apr05">#REF!</definedName>
    <definedName name="__Aug04">[4]BS!$Y$7:$Y$3582</definedName>
    <definedName name="__Aug05" localSheetId="7">#REF!</definedName>
    <definedName name="__Aug05">#REF!</definedName>
    <definedName name="__Aug09" xml:space="preserve"> [6]BS!$Y$7:$Y$1726</definedName>
    <definedName name="__DAT1" localSheetId="7">#REF!</definedName>
    <definedName name="__DAT1">#REF!</definedName>
    <definedName name="__DAT10" localSheetId="7">#REF!</definedName>
    <definedName name="__DAT10">#REF!</definedName>
    <definedName name="__DAT11" localSheetId="7">#REF!</definedName>
    <definedName name="__DAT11">#REF!</definedName>
    <definedName name="__DAT12" localSheetId="7">#REF!</definedName>
    <definedName name="__DAT12">#REF!</definedName>
    <definedName name="__DAT13" localSheetId="7">#REF!</definedName>
    <definedName name="__DAT13">#REF!</definedName>
    <definedName name="__DAT2" localSheetId="7">#REF!</definedName>
    <definedName name="__DAT2">#REF!</definedName>
    <definedName name="__DAT3" localSheetId="7">'[7]23600471-WA Utility Tax (Elect)'!#REF!</definedName>
    <definedName name="__DAT3">'[7]23600471-WA Utility Tax (Elect)'!#REF!</definedName>
    <definedName name="__DAT4" localSheetId="7">#REF!</definedName>
    <definedName name="__DAT4">#REF!</definedName>
    <definedName name="__DAT5" localSheetId="7">#REF!</definedName>
    <definedName name="__DAT5">#REF!</definedName>
    <definedName name="__DAT6" localSheetId="7">#REF!</definedName>
    <definedName name="__DAT6">#REF!</definedName>
    <definedName name="__DAT7" localSheetId="7">#REF!</definedName>
    <definedName name="__DAT7">#REF!</definedName>
    <definedName name="__DAT8" localSheetId="7">#REF!</definedName>
    <definedName name="__DAT8">#REF!</definedName>
    <definedName name="__DAT9" localSheetId="7">#REF!</definedName>
    <definedName name="__DAT9">#REF!</definedName>
    <definedName name="__Dec03">[8]BS!$T$7:$T$3582</definedName>
    <definedName name="__Dec04">[4]BS!$AC$7:$AC$3580</definedName>
    <definedName name="__Dec05" localSheetId="7">#REF!</definedName>
    <definedName name="__Dec05">#REF!</definedName>
    <definedName name="__ex1" hidden="1">{#N/A,#N/A,FALSE,"Summ";#N/A,#N/A,FALSE,"General"}</definedName>
    <definedName name="__Feb04">[4]BS!$S$7:$S$3582</definedName>
    <definedName name="__Feb05" localSheetId="7">#REF!</definedName>
    <definedName name="__Feb05">#REF!</definedName>
    <definedName name="__Jan04">[4]BS!$R$7:$R$3582</definedName>
    <definedName name="__Jan05" localSheetId="7">#REF!</definedName>
    <definedName name="__Jan05">#REF!</definedName>
    <definedName name="__Jan06" localSheetId="7">[9]BS!#REF!</definedName>
    <definedName name="__Jan06">[9]BS!#REF!</definedName>
    <definedName name="__Jul04">[4]BS!$X$7:$X$3582</definedName>
    <definedName name="__Jul05" localSheetId="7">#REF!</definedName>
    <definedName name="__Jul05">#REF!</definedName>
    <definedName name="__Jul09" xml:space="preserve"> [6]BS!$X$7:$X$1726</definedName>
    <definedName name="__Jun04">[4]BS!$W$7:$W$3582</definedName>
    <definedName name="__Jun05" localSheetId="7">#REF!</definedName>
    <definedName name="__Jun05">#REF!</definedName>
    <definedName name="__Jun09">" BS!$AI$7:$AI$1643"</definedName>
    <definedName name="__Mar04">[4]BS!$T$7:$T$3582</definedName>
    <definedName name="__Mar05" localSheetId="7">#REF!</definedName>
    <definedName name="__Mar05">#REF!</definedName>
    <definedName name="__May04">[4]BS!$V$7:$V$3582</definedName>
    <definedName name="__May05" localSheetId="7">#REF!</definedName>
    <definedName name="__May05">#REF!</definedName>
    <definedName name="__mwh2" localSheetId="7">#REF!</definedName>
    <definedName name="__mwh2">#REF!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7">#REF!</definedName>
    <definedName name="__Nov05">#REF!</definedName>
    <definedName name="__Oct03">[8]BS!$R$7:$R$3582</definedName>
    <definedName name="__Oct04">[4]BS!$AA$7:$AA$3582</definedName>
    <definedName name="__Oct05" localSheetId="7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7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7">#REF!</definedName>
    <definedName name="__Sep05">#REF!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[11]Quant!$D$71:$O$71</definedName>
    <definedName name="_1_94_12_94" localSheetId="7">[13]DT_A_DOL93!#REF!</definedName>
    <definedName name="_1_94_12_94">[13]DT_A_DOL93!#REF!</definedName>
    <definedName name="_1_95_12_95" localSheetId="7">[13]DT_A_DOL93!#REF!</definedName>
    <definedName name="_1_95_12_95">[13]DT_A_DOL93!#REF!</definedName>
    <definedName name="_1_96_12_96" localSheetId="7">[13]DT_A_DOL93!#REF!</definedName>
    <definedName name="_1_96_12_96">[13]DT_A_DOL93!#REF!</definedName>
    <definedName name="_1_97_12_97" localSheetId="7">[13]DT_A_DOL93!#REF!</definedName>
    <definedName name="_1_97_12_97">[13]DT_A_DOL93!#REF!</definedName>
    <definedName name="_1_98_12_98" localSheetId="7">[13]DT_A_DOL93!#REF!</definedName>
    <definedName name="_1_98_12_98">[13]DT_A_DOL93!#REF!</definedName>
    <definedName name="_11" localSheetId="7">#REF!</definedName>
    <definedName name="_11">#REF!</definedName>
    <definedName name="_1Price_Ta" localSheetId="7">#REF!</definedName>
    <definedName name="_1Price_Ta">#REF!</definedName>
    <definedName name="_2Price_Ta" localSheetId="7">#REF!</definedName>
    <definedName name="_2Price_Ta">#REF!</definedName>
    <definedName name="_3__123Graph_BBUDG6_D_ESCRPR">[11]Quant!$D$72:$O$72</definedName>
    <definedName name="_31" localSheetId="7">#REF!</definedName>
    <definedName name="_31">#REF!</definedName>
    <definedName name="_36" localSheetId="7">#REF!</definedName>
    <definedName name="_36">#REF!</definedName>
    <definedName name="_4__123Graph_BBUDG6_Dtons_inv">[11]Quant!$D$9:$O$9</definedName>
    <definedName name="_41" localSheetId="7">#REF!</definedName>
    <definedName name="_41">#REF!</definedName>
    <definedName name="_43" localSheetId="7">#REF!</definedName>
    <definedName name="_43">#REF!</definedName>
    <definedName name="_5__123Graph_CBUDG6_D_ESCRPR">[11]Quant!$D$100:$O$100</definedName>
    <definedName name="_50" localSheetId="7">#REF!</definedName>
    <definedName name="_50">#REF!</definedName>
    <definedName name="_51" localSheetId="7">#REF!</definedName>
    <definedName name="_51">#REF!</definedName>
    <definedName name="_57" localSheetId="7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7">#REF!</definedName>
    <definedName name="_85">#REF!</definedName>
    <definedName name="_85_86" localSheetId="7">#REF!</definedName>
    <definedName name="_85_86">#REF!</definedName>
    <definedName name="_86" localSheetId="7">#REF!</definedName>
    <definedName name="_86">#REF!</definedName>
    <definedName name="_87" localSheetId="7">#REF!</definedName>
    <definedName name="_87">#REF!</definedName>
    <definedName name="_ALL_RATES" localSheetId="7">#REF!</definedName>
    <definedName name="_ALL_RATES">#REF!</definedName>
    <definedName name="_Apr04">[4]BS!$U$7:$U$3582</definedName>
    <definedName name="_Apr05" localSheetId="7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7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7">'[15]Rate Design'!#REF!</definedName>
    <definedName name="_B">'[15]Rate Design'!#REF!</definedName>
    <definedName name="_DAT1" localSheetId="7">'[16]SAP 18230021'!#REF!</definedName>
    <definedName name="_DAT1">'[16]SAP 18230021'!#REF!</definedName>
    <definedName name="_DAT10" localSheetId="7">#REF!</definedName>
    <definedName name="_DAT10">#REF!</definedName>
    <definedName name="_DAT11" localSheetId="7">#REF!</definedName>
    <definedName name="_DAT11">#REF!</definedName>
    <definedName name="_DAT12" localSheetId="7">#REF!</definedName>
    <definedName name="_DAT12">#REF!</definedName>
    <definedName name="_DAT13" localSheetId="7">#REF!</definedName>
    <definedName name="_DAT13">#REF!</definedName>
    <definedName name="_DAT2" localSheetId="7">#REF!</definedName>
    <definedName name="_DAT2">#REF!</definedName>
    <definedName name="_DAT3" localSheetId="7">#REF!</definedName>
    <definedName name="_DAT3">#REF!</definedName>
    <definedName name="_DAT4" localSheetId="7">#REF!</definedName>
    <definedName name="_DAT4">#REF!</definedName>
    <definedName name="_DAT5" localSheetId="7">#REF!</definedName>
    <definedName name="_DAT5">#REF!</definedName>
    <definedName name="_DAT6" localSheetId="7">#REF!</definedName>
    <definedName name="_DAT6">#REF!</definedName>
    <definedName name="_DAT7" localSheetId="7">#REF!</definedName>
    <definedName name="_DAT7">#REF!</definedName>
    <definedName name="_DAT8" localSheetId="7">#REF!</definedName>
    <definedName name="_DAT8">#REF!</definedName>
    <definedName name="_DAT9" localSheetId="7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7">#REF!</definedName>
    <definedName name="_Dec05">#REF!</definedName>
    <definedName name="_Dec08" xml:space="preserve"> [6]BS!$Q$7:$Q$1726</definedName>
    <definedName name="_Dec16">[14]BS!$Q$8:$Q$2553</definedName>
    <definedName name="_End" localSheetId="7">#REF!</definedName>
    <definedName name="_End">#REF!</definedName>
    <definedName name="_ex1" hidden="1">{#N/A,#N/A,FALSE,"Summ";#N/A,#N/A,FALSE,"General"}</definedName>
    <definedName name="_Feb04">[4]BS!$S$7:$S$3582</definedName>
    <definedName name="_Feb05" localSheetId="7">#REF!</definedName>
    <definedName name="_Feb05">#REF!</definedName>
    <definedName name="_FEB09" xml:space="preserve"> [6]BS!$S$7:$S$1726</definedName>
    <definedName name="_Feb17">[14]BS!$S$8:$S$2552</definedName>
    <definedName name="_FEDERAL_INCOME_TAX">'[17]MJS-7'!$N$21</definedName>
    <definedName name="_Fill" localSheetId="7">[18]model!#REF!</definedName>
    <definedName name="_Fill">[18]model!#REF!</definedName>
    <definedName name="_Filter" localSheetId="7">#REF!</definedName>
    <definedName name="_Filter">#REF!</definedName>
    <definedName name="_Jan04">[4]BS!$R$7:$R$3582</definedName>
    <definedName name="_Jan05" localSheetId="7">#REF!</definedName>
    <definedName name="_Jan05">#REF!</definedName>
    <definedName name="_Jan06" localSheetId="7">[9]BS!#REF!</definedName>
    <definedName name="_Jan06">[9]BS!#REF!</definedName>
    <definedName name="_Jan17">[14]BS!$R$8:$R$2553</definedName>
    <definedName name="_Jul04">[4]BS!$X$7:$X$3582</definedName>
    <definedName name="_Jul05" localSheetId="7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7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Mar04">[4]BS!$T$7:$T$3582</definedName>
    <definedName name="_Mar05" localSheetId="7">#REF!</definedName>
    <definedName name="_Mar05">#REF!</definedName>
    <definedName name="_Mar17">[14]BS!$T$8:$T$2552</definedName>
    <definedName name="_May04">[4]BS!$V$7:$V$3582</definedName>
    <definedName name="_May05" localSheetId="7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7">[1]Jan!#REF!</definedName>
    <definedName name="_MEN2">[1]Jan!#REF!</definedName>
    <definedName name="_MEN3" localSheetId="7">[1]Jan!#REF!</definedName>
    <definedName name="_MEN3">[1]Jan!#REF!</definedName>
    <definedName name="_mwh2" localSheetId="7">#REF!</definedName>
    <definedName name="_mwh2">#REF!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7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7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>255</definedName>
    <definedName name="_Order2">255</definedName>
    <definedName name="_P" localSheetId="7">#REF!</definedName>
    <definedName name="_P">#REF!</definedName>
    <definedName name="_P_RD" localSheetId="7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7">#REF!</definedName>
    <definedName name="_PRINT_23_36">#REF!</definedName>
    <definedName name="_PRINT_85_58" localSheetId="7">#REF!</definedName>
    <definedName name="_PRINT_85_58">#REF!</definedName>
    <definedName name="_RATE_DESIGN" localSheetId="7">#REF!</definedName>
    <definedName name="_RATE_DESIGN">#REF!</definedName>
    <definedName name="_Regression_Int">1</definedName>
    <definedName name="_RES" localSheetId="7">#REF!</definedName>
    <definedName name="_RES">#REF!</definedName>
    <definedName name="_RES2005" localSheetId="7">#REF!</definedName>
    <definedName name="_RES2005">#REF!</definedName>
    <definedName name="_SEC24">[10]EXTERNAL!$A$112:$IV$114</definedName>
    <definedName name="_Sep03">[19]BS!$AB$7:$AB$3420</definedName>
    <definedName name="_Sep04">[4]BS!$Z$7:$Z$3582</definedName>
    <definedName name="_Sep05" localSheetId="7">#REF!</definedName>
    <definedName name="_Sep05">#REF!</definedName>
    <definedName name="_Sept16">[14]BS!$N$8:$N$2556</definedName>
    <definedName name="_Sept17">[14]BS!$Z$8:$Z$2552</definedName>
    <definedName name="_six6" hidden="1">{#N/A,#N/A,FALSE,"CRPT";#N/A,#N/A,FALSE,"TREND";#N/A,#N/A,FALSE,"%Curve"}</definedName>
    <definedName name="_Sort" localSheetId="7" hidden="1">#REF!</definedName>
    <definedName name="_Sort" hidden="1">#REF!</definedName>
    <definedName name="_Testyear">'[20]KJB-6,13 Cmn Adj'!$B$7</definedName>
    <definedName name="_TOP1" localSheetId="7">[1]Jan!#REF!</definedName>
    <definedName name="_TOP1">[1]Jan!#REF!</definedName>
    <definedName name="_www1" hidden="1">{#N/A,#N/A,FALSE,"schA"}</definedName>
    <definedName name="a">[21]model!$A$6</definedName>
    <definedName name="AAAAAAAAAAAAAA" hidden="1">{#N/A,#N/A,FALSE,"Coversheet";#N/A,#N/A,FALSE,"QA"}</definedName>
    <definedName name="AccessDatabase">"I:\COMTREL\FINICLE\TradeSummary.mdb"</definedName>
    <definedName name="accrual" localSheetId="7">[22]Sheet2!#REF!</definedName>
    <definedName name="accrual">[22]Sheet2!#REF!</definedName>
    <definedName name="accrual2" localSheetId="7">[22]Sheet2!#REF!</definedName>
    <definedName name="accrual2">[22]Sheet2!#REF!</definedName>
    <definedName name="accrual3" localSheetId="7">[22]Sheet2!#REF!</definedName>
    <definedName name="accrual3">[22]Sheet2!#REF!</definedName>
    <definedName name="Acct108364" localSheetId="7">'[23]Func Study'!#REF!</definedName>
    <definedName name="Acct108364">'[23]Func Study'!#REF!</definedName>
    <definedName name="Acct108364S" localSheetId="7">'[23]Func Study'!#REF!</definedName>
    <definedName name="Acct108364S">'[23]Func Study'!#REF!</definedName>
    <definedName name="Acct228.42TROJD" localSheetId="7">'[24]Func Study'!#REF!</definedName>
    <definedName name="Acct228.42TROJD">'[24]Func Study'!#REF!</definedName>
    <definedName name="Acct2281SO">'[25]Func Study'!$H$2190</definedName>
    <definedName name="Acct2283SO">'[25]Func Study'!$H$2198</definedName>
    <definedName name="Acct22842TROJD" localSheetId="7">'[24]Func Study'!#REF!</definedName>
    <definedName name="Acct22842TROJD">'[24]Func Study'!#REF!</definedName>
    <definedName name="Acct228SO">'[25]Func Study'!$H$2194</definedName>
    <definedName name="Acct350">'[25]Func Study'!$H$1628</definedName>
    <definedName name="Acct352">'[25]Func Study'!$H$1635</definedName>
    <definedName name="Acct353">'[25]Func Study'!$H$1641</definedName>
    <definedName name="Acct354">'[25]Func Study'!$H$1647</definedName>
    <definedName name="Acct355">'[25]Func Study'!$H$1654</definedName>
    <definedName name="Acct356">'[25]Func Study'!$H$1660</definedName>
    <definedName name="Acct357">'[25]Func Study'!$H$1666</definedName>
    <definedName name="Acct358">'[25]Func Study'!$H$1672</definedName>
    <definedName name="Acct359">'[25]Func Study'!$H$1678</definedName>
    <definedName name="Acct360">'[25]Func Study'!$H$1698</definedName>
    <definedName name="Acct361">'[25]Func Study'!$H$1704</definedName>
    <definedName name="Acct362">'[25]Func Study'!$H$1710</definedName>
    <definedName name="Acct364">'[25]Func Study'!$H$1717</definedName>
    <definedName name="Acct365">'[25]Func Study'!$H$1724</definedName>
    <definedName name="Acct366">'[25]Func Study'!$H$1731</definedName>
    <definedName name="Acct367">'[25]Func Study'!$H$1738</definedName>
    <definedName name="Acct368">'[25]Func Study'!$H$1744</definedName>
    <definedName name="Acct369">'[25]Func Study'!$H$1751</definedName>
    <definedName name="Acct370">'[25]Func Study'!$H$1762</definedName>
    <definedName name="Acct371">'[25]Func Study'!$H$1769</definedName>
    <definedName name="Acct372">'[25]Func Study'!$H$1776</definedName>
    <definedName name="Acct372A">'[25]Func Study'!$H$1775</definedName>
    <definedName name="Acct372DP">'[25]Func Study'!$H$1773</definedName>
    <definedName name="Acct372DS">'[25]Func Study'!$H$1774</definedName>
    <definedName name="Acct373">'[25]Func Study'!$H$1782</definedName>
    <definedName name="Acct41011" localSheetId="7">'[26]Functional Study'!#REF!</definedName>
    <definedName name="Acct41011">'[26]Functional Study'!#REF!</definedName>
    <definedName name="Acct41011BADDEBT" localSheetId="7">'[26]Functional Study'!#REF!</definedName>
    <definedName name="Acct41011BADDEBT">'[26]Functional Study'!#REF!</definedName>
    <definedName name="Acct41011DITEXP" localSheetId="7">'[26]Functional Study'!#REF!</definedName>
    <definedName name="Acct41011DITEXP">'[26]Functional Study'!#REF!</definedName>
    <definedName name="Acct41011S" localSheetId="7">'[26]Functional Study'!#REF!</definedName>
    <definedName name="Acct41011S">'[26]Functional Study'!#REF!</definedName>
    <definedName name="Acct41011SE" localSheetId="7">'[26]Functional Study'!#REF!</definedName>
    <definedName name="Acct41011SE">'[26]Functional Study'!#REF!</definedName>
    <definedName name="Acct41011SG1" localSheetId="7">'[26]Functional Study'!#REF!</definedName>
    <definedName name="Acct41011SG1">'[26]Functional Study'!#REF!</definedName>
    <definedName name="Acct41011SG2" localSheetId="7">'[26]Functional Study'!#REF!</definedName>
    <definedName name="Acct41011SG2">'[26]Functional Study'!#REF!</definedName>
    <definedName name="ACCT41011SGCT" localSheetId="7">'[26]Functional Study'!#REF!</definedName>
    <definedName name="ACCT41011SGCT">'[26]Functional Study'!#REF!</definedName>
    <definedName name="Acct41011SGPP" localSheetId="7">'[26]Functional Study'!#REF!</definedName>
    <definedName name="Acct41011SGPP">'[26]Functional Study'!#REF!</definedName>
    <definedName name="Acct41011SNP" localSheetId="7">'[26]Functional Study'!#REF!</definedName>
    <definedName name="Acct41011SNP">'[26]Functional Study'!#REF!</definedName>
    <definedName name="ACCT41011SNPD" localSheetId="7">'[26]Functional Study'!#REF!</definedName>
    <definedName name="ACCT41011SNPD">'[26]Functional Study'!#REF!</definedName>
    <definedName name="Acct41011SO" localSheetId="7">'[26]Functional Study'!#REF!</definedName>
    <definedName name="Acct41011SO">'[26]Functional Study'!#REF!</definedName>
    <definedName name="Acct41011TROJP" localSheetId="7">'[26]Functional Study'!#REF!</definedName>
    <definedName name="Acct41011TROJP">'[26]Functional Study'!#REF!</definedName>
    <definedName name="Acct41111" localSheetId="7">'[26]Functional Study'!#REF!</definedName>
    <definedName name="Acct41111">'[26]Functional Study'!#REF!</definedName>
    <definedName name="Acct41111BADDEBT" localSheetId="7">'[26]Functional Study'!#REF!</definedName>
    <definedName name="Acct41111BADDEBT">'[26]Functional Study'!#REF!</definedName>
    <definedName name="Acct41111DITEXP" localSheetId="7">'[26]Functional Study'!#REF!</definedName>
    <definedName name="Acct41111DITEXP">'[26]Functional Study'!#REF!</definedName>
    <definedName name="Acct41111S" localSheetId="7">'[26]Functional Study'!#REF!</definedName>
    <definedName name="Acct41111S">'[26]Functional Study'!#REF!</definedName>
    <definedName name="Acct41111SE" localSheetId="7">'[26]Functional Study'!#REF!</definedName>
    <definedName name="Acct41111SE">'[26]Functional Study'!#REF!</definedName>
    <definedName name="Acct41111SG1" localSheetId="7">'[26]Functional Study'!#REF!</definedName>
    <definedName name="Acct41111SG1">'[26]Functional Study'!#REF!</definedName>
    <definedName name="Acct41111SG2" localSheetId="7">'[26]Functional Study'!#REF!</definedName>
    <definedName name="Acct41111SG2">'[26]Functional Study'!#REF!</definedName>
    <definedName name="Acct41111SG3" localSheetId="7">'[26]Functional Study'!#REF!</definedName>
    <definedName name="Acct41111SG3">'[26]Functional Study'!#REF!</definedName>
    <definedName name="Acct41111SGPP" localSheetId="7">'[26]Functional Study'!#REF!</definedName>
    <definedName name="Acct41111SGPP">'[26]Functional Study'!#REF!</definedName>
    <definedName name="Acct41111SNP" localSheetId="7">'[26]Functional Study'!#REF!</definedName>
    <definedName name="Acct41111SNP">'[26]Functional Study'!#REF!</definedName>
    <definedName name="Acct41111SNTP" localSheetId="7">'[26]Functional Study'!#REF!</definedName>
    <definedName name="Acct41111SNTP">'[26]Functional Study'!#REF!</definedName>
    <definedName name="Acct41111SO" localSheetId="7">'[26]Functional Study'!#REF!</definedName>
    <definedName name="Acct41111SO">'[26]Functional Study'!#REF!</definedName>
    <definedName name="Acct41111TROJP" localSheetId="7">'[26]Functional Study'!#REF!</definedName>
    <definedName name="Acct41111TROJP">'[26]Functional Study'!#REF!</definedName>
    <definedName name="Acct411BADDEBT" localSheetId="7">'[26]Functional Study'!#REF!</definedName>
    <definedName name="Acct411BADDEBT">'[26]Functional Study'!#REF!</definedName>
    <definedName name="Acct411DGP" localSheetId="7">'[26]Functional Study'!#REF!</definedName>
    <definedName name="Acct411DGP">'[26]Functional Study'!#REF!</definedName>
    <definedName name="Acct411DGU" localSheetId="7">'[26]Functional Study'!#REF!</definedName>
    <definedName name="Acct411DGU">'[26]Functional Study'!#REF!</definedName>
    <definedName name="Acct411DITEXP" localSheetId="7">'[26]Functional Study'!#REF!</definedName>
    <definedName name="Acct411DITEXP">'[26]Functional Study'!#REF!</definedName>
    <definedName name="Acct411DNPP" localSheetId="7">'[26]Functional Study'!#REF!</definedName>
    <definedName name="Acct411DNPP">'[26]Functional Study'!#REF!</definedName>
    <definedName name="Acct411DNPTP" localSheetId="7">'[26]Functional Study'!#REF!</definedName>
    <definedName name="Acct411DNPTP">'[26]Functional Study'!#REF!</definedName>
    <definedName name="Acct411S" localSheetId="7">'[26]Functional Study'!#REF!</definedName>
    <definedName name="Acct411S">'[26]Functional Study'!#REF!</definedName>
    <definedName name="Acct411SE" localSheetId="7">'[26]Functional Study'!#REF!</definedName>
    <definedName name="Acct411SE">'[26]Functional Study'!#REF!</definedName>
    <definedName name="Acct411SG" localSheetId="7">'[26]Functional Study'!#REF!</definedName>
    <definedName name="Acct411SG">'[26]Functional Study'!#REF!</definedName>
    <definedName name="Acct411SGPP" localSheetId="7">'[26]Functional Study'!#REF!</definedName>
    <definedName name="Acct411SGPP">'[26]Functional Study'!#REF!</definedName>
    <definedName name="Acct411SO" localSheetId="7">'[26]Functional Study'!#REF!</definedName>
    <definedName name="Acct411SO">'[26]Functional Study'!#REF!</definedName>
    <definedName name="Acct411TROJP" localSheetId="7">'[26]Functional Study'!#REF!</definedName>
    <definedName name="Acct411TROJP">'[26]Functional Study'!#REF!</definedName>
    <definedName name="Acct447DGU" localSheetId="7">'[24]Func Study'!#REF!</definedName>
    <definedName name="Acct447DGU">'[24]Func Study'!#REF!</definedName>
    <definedName name="Acct448S">'[25]Func Study'!$H$274</definedName>
    <definedName name="Acct450S">'[25]Func Study'!$H$302</definedName>
    <definedName name="Acct451S">'[25]Func Study'!$H$307</definedName>
    <definedName name="Acct454S">'[25]Func Study'!$H$318</definedName>
    <definedName name="Acct456S">'[25]Func Study'!$H$325</definedName>
    <definedName name="Acct510" localSheetId="7">'[25]Func Study'!#REF!</definedName>
    <definedName name="Acct510">'[25]Func Study'!#REF!</definedName>
    <definedName name="Acct510DNPPSU" localSheetId="7">'[25]Func Study'!#REF!</definedName>
    <definedName name="Acct510DNPPSU">'[25]Func Study'!#REF!</definedName>
    <definedName name="ACCT510JBG" localSheetId="7">'[25]Func Study'!#REF!</definedName>
    <definedName name="ACCT510JBG">'[25]Func Study'!#REF!</definedName>
    <definedName name="ACCT510SSGCH" localSheetId="7">'[25]Func Study'!#REF!</definedName>
    <definedName name="ACCT510SSGCH">'[25]Func Study'!#REF!</definedName>
    <definedName name="ACCT557CAGE">'[25]Func Study'!$H$683</definedName>
    <definedName name="Acct557CT">'[25]Func Study'!$H$681</definedName>
    <definedName name="Acct580">'[25]Func Study'!$H$791</definedName>
    <definedName name="Acct581">'[25]Func Study'!$H$796</definedName>
    <definedName name="Acct582">'[25]Func Study'!$H$801</definedName>
    <definedName name="Acct583">'[25]Func Study'!$H$806</definedName>
    <definedName name="Acct584">'[25]Func Study'!$H$811</definedName>
    <definedName name="Acct585">'[25]Func Study'!$H$816</definedName>
    <definedName name="Acct586">'[25]Func Study'!$H$821</definedName>
    <definedName name="Acct587">'[25]Func Study'!$H$826</definedName>
    <definedName name="Acct588">'[25]Func Study'!$H$831</definedName>
    <definedName name="Acct589">'[25]Func Study'!$H$836</definedName>
    <definedName name="Acct590">'[25]Func Study'!$H$841</definedName>
    <definedName name="Acct591">'[25]Func Study'!$H$846</definedName>
    <definedName name="Acct592">'[25]Func Study'!$H$851</definedName>
    <definedName name="Acct593">'[25]Func Study'!$H$856</definedName>
    <definedName name="Acct594">'[25]Func Study'!$H$861</definedName>
    <definedName name="Acct595">'[25]Func Study'!$H$866</definedName>
    <definedName name="Acct596">'[25]Func Study'!$H$876</definedName>
    <definedName name="Acct597">'[25]Func Study'!$H$881</definedName>
    <definedName name="Acct598">'[25]Func Study'!$H$886</definedName>
    <definedName name="ACCT904SG" localSheetId="7">'[27]Functional Study'!#REF!</definedName>
    <definedName name="ACCT904SG">'[27]Functional Study'!#REF!</definedName>
    <definedName name="AcctAGA">'[25]Func Study'!$H$296</definedName>
    <definedName name="AcctDFAD" localSheetId="7">'[25]Func Study'!#REF!</definedName>
    <definedName name="AcctDFAD">'[25]Func Study'!#REF!</definedName>
    <definedName name="AcctDFAP" localSheetId="7">'[25]Func Study'!#REF!</definedName>
    <definedName name="AcctDFAP">'[25]Func Study'!#REF!</definedName>
    <definedName name="AcctDFAT" localSheetId="7">'[25]Func Study'!#REF!</definedName>
    <definedName name="AcctDFAT">'[25]Func Study'!#REF!</definedName>
    <definedName name="AcctTable">[28]Variables!$AK$42:$AK$396</definedName>
    <definedName name="AcctTS0">'[25]Func Study'!$H$1686</definedName>
    <definedName name="Acq1Plant">'[29]Acquisition Inputs'!$C$8</definedName>
    <definedName name="Acq2Plant">'[29]Acquisition Inputs'!$C$70</definedName>
    <definedName name="ActualROR">'[24]G+T+D+R+M'!$H$61</definedName>
    <definedName name="Adj_AC_8" localSheetId="7">[30]Cover!#REF!</definedName>
    <definedName name="Adj_AC_8">[30]Cover!#REF!</definedName>
    <definedName name="Adj_Amt_8" localSheetId="7">[30]Cover!#REF!</definedName>
    <definedName name="Adj_Amt_8">[30]Cover!#REF!</definedName>
    <definedName name="Adj_Typ_8" localSheetId="7">[30]Cover!#REF!</definedName>
    <definedName name="Adj_Typ_8">[30]Cover!#REF!</definedName>
    <definedName name="ADJPTDCE.T">[10]INTERNAL!$A$31:$IV$33</definedName>
    <definedName name="Adjs2avg">[31]Inputs!$L$255:'[31]Inputs'!$T$505</definedName>
    <definedName name="After_Tax_Cash_Discount">'[32]Assumptions (Input)'!$D$37</definedName>
    <definedName name="afudc_flag">'[32]Assumptions (Input)'!$B$13</definedName>
    <definedName name="afudcrate" localSheetId="7">#REF!</definedName>
    <definedName name="afudcrate">#REF!</definedName>
    <definedName name="afudctaxbasis" localSheetId="7">#REF!</definedName>
    <definedName name="afudctaxbasis">#REF!</definedName>
    <definedName name="all_total" localSheetId="7">'[2]Sched 46'!#REF!</definedName>
    <definedName name="all_total">'[2]Sched 46'!#REF!</definedName>
    <definedName name="ANCIL">[10]EXTERNAL!$A$163:$IV$165</definedName>
    <definedName name="apeek" localSheetId="7">#REF!</definedName>
    <definedName name="apeek">#REF!</definedName>
    <definedName name="APR" localSheetId="7">[33]Backup!#REF!</definedName>
    <definedName name="APR">[33]Backup!#REF!</definedName>
    <definedName name="Apr03AMA" localSheetId="7">'[34]BS C&amp;L'!#REF!</definedName>
    <definedName name="Apr03AMA">'[34]BS C&amp;L'!#REF!</definedName>
    <definedName name="Apr04AMA">[4]BS!$AG$7:$AG$3582</definedName>
    <definedName name="Apr05AMA" localSheetId="7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7">#REF!</definedName>
    <definedName name="APRT">#REF!</definedName>
    <definedName name="aquila_lookup">'[35]Cabot Gas Replacement'!$B$8:$F$16</definedName>
    <definedName name="AS2DocOpenMode">"AS2DocumentEdit"</definedName>
    <definedName name="Assessment_Rate">'[32]Assumptions (Input)'!$B$7</definedName>
    <definedName name="Asset_Class_Switch">[36]Assumptions!$D$5</definedName>
    <definedName name="Assume_Percent_Change" localSheetId="7">#REF!</definedName>
    <definedName name="Assume_Percent_Change">#REF!</definedName>
    <definedName name="AUG" localSheetId="7">[33]Backup!#REF!</definedName>
    <definedName name="AUG">[33]Backup!#REF!</definedName>
    <definedName name="Aug03AMA" localSheetId="7">'[34]BS C&amp;L'!#REF!</definedName>
    <definedName name="Aug03AMA">'[34]BS C&amp;L'!#REF!</definedName>
    <definedName name="Aug04AMA">[4]BS!$AK$7:$AK$3582</definedName>
    <definedName name="Aug05AMA" localSheetId="7">#REF!</definedName>
    <definedName name="Aug05AMA">#REF!</definedName>
    <definedName name="Aug09AMA">[6]BS!$AR$7:$AR$1726</definedName>
    <definedName name="Aug17AMA">[14]BS!$AL$8:$AL$2553</definedName>
    <definedName name="augcf" localSheetId="7">#REF!</definedName>
    <definedName name="augcf">#REF!</definedName>
    <definedName name="augcost" localSheetId="7">#REF!</definedName>
    <definedName name="augcost">#REF!</definedName>
    <definedName name="AUGT" localSheetId="7">#REF!</definedName>
    <definedName name="AUGT">#REF!</definedName>
    <definedName name="Aurora_Prices">"Monthly Price Summary'!$C$4:$H$63"</definedName>
    <definedName name="AvgFactors">[28]Factors!$B$3:$P$99</definedName>
    <definedName name="b" hidden="1">{#N/A,#N/A,FALSE,"Coversheet";#N/A,#N/A,FALSE,"QA"}</definedName>
    <definedName name="BACK1" localSheetId="7">#REF!</definedName>
    <definedName name="BACK1">#REF!</definedName>
    <definedName name="BACK2" localSheetId="7">#REF!</definedName>
    <definedName name="BACK2">#REF!</definedName>
    <definedName name="BACK3" localSheetId="7">#REF!</definedName>
    <definedName name="BACK3">#REF!</definedName>
    <definedName name="BACKUP1" localSheetId="7">#REF!</definedName>
    <definedName name="BACKUP1">#REF!</definedName>
    <definedName name="BADDEBT" localSheetId="7">[18]model!#REF!</definedName>
    <definedName name="BADDEBT">[18]model!#REF!</definedName>
    <definedName name="bal" localSheetId="7">[22]Sheet2!#REF!</definedName>
    <definedName name="bal">[22]Sheet2!#REF!</definedName>
    <definedName name="balance" localSheetId="7">[22]Sheet2!#REF!</definedName>
    <definedName name="balance">[22]Sheet2!#REF!</definedName>
    <definedName name="BD" localSheetId="7">#REF!</definedName>
    <definedName name="BD">#REF!</definedName>
    <definedName name="Beg_Unb_KWHs">[37]LeadSht!$L$10</definedName>
    <definedName name="BEm" localSheetId="7" hidden="1">#REF!</definedName>
    <definedName name="BEm" hidden="1">#REF!</definedName>
    <definedName name="BEP" localSheetId="7">#REF!</definedName>
    <definedName name="BEP">#REF!</definedName>
    <definedName name="BEx0017DGUEDPCFJUPUZOOLJCS2B" localSheetId="7" hidden="1">#REF!</definedName>
    <definedName name="BEx0017DGUEDPCFJUPUZOOLJCS2B" hidden="1">#REF!</definedName>
    <definedName name="BEx001CNWHJ5RULCSFM36ZCGJ1UH" localSheetId="7" hidden="1">#REF!</definedName>
    <definedName name="BEx001CNWHJ5RULCSFM36ZCGJ1UH" hidden="1">#REF!</definedName>
    <definedName name="BEx004791UAJIJSN57OT7YBLNP82" localSheetId="7" hidden="1">#REF!</definedName>
    <definedName name="BEx004791UAJIJSN57OT7YBLNP82" hidden="1">#REF!</definedName>
    <definedName name="BEx008P2NVFDLBHL7IZ5WTMVOQ1F" localSheetId="7" hidden="1">#REF!</definedName>
    <definedName name="BEx008P2NVFDLBHL7IZ5WTMVOQ1F" hidden="1">#REF!</definedName>
    <definedName name="BEx009G00IN0JUIAQ4WE9NHTMQE2" localSheetId="7" hidden="1">#REF!</definedName>
    <definedName name="BEx009G00IN0JUIAQ4WE9NHTMQE2" hidden="1">#REF!</definedName>
    <definedName name="BEx00DXTY2JDVGWQKV8H7FG4SV30" localSheetId="7" hidden="1">#REF!</definedName>
    <definedName name="BEx00DXTY2JDVGWQKV8H7FG4SV30" hidden="1">#REF!</definedName>
    <definedName name="BEx00GHLTYRH5N2S6P78YW1CD30N" localSheetId="7" hidden="1">#REF!</definedName>
    <definedName name="BEx00GHLTYRH5N2S6P78YW1CD30N" hidden="1">#REF!</definedName>
    <definedName name="BEx00JC31DY11L45SEU4B10BIN6W" localSheetId="7" hidden="1">#REF!</definedName>
    <definedName name="BEx00JC31DY11L45SEU4B10BIN6W" hidden="1">#REF!</definedName>
    <definedName name="BEx00KZHZBHP3TDV1YMX4B19B95O" localSheetId="7" hidden="1">#REF!</definedName>
    <definedName name="BEx00KZHZBHP3TDV1YMX4B19B95O" hidden="1">#REF!</definedName>
    <definedName name="BEx00P11V7HA4MS6XYY3P4BPVXML" localSheetId="7" hidden="1">#REF!</definedName>
    <definedName name="BEx00P11V7HA4MS6XYY3P4BPVXML" hidden="1">#REF!</definedName>
    <definedName name="BEx00PBV7V99V7M3LDYUTF31MUFJ" localSheetId="7" hidden="1">#REF!</definedName>
    <definedName name="BEx00PBV7V99V7M3LDYUTF31MUFJ" hidden="1">#REF!</definedName>
    <definedName name="BEx00SMIQJ55EVB7T24CORX0JWQO" localSheetId="7" hidden="1">#REF!</definedName>
    <definedName name="BEx00SMIQJ55EVB7T24CORX0JWQO" hidden="1">#REF!</definedName>
    <definedName name="BEx010V7DB7O7Z9NHSX27HZK4H76" localSheetId="7" hidden="1">#REF!</definedName>
    <definedName name="BEx010V7DB7O7Z9NHSX27HZK4H76" hidden="1">#REF!</definedName>
    <definedName name="BEx012IKS6YVHG9KTG2FAKRSMYLU" localSheetId="7" hidden="1">#REF!</definedName>
    <definedName name="BEx012IKS6YVHG9KTG2FAKRSMYLU" hidden="1">#REF!</definedName>
    <definedName name="BEx01HY6E3GJ66ABU5ABN26V6Q13" localSheetId="7" hidden="1">#REF!</definedName>
    <definedName name="BEx01HY6E3GJ66ABU5ABN26V6Q13" hidden="1">#REF!</definedName>
    <definedName name="BEx01PW5YQKEGAR8JDDI5OARYXDF" localSheetId="7" hidden="1">#REF!</definedName>
    <definedName name="BEx01PW5YQKEGAR8JDDI5OARYXDF" hidden="1">#REF!</definedName>
    <definedName name="BEx01QCB2ERCAYYOFDP3OQRWUU60" localSheetId="7" hidden="1">#REF!</definedName>
    <definedName name="BEx01QCB2ERCAYYOFDP3OQRWUU60" hidden="1">#REF!</definedName>
    <definedName name="BEx01U37NQSMTGJRU8EGTJORBJ6H" localSheetId="7" hidden="1">#REF!</definedName>
    <definedName name="BEx01U37NQSMTGJRU8EGTJORBJ6H" hidden="1">#REF!</definedName>
    <definedName name="BEx01XJ94SHJ1YQ7ORPW0RQGKI2H" localSheetId="7" hidden="1">#REF!</definedName>
    <definedName name="BEx01XJ94SHJ1YQ7ORPW0RQGKI2H" hidden="1">#REF!</definedName>
    <definedName name="BEx028BOZCS2MQO9MODVS6F7NCA3" localSheetId="7" hidden="1">#REF!</definedName>
    <definedName name="BEx028BOZCS2MQO9MODVS6F7NCA3" hidden="1">#REF!</definedName>
    <definedName name="BEx02DPUYNH76938V8GVORY8LRY1" localSheetId="7" hidden="1">#REF!</definedName>
    <definedName name="BEx02DPUYNH76938V8GVORY8LRY1" hidden="1">#REF!</definedName>
    <definedName name="BEx02PEP6DY4K1JGB0HHS3B6QOGZ" localSheetId="7" hidden="1">#REF!</definedName>
    <definedName name="BEx02PEP6DY4K1JGB0HHS3B6QOGZ" hidden="1">#REF!</definedName>
    <definedName name="BEx02Q08R9G839Q4RFGG9026C7PX" localSheetId="7" hidden="1">#REF!</definedName>
    <definedName name="BEx02Q08R9G839Q4RFGG9026C7PX" hidden="1">#REF!</definedName>
    <definedName name="BEx02SEL3Z1QWGAHXDPUA9WLTTPS" localSheetId="7" hidden="1">#REF!</definedName>
    <definedName name="BEx02SEL3Z1QWGAHXDPUA9WLTTPS" hidden="1">#REF!</definedName>
    <definedName name="BEx02Y3KJZH5BGDM9QEZ1PVVI114" localSheetId="7" hidden="1">#REF!</definedName>
    <definedName name="BEx02Y3KJZH5BGDM9QEZ1PVVI114" hidden="1">#REF!</definedName>
    <definedName name="BEx0313GRLLASDTVPW5DHTXHE74M" localSheetId="7" hidden="1">#REF!</definedName>
    <definedName name="BEx0313GRLLASDTVPW5DHTXHE74M" hidden="1">#REF!</definedName>
    <definedName name="BEx1F0SOZ3H5XUHXD7O01TCR8T6J" localSheetId="7" hidden="1">#REF!</definedName>
    <definedName name="BEx1F0SOZ3H5XUHXD7O01TCR8T6J" hidden="1">#REF!</definedName>
    <definedName name="BEx1F9HL824UCNCVZ2U62J4KZCX8" localSheetId="7" hidden="1">#REF!</definedName>
    <definedName name="BEx1F9HL824UCNCVZ2U62J4KZCX8" hidden="1">#REF!</definedName>
    <definedName name="BEx1FEVSJKTI1Q1Z874QZVFSJSVA" localSheetId="7" hidden="1">#REF!</definedName>
    <definedName name="BEx1FEVSJKTI1Q1Z874QZVFSJSVA" hidden="1">#REF!</definedName>
    <definedName name="BEx1FGDRUHHLI1GBHELT4PK0LY4V" localSheetId="7" hidden="1">#REF!</definedName>
    <definedName name="BEx1FGDRUHHLI1GBHELT4PK0LY4V" hidden="1">#REF!</definedName>
    <definedName name="BEx1FJZ7GKO99IYTP6GGGF7EUL3Z" localSheetId="7" hidden="1">#REF!</definedName>
    <definedName name="BEx1FJZ7GKO99IYTP6GGGF7EUL3Z" hidden="1">#REF!</definedName>
    <definedName name="BEx1FPDH0YKYQXDHUTFIQLIF34J8" localSheetId="7" hidden="1">#REF!</definedName>
    <definedName name="BEx1FPDH0YKYQXDHUTFIQLIF34J8" hidden="1">#REF!</definedName>
    <definedName name="BEx1FQ9SZAGL2HEKRB046EOQDWOX" localSheetId="7" hidden="1">#REF!</definedName>
    <definedName name="BEx1FQ9SZAGL2HEKRB046EOQDWOX" hidden="1">#REF!</definedName>
    <definedName name="BEx1FZV2CM77TBH1R6YYV9P06KA2" localSheetId="7" hidden="1">#REF!</definedName>
    <definedName name="BEx1FZV2CM77TBH1R6YYV9P06KA2" hidden="1">#REF!</definedName>
    <definedName name="BEx1G59AY8195JTUM6P18VXUFJ3E" localSheetId="7" hidden="1">#REF!</definedName>
    <definedName name="BEx1G59AY8195JTUM6P18VXUFJ3E" hidden="1">#REF!</definedName>
    <definedName name="BEx1GKUDMCV60BOZT0SENCT0MD8L" localSheetId="7" hidden="1">#REF!</definedName>
    <definedName name="BEx1GKUDMCV60BOZT0SENCT0MD8L" hidden="1">#REF!</definedName>
    <definedName name="BEx1GUVQ5L0JCX3E4SROI4WBYVTO" localSheetId="7" hidden="1">#REF!</definedName>
    <definedName name="BEx1GUVQ5L0JCX3E4SROI4WBYVTO" hidden="1">#REF!</definedName>
    <definedName name="BEx1GVMRHFXUP6XYYY9NR12PV5TF" localSheetId="7" hidden="1">#REF!</definedName>
    <definedName name="BEx1GVMRHFXUP6XYYY9NR12PV5TF" hidden="1">#REF!</definedName>
    <definedName name="BEx1H6KIT7BHUH6MDDWC935V9N47" localSheetId="7" hidden="1">#REF!</definedName>
    <definedName name="BEx1H6KIT7BHUH6MDDWC935V9N47" hidden="1">#REF!</definedName>
    <definedName name="BEx1HA60AI3STEJQZAQ0RA3Q3AZV" localSheetId="7" hidden="1">#REF!</definedName>
    <definedName name="BEx1HA60AI3STEJQZAQ0RA3Q3AZV" hidden="1">#REF!</definedName>
    <definedName name="BEx1HB2DBVO5N6V2WX7BEHUFYTFU" localSheetId="7" hidden="1">#REF!</definedName>
    <definedName name="BEx1HB2DBVO5N6V2WX7BEHUFYTFU" hidden="1">#REF!</definedName>
    <definedName name="BEx1HDGOOJ3SKHYMWUZJ1P0RQZ9N" localSheetId="7" hidden="1">#REF!</definedName>
    <definedName name="BEx1HDGOOJ3SKHYMWUZJ1P0RQZ9N" hidden="1">#REF!</definedName>
    <definedName name="BEx1HDM5ZXSJG6JQEMSFV52PZ10V" localSheetId="7" hidden="1">#REF!</definedName>
    <definedName name="BEx1HDM5ZXSJG6JQEMSFV52PZ10V" hidden="1">#REF!</definedName>
    <definedName name="BEx1HETBBZVN5F43LKOFMC4QB0CR" localSheetId="7" hidden="1">#REF!</definedName>
    <definedName name="BEx1HETBBZVN5F43LKOFMC4QB0CR" hidden="1">#REF!</definedName>
    <definedName name="BEx1HGWNWPLNXICOTP90TKQVVE4E" localSheetId="7" hidden="1">#REF!</definedName>
    <definedName name="BEx1HGWNWPLNXICOTP90TKQVVE4E" hidden="1">#REF!</definedName>
    <definedName name="BEx1HIPLJZABY0EMUOTZN0EQMDPU" localSheetId="7" hidden="1">#REF!</definedName>
    <definedName name="BEx1HIPLJZABY0EMUOTZN0EQMDPU" hidden="1">#REF!</definedName>
    <definedName name="BEx1HO94JIRX219MPWMB5E5XZ04X" localSheetId="7" hidden="1">#REF!</definedName>
    <definedName name="BEx1HO94JIRX219MPWMB5E5XZ04X" hidden="1">#REF!</definedName>
    <definedName name="BEx1HQNF6KHM21E3XLW0NMSSEI9S" localSheetId="7" hidden="1">#REF!</definedName>
    <definedName name="BEx1HQNF6KHM21E3XLW0NMSSEI9S" hidden="1">#REF!</definedName>
    <definedName name="BEx1HSLNWIW4S97ZBYY7I7M5YVH4" localSheetId="7" hidden="1">#REF!</definedName>
    <definedName name="BEx1HSLNWIW4S97ZBYY7I7M5YVH4" hidden="1">#REF!</definedName>
    <definedName name="BEx1HZCBBWLB2BTNOXP319ZDEVOJ" localSheetId="7" hidden="1">#REF!</definedName>
    <definedName name="BEx1HZCBBWLB2BTNOXP319ZDEVOJ" hidden="1">#REF!</definedName>
    <definedName name="BEx1I4QKTILCKZUSOJCVZN7SNHL5" localSheetId="7" hidden="1">#REF!</definedName>
    <definedName name="BEx1I4QKTILCKZUSOJCVZN7SNHL5" hidden="1">#REF!</definedName>
    <definedName name="BEx1IE0ZP7RIFM9FI24S9I6AAJ14" localSheetId="7" hidden="1">#REF!</definedName>
    <definedName name="BEx1IE0ZP7RIFM9FI24S9I6AAJ14" hidden="1">#REF!</definedName>
    <definedName name="BEx1IGQ5B697MNDOE06MVSR0H58E" localSheetId="7" hidden="1">#REF!</definedName>
    <definedName name="BEx1IGQ5B697MNDOE06MVSR0H58E" hidden="1">#REF!</definedName>
    <definedName name="BEx1IKRPW8MLB9Y485M1TL2IT9SH" localSheetId="7" hidden="1">#REF!</definedName>
    <definedName name="BEx1IKRPW8MLB9Y485M1TL2IT9SH" hidden="1">#REF!</definedName>
    <definedName name="BEx1IPKCFCT3TL9MSO1LSYJ2VJ2X" localSheetId="7" hidden="1">#REF!</definedName>
    <definedName name="BEx1IPKCFCT3TL9MSO1LSYJ2VJ2X" hidden="1">#REF!</definedName>
    <definedName name="BEx1IW5PQTTMD62XZ287XF2O3FBQ" localSheetId="7" hidden="1">#REF!</definedName>
    <definedName name="BEx1IW5PQTTMD62XZ287XF2O3FBQ" hidden="1">#REF!</definedName>
    <definedName name="BEx1J0CSSHDJGBJUHVOEMCF2P4DL" localSheetId="7" hidden="1">#REF!</definedName>
    <definedName name="BEx1J0CSSHDJGBJUHVOEMCF2P4DL" hidden="1">#REF!</definedName>
    <definedName name="BEx1J0NL6D3ILC18B48AL0VNEN9A" localSheetId="7" hidden="1">#REF!</definedName>
    <definedName name="BEx1J0NL6D3ILC18B48AL0VNEN9A" hidden="1">#REF!</definedName>
    <definedName name="BEx1J7E8VCGLPYU82QXVUG5N3ZAI" localSheetId="7" hidden="1">#REF!</definedName>
    <definedName name="BEx1J7E8VCGLPYU82QXVUG5N3ZAI" hidden="1">#REF!</definedName>
    <definedName name="BEx1JGE2YQWH8S25USOY08XVGO0D" localSheetId="7" hidden="1">#REF!</definedName>
    <definedName name="BEx1JGE2YQWH8S25USOY08XVGO0D" hidden="1">#REF!</definedName>
    <definedName name="BEx1JJJC9T1W7HY4V7HP1S1W4JO1" localSheetId="7" hidden="1">#REF!</definedName>
    <definedName name="BEx1JJJC9T1W7HY4V7HP1S1W4JO1" hidden="1">#REF!</definedName>
    <definedName name="BEx1JKKZSJ7DI4PTFVI9VVFMB1X2" localSheetId="7" hidden="1">#REF!</definedName>
    <definedName name="BEx1JKKZSJ7DI4PTFVI9VVFMB1X2" hidden="1">#REF!</definedName>
    <definedName name="BEx1JUBQFRVMASSFK4B3V0AD7YP9" localSheetId="7" hidden="1">#REF!</definedName>
    <definedName name="BEx1JUBQFRVMASSFK4B3V0AD7YP9" hidden="1">#REF!</definedName>
    <definedName name="BEx1JVTOATZGRJFXGXPJJLC4DOBE" localSheetId="7" hidden="1">#REF!</definedName>
    <definedName name="BEx1JVTOATZGRJFXGXPJJLC4DOBE" hidden="1">#REF!</definedName>
    <definedName name="BEx1JXBM5W4YRWNQ0P95QQS6JWD6" localSheetId="7" hidden="1">#REF!</definedName>
    <definedName name="BEx1JXBM5W4YRWNQ0P95QQS6JWD6" hidden="1">#REF!</definedName>
    <definedName name="BEx1KGY9QEHZ9QSARMQUTQKRK4UX" localSheetId="7" hidden="1">#REF!</definedName>
    <definedName name="BEx1KGY9QEHZ9QSARMQUTQKRK4UX" hidden="1">#REF!</definedName>
    <definedName name="BEx1KIWH5MOLR00SBECT39NS3AJ1" localSheetId="7" hidden="1">#REF!</definedName>
    <definedName name="BEx1KIWH5MOLR00SBECT39NS3AJ1" hidden="1">#REF!</definedName>
    <definedName name="BEx1KKP1ELIF2UII2FWVGL7M1X7J" localSheetId="7" hidden="1">#REF!</definedName>
    <definedName name="BEx1KKP1ELIF2UII2FWVGL7M1X7J" hidden="1">#REF!</definedName>
    <definedName name="BEx1KQJKIAPZKE9YDYH5HKXX52FM" localSheetId="7" hidden="1">#REF!</definedName>
    <definedName name="BEx1KQJKIAPZKE9YDYH5HKXX52FM" hidden="1">#REF!</definedName>
    <definedName name="BEx1KUVWMB0QCWA3RBE4CADFVRIS" localSheetId="7" hidden="1">#REF!</definedName>
    <definedName name="BEx1KUVWMB0QCWA3RBE4CADFVRIS" hidden="1">#REF!</definedName>
    <definedName name="BEx1L0AAH7PV8PPQQDBP5AI4TLYP" localSheetId="7" hidden="1">#REF!</definedName>
    <definedName name="BEx1L0AAH7PV8PPQQDBP5AI4TLYP" hidden="1">#REF!</definedName>
    <definedName name="BEx1L2OG1SDFK2TPXELJ77YP4NI2" localSheetId="7" hidden="1">#REF!</definedName>
    <definedName name="BEx1L2OG1SDFK2TPXELJ77YP4NI2" hidden="1">#REF!</definedName>
    <definedName name="BEx1L6Q60MWRDJB4L20LK0XPA0Z2" localSheetId="7" hidden="1">#REF!</definedName>
    <definedName name="BEx1L6Q60MWRDJB4L20LK0XPA0Z2" hidden="1">#REF!</definedName>
    <definedName name="BEx1L7BSEFOLQDNZWMLUNBRO08T4" localSheetId="7" hidden="1">#REF!</definedName>
    <definedName name="BEx1L7BSEFOLQDNZWMLUNBRO08T4" hidden="1">#REF!</definedName>
    <definedName name="BEx1LD63FP2Z4BR9TKSHOZW9KKZ5" localSheetId="7" hidden="1">#REF!</definedName>
    <definedName name="BEx1LD63FP2Z4BR9TKSHOZW9KKZ5" hidden="1">#REF!</definedName>
    <definedName name="BEx1LDMB9RW982DUILM2WPT5VWQ3" localSheetId="7" hidden="1">#REF!</definedName>
    <definedName name="BEx1LDMB9RW982DUILM2WPT5VWQ3" hidden="1">#REF!</definedName>
    <definedName name="BEx1LFF2UQ13XL4X1I2WBD73NZ21" localSheetId="7" hidden="1">#REF!</definedName>
    <definedName name="BEx1LFF2UQ13XL4X1I2WBD73NZ21" hidden="1">#REF!</definedName>
    <definedName name="BEx1LKTB33LO23ACTADIVRY7ZNFC" localSheetId="7" hidden="1">#REF!</definedName>
    <definedName name="BEx1LKTB33LO23ACTADIVRY7ZNFC" hidden="1">#REF!</definedName>
    <definedName name="BEx1LQNKVZAXGSEPDAM8AWU2FHHJ" localSheetId="7" hidden="1">#REF!</definedName>
    <definedName name="BEx1LQNKVZAXGSEPDAM8AWU2FHHJ" hidden="1">#REF!</definedName>
    <definedName name="BEx1LRPGDQCOEMW8YT80J1XCDCIV" localSheetId="7" hidden="1">#REF!</definedName>
    <definedName name="BEx1LRPGDQCOEMW8YT80J1XCDCIV" hidden="1">#REF!</definedName>
    <definedName name="BEx1LRUSJW4JG54X07QWD9R27WV9" localSheetId="7" hidden="1">#REF!</definedName>
    <definedName name="BEx1LRUSJW4JG54X07QWD9R27WV9" hidden="1">#REF!</definedName>
    <definedName name="BEx1M1WBK5T0LP1AK2JYV6W87ID6" localSheetId="7" hidden="1">#REF!</definedName>
    <definedName name="BEx1M1WBK5T0LP1AK2JYV6W87ID6" hidden="1">#REF!</definedName>
    <definedName name="BEx1M51HHDYGIT8PON7U8ICL2S95" localSheetId="7" hidden="1">#REF!</definedName>
    <definedName name="BEx1M51HHDYGIT8PON7U8ICL2S95" hidden="1">#REF!</definedName>
    <definedName name="BEx1MP4FWKV0QYXE13PX9JSNA270" localSheetId="7" hidden="1">#REF!</definedName>
    <definedName name="BEx1MP4FWKV0QYXE13PX9JSNA270" hidden="1">#REF!</definedName>
    <definedName name="BEx1MSV791FSS4CZQKG04NHT3F79" localSheetId="7" hidden="1">#REF!</definedName>
    <definedName name="BEx1MSV791FSS4CZQKG04NHT3F79" hidden="1">#REF!</definedName>
    <definedName name="BEx1MTRKKVCHOZ0YGID6HZ49LJTO" localSheetId="7" hidden="1">#REF!</definedName>
    <definedName name="BEx1MTRKKVCHOZ0YGID6HZ49LJTO" hidden="1">#REF!</definedName>
    <definedName name="BEx1N3CUJ3UX61X38ZAJVPEN4KMC" localSheetId="7" hidden="1">#REF!</definedName>
    <definedName name="BEx1N3CUJ3UX61X38ZAJVPEN4KMC" hidden="1">#REF!</definedName>
    <definedName name="BEx1N5R5IJ3CG6CL344F5KWPINEO" localSheetId="7" hidden="1">#REF!</definedName>
    <definedName name="BEx1N5R5IJ3CG6CL344F5KWPINEO" hidden="1">#REF!</definedName>
    <definedName name="BEx1NFCFVPBS7XURQ8Y0BZEGPBVP" localSheetId="7" hidden="1">#REF!</definedName>
    <definedName name="BEx1NFCFVPBS7XURQ8Y0BZEGPBVP" hidden="1">#REF!</definedName>
    <definedName name="BEx1NM34KQTO1LDNSAFD1L82UZFG" localSheetId="7" hidden="1">#REF!</definedName>
    <definedName name="BEx1NM34KQTO1LDNSAFD1L82UZFG" hidden="1">#REF!</definedName>
    <definedName name="BEx1NO6TXZVOGCUWCCRTXRXWW0XL" localSheetId="7" hidden="1">#REF!</definedName>
    <definedName name="BEx1NO6TXZVOGCUWCCRTXRXWW0XL" hidden="1">#REF!</definedName>
    <definedName name="BEx1NS8EU5P9FQV3S0WRTXI5L361" localSheetId="7" hidden="1">#REF!</definedName>
    <definedName name="BEx1NS8EU5P9FQV3S0WRTXI5L361" hidden="1">#REF!</definedName>
    <definedName name="BEx1NUBX5VUYZFKQH69FN6BTLWCR" localSheetId="7" hidden="1">#REF!</definedName>
    <definedName name="BEx1NUBX5VUYZFKQH69FN6BTLWCR" hidden="1">#REF!</definedName>
    <definedName name="BEx1NZ4K1L8UON80Y2A4RASKWGNP" localSheetId="7" hidden="1">#REF!</definedName>
    <definedName name="BEx1NZ4K1L8UON80Y2A4RASKWGNP" hidden="1">#REF!</definedName>
    <definedName name="BEx1O24FB2CPATAGE3T7L1NBQQO1" localSheetId="7" hidden="1">#REF!</definedName>
    <definedName name="BEx1O24FB2CPATAGE3T7L1NBQQO1" hidden="1">#REF!</definedName>
    <definedName name="BEx1OLAZ915OGYWP0QP1QQWDLCRX" localSheetId="7" hidden="1">#REF!</definedName>
    <definedName name="BEx1OLAZ915OGYWP0QP1QQWDLCRX" hidden="1">#REF!</definedName>
    <definedName name="BEx1OO5ER042IS6IC4TLDI75JNVH" localSheetId="7" hidden="1">#REF!</definedName>
    <definedName name="BEx1OO5ER042IS6IC4TLDI75JNVH" hidden="1">#REF!</definedName>
    <definedName name="BEx1OTE54CBSUT8FWKRALEDCUWN4" localSheetId="7" hidden="1">#REF!</definedName>
    <definedName name="BEx1OTE54CBSUT8FWKRALEDCUWN4" hidden="1">#REF!</definedName>
    <definedName name="BEx1OVSMPADTX95QUOX34KZQ8EDY" localSheetId="7" hidden="1">#REF!</definedName>
    <definedName name="BEx1OVSMPADTX95QUOX34KZQ8EDY" hidden="1">#REF!</definedName>
    <definedName name="BEx1OWJJ0DP4628GCVVRQ9X0DRHQ" localSheetId="7" hidden="1">#REF!</definedName>
    <definedName name="BEx1OWJJ0DP4628GCVVRQ9X0DRHQ" hidden="1">#REF!</definedName>
    <definedName name="BEx1OX544IO9FQJI7YYQGZCEHB3O" localSheetId="7" hidden="1">#REF!</definedName>
    <definedName name="BEx1OX544IO9FQJI7YYQGZCEHB3O" hidden="1">#REF!</definedName>
    <definedName name="BEx1OY6SVEUT2EQ26P7EKEND342G" localSheetId="7" hidden="1">#REF!</definedName>
    <definedName name="BEx1OY6SVEUT2EQ26P7EKEND342G" hidden="1">#REF!</definedName>
    <definedName name="BEx1OYN1LPIPI12O9G6F7QAOS9T4" localSheetId="7" hidden="1">#REF!</definedName>
    <definedName name="BEx1OYN1LPIPI12O9G6F7QAOS9T4" hidden="1">#REF!</definedName>
    <definedName name="BEx1P1HHKJA799O3YZXQAX6KFH58" localSheetId="7" hidden="1">#REF!</definedName>
    <definedName name="BEx1P1HHKJA799O3YZXQAX6KFH58" hidden="1">#REF!</definedName>
    <definedName name="BEx1P34W467WGPOXPK292QFJIPHJ" localSheetId="7" hidden="1">#REF!</definedName>
    <definedName name="BEx1P34W467WGPOXPK292QFJIPHJ" hidden="1">#REF!</definedName>
    <definedName name="BEx1P76FRYAB1BWA5RJS4KOB3G9I" localSheetId="7" hidden="1">#REF!</definedName>
    <definedName name="BEx1P76FRYAB1BWA5RJS4KOB3G9I" hidden="1">#REF!</definedName>
    <definedName name="BEx1P7S1J4TKGVJ43C2Q2R3M9WRB" localSheetId="7" hidden="1">#REF!</definedName>
    <definedName name="BEx1P7S1J4TKGVJ43C2Q2R3M9WRB" hidden="1">#REF!</definedName>
    <definedName name="BEx1P8OF6WY3IH8SO71KQOU83V3Y" localSheetId="7" hidden="1">#REF!</definedName>
    <definedName name="BEx1P8OF6WY3IH8SO71KQOU83V3Y" hidden="1">#REF!</definedName>
    <definedName name="BEx1PA11BLPVZM8RC5BL46WX8YB5" localSheetId="7" hidden="1">#REF!</definedName>
    <definedName name="BEx1PA11BLPVZM8RC5BL46WX8YB5" hidden="1">#REF!</definedName>
    <definedName name="BEx1PAMMMZTO2BTR6YLZ9ASMPS4N" localSheetId="7" hidden="1">#REF!</definedName>
    <definedName name="BEx1PAMMMZTO2BTR6YLZ9ASMPS4N" hidden="1">#REF!</definedName>
    <definedName name="BEx1PBZ4BEFIPGMQXT9T8S4PZ2IM" localSheetId="7" hidden="1">#REF!</definedName>
    <definedName name="BEx1PBZ4BEFIPGMQXT9T8S4PZ2IM" hidden="1">#REF!</definedName>
    <definedName name="BEx1PJMAAUI73DAR3XUON2UMXTBS" localSheetId="7" hidden="1">#REF!</definedName>
    <definedName name="BEx1PJMAAUI73DAR3XUON2UMXTBS" hidden="1">#REF!</definedName>
    <definedName name="BEx1PLF2CFSXBZPVI6CJ534EIJDN" localSheetId="7" hidden="1">#REF!</definedName>
    <definedName name="BEx1PLF2CFSXBZPVI6CJ534EIJDN" hidden="1">#REF!</definedName>
    <definedName name="BEx1PMWZB2DO6EM9BKLUICZJ65HD" localSheetId="7" hidden="1">#REF!</definedName>
    <definedName name="BEx1PMWZB2DO6EM9BKLUICZJ65HD" hidden="1">#REF!</definedName>
    <definedName name="BEx1PU3X6U0EVLY9569KVBPAH7XU" localSheetId="7" hidden="1">#REF!</definedName>
    <definedName name="BEx1PU3X6U0EVLY9569KVBPAH7XU" hidden="1">#REF!</definedName>
    <definedName name="BEx1Q9OV5AOW28OUGRFCD3ZFVWC3" localSheetId="7" hidden="1">#REF!</definedName>
    <definedName name="BEx1Q9OV5AOW28OUGRFCD3ZFVWC3" hidden="1">#REF!</definedName>
    <definedName name="BEx1QA54J2A4I7IBQR19BTY28ZMR" localSheetId="7" hidden="1">#REF!</definedName>
    <definedName name="BEx1QA54J2A4I7IBQR19BTY28ZMR" hidden="1">#REF!</definedName>
    <definedName name="BEx1QD50TNYYZ6YO943BWHPB9UD9" localSheetId="7" hidden="1">#REF!</definedName>
    <definedName name="BEx1QD50TNYYZ6YO943BWHPB9UD9" hidden="1">#REF!</definedName>
    <definedName name="BEx1QMQAHG3KQUK59DVM68SWKZIZ" localSheetId="7" hidden="1">#REF!</definedName>
    <definedName name="BEx1QMQAHG3KQUK59DVM68SWKZIZ" hidden="1">#REF!</definedName>
    <definedName name="BEx1R9YFKJCMSEST8OVCAO5E47FO" localSheetId="7" hidden="1">#REF!</definedName>
    <definedName name="BEx1R9YFKJCMSEST8OVCAO5E47FO" hidden="1">#REF!</definedName>
    <definedName name="BEx1RBGC06B3T52OIC0EQ1KGVP1I" localSheetId="7" hidden="1">#REF!</definedName>
    <definedName name="BEx1RBGC06B3T52OIC0EQ1KGVP1I" hidden="1">#REF!</definedName>
    <definedName name="BEx1RRC7X4NI1CU4EO5XYE2GVARJ" localSheetId="7" hidden="1">#REF!</definedName>
    <definedName name="BEx1RRC7X4NI1CU4EO5XYE2GVARJ" hidden="1">#REF!</definedName>
    <definedName name="BEx1RZA1NCGT832L7EMR7GMF588W" localSheetId="7" hidden="1">#REF!</definedName>
    <definedName name="BEx1RZA1NCGT832L7EMR7GMF588W" hidden="1">#REF!</definedName>
    <definedName name="BEx1S0XGIPUSZQUCSGWSK10GKW7Y" localSheetId="7" hidden="1">#REF!</definedName>
    <definedName name="BEx1S0XGIPUSZQUCSGWSK10GKW7Y" hidden="1">#REF!</definedName>
    <definedName name="BEx1S5VFNKIXHTTCWSV60UC50EZ8" localSheetId="7" hidden="1">#REF!</definedName>
    <definedName name="BEx1S5VFNKIXHTTCWSV60UC50EZ8" hidden="1">#REF!</definedName>
    <definedName name="BEx1SK3U02H0RGKEYXW7ZMCEOF3V" localSheetId="7" hidden="1">#REF!</definedName>
    <definedName name="BEx1SK3U02H0RGKEYXW7ZMCEOF3V" hidden="1">#REF!</definedName>
    <definedName name="BEx1SSNEZINBJT29QVS62VS1THT4" localSheetId="7" hidden="1">#REF!</definedName>
    <definedName name="BEx1SSNEZINBJT29QVS62VS1THT4" hidden="1">#REF!</definedName>
    <definedName name="BEx1SVNCHNANBJIDIQVB8AFK4HAN" localSheetId="7" hidden="1">#REF!</definedName>
    <definedName name="BEx1SVNCHNANBJIDIQVB8AFK4HAN" hidden="1">#REF!</definedName>
    <definedName name="BEx1SY74DYVEPAQ9TGGGXKJA025O" localSheetId="7" hidden="1">#REF!</definedName>
    <definedName name="BEx1SY74DYVEPAQ9TGGGXKJA025O" hidden="1">#REF!</definedName>
    <definedName name="BEx1TJ0WLS9O7KNSGIPWTYHDYI1D" localSheetId="7" hidden="1">#REF!</definedName>
    <definedName name="BEx1TJ0WLS9O7KNSGIPWTYHDYI1D" hidden="1">#REF!</definedName>
    <definedName name="BEx1TUPQAYGAI13ZC7FU1FJXFAPM" localSheetId="7" hidden="1">#REF!</definedName>
    <definedName name="BEx1TUPQAYGAI13ZC7FU1FJXFAPM" hidden="1">#REF!</definedName>
    <definedName name="BEx1TY0F9W7EOF31FZXITWEYBSRT" localSheetId="7" hidden="1">#REF!</definedName>
    <definedName name="BEx1TY0F9W7EOF31FZXITWEYBSRT" hidden="1">#REF!</definedName>
    <definedName name="BEx1U7WFO8OZKB1EBF4H386JW91L" localSheetId="7" hidden="1">#REF!</definedName>
    <definedName name="BEx1U7WFO8OZKB1EBF4H386JW91L" hidden="1">#REF!</definedName>
    <definedName name="BEx1U87938YR9N6HYI24KVBKLOS3" localSheetId="7" hidden="1">#REF!</definedName>
    <definedName name="BEx1U87938YR9N6HYI24KVBKLOS3" hidden="1">#REF!</definedName>
    <definedName name="BEx1U9P6VQWSVRICLZR9DYRMN61U" localSheetId="7" hidden="1">#REF!</definedName>
    <definedName name="BEx1U9P6VQWSVRICLZR9DYRMN61U" hidden="1">#REF!</definedName>
    <definedName name="BEx1UESH4KDWHYESQU2IE55RS3LI" localSheetId="7" hidden="1">#REF!</definedName>
    <definedName name="BEx1UESH4KDWHYESQU2IE55RS3LI" hidden="1">#REF!</definedName>
    <definedName name="BEx1UI8N9KTCPSOJ7RDW0T8UEBNP" localSheetId="7" hidden="1">#REF!</definedName>
    <definedName name="BEx1UI8N9KTCPSOJ7RDW0T8UEBNP" hidden="1">#REF!</definedName>
    <definedName name="BEx1UML0HHJFHA5TBOYQ24I3RV1W" localSheetId="7" hidden="1">#REF!</definedName>
    <definedName name="BEx1UML0HHJFHA5TBOYQ24I3RV1W" hidden="1">#REF!</definedName>
    <definedName name="BEx1UO8ENOJNYCNX5Z95TBIJ3MKP" localSheetId="7" hidden="1">#REF!</definedName>
    <definedName name="BEx1UO8ENOJNYCNX5Z95TBIJ3MKP" hidden="1">#REF!</definedName>
    <definedName name="BEx1UUDIQPZ23XQ79GUL0RAWRSCK" localSheetId="7" hidden="1">#REF!</definedName>
    <definedName name="BEx1UUDIQPZ23XQ79GUL0RAWRSCK" hidden="1">#REF!</definedName>
    <definedName name="BEx1V67SEV778NVW68J8W5SND1J7" localSheetId="7" hidden="1">#REF!</definedName>
    <definedName name="BEx1V67SEV778NVW68J8W5SND1J7" hidden="1">#REF!</definedName>
    <definedName name="BEx1VIY9SQLRESD11CC4PHYT0XSG" localSheetId="7" hidden="1">#REF!</definedName>
    <definedName name="BEx1VIY9SQLRESD11CC4PHYT0XSG" hidden="1">#REF!</definedName>
    <definedName name="BEx1W3170EJU6QEJR4F8E2ULUU2U" localSheetId="7" hidden="1">#REF!</definedName>
    <definedName name="BEx1W3170EJU6QEJR4F8E2ULUU2U" hidden="1">#REF!</definedName>
    <definedName name="BEx1WC67EH10SC38QWX3WEA5KH3A" localSheetId="7" hidden="1">#REF!</definedName>
    <definedName name="BEx1WC67EH10SC38QWX3WEA5KH3A" hidden="1">#REF!</definedName>
    <definedName name="BEx1WDTMC6W73PJPTY0JYLKOA883" localSheetId="7" hidden="1">#REF!</definedName>
    <definedName name="BEx1WDTMC6W73PJPTY0JYLKOA883" hidden="1">#REF!</definedName>
    <definedName name="BEx1WGYTKZZIPM1577W5FEYKFH3V" localSheetId="7" hidden="1">#REF!</definedName>
    <definedName name="BEx1WGYTKZZIPM1577W5FEYKFH3V" hidden="1">#REF!</definedName>
    <definedName name="BEx1WHPURIV3D3PTJJ359H1OP7ZV" localSheetId="7" hidden="1">#REF!</definedName>
    <definedName name="BEx1WHPURIV3D3PTJJ359H1OP7ZV" hidden="1">#REF!</definedName>
    <definedName name="BEx1WLBBR45RLDQX9FCLJWUUQX5R" localSheetId="7" hidden="1">#REF!</definedName>
    <definedName name="BEx1WLBBR45RLDQX9FCLJWUUQX5R" hidden="1">#REF!</definedName>
    <definedName name="BEx1WLWY2CR1WRD694JJSWSDFAIR" localSheetId="7" hidden="1">#REF!</definedName>
    <definedName name="BEx1WLWY2CR1WRD694JJSWSDFAIR" hidden="1">#REF!</definedName>
    <definedName name="BEx1WMD1LWPWRIK6GGAJRJAHJM8I" localSheetId="7" hidden="1">#REF!</definedName>
    <definedName name="BEx1WMD1LWPWRIK6GGAJRJAHJM8I" hidden="1">#REF!</definedName>
    <definedName name="BEx1WR0D41MR174LBF3P9E3K0J51" localSheetId="7" hidden="1">#REF!</definedName>
    <definedName name="BEx1WR0D41MR174LBF3P9E3K0J51" hidden="1">#REF!</definedName>
    <definedName name="BEx1WT3VU2F7OSUQZHBIV4KTTFJ4" localSheetId="7" hidden="1">#REF!</definedName>
    <definedName name="BEx1WT3VU2F7OSUQZHBIV4KTTFJ4" hidden="1">#REF!</definedName>
    <definedName name="BEx1WUB1FAS5PHU33TJ60SUHR618" localSheetId="7" hidden="1">#REF!</definedName>
    <definedName name="BEx1WUB1FAS5PHU33TJ60SUHR618" hidden="1">#REF!</definedName>
    <definedName name="BEx1WX04G0INSPPG9NTNR3DYR6PZ" localSheetId="7" hidden="1">#REF!</definedName>
    <definedName name="BEx1WX04G0INSPPG9NTNR3DYR6PZ" hidden="1">#REF!</definedName>
    <definedName name="BEx1X3LHU9DPG01VWX2IF65TRATF" localSheetId="7" hidden="1">#REF!</definedName>
    <definedName name="BEx1X3LHU9DPG01VWX2IF65TRATF" hidden="1">#REF!</definedName>
    <definedName name="BEx1XFL3ISYW3FU1DQ3US0DYA8NQ" localSheetId="7" hidden="1">#REF!</definedName>
    <definedName name="BEx1XFL3ISYW3FU1DQ3US0DYA8NQ" hidden="1">#REF!</definedName>
    <definedName name="BEx1XK8AAMO0AH0Z1OUKW30CA7EQ" localSheetId="7" hidden="1">#REF!</definedName>
    <definedName name="BEx1XK8AAMO0AH0Z1OUKW30CA7EQ" hidden="1">#REF!</definedName>
    <definedName name="BEx1XL4MZ7C80495GHQRWOBS16PQ" localSheetId="7" hidden="1">#REF!</definedName>
    <definedName name="BEx1XL4MZ7C80495GHQRWOBS16PQ" hidden="1">#REF!</definedName>
    <definedName name="BEx1Y2IGS2K95E1M51PEF9KJZ0KB" localSheetId="7" hidden="1">#REF!</definedName>
    <definedName name="BEx1Y2IGS2K95E1M51PEF9KJZ0KB" hidden="1">#REF!</definedName>
    <definedName name="BEx1Y3PKK83X2FN9SAALFHOWKMRQ" localSheetId="7" hidden="1">#REF!</definedName>
    <definedName name="BEx1Y3PKK83X2FN9SAALFHOWKMRQ" hidden="1">#REF!</definedName>
    <definedName name="BEx1YL3DJ7Y4AZ01ERCOGW0FJ26T" localSheetId="7" hidden="1">#REF!</definedName>
    <definedName name="BEx1YL3DJ7Y4AZ01ERCOGW0FJ26T" hidden="1">#REF!</definedName>
    <definedName name="BEx1Z2RYHSVD1H37817SN93VMURZ" localSheetId="7" hidden="1">#REF!</definedName>
    <definedName name="BEx1Z2RYHSVD1H37817SN93VMURZ" hidden="1">#REF!</definedName>
    <definedName name="BEx3AMAKWI6458B67VKZO56MCNJW" localSheetId="7" hidden="1">#REF!</definedName>
    <definedName name="BEx3AMAKWI6458B67VKZO56MCNJW" hidden="1">#REF!</definedName>
    <definedName name="BEx3AOOVM42G82TNF53W0EKXLUSI" localSheetId="7" hidden="1">#REF!</definedName>
    <definedName name="BEx3AOOVM42G82TNF53W0EKXLUSI" hidden="1">#REF!</definedName>
    <definedName name="BEx3AZH9W4SUFCAHNDOQ728R9V4L" localSheetId="7" hidden="1">#REF!</definedName>
    <definedName name="BEx3AZH9W4SUFCAHNDOQ728R9V4L" hidden="1">#REF!</definedName>
    <definedName name="BEx3BNR9ES4KY7Q1DK83KC5NDGL8" localSheetId="7" hidden="1">#REF!</definedName>
    <definedName name="BEx3BNR9ES4KY7Q1DK83KC5NDGL8" hidden="1">#REF!</definedName>
    <definedName name="BEx3BQR5VZXNQ4H949ORM8ESU3B3" localSheetId="7" hidden="1">#REF!</definedName>
    <definedName name="BEx3BQR5VZXNQ4H949ORM8ESU3B3" hidden="1">#REF!</definedName>
    <definedName name="BEx3BTLL3ASJN134DLEQTQM70VZM" localSheetId="7" hidden="1">#REF!</definedName>
    <definedName name="BEx3BTLL3ASJN134DLEQTQM70VZM" hidden="1">#REF!</definedName>
    <definedName name="BEx3BW5CTV0DJU5AQS3ZQFK2VLF3" localSheetId="7" hidden="1">#REF!</definedName>
    <definedName name="BEx3BW5CTV0DJU5AQS3ZQFK2VLF3" hidden="1">#REF!</definedName>
    <definedName name="BEx3BYP0FG369M7G3JEFLMMXAKTS" localSheetId="7" hidden="1">#REF!</definedName>
    <definedName name="BEx3BYP0FG369M7G3JEFLMMXAKTS" hidden="1">#REF!</definedName>
    <definedName name="BEx3C2QR0WUD19QSVO8EMIPNQJKH" localSheetId="7" hidden="1">#REF!</definedName>
    <definedName name="BEx3C2QR0WUD19QSVO8EMIPNQJKH" hidden="1">#REF!</definedName>
    <definedName name="BEx3CKFCCPZZ6ROLAT5C1DZNIC1U" localSheetId="7" hidden="1">#REF!</definedName>
    <definedName name="BEx3CKFCCPZZ6ROLAT5C1DZNIC1U" hidden="1">#REF!</definedName>
    <definedName name="BEx3CO0SVO4WLH0DO43DCHYDTH1P" localSheetId="7" hidden="1">#REF!</definedName>
    <definedName name="BEx3CO0SVO4WLH0DO43DCHYDTH1P" hidden="1">#REF!</definedName>
    <definedName name="BEx3CPDAEBC12450MVHX6S78ILBS" localSheetId="7" hidden="1">#REF!</definedName>
    <definedName name="BEx3CPDAEBC12450MVHX6S78ILBS" hidden="1">#REF!</definedName>
    <definedName name="BEx3CQ9OQ7E1YH93NADGWWEH0HD5" localSheetId="7" hidden="1">#REF!</definedName>
    <definedName name="BEx3CQ9OQ7E1YH93NADGWWEH0HD5" hidden="1">#REF!</definedName>
    <definedName name="BEx3D9G6QTSPF9UYI4X0XY0VE896" localSheetId="7" hidden="1">#REF!</definedName>
    <definedName name="BEx3D9G6QTSPF9UYI4X0XY0VE896" hidden="1">#REF!</definedName>
    <definedName name="BEx3DCQU9PBRXIMLO62KS5RLH447" localSheetId="7" hidden="1">#REF!</definedName>
    <definedName name="BEx3DCQU9PBRXIMLO62KS5RLH447" hidden="1">#REF!</definedName>
    <definedName name="BEx3DQ8EH7C7L4XQAOL3NRRVRRT3" localSheetId="7" hidden="1">#REF!</definedName>
    <definedName name="BEx3DQ8EH7C7L4XQAOL3NRRVRRT3" hidden="1">#REF!</definedName>
    <definedName name="BEx3EF99FD6QNNCNOKDEE67JHTUJ" localSheetId="7" hidden="1">#REF!</definedName>
    <definedName name="BEx3EF99FD6QNNCNOKDEE67JHTUJ" hidden="1">#REF!</definedName>
    <definedName name="BEx3EGLXG4AU8GXIFP26DZ61E6EP" localSheetId="7" hidden="1">#REF!</definedName>
    <definedName name="BEx3EGLXG4AU8GXIFP26DZ61E6EP" hidden="1">#REF!</definedName>
    <definedName name="BEx3EHCSERZ2O2OAG8Y95UPG2IY9" localSheetId="7" hidden="1">#REF!</definedName>
    <definedName name="BEx3EHCSERZ2O2OAG8Y95UPG2IY9" hidden="1">#REF!</definedName>
    <definedName name="BEx3EJR3TCJDYS7ZXNDS5N9KTGIK" localSheetId="7" hidden="1">#REF!</definedName>
    <definedName name="BEx3EJR3TCJDYS7ZXNDS5N9KTGIK" hidden="1">#REF!</definedName>
    <definedName name="BEx3ELJTTBS6P05CNISMGOJOA60V" localSheetId="7" hidden="1">#REF!</definedName>
    <definedName name="BEx3ELJTTBS6P05CNISMGOJOA60V" hidden="1">#REF!</definedName>
    <definedName name="BEx3EQSLJBDDJRHNX19PBFCKNY2I" localSheetId="7" hidden="1">#REF!</definedName>
    <definedName name="BEx3EQSLJBDDJRHNX19PBFCKNY2I" hidden="1">#REF!</definedName>
    <definedName name="BEx3EUUAX947Q5N6MY6W0KSNY78Y" localSheetId="7" hidden="1">#REF!</definedName>
    <definedName name="BEx3EUUAX947Q5N6MY6W0KSNY78Y" hidden="1">#REF!</definedName>
    <definedName name="BEx3F3OJYKFH63TY4TBS69H5CI8M" localSheetId="7" hidden="1">#REF!</definedName>
    <definedName name="BEx3F3OJYKFH63TY4TBS69H5CI8M" hidden="1">#REF!</definedName>
    <definedName name="BEx3FHMD1P5XBCH23ZKIFO6ZTCNB" localSheetId="7" hidden="1">#REF!</definedName>
    <definedName name="BEx3FHMD1P5XBCH23ZKIFO6ZTCNB" hidden="1">#REF!</definedName>
    <definedName name="BEx3FI2G3YYIACQHXNXEA15M8ZK5" localSheetId="7" hidden="1">#REF!</definedName>
    <definedName name="BEx3FI2G3YYIACQHXNXEA15M8ZK5" hidden="1">#REF!</definedName>
    <definedName name="BEx3FJ9MHSLDK8W91GO85FX1GX57" localSheetId="7" hidden="1">#REF!</definedName>
    <definedName name="BEx3FJ9MHSLDK8W91GO85FX1GX57" hidden="1">#REF!</definedName>
    <definedName name="BEx3FR251HFU7A33PU01SJUENL2B" localSheetId="7" hidden="1">#REF!</definedName>
    <definedName name="BEx3FR251HFU7A33PU01SJUENL2B" hidden="1">#REF!</definedName>
    <definedName name="BEx3FX7EJL47JSLSWP3EOC265WAE" localSheetId="7" hidden="1">#REF!</definedName>
    <definedName name="BEx3FX7EJL47JSLSWP3EOC265WAE" hidden="1">#REF!</definedName>
    <definedName name="BEx3G201R8NLJ6FIHO2QS0SW9QVV" localSheetId="7" hidden="1">#REF!</definedName>
    <definedName name="BEx3G201R8NLJ6FIHO2QS0SW9QVV" hidden="1">#REF!</definedName>
    <definedName name="BEx3G2LL2II66XY5YCDPG4JE13A3" localSheetId="7" hidden="1">#REF!</definedName>
    <definedName name="BEx3G2LL2II66XY5YCDPG4JE13A3" hidden="1">#REF!</definedName>
    <definedName name="BEx3G2WA0DTYY9D8AGHHOBTPE2B2" localSheetId="7" hidden="1">#REF!</definedName>
    <definedName name="BEx3G2WA0DTYY9D8AGHHOBTPE2B2" hidden="1">#REF!</definedName>
    <definedName name="BEx3GCXR6IAS0B6WJ03GJVH7CO52" localSheetId="7" hidden="1">#REF!</definedName>
    <definedName name="BEx3GCXR6IAS0B6WJ03GJVH7CO52" hidden="1">#REF!</definedName>
    <definedName name="BEx3GEVV18SEQDI1JGY7EN6D1GT1" localSheetId="7" hidden="1">#REF!</definedName>
    <definedName name="BEx3GEVV18SEQDI1JGY7EN6D1GT1" hidden="1">#REF!</definedName>
    <definedName name="BEx3GKFH64MKQX61S7DYTZ15JCPY" localSheetId="7" hidden="1">#REF!</definedName>
    <definedName name="BEx3GKFH64MKQX61S7DYTZ15JCPY" hidden="1">#REF!</definedName>
    <definedName name="BEx3GMJ1Y6UU02DLRL0QXCEKDA6C" localSheetId="7" hidden="1">#REF!</definedName>
    <definedName name="BEx3GMJ1Y6UU02DLRL0QXCEKDA6C" hidden="1">#REF!</definedName>
    <definedName name="BEx3GN4LY0135CBDIN1TU2UEODGF" localSheetId="7" hidden="1">#REF!</definedName>
    <definedName name="BEx3GN4LY0135CBDIN1TU2UEODGF" hidden="1">#REF!</definedName>
    <definedName name="BEx3GPDH2AH4QKT4OOSN563XUHBD" localSheetId="7" hidden="1">#REF!</definedName>
    <definedName name="BEx3GPDH2AH4QKT4OOSN563XUHBD" hidden="1">#REF!</definedName>
    <definedName name="BEx3GRGZOH1A62SHC133FKNN9K23" localSheetId="7" hidden="1">#REF!</definedName>
    <definedName name="BEx3GRGZOH1A62SHC133FKNN9K23" hidden="1">#REF!</definedName>
    <definedName name="BEx3GS2LABKJSRV8GPZLJZVX7NMJ" localSheetId="7" hidden="1">#REF!</definedName>
    <definedName name="BEx3GS2LABKJSRV8GPZLJZVX7NMJ" hidden="1">#REF!</definedName>
    <definedName name="BEx3H05W7OEBR6W6YJKGD6W5M3I1" localSheetId="7" hidden="1">#REF!</definedName>
    <definedName name="BEx3H05W7OEBR6W6YJKGD6W5M3I1" hidden="1">#REF!</definedName>
    <definedName name="BEx3H244GCME7ZDNAXG6ZSJ64ZRE" localSheetId="7" hidden="1">#REF!</definedName>
    <definedName name="BEx3H244GCME7ZDNAXG6ZSJ64ZRE" hidden="1">#REF!</definedName>
    <definedName name="BEx3H5UX2GZFZZT657YR76RHW5I6" localSheetId="7" hidden="1">#REF!</definedName>
    <definedName name="BEx3H5UX2GZFZZT657YR76RHW5I6" hidden="1">#REF!</definedName>
    <definedName name="BEx3HACPKDZVUOS9WBDCCFJB46DK" localSheetId="7" hidden="1">#REF!</definedName>
    <definedName name="BEx3HACPKDZVUOS9WBDCCFJB46DK" hidden="1">#REF!</definedName>
    <definedName name="BEx3HMSEFOP6DBM4R97XA6B7NFG6" localSheetId="7" hidden="1">#REF!</definedName>
    <definedName name="BEx3HMSEFOP6DBM4R97XA6B7NFG6" hidden="1">#REF!</definedName>
    <definedName name="BEx3HWJ5SQSD2CVCQNR183X44FR8" localSheetId="7" hidden="1">#REF!</definedName>
    <definedName name="BEx3HWJ5SQSD2CVCQNR183X44FR8" hidden="1">#REF!</definedName>
    <definedName name="BEx3I09YVXO0G4X7KGSA4WGORM35" localSheetId="7" hidden="1">#REF!</definedName>
    <definedName name="BEx3I09YVXO0G4X7KGSA4WGORM35" hidden="1">#REF!</definedName>
    <definedName name="BEx3I3KN8WAL54AYYACGCUM43J9W" localSheetId="7" hidden="1">#REF!</definedName>
    <definedName name="BEx3I3KN8WAL54AYYACGCUM43J9W" hidden="1">#REF!</definedName>
    <definedName name="BEx3ICF1GY8HQEBIU9S43PDJ90BX" localSheetId="7" hidden="1">#REF!</definedName>
    <definedName name="BEx3ICF1GY8HQEBIU9S43PDJ90BX" hidden="1">#REF!</definedName>
    <definedName name="BEx3IYAH2DEBFWO8F94H4MXE3RLY" localSheetId="7" hidden="1">#REF!</definedName>
    <definedName name="BEx3IYAH2DEBFWO8F94H4MXE3RLY" hidden="1">#REF!</definedName>
    <definedName name="BEx3IZSG3932LSWHR5YV78IVRPCK" localSheetId="7" hidden="1">#REF!</definedName>
    <definedName name="BEx3IZSG3932LSWHR5YV78IVRPCK" hidden="1">#REF!</definedName>
    <definedName name="BEx3IZXXSYEW50379N2EAFWO8DZV" localSheetId="7" hidden="1">#REF!</definedName>
    <definedName name="BEx3IZXXSYEW50379N2EAFWO8DZV" hidden="1">#REF!</definedName>
    <definedName name="BEx3J1VZVGTKT4ATPO9O5JCSFTTR" localSheetId="7" hidden="1">#REF!</definedName>
    <definedName name="BEx3J1VZVGTKT4ATPO9O5JCSFTTR" hidden="1">#REF!</definedName>
    <definedName name="BEx3JC2TY7JNAAC3L7QHVPQXLGQ8" localSheetId="7" hidden="1">#REF!</definedName>
    <definedName name="BEx3JC2TY7JNAAC3L7QHVPQXLGQ8" hidden="1">#REF!</definedName>
    <definedName name="BEx3JMF5D7ODCJ7THAJTC1GFSG95" localSheetId="7" hidden="1">#REF!</definedName>
    <definedName name="BEx3JMF5D7ODCJ7THAJTC1GFSG95" hidden="1">#REF!</definedName>
    <definedName name="BEx3JX23SYDIGOGM4Y0CQFBW8ZBV" localSheetId="7" hidden="1">#REF!</definedName>
    <definedName name="BEx3JX23SYDIGOGM4Y0CQFBW8ZBV" hidden="1">#REF!</definedName>
    <definedName name="BEx3JXCXCVBZJGV5VEG9MJEI01AL" localSheetId="7" hidden="1">#REF!</definedName>
    <definedName name="BEx3JXCXCVBZJGV5VEG9MJEI01AL" hidden="1">#REF!</definedName>
    <definedName name="BEx3JYK2N7X59TPJSKYZ77ENY8SS" localSheetId="7" hidden="1">#REF!</definedName>
    <definedName name="BEx3JYK2N7X59TPJSKYZ77ENY8SS" hidden="1">#REF!</definedName>
    <definedName name="BEx3K13PSDK50JLCLD0GX8L4TWAH" localSheetId="7" hidden="1">#REF!</definedName>
    <definedName name="BEx3K13PSDK50JLCLD0GX8L4TWAH" hidden="1">#REF!</definedName>
    <definedName name="BEx3K4EII7GU1CG0BN7UL15M6J8Z" localSheetId="7" hidden="1">#REF!</definedName>
    <definedName name="BEx3K4EII7GU1CG0BN7UL15M6J8Z" hidden="1">#REF!</definedName>
    <definedName name="BEx3K4ZXQUQ2KYZF74B84SO48XMW" localSheetId="7" hidden="1">#REF!</definedName>
    <definedName name="BEx3K4ZXQUQ2KYZF74B84SO48XMW" hidden="1">#REF!</definedName>
    <definedName name="BEx3KEFXUCVNVPH7KSEGAZYX13B5" localSheetId="7" hidden="1">#REF!</definedName>
    <definedName name="BEx3KEFXUCVNVPH7KSEGAZYX13B5" hidden="1">#REF!</definedName>
    <definedName name="BEx3KFXUAF6YXAA47B7Q6X9B3VGB" localSheetId="7" hidden="1">#REF!</definedName>
    <definedName name="BEx3KFXUAF6YXAA47B7Q6X9B3VGB" hidden="1">#REF!</definedName>
    <definedName name="BEx3KIXQYOGMPK4WJJAVBRX4NR28" localSheetId="7" hidden="1">#REF!</definedName>
    <definedName name="BEx3KIXQYOGMPK4WJJAVBRX4NR28" hidden="1">#REF!</definedName>
    <definedName name="BEx3KJOMVOSFZVJUL3GKCNP6DQDS" localSheetId="7" hidden="1">#REF!</definedName>
    <definedName name="BEx3KJOMVOSFZVJUL3GKCNP6DQDS" hidden="1">#REF!</definedName>
    <definedName name="BEx3KP2VRBMORK0QEAZUYCXL3DHJ" localSheetId="7" hidden="1">#REF!</definedName>
    <definedName name="BEx3KP2VRBMORK0QEAZUYCXL3DHJ" hidden="1">#REF!</definedName>
    <definedName name="BEx3L4IN3LI4C26SITKTGAH27CDU" localSheetId="7" hidden="1">#REF!</definedName>
    <definedName name="BEx3L4IN3LI4C26SITKTGAH27CDU" hidden="1">#REF!</definedName>
    <definedName name="BEx3L4YQ0J7ZU0M5QM6YIPCEYC9K" localSheetId="7" hidden="1">#REF!</definedName>
    <definedName name="BEx3L4YQ0J7ZU0M5QM6YIPCEYC9K" hidden="1">#REF!</definedName>
    <definedName name="BEx3L60DJOR7NQN42G7YSAODP1EX" localSheetId="7" hidden="1">#REF!</definedName>
    <definedName name="BEx3L60DJOR7NQN42G7YSAODP1EX" hidden="1">#REF!</definedName>
    <definedName name="BEx3L7D0PI38HWZ7VADU16C9E33D" localSheetId="7" hidden="1">#REF!</definedName>
    <definedName name="BEx3L7D0PI38HWZ7VADU16C9E33D" hidden="1">#REF!</definedName>
    <definedName name="BEx3LANPY1HT49TAH98H4B9RC1D4" localSheetId="7" hidden="1">#REF!</definedName>
    <definedName name="BEx3LANPY1HT49TAH98H4B9RC1D4" hidden="1">#REF!</definedName>
    <definedName name="BEx3LM1PR4Y7KINKMTMKR984GX8Q" localSheetId="7" hidden="1">#REF!</definedName>
    <definedName name="BEx3LM1PR4Y7KINKMTMKR984GX8Q" hidden="1">#REF!</definedName>
    <definedName name="BEx3LM1PWWC9WH0R5TX5K06V559U" localSheetId="7" hidden="1">#REF!</definedName>
    <definedName name="BEx3LM1PWWC9WH0R5TX5K06V559U" hidden="1">#REF!</definedName>
    <definedName name="BEx3LPCEZ1C0XEKNCM3YT09JWCUO" localSheetId="7" hidden="1">#REF!</definedName>
    <definedName name="BEx3LPCEZ1C0XEKNCM3YT09JWCUO" hidden="1">#REF!</definedName>
    <definedName name="BEx3LSXW33WR1ECIMRYUPFBJXGGH" localSheetId="7" hidden="1">#REF!</definedName>
    <definedName name="BEx3LSXW33WR1ECIMRYUPFBJXGGH" hidden="1">#REF!</definedName>
    <definedName name="BEx3M1MR1K1NQD03H74BFWOK4MWQ" localSheetId="7" hidden="1">#REF!</definedName>
    <definedName name="BEx3M1MR1K1NQD03H74BFWOK4MWQ" hidden="1">#REF!</definedName>
    <definedName name="BEx3M4H77MYUKOOD31H9F80NMVK8" localSheetId="7" hidden="1">#REF!</definedName>
    <definedName name="BEx3M4H77MYUKOOD31H9F80NMVK8" hidden="1">#REF!</definedName>
    <definedName name="BEx3M9VFX329PZWYC4DMZ6P3W9R2" localSheetId="7" hidden="1">#REF!</definedName>
    <definedName name="BEx3M9VFX329PZWYC4DMZ6P3W9R2" hidden="1">#REF!</definedName>
    <definedName name="BEx3MCQ0VEBV0CZXDS505L38EQ8N" localSheetId="7" hidden="1">#REF!</definedName>
    <definedName name="BEx3MCQ0VEBV0CZXDS505L38EQ8N" hidden="1">#REF!</definedName>
    <definedName name="BEx3MEYV5LQY0BAL7V3CFAFVOM3T" localSheetId="7" hidden="1">#REF!</definedName>
    <definedName name="BEx3MEYV5LQY0BAL7V3CFAFVOM3T" hidden="1">#REF!</definedName>
    <definedName name="BEx3MF9LX8G8DXGARRYNTDH542WG" localSheetId="7" hidden="1">#REF!</definedName>
    <definedName name="BEx3MF9LX8G8DXGARRYNTDH542WG" hidden="1">#REF!</definedName>
    <definedName name="BEx3MREOFWJQEYMCMBL7ZE06NBN6" localSheetId="7" hidden="1">#REF!</definedName>
    <definedName name="BEx3MREOFWJQEYMCMBL7ZE06NBN6" hidden="1">#REF!</definedName>
    <definedName name="BEx3MSGD8I6KBFD4XFWYGH3DKUK3" localSheetId="7" hidden="1">#REF!</definedName>
    <definedName name="BEx3MSGD8I6KBFD4XFWYGH3DKUK3" hidden="1">#REF!</definedName>
    <definedName name="BEx3NDQFYEWZAUGWFMGT2R7E7RBT" localSheetId="7" hidden="1">#REF!</definedName>
    <definedName name="BEx3NDQFYEWZAUGWFMGT2R7E7RBT" hidden="1">#REF!</definedName>
    <definedName name="BEx3NGQBX2HEDKOCDX0TX1TGBB3P" localSheetId="7" hidden="1">#REF!</definedName>
    <definedName name="BEx3NGQBX2HEDKOCDX0TX1TGBB3P" hidden="1">#REF!</definedName>
    <definedName name="BEx3NLIZ7PHF2XE59ECZ3MD04ZG1" localSheetId="7" hidden="1">#REF!</definedName>
    <definedName name="BEx3NLIZ7PHF2XE59ECZ3MD04ZG1" hidden="1">#REF!</definedName>
    <definedName name="BEx3NMQ4BVC94728AUM7CCX7UHTU" localSheetId="7" hidden="1">#REF!</definedName>
    <definedName name="BEx3NMQ4BVC94728AUM7CCX7UHTU" hidden="1">#REF!</definedName>
    <definedName name="BEx3NR2I4OUFP3Z2QZEDU2PIFIDI" localSheetId="7" hidden="1">#REF!</definedName>
    <definedName name="BEx3NR2I4OUFP3Z2QZEDU2PIFIDI" hidden="1">#REF!</definedName>
    <definedName name="BEx3O19B8FTTAPVT5DZXQGQXWFR8" localSheetId="7" hidden="1">#REF!</definedName>
    <definedName name="BEx3O19B8FTTAPVT5DZXQGQXWFR8" hidden="1">#REF!</definedName>
    <definedName name="BEx3O85IKWARA6NCJOLRBRJFMEWW" localSheetId="7" hidden="1">[38]ZZCOOM_M03_Q004!#REF!</definedName>
    <definedName name="BEx3O85IKWARA6NCJOLRBRJFMEWW" hidden="1">[38]ZZCOOM_M03_Q004!#REF!</definedName>
    <definedName name="BEx3OJZSCGFRW7SVGBFI0X9DNVMM" localSheetId="7" hidden="1">#REF!</definedName>
    <definedName name="BEx3OJZSCGFRW7SVGBFI0X9DNVMM" hidden="1">#REF!</definedName>
    <definedName name="BEx3ORSBUXAF21MKEY90YJV9AY9A" localSheetId="7" hidden="1">#REF!</definedName>
    <definedName name="BEx3ORSBUXAF21MKEY90YJV9AY9A" hidden="1">#REF!</definedName>
    <definedName name="BEx3OUS0N576NJN078Y1BWUWQK6B" localSheetId="7" hidden="1">#REF!</definedName>
    <definedName name="BEx3OUS0N576NJN078Y1BWUWQK6B" hidden="1">#REF!</definedName>
    <definedName name="BEx3OV8BH6PYNZT7C246LOAU9SVX" localSheetId="7" hidden="1">#REF!</definedName>
    <definedName name="BEx3OV8BH6PYNZT7C246LOAU9SVX" hidden="1">#REF!</definedName>
    <definedName name="BEx3OXRYJZUEY6E72UJU0PHLMYAR" localSheetId="7" hidden="1">#REF!</definedName>
    <definedName name="BEx3OXRYJZUEY6E72UJU0PHLMYAR" hidden="1">#REF!</definedName>
    <definedName name="BEx3P3RP5PYI4BJVYGNU1V7KT5EH" localSheetId="7" hidden="1">#REF!</definedName>
    <definedName name="BEx3P3RP5PYI4BJVYGNU1V7KT5EH" hidden="1">#REF!</definedName>
    <definedName name="BEx3P59TTRSGQY888P5C1O7M2PQT" localSheetId="7" hidden="1">#REF!</definedName>
    <definedName name="BEx3P59TTRSGQY888P5C1O7M2PQT" hidden="1">#REF!</definedName>
    <definedName name="BEx3PDNRRNKD5GOUBUQFXAHIXLD9" localSheetId="7" hidden="1">#REF!</definedName>
    <definedName name="BEx3PDNRRNKD5GOUBUQFXAHIXLD9" hidden="1">#REF!</definedName>
    <definedName name="BEx3PDT8GNPWLLN02IH1XPV90XYK" localSheetId="7" hidden="1">#REF!</definedName>
    <definedName name="BEx3PDT8GNPWLLN02IH1XPV90XYK" hidden="1">#REF!</definedName>
    <definedName name="BEx3PKEMDW8KZEP11IL927C5O7I2" localSheetId="7" hidden="1">#REF!</definedName>
    <definedName name="BEx3PKEMDW8KZEP11IL927C5O7I2" hidden="1">#REF!</definedName>
    <definedName name="BEx3PKJZ1Z7L9S6KV8KXVS6B2FX4" localSheetId="7" hidden="1">#REF!</definedName>
    <definedName name="BEx3PKJZ1Z7L9S6KV8KXVS6B2FX4" hidden="1">#REF!</definedName>
    <definedName name="BEx3PMNG53Z5HY138H99QOMTX8W3" localSheetId="7" hidden="1">#REF!</definedName>
    <definedName name="BEx3PMNG53Z5HY138H99QOMTX8W3" hidden="1">#REF!</definedName>
    <definedName name="BEx3PP1RRSFZ8UC0JC9R91W6LNKW" localSheetId="7" hidden="1">#REF!</definedName>
    <definedName name="BEx3PP1RRSFZ8UC0JC9R91W6LNKW" hidden="1">#REF!</definedName>
    <definedName name="BEx3PRQW017D7T1X732WDV7L1KP8" localSheetId="7" hidden="1">#REF!</definedName>
    <definedName name="BEx3PRQW017D7T1X732WDV7L1KP8" hidden="1">#REF!</definedName>
    <definedName name="BEx3PVXYZC8WB9ZJE7OCKUXZ46EA" localSheetId="7" hidden="1">#REF!</definedName>
    <definedName name="BEx3PVXYZC8WB9ZJE7OCKUXZ46EA" hidden="1">#REF!</definedName>
    <definedName name="BEx3Q0VWPU5EQECK7MQ47TYJ3SWW" localSheetId="7" hidden="1">#REF!</definedName>
    <definedName name="BEx3Q0VWPU5EQECK7MQ47TYJ3SWW" hidden="1">#REF!</definedName>
    <definedName name="BEx3Q7BZ9PUXK2RLIOFSIS9AHU1B" localSheetId="7" hidden="1">#REF!</definedName>
    <definedName name="BEx3Q7BZ9PUXK2RLIOFSIS9AHU1B" hidden="1">#REF!</definedName>
    <definedName name="BEx3Q8J42S9VU6EAN2Y28MR6DF88" localSheetId="7" hidden="1">#REF!</definedName>
    <definedName name="BEx3Q8J42S9VU6EAN2Y28MR6DF88" hidden="1">#REF!</definedName>
    <definedName name="BEx3QCFD2TBUF95ZN83Q7JPV97FK" localSheetId="7" hidden="1">#REF!</definedName>
    <definedName name="BEx3QCFD2TBUF95ZN83Q7JPV97FK" hidden="1">#REF!</definedName>
    <definedName name="BEx3QEDFOYFY5NBTININ5W4RLD4Q" localSheetId="7" hidden="1">#REF!</definedName>
    <definedName name="BEx3QEDFOYFY5NBTININ5W4RLD4Q" hidden="1">#REF!</definedName>
    <definedName name="BEx3QIKJ3U962US1Q564NZDLU8LD" localSheetId="7" hidden="1">#REF!</definedName>
    <definedName name="BEx3QIKJ3U962US1Q564NZDLU8LD" hidden="1">#REF!</definedName>
    <definedName name="BEx3QLF3RHHBNUFLUWEROBZDF1U4" localSheetId="7" hidden="1">#REF!</definedName>
    <definedName name="BEx3QLF3RHHBNUFLUWEROBZDF1U4" hidden="1">#REF!</definedName>
    <definedName name="BEx3QR9D45DHW50VQ7Y3Q1AXPOB9" localSheetId="7" hidden="1">#REF!</definedName>
    <definedName name="BEx3QR9D45DHW50VQ7Y3Q1AXPOB9" hidden="1">#REF!</definedName>
    <definedName name="BEx3QSWT2S5KWG6U2V9711IYDQBM" localSheetId="7" hidden="1">#REF!</definedName>
    <definedName name="BEx3QSWT2S5KWG6U2V9711IYDQBM" hidden="1">#REF!</definedName>
    <definedName name="BEx3QVGG7Q2X4HZHJAM35A8T3VR7" localSheetId="7" hidden="1">#REF!</definedName>
    <definedName name="BEx3QVGG7Q2X4HZHJAM35A8T3VR7" hidden="1">#REF!</definedName>
    <definedName name="BEx3R0JUB9YN8PHPPQTAMIT1IHWK" localSheetId="7" hidden="1">#REF!</definedName>
    <definedName name="BEx3R0JUB9YN8PHPPQTAMIT1IHWK" hidden="1">#REF!</definedName>
    <definedName name="BEx3R81NFRO7M81VHVKOBFT0QBIL" localSheetId="7" hidden="1">#REF!</definedName>
    <definedName name="BEx3R81NFRO7M81VHVKOBFT0QBIL" hidden="1">#REF!</definedName>
    <definedName name="BEx3RHC2ZD5UFS6QD4OPFCNNMWH1" localSheetId="7" hidden="1">#REF!</definedName>
    <definedName name="BEx3RHC2ZD5UFS6QD4OPFCNNMWH1" hidden="1">#REF!</definedName>
    <definedName name="BEx3RQ10QIWBAPHALAA91BUUCM2X" localSheetId="7" hidden="1">#REF!</definedName>
    <definedName name="BEx3RQ10QIWBAPHALAA91BUUCM2X" hidden="1">#REF!</definedName>
    <definedName name="BEx3RV4E1WT43SZBUN09RTB8EK1O" localSheetId="7" hidden="1">#REF!</definedName>
    <definedName name="BEx3RV4E1WT43SZBUN09RTB8EK1O" hidden="1">#REF!</definedName>
    <definedName name="BEx3RXYU0QLFXSFTM5EB20GD03W5" localSheetId="7" hidden="1">#REF!</definedName>
    <definedName name="BEx3RXYU0QLFXSFTM5EB20GD03W5" hidden="1">#REF!</definedName>
    <definedName name="BEx3RYKLC3QQO3XTUN7BEW2AQL98" localSheetId="7" hidden="1">#REF!</definedName>
    <definedName name="BEx3RYKLC3QQO3XTUN7BEW2AQL98" hidden="1">#REF!</definedName>
    <definedName name="BEx3S37QNFSKW3DGRH5YVVEZLJI7" localSheetId="7" hidden="1">#REF!</definedName>
    <definedName name="BEx3S37QNFSKW3DGRH5YVVEZLJI7" hidden="1">#REF!</definedName>
    <definedName name="BEx3SICJ45BYT6FHBER86PJT25FC" localSheetId="7" hidden="1">#REF!</definedName>
    <definedName name="BEx3SICJ45BYT6FHBER86PJT25FC" hidden="1">#REF!</definedName>
    <definedName name="BEx3SMUCMJVGQ2H4EHQI5ZFHEF0P" localSheetId="7" hidden="1">#REF!</definedName>
    <definedName name="BEx3SMUCMJVGQ2H4EHQI5ZFHEF0P" hidden="1">#REF!</definedName>
    <definedName name="BEx3SN56F03CPDRDA7LZ763V0N4I" localSheetId="7" hidden="1">#REF!</definedName>
    <definedName name="BEx3SN56F03CPDRDA7LZ763V0N4I" hidden="1">#REF!</definedName>
    <definedName name="BEx3SPE6N1ORXPRCDL3JPZD73Z9F" localSheetId="7" hidden="1">#REF!</definedName>
    <definedName name="BEx3SPE6N1ORXPRCDL3JPZD73Z9F" hidden="1">#REF!</definedName>
    <definedName name="BEx3T29ZTULQE0OMSMWUMZDU9ZZ0" localSheetId="7" hidden="1">#REF!</definedName>
    <definedName name="BEx3T29ZTULQE0OMSMWUMZDU9ZZ0" hidden="1">#REF!</definedName>
    <definedName name="BEx3T6MJ1QDJ929WMUDVZ0O3UW0Y" localSheetId="7" hidden="1">#REF!</definedName>
    <definedName name="BEx3T6MJ1QDJ929WMUDVZ0O3UW0Y" hidden="1">#REF!</definedName>
    <definedName name="BEx3TD7WH1NN1OH0MRS4T8ENRU32" localSheetId="7" hidden="1">#REF!</definedName>
    <definedName name="BEx3TD7WH1NN1OH0MRS4T8ENRU32" hidden="1">#REF!</definedName>
    <definedName name="BEx3TPCSI16OAB2L9M9IULQMQ9J9" localSheetId="7" hidden="1">#REF!</definedName>
    <definedName name="BEx3TPCSI16OAB2L9M9IULQMQ9J9" hidden="1">#REF!</definedName>
    <definedName name="BEx3TQ3SFJB2WTCV0OXDE56FB46K" localSheetId="7" hidden="1">#REF!</definedName>
    <definedName name="BEx3TQ3SFJB2WTCV0OXDE56FB46K" hidden="1">#REF!</definedName>
    <definedName name="BEx3TX59M3456DDBXWFJ8X2TU37A" localSheetId="7" hidden="1">#REF!</definedName>
    <definedName name="BEx3TX59M3456DDBXWFJ8X2TU37A" hidden="1">#REF!</definedName>
    <definedName name="BEx3U2UBY80GPGSTYFGI6F8TPKCV" localSheetId="7" hidden="1">#REF!</definedName>
    <definedName name="BEx3U2UBY80GPGSTYFGI6F8TPKCV" hidden="1">#REF!</definedName>
    <definedName name="BEx3U64YUOZ419BAJS2W78UMATAW" localSheetId="7" hidden="1">#REF!</definedName>
    <definedName name="BEx3U64YUOZ419BAJS2W78UMATAW" hidden="1">#REF!</definedName>
    <definedName name="BEx3U94WCEA5DKMWBEX1GU0LKYG2" localSheetId="7" hidden="1">#REF!</definedName>
    <definedName name="BEx3U94WCEA5DKMWBEX1GU0LKYG2" hidden="1">#REF!</definedName>
    <definedName name="BEx3U9VZ8SQVYS6ZA038J7AP7ZGW" localSheetId="7" hidden="1">#REF!</definedName>
    <definedName name="BEx3U9VZ8SQVYS6ZA038J7AP7ZGW" hidden="1">#REF!</definedName>
    <definedName name="BEx3UIQ5WRJBGNTFCCLOR4N7B1OQ" localSheetId="7" hidden="1">#REF!</definedName>
    <definedName name="BEx3UIQ5WRJBGNTFCCLOR4N7B1OQ" hidden="1">#REF!</definedName>
    <definedName name="BEx3UJMIX2NUSSWGMSI25A5DM4CH" localSheetId="7" hidden="1">#REF!</definedName>
    <definedName name="BEx3UJMIX2NUSSWGMSI25A5DM4CH" hidden="1">#REF!</definedName>
    <definedName name="BEx3UKIX0UULWP3BZA8VT2SQ8WI7" localSheetId="7" hidden="1">#REF!</definedName>
    <definedName name="BEx3UKIX0UULWP3BZA8VT2SQ8WI7" hidden="1">#REF!</definedName>
    <definedName name="BEx3UKOCOQG7S1YQ436S997K1KWV" localSheetId="7" hidden="1">#REF!</definedName>
    <definedName name="BEx3UKOCOQG7S1YQ436S997K1KWV" hidden="1">#REF!</definedName>
    <definedName name="BEx3UNISOEXF3OFHT2BUA6P9RBIJ" localSheetId="7" hidden="1">#REF!</definedName>
    <definedName name="BEx3UNISOEXF3OFHT2BUA6P9RBIJ" hidden="1">#REF!</definedName>
    <definedName name="BEx3UYM19VIXLA0EU7LB9NHA77PB" localSheetId="7" hidden="1">#REF!</definedName>
    <definedName name="BEx3UYM19VIXLA0EU7LB9NHA77PB" hidden="1">#REF!</definedName>
    <definedName name="BEx3VML7CG70HPISMVYIUEN3711Q" localSheetId="7" hidden="1">#REF!</definedName>
    <definedName name="BEx3VML7CG70HPISMVYIUEN3711Q" hidden="1">#REF!</definedName>
    <definedName name="BEx56ZID5H04P9AIYLP1OASFGV56" localSheetId="7" hidden="1">#REF!</definedName>
    <definedName name="BEx56ZID5H04P9AIYLP1OASFGV56" hidden="1">#REF!</definedName>
    <definedName name="BEx57ROM8UIFKV5C1BOZWSQQLESO" localSheetId="7" hidden="1">#REF!</definedName>
    <definedName name="BEx57ROM8UIFKV5C1BOZWSQQLESO" hidden="1">#REF!</definedName>
    <definedName name="BEx587EYSS57E3PI8DT973HLJM9E" localSheetId="7" hidden="1">#REF!</definedName>
    <definedName name="BEx587EYSS57E3PI8DT973HLJM9E" hidden="1">#REF!</definedName>
    <definedName name="BEx587KFQ3VKCOCY1SA5F24PQGUI" localSheetId="7" hidden="1">#REF!</definedName>
    <definedName name="BEx587KFQ3VKCOCY1SA5F24PQGUI" hidden="1">#REF!</definedName>
    <definedName name="BEx58O780PQ05NF0Z1SKKRB3N099" localSheetId="7" hidden="1">#REF!</definedName>
    <definedName name="BEx58O780PQ05NF0Z1SKKRB3N099" hidden="1">#REF!</definedName>
    <definedName name="BEx58W57CTL8HFK3U7ZRFYZR6MXE" localSheetId="7" hidden="1">#REF!</definedName>
    <definedName name="BEx58W57CTL8HFK3U7ZRFYZR6MXE" hidden="1">#REF!</definedName>
    <definedName name="BEx58XHO7ZULLF2EUD7YIS0MGQJ5" localSheetId="7" hidden="1">#REF!</definedName>
    <definedName name="BEx58XHO7ZULLF2EUD7YIS0MGQJ5" hidden="1">#REF!</definedName>
    <definedName name="BEx58ZAFNTMGBNDH52VUYXLRJO7P" localSheetId="7" hidden="1">#REF!</definedName>
    <definedName name="BEx58ZAFNTMGBNDH52VUYXLRJO7P" hidden="1">#REF!</definedName>
    <definedName name="BEx58ZW0HAIGIPEX9CVA1PQQTR6X" localSheetId="7" hidden="1">#REF!</definedName>
    <definedName name="BEx58ZW0HAIGIPEX9CVA1PQQTR6X" hidden="1">#REF!</definedName>
    <definedName name="BEx593SAFVYKW7V61D9COEZJXDA7" localSheetId="7" hidden="1">#REF!</definedName>
    <definedName name="BEx593SAFVYKW7V61D9COEZJXDA7" hidden="1">#REF!</definedName>
    <definedName name="BEx59BA1KH3RG6K1LHL7YS2VB79N" localSheetId="7" hidden="1">#REF!</definedName>
    <definedName name="BEx59BA1KH3RG6K1LHL7YS2VB79N" hidden="1">#REF!</definedName>
    <definedName name="BEx59DDIU0AMFOY94NSP1ULST8JD" localSheetId="7" hidden="1">#REF!</definedName>
    <definedName name="BEx59DDIU0AMFOY94NSP1ULST8JD" hidden="1">#REF!</definedName>
    <definedName name="BEx59E9WABJP2TN71QAIKK79HPK9" localSheetId="7" hidden="1">#REF!</definedName>
    <definedName name="BEx59E9WABJP2TN71QAIKK79HPK9" hidden="1">#REF!</definedName>
    <definedName name="BEx59F0T17A80RNLNSZNFX8NAO8Y" localSheetId="7" hidden="1">#REF!</definedName>
    <definedName name="BEx59F0T17A80RNLNSZNFX8NAO8Y" hidden="1">#REF!</definedName>
    <definedName name="BEx59P7MAPNU129ZTC5H3EH892G1" localSheetId="7" hidden="1">#REF!</definedName>
    <definedName name="BEx59P7MAPNU129ZTC5H3EH892G1" hidden="1">#REF!</definedName>
    <definedName name="BEx5A11WZRQSIE089QE119AOX9ZG" localSheetId="7" hidden="1">#REF!</definedName>
    <definedName name="BEx5A11WZRQSIE089QE119AOX9ZG" hidden="1">#REF!</definedName>
    <definedName name="BEx5A7CIGCOTHJKHGUBDZG91JGPZ" localSheetId="7" hidden="1">#REF!</definedName>
    <definedName name="BEx5A7CIGCOTHJKHGUBDZG91JGPZ" hidden="1">#REF!</definedName>
    <definedName name="BEx5A8UFLT2SWVSG5COFA9B8P376" localSheetId="7" hidden="1">#REF!</definedName>
    <definedName name="BEx5A8UFLT2SWVSG5COFA9B8P376" hidden="1">#REF!</definedName>
    <definedName name="BEx5ABUBK8WJV1WILGYU9A7CO0KI" localSheetId="7" hidden="1">#REF!</definedName>
    <definedName name="BEx5ABUBK8WJV1WILGYU9A7CO0KI" hidden="1">#REF!</definedName>
    <definedName name="BEx5AFFTN3IXIBHDKM0FYC4OFL1S" localSheetId="7" hidden="1">#REF!</definedName>
    <definedName name="BEx5AFFTN3IXIBHDKM0FYC4OFL1S" hidden="1">#REF!</definedName>
    <definedName name="BEx5AOFIO8KVRHIZ1RII337AA8ML" localSheetId="7" hidden="1">#REF!</definedName>
    <definedName name="BEx5AOFIO8KVRHIZ1RII337AA8ML" hidden="1">#REF!</definedName>
    <definedName name="BEx5APRZ66L5BWHFE8E4YYNEDTI4" localSheetId="7" hidden="1">#REF!</definedName>
    <definedName name="BEx5APRZ66L5BWHFE8E4YYNEDTI4" hidden="1">#REF!</definedName>
    <definedName name="BEx5AQJ1Z64KY10P8ZF1JKJUFEGN" localSheetId="7" hidden="1">#REF!</definedName>
    <definedName name="BEx5AQJ1Z64KY10P8ZF1JKJUFEGN" hidden="1">#REF!</definedName>
    <definedName name="BEx5AY62R0TL82VHXE37SCZCINQC" localSheetId="7" hidden="1">#REF!</definedName>
    <definedName name="BEx5AY62R0TL82VHXE37SCZCINQC" hidden="1">#REF!</definedName>
    <definedName name="BEx5B0PV1FCOUSHWQTY94AO0B8P0" localSheetId="7" hidden="1">#REF!</definedName>
    <definedName name="BEx5B0PV1FCOUSHWQTY94AO0B8P0" hidden="1">#REF!</definedName>
    <definedName name="BEx5B4RHHX0J1BF2FZKEA0SPP29O" localSheetId="7" hidden="1">#REF!</definedName>
    <definedName name="BEx5B4RHHX0J1BF2FZKEA0SPP29O" hidden="1">#REF!</definedName>
    <definedName name="BEx5B5YMSWP0OVI5CIQRP5V18D0C" localSheetId="7" hidden="1">#REF!</definedName>
    <definedName name="BEx5B5YMSWP0OVI5CIQRP5V18D0C" hidden="1">#REF!</definedName>
    <definedName name="BEx5B825RW35M5H0UB2IZGGRS4ER" localSheetId="7" hidden="1">#REF!</definedName>
    <definedName name="BEx5B825RW35M5H0UB2IZGGRS4ER" hidden="1">#REF!</definedName>
    <definedName name="BEx5BAWPMY0TL684WDXX6KKJLRCN" localSheetId="7" hidden="1">#REF!</definedName>
    <definedName name="BEx5BAWPMY0TL684WDXX6KKJLRCN" hidden="1">#REF!</definedName>
    <definedName name="BEx5BBCUOWR6J9MZS2ML5XB0X7MW" localSheetId="7" hidden="1">#REF!</definedName>
    <definedName name="BEx5BBCUOWR6J9MZS2ML5XB0X7MW" hidden="1">#REF!</definedName>
    <definedName name="BEx5BBI61U4Y65GD0ARMTALPP7SJ" localSheetId="7" hidden="1">#REF!</definedName>
    <definedName name="BEx5BBI61U4Y65GD0ARMTALPP7SJ" hidden="1">#REF!</definedName>
    <definedName name="BEx5BDR56MEV4IHY6CIH2SVNG1UB" localSheetId="7" hidden="1">#REF!</definedName>
    <definedName name="BEx5BDR56MEV4IHY6CIH2SVNG1UB" hidden="1">#REF!</definedName>
    <definedName name="BEx5BESZC5H329SKHGJOHZFILYJJ" localSheetId="7" hidden="1">#REF!</definedName>
    <definedName name="BEx5BESZC5H329SKHGJOHZFILYJJ" hidden="1">#REF!</definedName>
    <definedName name="BEx5BHSQ42B50IU1TEQFUXFX9XQD" localSheetId="7" hidden="1">#REF!</definedName>
    <definedName name="BEx5BHSQ42B50IU1TEQFUXFX9XQD" hidden="1">#REF!</definedName>
    <definedName name="BEx5BKSM4UN4C1DM3EYKM79MRC5K" localSheetId="7" hidden="1">#REF!</definedName>
    <definedName name="BEx5BKSM4UN4C1DM3EYKM79MRC5K" hidden="1">#REF!</definedName>
    <definedName name="BEx5BNN8NPH9KVOBARB9CDD9WLB6" localSheetId="7" hidden="1">#REF!</definedName>
    <definedName name="BEx5BNN8NPH9KVOBARB9CDD9WLB6" hidden="1">#REF!</definedName>
    <definedName name="BEx5BPLEZ8XY6S89R7AZQSKLT4HK" localSheetId="7" hidden="1">#REF!</definedName>
    <definedName name="BEx5BPLEZ8XY6S89R7AZQSKLT4HK" hidden="1">#REF!</definedName>
    <definedName name="BEx5BYFMZ80TDDN2EZO8CF39AIAC" localSheetId="7" hidden="1">#REF!</definedName>
    <definedName name="BEx5BYFMZ80TDDN2EZO8CF39AIAC" hidden="1">#REF!</definedName>
    <definedName name="BEx5C2BWFW6SHZBFDEISKGXHZCQW" localSheetId="7" hidden="1">#REF!</definedName>
    <definedName name="BEx5C2BWFW6SHZBFDEISKGXHZCQW" hidden="1">#REF!</definedName>
    <definedName name="BEx5C44NK782B81CBGQUDS6Z8MV9" localSheetId="7" hidden="1">#REF!</definedName>
    <definedName name="BEx5C44NK782B81CBGQUDS6Z8MV9" hidden="1">#REF!</definedName>
    <definedName name="BEx5C49ZFH8TO9ZU55729C3F7XG7" localSheetId="7" hidden="1">#REF!</definedName>
    <definedName name="BEx5C49ZFH8TO9ZU55729C3F7XG7" hidden="1">#REF!</definedName>
    <definedName name="BEx5C8GZQK13G60ZM70P63I5OS0L" localSheetId="7" hidden="1">#REF!</definedName>
    <definedName name="BEx5C8GZQK13G60ZM70P63I5OS0L" hidden="1">#REF!</definedName>
    <definedName name="BEx5CAPTVN2NBT3UOMA1UFAL1C2R" localSheetId="7" hidden="1">#REF!</definedName>
    <definedName name="BEx5CAPTVN2NBT3UOMA1UFAL1C2R" hidden="1">#REF!</definedName>
    <definedName name="BEx5CEM3SYF9XP0ZZVE0GEPCLV3F" localSheetId="7" hidden="1">#REF!</definedName>
    <definedName name="BEx5CEM3SYF9XP0ZZVE0GEPCLV3F" hidden="1">#REF!</definedName>
    <definedName name="BEx5CFYQ0F1Z6P8SCVJ0I3UPVFE4" localSheetId="7" hidden="1">#REF!</definedName>
    <definedName name="BEx5CFYQ0F1Z6P8SCVJ0I3UPVFE4" hidden="1">#REF!</definedName>
    <definedName name="BEx5CPEKNSJORIPFQC2E1LTRYY8L" localSheetId="7" hidden="1">#REF!</definedName>
    <definedName name="BEx5CPEKNSJORIPFQC2E1LTRYY8L" hidden="1">#REF!</definedName>
    <definedName name="BEx5CSUOL05D8PAM2TRDA9VRJT1O" localSheetId="7" hidden="1">#REF!</definedName>
    <definedName name="BEx5CSUOL05D8PAM2TRDA9VRJT1O" hidden="1">#REF!</definedName>
    <definedName name="BEx5CUNFOO4YDFJ22HCMI2QKIGKM" localSheetId="7" hidden="1">#REF!</definedName>
    <definedName name="BEx5CUNFOO4YDFJ22HCMI2QKIGKM" hidden="1">#REF!</definedName>
    <definedName name="BEx5D01O3G6BXWXT7MZEVS1F4TE9" localSheetId="7" hidden="1">#REF!</definedName>
    <definedName name="BEx5D01O3G6BXWXT7MZEVS1F4TE9" hidden="1">#REF!</definedName>
    <definedName name="BEx5D3HO5XE85AN0NGALZ4K4GE8J" localSheetId="7" hidden="1">#REF!</definedName>
    <definedName name="BEx5D3HO5XE85AN0NGALZ4K4GE8J" hidden="1">#REF!</definedName>
    <definedName name="BEx5D8L47OF0WHBPFWXGZINZWUBZ" localSheetId="7" hidden="1">#REF!</definedName>
    <definedName name="BEx5D8L47OF0WHBPFWXGZINZWUBZ" hidden="1">#REF!</definedName>
    <definedName name="BEx5DAJAHQ2SKUPCKSCR3PYML67L" localSheetId="7" hidden="1">#REF!</definedName>
    <definedName name="BEx5DAJAHQ2SKUPCKSCR3PYML67L" hidden="1">#REF!</definedName>
    <definedName name="BEx5DC18JM1KJCV44PF18E0LNRKA" localSheetId="7" hidden="1">#REF!</definedName>
    <definedName name="BEx5DC18JM1KJCV44PF18E0LNRKA" hidden="1">#REF!</definedName>
    <definedName name="BEx5DFH8EU3RCPUOTFY8S9G8SBCG" localSheetId="7" hidden="1">#REF!</definedName>
    <definedName name="BEx5DFH8EU3RCPUOTFY8S9G8SBCG" hidden="1">#REF!</definedName>
    <definedName name="BEx5DJIZBTNS011R9IIG2OQ2L6ZX" localSheetId="7" hidden="1">#REF!</definedName>
    <definedName name="BEx5DJIZBTNS011R9IIG2OQ2L6ZX" hidden="1">#REF!</definedName>
    <definedName name="BEx5DS2EKWFPC2UWI1W1QESX9QP5" localSheetId="7" hidden="1">#REF!</definedName>
    <definedName name="BEx5DS2EKWFPC2UWI1W1QESX9QP5" hidden="1">#REF!</definedName>
    <definedName name="BEx5E123OLO9WQUOIRIDJ967KAGK" localSheetId="7" hidden="1">#REF!</definedName>
    <definedName name="BEx5E123OLO9WQUOIRIDJ967KAGK" hidden="1">#REF!</definedName>
    <definedName name="BEx5E2UU5NES6W779W2OZTZOB4O7" localSheetId="7" hidden="1">#REF!</definedName>
    <definedName name="BEx5E2UU5NES6W779W2OZTZOB4O7" hidden="1">#REF!</definedName>
    <definedName name="BEx5ELFT92WAQN3NW8COIMQHUL91" localSheetId="7" hidden="1">#REF!</definedName>
    <definedName name="BEx5ELFT92WAQN3NW8COIMQHUL91" hidden="1">#REF!</definedName>
    <definedName name="BEx5ELQL9B0VR6UT18KP11DHOTFX" localSheetId="7" hidden="1">#REF!</definedName>
    <definedName name="BEx5ELQL9B0VR6UT18KP11DHOTFX" hidden="1">#REF!</definedName>
    <definedName name="BEx5ER4TJTFPN7IB1MNEB1ZFR5M6" localSheetId="7" hidden="1">#REF!</definedName>
    <definedName name="BEx5ER4TJTFPN7IB1MNEB1ZFR5M6" hidden="1">#REF!</definedName>
    <definedName name="BEx5EYXB2LDMI4FLC3QFAOXC0FZ3" localSheetId="7" hidden="1">#REF!</definedName>
    <definedName name="BEx5EYXB2LDMI4FLC3QFAOXC0FZ3" hidden="1">#REF!</definedName>
    <definedName name="BEx5F6V72QTCK7O39Y59R0EVM6CW" localSheetId="7" hidden="1">#REF!</definedName>
    <definedName name="BEx5F6V72QTCK7O39Y59R0EVM6CW" hidden="1">#REF!</definedName>
    <definedName name="BEx5FGLQVACD5F5YZG4DGSCHCGO2" localSheetId="7" hidden="1">#REF!</definedName>
    <definedName name="BEx5FGLQVACD5F5YZG4DGSCHCGO2" hidden="1">#REF!</definedName>
    <definedName name="BEx5FHCTE8VTJEF7IK189AVLNYSY" localSheetId="7" hidden="1">#REF!</definedName>
    <definedName name="BEx5FHCTE8VTJEF7IK189AVLNYSY" hidden="1">#REF!</definedName>
    <definedName name="BEx5FLJWHLW3BTZILDPN5NMA449V" localSheetId="7" hidden="1">#REF!</definedName>
    <definedName name="BEx5FLJWHLW3BTZILDPN5NMA449V" hidden="1">#REF!</definedName>
    <definedName name="BEx5FNI2O10YN2SI1NO4X5GP3GTF" localSheetId="7" hidden="1">#REF!</definedName>
    <definedName name="BEx5FNI2O10YN2SI1NO4X5GP3GTF" hidden="1">#REF!</definedName>
    <definedName name="BEx5FO8YRFSZCG3L608EHIHIHFY4" localSheetId="7" hidden="1">#REF!</definedName>
    <definedName name="BEx5FO8YRFSZCG3L608EHIHIHFY4" hidden="1">#REF!</definedName>
    <definedName name="BEx5FQNA6V4CNYSH013K45RI4BCV" localSheetId="7" hidden="1">#REF!</definedName>
    <definedName name="BEx5FQNA6V4CNYSH013K45RI4BCV" hidden="1">#REF!</definedName>
    <definedName name="BEx5FVQPPEU32CPNV9RRQ9MNLLVE" localSheetId="7" hidden="1">#REF!</definedName>
    <definedName name="BEx5FVQPPEU32CPNV9RRQ9MNLLVE" hidden="1">#REF!</definedName>
    <definedName name="BEx5G08KGMG5X2AQKDGPFYG5GH94" localSheetId="7" hidden="1">#REF!</definedName>
    <definedName name="BEx5G08KGMG5X2AQKDGPFYG5GH94" hidden="1">#REF!</definedName>
    <definedName name="BEx5G1A8TFN4C4QII35U9DKYNIS8" localSheetId="7" hidden="1">#REF!</definedName>
    <definedName name="BEx5G1A8TFN4C4QII35U9DKYNIS8" hidden="1">#REF!</definedName>
    <definedName name="BEx5G1L0QO91KEPDMV1D8OT4BT73" localSheetId="7" hidden="1">#REF!</definedName>
    <definedName name="BEx5G1L0QO91KEPDMV1D8OT4BT73" hidden="1">#REF!</definedName>
    <definedName name="BEx5G1QHX69GFUYHUZA5X74MTDMR" localSheetId="7" hidden="1">#REF!</definedName>
    <definedName name="BEx5G1QHX69GFUYHUZA5X74MTDMR" hidden="1">#REF!</definedName>
    <definedName name="BEx5G5S2C9JRD28ZQMMQLCBHWOHB" localSheetId="7" hidden="1">#REF!</definedName>
    <definedName name="BEx5G5S2C9JRD28ZQMMQLCBHWOHB" hidden="1">#REF!</definedName>
    <definedName name="BEx5G7KU3EGZQSYN2YNML8EW8NDC" localSheetId="7" hidden="1">#REF!</definedName>
    <definedName name="BEx5G7KU3EGZQSYN2YNML8EW8NDC" hidden="1">#REF!</definedName>
    <definedName name="BEx5G86DZL1VYUX6KWODAP3WFAWP" localSheetId="7" hidden="1">#REF!</definedName>
    <definedName name="BEx5G86DZL1VYUX6KWODAP3WFAWP" hidden="1">#REF!</definedName>
    <definedName name="BEx5G8BV2GIOCM3C7IUFK8L04A6M" localSheetId="7" hidden="1">#REF!</definedName>
    <definedName name="BEx5G8BV2GIOCM3C7IUFK8L04A6M" hidden="1">#REF!</definedName>
    <definedName name="BEx5GID9MVBUPFFT9M8K8B5MO9NV" localSheetId="7" hidden="1">#REF!</definedName>
    <definedName name="BEx5GID9MVBUPFFT9M8K8B5MO9NV" hidden="1">#REF!</definedName>
    <definedName name="BEx5GN0EWA9SCQDPQ7NTUQH82QVK" localSheetId="7" hidden="1">#REF!</definedName>
    <definedName name="BEx5GN0EWA9SCQDPQ7NTUQH82QVK" hidden="1">#REF!</definedName>
    <definedName name="BEx5GNBCU4WZ74I0UXFL9ZG2XSGJ" localSheetId="7" hidden="1">#REF!</definedName>
    <definedName name="BEx5GNBCU4WZ74I0UXFL9ZG2XSGJ" hidden="1">#REF!</definedName>
    <definedName name="BEx5GUCTYC7QCWGWU5BTO7Y7HDZX" localSheetId="7" hidden="1">#REF!</definedName>
    <definedName name="BEx5GUCTYC7QCWGWU5BTO7Y7HDZX" hidden="1">#REF!</definedName>
    <definedName name="BEx5GYUPJULJQ624TEESYFG1NFOH" localSheetId="7" hidden="1">#REF!</definedName>
    <definedName name="BEx5GYUPJULJQ624TEESYFG1NFOH" hidden="1">#REF!</definedName>
    <definedName name="BEx5H0NEE0AIN5E2UHJ9J9ISU9N1" localSheetId="7" hidden="1">#REF!</definedName>
    <definedName name="BEx5H0NEE0AIN5E2UHJ9J9ISU9N1" hidden="1">#REF!</definedName>
    <definedName name="BEx5H1UJSEUQM2K8QHQXO5THVHSO" localSheetId="7" hidden="1">#REF!</definedName>
    <definedName name="BEx5H1UJSEUQM2K8QHQXO5THVHSO" hidden="1">#REF!</definedName>
    <definedName name="BEx5HAOT9XWUF7XIFRZZS8B9F5TZ" localSheetId="7" hidden="1">#REF!</definedName>
    <definedName name="BEx5HAOT9XWUF7XIFRZZS8B9F5TZ" hidden="1">#REF!</definedName>
    <definedName name="BEx5HB534CO7TBSALKMD27WHMAQJ" localSheetId="7" hidden="1">#REF!</definedName>
    <definedName name="BEx5HB534CO7TBSALKMD27WHMAQJ" hidden="1">#REF!</definedName>
    <definedName name="BEx5HE4XRF9BUY04MENWY9CHHN5H" localSheetId="7" hidden="1">#REF!</definedName>
    <definedName name="BEx5HE4XRF9BUY04MENWY9CHHN5H" hidden="1">#REF!</definedName>
    <definedName name="BEx5HFHMABAT0H9KKS754X4T304E" localSheetId="7" hidden="1">#REF!</definedName>
    <definedName name="BEx5HFHMABAT0H9KKS754X4T304E" hidden="1">#REF!</definedName>
    <definedName name="BEx5HGDZ7MX1S3KNXLRL9WU565V4" localSheetId="7" hidden="1">#REF!</definedName>
    <definedName name="BEx5HGDZ7MX1S3KNXLRL9WU565V4" hidden="1">#REF!</definedName>
    <definedName name="BEx5HJZ9FAVNZSSBTAYRPZDYM9NU" localSheetId="7" hidden="1">#REF!</definedName>
    <definedName name="BEx5HJZ9FAVNZSSBTAYRPZDYM9NU" hidden="1">#REF!</definedName>
    <definedName name="BEx5HZ9JMKHNLFWLVUB1WP5B39BL" localSheetId="7" hidden="1">#REF!</definedName>
    <definedName name="BEx5HZ9JMKHNLFWLVUB1WP5B39BL" hidden="1">#REF!</definedName>
    <definedName name="BEx5I17QJ0PQ1OG1IMH69HMQWNEA" localSheetId="7" hidden="1">#REF!</definedName>
    <definedName name="BEx5I17QJ0PQ1OG1IMH69HMQWNEA" hidden="1">#REF!</definedName>
    <definedName name="BEx5I244LQHZTF3XI66J8705R9XX" localSheetId="7" hidden="1">#REF!</definedName>
    <definedName name="BEx5I244LQHZTF3XI66J8705R9XX" hidden="1">#REF!</definedName>
    <definedName name="BEx5I8PBP4LIXDGID5BP0THLO0AQ" localSheetId="7" hidden="1">#REF!</definedName>
    <definedName name="BEx5I8PBP4LIXDGID5BP0THLO0AQ" hidden="1">#REF!</definedName>
    <definedName name="BEx5I8USVUB3JP4S9OXGMZVMOQXR" localSheetId="7" hidden="1">#REF!</definedName>
    <definedName name="BEx5I8USVUB3JP4S9OXGMZVMOQXR" hidden="1">#REF!</definedName>
    <definedName name="BEx5I9GDQSYIAL65UQNDMNFQCS9Y" localSheetId="7" hidden="1">#REF!</definedName>
    <definedName name="BEx5I9GDQSYIAL65UQNDMNFQCS9Y" hidden="1">#REF!</definedName>
    <definedName name="BEx5IBUPG9AWNW5PK7JGRGEJ4OLM" localSheetId="7" hidden="1">#REF!</definedName>
    <definedName name="BEx5IBUPG9AWNW5PK7JGRGEJ4OLM" hidden="1">#REF!</definedName>
    <definedName name="BEx5IC06RVN8BSAEPREVKHKLCJ2L" localSheetId="7" hidden="1">#REF!</definedName>
    <definedName name="BEx5IC06RVN8BSAEPREVKHKLCJ2L" hidden="1">#REF!</definedName>
    <definedName name="BEx5IGY4M04BPXSQF2J4GQYXF85O" localSheetId="7" hidden="1">#REF!</definedName>
    <definedName name="BEx5IGY4M04BPXSQF2J4GQYXF85O" hidden="1">#REF!</definedName>
    <definedName name="BEx5IWTZDCLZ5CCDG108STY04SAJ" localSheetId="7" hidden="1">#REF!</definedName>
    <definedName name="BEx5IWTZDCLZ5CCDG108STY04SAJ" hidden="1">#REF!</definedName>
    <definedName name="BEx5J0FFP1KS4NGY20AEJI8VREEA" localSheetId="7" hidden="1">#REF!</definedName>
    <definedName name="BEx5J0FFP1KS4NGY20AEJI8VREEA" hidden="1">#REF!</definedName>
    <definedName name="BEx5J1XE5FVWL6IJV6CWKPN24UBK" localSheetId="7" hidden="1">#REF!</definedName>
    <definedName name="BEx5J1XE5FVWL6IJV6CWKPN24UBK" hidden="1">#REF!</definedName>
    <definedName name="BEx5JF3ZXLDIS8VNKDCY7ZI7H1CI" localSheetId="7" hidden="1">#REF!</definedName>
    <definedName name="BEx5JF3ZXLDIS8VNKDCY7ZI7H1CI" hidden="1">#REF!</definedName>
    <definedName name="BEx5JHCZJ8G6OOOW6EF3GABXKH6F" localSheetId="7" hidden="1">#REF!</definedName>
    <definedName name="BEx5JHCZJ8G6OOOW6EF3GABXKH6F" hidden="1">#REF!</definedName>
    <definedName name="BEx5JJB6W446THXQCRUKD3I7RKLP" localSheetId="7" hidden="1">#REF!</definedName>
    <definedName name="BEx5JJB6W446THXQCRUKD3I7RKLP" hidden="1">#REF!</definedName>
    <definedName name="BEx5JNCT8Z7XSSPD5EMNAJELCU2V" localSheetId="7" hidden="1">#REF!</definedName>
    <definedName name="BEx5JNCT8Z7XSSPD5EMNAJELCU2V" hidden="1">#REF!</definedName>
    <definedName name="BEx5JQCNT9Y4RM306CHC8IPY3HBZ" localSheetId="7" hidden="1">#REF!</definedName>
    <definedName name="BEx5JQCNT9Y4RM306CHC8IPY3HBZ" hidden="1">#REF!</definedName>
    <definedName name="BEx5K08PYKE6JOKBYIB006TX619P" localSheetId="7" hidden="1">#REF!</definedName>
    <definedName name="BEx5K08PYKE6JOKBYIB006TX619P" hidden="1">#REF!</definedName>
    <definedName name="BEx5K4W2S2K7M9V2M304KW93LK8Q" localSheetId="7" hidden="1">#REF!</definedName>
    <definedName name="BEx5K4W2S2K7M9V2M304KW93LK8Q" hidden="1">#REF!</definedName>
    <definedName name="BEx5K51DSERT1TR7B4A29R41W4NX" localSheetId="7" hidden="1">#REF!</definedName>
    <definedName name="BEx5K51DSERT1TR7B4A29R41W4NX" hidden="1">#REF!</definedName>
    <definedName name="BEx5KBBZ8KCEQK36ARG4ERYOFD4G" localSheetId="7" hidden="1">#REF!</definedName>
    <definedName name="BEx5KBBZ8KCEQK36ARG4ERYOFD4G" hidden="1">#REF!</definedName>
    <definedName name="BEx5KCOET0DYMY4VILOLGVBX7E3C" localSheetId="7" hidden="1">#REF!</definedName>
    <definedName name="BEx5KCOET0DYMY4VILOLGVBX7E3C" hidden="1">#REF!</definedName>
    <definedName name="BEx5KYER580I4T7WTLMUN7NLNP5K" localSheetId="7" hidden="1">#REF!</definedName>
    <definedName name="BEx5KYER580I4T7WTLMUN7NLNP5K" hidden="1">#REF!</definedName>
    <definedName name="BEx5LHLB3M6K4ZKY2F42QBZT30ZH" localSheetId="7" hidden="1">#REF!</definedName>
    <definedName name="BEx5LHLB3M6K4ZKY2F42QBZT30ZH" hidden="1">#REF!</definedName>
    <definedName name="BEx5LKQJG40DO2JR1ZF6KD3PON9K" localSheetId="7" hidden="1">#REF!</definedName>
    <definedName name="BEx5LKQJG40DO2JR1ZF6KD3PON9K" hidden="1">#REF!</definedName>
    <definedName name="BEx5LQA84QRPGAR4FLC7MCT3H9EN" localSheetId="7" hidden="1">#REF!</definedName>
    <definedName name="BEx5LQA84QRPGAR4FLC7MCT3H9EN" hidden="1">#REF!</definedName>
    <definedName name="BEx5LRMNU3HXIE1BUMDHRU31F7JJ" localSheetId="7" hidden="1">#REF!</definedName>
    <definedName name="BEx5LRMNU3HXIE1BUMDHRU31F7JJ" hidden="1">#REF!</definedName>
    <definedName name="BEx5LSJ1LPUAX3ENSPECWPG4J7D1" localSheetId="7" hidden="1">#REF!</definedName>
    <definedName name="BEx5LSJ1LPUAX3ENSPECWPG4J7D1" hidden="1">#REF!</definedName>
    <definedName name="BEx5LTKQ8RQWJE4BC88OP928893U" localSheetId="7" hidden="1">#REF!</definedName>
    <definedName name="BEx5LTKQ8RQWJE4BC88OP928893U" hidden="1">#REF!</definedName>
    <definedName name="BEx5M4D4KHXU4JXKDEHZZNRG7NRA" localSheetId="7" hidden="1">#REF!</definedName>
    <definedName name="BEx5M4D4KHXU4JXKDEHZZNRG7NRA" hidden="1">#REF!</definedName>
    <definedName name="BEx5MB9BR71LZDG7XXQ2EO58JC5F" localSheetId="7" hidden="1">#REF!</definedName>
    <definedName name="BEx5MB9BR71LZDG7XXQ2EO58JC5F" hidden="1">#REF!</definedName>
    <definedName name="BEx5MHEF05EVRV5DPTG4KMPWZSUS" localSheetId="7" hidden="1">#REF!</definedName>
    <definedName name="BEx5MHEF05EVRV5DPTG4KMPWZSUS" hidden="1">#REF!</definedName>
    <definedName name="BEx5MLQZM68YQSKARVWTTPINFQ2C" localSheetId="7" hidden="1">[38]ZZCOOM_M03_Q004!#REF!</definedName>
    <definedName name="BEx5MLQZM68YQSKARVWTTPINFQ2C" hidden="1">[38]ZZCOOM_M03_Q004!#REF!</definedName>
    <definedName name="BEx5MMCJMU7FOOWUCW9EA13B7V5F" localSheetId="7" hidden="1">#REF!</definedName>
    <definedName name="BEx5MMCJMU7FOOWUCW9EA13B7V5F" hidden="1">#REF!</definedName>
    <definedName name="BEx5MVXTKNBXHNWTL43C670E4KXC" localSheetId="7" hidden="1">#REF!</definedName>
    <definedName name="BEx5MVXTKNBXHNWTL43C670E4KXC" hidden="1">#REF!</definedName>
    <definedName name="BEx5MWZGZ3VRB5418C2RNF9H17BQ" localSheetId="7" hidden="1">#REF!</definedName>
    <definedName name="BEx5MWZGZ3VRB5418C2RNF9H17BQ" hidden="1">#REF!</definedName>
    <definedName name="BEx5MX4YD2QV39W04QH9C6AOA0FB" localSheetId="7" hidden="1">#REF!</definedName>
    <definedName name="BEx5MX4YD2QV39W04QH9C6AOA0FB" hidden="1">#REF!</definedName>
    <definedName name="BEx5N3A8LULD7YBJH5J83X27PZSW" localSheetId="7" hidden="1">#REF!</definedName>
    <definedName name="BEx5N3A8LULD7YBJH5J83X27PZSW" hidden="1">#REF!</definedName>
    <definedName name="BEx5N4XI4PWB1W9PMZ4O5R0HWTYD" localSheetId="7" hidden="1">#REF!</definedName>
    <definedName name="BEx5N4XI4PWB1W9PMZ4O5R0HWTYD" hidden="1">#REF!</definedName>
    <definedName name="BEx5N8DH1SY888WI2GZ2D6E9XCXB" localSheetId="7" hidden="1">#REF!</definedName>
    <definedName name="BEx5N8DH1SY888WI2GZ2D6E9XCXB" hidden="1">#REF!</definedName>
    <definedName name="BEx5NA68N6FJFX9UJXK4M14U487F" localSheetId="7" hidden="1">#REF!</definedName>
    <definedName name="BEx5NA68N6FJFX9UJXK4M14U487F" hidden="1">#REF!</definedName>
    <definedName name="BEx5NIKBG2GDJOYGE3WCXKU7YY51" localSheetId="7" hidden="1">#REF!</definedName>
    <definedName name="BEx5NIKBG2GDJOYGE3WCXKU7YY51" hidden="1">#REF!</definedName>
    <definedName name="BEx5NV06L5J5IMKGOMGKGJ4PBZCD" localSheetId="7" hidden="1">#REF!</definedName>
    <definedName name="BEx5NV06L5J5IMKGOMGKGJ4PBZCD" hidden="1">#REF!</definedName>
    <definedName name="BEx5NW1V6AB25NEEX9VPHRXWJDSS" localSheetId="7" hidden="1">#REF!</definedName>
    <definedName name="BEx5NW1V6AB25NEEX9VPHRXWJDSS" hidden="1">#REF!</definedName>
    <definedName name="BEx5NWSXWACAUHWVZAI57DGZ8OCQ" localSheetId="7" hidden="1">#REF!</definedName>
    <definedName name="BEx5NWSXWACAUHWVZAI57DGZ8OCQ" hidden="1">#REF!</definedName>
    <definedName name="BEx5NZSSQ6PY99ZX2D7Q9IGOR34W" localSheetId="7" hidden="1">#REF!</definedName>
    <definedName name="BEx5NZSSQ6PY99ZX2D7Q9IGOR34W" hidden="1">#REF!</definedName>
    <definedName name="BEx5O2N9HTGG4OJHR62PKFMNZTTW" localSheetId="7" hidden="1">#REF!</definedName>
    <definedName name="BEx5O2N9HTGG4OJHR62PKFMNZTTW" hidden="1">#REF!</definedName>
    <definedName name="BEx5O3ZUQ2OARA1CDOZ3NC4UE5AA" localSheetId="7" hidden="1">#REF!</definedName>
    <definedName name="BEx5O3ZUQ2OARA1CDOZ3NC4UE5AA" hidden="1">#REF!</definedName>
    <definedName name="BEx5OAFS0NJ2CB86A02E1JYHMLQ1" localSheetId="7" hidden="1">#REF!</definedName>
    <definedName name="BEx5OAFS0NJ2CB86A02E1JYHMLQ1" hidden="1">#REF!</definedName>
    <definedName name="BEx5OG4RPU8W1ETWDWM234NYYYEN" localSheetId="7" hidden="1">#REF!</definedName>
    <definedName name="BEx5OG4RPU8W1ETWDWM234NYYYEN" hidden="1">#REF!</definedName>
    <definedName name="BEx5OP9Y43F99O2IT69MKCCXGL61" localSheetId="7" hidden="1">#REF!</definedName>
    <definedName name="BEx5OP9Y43F99O2IT69MKCCXGL61" hidden="1">#REF!</definedName>
    <definedName name="BEx5P9Y9RDXNUAJ6CZ2LHMM8IM7T" localSheetId="7" hidden="1">#REF!</definedName>
    <definedName name="BEx5P9Y9RDXNUAJ6CZ2LHMM8IM7T" hidden="1">#REF!</definedName>
    <definedName name="BEx5PHWB2C0D5QLP3BZIP3UO7DIZ" localSheetId="7" hidden="1">#REF!</definedName>
    <definedName name="BEx5PHWB2C0D5QLP3BZIP3UO7DIZ" hidden="1">#REF!</definedName>
    <definedName name="BEx5PJP02W68K2E46L5C5YBSNU6T" localSheetId="7" hidden="1">#REF!</definedName>
    <definedName name="BEx5PJP02W68K2E46L5C5YBSNU6T" hidden="1">#REF!</definedName>
    <definedName name="BEx5PLCA8DOMAU315YCS5275L2HS" localSheetId="7" hidden="1">#REF!</definedName>
    <definedName name="BEx5PLCA8DOMAU315YCS5275L2HS" hidden="1">#REF!</definedName>
    <definedName name="BEx5PRXMZ5M65Z732WNNGV564C2J" localSheetId="7" hidden="1">#REF!</definedName>
    <definedName name="BEx5PRXMZ5M65Z732WNNGV564C2J" hidden="1">#REF!</definedName>
    <definedName name="BEx5Q29Y91E64DPE0YY53A6YHF3Y" localSheetId="7" hidden="1">#REF!</definedName>
    <definedName name="BEx5Q29Y91E64DPE0YY53A6YHF3Y" hidden="1">#REF!</definedName>
    <definedName name="BEx5QPSW4IPLH50WSR87HRER05RF" localSheetId="7" hidden="1">#REF!</definedName>
    <definedName name="BEx5QPSW4IPLH50WSR87HRER05RF" hidden="1">#REF!</definedName>
    <definedName name="BEx73V0EP8EMNRC3EZJJKKVKWQVB" localSheetId="7" hidden="1">#REF!</definedName>
    <definedName name="BEx73V0EP8EMNRC3EZJJKKVKWQVB" hidden="1">#REF!</definedName>
    <definedName name="BEx741WJHIJVXUX131SBXTVW8D71" localSheetId="7" hidden="1">#REF!</definedName>
    <definedName name="BEx741WJHIJVXUX131SBXTVW8D71" hidden="1">#REF!</definedName>
    <definedName name="BEx74Q6H3O7133AWQXWC21MI2UFT" localSheetId="7" hidden="1">#REF!</definedName>
    <definedName name="BEx74Q6H3O7133AWQXWC21MI2UFT" hidden="1">#REF!</definedName>
    <definedName name="BEx74R2VQ8BSMKPX25262AU3VZF7" localSheetId="7" hidden="1">#REF!</definedName>
    <definedName name="BEx74R2VQ8BSMKPX25262AU3VZF7" hidden="1">#REF!</definedName>
    <definedName name="BEx74W6BJ8ENO3J25WNM5H5APKA3" localSheetId="7" hidden="1">#REF!</definedName>
    <definedName name="BEx74W6BJ8ENO3J25WNM5H5APKA3" hidden="1">#REF!</definedName>
    <definedName name="BEx74YKLW1FKLWC3DJ2ELZBZBY1M" localSheetId="7" hidden="1">#REF!</definedName>
    <definedName name="BEx74YKLW1FKLWC3DJ2ELZBZBY1M" hidden="1">#REF!</definedName>
    <definedName name="BEx755GRRD9BL27YHLH5QWIYLWB7" localSheetId="7" hidden="1">#REF!</definedName>
    <definedName name="BEx755GRRD9BL27YHLH5QWIYLWB7" hidden="1">#REF!</definedName>
    <definedName name="BEx759D1D5SXS5ELLZVBI0SXYUNF" localSheetId="7" hidden="1">#REF!</definedName>
    <definedName name="BEx759D1D5SXS5ELLZVBI0SXYUNF" hidden="1">#REF!</definedName>
    <definedName name="BEx75DPEQTX055IZ2L8UVLJOT1DD" localSheetId="7" hidden="1">#REF!</definedName>
    <definedName name="BEx75DPEQTX055IZ2L8UVLJOT1DD" hidden="1">#REF!</definedName>
    <definedName name="BEx75GJZSZHUDN6OOAGQYFUDA2LP" localSheetId="7" hidden="1">#REF!</definedName>
    <definedName name="BEx75GJZSZHUDN6OOAGQYFUDA2LP" hidden="1">#REF!</definedName>
    <definedName name="BEx75HGCCV5K4UCJWYV8EV9AG5YT" localSheetId="7" hidden="1">#REF!</definedName>
    <definedName name="BEx75HGCCV5K4UCJWYV8EV9AG5YT" hidden="1">#REF!</definedName>
    <definedName name="BEx75PZT8TY5P13U978NVBUXKHT4" localSheetId="7" hidden="1">#REF!</definedName>
    <definedName name="BEx75PZT8TY5P13U978NVBUXKHT4" hidden="1">#REF!</definedName>
    <definedName name="BEx75T55F7GML8V1DMWL26WRT006" localSheetId="7" hidden="1">#REF!</definedName>
    <definedName name="BEx75T55F7GML8V1DMWL26WRT006" hidden="1">#REF!</definedName>
    <definedName name="BEx75VJGR07JY6UUWURQ4PJ29UKC" localSheetId="7" hidden="1">#REF!</definedName>
    <definedName name="BEx75VJGR07JY6UUWURQ4PJ29UKC" hidden="1">#REF!</definedName>
    <definedName name="BEx7696AZUPB1PK30JJQUWUELQPJ" localSheetId="7" hidden="1">#REF!</definedName>
    <definedName name="BEx7696AZUPB1PK30JJQUWUELQPJ" hidden="1">#REF!</definedName>
    <definedName name="BEx76PNR8S4T4VUQS0KU58SEX0VN" localSheetId="7" hidden="1">#REF!</definedName>
    <definedName name="BEx76PNR8S4T4VUQS0KU58SEX0VN" hidden="1">#REF!</definedName>
    <definedName name="BEx76YY7ODSIKDD9VDF9TLTDM18I" localSheetId="7" hidden="1">#REF!</definedName>
    <definedName name="BEx76YY7ODSIKDD9VDF9TLTDM18I" hidden="1">#REF!</definedName>
    <definedName name="BEx7705E86I9B7DTKMMJMAFSYMUL" localSheetId="7" hidden="1">#REF!</definedName>
    <definedName name="BEx7705E86I9B7DTKMMJMAFSYMUL" hidden="1">#REF!</definedName>
    <definedName name="BEx7741OUGLA0WJQLQRUJSL4DE00" localSheetId="7" hidden="1">#REF!</definedName>
    <definedName name="BEx7741OUGLA0WJQLQRUJSL4DE00" hidden="1">#REF!</definedName>
    <definedName name="BEx774N83DXLJZ54Q42PWIJZ2DN1" localSheetId="7" hidden="1">#REF!</definedName>
    <definedName name="BEx774N83DXLJZ54Q42PWIJZ2DN1" hidden="1">#REF!</definedName>
    <definedName name="BEx779QNIY3061ZV9BR462WKEGRW" localSheetId="7" hidden="1">#REF!</definedName>
    <definedName name="BEx779QNIY3061ZV9BR462WKEGRW" hidden="1">#REF!</definedName>
    <definedName name="BEx77G19QU9A95CNHE6QMVSQR2T3" localSheetId="7" hidden="1">#REF!</definedName>
    <definedName name="BEx77G19QU9A95CNHE6QMVSQR2T3" hidden="1">#REF!</definedName>
    <definedName name="BEx77P0S3GVMS7BJUL9OWUGJ1B02" localSheetId="7" hidden="1">#REF!</definedName>
    <definedName name="BEx77P0S3GVMS7BJUL9OWUGJ1B02" hidden="1">#REF!</definedName>
    <definedName name="BEx77QDESURI6WW5582YXSK3A972" localSheetId="7" hidden="1">#REF!</definedName>
    <definedName name="BEx77QDESURI6WW5582YXSK3A972" hidden="1">#REF!</definedName>
    <definedName name="BEx77VBI9XOPFHKEWU5EHQ9J675Y" localSheetId="7" hidden="1">#REF!</definedName>
    <definedName name="BEx77VBI9XOPFHKEWU5EHQ9J675Y" hidden="1">#REF!</definedName>
    <definedName name="BEx7809GQOCLHSNH95VOYIX7P1TV" localSheetId="7" hidden="1">#REF!</definedName>
    <definedName name="BEx7809GQOCLHSNH95VOYIX7P1TV" hidden="1">#REF!</definedName>
    <definedName name="BEx780K8XAXUHGVZGZWQ74DK4CI3" localSheetId="7" hidden="1">#REF!</definedName>
    <definedName name="BEx780K8XAXUHGVZGZWQ74DK4CI3" hidden="1">#REF!</definedName>
    <definedName name="BEx78226TN58UE0CTY98YEDU0LSL" localSheetId="7" hidden="1">#REF!</definedName>
    <definedName name="BEx78226TN58UE0CTY98YEDU0LSL" hidden="1">#REF!</definedName>
    <definedName name="BEx7881ZZBWHRAX6W2GY19J8MGEQ" localSheetId="7" hidden="1">#REF!</definedName>
    <definedName name="BEx7881ZZBWHRAX6W2GY19J8MGEQ" hidden="1">#REF!</definedName>
    <definedName name="BEx78BSYINF85GYNSCIRD95PH86Q" localSheetId="7" hidden="1">#REF!</definedName>
    <definedName name="BEx78BSYINF85GYNSCIRD95PH86Q" hidden="1">#REF!</definedName>
    <definedName name="BEx78HHRIWDLHQX2LG0HWFRYEL1T" localSheetId="7" hidden="1">#REF!</definedName>
    <definedName name="BEx78HHRIWDLHQX2LG0HWFRYEL1T" hidden="1">#REF!</definedName>
    <definedName name="BEx78QC4X2YVM9K6MQRB2WJG36N3" localSheetId="7" hidden="1">#REF!</definedName>
    <definedName name="BEx78QC4X2YVM9K6MQRB2WJG36N3" hidden="1">#REF!</definedName>
    <definedName name="BEx78QMXZ2P1ZB3HJ9O50DWHCMXR" localSheetId="7" hidden="1">#REF!</definedName>
    <definedName name="BEx78QMXZ2P1ZB3HJ9O50DWHCMXR" hidden="1">#REF!</definedName>
    <definedName name="BEx78SFO5VR28677DWZEMDN7G86X" localSheetId="7" hidden="1">#REF!</definedName>
    <definedName name="BEx78SFO5VR28677DWZEMDN7G86X" hidden="1">#REF!</definedName>
    <definedName name="BEx78SFOYH1Z0ZDTO47W2M60TW6K" localSheetId="7" hidden="1">#REF!</definedName>
    <definedName name="BEx78SFOYH1Z0ZDTO47W2M60TW6K" hidden="1">#REF!</definedName>
    <definedName name="BEx7974EARYYX2ICWU0YC50VO5D8" localSheetId="7" hidden="1">#REF!</definedName>
    <definedName name="BEx7974EARYYX2ICWU0YC50VO5D8" hidden="1">#REF!</definedName>
    <definedName name="BEx79JK3E6JO8MX4O35A5G8NZCC8" localSheetId="7" hidden="1">#REF!</definedName>
    <definedName name="BEx79JK3E6JO8MX4O35A5G8NZCC8" hidden="1">#REF!</definedName>
    <definedName name="BEx79OCP4HQ6XP8EWNGEUDLOZBBS" localSheetId="7" hidden="1">#REF!</definedName>
    <definedName name="BEx79OCP4HQ6XP8EWNGEUDLOZBBS" hidden="1">#REF!</definedName>
    <definedName name="BEx79SEAYKUZB0H4LYBCD6WWJBG2" localSheetId="7" hidden="1">#REF!</definedName>
    <definedName name="BEx79SEAYKUZB0H4LYBCD6WWJBG2" hidden="1">#REF!</definedName>
    <definedName name="BEx79SJRHTLS9PYM69O9BWW1FMJK" localSheetId="7" hidden="1">#REF!</definedName>
    <definedName name="BEx79SJRHTLS9PYM69O9BWW1FMJK" hidden="1">#REF!</definedName>
    <definedName name="BEx79YJJLBELICW9F9FRYSCQ101L" localSheetId="7" hidden="1">#REF!</definedName>
    <definedName name="BEx79YJJLBELICW9F9FRYSCQ101L" hidden="1">#REF!</definedName>
    <definedName name="BEx79YUC7B0V77FSBGIRCY1BR4VK" localSheetId="7" hidden="1">#REF!</definedName>
    <definedName name="BEx79YUC7B0V77FSBGIRCY1BR4VK" hidden="1">#REF!</definedName>
    <definedName name="BEx7A06T3RC2891FUX05G3QPRAUE" localSheetId="7" hidden="1">#REF!</definedName>
    <definedName name="BEx7A06T3RC2891FUX05G3QPRAUE" hidden="1">#REF!</definedName>
    <definedName name="BEx7A9S3JA1X7FH4CFSQLTZC4691" localSheetId="7" hidden="1">#REF!</definedName>
    <definedName name="BEx7A9S3JA1X7FH4CFSQLTZC4691" hidden="1">#REF!</definedName>
    <definedName name="BEx7ABA2C9IWH5VSLVLLLCY62161" localSheetId="7" hidden="1">#REF!</definedName>
    <definedName name="BEx7ABA2C9IWH5VSLVLLLCY62161" hidden="1">#REF!</definedName>
    <definedName name="BEx7AE4LPLX8N85BYB0WCO5S7ZPV" localSheetId="7" hidden="1">#REF!</definedName>
    <definedName name="BEx7AE4LPLX8N85BYB0WCO5S7ZPV" hidden="1">#REF!</definedName>
    <definedName name="BEx7AR0EEP9O5JPPEKQWG1TC860T" localSheetId="7" hidden="1">#REF!</definedName>
    <definedName name="BEx7AR0EEP9O5JPPEKQWG1TC860T" hidden="1">#REF!</definedName>
    <definedName name="BEx7ASD1I654MEDCO6GGWA95PXSC" localSheetId="7" hidden="1">#REF!</definedName>
    <definedName name="BEx7ASD1I654MEDCO6GGWA95PXSC" hidden="1">#REF!</definedName>
    <definedName name="BEx7AURD3S7JGN4D3YK1QAG6TAFA" localSheetId="7" hidden="1">#REF!</definedName>
    <definedName name="BEx7AURD3S7JGN4D3YK1QAG6TAFA" hidden="1">#REF!</definedName>
    <definedName name="BEx7AVCX9S5RJP3NSZ4QM4E6ERDT" localSheetId="7" hidden="1">#REF!</definedName>
    <definedName name="BEx7AVCX9S5RJP3NSZ4QM4E6ERDT" hidden="1">#REF!</definedName>
    <definedName name="BEx7AVYIGP0930MV5JEBWRYCJN68" localSheetId="7" hidden="1">#REF!</definedName>
    <definedName name="BEx7AVYIGP0930MV5JEBWRYCJN68" hidden="1">#REF!</definedName>
    <definedName name="BEx7B6LH6917TXOSAAQ6U7HVF018" localSheetId="7" hidden="1">#REF!</definedName>
    <definedName name="BEx7B6LH6917TXOSAAQ6U7HVF018" hidden="1">#REF!</definedName>
    <definedName name="BEx7BN8E88JR3K1BSLAZRPSFPQ9L" localSheetId="7" hidden="1">#REF!</definedName>
    <definedName name="BEx7BN8E88JR3K1BSLAZRPSFPQ9L" hidden="1">#REF!</definedName>
    <definedName name="BEx7BP14RMS3638K85OM4NCYLRHG" localSheetId="7" hidden="1">#REF!</definedName>
    <definedName name="BEx7BP14RMS3638K85OM4NCYLRHG" hidden="1">#REF!</definedName>
    <definedName name="BEx7BPXFZXJ79FQ0E8AQE21PGVHA" localSheetId="7" hidden="1">#REF!</definedName>
    <definedName name="BEx7BPXFZXJ79FQ0E8AQE21PGVHA" hidden="1">#REF!</definedName>
    <definedName name="BEx7C04AM39DQMC1TIX7CFZ2ADHX" localSheetId="7" hidden="1">#REF!</definedName>
    <definedName name="BEx7C04AM39DQMC1TIX7CFZ2ADHX" hidden="1">#REF!</definedName>
    <definedName name="BEx7C346X4AX2J1QPM4NBC7JL5W9" localSheetId="7" hidden="1">#REF!</definedName>
    <definedName name="BEx7C346X4AX2J1QPM4NBC7JL5W9" hidden="1">#REF!</definedName>
    <definedName name="BEx7C40F0PQURHPI6YQ39NFIR86Z" localSheetId="7" hidden="1">#REF!</definedName>
    <definedName name="BEx7C40F0PQURHPI6YQ39NFIR86Z" hidden="1">#REF!</definedName>
    <definedName name="BEx7C7B9VCY7N0H7N1NH6HNNH724" localSheetId="7" hidden="1">#REF!</definedName>
    <definedName name="BEx7C7B9VCY7N0H7N1NH6HNNH724" hidden="1">#REF!</definedName>
    <definedName name="BEx7C93VR7SYRIJS1JO8YZKSFAW9" localSheetId="7" hidden="1">#REF!</definedName>
    <definedName name="BEx7C93VR7SYRIJS1JO8YZKSFAW9" hidden="1">#REF!</definedName>
    <definedName name="BEx7CCPC6R1KQQZ2JQU6EFI1G0RM" localSheetId="7" hidden="1">#REF!</definedName>
    <definedName name="BEx7CCPC6R1KQQZ2JQU6EFI1G0RM" hidden="1">#REF!</definedName>
    <definedName name="BEx7CIJST9GLS2QD383UK7VUDTGL" localSheetId="7" hidden="1">#REF!</definedName>
    <definedName name="BEx7CIJST9GLS2QD383UK7VUDTGL" hidden="1">#REF!</definedName>
    <definedName name="BEx7CO8T2XKC7GHDSYNAWTZ9L7YR" localSheetId="7" hidden="1">#REF!</definedName>
    <definedName name="BEx7CO8T2XKC7GHDSYNAWTZ9L7YR" hidden="1">#REF!</definedName>
    <definedName name="BEx7CW1CF00DO8A36UNC2X7K65C2" localSheetId="7" hidden="1">#REF!</definedName>
    <definedName name="BEx7CW1CF00DO8A36UNC2X7K65C2" hidden="1">#REF!</definedName>
    <definedName name="BEx7CW6NFRL2P4XWP0MWHIYA97KF" localSheetId="7" hidden="1">#REF!</definedName>
    <definedName name="BEx7CW6NFRL2P4XWP0MWHIYA97KF" hidden="1">#REF!</definedName>
    <definedName name="BEx7CZXN83U7XFVGG1P1N6ZCQK7U" localSheetId="7" hidden="1">#REF!</definedName>
    <definedName name="BEx7CZXN83U7XFVGG1P1N6ZCQK7U" hidden="1">#REF!</definedName>
    <definedName name="BEx7D14R4J25CLH301NHMGU8FSWM" localSheetId="7" hidden="1">#REF!</definedName>
    <definedName name="BEx7D14R4J25CLH301NHMGU8FSWM" hidden="1">#REF!</definedName>
    <definedName name="BEx7D38BE0Z9QLQBDMGARM9USFPM" localSheetId="7" hidden="1">#REF!</definedName>
    <definedName name="BEx7D38BE0Z9QLQBDMGARM9USFPM" hidden="1">#REF!</definedName>
    <definedName name="BEx7D5RWKRS4W71J4NZ6ZSFHPKFT" localSheetId="7" hidden="1">#REF!</definedName>
    <definedName name="BEx7D5RWKRS4W71J4NZ6ZSFHPKFT" hidden="1">#REF!</definedName>
    <definedName name="BEx7D8H1TPOX1UN17QZYEV7Q58GA" localSheetId="7" hidden="1">#REF!</definedName>
    <definedName name="BEx7D8H1TPOX1UN17QZYEV7Q58GA" hidden="1">#REF!</definedName>
    <definedName name="BEx7DGF13H2074LRWFZQ45PZ6JPX" localSheetId="7" hidden="1">#REF!</definedName>
    <definedName name="BEx7DGF13H2074LRWFZQ45PZ6JPX" hidden="1">#REF!</definedName>
    <definedName name="BEx7DHBE0SOC5KXWWQ73WUDBRX8J" localSheetId="7" hidden="1">#REF!</definedName>
    <definedName name="BEx7DHBE0SOC5KXWWQ73WUDBRX8J" hidden="1">#REF!</definedName>
    <definedName name="BEx7DKWUXEDIISSX4GDD4YYT887F" localSheetId="7" hidden="1">#REF!</definedName>
    <definedName name="BEx7DKWUXEDIISSX4GDD4YYT887F" hidden="1">#REF!</definedName>
    <definedName name="BEx7DMUYR2HC26WW7AOB1TULERMB" localSheetId="7" hidden="1">#REF!</definedName>
    <definedName name="BEx7DMUYR2HC26WW7AOB1TULERMB" hidden="1">#REF!</definedName>
    <definedName name="BEx7DVJTRV44IMJIBFXELE67SZ7S" localSheetId="7" hidden="1">#REF!</definedName>
    <definedName name="BEx7DVJTRV44IMJIBFXELE67SZ7S" hidden="1">#REF!</definedName>
    <definedName name="BEx7DVUMFCI5INHMVFIJ44RTTSTT" localSheetId="7" hidden="1">#REF!</definedName>
    <definedName name="BEx7DVUMFCI5INHMVFIJ44RTTSTT" hidden="1">#REF!</definedName>
    <definedName name="BEx7E2QT2U8THYOKBPXONB1B47WH" localSheetId="7" hidden="1">#REF!</definedName>
    <definedName name="BEx7E2QT2U8THYOKBPXONB1B47WH" hidden="1">#REF!</definedName>
    <definedName name="BEx7E5QP7W6UKO74F5Y0VJ741HS5" localSheetId="7" hidden="1">#REF!</definedName>
    <definedName name="BEx7E5QP7W6UKO74F5Y0VJ741HS5" hidden="1">#REF!</definedName>
    <definedName name="BEx7E6N29HGH3I47AFB2DCS6MVS6" localSheetId="7" hidden="1">#REF!</definedName>
    <definedName name="BEx7E6N29HGH3I47AFB2DCS6MVS6" hidden="1">#REF!</definedName>
    <definedName name="BEx7EBA8IYHQKT7IQAOAML660SYA" localSheetId="7" hidden="1">#REF!</definedName>
    <definedName name="BEx7EBA8IYHQKT7IQAOAML660SYA" hidden="1">#REF!</definedName>
    <definedName name="BEx7EI6C8MCRZFEQYUBE5FSUTIHK" localSheetId="7" hidden="1">#REF!</definedName>
    <definedName name="BEx7EI6C8MCRZFEQYUBE5FSUTIHK" hidden="1">#REF!</definedName>
    <definedName name="BEx7EI6DL1Z6UWLFBXAKVGZTKHWJ" localSheetId="7" hidden="1">#REF!</definedName>
    <definedName name="BEx7EI6DL1Z6UWLFBXAKVGZTKHWJ" hidden="1">#REF!</definedName>
    <definedName name="BEx7EQKHX7GZYOLXRDU534TT4H64" localSheetId="7" hidden="1">#REF!</definedName>
    <definedName name="BEx7EQKHX7GZYOLXRDU534TT4H64" hidden="1">#REF!</definedName>
    <definedName name="BEx7ETV6L1TM7JSXJIGK3FC6RVZW" localSheetId="7" hidden="1">#REF!</definedName>
    <definedName name="BEx7ETV6L1TM7JSXJIGK3FC6RVZW" hidden="1">#REF!</definedName>
    <definedName name="BEx7EYYLHMBYQTH6I377FCQS7CSX" localSheetId="7" hidden="1">#REF!</definedName>
    <definedName name="BEx7EYYLHMBYQTH6I377FCQS7CSX" hidden="1">#REF!</definedName>
    <definedName name="BEx7FCLG1RYI2SNOU1Y2GQZNZSWA" localSheetId="7" hidden="1">#REF!</definedName>
    <definedName name="BEx7FCLG1RYI2SNOU1Y2GQZNZSWA" hidden="1">#REF!</definedName>
    <definedName name="BEx7FN32ZGWOAA4TTH79KINTDWR9" localSheetId="7" hidden="1">#REF!</definedName>
    <definedName name="BEx7FN32ZGWOAA4TTH79KINTDWR9" hidden="1">#REF!</definedName>
    <definedName name="BEx7FV0WJHXL6X5JNQ2ZX45PX49P" localSheetId="7" hidden="1">#REF!</definedName>
    <definedName name="BEx7FV0WJHXL6X5JNQ2ZX45PX49P" hidden="1">#REF!</definedName>
    <definedName name="BEx7G82CKM3NIY1PHNFK28M09PCH" localSheetId="7" hidden="1">#REF!</definedName>
    <definedName name="BEx7G82CKM3NIY1PHNFK28M09PCH" hidden="1">#REF!</definedName>
    <definedName name="BEx7GR3ENYWRXXS5IT0UMEGOLGUH" localSheetId="7" hidden="1">#REF!</definedName>
    <definedName name="BEx7GR3ENYWRXXS5IT0UMEGOLGUH" hidden="1">#REF!</definedName>
    <definedName name="BEx7GSAL6P7TASL8MB63RFST1LJL" localSheetId="7" hidden="1">#REF!</definedName>
    <definedName name="BEx7GSAL6P7TASL8MB63RFST1LJL" hidden="1">#REF!</definedName>
    <definedName name="BEx7H0JD6I5I8WQLLWOYWY5YWPQE" localSheetId="7" hidden="1">#REF!</definedName>
    <definedName name="BEx7H0JD6I5I8WQLLWOYWY5YWPQE" hidden="1">#REF!</definedName>
    <definedName name="BEx7H14XCXH7WEXEY1HVO53A6AGH" localSheetId="7" hidden="1">#REF!</definedName>
    <definedName name="BEx7H14XCXH7WEXEY1HVO53A6AGH" hidden="1">#REF!</definedName>
    <definedName name="BEx7HGVBEF4LEIF6RC14N3PSU461" localSheetId="7" hidden="1">#REF!</definedName>
    <definedName name="BEx7HGVBEF4LEIF6RC14N3PSU461" hidden="1">#REF!</definedName>
    <definedName name="BEx7HQ5T9FZ42QWS09UO4DT42Y0R" localSheetId="7" hidden="1">#REF!</definedName>
    <definedName name="BEx7HQ5T9FZ42QWS09UO4DT42Y0R" hidden="1">#REF!</definedName>
    <definedName name="BEx7HRCZE3CVGON1HV07MT5MNDZ3" localSheetId="7" hidden="1">#REF!</definedName>
    <definedName name="BEx7HRCZE3CVGON1HV07MT5MNDZ3" hidden="1">#REF!</definedName>
    <definedName name="BEx7HWGE2CANG5M17X4C8YNC3N8F" localSheetId="7" hidden="1">#REF!</definedName>
    <definedName name="BEx7HWGE2CANG5M17X4C8YNC3N8F" hidden="1">#REF!</definedName>
    <definedName name="BEx7IB54GU5UCTJS549UBDW43EJL" localSheetId="7" hidden="1">#REF!</definedName>
    <definedName name="BEx7IB54GU5UCTJS549UBDW43EJL" hidden="1">#REF!</definedName>
    <definedName name="BEx7IBVYN47SFZIA0K4MDKQZNN9V" localSheetId="7" hidden="1">#REF!</definedName>
    <definedName name="BEx7IBVYN47SFZIA0K4MDKQZNN9V" hidden="1">#REF!</definedName>
    <definedName name="BEx7IGOMJB39HUONENRXTK1MFHGE" localSheetId="7" hidden="1">#REF!</definedName>
    <definedName name="BEx7IGOMJB39HUONENRXTK1MFHGE" hidden="1">#REF!</definedName>
    <definedName name="BEx7ISO6LTCYYDK0J6IN4PG2P6SW" localSheetId="7" hidden="1">#REF!</definedName>
    <definedName name="BEx7ISO6LTCYYDK0J6IN4PG2P6SW" hidden="1">#REF!</definedName>
    <definedName name="BEx7IV2IJ5WT7UC0UG7WP0WF2JZI" localSheetId="7" hidden="1">#REF!</definedName>
    <definedName name="BEx7IV2IJ5WT7UC0UG7WP0WF2JZI" hidden="1">#REF!</definedName>
    <definedName name="BEx7IXGU74GE5E4S6W4Z13AR092Y" localSheetId="7" hidden="1">#REF!</definedName>
    <definedName name="BEx7IXGU74GE5E4S6W4Z13AR092Y" hidden="1">#REF!</definedName>
    <definedName name="BEx7J4YL8Q3BI1MLH16YYQ18IJRD" localSheetId="7" hidden="1">#REF!</definedName>
    <definedName name="BEx7J4YL8Q3BI1MLH16YYQ18IJRD" hidden="1">#REF!</definedName>
    <definedName name="BEx7J5K5QVUOXI6A663KUWL6PO3O" localSheetId="7" hidden="1">#REF!</definedName>
    <definedName name="BEx7J5K5QVUOXI6A663KUWL6PO3O" hidden="1">#REF!</definedName>
    <definedName name="BEx7JH3HGBPI07OHZ5LFYK0UFZQR" localSheetId="7" hidden="1">#REF!</definedName>
    <definedName name="BEx7JH3HGBPI07OHZ5LFYK0UFZQR" hidden="1">#REF!</definedName>
    <definedName name="BEx7JRL3MHRMVLQF3EN15MXRPN68" localSheetId="7" hidden="1">#REF!</definedName>
    <definedName name="BEx7JRL3MHRMVLQF3EN15MXRPN68" hidden="1">#REF!</definedName>
    <definedName name="BEx7JV194190CNM6WWGQ3UBJ3CHH" localSheetId="7" hidden="1">#REF!</definedName>
    <definedName name="BEx7JV194190CNM6WWGQ3UBJ3CHH" hidden="1">#REF!</definedName>
    <definedName name="BEx7JZJ4AE8AGMWPK3XPBTBUBZ48" localSheetId="7" hidden="1">#REF!</definedName>
    <definedName name="BEx7JZJ4AE8AGMWPK3XPBTBUBZ48" hidden="1">#REF!</definedName>
    <definedName name="BEx7K7GZ607XQOGB81A1HINBTGOZ" localSheetId="7" hidden="1">#REF!</definedName>
    <definedName name="BEx7K7GZ607XQOGB81A1HINBTGOZ" hidden="1">#REF!</definedName>
    <definedName name="BEx7KEYPBDXSNROH8M6CDCBN6B50" localSheetId="7" hidden="1">#REF!</definedName>
    <definedName name="BEx7KEYPBDXSNROH8M6CDCBN6B50" hidden="1">#REF!</definedName>
    <definedName name="BEx7KH7PZ0A6FSWA4LAN2CMZ0WSF" localSheetId="7" hidden="1">#REF!</definedName>
    <definedName name="BEx7KH7PZ0A6FSWA4LAN2CMZ0WSF" hidden="1">#REF!</definedName>
    <definedName name="BEx7KNCTL6VMNQP4MFMHOMV1WI1Y" localSheetId="7" hidden="1">#REF!</definedName>
    <definedName name="BEx7KNCTL6VMNQP4MFMHOMV1WI1Y" hidden="1">#REF!</definedName>
    <definedName name="BEx7KSAS8BZT6H8OQCZ5DNSTMO07" localSheetId="7" hidden="1">#REF!</definedName>
    <definedName name="BEx7KSAS8BZT6H8OQCZ5DNSTMO07" hidden="1">#REF!</definedName>
    <definedName name="BEx7KWHTBD21COXVI4HNEQH0Z3L8" localSheetId="7" hidden="1">#REF!</definedName>
    <definedName name="BEx7KWHTBD21COXVI4HNEQH0Z3L8" hidden="1">#REF!</definedName>
    <definedName name="BEx7KXUGRMRSUXCM97Z7VRZQ9JH2" localSheetId="7" hidden="1">#REF!</definedName>
    <definedName name="BEx7KXUGRMRSUXCM97Z7VRZQ9JH2" hidden="1">#REF!</definedName>
    <definedName name="BEx7L5C6U8MP6IZ67BD649WQYJEK" localSheetId="7" hidden="1">#REF!</definedName>
    <definedName name="BEx7L5C6U8MP6IZ67BD649WQYJEK" hidden="1">#REF!</definedName>
    <definedName name="BEx7L8HEYEVTATR0OG5JJO647KNI" localSheetId="7" hidden="1">#REF!</definedName>
    <definedName name="BEx7L8HEYEVTATR0OG5JJO647KNI" hidden="1">#REF!</definedName>
    <definedName name="BEx7L8XOV64OMS15ZFURFEUXLMWF" localSheetId="7" hidden="1">#REF!</definedName>
    <definedName name="BEx7L8XOV64OMS15ZFURFEUXLMWF" hidden="1">#REF!</definedName>
    <definedName name="BEx7LPF478MRAYB9TQ6LDML6O3BY" localSheetId="7" hidden="1">#REF!</definedName>
    <definedName name="BEx7LPF478MRAYB9TQ6LDML6O3BY" hidden="1">#REF!</definedName>
    <definedName name="BEx7LPV780NFCG1VX4EKJ29YXOLZ" localSheetId="7" hidden="1">#REF!</definedName>
    <definedName name="BEx7LPV780NFCG1VX4EKJ29YXOLZ" hidden="1">#REF!</definedName>
    <definedName name="BEx7LQ0PD30NJWOAYKPEYHM9J83B" localSheetId="7" hidden="1">#REF!</definedName>
    <definedName name="BEx7LQ0PD30NJWOAYKPEYHM9J83B" hidden="1">#REF!</definedName>
    <definedName name="BEx7M4EKEDHZ1ZZ91NDLSUNPUFPZ" localSheetId="7" hidden="1">#REF!</definedName>
    <definedName name="BEx7M4EKEDHZ1ZZ91NDLSUNPUFPZ" hidden="1">#REF!</definedName>
    <definedName name="BEx7MAUI1JJFDIJGDW4RWY5384LY" localSheetId="7" hidden="1">#REF!</definedName>
    <definedName name="BEx7MAUI1JJFDIJGDW4RWY5384LY" hidden="1">#REF!</definedName>
    <definedName name="BEx7MI1EW6N7FOBHWJLYC02TZSKR" localSheetId="7" hidden="1">#REF!</definedName>
    <definedName name="BEx7MI1EW6N7FOBHWJLYC02TZSKR" hidden="1">#REF!</definedName>
    <definedName name="BEx7MJZO3UKAMJ53UWOJ5ZD4GGMQ" localSheetId="7" hidden="1">#REF!</definedName>
    <definedName name="BEx7MJZO3UKAMJ53UWOJ5ZD4GGMQ" hidden="1">#REF!</definedName>
    <definedName name="BEx7MO17TZ6L4457Q12FYYLUUZAZ" localSheetId="7" hidden="1">#REF!</definedName>
    <definedName name="BEx7MO17TZ6L4457Q12FYYLUUZAZ" hidden="1">#REF!</definedName>
    <definedName name="BEx7MT4MFNXIVQGAT6D971GZW7CA" localSheetId="7" hidden="1">#REF!</definedName>
    <definedName name="BEx7MT4MFNXIVQGAT6D971GZW7CA" hidden="1">#REF!</definedName>
    <definedName name="BEx7MUMLPPX92MX7SA8S1PLONDL8" localSheetId="7" hidden="1">#REF!</definedName>
    <definedName name="BEx7MUMLPPX92MX7SA8S1PLONDL8" hidden="1">#REF!</definedName>
    <definedName name="BEx7MX0W532Q7CB4V6KFVC9WAOUI" localSheetId="7" hidden="1">#REF!</definedName>
    <definedName name="BEx7MX0W532Q7CB4V6KFVC9WAOUI" hidden="1">#REF!</definedName>
    <definedName name="BEx7NB403NE748IF75RXMWOFQ986" localSheetId="7" hidden="1">#REF!</definedName>
    <definedName name="BEx7NB403NE748IF75RXMWOFQ986" hidden="1">#REF!</definedName>
    <definedName name="BEx7NI062THZAM6I8AJWTFJL91CS" localSheetId="7" hidden="1">#REF!</definedName>
    <definedName name="BEx7NI062THZAM6I8AJWTFJL91CS" hidden="1">#REF!</definedName>
    <definedName name="BEx904S75BPRYMHF0083JF7ES4NG" localSheetId="7" hidden="1">#REF!</definedName>
    <definedName name="BEx904S75BPRYMHF0083JF7ES4NG" hidden="1">#REF!</definedName>
    <definedName name="BEx90HDD4RWF7JZGA8GCGG7D63MG" localSheetId="7" hidden="1">#REF!</definedName>
    <definedName name="BEx90HDD4RWF7JZGA8GCGG7D63MG" hidden="1">#REF!</definedName>
    <definedName name="BEx90HO6UVMFVSV8U0YBZFHNCL38" localSheetId="7" hidden="1">#REF!</definedName>
    <definedName name="BEx90HO6UVMFVSV8U0YBZFHNCL38" hidden="1">#REF!</definedName>
    <definedName name="BEx90VGH5H09ON2QXYC9WIIEU98T" localSheetId="7" hidden="1">#REF!</definedName>
    <definedName name="BEx90VGH5H09ON2QXYC9WIIEU98T" hidden="1">#REF!</definedName>
    <definedName name="BEx9157279000SVN5XNWQ99JY0WU" localSheetId="7" hidden="1">#REF!</definedName>
    <definedName name="BEx9157279000SVN5XNWQ99JY0WU" hidden="1">#REF!</definedName>
    <definedName name="BEx9175B70QXYAU5A8DJPGZQ46L9" localSheetId="7" hidden="1">#REF!</definedName>
    <definedName name="BEx9175B70QXYAU5A8DJPGZQ46L9" hidden="1">#REF!</definedName>
    <definedName name="BEx91AQQRTV87AO27VWHSFZAD4ZR" localSheetId="7" hidden="1">#REF!</definedName>
    <definedName name="BEx91AQQRTV87AO27VWHSFZAD4ZR" hidden="1">#REF!</definedName>
    <definedName name="BEx91L8FLL5CWLA2CDHKCOMGVDZN" localSheetId="7" hidden="1">#REF!</definedName>
    <definedName name="BEx91L8FLL5CWLA2CDHKCOMGVDZN" hidden="1">#REF!</definedName>
    <definedName name="BEx91OTVH9ZDBC3QTORU8RZX4EOC" localSheetId="7" hidden="1">#REF!</definedName>
    <definedName name="BEx91OTVH9ZDBC3QTORU8RZX4EOC" hidden="1">#REF!</definedName>
    <definedName name="BEx91QH5JRZKQP1GPN2SQMR3CKAG" localSheetId="7" hidden="1">#REF!</definedName>
    <definedName name="BEx91QH5JRZKQP1GPN2SQMR3CKAG" hidden="1">#REF!</definedName>
    <definedName name="BEx91ROALDNHO7FI4X8L61RH4UJE" localSheetId="7" hidden="1">#REF!</definedName>
    <definedName name="BEx91ROALDNHO7FI4X8L61RH4UJE" hidden="1">#REF!</definedName>
    <definedName name="BEx91TMID71GVYH0U16QM1RV3PX0" localSheetId="7" hidden="1">#REF!</definedName>
    <definedName name="BEx91TMID71GVYH0U16QM1RV3PX0" hidden="1">#REF!</definedName>
    <definedName name="BEx91VF2D78PAF337E3L2L81K9W2" localSheetId="7" hidden="1">#REF!</definedName>
    <definedName name="BEx91VF2D78PAF337E3L2L81K9W2" hidden="1">#REF!</definedName>
    <definedName name="BEx921PNZ46VORG2VRMWREWIC0SE" localSheetId="7" hidden="1">#REF!</definedName>
    <definedName name="BEx921PNZ46VORG2VRMWREWIC0SE" hidden="1">#REF!</definedName>
    <definedName name="BEx929CVDCG5CFUQWNDLOSNRQ1FN" localSheetId="7" hidden="1">#REF!</definedName>
    <definedName name="BEx929CVDCG5CFUQWNDLOSNRQ1FN" hidden="1">#REF!</definedName>
    <definedName name="BEx92DPEKL5WM5A3CN8674JI0PR3" localSheetId="7" hidden="1">#REF!</definedName>
    <definedName name="BEx92DPEKL5WM5A3CN8674JI0PR3" hidden="1">#REF!</definedName>
    <definedName name="BEx92ER2RMY93TZK0D9L9T3H0GI5" localSheetId="7" hidden="1">#REF!</definedName>
    <definedName name="BEx92ER2RMY93TZK0D9L9T3H0GI5" hidden="1">#REF!</definedName>
    <definedName name="BEx92FI04PJT4LI23KKIHRXWJDTT" localSheetId="7" hidden="1">#REF!</definedName>
    <definedName name="BEx92FI04PJT4LI23KKIHRXWJDTT" hidden="1">#REF!</definedName>
    <definedName name="BEx92HR14HQ9D5JXCSPA4SS4RT62" localSheetId="7" hidden="1">#REF!</definedName>
    <definedName name="BEx92HR14HQ9D5JXCSPA4SS4RT62" hidden="1">#REF!</definedName>
    <definedName name="BEx92HWA2D6A5EX9MFG68G0NOMSN" localSheetId="7" hidden="1">#REF!</definedName>
    <definedName name="BEx92HWA2D6A5EX9MFG68G0NOMSN" hidden="1">#REF!</definedName>
    <definedName name="BEx92I1SQUKW2W7S22E82HLJXRGK" localSheetId="7" hidden="1">#REF!</definedName>
    <definedName name="BEx92I1SQUKW2W7S22E82HLJXRGK" hidden="1">#REF!</definedName>
    <definedName name="BEx92PUBDIXAU1FW5ZAXECMAU0LN" localSheetId="7" hidden="1">#REF!</definedName>
    <definedName name="BEx92PUBDIXAU1FW5ZAXECMAU0LN" hidden="1">#REF!</definedName>
    <definedName name="BEx92S8MHFFIVRQ2YSHZNQGOFUHD" localSheetId="7" hidden="1">#REF!</definedName>
    <definedName name="BEx92S8MHFFIVRQ2YSHZNQGOFUHD" hidden="1">#REF!</definedName>
    <definedName name="BEx92VJ5FJGXISSSMOUAESCSIWFV" localSheetId="7" hidden="1">#REF!</definedName>
    <definedName name="BEx92VJ5FJGXISSSMOUAESCSIWFV" hidden="1">#REF!</definedName>
    <definedName name="BEx93B9OULL2YGC896XXYAAJSTRK" localSheetId="7" hidden="1">#REF!</definedName>
    <definedName name="BEx93B9OULL2YGC896XXYAAJSTRK" hidden="1">#REF!</definedName>
    <definedName name="BEx93FRKF99NRT3LH99UTIH7AAYF" localSheetId="7" hidden="1">#REF!</definedName>
    <definedName name="BEx93FRKF99NRT3LH99UTIH7AAYF" hidden="1">#REF!</definedName>
    <definedName name="BEx93M7FSHP50OG34A4W8W8DF12U" localSheetId="7" hidden="1">#REF!</definedName>
    <definedName name="BEx93M7FSHP50OG34A4W8W8DF12U" hidden="1">#REF!</definedName>
    <definedName name="BEx93OLWY2O3PRA74U41VG5RXT4Q" localSheetId="7" hidden="1">#REF!</definedName>
    <definedName name="BEx93OLWY2O3PRA74U41VG5RXT4Q" hidden="1">#REF!</definedName>
    <definedName name="BEx93RWFAF6YJGYUTITVM445C02U" localSheetId="7" hidden="1">#REF!</definedName>
    <definedName name="BEx93RWFAF6YJGYUTITVM445C02U" hidden="1">#REF!</definedName>
    <definedName name="BEx93SY9RWG3HUV4YXQKXJH9FH14" localSheetId="7" hidden="1">#REF!</definedName>
    <definedName name="BEx93SY9RWG3HUV4YXQKXJH9FH14" hidden="1">#REF!</definedName>
    <definedName name="BEx93TJUX3U0FJDBG6DDSNQ91R5J" localSheetId="7" hidden="1">#REF!</definedName>
    <definedName name="BEx93TJUX3U0FJDBG6DDSNQ91R5J" hidden="1">#REF!</definedName>
    <definedName name="BEx942UCRHMI4B0US31HO95GSC2X" localSheetId="7" hidden="1">#REF!</definedName>
    <definedName name="BEx942UCRHMI4B0US31HO95GSC2X" hidden="1">#REF!</definedName>
    <definedName name="BEx942ZND3V7XSHKTD0UH9X85N5E" localSheetId="7" hidden="1">#REF!</definedName>
    <definedName name="BEx942ZND3V7XSHKTD0UH9X85N5E" hidden="1">#REF!</definedName>
    <definedName name="BEx947HHLR6UU6NYPNDZRF79V52K" localSheetId="7" hidden="1">#REF!</definedName>
    <definedName name="BEx947HHLR6UU6NYPNDZRF79V52K" hidden="1">#REF!</definedName>
    <definedName name="BEx948ZFFQWVIDNG4AZAUGGGEB5U" localSheetId="7" hidden="1">#REF!</definedName>
    <definedName name="BEx948ZFFQWVIDNG4AZAUGGGEB5U" hidden="1">#REF!</definedName>
    <definedName name="BEx94CKXG92OMURH41SNU6IOHK4J" localSheetId="7" hidden="1">#REF!</definedName>
    <definedName name="BEx94CKXG92OMURH41SNU6IOHK4J" hidden="1">#REF!</definedName>
    <definedName name="BEx94GXG30CIVB6ZQN3X3IK6BZXQ" localSheetId="7" hidden="1">#REF!</definedName>
    <definedName name="BEx94GXG30CIVB6ZQN3X3IK6BZXQ" hidden="1">#REF!</definedName>
    <definedName name="BEx94HJ0DWZHE39X4BLCQCJ3M1MC" localSheetId="7" hidden="1">#REF!</definedName>
    <definedName name="BEx94HJ0DWZHE39X4BLCQCJ3M1MC" hidden="1">#REF!</definedName>
    <definedName name="BEx94HZ5LURYM9ST744ALV6ZCKYP" localSheetId="7" hidden="1">#REF!</definedName>
    <definedName name="BEx94HZ5LURYM9ST744ALV6ZCKYP" hidden="1">#REF!</definedName>
    <definedName name="BEx94IQ75E90YUMWJ9N591LR7DQQ" localSheetId="7" hidden="1">#REF!</definedName>
    <definedName name="BEx94IQ75E90YUMWJ9N591LR7DQQ" hidden="1">#REF!</definedName>
    <definedName name="BEx94N7W5T3U7UOE97D6OVIBUCXS" localSheetId="7" hidden="1">#REF!</definedName>
    <definedName name="BEx94N7W5T3U7UOE97D6OVIBUCXS" hidden="1">#REF!</definedName>
    <definedName name="BEx955NIAWX5OLAHMTV6QFUZPR30" localSheetId="7" hidden="1">#REF!</definedName>
    <definedName name="BEx955NIAWX5OLAHMTV6QFUZPR30" hidden="1">#REF!</definedName>
    <definedName name="BEx9581TYVI2M5TT4ISDAJV4W7Z6" localSheetId="7" hidden="1">#REF!</definedName>
    <definedName name="BEx9581TYVI2M5TT4ISDAJV4W7Z6" hidden="1">#REF!</definedName>
    <definedName name="BEx95G55NR99FDSE95CXDI4DKWSV" localSheetId="7" hidden="1">#REF!</definedName>
    <definedName name="BEx95G55NR99FDSE95CXDI4DKWSV" hidden="1">#REF!</definedName>
    <definedName name="BEx95NHF4RVUE0YDOAFZEIVBYJXD" localSheetId="7" hidden="1">#REF!</definedName>
    <definedName name="BEx95NHF4RVUE0YDOAFZEIVBYJXD" hidden="1">#REF!</definedName>
    <definedName name="BEx95QBZMG0E2KQ9BERJ861QLYN3" localSheetId="7" hidden="1">#REF!</definedName>
    <definedName name="BEx95QBZMG0E2KQ9BERJ861QLYN3" hidden="1">#REF!</definedName>
    <definedName name="BEx95QHBVDN795UNQJLRXG3RDU49" localSheetId="7" hidden="1">#REF!</definedName>
    <definedName name="BEx95QHBVDN795UNQJLRXG3RDU49" hidden="1">#REF!</definedName>
    <definedName name="BEx95TBVUWV7L7OMFMZDQEXGVHU6" localSheetId="7" hidden="1">#REF!</definedName>
    <definedName name="BEx95TBVUWV7L7OMFMZDQEXGVHU6" hidden="1">#REF!</definedName>
    <definedName name="BEx95U89DZZSVO39TGS62CX8G9N4" localSheetId="7" hidden="1">#REF!</definedName>
    <definedName name="BEx95U89DZZSVO39TGS62CX8G9N4" hidden="1">#REF!</definedName>
    <definedName name="BEx95XTPKKKJG67C45LRX0T25I06" localSheetId="7" hidden="1">#REF!</definedName>
    <definedName name="BEx95XTPKKKJG67C45LRX0T25I06" hidden="1">#REF!</definedName>
    <definedName name="BEx9602K2GHNBUEUVT9ONRQU1GMD" localSheetId="7" hidden="1">#REF!</definedName>
    <definedName name="BEx9602K2GHNBUEUVT9ONRQU1GMD" hidden="1">#REF!</definedName>
    <definedName name="BEx9602LTEI8BPC79BGMRK6S0RP8" localSheetId="7" hidden="1">#REF!</definedName>
    <definedName name="BEx9602LTEI8BPC79BGMRK6S0RP8" hidden="1">#REF!</definedName>
    <definedName name="BEx962BL3Y4LA53EBYI64ZYMZE8U" localSheetId="7" hidden="1">#REF!</definedName>
    <definedName name="BEx962BL3Y4LA53EBYI64ZYMZE8U" hidden="1">#REF!</definedName>
    <definedName name="BEx96HAWZ2EMMI7VJ5NQXGK044OO" localSheetId="7" hidden="1">#REF!</definedName>
    <definedName name="BEx96HAWZ2EMMI7VJ5NQXGK044OO" hidden="1">#REF!</definedName>
    <definedName name="BEx96KR21O7H9R29TN0S45Y3QPUK" localSheetId="7" hidden="1">#REF!</definedName>
    <definedName name="BEx96KR21O7H9R29TN0S45Y3QPUK" hidden="1">#REF!</definedName>
    <definedName name="BEx96SUFKHHFE8XQ6UUO6ILDOXHO" localSheetId="7" hidden="1">#REF!</definedName>
    <definedName name="BEx96SUFKHHFE8XQ6UUO6ILDOXHO" hidden="1">#REF!</definedName>
    <definedName name="BEx96UN4YWXBDEZ1U1ZUIPP41Z7I" localSheetId="7" hidden="1">#REF!</definedName>
    <definedName name="BEx96UN4YWXBDEZ1U1ZUIPP41Z7I" hidden="1">#REF!</definedName>
    <definedName name="BEx978KSD61YJH3S9DGO050R2EHA" localSheetId="7" hidden="1">#REF!</definedName>
    <definedName name="BEx978KSD61YJH3S9DGO050R2EHA" hidden="1">#REF!</definedName>
    <definedName name="BEx97H9O1NAKAPK4MX4PKO34ICL5" localSheetId="7" hidden="1">#REF!</definedName>
    <definedName name="BEx97H9O1NAKAPK4MX4PKO34ICL5" hidden="1">#REF!</definedName>
    <definedName name="BEx97MNUZQ1Z0AO2FL7XQYVNCPR7" localSheetId="7" hidden="1">#REF!</definedName>
    <definedName name="BEx97MNUZQ1Z0AO2FL7XQYVNCPR7" hidden="1">#REF!</definedName>
    <definedName name="BEx97NPQBACJVD9K1YXI08RTW9E2" localSheetId="7" hidden="1">#REF!</definedName>
    <definedName name="BEx97NPQBACJVD9K1YXI08RTW9E2" hidden="1">#REF!</definedName>
    <definedName name="BEx97RWQLXS0OORDCN69IGA58CWU" localSheetId="7" hidden="1">#REF!</definedName>
    <definedName name="BEx97RWQLXS0OORDCN69IGA58CWU" hidden="1">#REF!</definedName>
    <definedName name="BEx97YNGGDFIXHTMGFL2IHAQX9MI" localSheetId="7" hidden="1">#REF!</definedName>
    <definedName name="BEx97YNGGDFIXHTMGFL2IHAQX9MI" hidden="1">#REF!</definedName>
    <definedName name="BEx9805E16VCDEWPM3404WTQS6ZK" localSheetId="7" hidden="1">#REF!</definedName>
    <definedName name="BEx9805E16VCDEWPM3404WTQS6ZK" hidden="1">#REF!</definedName>
    <definedName name="BEx981HW73BUZWT14TBTZHC0ZTJ4" localSheetId="7" hidden="1">#REF!</definedName>
    <definedName name="BEx981HW73BUZWT14TBTZHC0ZTJ4" hidden="1">#REF!</definedName>
    <definedName name="BEx9871KU0N99P0900EAK69VFYT2" localSheetId="7" hidden="1">#REF!</definedName>
    <definedName name="BEx9871KU0N99P0900EAK69VFYT2" hidden="1">#REF!</definedName>
    <definedName name="BEx98IFKNJFGZFLID1YTRFEG1SXY" localSheetId="7" hidden="1">#REF!</definedName>
    <definedName name="BEx98IFKNJFGZFLID1YTRFEG1SXY" hidden="1">#REF!</definedName>
    <definedName name="BEx98T7ZEF0HKRFLBVK3BNKCG3CJ" localSheetId="7" hidden="1">#REF!</definedName>
    <definedName name="BEx98T7ZEF0HKRFLBVK3BNKCG3CJ" hidden="1">#REF!</definedName>
    <definedName name="BEx98WYSAS39FWGYTMQ8QGIT81TF" localSheetId="7" hidden="1">#REF!</definedName>
    <definedName name="BEx98WYSAS39FWGYTMQ8QGIT81TF" hidden="1">#REF!</definedName>
    <definedName name="BEx990461P2YAJ7BRK25INFYZ7RQ" localSheetId="7" hidden="1">#REF!</definedName>
    <definedName name="BEx990461P2YAJ7BRK25INFYZ7RQ" hidden="1">#REF!</definedName>
    <definedName name="BEx9915UVD4G7RA3IMLFZ0LG3UA2" localSheetId="7" hidden="1">#REF!</definedName>
    <definedName name="BEx9915UVD4G7RA3IMLFZ0LG3UA2" hidden="1">#REF!</definedName>
    <definedName name="BEx991M410V3S2PKCJGQ30O6JT6H" localSheetId="7" hidden="1">#REF!</definedName>
    <definedName name="BEx991M410V3S2PKCJGQ30O6JT6H" hidden="1">#REF!</definedName>
    <definedName name="BEx992CZON8AO7U7V88VN1JBO0MG" localSheetId="7" hidden="1">#REF!</definedName>
    <definedName name="BEx992CZON8AO7U7V88VN1JBO0MG" hidden="1">#REF!</definedName>
    <definedName name="BEx9952469XMFGSPXL7CMXHPJF90" localSheetId="7" hidden="1">#REF!</definedName>
    <definedName name="BEx9952469XMFGSPXL7CMXHPJF90" hidden="1">#REF!</definedName>
    <definedName name="BEx99B77I7TUSHRR4HIZ9FU2EIUT" localSheetId="7" hidden="1">#REF!</definedName>
    <definedName name="BEx99B77I7TUSHRR4HIZ9FU2EIUT" hidden="1">#REF!</definedName>
    <definedName name="BEx99EHWKKHZB66Q30C7QIXU3BVM" localSheetId="7" hidden="1">#REF!</definedName>
    <definedName name="BEx99EHWKKHZB66Q30C7QIXU3BVM" hidden="1">#REF!</definedName>
    <definedName name="BEx99IE6TEODZ443HP0AYCXVTNOV" localSheetId="7" hidden="1">#REF!</definedName>
    <definedName name="BEx99IE6TEODZ443HP0AYCXVTNOV" hidden="1">#REF!</definedName>
    <definedName name="BEx99Q6PH5F3OQKCCAAO75PYDEFN" localSheetId="7" hidden="1">#REF!</definedName>
    <definedName name="BEx99Q6PH5F3OQKCCAAO75PYDEFN" hidden="1">#REF!</definedName>
    <definedName name="BEx99RU5I4O0109P2FW9DN4IU3QX" localSheetId="7" hidden="1">#REF!</definedName>
    <definedName name="BEx99RU5I4O0109P2FW9DN4IU3QX" hidden="1">#REF!</definedName>
    <definedName name="BEx99WBYT2D6UUC1PT7A40ENYID4" localSheetId="7" hidden="1">#REF!</definedName>
    <definedName name="BEx99WBYT2D6UUC1PT7A40ENYID4" hidden="1">#REF!</definedName>
    <definedName name="BEx99WS2X3RTQE9O764SS5G2FPE6" localSheetId="7" hidden="1">#REF!</definedName>
    <definedName name="BEx99WS2X3RTQE9O764SS5G2FPE6" hidden="1">#REF!</definedName>
    <definedName name="BEx99ZRZ4I7FHDPGRAT5VW7NVBPU" localSheetId="7" hidden="1">#REF!</definedName>
    <definedName name="BEx99ZRZ4I7FHDPGRAT5VW7NVBPU" hidden="1">#REF!</definedName>
    <definedName name="BEx9AT5E3ZSHKSOL35O38L8HF9TH" localSheetId="7" hidden="1">#REF!</definedName>
    <definedName name="BEx9AT5E3ZSHKSOL35O38L8HF9TH" hidden="1">#REF!</definedName>
    <definedName name="BEx9ATW9WB5CNKQR5HKK7Y2GHYGR" localSheetId="7" hidden="1">#REF!</definedName>
    <definedName name="BEx9ATW9WB5CNKQR5HKK7Y2GHYGR" hidden="1">#REF!</definedName>
    <definedName name="BEx9AV8W1FAWF5BHATYEN47X12JN" localSheetId="7" hidden="1">#REF!</definedName>
    <definedName name="BEx9AV8W1FAWF5BHATYEN47X12JN" hidden="1">#REF!</definedName>
    <definedName name="BEx9B8A5186FNTQQNLIO5LK02ABI" localSheetId="7" hidden="1">#REF!</definedName>
    <definedName name="BEx9B8A5186FNTQQNLIO5LK02ABI" hidden="1">#REF!</definedName>
    <definedName name="BEx9B8VR20E2CILU4CDQUQQ9ONXK" localSheetId="7" hidden="1">#REF!</definedName>
    <definedName name="BEx9B8VR20E2CILU4CDQUQQ9ONXK" hidden="1">#REF!</definedName>
    <definedName name="BEx9B917EUP13X6FQ3NPQL76XM5V" localSheetId="7" hidden="1">#REF!</definedName>
    <definedName name="BEx9B917EUP13X6FQ3NPQL76XM5V" hidden="1">#REF!</definedName>
    <definedName name="BEx9BAJ5WYEQ623HUT9NNCMP3RUG" localSheetId="7" hidden="1">#REF!</definedName>
    <definedName name="BEx9BAJ5WYEQ623HUT9NNCMP3RUG" hidden="1">#REF!</definedName>
    <definedName name="BEx9BE9Z7EFJCFDYJJOY5KFTGDF4" localSheetId="7" hidden="1">#REF!</definedName>
    <definedName name="BEx9BE9Z7EFJCFDYJJOY5KFTGDF4" hidden="1">#REF!</definedName>
    <definedName name="BEx9BSIJN2O0MG8CXAMCAOADEMTO" localSheetId="7" hidden="1">#REF!</definedName>
    <definedName name="BEx9BSIJN2O0MG8CXAMCAOADEMTO" hidden="1">#REF!</definedName>
    <definedName name="BEx9BU0BBJO3ITPCO4T9FIVEVJY7" localSheetId="7" hidden="1">#REF!</definedName>
    <definedName name="BEx9BU0BBJO3ITPCO4T9FIVEVJY7" hidden="1">#REF!</definedName>
    <definedName name="BEx9BYSYW7QCPXS2NAVLFAU5Y2Z2" localSheetId="7" hidden="1">#REF!</definedName>
    <definedName name="BEx9BYSYW7QCPXS2NAVLFAU5Y2Z2" hidden="1">#REF!</definedName>
    <definedName name="BEx9C590HJ2O31IWJB73C1HR74AI" localSheetId="7" hidden="1">#REF!</definedName>
    <definedName name="BEx9C590HJ2O31IWJB73C1HR74AI" hidden="1">#REF!</definedName>
    <definedName name="BEx9CCQRMYYOGIOYTOM73VKDIPS1" localSheetId="7" hidden="1">#REF!</definedName>
    <definedName name="BEx9CCQRMYYOGIOYTOM73VKDIPS1" hidden="1">#REF!</definedName>
    <definedName name="BEx9CM6JVXIG9S6EAZMR899UW190" localSheetId="7" hidden="1">#REF!</definedName>
    <definedName name="BEx9CM6JVXIG9S6EAZMR899UW190" hidden="1">#REF!</definedName>
    <definedName name="BEx9D160NRGTDVT2ML4H9A7UKR4T" localSheetId="7" hidden="1">#REF!</definedName>
    <definedName name="BEx9D160NRGTDVT2ML4H9A7UKR4T" hidden="1">#REF!</definedName>
    <definedName name="BEx9D1BC9FT19KY0INAABNDBAMR1" localSheetId="7" hidden="1">#REF!</definedName>
    <definedName name="BEx9D1BC9FT19KY0INAABNDBAMR1" hidden="1">#REF!</definedName>
    <definedName name="BEx9D1MB15VSARB7IKBMZYU0JJBI" localSheetId="7" hidden="1">#REF!</definedName>
    <definedName name="BEx9D1MB15VSARB7IKBMZYU0JJBI" hidden="1">#REF!</definedName>
    <definedName name="BEx9DN6ZMF18Q39MPMXSDJTZQNJ3" localSheetId="7" hidden="1">#REF!</definedName>
    <definedName name="BEx9DN6ZMF18Q39MPMXSDJTZQNJ3" hidden="1">#REF!</definedName>
    <definedName name="BEx9DZXN85O544CD9O60K126YYAU" localSheetId="7" hidden="1">#REF!</definedName>
    <definedName name="BEx9DZXN85O544CD9O60K126YYAU" hidden="1">#REF!</definedName>
    <definedName name="BEx9E14TDNSEMI784W0OTIEQMWN6" localSheetId="7" hidden="1">#REF!</definedName>
    <definedName name="BEx9E14TDNSEMI784W0OTIEQMWN6" hidden="1">#REF!</definedName>
    <definedName name="BEx9E14TGNBYGMDDG9NETDK4SYAW" localSheetId="7" hidden="1">#REF!</definedName>
    <definedName name="BEx9E14TGNBYGMDDG9NETDK4SYAW" hidden="1">#REF!</definedName>
    <definedName name="BEx9E2BZ2B1R41FMGJCJ7JLGLUAJ" localSheetId="7" hidden="1">#REF!</definedName>
    <definedName name="BEx9E2BZ2B1R41FMGJCJ7JLGLUAJ" hidden="1">#REF!</definedName>
    <definedName name="BEx9EG9KBJ77M8LEOR9ITOKN5KXY" localSheetId="7" hidden="1">#REF!</definedName>
    <definedName name="BEx9EG9KBJ77M8LEOR9ITOKN5KXY" hidden="1">#REF!</definedName>
    <definedName name="BEx9EL27NGDBCTVPW97K42QANS5K" localSheetId="7" hidden="1">#REF!</definedName>
    <definedName name="BEx9EL27NGDBCTVPW97K42QANS5K" hidden="1">#REF!</definedName>
    <definedName name="BEx9EMK6HAJJMVYZTN5AUIV7O1E6" localSheetId="7" hidden="1">#REF!</definedName>
    <definedName name="BEx9EMK6HAJJMVYZTN5AUIV7O1E6" hidden="1">#REF!</definedName>
    <definedName name="BEx9ENB8RPU9FA3QW16IGB6LK1CH" localSheetId="7" hidden="1">#REF!</definedName>
    <definedName name="BEx9ENB8RPU9FA3QW16IGB6LK1CH" hidden="1">#REF!</definedName>
    <definedName name="BEx9EQLVZHYQ1TPX7WH3SOWXCZLE" localSheetId="7" hidden="1">#REF!</definedName>
    <definedName name="BEx9EQLVZHYQ1TPX7WH3SOWXCZLE" hidden="1">#REF!</definedName>
    <definedName name="BEx9ETLU0EK5LGEM1QCNYN2S8O5F" localSheetId="7" hidden="1">#REF!</definedName>
    <definedName name="BEx9ETLU0EK5LGEM1QCNYN2S8O5F" hidden="1">#REF!</definedName>
    <definedName name="BEx9F0710LGLAU3161O0O346N58H" localSheetId="7" hidden="1">#REF!</definedName>
    <definedName name="BEx9F0710LGLAU3161O0O346N58H" hidden="1">#REF!</definedName>
    <definedName name="BEx9F0Y2ESUNE3U7TQDLMPE9BO67" localSheetId="7" hidden="1">#REF!</definedName>
    <definedName name="BEx9F0Y2ESUNE3U7TQDLMPE9BO67" hidden="1">#REF!</definedName>
    <definedName name="BEx9F439L1R726MJFX2EP39XIBPY" localSheetId="7" hidden="1">#REF!</definedName>
    <definedName name="BEx9F439L1R726MJFX2EP39XIBPY" hidden="1">#REF!</definedName>
    <definedName name="BEx9F5W18ZGFOKGRE8PR6T1MO6GT" localSheetId="7" hidden="1">#REF!</definedName>
    <definedName name="BEx9F5W18ZGFOKGRE8PR6T1MO6GT" hidden="1">#REF!</definedName>
    <definedName name="BEx9F78N4HY0XFGBQ4UJRD52L1EI" localSheetId="7" hidden="1">#REF!</definedName>
    <definedName name="BEx9F78N4HY0XFGBQ4UJRD52L1EI" hidden="1">#REF!</definedName>
    <definedName name="BEx9FF16LOQP5QIR4UHW5EIFGQB8" localSheetId="7" hidden="1">#REF!</definedName>
    <definedName name="BEx9FF16LOQP5QIR4UHW5EIFGQB8" hidden="1">#REF!</definedName>
    <definedName name="BEx9FJTSRCZ3ZXT3QVBJT5NF8T7V" localSheetId="7" hidden="1">#REF!</definedName>
    <definedName name="BEx9FJTSRCZ3ZXT3QVBJT5NF8T7V" hidden="1">#REF!</definedName>
    <definedName name="BEx9FRBEEYPS5HLS3XT34AKZN94G" localSheetId="7" hidden="1">#REF!</definedName>
    <definedName name="BEx9FRBEEYPS5HLS3XT34AKZN94G" hidden="1">#REF!</definedName>
    <definedName name="BEx9G5USBCNYNA7HGVW92D800SKX" localSheetId="7" hidden="1">#REF!</definedName>
    <definedName name="BEx9G5USBCNYNA7HGVW92D800SKX" hidden="1">#REF!</definedName>
    <definedName name="BEx9G7CPXG7HR6N6FHPU2DBBUIKG" localSheetId="7" hidden="1">#REF!</definedName>
    <definedName name="BEx9G7CPXG7HR6N6FHPU2DBBUIKG" hidden="1">#REF!</definedName>
    <definedName name="BEx9GDY4D8ZPQJCYFIMYM0V0C51Y" localSheetId="7" hidden="1">#REF!</definedName>
    <definedName name="BEx9GDY4D8ZPQJCYFIMYM0V0C51Y" hidden="1">#REF!</definedName>
    <definedName name="BEx9GGY04V0ZWI6O9KZH4KSBB389" localSheetId="7" hidden="1">#REF!</definedName>
    <definedName name="BEx9GGY04V0ZWI6O9KZH4KSBB389" hidden="1">#REF!</definedName>
    <definedName name="BEx9GMC7TE8SDTCO5PHODBUF4SM1" localSheetId="7" hidden="1">#REF!</definedName>
    <definedName name="BEx9GMC7TE8SDTCO5PHODBUF4SM1" hidden="1">#REF!</definedName>
    <definedName name="BEx9GMN0B495HEAOG6JQK9D7HUPC" localSheetId="7" hidden="1">#REF!</definedName>
    <definedName name="BEx9GMN0B495HEAOG6JQK9D7HUPC" hidden="1">#REF!</definedName>
    <definedName name="BEx9GNOPB6OZ2RH3FCDNJR38RJOS" localSheetId="7" hidden="1">#REF!</definedName>
    <definedName name="BEx9GNOPB6OZ2RH3FCDNJR38RJOS" hidden="1">#REF!</definedName>
    <definedName name="BEx9GUQALUWCD30UKUQGSWW8KBQ7" localSheetId="7" hidden="1">#REF!</definedName>
    <definedName name="BEx9GUQALUWCD30UKUQGSWW8KBQ7" hidden="1">#REF!</definedName>
    <definedName name="BEx9GY6BVFQGCLMOWVT6PIC9WP5X" localSheetId="7" hidden="1">#REF!</definedName>
    <definedName name="BEx9GY6BVFQGCLMOWVT6PIC9WP5X" hidden="1">#REF!</definedName>
    <definedName name="BEx9GZ2P3FDHKXEBXX2VS0BG2NP2" localSheetId="7" hidden="1">#REF!</definedName>
    <definedName name="BEx9GZ2P3FDHKXEBXX2VS0BG2NP2" hidden="1">#REF!</definedName>
    <definedName name="BEx9H04IB14E1437FF2OIRRWBSD7" localSheetId="7" hidden="1">#REF!</definedName>
    <definedName name="BEx9H04IB14E1437FF2OIRRWBSD7" hidden="1">#REF!</definedName>
    <definedName name="BEx9H5O1KDZJCW91Q29VRPY5YS6P" localSheetId="7" hidden="1">#REF!</definedName>
    <definedName name="BEx9H5O1KDZJCW91Q29VRPY5YS6P" hidden="1">#REF!</definedName>
    <definedName name="BEx9H8YR0E906F1JXZMBX3LNT004" localSheetId="7" hidden="1">#REF!</definedName>
    <definedName name="BEx9H8YR0E906F1JXZMBX3LNT004" hidden="1">#REF!</definedName>
    <definedName name="BEx9I1QKLI6OOUPQLUQ0EF0355X6" localSheetId="7" hidden="1">#REF!</definedName>
    <definedName name="BEx9I1QKLI6OOUPQLUQ0EF0355X6" hidden="1">#REF!</definedName>
    <definedName name="BEx9I8XIG7E5NB48QQHXP23FIN60" localSheetId="7" hidden="1">#REF!</definedName>
    <definedName name="BEx9I8XIG7E5NB48QQHXP23FIN60" hidden="1">#REF!</definedName>
    <definedName name="BEx9IQRF01ATLVK0YE60ARKQJ68L" localSheetId="7" hidden="1">#REF!</definedName>
    <definedName name="BEx9IQRF01ATLVK0YE60ARKQJ68L" hidden="1">#REF!</definedName>
    <definedName name="BEx9IT5QNZWKM6YQ5WER0DC2PMMU" localSheetId="7" hidden="1">#REF!</definedName>
    <definedName name="BEx9IT5QNZWKM6YQ5WER0DC2PMMU" hidden="1">#REF!</definedName>
    <definedName name="BEx9IUICG3HZWG57MG3NXCEX4LQI" localSheetId="7" hidden="1">#REF!</definedName>
    <definedName name="BEx9IUICG3HZWG57MG3NXCEX4LQI" hidden="1">#REF!</definedName>
    <definedName name="BEx9IW5LYJF40GS78FJNXO9O667A" localSheetId="7" hidden="1">#REF!</definedName>
    <definedName name="BEx9IW5LYJF40GS78FJNXO9O667A" hidden="1">#REF!</definedName>
    <definedName name="BEx9IW5MFLXTVCJHVUZTUH93AXOS" localSheetId="7" hidden="1">#REF!</definedName>
    <definedName name="BEx9IW5MFLXTVCJHVUZTUH93AXOS" hidden="1">#REF!</definedName>
    <definedName name="BEx9IXCSPSZC80YZUPRCYTG326KV" localSheetId="7" hidden="1">#REF!</definedName>
    <definedName name="BEx9IXCSPSZC80YZUPRCYTG326KV" hidden="1">#REF!</definedName>
    <definedName name="BEx9IYUQSBZ0GG9ZT1QKX83F42F1" localSheetId="7" hidden="1">#REF!</definedName>
    <definedName name="BEx9IYUQSBZ0GG9ZT1QKX83F42F1" hidden="1">#REF!</definedName>
    <definedName name="BEx9IZR39NHDGOM97H4E6F81RTQW" localSheetId="7" hidden="1">#REF!</definedName>
    <definedName name="BEx9IZR39NHDGOM97H4E6F81RTQW" hidden="1">#REF!</definedName>
    <definedName name="BEx9J6CH5E7YZPER7HXEIOIKGPCA" localSheetId="7" hidden="1">#REF!</definedName>
    <definedName name="BEx9J6CH5E7YZPER7HXEIOIKGPCA" hidden="1">#REF!</definedName>
    <definedName name="BEx9JJTZKVUJAVPTRE0RAVTEH41G" localSheetId="7" hidden="1">#REF!</definedName>
    <definedName name="BEx9JJTZKVUJAVPTRE0RAVTEH41G" hidden="1">#REF!</definedName>
    <definedName name="BEx9JLBYK239B3F841C7YG1GT7ST" localSheetId="7" hidden="1">#REF!</definedName>
    <definedName name="BEx9JLBYK239B3F841C7YG1GT7ST" hidden="1">#REF!</definedName>
    <definedName name="BExAW4IIW5D0MDY6TJ3G4FOLPYIR" localSheetId="7" hidden="1">#REF!</definedName>
    <definedName name="BExAW4IIW5D0MDY6TJ3G4FOLPYIR" hidden="1">#REF!</definedName>
    <definedName name="BExAWNP1B2E9Q88TW48NH41C0FTZ" localSheetId="7" hidden="1">#REF!</definedName>
    <definedName name="BExAWNP1B2E9Q88TW48NH41C0FTZ" hidden="1">#REF!</definedName>
    <definedName name="BExAWUFQXTIPQ308ERZPSVPTUMYN" localSheetId="7" hidden="1">#REF!</definedName>
    <definedName name="BExAWUFQXTIPQ308ERZPSVPTUMYN" hidden="1">#REF!</definedName>
    <definedName name="BExAWY6O96OQO2R036QK2DI37EKV" localSheetId="7" hidden="1">#REF!</definedName>
    <definedName name="BExAWY6O96OQO2R036QK2DI37EKV" hidden="1">#REF!</definedName>
    <definedName name="BExAX410NB4F2XOB84OR2197H8M5" localSheetId="7" hidden="1">#REF!</definedName>
    <definedName name="BExAX410NB4F2XOB84OR2197H8M5" hidden="1">#REF!</definedName>
    <definedName name="BExAX8TNG8LQ5Q4904SAYQIPGBSV" localSheetId="7" hidden="1">#REF!</definedName>
    <definedName name="BExAX8TNG8LQ5Q4904SAYQIPGBSV" hidden="1">#REF!</definedName>
    <definedName name="BExAX9KPAVIVUVU3XREDCV1BIYZL" localSheetId="7" hidden="1">#REF!</definedName>
    <definedName name="BExAX9KPAVIVUVU3XREDCV1BIYZL" hidden="1">#REF!</definedName>
    <definedName name="BExAXPB35BNVXZYF2XS6UP3LP0QH" localSheetId="7" hidden="1">#REF!</definedName>
    <definedName name="BExAXPB35BNVXZYF2XS6UP3LP0QH" hidden="1">#REF!</definedName>
    <definedName name="BExAXWSRVPK0GCZ2UFU10UOP01IY" localSheetId="7" hidden="1">#REF!</definedName>
    <definedName name="BExAXWSRVPK0GCZ2UFU10UOP01IY" hidden="1">#REF!</definedName>
    <definedName name="BExAY0EAT2LXR5MFGM0DLIB45PLO" localSheetId="7" hidden="1">#REF!</definedName>
    <definedName name="BExAY0EAT2LXR5MFGM0DLIB45PLO" hidden="1">#REF!</definedName>
    <definedName name="BExAY6JK0AK9EBIJSPEJNOIDE40W" localSheetId="7" hidden="1">#REF!</definedName>
    <definedName name="BExAY6JK0AK9EBIJSPEJNOIDE40W" hidden="1">#REF!</definedName>
    <definedName name="BExAYE6LNIEBR9DSNI5JGNITGKIT" localSheetId="7" hidden="1">#REF!</definedName>
    <definedName name="BExAYE6LNIEBR9DSNI5JGNITGKIT" hidden="1">#REF!</definedName>
    <definedName name="BExAYHMLXGGO25P8HYB2S75DEB4F" localSheetId="7" hidden="1">#REF!</definedName>
    <definedName name="BExAYHMLXGGO25P8HYB2S75DEB4F" hidden="1">#REF!</definedName>
    <definedName name="BExAYKXAUWGDOPG952TEJ2UKZKWN" localSheetId="7" hidden="1">#REF!</definedName>
    <definedName name="BExAYKXAUWGDOPG952TEJ2UKZKWN" hidden="1">#REF!</definedName>
    <definedName name="BExAYP9TDTI2MBP6EYE0H39CPMXN" localSheetId="7" hidden="1">#REF!</definedName>
    <definedName name="BExAYP9TDTI2MBP6EYE0H39CPMXN" hidden="1">#REF!</definedName>
    <definedName name="BExAYPPWJPWDKU59O051WMGB7O0J" localSheetId="7" hidden="1">#REF!</definedName>
    <definedName name="BExAYPPWJPWDKU59O051WMGB7O0J" hidden="1">#REF!</definedName>
    <definedName name="BExAYR2JZCJBUH6F1LZC2A7JIVRJ" localSheetId="7" hidden="1">#REF!</definedName>
    <definedName name="BExAYR2JZCJBUH6F1LZC2A7JIVRJ" hidden="1">#REF!</definedName>
    <definedName name="BExAYTGVRD3DLKO75RFPMBKCIWB8" localSheetId="7" hidden="1">#REF!</definedName>
    <definedName name="BExAYTGVRD3DLKO75RFPMBKCIWB8" hidden="1">#REF!</definedName>
    <definedName name="BExAYY9H9COOT46HJLPVDLTO12UL" localSheetId="7" hidden="1">#REF!</definedName>
    <definedName name="BExAYY9H9COOT46HJLPVDLTO12UL" hidden="1">#REF!</definedName>
    <definedName name="BExAYYKAQA3KDMQ890FIE5M9SPBL" localSheetId="7" hidden="1">#REF!</definedName>
    <definedName name="BExAYYKAQA3KDMQ890FIE5M9SPBL" hidden="1">#REF!</definedName>
    <definedName name="BExAZ6SY0EU69GC3CWI5EOO0YLFG" localSheetId="7" hidden="1">#REF!</definedName>
    <definedName name="BExAZ6SY0EU69GC3CWI5EOO0YLFG" hidden="1">#REF!</definedName>
    <definedName name="BExAZ6YEEBJV0PCKFE137K2Y3A8M" localSheetId="7" hidden="1">#REF!</definedName>
    <definedName name="BExAZ6YEEBJV0PCKFE137K2Y3A8M" hidden="1">#REF!</definedName>
    <definedName name="BExAZAP844MJ4GSAIYNYHQ7FECC3" localSheetId="7" hidden="1">#REF!</definedName>
    <definedName name="BExAZAP844MJ4GSAIYNYHQ7FECC3" hidden="1">#REF!</definedName>
    <definedName name="BExAZCNEGB4JYHC8CZ51KTN890US" localSheetId="7" hidden="1">#REF!</definedName>
    <definedName name="BExAZCNEGB4JYHC8CZ51KTN890US" hidden="1">#REF!</definedName>
    <definedName name="BExAZFCI302YFYRDJYQDWQQL0Q0O" localSheetId="7" hidden="1">#REF!</definedName>
    <definedName name="BExAZFCI302YFYRDJYQDWQQL0Q0O" hidden="1">#REF!</definedName>
    <definedName name="BExAZJE2UOL40XUAU2RB53X5K20P" localSheetId="7" hidden="1">#REF!</definedName>
    <definedName name="BExAZJE2UOL40XUAU2RB53X5K20P" hidden="1">#REF!</definedName>
    <definedName name="BExAZLHLST9OP89R1HJMC1POQG8H" localSheetId="7" hidden="1">#REF!</definedName>
    <definedName name="BExAZLHLST9OP89R1HJMC1POQG8H" hidden="1">#REF!</definedName>
    <definedName name="BExAZMDYMIAA7RX1BMCKU1VLBRGY" localSheetId="7" hidden="1">#REF!</definedName>
    <definedName name="BExAZMDYMIAA7RX1BMCKU1VLBRGY" hidden="1">#REF!</definedName>
    <definedName name="BExAZNL6BHI8DCQWXOX4I2P839UX" localSheetId="7" hidden="1">#REF!</definedName>
    <definedName name="BExAZNL6BHI8DCQWXOX4I2P839UX" hidden="1">#REF!</definedName>
    <definedName name="BExAZRMWSONMCG9KDUM4KAQ7BONM" localSheetId="7" hidden="1">#REF!</definedName>
    <definedName name="BExAZRMWSONMCG9KDUM4KAQ7BONM" hidden="1">#REF!</definedName>
    <definedName name="BExAZSOJNQ5N3LM4XA17IH7NIY7G" localSheetId="7" hidden="1">#REF!</definedName>
    <definedName name="BExAZSOJNQ5N3LM4XA17IH7NIY7G" hidden="1">#REF!</definedName>
    <definedName name="BExAZTFG4SJRG4TW6JXRF7N08JFI" localSheetId="7" hidden="1">#REF!</definedName>
    <definedName name="BExAZTFG4SJRG4TW6JXRF7N08JFI" hidden="1">#REF!</definedName>
    <definedName name="BExAZUS4A8OHDZK0MWAOCCCKTH73" localSheetId="7" hidden="1">#REF!</definedName>
    <definedName name="BExAZUS4A8OHDZK0MWAOCCCKTH73" hidden="1">#REF!</definedName>
    <definedName name="BExAZX6FECVK3E07KXM2XPYKGM6U" localSheetId="7" hidden="1">#REF!</definedName>
    <definedName name="BExAZX6FECVK3E07KXM2XPYKGM6U" hidden="1">#REF!</definedName>
    <definedName name="BExB012NJ8GASTNNPBRRFTLHIOC9" localSheetId="7" hidden="1">#REF!</definedName>
    <definedName name="BExB012NJ8GASTNNPBRRFTLHIOC9" hidden="1">#REF!</definedName>
    <definedName name="BExB072HHXVMUC0VYNGG48GRSH5Q" localSheetId="7" hidden="1">#REF!</definedName>
    <definedName name="BExB072HHXVMUC0VYNGG48GRSH5Q" hidden="1">#REF!</definedName>
    <definedName name="BExB0FRDEYDEUEAB1W8KD6D965XA" localSheetId="7" hidden="1">#REF!</definedName>
    <definedName name="BExB0FRDEYDEUEAB1W8KD6D965XA" hidden="1">#REF!</definedName>
    <definedName name="BExB0GIGLDV7P55ZR51C0HG15PA2" localSheetId="7" hidden="1">#REF!</definedName>
    <definedName name="BExB0GIGLDV7P55ZR51C0HG15PA2" hidden="1">#REF!</definedName>
    <definedName name="BExB0KPCN7YJORQAYUCF4YKIKPMC" localSheetId="7" hidden="1">#REF!</definedName>
    <definedName name="BExB0KPCN7YJORQAYUCF4YKIKPMC" hidden="1">#REF!</definedName>
    <definedName name="BExB0VHQD6ORZS0MIC86QWHCE4UC" localSheetId="7" hidden="1">#REF!</definedName>
    <definedName name="BExB0VHQD6ORZS0MIC86QWHCE4UC" hidden="1">#REF!</definedName>
    <definedName name="BExB0WE4PI3NOBXXVO9CTEN4DIU2" localSheetId="7" hidden="1">#REF!</definedName>
    <definedName name="BExB0WE4PI3NOBXXVO9CTEN4DIU2" hidden="1">#REF!</definedName>
    <definedName name="BExB0Z8O1CQF2CWFBBHE8SNISDAO" localSheetId="7" hidden="1">#REF!</definedName>
    <definedName name="BExB0Z8O1CQF2CWFBBHE8SNISDAO" hidden="1">#REF!</definedName>
    <definedName name="BExB10QNIVITUYS55OAEKK3VLJFE" localSheetId="7" hidden="1">#REF!</definedName>
    <definedName name="BExB10QNIVITUYS55OAEKK3VLJFE" hidden="1">#REF!</definedName>
    <definedName name="BExB15ZDRY4CIJ911DONP0KCY9KU" localSheetId="7" hidden="1">#REF!</definedName>
    <definedName name="BExB15ZDRY4CIJ911DONP0KCY9KU" hidden="1">#REF!</definedName>
    <definedName name="BExB16VQY0O0RLZYJFU3OFEONVTE" localSheetId="7" hidden="1">#REF!</definedName>
    <definedName name="BExB16VQY0O0RLZYJFU3OFEONVTE" hidden="1">#REF!</definedName>
    <definedName name="BExB1FKNY2UO4W5FUGFHJOA2WFGG" localSheetId="7" hidden="1">#REF!</definedName>
    <definedName name="BExB1FKNY2UO4W5FUGFHJOA2WFGG" hidden="1">#REF!</definedName>
    <definedName name="BExB1GMD0PIDGTFBGQOPRWQSP9I4" localSheetId="7" hidden="1">#REF!</definedName>
    <definedName name="BExB1GMD0PIDGTFBGQOPRWQSP9I4" hidden="1">#REF!</definedName>
    <definedName name="BExB1HZ0FHGNOS2URJWFD5G55OMO" localSheetId="7" hidden="1">#REF!</definedName>
    <definedName name="BExB1HZ0FHGNOS2URJWFD5G55OMO" hidden="1">#REF!</definedName>
    <definedName name="BExB1Q29OO6LNFNT1EQLA3KYE7MX" localSheetId="7" hidden="1">#REF!</definedName>
    <definedName name="BExB1Q29OO6LNFNT1EQLA3KYE7MX" hidden="1">#REF!</definedName>
    <definedName name="BExB1TNRV5EBWZEHYLHI76T0FVA7" localSheetId="7" hidden="1">#REF!</definedName>
    <definedName name="BExB1TNRV5EBWZEHYLHI76T0FVA7" hidden="1">#REF!</definedName>
    <definedName name="BExB1WI6M8I0EEP1ANUQZCFY24EV" localSheetId="7" hidden="1">#REF!</definedName>
    <definedName name="BExB1WI6M8I0EEP1ANUQZCFY24EV" hidden="1">#REF!</definedName>
    <definedName name="BExB203OWC9QZA3BYOKQ18L4FUJE" localSheetId="7" hidden="1">#REF!</definedName>
    <definedName name="BExB203OWC9QZA3BYOKQ18L4FUJE" hidden="1">#REF!</definedName>
    <definedName name="BExB2CJHTU7C591BR4WRL5L2F2K6" localSheetId="7" hidden="1">#REF!</definedName>
    <definedName name="BExB2CJHTU7C591BR4WRL5L2F2K6" hidden="1">#REF!</definedName>
    <definedName name="BExB2K1AV4PGNS1O6C7D7AO411AX" localSheetId="7" hidden="1">#REF!</definedName>
    <definedName name="BExB2K1AV4PGNS1O6C7D7AO411AX" hidden="1">#REF!</definedName>
    <definedName name="BExB2O2UYHKI324YE324E1N7FVIB" localSheetId="7" hidden="1">#REF!</definedName>
    <definedName name="BExB2O2UYHKI324YE324E1N7FVIB" hidden="1">#REF!</definedName>
    <definedName name="BExB2Q0VJ0MU2URO3JOVUAVHEI3V" localSheetId="7" hidden="1">#REF!</definedName>
    <definedName name="BExB2Q0VJ0MU2URO3JOVUAVHEI3V" hidden="1">#REF!</definedName>
    <definedName name="BExB30IP1DNKNQ6PZ5ERUGR5MK4Z" localSheetId="7" hidden="1">#REF!</definedName>
    <definedName name="BExB30IP1DNKNQ6PZ5ERUGR5MK4Z" hidden="1">#REF!</definedName>
    <definedName name="BExB385QW2BSSBXS953SSQN2ISSW" localSheetId="7" hidden="1">#REF!</definedName>
    <definedName name="BExB385QW2BSSBXS953SSQN2ISSW" hidden="1">#REF!</definedName>
    <definedName name="BExB3DEMEV5D9G8FDHD4NQ9X2YNT" localSheetId="7" hidden="1">#REF!</definedName>
    <definedName name="BExB3DEMEV5D9G8FDHD4NQ9X2YNT" hidden="1">#REF!</definedName>
    <definedName name="BExB3RXU8AJQ86I5RXEWLGGR7R7C" localSheetId="7" hidden="1">#REF!</definedName>
    <definedName name="BExB3RXU8AJQ86I5RXEWLGGR7R7C" hidden="1">#REF!</definedName>
    <definedName name="BExB442RX0T3L6HUL6X5T21CENW6" localSheetId="7" hidden="1">#REF!</definedName>
    <definedName name="BExB442RX0T3L6HUL6X5T21CENW6" hidden="1">#REF!</definedName>
    <definedName name="BExB4ADD0L7417CII901XTFKXD1J" localSheetId="7" hidden="1">#REF!</definedName>
    <definedName name="BExB4ADD0L7417CII901XTFKXD1J" hidden="1">#REF!</definedName>
    <definedName name="BExB4DYU06HCGRIPBSWRCXK804UM" localSheetId="7" hidden="1">#REF!</definedName>
    <definedName name="BExB4DYU06HCGRIPBSWRCXK804UM" hidden="1">#REF!</definedName>
    <definedName name="BExB4HEZO4E597Q5M4M10LT8TLY3" localSheetId="7" hidden="1">#REF!</definedName>
    <definedName name="BExB4HEZO4E597Q5M4M10LT8TLY3" hidden="1">#REF!</definedName>
    <definedName name="BExB4X01APD3Z8ZW6MVX1P8NAO7G" localSheetId="7" hidden="1">#REF!</definedName>
    <definedName name="BExB4X01APD3Z8ZW6MVX1P8NAO7G" hidden="1">#REF!</definedName>
    <definedName name="BExB4Z3EZBGYYI33U0KQ8NEIH8PY" localSheetId="7" hidden="1">#REF!</definedName>
    <definedName name="BExB4Z3EZBGYYI33U0KQ8NEIH8PY" hidden="1">#REF!</definedName>
    <definedName name="BExB4ZJOLU1PXBMG4TPCCLTRMNRE" localSheetId="7" hidden="1">#REF!</definedName>
    <definedName name="BExB4ZJOLU1PXBMG4TPCCLTRMNRE" hidden="1">#REF!</definedName>
    <definedName name="BExB4ZZSDPL4Q05BMVT5TUN0IGKT" localSheetId="7" hidden="1">#REF!</definedName>
    <definedName name="BExB4ZZSDPL4Q05BMVT5TUN0IGKT" hidden="1">#REF!</definedName>
    <definedName name="BExB55368XW7UX657ZSPC6BFE92S" localSheetId="7" hidden="1">#REF!</definedName>
    <definedName name="BExB55368XW7UX657ZSPC6BFE92S" hidden="1">#REF!</definedName>
    <definedName name="BExB57MZEPL2SA2ONPK66YFLZWJU" localSheetId="7" hidden="1">#REF!</definedName>
    <definedName name="BExB57MZEPL2SA2ONPK66YFLZWJU" hidden="1">#REF!</definedName>
    <definedName name="BExB5833OAOJ22VK1YK47FHUSVK2" localSheetId="7" hidden="1">#REF!</definedName>
    <definedName name="BExB5833OAOJ22VK1YK47FHUSVK2" hidden="1">#REF!</definedName>
    <definedName name="BExB58JDIHS42JZT9DJJMKA8QFCO" localSheetId="7" hidden="1">#REF!</definedName>
    <definedName name="BExB58JDIHS42JZT9DJJMKA8QFCO" hidden="1">#REF!</definedName>
    <definedName name="BExB58U5FQC5JWV9CGC83HLLZUZI" localSheetId="7" hidden="1">#REF!</definedName>
    <definedName name="BExB58U5FQC5JWV9CGC83HLLZUZI" hidden="1">#REF!</definedName>
    <definedName name="BExB5EDO9XUKHF74X3HAU2WPPHZH" localSheetId="7" hidden="1">#REF!</definedName>
    <definedName name="BExB5EDO9XUKHF74X3HAU2WPPHZH" hidden="1">#REF!</definedName>
    <definedName name="BExB5EDOQKZIQXT13IG1KLCZ474G" localSheetId="7" hidden="1">#REF!</definedName>
    <definedName name="BExB5EDOQKZIQXT13IG1KLCZ474G" hidden="1">#REF!</definedName>
    <definedName name="BExB5G6EH68AYEP1UT0GHUEL3SLN" localSheetId="7" hidden="1">#REF!</definedName>
    <definedName name="BExB5G6EH68AYEP1UT0GHUEL3SLN" hidden="1">#REF!</definedName>
    <definedName name="BExB5LVGGXMNUN3D3452G3J62MKF" localSheetId="7" hidden="1">#REF!</definedName>
    <definedName name="BExB5LVGGXMNUN3D3452G3J62MKF" hidden="1">#REF!</definedName>
    <definedName name="BExB5QYVEZWFE5DQVHAM760EV05X" localSheetId="7" hidden="1">#REF!</definedName>
    <definedName name="BExB5QYVEZWFE5DQVHAM760EV05X" hidden="1">#REF!</definedName>
    <definedName name="BExB5U9IRH14EMOE0YGIE3WIVLFS" localSheetId="7" hidden="1">#REF!</definedName>
    <definedName name="BExB5U9IRH14EMOE0YGIE3WIVLFS" hidden="1">#REF!</definedName>
    <definedName name="BExB5V5WWQYPK4GCSYZQALJYGC94" localSheetId="7" hidden="1">#REF!</definedName>
    <definedName name="BExB5V5WWQYPK4GCSYZQALJYGC94" hidden="1">#REF!</definedName>
    <definedName name="BExB5VWYMOV6BAIH7XUBBVPU7MMD" localSheetId="7" hidden="1">#REF!</definedName>
    <definedName name="BExB5VWYMOV6BAIH7XUBBVPU7MMD" hidden="1">#REF!</definedName>
    <definedName name="BExB610DZWIJP1B72U9QM42COH2B" localSheetId="7" hidden="1">#REF!</definedName>
    <definedName name="BExB610DZWIJP1B72U9QM42COH2B" hidden="1">#REF!</definedName>
    <definedName name="BExB64AX81KEVMGZDXB25NB459SW" localSheetId="7" hidden="1">#REF!</definedName>
    <definedName name="BExB64AX81KEVMGZDXB25NB459SW" hidden="1">#REF!</definedName>
    <definedName name="BExB6C3FUAKK9ML5T767NMWGA9YB" localSheetId="7" hidden="1">#REF!</definedName>
    <definedName name="BExB6C3FUAKK9ML5T767NMWGA9YB" hidden="1">#REF!</definedName>
    <definedName name="BExB6C8X6JYRLKZKK17VE3QUNL3D" localSheetId="7" hidden="1">#REF!</definedName>
    <definedName name="BExB6C8X6JYRLKZKK17VE3QUNL3D" hidden="1">#REF!</definedName>
    <definedName name="BExB6HN3QRFPXM71MDUK21BKM7PF" localSheetId="7" hidden="1">#REF!</definedName>
    <definedName name="BExB6HN3QRFPXM71MDUK21BKM7PF" hidden="1">#REF!</definedName>
    <definedName name="BExB6I39SKL5BMHHDD9EED7FQD9Z" localSheetId="7" hidden="1">#REF!</definedName>
    <definedName name="BExB6I39SKL5BMHHDD9EED7FQD9Z" hidden="1">#REF!</definedName>
    <definedName name="BExB6IZMHCZ3LB7N73KD90YB1HBZ" localSheetId="7" hidden="1">#REF!</definedName>
    <definedName name="BExB6IZMHCZ3LB7N73KD90YB1HBZ" hidden="1">#REF!</definedName>
    <definedName name="BExB719SGNX4Y8NE6JEXC555K596" localSheetId="7" hidden="1">#REF!</definedName>
    <definedName name="BExB719SGNX4Y8NE6JEXC555K596" hidden="1">#REF!</definedName>
    <definedName name="BExB7265DCHKS7V2OWRBXCZTEIW9" localSheetId="7" hidden="1">#REF!</definedName>
    <definedName name="BExB7265DCHKS7V2OWRBXCZTEIW9" hidden="1">#REF!</definedName>
    <definedName name="BExB74PS5P9G0P09Y6DZSCX0FLTJ" localSheetId="7" hidden="1">#REF!</definedName>
    <definedName name="BExB74PS5P9G0P09Y6DZSCX0FLTJ" hidden="1">#REF!</definedName>
    <definedName name="BExB78RH79J0MIF7H8CAZ0CFE88Q" localSheetId="7" hidden="1">#REF!</definedName>
    <definedName name="BExB78RH79J0MIF7H8CAZ0CFE88Q" hidden="1">#REF!</definedName>
    <definedName name="BExB7ELT09HGDVO5BJC1ZY9D09GZ" localSheetId="7" hidden="1">#REF!</definedName>
    <definedName name="BExB7ELT09HGDVO5BJC1ZY9D09GZ" hidden="1">#REF!</definedName>
    <definedName name="BExB7F7EIHG0MYMQYUVG9HIZPHMZ" localSheetId="7" hidden="1">#REF!</definedName>
    <definedName name="BExB7F7EIHG0MYMQYUVG9HIZPHMZ" hidden="1">#REF!</definedName>
    <definedName name="BExB806PAXX70XUTA3ZI7OORD78R" localSheetId="7" hidden="1">#REF!</definedName>
    <definedName name="BExB806PAXX70XUTA3ZI7OORD78R" hidden="1">#REF!</definedName>
    <definedName name="BExB83199EQQS6I5HE7WADNCK8OE" localSheetId="7" hidden="1">#REF!</definedName>
    <definedName name="BExB83199EQQS6I5HE7WADNCK8OE" hidden="1">#REF!</definedName>
    <definedName name="BExB8HF4UBVZKQCSRFRUQL2EE6VL" localSheetId="7" hidden="1">#REF!</definedName>
    <definedName name="BExB8HF4UBVZKQCSRFRUQL2EE6VL" hidden="1">#REF!</definedName>
    <definedName name="BExB8HKHKZ1ORJZUYGG2M4VSCC39" localSheetId="7" hidden="1">#REF!</definedName>
    <definedName name="BExB8HKHKZ1ORJZUYGG2M4VSCC39" hidden="1">#REF!</definedName>
    <definedName name="BExB8HV9YUS1Q77M9SNFRKDLU5HS" localSheetId="7" hidden="1">#REF!</definedName>
    <definedName name="BExB8HV9YUS1Q77M9SNFRKDLU5HS" hidden="1">#REF!</definedName>
    <definedName name="BExB8QPH8DC5BESEVPSMBCWVN6PO" localSheetId="7" hidden="1">#REF!</definedName>
    <definedName name="BExB8QPH8DC5BESEVPSMBCWVN6PO" hidden="1">#REF!</definedName>
    <definedName name="BExB8U5N0D85YR8APKN3PPKG0FWP" localSheetId="7" hidden="1">#REF!</definedName>
    <definedName name="BExB8U5N0D85YR8APKN3PPKG0FWP" hidden="1">#REF!</definedName>
    <definedName name="BExB93G413CK5DKO7925ZHSOBGIN" localSheetId="7" hidden="1">#REF!</definedName>
    <definedName name="BExB93G413CK5DKO7925ZHSOBGIN" hidden="1">#REF!</definedName>
    <definedName name="BExB96LBXL1JW5A4PP93UJ9UDLKZ" localSheetId="7" hidden="1">#REF!</definedName>
    <definedName name="BExB96LBXL1JW5A4PP93UJ9UDLKZ" hidden="1">#REF!</definedName>
    <definedName name="BExB9DHI5I2TJ2LXYPM98EE81L27" localSheetId="7" hidden="1">#REF!</definedName>
    <definedName name="BExB9DHI5I2TJ2LXYPM98EE81L27" hidden="1">#REF!</definedName>
    <definedName name="BExB9G6LZG5OQUY0GZLHX066V3D4" localSheetId="7" hidden="1">#REF!</definedName>
    <definedName name="BExB9G6LZG5OQUY0GZLHX066V3D4" hidden="1">#REF!</definedName>
    <definedName name="BExB9IFG9FW3RQUDIMDFKIYDB4HE" localSheetId="7" hidden="1">#REF!</definedName>
    <definedName name="BExB9IFG9FW3RQUDIMDFKIYDB4HE" hidden="1">#REF!</definedName>
    <definedName name="BExB9NDIZ7LGMTL8351GRA6VK2K0" localSheetId="7" hidden="1">#REF!</definedName>
    <definedName name="BExB9NDIZ7LGMTL8351GRA6VK2K0" hidden="1">#REF!</definedName>
    <definedName name="BExB9Q2MZZHBGW8QQKVEYIMJBPIE" localSheetId="7" hidden="1">#REF!</definedName>
    <definedName name="BExB9Q2MZZHBGW8QQKVEYIMJBPIE" hidden="1">#REF!</definedName>
    <definedName name="BExBA1GON0EZRJ20UYPILAPLNQWM" localSheetId="7" hidden="1">#REF!</definedName>
    <definedName name="BExBA1GON0EZRJ20UYPILAPLNQWM" hidden="1">#REF!</definedName>
    <definedName name="BExBA525BALJ5HMTDMMSM5WWJ1YW" localSheetId="7" hidden="1">#REF!</definedName>
    <definedName name="BExBA525BALJ5HMTDMMSM5WWJ1YW" hidden="1">#REF!</definedName>
    <definedName name="BExBA69ASGYRZW1G1DYIS9QRRTBN" localSheetId="7" hidden="1">#REF!</definedName>
    <definedName name="BExBA69ASGYRZW1G1DYIS9QRRTBN" hidden="1">#REF!</definedName>
    <definedName name="BExBA6K42582A14WFFWQ3Q8QQWB6" localSheetId="7" hidden="1">#REF!</definedName>
    <definedName name="BExBA6K42582A14WFFWQ3Q8QQWB6" hidden="1">#REF!</definedName>
    <definedName name="BExBA8I5D4R8R2PYQ1K16TWGTOEP" localSheetId="7" hidden="1">#REF!</definedName>
    <definedName name="BExBA8I5D4R8R2PYQ1K16TWGTOEP" hidden="1">#REF!</definedName>
    <definedName name="BExBA93PE0DGUUTA7LLSIGBIXWE5" localSheetId="7" hidden="1">#REF!</definedName>
    <definedName name="BExBA93PE0DGUUTA7LLSIGBIXWE5" hidden="1">#REF!</definedName>
    <definedName name="BExBABCQMR685CQ1SC8CECO7GTGB" localSheetId="7" hidden="1">#REF!</definedName>
    <definedName name="BExBABCQMR685CQ1SC8CECO7GTGB" hidden="1">#REF!</definedName>
    <definedName name="BExBAI8X0FKDQJ6YZJQDTTG4ZCWY" localSheetId="7" hidden="1">#REF!</definedName>
    <definedName name="BExBAI8X0FKDQJ6YZJQDTTG4ZCWY" hidden="1">#REF!</definedName>
    <definedName name="BExBAKN7XIBAXCF9PCNVS038PCQO" localSheetId="7" hidden="1">#REF!</definedName>
    <definedName name="BExBAKN7XIBAXCF9PCNVS038PCQO" hidden="1">#REF!</definedName>
    <definedName name="BExBAKXZ7PBW3DDKKA5MWC1ZUC7O" localSheetId="7" hidden="1">#REF!</definedName>
    <definedName name="BExBAKXZ7PBW3DDKKA5MWC1ZUC7O" hidden="1">#REF!</definedName>
    <definedName name="BExBAO8NLXZXHO6KCIECSFCH3RR0" localSheetId="7" hidden="1">#REF!</definedName>
    <definedName name="BExBAO8NLXZXHO6KCIECSFCH3RR0" hidden="1">#REF!</definedName>
    <definedName name="BExBAOOT1KBSIEISN1ADL4RMY879" localSheetId="7" hidden="1">#REF!</definedName>
    <definedName name="BExBAOOT1KBSIEISN1ADL4RMY879" hidden="1">#REF!</definedName>
    <definedName name="BExBAVKX8Q09370X1GCZWJ4E91YJ" localSheetId="7" hidden="1">#REF!</definedName>
    <definedName name="BExBAVKX8Q09370X1GCZWJ4E91YJ" hidden="1">#REF!</definedName>
    <definedName name="BExBAX2X2ENJYO4QTR5VAIQ86L7B" localSheetId="7" hidden="1">#REF!</definedName>
    <definedName name="BExBAX2X2ENJYO4QTR5VAIQ86L7B" hidden="1">#REF!</definedName>
    <definedName name="BExBAZ13D3F1DVJQ6YJ8JGUYEYJE" localSheetId="7" hidden="1">#REF!</definedName>
    <definedName name="BExBAZ13D3F1DVJQ6YJ8JGUYEYJE" hidden="1">#REF!</definedName>
    <definedName name="BExBBMPCB1QOZY8WWEX4J21JDE6U" localSheetId="7" hidden="1">#REF!</definedName>
    <definedName name="BExBBMPCB1QOZY8WWEX4J21JDE6U" hidden="1">#REF!</definedName>
    <definedName name="BExBBU1QQWUE0YFG7O1TN0RFLSSG" localSheetId="7" hidden="1">#REF!</definedName>
    <definedName name="BExBBU1QQWUE0YFG7O1TN0RFLSSG" hidden="1">#REF!</definedName>
    <definedName name="BExBBUCJQRR74Q7GPWDEZXYK2KJL" localSheetId="7" hidden="1">#REF!</definedName>
    <definedName name="BExBBUCJQRR74Q7GPWDEZXYK2KJL" hidden="1">#REF!</definedName>
    <definedName name="BExBBV8XVMD9CKZY711T0BN7H3PM" localSheetId="7" hidden="1">#REF!</definedName>
    <definedName name="BExBBV8XVMD9CKZY711T0BN7H3PM" hidden="1">#REF!</definedName>
    <definedName name="BExBC78HXWXHO3XAB6E8NVTBGLJS" localSheetId="7" hidden="1">#REF!</definedName>
    <definedName name="BExBC78HXWXHO3XAB6E8NVTBGLJS" hidden="1">#REF!</definedName>
    <definedName name="BExBCFH3SMGZ2IPHFB6BCM9O3W0H" localSheetId="7" hidden="1">#REF!</definedName>
    <definedName name="BExBCFH3SMGZ2IPHFB6BCM9O3W0H" hidden="1">#REF!</definedName>
    <definedName name="BExBCK9SCAABKOT9IP6TEPRR7YDT" localSheetId="7" hidden="1">#REF!</definedName>
    <definedName name="BExBCK9SCAABKOT9IP6TEPRR7YDT" hidden="1">#REF!</definedName>
    <definedName name="BExBCKKJFFT2RP50WNPKBT7X8PJ3" localSheetId="7" hidden="1">#REF!</definedName>
    <definedName name="BExBCKKJFFT2RP50WNPKBT7X8PJ3" hidden="1">#REF!</definedName>
    <definedName name="BExBCKKJTIRKC1RZJRTK65HHLX4W" localSheetId="7" hidden="1">#REF!</definedName>
    <definedName name="BExBCKKJTIRKC1RZJRTK65HHLX4W" hidden="1">#REF!</definedName>
    <definedName name="BExBCLMEPAN3XXX174TU8SS0627Q" localSheetId="7" hidden="1">#REF!</definedName>
    <definedName name="BExBCLMEPAN3XXX174TU8SS0627Q" hidden="1">#REF!</definedName>
    <definedName name="BExBCRBEYR2KZ8FAQFZ2NHY13WIY" localSheetId="7" hidden="1">#REF!</definedName>
    <definedName name="BExBCRBEYR2KZ8FAQFZ2NHY13WIY" hidden="1">#REF!</definedName>
    <definedName name="BExBD4I559NXSV6J07Q343TKYMVJ" localSheetId="7" hidden="1">#REF!</definedName>
    <definedName name="BExBD4I559NXSV6J07Q343TKYMVJ" hidden="1">#REF!</definedName>
    <definedName name="BExBD9W8C0W9N6L1AFL18JP4H94W" localSheetId="7" hidden="1">#REF!</definedName>
    <definedName name="BExBD9W8C0W9N6L1AFL18JP4H94W" hidden="1">#REF!</definedName>
    <definedName name="BExBDBZQLTX3OGFYGULQFK5WEZU5" localSheetId="7" hidden="1">#REF!</definedName>
    <definedName name="BExBDBZQLTX3OGFYGULQFK5WEZU5" hidden="1">#REF!</definedName>
    <definedName name="BExBDJS9TUEU8Z84IV59E5V4T8K6" localSheetId="7" hidden="1">#REF!</definedName>
    <definedName name="BExBDJS9TUEU8Z84IV59E5V4T8K6" hidden="1">#REF!</definedName>
    <definedName name="BExBDKOMSVH4XMH52CFJ3F028I9R" localSheetId="7" hidden="1">#REF!</definedName>
    <definedName name="BExBDKOMSVH4XMH52CFJ3F028I9R" hidden="1">#REF!</definedName>
    <definedName name="BExBDSRXVZQ0W5WXQMP5XD00GRRL" localSheetId="7" hidden="1">#REF!</definedName>
    <definedName name="BExBDSRXVZQ0W5WXQMP5XD00GRRL" hidden="1">#REF!</definedName>
    <definedName name="BExBDTJ0J7XEHB9OATXFF5I8FZBJ" localSheetId="7" hidden="1">#REF!</definedName>
    <definedName name="BExBDTJ0J7XEHB9OATXFF5I8FZBJ" hidden="1">#REF!</definedName>
    <definedName name="BExBDUVGK3E1J4JY9ZYTS7V14BLY" localSheetId="7" hidden="1">#REF!</definedName>
    <definedName name="BExBDUVGK3E1J4JY9ZYTS7V14BLY" hidden="1">#REF!</definedName>
    <definedName name="BExBE0KGY14GSWOGPU4HSJRLD2UD" localSheetId="7" hidden="1">#REF!</definedName>
    <definedName name="BExBE0KGY14GSWOGPU4HSJRLD2UD" hidden="1">#REF!</definedName>
    <definedName name="BExBE162OSBKD30I7T1DKKPT3I9I" localSheetId="7" hidden="1">#REF!</definedName>
    <definedName name="BExBE162OSBKD30I7T1DKKPT3I9I" hidden="1">#REF!</definedName>
    <definedName name="BExBEC9ATLQZF86W1M3APSM4HEOH" localSheetId="7" hidden="1">#REF!</definedName>
    <definedName name="BExBEC9ATLQZF86W1M3APSM4HEOH" hidden="1">#REF!</definedName>
    <definedName name="BExBEXU4CFCM1P5CTZ4NE14PBGDA" localSheetId="7" hidden="1">#REF!</definedName>
    <definedName name="BExBEXU4CFCM1P5CTZ4NE14PBGDA" hidden="1">#REF!</definedName>
    <definedName name="BExBEYFQJE9YK12A6JBMRFKEC7RN" localSheetId="7" hidden="1">#REF!</definedName>
    <definedName name="BExBEYFQJE9YK12A6JBMRFKEC7RN" hidden="1">#REF!</definedName>
    <definedName name="BExBG1ED81J2O4A2S5F5Y3BPHMCR" localSheetId="7" hidden="1">#REF!</definedName>
    <definedName name="BExBG1ED81J2O4A2S5F5Y3BPHMCR" hidden="1">#REF!</definedName>
    <definedName name="BExCRK0K58VDM9V35DGI6VK8C92V" localSheetId="7" hidden="1">#REF!</definedName>
    <definedName name="BExCRK0K58VDM9V35DGI6VK8C92V" hidden="1">#REF!</definedName>
    <definedName name="BExCRLIHS7466WFJ3RPIUGGXYESZ" localSheetId="7" hidden="1">#REF!</definedName>
    <definedName name="BExCRLIHS7466WFJ3RPIUGGXYESZ" hidden="1">#REF!</definedName>
    <definedName name="BExCRXSXMF4LHAQZHN64FXJPMVZ7" localSheetId="7" hidden="1">#REF!</definedName>
    <definedName name="BExCRXSXMF4LHAQZHN64FXJPMVZ7" hidden="1">#REF!</definedName>
    <definedName name="BExCS1EDDUEAEWHVYXHIP9I1WCJH" localSheetId="7" hidden="1">#REF!</definedName>
    <definedName name="BExCS1EDDUEAEWHVYXHIP9I1WCJH" hidden="1">#REF!</definedName>
    <definedName name="BExCS1P5QG0X3OTHKX07RALOE5T5" localSheetId="7" hidden="1">#REF!</definedName>
    <definedName name="BExCS1P5QG0X3OTHKX07RALOE5T5" hidden="1">#REF!</definedName>
    <definedName name="BExCS7ZPMHFJ4UJDAL8CQOLSZ13B" localSheetId="7" hidden="1">#REF!</definedName>
    <definedName name="BExCS7ZPMHFJ4UJDAL8CQOLSZ13B" hidden="1">#REF!</definedName>
    <definedName name="BExCS8W4NJUZH9S1CYB6XSDLEPBW" localSheetId="7" hidden="1">#REF!</definedName>
    <definedName name="BExCS8W4NJUZH9S1CYB6XSDLEPBW" hidden="1">#REF!</definedName>
    <definedName name="BExCSAE1M6G20R41J0Y24YNN0YC1" localSheetId="7" hidden="1">#REF!</definedName>
    <definedName name="BExCSAE1M6G20R41J0Y24YNN0YC1" hidden="1">#REF!</definedName>
    <definedName name="BExCSAOUZOYKHN7HV511TO8VDJ02" localSheetId="7" hidden="1">#REF!</definedName>
    <definedName name="BExCSAOUZOYKHN7HV511TO8VDJ02" hidden="1">#REF!</definedName>
    <definedName name="BExCSJ2XVKHN6ULCF7JML0TCRKEO" localSheetId="7" hidden="1">#REF!</definedName>
    <definedName name="BExCSJ2XVKHN6ULCF7JML0TCRKEO" hidden="1">#REF!</definedName>
    <definedName name="BExCSMOFTXSUEC1T46LR1UPYRCX5" localSheetId="7" hidden="1">#REF!</definedName>
    <definedName name="BExCSMOFTXSUEC1T46LR1UPYRCX5" hidden="1">#REF!</definedName>
    <definedName name="BExCSSDG3TM6TPKS19E9QYJEELZ6" localSheetId="7" hidden="1">#REF!</definedName>
    <definedName name="BExCSSDG3TM6TPKS19E9QYJEELZ6" hidden="1">#REF!</definedName>
    <definedName name="BExCSZV7U67UWXL2HKJNM5W1E4OO" localSheetId="7" hidden="1">#REF!</definedName>
    <definedName name="BExCSZV7U67UWXL2HKJNM5W1E4OO" hidden="1">#REF!</definedName>
    <definedName name="BExCT4NSDT61OCH04Y2QIFIOP75H" localSheetId="7" hidden="1">#REF!</definedName>
    <definedName name="BExCT4NSDT61OCH04Y2QIFIOP75H" hidden="1">#REF!</definedName>
    <definedName name="BExCTHZWIPJVLE56GATEFKPIKLK2" localSheetId="7" hidden="1">#REF!</definedName>
    <definedName name="BExCTHZWIPJVLE56GATEFKPIKLK2" hidden="1">#REF!</definedName>
    <definedName name="BExCTW8G3VCZ55S09HTUGXKB1P2M" localSheetId="7" hidden="1">#REF!</definedName>
    <definedName name="BExCTW8G3VCZ55S09HTUGXKB1P2M" hidden="1">#REF!</definedName>
    <definedName name="BExCTYS2KX0QANOLT8LGZ9WV3S3T" localSheetId="7" hidden="1">#REF!</definedName>
    <definedName name="BExCTYS2KX0QANOLT8LGZ9WV3S3T" hidden="1">#REF!</definedName>
    <definedName name="BExCTZ2V6H9TT6LFGK3SADZ2TIGQ" localSheetId="7" hidden="1">#REF!</definedName>
    <definedName name="BExCTZ2V6H9TT6LFGK3SADZ2TIGQ" hidden="1">#REF!</definedName>
    <definedName name="BExCTZZ9JNES4EDHW97NP0EGQALX" localSheetId="7" hidden="1">#REF!</definedName>
    <definedName name="BExCTZZ9JNES4EDHW97NP0EGQALX" hidden="1">#REF!</definedName>
    <definedName name="BExCU0A1V6NMZQ9ASYJ8QIVQ5UR2" localSheetId="7" hidden="1">#REF!</definedName>
    <definedName name="BExCU0A1V6NMZQ9ASYJ8QIVQ5UR2" hidden="1">#REF!</definedName>
    <definedName name="BExCU2834920JBHSPCRC4UF80OLL" localSheetId="7" hidden="1">#REF!</definedName>
    <definedName name="BExCU2834920JBHSPCRC4UF80OLL" hidden="1">#REF!</definedName>
    <definedName name="BExCU8O54I3P3WRYWY1CRP3S78QY" localSheetId="7" hidden="1">#REF!</definedName>
    <definedName name="BExCU8O54I3P3WRYWY1CRP3S78QY" hidden="1">#REF!</definedName>
    <definedName name="BExCUDRJO23YOKT8GPWOVQ4XEHF5" localSheetId="7" hidden="1">#REF!</definedName>
    <definedName name="BExCUDRJO23YOKT8GPWOVQ4XEHF5" hidden="1">#REF!</definedName>
    <definedName name="BExCULEOALM7SEHVMQC4B4N25MRM" localSheetId="7" hidden="1">#REF!</definedName>
    <definedName name="BExCULEOALM7SEHVMQC4B4N25MRM" hidden="1">#REF!</definedName>
    <definedName name="BExCUPAXFR16YMWL30ME3F3BSRDZ" localSheetId="7" hidden="1">#REF!</definedName>
    <definedName name="BExCUPAXFR16YMWL30ME3F3BSRDZ" hidden="1">#REF!</definedName>
    <definedName name="BExCUR94DHCE47PUUWEMT5QZOYR2" localSheetId="7" hidden="1">#REF!</definedName>
    <definedName name="BExCUR94DHCE47PUUWEMT5QZOYR2" hidden="1">#REF!</definedName>
    <definedName name="BExCV5HJSTBNPQZVGYJY9AZ4IJ26" localSheetId="7" hidden="1">#REF!</definedName>
    <definedName name="BExCV5HJSTBNPQZVGYJY9AZ4IJ26" hidden="1">#REF!</definedName>
    <definedName name="BExCV634L7SVHGB0UDDTRRQ2Q72H" localSheetId="7" hidden="1">#REF!</definedName>
    <definedName name="BExCV634L7SVHGB0UDDTRRQ2Q72H" hidden="1">#REF!</definedName>
    <definedName name="BExCVBXGSXT9FWJRG62PX9S1RK83" localSheetId="7" hidden="1">#REF!</definedName>
    <definedName name="BExCVBXGSXT9FWJRG62PX9S1RK83" hidden="1">#REF!</definedName>
    <definedName name="BExCVHBNLOHNFS0JAV3I1XGPNH9W" localSheetId="7" hidden="1">#REF!</definedName>
    <definedName name="BExCVHBNLOHNFS0JAV3I1XGPNH9W" hidden="1">#REF!</definedName>
    <definedName name="BExCVI86R31A2IOZIEBY1FJLVILD" localSheetId="7" hidden="1">#REF!</definedName>
    <definedName name="BExCVI86R31A2IOZIEBY1FJLVILD" hidden="1">#REF!</definedName>
    <definedName name="BExCVKGZXE0I9EIXKBZVSGSEY2RR" localSheetId="7" hidden="1">#REF!</definedName>
    <definedName name="BExCVKGZXE0I9EIXKBZVSGSEY2RR" hidden="1">#REF!</definedName>
    <definedName name="BExCVNROVORCSNX9HKHKPHY0URS3" localSheetId="7" hidden="1">#REF!</definedName>
    <definedName name="BExCVNROVORCSNX9HKHKPHY0URS3" hidden="1">#REF!</definedName>
    <definedName name="BExCVPEZON7VV6NOWII8VZMONPCJ" localSheetId="7" hidden="1">#REF!</definedName>
    <definedName name="BExCVPEZON7VV6NOWII8VZMONPCJ" hidden="1">#REF!</definedName>
    <definedName name="BExCVV44WY5807WGMTGKPW0GT256" localSheetId="7" hidden="1">#REF!</definedName>
    <definedName name="BExCVV44WY5807WGMTGKPW0GT256" hidden="1">#REF!</definedName>
    <definedName name="BExCVZ5PN4V6MRBZ04PZJW3GEF8S" localSheetId="7" hidden="1">#REF!</definedName>
    <definedName name="BExCVZ5PN4V6MRBZ04PZJW3GEF8S" hidden="1">#REF!</definedName>
    <definedName name="BExCW13R0GWJYGXZBNCPAHQN4NR2" localSheetId="7" hidden="1">#REF!</definedName>
    <definedName name="BExCW13R0GWJYGXZBNCPAHQN4NR2" hidden="1">#REF!</definedName>
    <definedName name="BExCW9Y5HWU4RJTNX74O6L24VGCK" localSheetId="7" hidden="1">#REF!</definedName>
    <definedName name="BExCW9Y5HWU4RJTNX74O6L24VGCK" hidden="1">#REF!</definedName>
    <definedName name="BExCWHADQJRXWFDGV2KMANWIY1YN" localSheetId="7" hidden="1">#REF!</definedName>
    <definedName name="BExCWHADQJRXWFDGV2KMANWIY1YN" hidden="1">#REF!</definedName>
    <definedName name="BExCWPDPESGZS07QGBLSBWDNVJLZ" localSheetId="7" hidden="1">#REF!</definedName>
    <definedName name="BExCWPDPESGZS07QGBLSBWDNVJLZ" hidden="1">#REF!</definedName>
    <definedName name="BExCWTVKHIVCRHF8GC39KI58YM5K" localSheetId="7" hidden="1">#REF!</definedName>
    <definedName name="BExCWTVKHIVCRHF8GC39KI58YM5K" hidden="1">#REF!</definedName>
    <definedName name="BExCX2KGRZBRVLZNM8SUSIE6A0RL" localSheetId="7" hidden="1">#REF!</definedName>
    <definedName name="BExCX2KGRZBRVLZNM8SUSIE6A0RL" hidden="1">#REF!</definedName>
    <definedName name="BExCX3X451T70LZ1VF95L7W4Y4TM" localSheetId="7" hidden="1">#REF!</definedName>
    <definedName name="BExCX3X451T70LZ1VF95L7W4Y4TM" hidden="1">#REF!</definedName>
    <definedName name="BExCX4NZ2N1OUGXM7EV0U7VULJMM" localSheetId="7" hidden="1">#REF!</definedName>
    <definedName name="BExCX4NZ2N1OUGXM7EV0U7VULJMM" hidden="1">#REF!</definedName>
    <definedName name="BExCXILMURGYMAH6N5LF5DV6K3GM" localSheetId="7" hidden="1">#REF!</definedName>
    <definedName name="BExCXILMURGYMAH6N5LF5DV6K3GM" hidden="1">#REF!</definedName>
    <definedName name="BExCXQUFBMXQ1650735H48B1AZT3" localSheetId="7" hidden="1">#REF!</definedName>
    <definedName name="BExCXQUFBMXQ1650735H48B1AZT3" hidden="1">#REF!</definedName>
    <definedName name="BExCXYSBKJ9SZQD7XS2WUS6SVBJO" localSheetId="7" hidden="1">#REF!</definedName>
    <definedName name="BExCXYSBKJ9SZQD7XS2WUS6SVBJO" hidden="1">#REF!</definedName>
    <definedName name="BExCXZ8DGK5ZE8467LFEHX6JNQHJ" localSheetId="7" hidden="1">#REF!</definedName>
    <definedName name="BExCXZ8DGK5ZE8467LFEHX6JNQHJ" hidden="1">#REF!</definedName>
    <definedName name="BExCY2DQO9VLA77Q7EG3T0XNXX4F" localSheetId="7" hidden="1">#REF!</definedName>
    <definedName name="BExCY2DQO9VLA77Q7EG3T0XNXX4F" hidden="1">#REF!</definedName>
    <definedName name="BExCY5Z7X93Z8XUOEASK50W08S36" localSheetId="7" hidden="1">#REF!</definedName>
    <definedName name="BExCY5Z7X93Z8XUOEASK50W08S36" hidden="1">#REF!</definedName>
    <definedName name="BExCY6VMJ68MX3C981R5Q0BX5791" localSheetId="7" hidden="1">#REF!</definedName>
    <definedName name="BExCY6VMJ68MX3C981R5Q0BX5791" hidden="1">#REF!</definedName>
    <definedName name="BExCYAH2SAZCPW6XCB7V7PMMCAWO" localSheetId="7" hidden="1">#REF!</definedName>
    <definedName name="BExCYAH2SAZCPW6XCB7V7PMMCAWO" hidden="1">#REF!</definedName>
    <definedName name="BExCYDGYM1UGUNTB331L2E4L5F34" localSheetId="7" hidden="1">#REF!</definedName>
    <definedName name="BExCYDGYM1UGUNTB331L2E4L5F34" hidden="1">#REF!</definedName>
    <definedName name="BExCYN7KCKU1F6EXMNPQPTKNOT6A" localSheetId="7" hidden="1">#REF!</definedName>
    <definedName name="BExCYN7KCKU1F6EXMNPQPTKNOT6A" hidden="1">#REF!</definedName>
    <definedName name="BExCYPRC5HJE6N2XQTHCT6NXGP8N" localSheetId="7" hidden="1">#REF!</definedName>
    <definedName name="BExCYPRC5HJE6N2XQTHCT6NXGP8N" hidden="1">#REF!</definedName>
    <definedName name="BExCYQCX9ES8ZWW2L35B12WDNT73" localSheetId="7" hidden="1">#REF!</definedName>
    <definedName name="BExCYQCX9ES8ZWW2L35B12WDNT73" hidden="1">#REF!</definedName>
    <definedName name="BExCYSLQY2CYU7DQ3QI07UGGS6OW" localSheetId="7" hidden="1">#REF!</definedName>
    <definedName name="BExCYSLQY2CYU7DQ3QI07UGGS6OW" hidden="1">#REF!</definedName>
    <definedName name="BExCYUK0I3UEXZNFDW71G6Z6D8XR" localSheetId="7" hidden="1">#REF!</definedName>
    <definedName name="BExCYUK0I3UEXZNFDW71G6Z6D8XR" hidden="1">#REF!</definedName>
    <definedName name="BExCZFZCXMLY5DWESYJ9NGTJYQ8M" localSheetId="7" hidden="1">#REF!</definedName>
    <definedName name="BExCZFZCXMLY5DWESYJ9NGTJYQ8M" hidden="1">#REF!</definedName>
    <definedName name="BExCZJ4P8WS0BDT31WDXI0ROE7D6" localSheetId="7" hidden="1">#REF!</definedName>
    <definedName name="BExCZJ4P8WS0BDT31WDXI0ROE7D6" hidden="1">#REF!</definedName>
    <definedName name="BExCZKH6NI0EE02L995IFVBD1J59" localSheetId="7" hidden="1">#REF!</definedName>
    <definedName name="BExCZKH6NI0EE02L995IFVBD1J59" hidden="1">#REF!</definedName>
    <definedName name="BExCZNRWARGGHWLSC1PEDZFLF3JV" localSheetId="7" hidden="1">#REF!</definedName>
    <definedName name="BExCZNRWARGGHWLSC1PEDZFLF3JV" hidden="1">#REF!</definedName>
    <definedName name="BExCZP9TBB61HISZ2U5QMQSO2LBE" localSheetId="7" hidden="1">#REF!</definedName>
    <definedName name="BExCZP9TBB61HISZ2U5QMQSO2LBE" hidden="1">#REF!</definedName>
    <definedName name="BExCZUD9FEOJBKDJ51Z3JON9LKJ8" localSheetId="7" hidden="1">#REF!</definedName>
    <definedName name="BExCZUD9FEOJBKDJ51Z3JON9LKJ8" hidden="1">#REF!</definedName>
    <definedName name="BExD0AUOVQT3UL53T2KUVJNGD0QF" localSheetId="7" hidden="1">#REF!</definedName>
    <definedName name="BExD0AUOVQT3UL53T2KUVJNGD0QF" hidden="1">#REF!</definedName>
    <definedName name="BExD0HALIN0JR4JTPGDEVAEE5EX5" localSheetId="7" hidden="1">#REF!</definedName>
    <definedName name="BExD0HALIN0JR4JTPGDEVAEE5EX5" hidden="1">#REF!</definedName>
    <definedName name="BExD0LCCDPG16YLY5WQSZF1XI5DA" localSheetId="7" hidden="1">#REF!</definedName>
    <definedName name="BExD0LCCDPG16YLY5WQSZF1XI5DA" hidden="1">#REF!</definedName>
    <definedName name="BExD0RMWSB4TRECEHTH6NN4K9DFZ" localSheetId="7" hidden="1">#REF!</definedName>
    <definedName name="BExD0RMWSB4TRECEHTH6NN4K9DFZ" hidden="1">#REF!</definedName>
    <definedName name="BExD0U6KG10QGVDI1XSHK0J10A2V" localSheetId="7" hidden="1">#REF!</definedName>
    <definedName name="BExD0U6KG10QGVDI1XSHK0J10A2V" hidden="1">#REF!</definedName>
    <definedName name="BExD0WQ6EQ2G82IAJI3FDQKGZH18" localSheetId="7" hidden="1">#REF!</definedName>
    <definedName name="BExD0WQ6EQ2G82IAJI3FDQKGZH18" hidden="1">#REF!</definedName>
    <definedName name="BExD13RUIBGRXDL4QDZ305UKUR12" localSheetId="7" hidden="1">#REF!</definedName>
    <definedName name="BExD13RUIBGRXDL4QDZ305UKUR12" hidden="1">#REF!</definedName>
    <definedName name="BExD14DETV5R4OOTMAXD5NAKWRO3" localSheetId="7" hidden="1">#REF!</definedName>
    <definedName name="BExD14DETV5R4OOTMAXD5NAKWRO3" hidden="1">#REF!</definedName>
    <definedName name="BExD1MI40YRCBI7KT4S9YHQJUO06" localSheetId="7" hidden="1">#REF!</definedName>
    <definedName name="BExD1MI40YRCBI7KT4S9YHQJUO06" hidden="1">#REF!</definedName>
    <definedName name="BExD1OAU9OXQAZA4D70HP72CU6GB" localSheetId="7" hidden="1">#REF!</definedName>
    <definedName name="BExD1OAU9OXQAZA4D70HP72CU6GB" hidden="1">#REF!</definedName>
    <definedName name="BExD1T8WPV0G6YOX7WMAIZD8XNBK" localSheetId="7" hidden="1">#REF!</definedName>
    <definedName name="BExD1T8WPV0G6YOX7WMAIZD8XNBK" hidden="1">#REF!</definedName>
    <definedName name="BExD1Y1JV61416YA1XRQHKWPZIE7" localSheetId="7" hidden="1">#REF!</definedName>
    <definedName name="BExD1Y1JV61416YA1XRQHKWPZIE7" hidden="1">#REF!</definedName>
    <definedName name="BExD2CFHIRMBKN5KXE5QP4XXEWFS" localSheetId="7" hidden="1">#REF!</definedName>
    <definedName name="BExD2CFHIRMBKN5KXE5QP4XXEWFS" hidden="1">#REF!</definedName>
    <definedName name="BExD2DMHH1HWXQ9W0YYMDP8AAX8Q" localSheetId="7" hidden="1">#REF!</definedName>
    <definedName name="BExD2DMHH1HWXQ9W0YYMDP8AAX8Q" hidden="1">#REF!</definedName>
    <definedName name="BExD2HTPC7IWBAU6OSQ67MQA8BYZ" localSheetId="7" hidden="1">#REF!</definedName>
    <definedName name="BExD2HTPC7IWBAU6OSQ67MQA8BYZ" hidden="1">#REF!</definedName>
    <definedName name="BExD2PWTVQ2CXNG6B7UDL8FIMXBH" localSheetId="7" hidden="1">#REF!</definedName>
    <definedName name="BExD2PWTVQ2CXNG6B7UDL8FIMXBH" hidden="1">#REF!</definedName>
    <definedName name="BExD2X9AQ03EX1AVVX44CXLXRPTI" localSheetId="7" hidden="1">#REF!</definedName>
    <definedName name="BExD2X9AQ03EX1AVVX44CXLXRPTI" hidden="1">#REF!</definedName>
    <definedName name="BExD2ZNL9MWJOEL2575KJZBDP2A6" localSheetId="7" hidden="1">#REF!</definedName>
    <definedName name="BExD2ZNL9MWJOEL2575KJZBDP2A6" hidden="1">#REF!</definedName>
    <definedName name="BExD34G79JRMB8BZRVN81P1H9MSB" localSheetId="7" hidden="1">#REF!</definedName>
    <definedName name="BExD34G79JRMB8BZRVN81P1H9MSB" hidden="1">#REF!</definedName>
    <definedName name="BExD35CL2NULPPEHAM954ETQIJA2" localSheetId="7" hidden="1">#REF!</definedName>
    <definedName name="BExD35CL2NULPPEHAM954ETQIJA2" hidden="1">#REF!</definedName>
    <definedName name="BExD363H2VGFIQUCE6LS4AC5J0ZT" localSheetId="7" hidden="1">#REF!</definedName>
    <definedName name="BExD363H2VGFIQUCE6LS4AC5J0ZT" hidden="1">#REF!</definedName>
    <definedName name="BExD3A588E939V61P1XEW0FI5Q0S" localSheetId="7" hidden="1">#REF!</definedName>
    <definedName name="BExD3A588E939V61P1XEW0FI5Q0S" hidden="1">#REF!</definedName>
    <definedName name="BExD3CJJDKVR9M18XI3WDZH80WL6" localSheetId="7" hidden="1">#REF!</definedName>
    <definedName name="BExD3CJJDKVR9M18XI3WDZH80WL6" hidden="1">#REF!</definedName>
    <definedName name="BExD3ESD9WYJIB3TRDPJ1CKXRAVL" localSheetId="7" hidden="1">#REF!</definedName>
    <definedName name="BExD3ESD9WYJIB3TRDPJ1CKXRAVL" hidden="1">#REF!</definedName>
    <definedName name="BExD3F368X5S25MWSUNIV57RDB57" localSheetId="7" hidden="1">#REF!</definedName>
    <definedName name="BExD3F368X5S25MWSUNIV57RDB57" hidden="1">#REF!</definedName>
    <definedName name="BExD3I8JTNF4LTMFY6GRVDJ6VLGG" localSheetId="7" hidden="1">#REF!</definedName>
    <definedName name="BExD3I8JTNF4LTMFY6GRVDJ6VLGG" hidden="1">#REF!</definedName>
    <definedName name="BExD3IJ5IT335SOSNV9L85WKAOSI" localSheetId="7" hidden="1">#REF!</definedName>
    <definedName name="BExD3IJ5IT335SOSNV9L85WKAOSI" hidden="1">#REF!</definedName>
    <definedName name="BExD3KBVUY57GMMQTOFEU6S6G1AY" localSheetId="7" hidden="1">#REF!</definedName>
    <definedName name="BExD3KBVUY57GMMQTOFEU6S6G1AY" hidden="1">#REF!</definedName>
    <definedName name="BExD3NMR7AW2Z6V8SC79VQR37NA6" localSheetId="7" hidden="1">#REF!</definedName>
    <definedName name="BExD3NMR7AW2Z6V8SC79VQR37NA6" hidden="1">#REF!</definedName>
    <definedName name="BExD3QXA2UQ2W4N7NYLUEOG40BZB" localSheetId="7" hidden="1">#REF!</definedName>
    <definedName name="BExD3QXA2UQ2W4N7NYLUEOG40BZB" hidden="1">#REF!</definedName>
    <definedName name="BExD3U2N041TEJ7GCN005UTPHNXY" localSheetId="7" hidden="1">#REF!</definedName>
    <definedName name="BExD3U2N041TEJ7GCN005UTPHNXY" hidden="1">#REF!</definedName>
    <definedName name="BExD3VPY5VEI1LLQ4I16T16251DT" localSheetId="7" hidden="1">#REF!</definedName>
    <definedName name="BExD3VPY5VEI1LLQ4I16T16251DT" hidden="1">#REF!</definedName>
    <definedName name="BExD3XIUEZZ1KIHV7CPS7DKUGIN8" localSheetId="7" hidden="1">#REF!</definedName>
    <definedName name="BExD3XIUEZZ1KIHV7CPS7DKUGIN8" hidden="1">#REF!</definedName>
    <definedName name="BExD40O0CFTNJFOFMMM1KH0P7BUI" localSheetId="7" hidden="1">#REF!</definedName>
    <definedName name="BExD40O0CFTNJFOFMMM1KH0P7BUI" hidden="1">#REF!</definedName>
    <definedName name="BExD47UYINTJY1PDIW2S1FZ8ZMIO" localSheetId="7" hidden="1">#REF!</definedName>
    <definedName name="BExD47UYINTJY1PDIW2S1FZ8ZMIO" hidden="1">#REF!</definedName>
    <definedName name="BExD4BR9HJ3MWWZ5KLVZWX9FJAUS" localSheetId="7" hidden="1">#REF!</definedName>
    <definedName name="BExD4BR9HJ3MWWZ5KLVZWX9FJAUS" hidden="1">#REF!</definedName>
    <definedName name="BExD4F1WTKT3H0N9MF4H1LX7MBSY" localSheetId="7" hidden="1">#REF!</definedName>
    <definedName name="BExD4F1WTKT3H0N9MF4H1LX7MBSY" hidden="1">#REF!</definedName>
    <definedName name="BExD4H5GQWXBS6LUL3TSP36DVO38" localSheetId="7" hidden="1">#REF!</definedName>
    <definedName name="BExD4H5GQWXBS6LUL3TSP36DVO38" hidden="1">#REF!</definedName>
    <definedName name="BExD4JJSS3QDBLABCJCHD45SRNPI" localSheetId="7" hidden="1">#REF!</definedName>
    <definedName name="BExD4JJSS3QDBLABCJCHD45SRNPI" hidden="1">#REF!</definedName>
    <definedName name="BExD4QQQ7V9LH5WWBJA3HKJXLVP6" localSheetId="7" hidden="1">#REF!</definedName>
    <definedName name="BExD4QQQ7V9LH5WWBJA3HKJXLVP6" hidden="1">#REF!</definedName>
    <definedName name="BExD4R1I0MKF033I5LPUYIMTZ6E8" localSheetId="7" hidden="1">#REF!</definedName>
    <definedName name="BExD4R1I0MKF033I5LPUYIMTZ6E8" hidden="1">#REF!</definedName>
    <definedName name="BExD50MT3M6XZLNUP9JL93EG6D9R" localSheetId="7" hidden="1">#REF!</definedName>
    <definedName name="BExD50MT3M6XZLNUP9JL93EG6D9R" hidden="1">#REF!</definedName>
    <definedName name="BExD5EV7KDSVF1CJT38M4IBPFLPY" localSheetId="7" hidden="1">#REF!</definedName>
    <definedName name="BExD5EV7KDSVF1CJT38M4IBPFLPY" hidden="1">#REF!</definedName>
    <definedName name="BExD5FRK547OESJRYAW574DZEZ7J" localSheetId="7" hidden="1">#REF!</definedName>
    <definedName name="BExD5FRK547OESJRYAW574DZEZ7J" hidden="1">#REF!</definedName>
    <definedName name="BExD5I5X2YA2YNCTCDSMEL4CWF4N" localSheetId="7" hidden="1">#REF!</definedName>
    <definedName name="BExD5I5X2YA2YNCTCDSMEL4CWF4N" hidden="1">#REF!</definedName>
    <definedName name="BExD5QUSRFJWRQ1ZM50WYLCF74DF" localSheetId="7" hidden="1">#REF!</definedName>
    <definedName name="BExD5QUSRFJWRQ1ZM50WYLCF74DF" hidden="1">#REF!</definedName>
    <definedName name="BExD5SSUIF6AJQHBHK8PNMFBPRYB" localSheetId="7" hidden="1">#REF!</definedName>
    <definedName name="BExD5SSUIF6AJQHBHK8PNMFBPRYB" hidden="1">#REF!</definedName>
    <definedName name="BExD623C9LRX18BE0W2V6SZLQUXX" localSheetId="7" hidden="1">#REF!</definedName>
    <definedName name="BExD623C9LRX18BE0W2V6SZLQUXX" hidden="1">#REF!</definedName>
    <definedName name="BExD6CQA7UMJBXV7AIFAIHUF2ICX" localSheetId="7" hidden="1">#REF!</definedName>
    <definedName name="BExD6CQA7UMJBXV7AIFAIHUF2ICX" hidden="1">#REF!</definedName>
    <definedName name="BExD6D18MCF5R8YJMPG21WE3GPJQ" localSheetId="7" hidden="1">#REF!</definedName>
    <definedName name="BExD6D18MCF5R8YJMPG21WE3GPJQ" hidden="1">#REF!</definedName>
    <definedName name="BExD6FKVK8WJWNYPVENR7Q8Q30PK" localSheetId="7" hidden="1">#REF!</definedName>
    <definedName name="BExD6FKVK8WJWNYPVENR7Q8Q30PK" hidden="1">#REF!</definedName>
    <definedName name="BExD6GMP0LK8WKVWMIT1NNH8CHLF" localSheetId="7" hidden="1">#REF!</definedName>
    <definedName name="BExD6GMP0LK8WKVWMIT1NNH8CHLF" hidden="1">#REF!</definedName>
    <definedName name="BExD6H2TE0WWAUIWVSSCLPZ6B88N" localSheetId="7" hidden="1">#REF!</definedName>
    <definedName name="BExD6H2TE0WWAUIWVSSCLPZ6B88N" hidden="1">#REF!</definedName>
    <definedName name="BExD71LTOE015TV5RSAHM8NT8GVW" localSheetId="7" hidden="1">#REF!</definedName>
    <definedName name="BExD71LTOE015TV5RSAHM8NT8GVW" hidden="1">#REF!</definedName>
    <definedName name="BExD73USXVADC7EHGHVTQNCT06ZA" localSheetId="7" hidden="1">#REF!</definedName>
    <definedName name="BExD73USXVADC7EHGHVTQNCT06ZA" hidden="1">#REF!</definedName>
    <definedName name="BExD7GAIGULTB3YHM1OS9RBQOTEC" localSheetId="7" hidden="1">#REF!</definedName>
    <definedName name="BExD7GAIGULTB3YHM1OS9RBQOTEC" hidden="1">#REF!</definedName>
    <definedName name="BExD7IE1DHIS52UFDCTSKPJQNRD5" localSheetId="7" hidden="1">#REF!</definedName>
    <definedName name="BExD7IE1DHIS52UFDCTSKPJQNRD5" hidden="1">#REF!</definedName>
    <definedName name="BExD7IUBGUWHYC9UNZ1IY5XFYKQN" localSheetId="7" hidden="1">#REF!</definedName>
    <definedName name="BExD7IUBGUWHYC9UNZ1IY5XFYKQN" hidden="1">#REF!</definedName>
    <definedName name="BExD7JQOJ35HGL8U2OCEI2P2JT7I" localSheetId="7" hidden="1">#REF!</definedName>
    <definedName name="BExD7JQOJ35HGL8U2OCEI2P2JT7I" hidden="1">#REF!</definedName>
    <definedName name="BExD7KSDKNDNH95NDT3S7GM3MUU2" localSheetId="7" hidden="1">#REF!</definedName>
    <definedName name="BExD7KSDKNDNH95NDT3S7GM3MUU2" hidden="1">#REF!</definedName>
    <definedName name="BExD8H5O087KQVWIVPUUID5VMGMS" localSheetId="7" hidden="1">#REF!</definedName>
    <definedName name="BExD8H5O087KQVWIVPUUID5VMGMS" hidden="1">#REF!</definedName>
    <definedName name="BExD8HLWJHFK6566YQLGOAPIWD7G" localSheetId="7" hidden="1">#REF!</definedName>
    <definedName name="BExD8HLWJHFK6566YQLGOAPIWD7G" hidden="1">#REF!</definedName>
    <definedName name="BExD8OCLZMFN5K3VZYI4Q4ITVKUA" localSheetId="7" hidden="1">#REF!</definedName>
    <definedName name="BExD8OCLZMFN5K3VZYI4Q4ITVKUA" hidden="1">#REF!</definedName>
    <definedName name="BExD93C1R6LC0631ECHVFYH0R0PD" localSheetId="7" hidden="1">#REF!</definedName>
    <definedName name="BExD93C1R6LC0631ECHVFYH0R0PD" hidden="1">#REF!</definedName>
    <definedName name="BExD97TXIO0COVNN4OH3DEJ33YLM" localSheetId="7" hidden="1">#REF!</definedName>
    <definedName name="BExD97TXIO0COVNN4OH3DEJ33YLM" hidden="1">#REF!</definedName>
    <definedName name="BExD99RZ1RFIMK6O1ZHSPJ68X9Y5" localSheetId="7" hidden="1">#REF!</definedName>
    <definedName name="BExD99RZ1RFIMK6O1ZHSPJ68X9Y5" hidden="1">#REF!</definedName>
    <definedName name="BExD9ATSNNU6SJVYYUCUG2AFS57W" localSheetId="7" hidden="1">#REF!</definedName>
    <definedName name="BExD9ATSNNU6SJVYYUCUG2AFS57W" hidden="1">#REF!</definedName>
    <definedName name="BExD9JO1QOKHUKL6DOEKDLUBPPKZ" localSheetId="7" hidden="1">#REF!</definedName>
    <definedName name="BExD9JO1QOKHUKL6DOEKDLUBPPKZ" hidden="1">#REF!</definedName>
    <definedName name="BExD9L0ID3VSOU609GKWYTA5BFMA" localSheetId="7" hidden="1">#REF!</definedName>
    <definedName name="BExD9L0ID3VSOU609GKWYTA5BFMA" hidden="1">#REF!</definedName>
    <definedName name="BExD9M7SEMG0JK2FUTTZXWIEBTKB" localSheetId="7" hidden="1">#REF!</definedName>
    <definedName name="BExD9M7SEMG0JK2FUTTZXWIEBTKB" hidden="1">#REF!</definedName>
    <definedName name="BExD9MNYBYB1AICQL5165G472IE2" localSheetId="7" hidden="1">#REF!</definedName>
    <definedName name="BExD9MNYBYB1AICQL5165G472IE2" hidden="1">#REF!</definedName>
    <definedName name="BExD9PNSYT7GASEGUVL48MUQ02WO" localSheetId="7" hidden="1">#REF!</definedName>
    <definedName name="BExD9PNSYT7GASEGUVL48MUQ02WO" hidden="1">#REF!</definedName>
    <definedName name="BExD9TK2MIWFH5SKUYU9ZKF4NPHQ" localSheetId="7" hidden="1">#REF!</definedName>
    <definedName name="BExD9TK2MIWFH5SKUYU9ZKF4NPHQ" hidden="1">#REF!</definedName>
    <definedName name="BExDA23J1UL1EN1K0BLX2TKAX4U0" localSheetId="7" hidden="1">#REF!</definedName>
    <definedName name="BExDA23J1UL1EN1K0BLX2TKAX4U0" hidden="1">#REF!</definedName>
    <definedName name="BExDA6594R2INH5X2F55YRZSKRND" localSheetId="7" hidden="1">#REF!</definedName>
    <definedName name="BExDA6594R2INH5X2F55YRZSKRND" hidden="1">#REF!</definedName>
    <definedName name="BExDA6LD9061UULVKUUI4QP8SK13" localSheetId="7" hidden="1">#REF!</definedName>
    <definedName name="BExDA6LD9061UULVKUUI4QP8SK13" hidden="1">#REF!</definedName>
    <definedName name="BExDAGMVMNLQ6QXASB9R6D8DIT12" localSheetId="7" hidden="1">#REF!</definedName>
    <definedName name="BExDAGMVMNLQ6QXASB9R6D8DIT12" hidden="1">#REF!</definedName>
    <definedName name="BExDAYBHU9ADLXI8VRC7F608RVGM" localSheetId="7" hidden="1">#REF!</definedName>
    <definedName name="BExDAYBHU9ADLXI8VRC7F608RVGM" hidden="1">#REF!</definedName>
    <definedName name="BExDBDR1XR0FV0CYUCB2OJ7CJCZU" localSheetId="7" hidden="1">#REF!</definedName>
    <definedName name="BExDBDR1XR0FV0CYUCB2OJ7CJCZU" hidden="1">#REF!</definedName>
    <definedName name="BExDC7F818VN0S18ID7XRCRVYPJ4" localSheetId="7" hidden="1">#REF!</definedName>
    <definedName name="BExDC7F818VN0S18ID7XRCRVYPJ4" hidden="1">#REF!</definedName>
    <definedName name="BExDCL7K96PC9VZYB70ZW3QPVIJE" localSheetId="7" hidden="1">#REF!</definedName>
    <definedName name="BExDCL7K96PC9VZYB70ZW3QPVIJE" hidden="1">#REF!</definedName>
    <definedName name="BExDCP3UZ3C2O4C1F7KMU0Z9U32N" localSheetId="7" hidden="1">#REF!</definedName>
    <definedName name="BExDCP3UZ3C2O4C1F7KMU0Z9U32N" hidden="1">#REF!</definedName>
    <definedName name="BExENU8ISP26W97JG63CN1XT9KB4" localSheetId="7" hidden="1">#REF!</definedName>
    <definedName name="BExENU8ISP26W97JG63CN1XT9KB4" hidden="1">#REF!</definedName>
    <definedName name="BExEO14OTKLVDBTNB2ONGZ4YB20H" localSheetId="7" hidden="1">#REF!</definedName>
    <definedName name="BExEO14OTKLVDBTNB2ONGZ4YB20H" hidden="1">#REF!</definedName>
    <definedName name="BExEO80UUNTK4DX33Z5TYLM8NYZM" localSheetId="7" hidden="1">#REF!</definedName>
    <definedName name="BExEO80UUNTK4DX33Z5TYLM8NYZM" hidden="1">#REF!</definedName>
    <definedName name="BExEOBX3WECDMYCV9RLN49APTXMM" localSheetId="7" hidden="1">#REF!</definedName>
    <definedName name="BExEOBX3WECDMYCV9RLN49APTXMM" hidden="1">#REF!</definedName>
    <definedName name="BExEPN9VIYI0FVL0HLZQXJFO6TT0" localSheetId="7" hidden="1">#REF!</definedName>
    <definedName name="BExEPN9VIYI0FVL0HLZQXJFO6TT0" hidden="1">#REF!</definedName>
    <definedName name="BExEPQPUOD4B6H60DKEB9159F7DR" localSheetId="7" hidden="1">#REF!</definedName>
    <definedName name="BExEPQPUOD4B6H60DKEB9159F7DR" hidden="1">#REF!</definedName>
    <definedName name="BExEPYT6VDSMR8MU2341Q5GM2Y9V" localSheetId="7" hidden="1">#REF!</definedName>
    <definedName name="BExEPYT6VDSMR8MU2341Q5GM2Y9V" hidden="1">#REF!</definedName>
    <definedName name="BExEQ2ENYLMY8K1796XBB31CJHNN" localSheetId="7" hidden="1">#REF!</definedName>
    <definedName name="BExEQ2ENYLMY8K1796XBB31CJHNN" hidden="1">#REF!</definedName>
    <definedName name="BExEQ2PFE4N40LEPGDPS90WDL6BN" localSheetId="7" hidden="1">#REF!</definedName>
    <definedName name="BExEQ2PFE4N40LEPGDPS90WDL6BN" hidden="1">#REF!</definedName>
    <definedName name="BExEQ2PFURT24NQYGYVE8NKX1EGA" localSheetId="7" hidden="1">#REF!</definedName>
    <definedName name="BExEQ2PFURT24NQYGYVE8NKX1EGA" hidden="1">#REF!</definedName>
    <definedName name="BExEQB8ZWXO6IIGOEPWTLOJGE2NR" localSheetId="7" hidden="1">#REF!</definedName>
    <definedName name="BExEQB8ZWXO6IIGOEPWTLOJGE2NR" hidden="1">#REF!</definedName>
    <definedName name="BExEQBZX0EL6LIKPY01197ACK65H" localSheetId="7" hidden="1">#REF!</definedName>
    <definedName name="BExEQBZX0EL6LIKPY01197ACK65H" hidden="1">#REF!</definedName>
    <definedName name="BExEQDXZALJLD4OBF74IKZBR13SR" localSheetId="7" hidden="1">#REF!</definedName>
    <definedName name="BExEQDXZALJLD4OBF74IKZBR13SR" hidden="1">#REF!</definedName>
    <definedName name="BExEQFLE2RPWGMWQAI4JMKUEFRPT" localSheetId="7" hidden="1">#REF!</definedName>
    <definedName name="BExEQFLE2RPWGMWQAI4JMKUEFRPT" hidden="1">#REF!</definedName>
    <definedName name="BExEQJHNJV9U65F5VGIGX0VM02VF" localSheetId="7" hidden="1">#REF!</definedName>
    <definedName name="BExEQJHNJV9U65F5VGIGX0VM02VF" hidden="1">#REF!</definedName>
    <definedName name="BExEQTZAP8R69U31W4LKGTKKGKQE" localSheetId="7" hidden="1">#REF!</definedName>
    <definedName name="BExEQTZAP8R69U31W4LKGTKKGKQE" hidden="1">#REF!</definedName>
    <definedName name="BExER2O72H1F9WV6S1J04C15PXX7" localSheetId="7" hidden="1">#REF!</definedName>
    <definedName name="BExER2O72H1F9WV6S1J04C15PXX7" hidden="1">#REF!</definedName>
    <definedName name="BExERIPCI7N2NW7JRL59DVT0TTSU" localSheetId="7" hidden="1">#REF!</definedName>
    <definedName name="BExERIPCI7N2NW7JRL59DVT0TTSU" hidden="1">#REF!</definedName>
    <definedName name="BExERRUIKIOATPZ9U4HQ0V52RJAU" localSheetId="7" hidden="1">#REF!</definedName>
    <definedName name="BExERRUIKIOATPZ9U4HQ0V52RJAU" hidden="1">#REF!</definedName>
    <definedName name="BExERSANFNM1O7T65PC5MJ301YET" localSheetId="7" hidden="1">#REF!</definedName>
    <definedName name="BExERSANFNM1O7T65PC5MJ301YET" hidden="1">#REF!</definedName>
    <definedName name="BExERU8P606C6QQZZL55U0ZQYQF1" localSheetId="7" hidden="1">#REF!</definedName>
    <definedName name="BExERU8P606C6QQZZL55U0ZQYQF1" hidden="1">#REF!</definedName>
    <definedName name="BExERWCEBKQRYWRQLYJ4UCMMKTHG" localSheetId="7" hidden="1">[38]ZZCOOM_M03_Q004!#REF!</definedName>
    <definedName name="BExERWCEBKQRYWRQLYJ4UCMMKTHG" hidden="1">[38]ZZCOOM_M03_Q004!#REF!</definedName>
    <definedName name="BExERXE1QW042A2T25RI4DVUU59O" localSheetId="7" hidden="1">#REF!</definedName>
    <definedName name="BExERXE1QW042A2T25RI4DVUU59O" hidden="1">#REF!</definedName>
    <definedName name="BExES44RHHDL3V7FLV6M20834WF1" localSheetId="7" hidden="1">#REF!</definedName>
    <definedName name="BExES44RHHDL3V7FLV6M20834WF1" hidden="1">#REF!</definedName>
    <definedName name="BExES4A7VE2X3RYYTVRLKZD4I7WU" localSheetId="7" hidden="1">#REF!</definedName>
    <definedName name="BExES4A7VE2X3RYYTVRLKZD4I7WU" hidden="1">#REF!</definedName>
    <definedName name="BExESLYUFDACMPARVY264HKBCXLX" localSheetId="7" hidden="1">#REF!</definedName>
    <definedName name="BExESLYUFDACMPARVY264HKBCXLX" hidden="1">#REF!</definedName>
    <definedName name="BExESMKD95A649M0WRSG6CXXP326" localSheetId="7" hidden="1">#REF!</definedName>
    <definedName name="BExESMKD95A649M0WRSG6CXXP326" hidden="1">#REF!</definedName>
    <definedName name="BExESR27ZXJG5VMY4PR9D940VS7T" localSheetId="7" hidden="1">#REF!</definedName>
    <definedName name="BExESR27ZXJG5VMY4PR9D940VS7T" hidden="1">#REF!</definedName>
    <definedName name="BExESVK1YRJM6UG6FBYOF9CNX29X" localSheetId="7" hidden="1">#REF!</definedName>
    <definedName name="BExESVK1YRJM6UG6FBYOF9CNX29X" hidden="1">#REF!</definedName>
    <definedName name="BExESZ03KXL8DQ2591HLR56ZML94" localSheetId="7" hidden="1">#REF!</definedName>
    <definedName name="BExESZ03KXL8DQ2591HLR56ZML94" hidden="1">#REF!</definedName>
    <definedName name="BExESZAW5N443NRTKIP59OEI1CR6" localSheetId="7" hidden="1">#REF!</definedName>
    <definedName name="BExESZAW5N443NRTKIP59OEI1CR6" hidden="1">#REF!</definedName>
    <definedName name="BExET3HXQ60A4O2OLKX8QNXRI6LQ" localSheetId="7" hidden="1">#REF!</definedName>
    <definedName name="BExET3HXQ60A4O2OLKX8QNXRI6LQ" hidden="1">#REF!</definedName>
    <definedName name="BExET4EAH366GROMVVMDCSUI1018" localSheetId="7" hidden="1">#REF!</definedName>
    <definedName name="BExET4EAH366GROMVVMDCSUI1018" hidden="1">#REF!</definedName>
    <definedName name="BExETA3B1FCIOA80H94K90FWXQKE" localSheetId="7" hidden="1">#REF!</definedName>
    <definedName name="BExETA3B1FCIOA80H94K90FWXQKE" hidden="1">#REF!</definedName>
    <definedName name="BExETAZOYT4CJIT8RRKC9F2HJG1D" localSheetId="7" hidden="1">#REF!</definedName>
    <definedName name="BExETAZOYT4CJIT8RRKC9F2HJG1D" hidden="1">#REF!</definedName>
    <definedName name="BExETB55BNG40G9YOI2H6UHIR9WU" localSheetId="7" hidden="1">#REF!</definedName>
    <definedName name="BExETB55BNG40G9YOI2H6UHIR9WU" hidden="1">#REF!</definedName>
    <definedName name="BExETF6QD5A9GEINE1KZRRC2LXWM" localSheetId="7" hidden="1">#REF!</definedName>
    <definedName name="BExETF6QD5A9GEINE1KZRRC2LXWM" hidden="1">#REF!</definedName>
    <definedName name="BExETQ9XRXLUACN82805SPSPNKHI" localSheetId="7" hidden="1">#REF!</definedName>
    <definedName name="BExETQ9XRXLUACN82805SPSPNKHI" hidden="1">#REF!</definedName>
    <definedName name="BExETR0YRMOR63E6DHLEHV9QVVON" localSheetId="7" hidden="1">#REF!</definedName>
    <definedName name="BExETR0YRMOR63E6DHLEHV9QVVON" hidden="1">#REF!</definedName>
    <definedName name="BExETVO51BGF7GGNGB21UD7OIF15" localSheetId="7" hidden="1">#REF!</definedName>
    <definedName name="BExETVO51BGF7GGNGB21UD7OIF15" hidden="1">#REF!</definedName>
    <definedName name="BExETVTGY38YXYYF7N73OYN6FYY3" localSheetId="7" hidden="1">#REF!</definedName>
    <definedName name="BExETVTGY38YXYYF7N73OYN6FYY3" hidden="1">#REF!</definedName>
    <definedName name="BExETVTH8RADW05P2XUUV7V44TWW" localSheetId="7" hidden="1">#REF!</definedName>
    <definedName name="BExETVTH8RADW05P2XUUV7V44TWW" hidden="1">#REF!</definedName>
    <definedName name="BExETW9PYUAV5QY6A4VCYZRIOUX4" localSheetId="7" hidden="1">#REF!</definedName>
    <definedName name="BExETW9PYUAV5QY6A4VCYZRIOUX4" hidden="1">#REF!</definedName>
    <definedName name="BExEUGNELLVZ7K2PYWP2TG8T65XQ" localSheetId="7" hidden="1">#REF!</definedName>
    <definedName name="BExEUGNELLVZ7K2PYWP2TG8T65XQ" hidden="1">#REF!</definedName>
    <definedName name="BExEUHUG1NGJGB6F1UH5IKFZ9B9M" localSheetId="7" hidden="1">#REF!</definedName>
    <definedName name="BExEUHUG1NGJGB6F1UH5IKFZ9B9M" hidden="1">#REF!</definedName>
    <definedName name="BExEUNE4T242Y59C6MS28MXEUGCP" localSheetId="7" hidden="1">#REF!</definedName>
    <definedName name="BExEUNE4T242Y59C6MS28MXEUGCP" hidden="1">#REF!</definedName>
    <definedName name="BExEUNU7FYVTR4DD1D31SS7PNXX2" localSheetId="7" hidden="1">#REF!</definedName>
    <definedName name="BExEUNU7FYVTR4DD1D31SS7PNXX2" hidden="1">#REF!</definedName>
    <definedName name="BExEUOAHB0OT3BACAHNZ3B905C0P" localSheetId="7" hidden="1">#REF!</definedName>
    <definedName name="BExEUOAHB0OT3BACAHNZ3B905C0P" hidden="1">#REF!</definedName>
    <definedName name="BExEV2TP7NA3ZR6RJGH5ER370OUM" localSheetId="7" hidden="1">#REF!</definedName>
    <definedName name="BExEV2TP7NA3ZR6RJGH5ER370OUM" hidden="1">#REF!</definedName>
    <definedName name="BExEV3Q7M5YTX3CY3QCP1SUIEP2E" localSheetId="7" hidden="1">#REF!</definedName>
    <definedName name="BExEV3Q7M5YTX3CY3QCP1SUIEP2E" hidden="1">#REF!</definedName>
    <definedName name="BExEV69USLNYO2QRJRC0J92XUF00" localSheetId="7" hidden="1">#REF!</definedName>
    <definedName name="BExEV69USLNYO2QRJRC0J92XUF00" hidden="1">#REF!</definedName>
    <definedName name="BExEV6KNTQOCFD7GV726XQEVQ7R6" localSheetId="7" hidden="1">#REF!</definedName>
    <definedName name="BExEV6KNTQOCFD7GV726XQEVQ7R6" hidden="1">#REF!</definedName>
    <definedName name="BExEV6VGM4POO9QT9KH3QA3VYCWM" localSheetId="7" hidden="1">#REF!</definedName>
    <definedName name="BExEV6VGM4POO9QT9KH3QA3VYCWM" hidden="1">#REF!</definedName>
    <definedName name="BExEVCEYMOI0PGO7HAEOS9CVMU2O" localSheetId="7" hidden="1">#REF!</definedName>
    <definedName name="BExEVCEYMOI0PGO7HAEOS9CVMU2O" hidden="1">#REF!</definedName>
    <definedName name="BExEVET98G3FU6QBF9LHYWSAMV0O" localSheetId="7" hidden="1">#REF!</definedName>
    <definedName name="BExEVET98G3FU6QBF9LHYWSAMV0O" hidden="1">#REF!</definedName>
    <definedName name="BExEVNCUT0PDUYNJH7G6BSEWZOT2" localSheetId="7" hidden="1">#REF!</definedName>
    <definedName name="BExEVNCUT0PDUYNJH7G6BSEWZOT2" hidden="1">#REF!</definedName>
    <definedName name="BExEVPGF4V5J0WQRZKUM8F9TTKZJ" localSheetId="7" hidden="1">#REF!</definedName>
    <definedName name="BExEVPGF4V5J0WQRZKUM8F9TTKZJ" hidden="1">#REF!</definedName>
    <definedName name="BExEVVLIEVWYRF2UUC1H0H5QU1CP" localSheetId="7" hidden="1">#REF!</definedName>
    <definedName name="BExEVVLIEVWYRF2UUC1H0H5QU1CP" hidden="1">#REF!</definedName>
    <definedName name="BExEVWCKO8T84GW9Z3X47915XKSH" localSheetId="7" hidden="1">#REF!</definedName>
    <definedName name="BExEVWCKO8T84GW9Z3X47915XKSH" hidden="1">#REF!</definedName>
    <definedName name="BExEVZSJWMZ5L2ZE7AZC57CXKW6T" localSheetId="7" hidden="1">#REF!</definedName>
    <definedName name="BExEVZSJWMZ5L2ZE7AZC57CXKW6T" hidden="1">#REF!</definedName>
    <definedName name="BExEW0JL1GFFCXMDGW54CI7Y8FZN" localSheetId="7" hidden="1">#REF!</definedName>
    <definedName name="BExEW0JL1GFFCXMDGW54CI7Y8FZN" hidden="1">#REF!</definedName>
    <definedName name="BExEW68M9WL8214QH9C7VCK7BN08" localSheetId="7" hidden="1">#REF!</definedName>
    <definedName name="BExEW68M9WL8214QH9C7VCK7BN08" hidden="1">#REF!</definedName>
    <definedName name="BExEW8HFKH6F47KIHYBDRUEFZ2ZZ" localSheetId="7" hidden="1">#REF!</definedName>
    <definedName name="BExEW8HFKH6F47KIHYBDRUEFZ2ZZ" hidden="1">#REF!</definedName>
    <definedName name="BExEWB6JHMITZPXHB6JATOCLLKLJ" localSheetId="7" hidden="1">#REF!</definedName>
    <definedName name="BExEWB6JHMITZPXHB6JATOCLLKLJ" hidden="1">#REF!</definedName>
    <definedName name="BExEWNBGQS1U2LW3W84T4LSJ9K00" localSheetId="7" hidden="1">#REF!</definedName>
    <definedName name="BExEWNBGQS1U2LW3W84T4LSJ9K00" hidden="1">#REF!</definedName>
    <definedName name="BExEWO7STL7HNZSTY8VQBPTX1WK6" localSheetId="7" hidden="1">#REF!</definedName>
    <definedName name="BExEWO7STL7HNZSTY8VQBPTX1WK6" hidden="1">#REF!</definedName>
    <definedName name="BExEWQ0M1N3KMKTDJ73H10QSG4W1" localSheetId="7" hidden="1">#REF!</definedName>
    <definedName name="BExEWQ0M1N3KMKTDJ73H10QSG4W1" hidden="1">#REF!</definedName>
    <definedName name="BExEX43OR6NH8GF32YY2ZB6Y8WGP" localSheetId="7" hidden="1">#REF!</definedName>
    <definedName name="BExEX43OR6NH8GF32YY2ZB6Y8WGP" hidden="1">#REF!</definedName>
    <definedName name="BExEX85F3OSW8NSCYGYPS9372Z1Q" localSheetId="7" hidden="1">#REF!</definedName>
    <definedName name="BExEX85F3OSW8NSCYGYPS9372Z1Q" hidden="1">#REF!</definedName>
    <definedName name="BExEX9HWY2G6928ZVVVQF77QCM2C" localSheetId="7" hidden="1">#REF!</definedName>
    <definedName name="BExEX9HWY2G6928ZVVVQF77QCM2C" hidden="1">#REF!</definedName>
    <definedName name="BExEXBQWAYKMVBRJRHB8PFCSYFVN" localSheetId="7" hidden="1">#REF!</definedName>
    <definedName name="BExEXBQWAYKMVBRJRHB8PFCSYFVN" hidden="1">#REF!</definedName>
    <definedName name="BExEXGE2TE9MQWLQVHL7XGQWL102" localSheetId="7" hidden="1">#REF!</definedName>
    <definedName name="BExEXGE2TE9MQWLQVHL7XGQWL102" hidden="1">#REF!</definedName>
    <definedName name="BExEXRBZ0DI9E2UFLLKYWGN66B61" localSheetId="7" hidden="1">#REF!</definedName>
    <definedName name="BExEXRBZ0DI9E2UFLLKYWGN66B61" hidden="1">#REF!</definedName>
    <definedName name="BExEXW4FSOZ9C2SZSQIAA3W82I5K" localSheetId="7" hidden="1">#REF!</definedName>
    <definedName name="BExEXW4FSOZ9C2SZSQIAA3W82I5K" hidden="1">#REF!</definedName>
    <definedName name="BExEXZ4H2ZUNEW5I6I74GK08QAQC" localSheetId="7" hidden="1">#REF!</definedName>
    <definedName name="BExEXZ4H2ZUNEW5I6I74GK08QAQC" hidden="1">#REF!</definedName>
    <definedName name="BExEY42GK80HA9M84NTZ3NV9K2VI" localSheetId="7" hidden="1">#REF!</definedName>
    <definedName name="BExEY42GK80HA9M84NTZ3NV9K2VI" hidden="1">#REF!</definedName>
    <definedName name="BExEYLG9FL9V1JPPNZ3FUDNSEJ4V" localSheetId="7" hidden="1">#REF!</definedName>
    <definedName name="BExEYLG9FL9V1JPPNZ3FUDNSEJ4V" hidden="1">#REF!</definedName>
    <definedName name="BExEYOW8C1B3OUUCIGEC7L8OOW1Z" localSheetId="7" hidden="1">#REF!</definedName>
    <definedName name="BExEYOW8C1B3OUUCIGEC7L8OOW1Z" hidden="1">#REF!</definedName>
    <definedName name="BExEYPCI2LT224YS4M3T50V85FAG" localSheetId="7" hidden="1">#REF!</definedName>
    <definedName name="BExEYPCI2LT224YS4M3T50V85FAG" hidden="1">#REF!</definedName>
    <definedName name="BExEYUQJXZT6N5HJH8ACJF6SRWEE" localSheetId="7" hidden="1">#REF!</definedName>
    <definedName name="BExEYUQJXZT6N5HJH8ACJF6SRWEE" hidden="1">#REF!</definedName>
    <definedName name="BExEYYC7KLO4XJQW9GMGVVJQXF4C" localSheetId="7" hidden="1">#REF!</definedName>
    <definedName name="BExEYYC7KLO4XJQW9GMGVVJQXF4C" hidden="1">#REF!</definedName>
    <definedName name="BExEZ1S6VZCG01ZPLBSS9Z1SBOJ2" localSheetId="7" hidden="1">#REF!</definedName>
    <definedName name="BExEZ1S6VZCG01ZPLBSS9Z1SBOJ2" hidden="1">#REF!</definedName>
    <definedName name="BExEZ6KV8TDKOO0Y66LSH9DCFW5M" localSheetId="7" hidden="1">#REF!</definedName>
    <definedName name="BExEZ6KV8TDKOO0Y66LSH9DCFW5M" hidden="1">#REF!</definedName>
    <definedName name="BExEZGBFNJR8DLPN0V11AU22L6WY" localSheetId="7" hidden="1">#REF!</definedName>
    <definedName name="BExEZGBFNJR8DLPN0V11AU22L6WY" hidden="1">#REF!</definedName>
    <definedName name="BExEZVR61GWO1ZM3XHWUKRJJMQXV" localSheetId="7" hidden="1">#REF!</definedName>
    <definedName name="BExEZVR61GWO1ZM3XHWUKRJJMQXV" hidden="1">#REF!</definedName>
    <definedName name="BExF02Y3V3QEPO2XLDSK47APK9XJ" localSheetId="7" hidden="1">#REF!</definedName>
    <definedName name="BExF02Y3V3QEPO2XLDSK47APK9XJ" hidden="1">#REF!</definedName>
    <definedName name="BExF03E824NHBODFUZ3PZ5HLF85X" localSheetId="7" hidden="1">#REF!</definedName>
    <definedName name="BExF03E824NHBODFUZ3PZ5HLF85X" hidden="1">#REF!</definedName>
    <definedName name="BExF09OS91RT7N7IW8JLMZ121ZP3" localSheetId="7" hidden="1">#REF!</definedName>
    <definedName name="BExF09OS91RT7N7IW8JLMZ121ZP3" hidden="1">#REF!</definedName>
    <definedName name="BExF0D4SEQ7RRCAER8UQKUJ4HH0Q" localSheetId="7" hidden="1">#REF!</definedName>
    <definedName name="BExF0D4SEQ7RRCAER8UQKUJ4HH0Q" hidden="1">#REF!</definedName>
    <definedName name="BExF0D4Z97PCG5JI9CC2TFB553AX" localSheetId="7" hidden="1">#REF!</definedName>
    <definedName name="BExF0D4Z97PCG5JI9CC2TFB553AX" hidden="1">#REF!</definedName>
    <definedName name="BExF0DAB1PUE0V936NFEK68CCKTJ" localSheetId="7" hidden="1">#REF!</definedName>
    <definedName name="BExF0DAB1PUE0V936NFEK68CCKTJ" hidden="1">#REF!</definedName>
    <definedName name="BExF0LOEHV42P2DV7QL8O7HOQ3N9" localSheetId="7" hidden="1">#REF!</definedName>
    <definedName name="BExF0LOEHV42P2DV7QL8O7HOQ3N9" hidden="1">#REF!</definedName>
    <definedName name="BExF0QRT0ZP2578DKKC9SRW40F5L" localSheetId="7" hidden="1">#REF!</definedName>
    <definedName name="BExF0QRT0ZP2578DKKC9SRW40F5L" hidden="1">#REF!</definedName>
    <definedName name="BExF0WRM9VO25RLSO03ZOCE8H7K5" localSheetId="7" hidden="1">#REF!</definedName>
    <definedName name="BExF0WRM9VO25RLSO03ZOCE8H7K5" hidden="1">#REF!</definedName>
    <definedName name="BExF0ZRI7W4RSLIDLHTSM0AWXO3S" localSheetId="7" hidden="1">#REF!</definedName>
    <definedName name="BExF0ZRI7W4RSLIDLHTSM0AWXO3S" hidden="1">#REF!</definedName>
    <definedName name="BExF19CT3MMZZ2T5EWMDNG3UOJ01" localSheetId="7" hidden="1">#REF!</definedName>
    <definedName name="BExF19CT3MMZZ2T5EWMDNG3UOJ01" hidden="1">#REF!</definedName>
    <definedName name="BExF1C1VNHJBRW2XQKVSL1KSLFZ8" localSheetId="7" hidden="1">#REF!</definedName>
    <definedName name="BExF1C1VNHJBRW2XQKVSL1KSLFZ8" hidden="1">#REF!</definedName>
    <definedName name="BExF1M38U6NX17YJA8YU359B5Z4M" localSheetId="7" hidden="1">#REF!</definedName>
    <definedName name="BExF1M38U6NX17YJA8YU359B5Z4M" hidden="1">#REF!</definedName>
    <definedName name="BExF1MU4W3NPEY0OHRDWP5IANCBB" localSheetId="7" hidden="1">#REF!</definedName>
    <definedName name="BExF1MU4W3NPEY0OHRDWP5IANCBB" hidden="1">#REF!</definedName>
    <definedName name="BExF1MZN8MWMOKOARHJ1QAF9HPGT" localSheetId="7" hidden="1">#REF!</definedName>
    <definedName name="BExF1MZN8MWMOKOARHJ1QAF9HPGT" hidden="1">#REF!</definedName>
    <definedName name="BExF1US4ZIQYSU5LBFYNRA9N0K2O" localSheetId="7" hidden="1">#REF!</definedName>
    <definedName name="BExF1US4ZIQYSU5LBFYNRA9N0K2O" hidden="1">#REF!</definedName>
    <definedName name="BExF272JNPJCK1XLBG016XXBVFO8" localSheetId="7" hidden="1">#REF!</definedName>
    <definedName name="BExF272JNPJCK1XLBG016XXBVFO8" hidden="1">#REF!</definedName>
    <definedName name="BExF2CWZN6E87RGTBMD4YQI2QT7R" localSheetId="7" hidden="1">#REF!</definedName>
    <definedName name="BExF2CWZN6E87RGTBMD4YQI2QT7R" hidden="1">#REF!</definedName>
    <definedName name="BExF2DYO1WQ7GMXSTAQRDBW1NSFG" localSheetId="7" hidden="1">#REF!</definedName>
    <definedName name="BExF2DYO1WQ7GMXSTAQRDBW1NSFG" hidden="1">#REF!</definedName>
    <definedName name="BExF2H9D3MC9XKLPZ6VIP4F7G4YN" localSheetId="7" hidden="1">#REF!</definedName>
    <definedName name="BExF2H9D3MC9XKLPZ6VIP4F7G4YN" hidden="1">#REF!</definedName>
    <definedName name="BExF2MSWNUY9Z6BZJQZ538PPTION" localSheetId="7" hidden="1">#REF!</definedName>
    <definedName name="BExF2MSWNUY9Z6BZJQZ538PPTION" hidden="1">#REF!</definedName>
    <definedName name="BExF2QZYWHTYGUTTXR15CKCV3LS7" localSheetId="7" hidden="1">#REF!</definedName>
    <definedName name="BExF2QZYWHTYGUTTXR15CKCV3LS7" hidden="1">#REF!</definedName>
    <definedName name="BExF2T8Y6TSJ74RMSZOA9CEH4OZ6" localSheetId="7" hidden="1">#REF!</definedName>
    <definedName name="BExF2T8Y6TSJ74RMSZOA9CEH4OZ6" hidden="1">#REF!</definedName>
    <definedName name="BExF31N3YM4F37EOOY8M8VI1KXN8" localSheetId="7" hidden="1">#REF!</definedName>
    <definedName name="BExF31N3YM4F37EOOY8M8VI1KXN8" hidden="1">#REF!</definedName>
    <definedName name="BExF37C1YKBT79Z9SOJAG5MXQGTU" localSheetId="7" hidden="1">#REF!</definedName>
    <definedName name="BExF37C1YKBT79Z9SOJAG5MXQGTU" hidden="1">#REF!</definedName>
    <definedName name="BExF3A6HPA6DGYALZNHHJPMCUYZR" localSheetId="7" hidden="1">#REF!</definedName>
    <definedName name="BExF3A6HPA6DGYALZNHHJPMCUYZR" hidden="1">#REF!</definedName>
    <definedName name="BExF3GMJW5D7066GYKTMM3CVH1HE" localSheetId="7" hidden="1">#REF!</definedName>
    <definedName name="BExF3GMJW5D7066GYKTMM3CVH1HE" hidden="1">#REF!</definedName>
    <definedName name="BExF3I9T44X7DV9HHV51DVDDPPZG" localSheetId="7" hidden="1">#REF!</definedName>
    <definedName name="BExF3I9T44X7DV9HHV51DVDDPPZG" hidden="1">#REF!</definedName>
    <definedName name="BExF3IKLZ35F2D4DI7R7P7NZLVC3" localSheetId="7" hidden="1">#REF!</definedName>
    <definedName name="BExF3IKLZ35F2D4DI7R7P7NZLVC3" hidden="1">#REF!</definedName>
    <definedName name="BExF3JMFX5DILOIFUDIO1HZUK875" localSheetId="7" hidden="1">#REF!</definedName>
    <definedName name="BExF3JMFX5DILOIFUDIO1HZUK875" hidden="1">#REF!</definedName>
    <definedName name="BExF3KIO2G9LJYXZ61H8PJJ6OQXV" localSheetId="7" hidden="1">#REF!</definedName>
    <definedName name="BExF3KIO2G9LJYXZ61H8PJJ6OQXV" hidden="1">#REF!</definedName>
    <definedName name="BExF3MGVCZHXDAUDZAGUYESZ3RC8" localSheetId="7" hidden="1">#REF!</definedName>
    <definedName name="BExF3MGVCZHXDAUDZAGUYESZ3RC8" hidden="1">#REF!</definedName>
    <definedName name="BExF3NTC4BGZEM6B87TCFX277QCS" localSheetId="7" hidden="1">#REF!</definedName>
    <definedName name="BExF3NTC4BGZEM6B87TCFX277QCS" hidden="1">#REF!</definedName>
    <definedName name="BExF3Q2DOSQI9SIAXB522CN0WBZ7" localSheetId="7" hidden="1">#REF!</definedName>
    <definedName name="BExF3Q2DOSQI9SIAXB522CN0WBZ7" hidden="1">#REF!</definedName>
    <definedName name="BExF3Q7NI90WT31QHYSJDIG0LLLJ" localSheetId="7" hidden="1">#REF!</definedName>
    <definedName name="BExF3Q7NI90WT31QHYSJDIG0LLLJ" hidden="1">#REF!</definedName>
    <definedName name="BExF3QD55TIY1MSBSRK9TUJKBEWO" localSheetId="7" hidden="1">#REF!</definedName>
    <definedName name="BExF3QD55TIY1MSBSRK9TUJKBEWO" hidden="1">#REF!</definedName>
    <definedName name="BExF3QT8J6RIF1L3R700MBSKIOKW" localSheetId="7" hidden="1">#REF!</definedName>
    <definedName name="BExF3QT8J6RIF1L3R700MBSKIOKW" hidden="1">#REF!</definedName>
    <definedName name="BExF42SSBVPMLK2UB3B7FPEIY9TU" localSheetId="7" hidden="1">#REF!</definedName>
    <definedName name="BExF42SSBVPMLK2UB3B7FPEIY9TU" hidden="1">#REF!</definedName>
    <definedName name="BExF4HXSWB50BKYPWA0HTT8W56H6" localSheetId="7" hidden="1">#REF!</definedName>
    <definedName name="BExF4HXSWB50BKYPWA0HTT8W56H6" hidden="1">#REF!</definedName>
    <definedName name="BExF4J4Y60OUA8GY6YN8XVRUX80A" localSheetId="7" hidden="1">#REF!</definedName>
    <definedName name="BExF4J4Y60OUA8GY6YN8XVRUX80A" hidden="1">#REF!</definedName>
    <definedName name="BExF4KHF04IWW4LQ95FHQPFE4Y9K" localSheetId="7" hidden="1">#REF!</definedName>
    <definedName name="BExF4KHF04IWW4LQ95FHQPFE4Y9K" hidden="1">#REF!</definedName>
    <definedName name="BExF4MVQM5Y0QRDLDFSKWWTF709C" localSheetId="7" hidden="1">#REF!</definedName>
    <definedName name="BExF4MVQM5Y0QRDLDFSKWWTF709C" hidden="1">#REF!</definedName>
    <definedName name="BExF4PVMZYV36E8HOYY06J81AMBI" localSheetId="7" hidden="1">#REF!</definedName>
    <definedName name="BExF4PVMZYV36E8HOYY06J81AMBI" hidden="1">#REF!</definedName>
    <definedName name="BExF4SF9NEX1FZE9N8EXT89PM54D" localSheetId="7" hidden="1">#REF!</definedName>
    <definedName name="BExF4SF9NEX1FZE9N8EXT89PM54D" hidden="1">#REF!</definedName>
    <definedName name="BExF52GTGP8MHGII4KJ8TJGR8W8U" localSheetId="7" hidden="1">#REF!</definedName>
    <definedName name="BExF52GTGP8MHGII4KJ8TJGR8W8U" hidden="1">#REF!</definedName>
    <definedName name="BExF57K7L3UC1I2FSAWURR4SN0UN" localSheetId="7" hidden="1">#REF!</definedName>
    <definedName name="BExF57K7L3UC1I2FSAWURR4SN0UN" hidden="1">#REF!</definedName>
    <definedName name="BExF5HR2GFV7O8LKG9SJ4BY78LYA" localSheetId="7" hidden="1">#REF!</definedName>
    <definedName name="BExF5HR2GFV7O8LKG9SJ4BY78LYA" hidden="1">#REF!</definedName>
    <definedName name="BExF5ZFO2A29GHWR5ES64Z9OS16J" localSheetId="7" hidden="1">#REF!</definedName>
    <definedName name="BExF5ZFO2A29GHWR5ES64Z9OS16J" hidden="1">#REF!</definedName>
    <definedName name="BExF63S045JO7H2ZJCBTBVH3SUIF" localSheetId="7" hidden="1">#REF!</definedName>
    <definedName name="BExF63S045JO7H2ZJCBTBVH3SUIF" hidden="1">#REF!</definedName>
    <definedName name="BExF642TEGTXCI9A61ZOONJCB0U1" localSheetId="7" hidden="1">#REF!</definedName>
    <definedName name="BExF642TEGTXCI9A61ZOONJCB0U1" hidden="1">#REF!</definedName>
    <definedName name="BExF67O951CF8UJF3KBDNR0E83C1" localSheetId="7" hidden="1">#REF!</definedName>
    <definedName name="BExF67O951CF8UJF3KBDNR0E83C1" hidden="1">#REF!</definedName>
    <definedName name="BExF6EV7I35NVMIJGYTB6E24YVPA" localSheetId="7" hidden="1">#REF!</definedName>
    <definedName name="BExF6EV7I35NVMIJGYTB6E24YVPA" hidden="1">#REF!</definedName>
    <definedName name="BExF6FGUF393KTMBT40S5BYAFG00" localSheetId="7" hidden="1">#REF!</definedName>
    <definedName name="BExF6FGUF393KTMBT40S5BYAFG00" hidden="1">#REF!</definedName>
    <definedName name="BExF6GNYXWY8A0SY4PW1B6KJMMTM" localSheetId="7" hidden="1">#REF!</definedName>
    <definedName name="BExF6GNYXWY8A0SY4PW1B6KJMMTM" hidden="1">#REF!</definedName>
    <definedName name="BExF6IB8K74Z0AFT05GPOKKZW7C9" localSheetId="7" hidden="1">#REF!</definedName>
    <definedName name="BExF6IB8K74Z0AFT05GPOKKZW7C9" hidden="1">#REF!</definedName>
    <definedName name="BExF6NUXJI11W2IAZNAM1QWC0459" localSheetId="7" hidden="1">#REF!</definedName>
    <definedName name="BExF6NUXJI11W2IAZNAM1QWC0459" hidden="1">#REF!</definedName>
    <definedName name="BExF6RR76KNVIXGJOVFO8GDILKGZ" localSheetId="7" hidden="1">#REF!</definedName>
    <definedName name="BExF6RR76KNVIXGJOVFO8GDILKGZ" hidden="1">#REF!</definedName>
    <definedName name="BExF6ZE8D5CMPJPRWT6S4HM56LPF" localSheetId="7" hidden="1">#REF!</definedName>
    <definedName name="BExF6ZE8D5CMPJPRWT6S4HM56LPF" hidden="1">#REF!</definedName>
    <definedName name="BExF76FV8SF7AJK7B35AL7VTZF6D" localSheetId="7" hidden="1">#REF!</definedName>
    <definedName name="BExF76FV8SF7AJK7B35AL7VTZF6D" hidden="1">#REF!</definedName>
    <definedName name="BExF7EOIMC1OYL1N7835KGOI0FIZ" localSheetId="7" hidden="1">#REF!</definedName>
    <definedName name="BExF7EOIMC1OYL1N7835KGOI0FIZ" hidden="1">#REF!</definedName>
    <definedName name="BExF7K88K7ASGV6RAOAGH52G04VR" localSheetId="7" hidden="1">#REF!</definedName>
    <definedName name="BExF7K88K7ASGV6RAOAGH52G04VR" hidden="1">#REF!</definedName>
    <definedName name="BExF7OVDRP3LHNAF2CX4V84CKKIR" localSheetId="7" hidden="1">#REF!</definedName>
    <definedName name="BExF7OVDRP3LHNAF2CX4V84CKKIR" hidden="1">#REF!</definedName>
    <definedName name="BExF7QO41X2A2SL8UXDNP99GY7U9" localSheetId="7" hidden="1">#REF!</definedName>
    <definedName name="BExF7QO41X2A2SL8UXDNP99GY7U9" hidden="1">#REF!</definedName>
    <definedName name="BExF7QYWRJ8S4SID84VVXH3TN7X8" localSheetId="7" hidden="1">#REF!</definedName>
    <definedName name="BExF7QYWRJ8S4SID84VVXH3TN7X8" hidden="1">#REF!</definedName>
    <definedName name="BExF81GI8B8WBHXFTET68A9358BR" localSheetId="7" hidden="1">#REF!</definedName>
    <definedName name="BExF81GI8B8WBHXFTET68A9358BR" hidden="1">#REF!</definedName>
    <definedName name="BExGKN1EUJWHOYSSFY4XX6T9QVV5" localSheetId="7" hidden="1">#REF!</definedName>
    <definedName name="BExGKN1EUJWHOYSSFY4XX6T9QVV5" hidden="1">#REF!</definedName>
    <definedName name="BExGL97US0Y3KXXASUTVR26XLT70" localSheetId="7" hidden="1">#REF!</definedName>
    <definedName name="BExGL97US0Y3KXXASUTVR26XLT70" hidden="1">#REF!</definedName>
    <definedName name="BExGL9TEJAX73AMCXKXTMRO9T6QA" localSheetId="7" hidden="1">#REF!</definedName>
    <definedName name="BExGL9TEJAX73AMCXKXTMRO9T6QA" hidden="1">#REF!</definedName>
    <definedName name="BExGLBM5GKGBJDTZSMMBZBAVQ7N1" localSheetId="7" hidden="1">#REF!</definedName>
    <definedName name="BExGLBM5GKGBJDTZSMMBZBAVQ7N1" hidden="1">#REF!</definedName>
    <definedName name="BExGLC7R4C33RO0PID97ZPPVCW4M" localSheetId="7" hidden="1">#REF!</definedName>
    <definedName name="BExGLC7R4C33RO0PID97ZPPVCW4M" hidden="1">#REF!</definedName>
    <definedName name="BExGLFIF7HCFSHNQHKEV6RY0WCO3" localSheetId="7" hidden="1">#REF!</definedName>
    <definedName name="BExGLFIF7HCFSHNQHKEV6RY0WCO3" hidden="1">#REF!</definedName>
    <definedName name="BExGLPP9Z6SH15N8AV0F7H58S14K" localSheetId="7" hidden="1">#REF!</definedName>
    <definedName name="BExGLPP9Z6SH15N8AV0F7H58S14K" hidden="1">#REF!</definedName>
    <definedName name="BExGLQATG820J44V2O4JEICPUUTR" localSheetId="7" hidden="1">#REF!</definedName>
    <definedName name="BExGLQATG820J44V2O4JEICPUUTR" hidden="1">#REF!</definedName>
    <definedName name="BExGLTARRL0J772UD2TXEYAVPY6E" localSheetId="7" hidden="1">#REF!</definedName>
    <definedName name="BExGLTARRL0J772UD2TXEYAVPY6E" hidden="1">#REF!</definedName>
    <definedName name="BExGLYE6RZTAAWHJBG2QFJPTDS2Q" localSheetId="7" hidden="1">#REF!</definedName>
    <definedName name="BExGLYE6RZTAAWHJBG2QFJPTDS2Q" hidden="1">#REF!</definedName>
    <definedName name="BExGM4DZ65OAQP7MA4LN6QMYZOFF" localSheetId="7" hidden="1">#REF!</definedName>
    <definedName name="BExGM4DZ65OAQP7MA4LN6QMYZOFF" hidden="1">#REF!</definedName>
    <definedName name="BExGMCXCWEC9XNUOEMZ61TMI6CUO" localSheetId="7" hidden="1">#REF!</definedName>
    <definedName name="BExGMCXCWEC9XNUOEMZ61TMI6CUO" hidden="1">#REF!</definedName>
    <definedName name="BExGMJDGIH0MEPC2TUSFUCY2ROTB" localSheetId="7" hidden="1">#REF!</definedName>
    <definedName name="BExGMJDGIH0MEPC2TUSFUCY2ROTB" hidden="1">#REF!</definedName>
    <definedName name="BExGMKPW2HPKN0M0XKF3AZ8YP0D6" localSheetId="7" hidden="1">#REF!</definedName>
    <definedName name="BExGMKPW2HPKN0M0XKF3AZ8YP0D6" hidden="1">#REF!</definedName>
    <definedName name="BExGMOGUOL3NATNV0TIZH2J6DLLD" localSheetId="7" hidden="1">#REF!</definedName>
    <definedName name="BExGMOGUOL3NATNV0TIZH2J6DLLD" hidden="1">#REF!</definedName>
    <definedName name="BExGMP2F175LGL6QVSJGP6GKYHHA" localSheetId="7" hidden="1">#REF!</definedName>
    <definedName name="BExGMP2F175LGL6QVSJGP6GKYHHA" hidden="1">#REF!</definedName>
    <definedName name="BExGMPIIP8GKML2VVA8OEFL43NCS" localSheetId="7" hidden="1">#REF!</definedName>
    <definedName name="BExGMPIIP8GKML2VVA8OEFL43NCS" hidden="1">#REF!</definedName>
    <definedName name="BExGMZ3SRIXLXMWBVOXXV3M4U4YL" localSheetId="7" hidden="1">#REF!</definedName>
    <definedName name="BExGMZ3SRIXLXMWBVOXXV3M4U4YL" hidden="1">#REF!</definedName>
    <definedName name="BExGMZ3UBN48IXU1ZEFYECEMZ1IM" localSheetId="7" hidden="1">#REF!</definedName>
    <definedName name="BExGMZ3UBN48IXU1ZEFYECEMZ1IM" hidden="1">#REF!</definedName>
    <definedName name="BExGN4I0QATXNZCLZJM1KH1OIJQH" localSheetId="7" hidden="1">#REF!</definedName>
    <definedName name="BExGN4I0QATXNZCLZJM1KH1OIJQH" hidden="1">#REF!</definedName>
    <definedName name="BExGN9FZ2RWCMSY1YOBJKZMNIM9R" localSheetId="7" hidden="1">#REF!</definedName>
    <definedName name="BExGN9FZ2RWCMSY1YOBJKZMNIM9R" hidden="1">#REF!</definedName>
    <definedName name="BExGNDSIMTHOCXXG6QOGR6DA8SGG" localSheetId="7" hidden="1">#REF!</definedName>
    <definedName name="BExGNDSIMTHOCXXG6QOGR6DA8SGG" hidden="1">#REF!</definedName>
    <definedName name="BExGNHOS7RBERG1J2M2HVGSRZL5G" localSheetId="7" hidden="1">#REF!</definedName>
    <definedName name="BExGNHOS7RBERG1J2M2HVGSRZL5G" hidden="1">#REF!</definedName>
    <definedName name="BExGNJ18W3Q55XAXY8XTFB80IVMV" localSheetId="7" hidden="1">#REF!</definedName>
    <definedName name="BExGNJ18W3Q55XAXY8XTFB80IVMV" hidden="1">#REF!</definedName>
    <definedName name="BExGNN2YQ9BDAZXT2GLCSAPXKIM7" localSheetId="7" hidden="1">#REF!</definedName>
    <definedName name="BExGNN2YQ9BDAZXT2GLCSAPXKIM7" hidden="1">#REF!</definedName>
    <definedName name="BExGNP6INLF5NZFP5ME6K7C9Y0NH" localSheetId="7" hidden="1">#REF!</definedName>
    <definedName name="BExGNP6INLF5NZFP5ME6K7C9Y0NH" hidden="1">#REF!</definedName>
    <definedName name="BExGNSS0CKRPKHO25R3TDBEL2NHX" localSheetId="7" hidden="1">#REF!</definedName>
    <definedName name="BExGNSS0CKRPKHO25R3TDBEL2NHX" hidden="1">#REF!</definedName>
    <definedName name="BExGNYH0MO8NOVS85L15G0RWX4GW" localSheetId="7" hidden="1">#REF!</definedName>
    <definedName name="BExGNYH0MO8NOVS85L15G0RWX4GW" hidden="1">#REF!</definedName>
    <definedName name="BExGNZO44DEG8CGIDYSEGDUQ531R" localSheetId="7" hidden="1">#REF!</definedName>
    <definedName name="BExGNZO44DEG8CGIDYSEGDUQ531R" hidden="1">#REF!</definedName>
    <definedName name="BExGO22GMMPZVQY9RQ8MDKZDP5G3" localSheetId="7" hidden="1">#REF!</definedName>
    <definedName name="BExGO22GMMPZVQY9RQ8MDKZDP5G3" hidden="1">#REF!</definedName>
    <definedName name="BExGO2O0V6UYDY26AX8OSN72F77N" localSheetId="7" hidden="1">#REF!</definedName>
    <definedName name="BExGO2O0V6UYDY26AX8OSN72F77N" hidden="1">#REF!</definedName>
    <definedName name="BExGO2YUBOVLYHY1QSIHRE1KLAFV" localSheetId="7" hidden="1">#REF!</definedName>
    <definedName name="BExGO2YUBOVLYHY1QSIHRE1KLAFV" hidden="1">#REF!</definedName>
    <definedName name="BExGO70E2O70LF46V8T26YFPL4V8" localSheetId="7" hidden="1">#REF!</definedName>
    <definedName name="BExGO70E2O70LF46V8T26YFPL4V8" hidden="1">#REF!</definedName>
    <definedName name="BExGOB25QJMQCQE76MRW9X58OIOO" localSheetId="7" hidden="1">#REF!</definedName>
    <definedName name="BExGOB25QJMQCQE76MRW9X58OIOO" hidden="1">#REF!</definedName>
    <definedName name="BExGODAZKJ9EXMQZNQR5YDBSS525" localSheetId="7" hidden="1">#REF!</definedName>
    <definedName name="BExGODAZKJ9EXMQZNQR5YDBSS525" hidden="1">#REF!</definedName>
    <definedName name="BExGODR8ZSMUC11I56QHSZ686XV5" localSheetId="7" hidden="1">#REF!</definedName>
    <definedName name="BExGODR8ZSMUC11I56QHSZ686XV5" hidden="1">#REF!</definedName>
    <definedName name="BExGOXJDHUDPDT8I8IVGVW9J0R5Q" localSheetId="7" hidden="1">#REF!</definedName>
    <definedName name="BExGOXJDHUDPDT8I8IVGVW9J0R5Q" hidden="1">#REF!</definedName>
    <definedName name="BExGPAPYI1N5W3IH8H485BHSVOY3" localSheetId="7" hidden="1">#REF!</definedName>
    <definedName name="BExGPAPYI1N5W3IH8H485BHSVOY3" hidden="1">#REF!</definedName>
    <definedName name="BExGPFO3GOKYO2922Y91GMQRCMOA" localSheetId="7" hidden="1">#REF!</definedName>
    <definedName name="BExGPFO3GOKYO2922Y91GMQRCMOA" hidden="1">#REF!</definedName>
    <definedName name="BExGPHGT5KDOCMV2EFS4OVKTWBRD" localSheetId="7" hidden="1">#REF!</definedName>
    <definedName name="BExGPHGT5KDOCMV2EFS4OVKTWBRD" hidden="1">#REF!</definedName>
    <definedName name="BExGPID72Y4Y619LWASUQZKZHJNC" localSheetId="7" hidden="1">#REF!</definedName>
    <definedName name="BExGPID72Y4Y619LWASUQZKZHJNC" hidden="1">#REF!</definedName>
    <definedName name="BExGPPENQIANVGLVQJ77DK5JPRTB" localSheetId="7" hidden="1">#REF!</definedName>
    <definedName name="BExGPPENQIANVGLVQJ77DK5JPRTB" hidden="1">#REF!</definedName>
    <definedName name="BExGPSUUG7TL5F5PTYU6G4HPJV1B" localSheetId="7" hidden="1">#REF!</definedName>
    <definedName name="BExGPSUUG7TL5F5PTYU6G4HPJV1B" hidden="1">#REF!</definedName>
    <definedName name="BExGQ1E950UYXYWQ84EZEQPWHVYY" localSheetId="7" hidden="1">#REF!</definedName>
    <definedName name="BExGQ1E950UYXYWQ84EZEQPWHVYY" hidden="1">#REF!</definedName>
    <definedName name="BExGQ1ZU4967P72AHF4V1D0FOL5C" localSheetId="7" hidden="1">#REF!</definedName>
    <definedName name="BExGQ1ZU4967P72AHF4V1D0FOL5C" hidden="1">#REF!</definedName>
    <definedName name="BExGQ36ZOMR9GV8T05M605MMOY3Y" localSheetId="7" hidden="1">#REF!</definedName>
    <definedName name="BExGQ36ZOMR9GV8T05M605MMOY3Y" hidden="1">#REF!</definedName>
    <definedName name="BExGQ4ZP0PPMLDNVBUG12W9FFVI9" localSheetId="7" hidden="1">#REF!</definedName>
    <definedName name="BExGQ4ZP0PPMLDNVBUG12W9FFVI9" hidden="1">#REF!</definedName>
    <definedName name="BExGQ61DTJ0SBFMDFBAK3XZ9O0ZO" localSheetId="7" hidden="1">#REF!</definedName>
    <definedName name="BExGQ61DTJ0SBFMDFBAK3XZ9O0ZO" hidden="1">#REF!</definedName>
    <definedName name="BExGQ6SG9XEOD0VMBAR22YPZWSTA" localSheetId="7" hidden="1">#REF!</definedName>
    <definedName name="BExGQ6SG9XEOD0VMBAR22YPZWSTA" hidden="1">#REF!</definedName>
    <definedName name="BExGQ8FQN3FRAGH5H2V74848P5JX" localSheetId="7" hidden="1">#REF!</definedName>
    <definedName name="BExGQ8FQN3FRAGH5H2V74848P5JX" hidden="1">#REF!</definedName>
    <definedName name="BExGQGJ1A7LNZUS8QSMOG8UNGLMK" localSheetId="7" hidden="1">#REF!</definedName>
    <definedName name="BExGQGJ1A7LNZUS8QSMOG8UNGLMK" hidden="1">#REF!</definedName>
    <definedName name="BExGQLBNZ35IK2VK33HJUAE4ADX2" localSheetId="7" hidden="1">#REF!</definedName>
    <definedName name="BExGQLBNZ35IK2VK33HJUAE4ADX2" hidden="1">#REF!</definedName>
    <definedName name="BExGQPO7ENFEQC0NC6MC9OZR2LHY" localSheetId="7" hidden="1">#REF!</definedName>
    <definedName name="BExGQPO7ENFEQC0NC6MC9OZR2LHY" hidden="1">#REF!</definedName>
    <definedName name="BExGQX0H4EZMXBJTKJJE4ICJWN5O" localSheetId="7" hidden="1">#REF!</definedName>
    <definedName name="BExGQX0H4EZMXBJTKJJE4ICJWN5O" hidden="1">#REF!</definedName>
    <definedName name="BExGR4CW3WRIID17GGX4MI9ZDHFE" localSheetId="7" hidden="1">#REF!</definedName>
    <definedName name="BExGR4CW3WRIID17GGX4MI9ZDHFE" hidden="1">#REF!</definedName>
    <definedName name="BExGR65GJX27MU2OL6NI5PB8XVB4" localSheetId="7" hidden="1">#REF!</definedName>
    <definedName name="BExGR65GJX27MU2OL6NI5PB8XVB4" hidden="1">#REF!</definedName>
    <definedName name="BExGR6LQ97HETGS3CT96L4IK0JSH" localSheetId="7" hidden="1">#REF!</definedName>
    <definedName name="BExGR6LQ97HETGS3CT96L4IK0JSH" hidden="1">#REF!</definedName>
    <definedName name="BExGR9ATP2LVT7B9OCPSLJ11H9SX" localSheetId="7" hidden="1">#REF!</definedName>
    <definedName name="BExGR9ATP2LVT7B9OCPSLJ11H9SX" hidden="1">#REF!</definedName>
    <definedName name="BExGrid1" localSheetId="7">#REF!</definedName>
    <definedName name="BExGrid1">#REF!</definedName>
    <definedName name="BExGRILCZ3BMTGDY72B1Q9BUGW0J" localSheetId="7" hidden="1">#REF!</definedName>
    <definedName name="BExGRILCZ3BMTGDY72B1Q9BUGW0J" hidden="1">#REF!</definedName>
    <definedName name="BExGRNZJ74Y6OYJB9F9Y9T3CAHOS" localSheetId="7" hidden="1">#REF!</definedName>
    <definedName name="BExGRNZJ74Y6OYJB9F9Y9T3CAHOS" hidden="1">#REF!</definedName>
    <definedName name="BExGRPC5QJQ7UGQ4P7CFWVGRQGFW" localSheetId="7" hidden="1">#REF!</definedName>
    <definedName name="BExGRPC5QJQ7UGQ4P7CFWVGRQGFW" hidden="1">#REF!</definedName>
    <definedName name="BExGRSMULUXOBEN8G0TK90PRKQ9O" localSheetId="7" hidden="1">#REF!</definedName>
    <definedName name="BExGRSMULUXOBEN8G0TK90PRKQ9O" hidden="1">#REF!</definedName>
    <definedName name="BExGRUKVVKDL8483WI70VN2QZDGD" localSheetId="7" hidden="1">#REF!</definedName>
    <definedName name="BExGRUKVVKDL8483WI70VN2QZDGD" hidden="1">#REF!</definedName>
    <definedName name="BExGS2IWR5DUNJ1U9PAKIV8CMBNI" localSheetId="7" hidden="1">#REF!</definedName>
    <definedName name="BExGS2IWR5DUNJ1U9PAKIV8CMBNI" hidden="1">#REF!</definedName>
    <definedName name="BExGS69P9FFTEOPDS0MWFKF45G47" localSheetId="7" hidden="1">#REF!</definedName>
    <definedName name="BExGS69P9FFTEOPDS0MWFKF45G47" hidden="1">#REF!</definedName>
    <definedName name="BExGS6F1JFHM5MUJ1RFO50WP6D05" localSheetId="7" hidden="1">#REF!</definedName>
    <definedName name="BExGS6F1JFHM5MUJ1RFO50WP6D05" hidden="1">#REF!</definedName>
    <definedName name="BExGSA5YB5ZGE4NHDVCZ55TQAJTL" localSheetId="7" hidden="1">#REF!</definedName>
    <definedName name="BExGSA5YB5ZGE4NHDVCZ55TQAJTL" hidden="1">#REF!</definedName>
    <definedName name="BExGSBYPYOBOB218ABCIM2X63GJ8" localSheetId="7" hidden="1">#REF!</definedName>
    <definedName name="BExGSBYPYOBOB218ABCIM2X63GJ8" hidden="1">#REF!</definedName>
    <definedName name="BExGSCEUCQQVDEEKWJ677QTGUVTE" localSheetId="7" hidden="1">#REF!</definedName>
    <definedName name="BExGSCEUCQQVDEEKWJ677QTGUVTE" hidden="1">#REF!</definedName>
    <definedName name="BExGSQY65LH1PCKKM5WHDW83F35O" localSheetId="7" hidden="1">#REF!</definedName>
    <definedName name="BExGSQY65LH1PCKKM5WHDW83F35O" hidden="1">#REF!</definedName>
    <definedName name="BExGSYW1GKISF0PMUAK3XJK9PEW9" localSheetId="7" hidden="1">#REF!</definedName>
    <definedName name="BExGSYW1GKISF0PMUAK3XJK9PEW9" hidden="1">#REF!</definedName>
    <definedName name="BExGT0DZJB6LSF6L693UUB9EY1VQ" localSheetId="7" hidden="1">#REF!</definedName>
    <definedName name="BExGT0DZJB6LSF6L693UUB9EY1VQ" hidden="1">#REF!</definedName>
    <definedName name="BExGTEMKIEF46KBIDWCAOAN5U718" localSheetId="7" hidden="1">#REF!</definedName>
    <definedName name="BExGTEMKIEF46KBIDWCAOAN5U718" hidden="1">#REF!</definedName>
    <definedName name="BExGTGVFIF8HOQXR54SK065A8M4K" localSheetId="7" hidden="1">#REF!</definedName>
    <definedName name="BExGTGVFIF8HOQXR54SK065A8M4K" hidden="1">#REF!</definedName>
    <definedName name="BExGTIYX3OWPIINOGY1E4QQYSKHP" localSheetId="7" hidden="1">#REF!</definedName>
    <definedName name="BExGTIYX3OWPIINOGY1E4QQYSKHP" hidden="1">#REF!</definedName>
    <definedName name="BExGTKGUN0KUU3C0RL2LK98D8MEK" localSheetId="7" hidden="1">#REF!</definedName>
    <definedName name="BExGTKGUN0KUU3C0RL2LK98D8MEK" hidden="1">#REF!</definedName>
    <definedName name="BExGTV3U5SZUPLTWEMEY3IIN1L4L" localSheetId="7" hidden="1">#REF!</definedName>
    <definedName name="BExGTV3U5SZUPLTWEMEY3IIN1L4L" hidden="1">#REF!</definedName>
    <definedName name="BExGTZ046J7VMUG4YPKFN2K8TWB7" localSheetId="7" hidden="1">#REF!</definedName>
    <definedName name="BExGTZ046J7VMUG4YPKFN2K8TWB7" hidden="1">#REF!</definedName>
    <definedName name="BExGTZ04EFFQ3Z3JMM0G35JYWUK3" localSheetId="7" hidden="1">#REF!</definedName>
    <definedName name="BExGTZ04EFFQ3Z3JMM0G35JYWUK3" hidden="1">#REF!</definedName>
    <definedName name="BExGU2G9OPRZRIU9YGF6NX9FUW0J" localSheetId="7" hidden="1">#REF!</definedName>
    <definedName name="BExGU2G9OPRZRIU9YGF6NX9FUW0J" hidden="1">#REF!</definedName>
    <definedName name="BExGU6HTKLRZO8UOI3DTAM5RFDBA" localSheetId="7" hidden="1">#REF!</definedName>
    <definedName name="BExGU6HTKLRZO8UOI3DTAM5RFDBA" hidden="1">#REF!</definedName>
    <definedName name="BExGUDDZXFFQHAF4UZF8ZB1HO7H6" localSheetId="7" hidden="1">#REF!</definedName>
    <definedName name="BExGUDDZXFFQHAF4UZF8ZB1HO7H6" hidden="1">#REF!</definedName>
    <definedName name="BExGUI6NCRHY7EAB6SK6EPPMWFG1" localSheetId="7" hidden="1">#REF!</definedName>
    <definedName name="BExGUI6NCRHY7EAB6SK6EPPMWFG1" hidden="1">#REF!</definedName>
    <definedName name="BExGUIBXBRHGM97ZX6GBA4ZDQ79C" localSheetId="7" hidden="1">#REF!</definedName>
    <definedName name="BExGUIBXBRHGM97ZX6GBA4ZDQ79C" hidden="1">#REF!</definedName>
    <definedName name="BExGUM8D91UNPCOO4TKP9FGX85TF" localSheetId="7" hidden="1">#REF!</definedName>
    <definedName name="BExGUM8D91UNPCOO4TKP9FGX85TF" hidden="1">#REF!</definedName>
    <definedName name="BExGUMDP0WYFBZL2MCB36WWJIC04" localSheetId="7" hidden="1">#REF!</definedName>
    <definedName name="BExGUMDP0WYFBZL2MCB36WWJIC04" hidden="1">#REF!</definedName>
    <definedName name="BExGUQF9N9FKI7S0H30WUAEB5LPD" localSheetId="7" hidden="1">#REF!</definedName>
    <definedName name="BExGUQF9N9FKI7S0H30WUAEB5LPD" hidden="1">#REF!</definedName>
    <definedName name="BExGUR6BA03XPBK60SQUW197GJ5X" localSheetId="7" hidden="1">#REF!</definedName>
    <definedName name="BExGUR6BA03XPBK60SQUW197GJ5X" hidden="1">#REF!</definedName>
    <definedName name="BExGUVIP60TA4B7X2PFGMBFUSKGX" localSheetId="7" hidden="1">#REF!</definedName>
    <definedName name="BExGUVIP60TA4B7X2PFGMBFUSKGX" hidden="1">#REF!</definedName>
    <definedName name="BExGUVTIIWAK5T0F5FD428QDO46W" localSheetId="7" hidden="1">#REF!</definedName>
    <definedName name="BExGUVTIIWAK5T0F5FD428QDO46W" hidden="1">#REF!</definedName>
    <definedName name="BExGUZKF06F209XL1IZWVJEQ82EE" localSheetId="7" hidden="1">#REF!</definedName>
    <definedName name="BExGUZKF06F209XL1IZWVJEQ82EE" hidden="1">#REF!</definedName>
    <definedName name="BExGUZPWM950OZ8P1A3N86LXK97U" localSheetId="7" hidden="1">#REF!</definedName>
    <definedName name="BExGUZPWM950OZ8P1A3N86LXK97U" hidden="1">#REF!</definedName>
    <definedName name="BExGV2EVT380QHD4AP2RL9MR8L5L" localSheetId="7" hidden="1">#REF!</definedName>
    <definedName name="BExGV2EVT380QHD4AP2RL9MR8L5L" hidden="1">#REF!</definedName>
    <definedName name="BExGVBUSKOI7KB24K40PTXJE6MER" localSheetId="7" hidden="1">#REF!</definedName>
    <definedName name="BExGVBUSKOI7KB24K40PTXJE6MER" hidden="1">#REF!</definedName>
    <definedName name="BExGVGSQSVWTL2MNI6TT8Y92W3KA" localSheetId="7" hidden="1">#REF!</definedName>
    <definedName name="BExGVGSQSVWTL2MNI6TT8Y92W3KA" hidden="1">#REF!</definedName>
    <definedName name="BExGVHP63K0GSYU17R73XGX6W2U6" localSheetId="7" hidden="1">#REF!</definedName>
    <definedName name="BExGVHP63K0GSYU17R73XGX6W2U6" hidden="1">#REF!</definedName>
    <definedName name="BExGVN3DDSLKWSP9MVJS9QMNEUIK" localSheetId="7" hidden="1">#REF!</definedName>
    <definedName name="BExGVN3DDSLKWSP9MVJS9QMNEUIK" hidden="1">#REF!</definedName>
    <definedName name="BExGVUVVMLOCR9DPVUZSQ141EE4J" localSheetId="7" hidden="1">#REF!</definedName>
    <definedName name="BExGVUVVMLOCR9DPVUZSQ141EE4J" hidden="1">#REF!</definedName>
    <definedName name="BExGVV6OOLDQ3TXZK51TTF3YX0WN" localSheetId="7" hidden="1">#REF!</definedName>
    <definedName name="BExGVV6OOLDQ3TXZK51TTF3YX0WN" hidden="1">#REF!</definedName>
    <definedName name="BExGW0KVS7U0C87XFZ78QW991IEV" localSheetId="7" hidden="1">#REF!</definedName>
    <definedName name="BExGW0KVS7U0C87XFZ78QW991IEV" hidden="1">#REF!</definedName>
    <definedName name="BExGW0Q7QHE29TGNWAWQ6GR0V6TQ" localSheetId="7" hidden="1">#REF!</definedName>
    <definedName name="BExGW0Q7QHE29TGNWAWQ6GR0V6TQ" hidden="1">#REF!</definedName>
    <definedName name="BExGW2Z7AMPG6H9EXA9ML6EZVGGA" localSheetId="7" hidden="1">#REF!</definedName>
    <definedName name="BExGW2Z7AMPG6H9EXA9ML6EZVGGA" hidden="1">#REF!</definedName>
    <definedName name="BExGWABG5VT5XO1A196RK61AXA8C" localSheetId="7" hidden="1">#REF!</definedName>
    <definedName name="BExGWABG5VT5XO1A196RK61AXA8C" hidden="1">#REF!</definedName>
    <definedName name="BExGWEO0JDG84NYLEAV5NSOAGMJZ" localSheetId="7" hidden="1">#REF!</definedName>
    <definedName name="BExGWEO0JDG84NYLEAV5NSOAGMJZ" hidden="1">#REF!</definedName>
    <definedName name="BExGWLEOC70Z8QAJTPT2PDHTNM4L" localSheetId="7" hidden="1">#REF!</definedName>
    <definedName name="BExGWLEOC70Z8QAJTPT2PDHTNM4L" hidden="1">#REF!</definedName>
    <definedName name="BExGWNCXLCRTLBVMTXYJ5PHQI6SS" localSheetId="7" hidden="1">#REF!</definedName>
    <definedName name="BExGWNCXLCRTLBVMTXYJ5PHQI6SS" hidden="1">#REF!</definedName>
    <definedName name="BExGX4L8N6ERT0Q4EVVNA97EGD80" localSheetId="7" hidden="1">#REF!</definedName>
    <definedName name="BExGX4L8N6ERT0Q4EVVNA97EGD80" hidden="1">#REF!</definedName>
    <definedName name="BExGX5MWTL78XM0QCP4NT564ML39" localSheetId="7" hidden="1">#REF!</definedName>
    <definedName name="BExGX5MWTL78XM0QCP4NT564ML39" hidden="1">#REF!</definedName>
    <definedName name="BExGX6U988MCFIGDA1282F92U9AA" localSheetId="7" hidden="1">#REF!</definedName>
    <definedName name="BExGX6U988MCFIGDA1282F92U9AA" hidden="1">#REF!</definedName>
    <definedName name="BExGX7FTB1CKAT5HUW6H531FIY6I" localSheetId="7" hidden="1">#REF!</definedName>
    <definedName name="BExGX7FTB1CKAT5HUW6H531FIY6I" hidden="1">#REF!</definedName>
    <definedName name="BExGX9DVACJQIZ4GH6YAD2A7F70O" localSheetId="7" hidden="1">#REF!</definedName>
    <definedName name="BExGX9DVACJQIZ4GH6YAD2A7F70O" hidden="1">#REF!</definedName>
    <definedName name="BExGXCZBQISQ3IMF6DJH1OXNAQP8" localSheetId="7" hidden="1">#REF!</definedName>
    <definedName name="BExGXCZBQISQ3IMF6DJH1OXNAQP8" hidden="1">#REF!</definedName>
    <definedName name="BExGXDVP2S2Y8Z8Q43I78RCIK3DD" localSheetId="7" hidden="1">#REF!</definedName>
    <definedName name="BExGXDVP2S2Y8Z8Q43I78RCIK3DD" hidden="1">#REF!</definedName>
    <definedName name="BExGXJ9W5JU7TT9S0BKL5Y6VVB39" localSheetId="7" hidden="1">#REF!</definedName>
    <definedName name="BExGXJ9W5JU7TT9S0BKL5Y6VVB39" hidden="1">#REF!</definedName>
    <definedName name="BExGXWB73RJ4BASBQTQ8EY0EC1EB" localSheetId="7" hidden="1">#REF!</definedName>
    <definedName name="BExGXWB73RJ4BASBQTQ8EY0EC1EB" hidden="1">#REF!</definedName>
    <definedName name="BExGXZ0ABB43C7SMRKZHWOSU9EQX" localSheetId="7" hidden="1">#REF!</definedName>
    <definedName name="BExGXZ0ABB43C7SMRKZHWOSU9EQX" hidden="1">#REF!</definedName>
    <definedName name="BExGY6SU3SYVCJ3AG2ITY59SAZ5A" localSheetId="7" hidden="1">#REF!</definedName>
    <definedName name="BExGY6SU3SYVCJ3AG2ITY59SAZ5A" hidden="1">#REF!</definedName>
    <definedName name="BExGY6YA4P5KMY2VHT0DYK3YTFAX" localSheetId="7" hidden="1">#REF!</definedName>
    <definedName name="BExGY6YA4P5KMY2VHT0DYK3YTFAX" hidden="1">#REF!</definedName>
    <definedName name="BExGY8G88PVVRYHPHRPJZFSX6HSC" localSheetId="7" hidden="1">#REF!</definedName>
    <definedName name="BExGY8G88PVVRYHPHRPJZFSX6HSC" hidden="1">#REF!</definedName>
    <definedName name="BExGYC718HTZ80PNKYPVIYGRJVF6" localSheetId="7" hidden="1">#REF!</definedName>
    <definedName name="BExGYC718HTZ80PNKYPVIYGRJVF6" hidden="1">#REF!</definedName>
    <definedName name="BExGYCNATXZY2FID93B17YWIPPRD" localSheetId="7" hidden="1">#REF!</definedName>
    <definedName name="BExGYCNATXZY2FID93B17YWIPPRD" hidden="1">#REF!</definedName>
    <definedName name="BExGYGJJJ3BBCQAOA51WHP01HN73" localSheetId="7" hidden="1">#REF!</definedName>
    <definedName name="BExGYGJJJ3BBCQAOA51WHP01HN73" hidden="1">#REF!</definedName>
    <definedName name="BExGYOS6TV2C72PLRFU8RP1I58GY" localSheetId="7" hidden="1">#REF!</definedName>
    <definedName name="BExGYOS6TV2C72PLRFU8RP1I58GY" hidden="1">#REF!</definedName>
    <definedName name="BExGYXBM828PX0KPDVAZBWDL6MJZ" localSheetId="7" hidden="1">#REF!</definedName>
    <definedName name="BExGYXBM828PX0KPDVAZBWDL6MJZ" hidden="1">#REF!</definedName>
    <definedName name="BExGZJ78ZWZCVHZ3BKEKFJZ6MAEO" localSheetId="7" hidden="1">#REF!</definedName>
    <definedName name="BExGZJ78ZWZCVHZ3BKEKFJZ6MAEO" hidden="1">#REF!</definedName>
    <definedName name="BExGZOLH2QV73J3M9IWDDPA62TP4" localSheetId="7" hidden="1">#REF!</definedName>
    <definedName name="BExGZOLH2QV73J3M9IWDDPA62TP4" hidden="1">#REF!</definedName>
    <definedName name="BExGZP1PWGFKVVVN4YDIS22DZPCR" localSheetId="7" hidden="1">#REF!</definedName>
    <definedName name="BExGZP1PWGFKVVVN4YDIS22DZPCR" hidden="1">#REF!</definedName>
    <definedName name="BExGZQUHCPM6G5U9OM8JU339JAG6" localSheetId="7" hidden="1">#REF!</definedName>
    <definedName name="BExGZQUHCPM6G5U9OM8JU339JAG6" hidden="1">#REF!</definedName>
    <definedName name="BExH00FQKX09BD5WU4DB5KPXAUYA" localSheetId="7" hidden="1">#REF!</definedName>
    <definedName name="BExH00FQKX09BD5WU4DB5KPXAUYA" hidden="1">#REF!</definedName>
    <definedName name="BExH00L21GZX5YJJGVMOAWBERLP5" localSheetId="7" hidden="1">#REF!</definedName>
    <definedName name="BExH00L21GZX5YJJGVMOAWBERLP5" hidden="1">#REF!</definedName>
    <definedName name="BExH02ZD6VAY1KQLAQYBBI6WWIZB" localSheetId="7" hidden="1">#REF!</definedName>
    <definedName name="BExH02ZD6VAY1KQLAQYBBI6WWIZB" hidden="1">#REF!</definedName>
    <definedName name="BExH08Z6LQCGGSGSAILMHX4X7JMD" localSheetId="7" hidden="1">#REF!</definedName>
    <definedName name="BExH08Z6LQCGGSGSAILMHX4X7JMD" hidden="1">#REF!</definedName>
    <definedName name="BExH0KT9Z8HEVRRQRGQ8YHXRLIJA" localSheetId="7" hidden="1">#REF!</definedName>
    <definedName name="BExH0KT9Z8HEVRRQRGQ8YHXRLIJA" hidden="1">#REF!</definedName>
    <definedName name="BExH0M0FDN12YBOCKL3XL2Z7T7Y8" localSheetId="7" hidden="1">#REF!</definedName>
    <definedName name="BExH0M0FDN12YBOCKL3XL2Z7T7Y8" hidden="1">#REF!</definedName>
    <definedName name="BExH0O9G06YPZ5TN9RYT326I1CP2" localSheetId="7" hidden="1">#REF!</definedName>
    <definedName name="BExH0O9G06YPZ5TN9RYT326I1CP2" hidden="1">#REF!</definedName>
    <definedName name="BExH0PGM6RG0F3AAGULBIGOH91C2" localSheetId="7" hidden="1">#REF!</definedName>
    <definedName name="BExH0PGM6RG0F3AAGULBIGOH91C2" hidden="1">#REF!</definedName>
    <definedName name="BExH0QIB3F0YZLM5XYHBCU5F0OVR" localSheetId="7" hidden="1">#REF!</definedName>
    <definedName name="BExH0QIB3F0YZLM5XYHBCU5F0OVR" hidden="1">#REF!</definedName>
    <definedName name="BExH0RK5LJAAP7O67ZFB4RG6WPPL" localSheetId="7" hidden="1">#REF!</definedName>
    <definedName name="BExH0RK5LJAAP7O67ZFB4RG6WPPL" hidden="1">#REF!</definedName>
    <definedName name="BExH0WNJAKTJRCKMTX8O4KNMIIJM" localSheetId="7" hidden="1">#REF!</definedName>
    <definedName name="BExH0WNJAKTJRCKMTX8O4KNMIIJM" hidden="1">#REF!</definedName>
    <definedName name="BExH12Y4WX542WI3ZEM15AK4UM9J" localSheetId="7" hidden="1">#REF!</definedName>
    <definedName name="BExH12Y4WX542WI3ZEM15AK4UM9J" hidden="1">#REF!</definedName>
    <definedName name="BExH18CCU7B8JWO8AWGEQRLWZG6J" localSheetId="7" hidden="1">#REF!</definedName>
    <definedName name="BExH18CCU7B8JWO8AWGEQRLWZG6J" hidden="1">#REF!</definedName>
    <definedName name="BExH1BN2H92IQKKP5IREFSS9FBF2" localSheetId="7" hidden="1">#REF!</definedName>
    <definedName name="BExH1BN2H92IQKKP5IREFSS9FBF2" hidden="1">#REF!</definedName>
    <definedName name="BExH1FDTQXR9QQ31WDB7OPXU7MPT" localSheetId="7" hidden="1">#REF!</definedName>
    <definedName name="BExH1FDTQXR9QQ31WDB7OPXU7MPT" hidden="1">#REF!</definedName>
    <definedName name="BExH1FOMEUIJNIDJAUY0ZQFBJSY9" localSheetId="7" hidden="1">#REF!</definedName>
    <definedName name="BExH1FOMEUIJNIDJAUY0ZQFBJSY9" hidden="1">#REF!</definedName>
    <definedName name="BExH1GA6TT290OTIZ8C3N610CYZ1" localSheetId="7" hidden="1">#REF!</definedName>
    <definedName name="BExH1GA6TT290OTIZ8C3N610CYZ1" hidden="1">#REF!</definedName>
    <definedName name="BExH1I8E3HJSZLFRZZ1ZKX7TBJEP" localSheetId="7" hidden="1">#REF!</definedName>
    <definedName name="BExH1I8E3HJSZLFRZZ1ZKX7TBJEP" hidden="1">#REF!</definedName>
    <definedName name="BExH1JFFHEBFX9BWJMNIA3N66R3Z" localSheetId="7" hidden="1">#REF!</definedName>
    <definedName name="BExH1JFFHEBFX9BWJMNIA3N66R3Z" hidden="1">#REF!</definedName>
    <definedName name="BExH1XYRKX51T571O1SRBP9J1D98" localSheetId="7" hidden="1">#REF!</definedName>
    <definedName name="BExH1XYRKX51T571O1SRBP9J1D98" hidden="1">#REF!</definedName>
    <definedName name="BExH1Z0GIUSVTF2H1G1I3PDGBNK2" localSheetId="7" hidden="1">#REF!</definedName>
    <definedName name="BExH1Z0GIUSVTF2H1G1I3PDGBNK2" hidden="1">#REF!</definedName>
    <definedName name="BExH225UTM6S9FW4MUDZS7F1PQSH" localSheetId="7" hidden="1">#REF!</definedName>
    <definedName name="BExH225UTM6S9FW4MUDZS7F1PQSH" hidden="1">#REF!</definedName>
    <definedName name="BExH23271RF7AYZ542KHQTH68GQ7" localSheetId="7" hidden="1">#REF!</definedName>
    <definedName name="BExH23271RF7AYZ542KHQTH68GQ7" hidden="1">#REF!</definedName>
    <definedName name="BExH2DP58R7D1BGUFBM2FHESVRF0" localSheetId="7" hidden="1">#REF!</definedName>
    <definedName name="BExH2DP58R7D1BGUFBM2FHESVRF0" hidden="1">#REF!</definedName>
    <definedName name="BExH2GJQR4JALNB314RY0LDI49VH" localSheetId="7" hidden="1">#REF!</definedName>
    <definedName name="BExH2GJQR4JALNB314RY0LDI49VH" hidden="1">#REF!</definedName>
    <definedName name="BExH2JZR49T7644JFVE7B3N7RZM9" localSheetId="7" hidden="1">#REF!</definedName>
    <definedName name="BExH2JZR49T7644JFVE7B3N7RZM9" hidden="1">#REF!</definedName>
    <definedName name="BExH2QVWL3AXHSB9EK2GQRD0DBRH" localSheetId="7" hidden="1">#REF!</definedName>
    <definedName name="BExH2QVWL3AXHSB9EK2GQRD0DBRH" hidden="1">#REF!</definedName>
    <definedName name="BExH2WKXV8X5S2GSBBTWGI0NLNAH" localSheetId="7" hidden="1">#REF!</definedName>
    <definedName name="BExH2WKXV8X5S2GSBBTWGI0NLNAH" hidden="1">#REF!</definedName>
    <definedName name="BExH2XS1UFYFGU0S0EBXX90W2WE8" localSheetId="7" hidden="1">#REF!</definedName>
    <definedName name="BExH2XS1UFYFGU0S0EBXX90W2WE8" hidden="1">#REF!</definedName>
    <definedName name="BExH2XS1X04DMUN544K5RU4XPDCI" localSheetId="7" hidden="1">#REF!</definedName>
    <definedName name="BExH2XS1X04DMUN544K5RU4XPDCI" hidden="1">#REF!</definedName>
    <definedName name="BExH2XS2TND9SB0GC295R4FP6K5Y" localSheetId="7" hidden="1">#REF!</definedName>
    <definedName name="BExH2XS2TND9SB0GC295R4FP6K5Y" hidden="1">#REF!</definedName>
    <definedName name="BExH2ZA0SZ4SSITL50NA8LZ3OEX6" localSheetId="7" hidden="1">#REF!</definedName>
    <definedName name="BExH2ZA0SZ4SSITL50NA8LZ3OEX6" hidden="1">#REF!</definedName>
    <definedName name="BExH31Z3JNVJPESWKXHILGXZHP2M" localSheetId="7" hidden="1">#REF!</definedName>
    <definedName name="BExH31Z3JNVJPESWKXHILGXZHP2M" hidden="1">#REF!</definedName>
    <definedName name="BExH3E9HZ3QJCDZW7WI7YACFQCHE" localSheetId="7" hidden="1">#REF!</definedName>
    <definedName name="BExH3E9HZ3QJCDZW7WI7YACFQCHE" hidden="1">#REF!</definedName>
    <definedName name="BExH3IRB6764RQ5HBYRLH6XCT29X" localSheetId="7" hidden="1">#REF!</definedName>
    <definedName name="BExH3IRB6764RQ5HBYRLH6XCT29X" hidden="1">#REF!</definedName>
    <definedName name="BExIG2U8V6RSB47SXLCQG3Q68YRO" localSheetId="7" hidden="1">#REF!</definedName>
    <definedName name="BExIG2U8V6RSB47SXLCQG3Q68YRO" hidden="1">#REF!</definedName>
    <definedName name="BExIGJBO8R13LV7CZ7C1YCP974NN" localSheetId="7" hidden="1">#REF!</definedName>
    <definedName name="BExIGJBO8R13LV7CZ7C1YCP974NN" hidden="1">#REF!</definedName>
    <definedName name="BExIGWT86FPOEYTI8GXCGU5Y3KGK" localSheetId="7" hidden="1">#REF!</definedName>
    <definedName name="BExIGWT86FPOEYTI8GXCGU5Y3KGK" hidden="1">#REF!</definedName>
    <definedName name="BExIHBHXA7E7VUTBVHXXXCH3A5CL" localSheetId="7" hidden="1">#REF!</definedName>
    <definedName name="BExIHBHXA7E7VUTBVHXXXCH3A5CL" hidden="1">#REF!</definedName>
    <definedName name="BExIHBSOGRSH1GKS6GKBRAJ7GXFQ" localSheetId="7" hidden="1">#REF!</definedName>
    <definedName name="BExIHBSOGRSH1GKS6GKBRAJ7GXFQ" hidden="1">#REF!</definedName>
    <definedName name="BExIHDFY73YM0AHAR2Z5OJTFKSL2" localSheetId="7" hidden="1">#REF!</definedName>
    <definedName name="BExIHDFY73YM0AHAR2Z5OJTFKSL2" hidden="1">#REF!</definedName>
    <definedName name="BExIHPQCQTGEW8QOJVIQ4VX0P6DX" localSheetId="7" hidden="1">#REF!</definedName>
    <definedName name="BExIHPQCQTGEW8QOJVIQ4VX0P6DX" hidden="1">#REF!</definedName>
    <definedName name="BExII1KN91Q7DLW0UB7W2TJ5ACT9" localSheetId="7" hidden="1">#REF!</definedName>
    <definedName name="BExII1KN91Q7DLW0UB7W2TJ5ACT9" hidden="1">#REF!</definedName>
    <definedName name="BExII50LI8I0CDOOZEMIVHVA2V95" localSheetId="7" hidden="1">#REF!</definedName>
    <definedName name="BExII50LI8I0CDOOZEMIVHVA2V95" hidden="1">#REF!</definedName>
    <definedName name="BExIINQWABWRGYDT02DOJQ5L7BQF" localSheetId="7" hidden="1">#REF!</definedName>
    <definedName name="BExIINQWABWRGYDT02DOJQ5L7BQF" hidden="1">#REF!</definedName>
    <definedName name="BExIIXMY38TQD12CVV4S57L3I809" localSheetId="7" hidden="1">#REF!</definedName>
    <definedName name="BExIIXMY38TQD12CVV4S57L3I809" hidden="1">#REF!</definedName>
    <definedName name="BExIIY37NEVU2LGS1JE4VR9AN6W4" localSheetId="7" hidden="1">#REF!</definedName>
    <definedName name="BExIIY37NEVU2LGS1JE4VR9AN6W4" hidden="1">#REF!</definedName>
    <definedName name="BExIIYJAGXR8TPZ1KCYM7EGJ79UW" localSheetId="7" hidden="1">#REF!</definedName>
    <definedName name="BExIIYJAGXR8TPZ1KCYM7EGJ79UW" hidden="1">#REF!</definedName>
    <definedName name="BExIJ3160YCWGAVEU0208ZGXXG3P" localSheetId="7" hidden="1">#REF!</definedName>
    <definedName name="BExIJ3160YCWGAVEU0208ZGXXG3P" hidden="1">#REF!</definedName>
    <definedName name="BExIJFGZJ5ED9D6KAY4PGQYLELAX" localSheetId="7" hidden="1">#REF!</definedName>
    <definedName name="BExIJFGZJ5ED9D6KAY4PGQYLELAX" hidden="1">#REF!</definedName>
    <definedName name="BExIJQK80ZEKSTV62E59AYJYUNLI" localSheetId="7" hidden="1">#REF!</definedName>
    <definedName name="BExIJQK80ZEKSTV62E59AYJYUNLI" hidden="1">#REF!</definedName>
    <definedName name="BExIJRLX3M0YQLU1D5Y9V7HM5QNM" localSheetId="7" hidden="1">#REF!</definedName>
    <definedName name="BExIJRLX3M0YQLU1D5Y9V7HM5QNM" hidden="1">#REF!</definedName>
    <definedName name="BExIJV22J0QA7286KNPMHO1ZUCB3" localSheetId="7" hidden="1">#REF!</definedName>
    <definedName name="BExIJV22J0QA7286KNPMHO1ZUCB3" hidden="1">#REF!</definedName>
    <definedName name="BExIJVI6OC7B6ZE9V4PAOYZXKNER" localSheetId="7" hidden="1">#REF!</definedName>
    <definedName name="BExIJVI6OC7B6ZE9V4PAOYZXKNER" hidden="1">#REF!</definedName>
    <definedName name="BExIJWK0NGTGQ4X7D5VIVXD14JHI" localSheetId="7" hidden="1">#REF!</definedName>
    <definedName name="BExIJWK0NGTGQ4X7D5VIVXD14JHI" hidden="1">#REF!</definedName>
    <definedName name="BExIJWPCIYINEJUTXU74VK7WG031" localSheetId="7" hidden="1">#REF!</definedName>
    <definedName name="BExIJWPCIYINEJUTXU74VK7WG031" hidden="1">#REF!</definedName>
    <definedName name="BExIKHTXPZR5A8OHB6HDP6QWDHAD" localSheetId="7" hidden="1">#REF!</definedName>
    <definedName name="BExIKHTXPZR5A8OHB6HDP6QWDHAD" hidden="1">#REF!</definedName>
    <definedName name="BExIKMMJOETSAXJYY1SIKM58LMA2" localSheetId="7" hidden="1">#REF!</definedName>
    <definedName name="BExIKMMJOETSAXJYY1SIKM58LMA2" hidden="1">#REF!</definedName>
    <definedName name="BExIKRF6AQ6VOO9KCIWSM6FY8M7D" localSheetId="7" hidden="1">#REF!</definedName>
    <definedName name="BExIKRF6AQ6VOO9KCIWSM6FY8M7D" hidden="1">#REF!</definedName>
    <definedName name="BExIKTYZESFT3LC0ASFMFKSE0D1X" localSheetId="7" hidden="1">#REF!</definedName>
    <definedName name="BExIKTYZESFT3LC0ASFMFKSE0D1X" hidden="1">#REF!</definedName>
    <definedName name="BExIKXVA6M8K0PTRYAGXS666L335" localSheetId="7" hidden="1">#REF!</definedName>
    <definedName name="BExIKXVA6M8K0PTRYAGXS666L335" hidden="1">#REF!</definedName>
    <definedName name="BExIL0PMZ2SXK9R6MLP43KBU1J2P" localSheetId="7" hidden="1">#REF!</definedName>
    <definedName name="BExIL0PMZ2SXK9R6MLP43KBU1J2P" hidden="1">#REF!</definedName>
    <definedName name="BExIL1WSMNNQQK98YHWHV5HVONIZ" localSheetId="7" hidden="1">#REF!</definedName>
    <definedName name="BExIL1WSMNNQQK98YHWHV5HVONIZ" hidden="1">#REF!</definedName>
    <definedName name="BExILAAXRTRAD18K74M6MGUEEPUM" localSheetId="7" hidden="1">#REF!</definedName>
    <definedName name="BExILAAXRTRAD18K74M6MGUEEPUM" hidden="1">#REF!</definedName>
    <definedName name="BExILG5F338C0FFLMVOKMKF8X5ZP" localSheetId="7" hidden="1">#REF!</definedName>
    <definedName name="BExILG5F338C0FFLMVOKMKF8X5ZP" hidden="1">#REF!</definedName>
    <definedName name="BExILGQTQM0HOD0BJI90YO7GOIN3" localSheetId="7" hidden="1">#REF!</definedName>
    <definedName name="BExILGQTQM0HOD0BJI90YO7GOIN3" hidden="1">#REF!</definedName>
    <definedName name="BExILPL7P2BNCD7MYCGTQ9F0R5JX" localSheetId="7" hidden="1">#REF!</definedName>
    <definedName name="BExILPL7P2BNCD7MYCGTQ9F0R5JX" hidden="1">#REF!</definedName>
    <definedName name="BExILVVS4B1B4G7IO0LPUDWY9K8W" localSheetId="7" hidden="1">#REF!</definedName>
    <definedName name="BExILVVS4B1B4G7IO0LPUDWY9K8W" hidden="1">#REF!</definedName>
    <definedName name="BExIM9DBUB7ZGF4B20FVUO9QGOX2" localSheetId="7" hidden="1">#REF!</definedName>
    <definedName name="BExIM9DBUB7ZGF4B20FVUO9QGOX2" hidden="1">#REF!</definedName>
    <definedName name="BExIMCTBZ4WAESGCDWJ64SB4F0L1" localSheetId="7" hidden="1">#REF!</definedName>
    <definedName name="BExIMCTBZ4WAESGCDWJ64SB4F0L1" hidden="1">#REF!</definedName>
    <definedName name="BExIMGK9Z94TFPWWZFMD10HV0IF6" localSheetId="7" hidden="1">#REF!</definedName>
    <definedName name="BExIMGK9Z94TFPWWZFMD10HV0IF6" hidden="1">#REF!</definedName>
    <definedName name="BExIMPEGKG18TELVC33T4OQTNBWC" localSheetId="7" hidden="1">#REF!</definedName>
    <definedName name="BExIMPEGKG18TELVC33T4OQTNBWC" hidden="1">#REF!</definedName>
    <definedName name="BExIN4OR435DL1US13JQPOQK8GD5" localSheetId="7" hidden="1">#REF!</definedName>
    <definedName name="BExIN4OR435DL1US13JQPOQK8GD5" hidden="1">#REF!</definedName>
    <definedName name="BExINI6A7H3KSFRFA6UBBDPKW37F" localSheetId="7" hidden="1">#REF!</definedName>
    <definedName name="BExINI6A7H3KSFRFA6UBBDPKW37F" hidden="1">#REF!</definedName>
    <definedName name="BExINIMK8XC3JOBT2EXYFHHH52H0" localSheetId="7" hidden="1">#REF!</definedName>
    <definedName name="BExINIMK8XC3JOBT2EXYFHHH52H0" hidden="1">#REF!</definedName>
    <definedName name="BExINLX401ZKEGWU168DS4JUM2J6" localSheetId="7" hidden="1">#REF!</definedName>
    <definedName name="BExINLX401ZKEGWU168DS4JUM2J6" hidden="1">#REF!</definedName>
    <definedName name="BExINMYYJO1FTV1CZF6O5XCFAMQX" localSheetId="7" hidden="1">#REF!</definedName>
    <definedName name="BExINMYYJO1FTV1CZF6O5XCFAMQX" hidden="1">#REF!</definedName>
    <definedName name="BExINP2H4KI05FRFV5PKZFE00HKO" localSheetId="7" hidden="1">#REF!</definedName>
    <definedName name="BExINP2H4KI05FRFV5PKZFE00HKO" hidden="1">#REF!</definedName>
    <definedName name="BExINPTCEJ9RPDEBJEJH80NATGUQ" localSheetId="7" hidden="1">#REF!</definedName>
    <definedName name="BExINPTCEJ9RPDEBJEJH80NATGUQ" hidden="1">#REF!</definedName>
    <definedName name="BExINWEQMNJ70A6JRXC2LACBX1GX" localSheetId="7" hidden="1">#REF!</definedName>
    <definedName name="BExINWEQMNJ70A6JRXC2LACBX1GX" hidden="1">#REF!</definedName>
    <definedName name="BExINZELVWYGU876QUUZCIMXPBQC" localSheetId="7" hidden="1">#REF!</definedName>
    <definedName name="BExINZELVWYGU876QUUZCIMXPBQC" hidden="1">#REF!</definedName>
    <definedName name="BExIO9QZ59ZHRA8SX6QICH2AY8A2" localSheetId="7" hidden="1">#REF!</definedName>
    <definedName name="BExIO9QZ59ZHRA8SX6QICH2AY8A2" hidden="1">#REF!</definedName>
    <definedName name="BExIOAHV525SMMGFDJFE7456JPBD" localSheetId="7" hidden="1">#REF!</definedName>
    <definedName name="BExIOAHV525SMMGFDJFE7456JPBD" hidden="1">#REF!</definedName>
    <definedName name="BExIOCQUQHKUU1KONGSDOLQTQEIC" localSheetId="7" hidden="1">#REF!</definedName>
    <definedName name="BExIOCQUQHKUU1KONGSDOLQTQEIC" hidden="1">#REF!</definedName>
    <definedName name="BExIOFAGCDQQKALMX3V0KU94KUQO" localSheetId="7" hidden="1">#REF!</definedName>
    <definedName name="BExIOFAGCDQQKALMX3V0KU94KUQO" hidden="1">#REF!</definedName>
    <definedName name="BExIOFL8Y5O61VLKTB4H20IJNWS1" localSheetId="7" hidden="1">#REF!</definedName>
    <definedName name="BExIOFL8Y5O61VLKTB4H20IJNWS1" hidden="1">#REF!</definedName>
    <definedName name="BExIOMBXRW5NS4ZPYX9G5QREZ5J6" localSheetId="7" hidden="1">#REF!</definedName>
    <definedName name="BExIOMBXRW5NS4ZPYX9G5QREZ5J6" hidden="1">#REF!</definedName>
    <definedName name="BExIORA3GK78T7C7SNBJJUONJ0LS" localSheetId="7" hidden="1">#REF!</definedName>
    <definedName name="BExIORA3GK78T7C7SNBJJUONJ0LS" hidden="1">#REF!</definedName>
    <definedName name="BExIORFDXP4AVIEBLSTZ8ETSXMNM" localSheetId="7" hidden="1">#REF!</definedName>
    <definedName name="BExIORFDXP4AVIEBLSTZ8ETSXMNM" hidden="1">#REF!</definedName>
    <definedName name="BExIOTZ5EFZ2NASVQ05RH15HRSW6" localSheetId="7" hidden="1">#REF!</definedName>
    <definedName name="BExIOTZ5EFZ2NASVQ05RH15HRSW6" hidden="1">#REF!</definedName>
    <definedName name="BExIP8YNN6UUE1GZ223SWH7DLGKO" localSheetId="7" hidden="1">#REF!</definedName>
    <definedName name="BExIP8YNN6UUE1GZ223SWH7DLGKO" hidden="1">#REF!</definedName>
    <definedName name="BExIPAB4AOL592OJCC1CFAXTLF1A" localSheetId="7" hidden="1">#REF!</definedName>
    <definedName name="BExIPAB4AOL592OJCC1CFAXTLF1A" hidden="1">#REF!</definedName>
    <definedName name="BExIPB25DKX4S2ZCKQN7KWSC3JBF" localSheetId="7" hidden="1">#REF!</definedName>
    <definedName name="BExIPB25DKX4S2ZCKQN7KWSC3JBF" hidden="1">#REF!</definedName>
    <definedName name="BExIPCUX4I4S2N50TLMMLALYLH9S" localSheetId="7" hidden="1">#REF!</definedName>
    <definedName name="BExIPCUX4I4S2N50TLMMLALYLH9S" hidden="1">#REF!</definedName>
    <definedName name="BExIPDLT8JYAMGE5HTN4D1YHZF3V" localSheetId="7" hidden="1">#REF!</definedName>
    <definedName name="BExIPDLT8JYAMGE5HTN4D1YHZF3V" hidden="1">#REF!</definedName>
    <definedName name="BExIPG040Q08EWIWL6CAVR3GRI43" localSheetId="7" hidden="1">#REF!</definedName>
    <definedName name="BExIPG040Q08EWIWL6CAVR3GRI43" hidden="1">#REF!</definedName>
    <definedName name="BExIPKNFUDPDKOSH5GHDVNA8D66S" localSheetId="7" hidden="1">#REF!</definedName>
    <definedName name="BExIPKNFUDPDKOSH5GHDVNA8D66S" hidden="1">#REF!</definedName>
    <definedName name="BExIPVL5VEVK9Q7AYB7EC2VZWBEZ" localSheetId="7" hidden="1">#REF!</definedName>
    <definedName name="BExIPVL5VEVK9Q7AYB7EC2VZWBEZ" hidden="1">#REF!</definedName>
    <definedName name="BExIQ1VS9A2FHVD9TUHKG9K8EVVP" localSheetId="7" hidden="1">#REF!</definedName>
    <definedName name="BExIQ1VS9A2FHVD9TUHKG9K8EVVP" hidden="1">#REF!</definedName>
    <definedName name="BExIQ3J19L30PSQ2CXNT6IHW0I7V" localSheetId="7" hidden="1">#REF!</definedName>
    <definedName name="BExIQ3J19L30PSQ2CXNT6IHW0I7V" hidden="1">#REF!</definedName>
    <definedName name="BExIQ3OJ7M04XCY276IO0LJA5XUK" localSheetId="7" hidden="1">#REF!</definedName>
    <definedName name="BExIQ3OJ7M04XCY276IO0LJA5XUK" hidden="1">#REF!</definedName>
    <definedName name="BExIQ5S19ITB0NDRUN4XV7B905ED" localSheetId="7" hidden="1">#REF!</definedName>
    <definedName name="BExIQ5S19ITB0NDRUN4XV7B905ED" hidden="1">#REF!</definedName>
    <definedName name="BExIQ810MMN2UN0EQ9CRQAFWA19X" localSheetId="7" hidden="1">#REF!</definedName>
    <definedName name="BExIQ810MMN2UN0EQ9CRQAFWA19X" hidden="1">#REF!</definedName>
    <definedName name="BExIQ9TMQT2EIXSVQW7GVSOAW2VJ" localSheetId="7" hidden="1">#REF!</definedName>
    <definedName name="BExIQ9TMQT2EIXSVQW7GVSOAW2VJ" hidden="1">#REF!</definedName>
    <definedName name="BExIQBMDE1L6J4H27K1FMSHQKDSE" localSheetId="7" hidden="1">#REF!</definedName>
    <definedName name="BExIQBMDE1L6J4H27K1FMSHQKDSE" hidden="1">#REF!</definedName>
    <definedName name="BExIQE65LVXUOF3UZFO7SDHFJH22" localSheetId="7" hidden="1">#REF!</definedName>
    <definedName name="BExIQE65LVXUOF3UZFO7SDHFJH22" hidden="1">#REF!</definedName>
    <definedName name="BExIQG9OO2KKBOWTMD1OXY36TEGA" localSheetId="7" hidden="1">#REF!</definedName>
    <definedName name="BExIQG9OO2KKBOWTMD1OXY36TEGA" hidden="1">#REF!</definedName>
    <definedName name="BExIQHWZ65ALA9VAFCJEGIL1145G" localSheetId="7" hidden="1">#REF!</definedName>
    <definedName name="BExIQHWZ65ALA9VAFCJEGIL1145G" hidden="1">#REF!</definedName>
    <definedName name="BExIQX1XBB31HZTYEEVOBSE3C5A6" localSheetId="7" hidden="1">#REF!</definedName>
    <definedName name="BExIQX1XBB31HZTYEEVOBSE3C5A6" hidden="1">#REF!</definedName>
    <definedName name="BExIR2ALYRP9FW99DK2084J7IIDC" localSheetId="7" hidden="1">#REF!</definedName>
    <definedName name="BExIR2ALYRP9FW99DK2084J7IIDC" hidden="1">#REF!</definedName>
    <definedName name="BExIR8FQETPTQYW37DBVDWG3J4JW" localSheetId="7" hidden="1">#REF!</definedName>
    <definedName name="BExIR8FQETPTQYW37DBVDWG3J4JW" hidden="1">#REF!</definedName>
    <definedName name="BExIRHKWQB1PP4ZLB0C3AVUBAFMD" localSheetId="7" hidden="1">#REF!</definedName>
    <definedName name="BExIRHKWQB1PP4ZLB0C3AVUBAFMD" hidden="1">#REF!</definedName>
    <definedName name="BExIRJTRJPQR3OTAGAV7JTA4VMPS" localSheetId="7" hidden="1">#REF!</definedName>
    <definedName name="BExIRJTRJPQR3OTAGAV7JTA4VMPS" hidden="1">#REF!</definedName>
    <definedName name="BExIROH27RJOG6VI7ZHR0RZGAZZ4" localSheetId="7" hidden="1">#REF!</definedName>
    <definedName name="BExIROH27RJOG6VI7ZHR0RZGAZZ4" hidden="1">#REF!</definedName>
    <definedName name="BExIRRBGTY01OQOI3U5SW59RFDFI" localSheetId="7" hidden="1">#REF!</definedName>
    <definedName name="BExIRRBGTY01OQOI3U5SW59RFDFI" hidden="1">#REF!</definedName>
    <definedName name="BExIS4T0DRF57HYO7OGG72KBOFOI" localSheetId="7" hidden="1">#REF!</definedName>
    <definedName name="BExIS4T0DRF57HYO7OGG72KBOFOI" hidden="1">#REF!</definedName>
    <definedName name="BExIS77BJDDK18PGI9DSEYZPIL7P" localSheetId="7" hidden="1">#REF!</definedName>
    <definedName name="BExIS77BJDDK18PGI9DSEYZPIL7P" hidden="1">#REF!</definedName>
    <definedName name="BExIS8USL1T3Z97CZ30HJ98E2GXQ" localSheetId="7" hidden="1">#REF!</definedName>
    <definedName name="BExIS8USL1T3Z97CZ30HJ98E2GXQ" hidden="1">#REF!</definedName>
    <definedName name="BExISC5B700MZUBFTQ9K4IKTF7HR" localSheetId="7" hidden="1">#REF!</definedName>
    <definedName name="BExISC5B700MZUBFTQ9K4IKTF7HR" hidden="1">#REF!</definedName>
    <definedName name="BExISDHXS49S1H56ENBPRF1NLD5C" localSheetId="7" hidden="1">#REF!</definedName>
    <definedName name="BExISDHXS49S1H56ENBPRF1NLD5C" hidden="1">#REF!</definedName>
    <definedName name="BExISM1JLV54A21A164IURMPGUMU" localSheetId="7" hidden="1">#REF!</definedName>
    <definedName name="BExISM1JLV54A21A164IURMPGUMU" hidden="1">#REF!</definedName>
    <definedName name="BExISRFKJYUZ4AKW44IJF7RF9Y90" localSheetId="7" hidden="1">#REF!</definedName>
    <definedName name="BExISRFKJYUZ4AKW44IJF7RF9Y90" hidden="1">#REF!</definedName>
    <definedName name="BExISSMVV57JAUB6CSGBMBFVNGWK" localSheetId="7" hidden="1">#REF!</definedName>
    <definedName name="BExISSMVV57JAUB6CSGBMBFVNGWK" hidden="1">#REF!</definedName>
    <definedName name="BExIT16AD4HCD0WQCCA72AKLQHK1" localSheetId="7" hidden="1">#REF!</definedName>
    <definedName name="BExIT16AD4HCD0WQCCA72AKLQHK1" hidden="1">#REF!</definedName>
    <definedName name="BExIT1MK8TBAK3SNP36A8FKDQSOK" localSheetId="7" hidden="1">#REF!</definedName>
    <definedName name="BExIT1MK8TBAK3SNP36A8FKDQSOK" hidden="1">#REF!</definedName>
    <definedName name="BExIT9PPVL7XGGIZS7G6QI6L7H9U" localSheetId="7" hidden="1">#REF!</definedName>
    <definedName name="BExIT9PPVL7XGGIZS7G6QI6L7H9U" hidden="1">#REF!</definedName>
    <definedName name="BExITBNYANV2S8KD56GOGCKW393R" localSheetId="7" hidden="1">#REF!</definedName>
    <definedName name="BExITBNYANV2S8KD56GOGCKW393R" hidden="1">#REF!</definedName>
    <definedName name="BExItemGrid" localSheetId="7">#REF!</definedName>
    <definedName name="BExItemGrid">#REF!</definedName>
    <definedName name="BExITGB4FVAV0LE88D7JMX7FBYXI" localSheetId="7" hidden="1">#REF!</definedName>
    <definedName name="BExITGB4FVAV0LE88D7JMX7FBYXI" hidden="1">#REF!</definedName>
    <definedName name="BExITI3TQ14K842P38QF0PNWSWNO" localSheetId="7" hidden="1">#REF!</definedName>
    <definedName name="BExITI3TQ14K842P38QF0PNWSWNO" hidden="1">#REF!</definedName>
    <definedName name="BExIU9OGER4TPMETACWUEP1UENK0" localSheetId="7" hidden="1">#REF!</definedName>
    <definedName name="BExIU9OGER4TPMETACWUEP1UENK0" hidden="1">#REF!</definedName>
    <definedName name="BExIUD4OJGH65NFNQ4VMCE3R4J1X" localSheetId="7" hidden="1">#REF!</definedName>
    <definedName name="BExIUD4OJGH65NFNQ4VMCE3R4J1X" hidden="1">#REF!</definedName>
    <definedName name="BExIUQM0XWNNW3MJD26EOVIT7FSU" localSheetId="7" hidden="1">#REF!</definedName>
    <definedName name="BExIUQM0XWNNW3MJD26EOVIT7FSU" hidden="1">#REF!</definedName>
    <definedName name="BExIUTB5OAAXYW0OFMP0PS40SPOB" localSheetId="7" hidden="1">#REF!</definedName>
    <definedName name="BExIUTB5OAAXYW0OFMP0PS40SPOB" hidden="1">#REF!</definedName>
    <definedName name="BExIUUT2MHIOV6R3WHA0DPM1KBKY" localSheetId="7" hidden="1">#REF!</definedName>
    <definedName name="BExIUUT2MHIOV6R3WHA0DPM1KBKY" hidden="1">#REF!</definedName>
    <definedName name="BExIUYPDT1AM6MWGWQS646PIZIWC" localSheetId="7" hidden="1">#REF!</definedName>
    <definedName name="BExIUYPDT1AM6MWGWQS646PIZIWC" hidden="1">#REF!</definedName>
    <definedName name="BExIV0I2O9F8D1UK1SI8AEYR6U0A" localSheetId="7" hidden="1">#REF!</definedName>
    <definedName name="BExIV0I2O9F8D1UK1SI8AEYR6U0A" hidden="1">#REF!</definedName>
    <definedName name="BExIV2LM38XPLRTWT0R44TMQ59E5" localSheetId="7" hidden="1">#REF!</definedName>
    <definedName name="BExIV2LM38XPLRTWT0R44TMQ59E5" hidden="1">#REF!</definedName>
    <definedName name="BExIV3HY4S0YRV1F7XEMF2YHAR2I" localSheetId="7" hidden="1">#REF!</definedName>
    <definedName name="BExIV3HY4S0YRV1F7XEMF2YHAR2I" hidden="1">#REF!</definedName>
    <definedName name="BExIV6HUZFRIFLXW2SICKGTAH1PV" localSheetId="7" hidden="1">#REF!</definedName>
    <definedName name="BExIV6HUZFRIFLXW2SICKGTAH1PV" hidden="1">#REF!</definedName>
    <definedName name="BExIVCXWL6H5LD9DHDIA4F5U9TQL" localSheetId="7" hidden="1">#REF!</definedName>
    <definedName name="BExIVCXWL6H5LD9DHDIA4F5U9TQL" hidden="1">#REF!</definedName>
    <definedName name="BExIVEVYJ7KL8QNR5ZTOSD11I5A6" localSheetId="7" hidden="1">#REF!</definedName>
    <definedName name="BExIVEVYJ7KL8QNR5ZTOSD11I5A6" hidden="1">#REF!</definedName>
    <definedName name="BExIVJ30S9U8MA1TUBRND8DGF96D" localSheetId="7" hidden="1">#REF!</definedName>
    <definedName name="BExIVJ30S9U8MA1TUBRND8DGF96D" hidden="1">#REF!</definedName>
    <definedName name="BExIVMOIPSEWSIHIDDLOXESQ28A0" localSheetId="7" hidden="1">#REF!</definedName>
    <definedName name="BExIVMOIPSEWSIHIDDLOXESQ28A0" hidden="1">#REF!</definedName>
    <definedName name="BExIVNVNJX9BYDLC88NG09YF5XQ6" localSheetId="7" hidden="1">#REF!</definedName>
    <definedName name="BExIVNVNJX9BYDLC88NG09YF5XQ6" hidden="1">#REF!</definedName>
    <definedName name="BExIVQVKLMGSRYT1LFZH0KUIA4OR" localSheetId="7" hidden="1">#REF!</definedName>
    <definedName name="BExIVQVKLMGSRYT1LFZH0KUIA4OR" hidden="1">#REF!</definedName>
    <definedName name="BExIVYTFI35KNR2XSA6N8OJYUTUR" localSheetId="7" hidden="1">#REF!</definedName>
    <definedName name="BExIVYTFI35KNR2XSA6N8OJYUTUR" hidden="1">#REF!</definedName>
    <definedName name="BExIVZF05SNB8DE7VLQOFG9S41HS" localSheetId="7" hidden="1">#REF!</definedName>
    <definedName name="BExIVZF05SNB8DE7VLQOFG9S41HS" hidden="1">#REF!</definedName>
    <definedName name="BExIWB3SY3WRIVIOF988DNNODBOA" localSheetId="7" hidden="1">#REF!</definedName>
    <definedName name="BExIWB3SY3WRIVIOF988DNNODBOA" hidden="1">#REF!</definedName>
    <definedName name="BExIWB99CG0H52LRD6QWPN4L6DV2" localSheetId="7" hidden="1">#REF!</definedName>
    <definedName name="BExIWB99CG0H52LRD6QWPN4L6DV2" hidden="1">#REF!</definedName>
    <definedName name="BExIWG1W7XP9DFYYSZAIOSHM0QLQ" localSheetId="7" hidden="1">#REF!</definedName>
    <definedName name="BExIWG1W7XP9DFYYSZAIOSHM0QLQ" hidden="1">#REF!</definedName>
    <definedName name="BExIWH3KUK94B7833DD4TB0Y6KP9" localSheetId="7" hidden="1">#REF!</definedName>
    <definedName name="BExIWH3KUK94B7833DD4TB0Y6KP9" hidden="1">#REF!</definedName>
    <definedName name="BExIWHZXYAALPLS8CSHZHJ82LBOH" localSheetId="7" hidden="1">#REF!</definedName>
    <definedName name="BExIWHZXYAALPLS8CSHZHJ82LBOH" hidden="1">#REF!</definedName>
    <definedName name="BExIWJY6FHR6KOO0P8U4IZ7VD42D" localSheetId="7" hidden="1">#REF!</definedName>
    <definedName name="BExIWJY6FHR6KOO0P8U4IZ7VD42D" hidden="1">#REF!</definedName>
    <definedName name="BExIWKE9MGIDWORBI43AWTUNYFAN" localSheetId="7" hidden="1">#REF!</definedName>
    <definedName name="BExIWKE9MGIDWORBI43AWTUNYFAN" hidden="1">#REF!</definedName>
    <definedName name="BExIWPHOYLSNGZKVD3RRKOEALEUG" localSheetId="7" hidden="1">#REF!</definedName>
    <definedName name="BExIWPHOYLSNGZKVD3RRKOEALEUG" hidden="1">#REF!</definedName>
    <definedName name="BExIWSHLD1QIZPL5ARLXOJ9Y2CAA" localSheetId="7" hidden="1">#REF!</definedName>
    <definedName name="BExIWSHLD1QIZPL5ARLXOJ9Y2CAA" hidden="1">#REF!</definedName>
    <definedName name="BExIX34PM5DBTRHRQWP6PL6WIX88" localSheetId="7" hidden="1">#REF!</definedName>
    <definedName name="BExIX34PM5DBTRHRQWP6PL6WIX88" hidden="1">#REF!</definedName>
    <definedName name="BExIX5OAP9KSUE5SIZCW9P39Q4WE" localSheetId="7" hidden="1">#REF!</definedName>
    <definedName name="BExIX5OAP9KSUE5SIZCW9P39Q4WE" hidden="1">#REF!</definedName>
    <definedName name="BExIXGRJPVJMUDGSG7IHPXPNO69B" localSheetId="7" hidden="1">#REF!</definedName>
    <definedName name="BExIXGRJPVJMUDGSG7IHPXPNO69B" hidden="1">#REF!</definedName>
    <definedName name="BExIXGWVQ9WOO0NCJLXAU4PJPOPM" localSheetId="7" hidden="1">#REF!</definedName>
    <definedName name="BExIXGWVQ9WOO0NCJLXAU4PJPOPM" hidden="1">#REF!</definedName>
    <definedName name="BExIXLK6SEOTUWQVNLCH4SAKTVGQ" localSheetId="7" hidden="1">#REF!</definedName>
    <definedName name="BExIXLK6SEOTUWQVNLCH4SAKTVGQ" hidden="1">#REF!</definedName>
    <definedName name="BExIXM5R87ZL3FHALWZXYCPHGX3E" localSheetId="7" hidden="1">#REF!</definedName>
    <definedName name="BExIXM5R87ZL3FHALWZXYCPHGX3E" hidden="1">#REF!</definedName>
    <definedName name="BExIXN24YK8MIB3OZ905DHU9CDH1" localSheetId="7" hidden="1">#REF!</definedName>
    <definedName name="BExIXN24YK8MIB3OZ905DHU9CDH1" hidden="1">#REF!</definedName>
    <definedName name="BExIXS036ZCKT2Z8XZKLZ8PFWQGL" localSheetId="7" hidden="1">#REF!</definedName>
    <definedName name="BExIXS036ZCKT2Z8XZKLZ8PFWQGL" hidden="1">#REF!</definedName>
    <definedName name="BExIXY5CF9PFM0P40AZ4U51TMWV0" localSheetId="7" hidden="1">#REF!</definedName>
    <definedName name="BExIXY5CF9PFM0P40AZ4U51TMWV0" hidden="1">#REF!</definedName>
    <definedName name="BExIYEXJBK8JDWIRSVV4RJSKZVV1" localSheetId="7" hidden="1">#REF!</definedName>
    <definedName name="BExIYEXJBK8JDWIRSVV4RJSKZVV1" hidden="1">#REF!</definedName>
    <definedName name="BExIYFJ59KLIPRTGIHX9X07UVGT3" localSheetId="7" hidden="1">#REF!</definedName>
    <definedName name="BExIYFJ59KLIPRTGIHX9X07UVGT3" hidden="1">#REF!</definedName>
    <definedName name="BExIYHH7GZO6BU3DC4GRLH3FD3ZS" localSheetId="7" hidden="1">#REF!</definedName>
    <definedName name="BExIYHH7GZO6BU3DC4GRLH3FD3ZS" hidden="1">#REF!</definedName>
    <definedName name="BExIYHMPBTD67ZNUL9O76FZQHYPT" localSheetId="7" hidden="1">#REF!</definedName>
    <definedName name="BExIYHMPBTD67ZNUL9O76FZQHYPT" hidden="1">#REF!</definedName>
    <definedName name="BExIYI2RH0K4225XO970K2IQ1E79" localSheetId="7" hidden="1">#REF!</definedName>
    <definedName name="BExIYI2RH0K4225XO970K2IQ1E79" hidden="1">#REF!</definedName>
    <definedName name="BExIYMPZ0KS2KOJFQAUQJ77L7701" localSheetId="7" hidden="1">#REF!</definedName>
    <definedName name="BExIYMPZ0KS2KOJFQAUQJ77L7701" hidden="1">#REF!</definedName>
    <definedName name="BExIYP9Q6FV9T0R9G3UDKLS4TTYX" localSheetId="7" hidden="1">#REF!</definedName>
    <definedName name="BExIYP9Q6FV9T0R9G3UDKLS4TTYX" hidden="1">#REF!</definedName>
    <definedName name="BExIYZGLDQ1TN7BIIN4RLDP31GIM" localSheetId="7" hidden="1">#REF!</definedName>
    <definedName name="BExIYZGLDQ1TN7BIIN4RLDP31GIM" hidden="1">#REF!</definedName>
    <definedName name="BExIZ4K0EZJK6PW3L8SVKTJFSWW9" localSheetId="7" hidden="1">#REF!</definedName>
    <definedName name="BExIZ4K0EZJK6PW3L8SVKTJFSWW9" hidden="1">#REF!</definedName>
    <definedName name="BExIZAECOEZGBAO29QMV14E6XDIV" localSheetId="7" hidden="1">#REF!</definedName>
    <definedName name="BExIZAECOEZGBAO29QMV14E6XDIV" hidden="1">#REF!</definedName>
    <definedName name="BExIZHQR3N1546MQS83ZJ8I6SPZ3" localSheetId="7" hidden="1">#REF!</definedName>
    <definedName name="BExIZHQR3N1546MQS83ZJ8I6SPZ3" hidden="1">#REF!</definedName>
    <definedName name="BExIZKVXYD5O2JBU81F2UFJZLLSI" localSheetId="7" hidden="1">#REF!</definedName>
    <definedName name="BExIZKVXYD5O2JBU81F2UFJZLLSI" hidden="1">#REF!</definedName>
    <definedName name="BExIZPZDHC8HGER83WHCZAHOX7LK" localSheetId="7" hidden="1">#REF!</definedName>
    <definedName name="BExIZPZDHC8HGER83WHCZAHOX7LK" hidden="1">#REF!</definedName>
    <definedName name="BExIZQA5XCS39QKXMYR1MH2ZIGPS" localSheetId="7" hidden="1">#REF!</definedName>
    <definedName name="BExIZQA5XCS39QKXMYR1MH2ZIGPS" hidden="1">#REF!</definedName>
    <definedName name="BExIZVDLRUNAL32D9KO9X7Y4PB3O" localSheetId="7" hidden="1">#REF!</definedName>
    <definedName name="BExIZVDLRUNAL32D9KO9X7Y4PB3O" hidden="1">#REF!</definedName>
    <definedName name="BExIZY2PUZ0OF9YKK1B13IW0VS6G" localSheetId="7" hidden="1">#REF!</definedName>
    <definedName name="BExIZY2PUZ0OF9YKK1B13IW0VS6G" hidden="1">#REF!</definedName>
    <definedName name="BExJ08KBRR2XMWW3VZMPSQKXHZUH" localSheetId="7" hidden="1">#REF!</definedName>
    <definedName name="BExJ08KBRR2XMWW3VZMPSQKXHZUH" hidden="1">#REF!</definedName>
    <definedName name="BExJ0DYJWXGE7DA39PYL3WM05U9O" localSheetId="7" hidden="1">#REF!</definedName>
    <definedName name="BExJ0DYJWXGE7DA39PYL3WM05U9O" hidden="1">#REF!</definedName>
    <definedName name="BExJ0JYDEZPM2303TRBXOZ74M7N6" localSheetId="7" hidden="1">#REF!</definedName>
    <definedName name="BExJ0JYDEZPM2303TRBXOZ74M7N6" hidden="1">#REF!</definedName>
    <definedName name="BExJ0MY8SY5J5V50H3UKE78ODTVB" localSheetId="7" hidden="1">#REF!</definedName>
    <definedName name="BExJ0MY8SY5J5V50H3UKE78ODTVB" hidden="1">#REF!</definedName>
    <definedName name="BExJ0YC98G37ML4N8FLP8D95EFRF" localSheetId="7" hidden="1">#REF!</definedName>
    <definedName name="BExJ0YC98G37ML4N8FLP8D95EFRF" hidden="1">#REF!</definedName>
    <definedName name="BExKCDYKAEV45AFXHVHZZ62E5BM3" localSheetId="7" hidden="1">#REF!</definedName>
    <definedName name="BExKCDYKAEV45AFXHVHZZ62E5BM3" hidden="1">#REF!</definedName>
    <definedName name="BExKCYXU0W2VQVDI3N3N37K2598P" localSheetId="7" hidden="1">#REF!</definedName>
    <definedName name="BExKCYXU0W2VQVDI3N3N37K2598P" hidden="1">#REF!</definedName>
    <definedName name="BExKDJX3Z1TS0WFDD9EAO42JHL9G" localSheetId="7" hidden="1">#REF!</definedName>
    <definedName name="BExKDJX3Z1TS0WFDD9EAO42JHL9G" hidden="1">#REF!</definedName>
    <definedName name="BExKDK7WVA5I2WBACAZHAHN35D0I" localSheetId="7" hidden="1">#REF!</definedName>
    <definedName name="BExKDK7WVA5I2WBACAZHAHN35D0I" hidden="1">#REF!</definedName>
    <definedName name="BExKDKO0W4AGQO1V7K6Q4VM750FT" localSheetId="7" hidden="1">#REF!</definedName>
    <definedName name="BExKDKO0W4AGQO1V7K6Q4VM750FT" hidden="1">#REF!</definedName>
    <definedName name="BExKDLF10G7W77J87QWH3ZGLUCLW" localSheetId="7" hidden="1">#REF!</definedName>
    <definedName name="BExKDLF10G7W77J87QWH3ZGLUCLW" hidden="1">#REF!</definedName>
    <definedName name="BExKE2NDBQ14HOJH945N4W9ZZFJO" localSheetId="7" hidden="1">#REF!</definedName>
    <definedName name="BExKE2NDBQ14HOJH945N4W9ZZFJO" hidden="1">#REF!</definedName>
    <definedName name="BExKEFE0I3MT6ZLC4T1L9465HKTN" localSheetId="7" hidden="1">#REF!</definedName>
    <definedName name="BExKEFE0I3MT6ZLC4T1L9465HKTN" hidden="1">#REF!</definedName>
    <definedName name="BExKEK6O5BVJP4VY02FY7JNAZ6BT" localSheetId="7" hidden="1">#REF!</definedName>
    <definedName name="BExKEK6O5BVJP4VY02FY7JNAZ6BT" hidden="1">#REF!</definedName>
    <definedName name="BExKEKXK6E6QX339ELPXDIRZSJE0" localSheetId="7" hidden="1">#REF!</definedName>
    <definedName name="BExKEKXK6E6QX339ELPXDIRZSJE0" hidden="1">#REF!</definedName>
    <definedName name="BExKEMFI35R0D4WN4A59V9QH7I5S" localSheetId="7" hidden="1">#REF!</definedName>
    <definedName name="BExKEMFI35R0D4WN4A59V9QH7I5S" hidden="1">#REF!</definedName>
    <definedName name="BExKEOOIBMP7N8033EY2CJYCBX6H" localSheetId="7" hidden="1">#REF!</definedName>
    <definedName name="BExKEOOIBMP7N8033EY2CJYCBX6H" hidden="1">#REF!</definedName>
    <definedName name="BExKEW0RR5LA3VC46A2BEOOMQE56" localSheetId="7" hidden="1">#REF!</definedName>
    <definedName name="BExKEW0RR5LA3VC46A2BEOOMQE56" hidden="1">#REF!</definedName>
    <definedName name="BExKF37PTJB4PE1PUQWG20ASBX4E" localSheetId="7" hidden="1">#REF!</definedName>
    <definedName name="BExKF37PTJB4PE1PUQWG20ASBX4E" hidden="1">#REF!</definedName>
    <definedName name="BExKFA3VI1CZK21SM0N3LZWT9LA1" localSheetId="7" hidden="1">#REF!</definedName>
    <definedName name="BExKFA3VI1CZK21SM0N3LZWT9LA1" hidden="1">#REF!</definedName>
    <definedName name="BExKFBB29XXT9A2LVUXYSIVKPWGB" localSheetId="7" hidden="1">#REF!</definedName>
    <definedName name="BExKFBB29XXT9A2LVUXYSIVKPWGB" hidden="1">#REF!</definedName>
    <definedName name="BExKFINBFV5J2NFRCL4YUO3YF0ZE" localSheetId="7" hidden="1">#REF!</definedName>
    <definedName name="BExKFINBFV5J2NFRCL4YUO3YF0ZE" hidden="1">#REF!</definedName>
    <definedName name="BExKFISRBFACTAMJSALEYMY66F6X" localSheetId="7" hidden="1">#REF!</definedName>
    <definedName name="BExKFISRBFACTAMJSALEYMY66F6X" hidden="1">#REF!</definedName>
    <definedName name="BExKFOSK5DJ151C4E8544UWMYTOC" localSheetId="7" hidden="1">#REF!</definedName>
    <definedName name="BExKFOSK5DJ151C4E8544UWMYTOC" hidden="1">#REF!</definedName>
    <definedName name="BExKFWL3DE1V1VOVHAFYBE85QUB7" localSheetId="7" hidden="1">#REF!</definedName>
    <definedName name="BExKFWL3DE1V1VOVHAFYBE85QUB7" hidden="1">#REF!</definedName>
    <definedName name="BExKFXS9NDEWPZDVGLTMOM3CFO7N" localSheetId="7" hidden="1">#REF!</definedName>
    <definedName name="BExKFXS9NDEWPZDVGLTMOM3CFO7N" hidden="1">#REF!</definedName>
    <definedName name="BExKFYJC4EVEV54F82K6VKP7Q3OU" localSheetId="7" hidden="1">#REF!</definedName>
    <definedName name="BExKFYJC4EVEV54F82K6VKP7Q3OU" hidden="1">#REF!</definedName>
    <definedName name="BExKG4IYHBKQQ8J8FN10GB2IKO33" localSheetId="7" hidden="1">#REF!</definedName>
    <definedName name="BExKG4IYHBKQQ8J8FN10GB2IKO33" hidden="1">#REF!</definedName>
    <definedName name="BExKGBVDO2JNJUFOFQMF0RJG03ZK" localSheetId="7" hidden="1">#REF!</definedName>
    <definedName name="BExKGBVDO2JNJUFOFQMF0RJG03ZK" hidden="1">#REF!</definedName>
    <definedName name="BExKGF0L44S78D33WMQ1A75TRKB9" localSheetId="7" hidden="1">#REF!</definedName>
    <definedName name="BExKGF0L44S78D33WMQ1A75TRKB9" hidden="1">#REF!</definedName>
    <definedName name="BExKGFRN31B3G20LMQ4LRF879J68" localSheetId="7" hidden="1">#REF!</definedName>
    <definedName name="BExKGFRN31B3G20LMQ4LRF879J68" hidden="1">#REF!</definedName>
    <definedName name="BExKGJD3U3ADZILP20U3EURP0UQP" localSheetId="7" hidden="1">#REF!</definedName>
    <definedName name="BExKGJD3U3ADZILP20U3EURP0UQP" hidden="1">#REF!</definedName>
    <definedName name="BExKGNK5YGKP0YHHTAAOV17Z9EIM" localSheetId="7" hidden="1">#REF!</definedName>
    <definedName name="BExKGNK5YGKP0YHHTAAOV17Z9EIM" hidden="1">#REF!</definedName>
    <definedName name="BExKGQ3T3TWGZUSNVWJE1XWXHGRQ" localSheetId="7" hidden="1">#REF!</definedName>
    <definedName name="BExKGQ3T3TWGZUSNVWJE1XWXHGRQ" hidden="1">#REF!</definedName>
    <definedName name="BExKGV77YH9YXIQTRKK2331QGYKF" localSheetId="7" hidden="1">#REF!</definedName>
    <definedName name="BExKGV77YH9YXIQTRKK2331QGYKF" hidden="1">#REF!</definedName>
    <definedName name="BExKH3FTZ5VGTB86W9M4AB39R0G8" localSheetId="7" hidden="1">#REF!</definedName>
    <definedName name="BExKH3FTZ5VGTB86W9M4AB39R0G8" hidden="1">#REF!</definedName>
    <definedName name="BExKH3FV5U5O6XZM7STS3NZKQFGJ" localSheetId="7" hidden="1">#REF!</definedName>
    <definedName name="BExKH3FV5U5O6XZM7STS3NZKQFGJ" hidden="1">#REF!</definedName>
    <definedName name="BExKH3W5435VN8DZ68OCKI93SEO4" localSheetId="7" hidden="1">#REF!</definedName>
    <definedName name="BExKH3W5435VN8DZ68OCKI93SEO4" hidden="1">#REF!</definedName>
    <definedName name="BExKH9L4L5ZUAA98QAZ7DB7YH4QE" localSheetId="7" hidden="1">#REF!</definedName>
    <definedName name="BExKH9L4L5ZUAA98QAZ7DB7YH4QE" hidden="1">#REF!</definedName>
    <definedName name="BExKHAMUH8NR3HRV0V6FHJE3ROLN" localSheetId="7" hidden="1">#REF!</definedName>
    <definedName name="BExKHAMUH8NR3HRV0V6FHJE3ROLN" hidden="1">#REF!</definedName>
    <definedName name="BExKHCFKOWFHO2WW0N7Y5XDXEWAO" localSheetId="7" hidden="1">#REF!</definedName>
    <definedName name="BExKHCFKOWFHO2WW0N7Y5XDXEWAO" hidden="1">#REF!</definedName>
    <definedName name="BExKHIVLONZ46HLMR50DEXKEUNEP" localSheetId="7" hidden="1">#REF!</definedName>
    <definedName name="BExKHIVLONZ46HLMR50DEXKEUNEP" hidden="1">#REF!</definedName>
    <definedName name="BExKHPM9XA0ADDK7TUR0N38EXWEP" localSheetId="7" hidden="1">#REF!</definedName>
    <definedName name="BExKHPM9XA0ADDK7TUR0N38EXWEP" hidden="1">#REF!</definedName>
    <definedName name="BExKHQYXEM47TMIQRQVHE4T5LT8K" localSheetId="7" hidden="1">#REF!</definedName>
    <definedName name="BExKHQYXEM47TMIQRQVHE4T5LT8K" hidden="1">#REF!</definedName>
    <definedName name="BExKI4076KXCDE5KXL79KT36OKLO" localSheetId="7" hidden="1">#REF!</definedName>
    <definedName name="BExKI4076KXCDE5KXL79KT36OKLO" hidden="1">#REF!</definedName>
    <definedName name="BExKI7AUWXBP1WBLFRIYSNQZDWCY" localSheetId="7" hidden="1">#REF!</definedName>
    <definedName name="BExKI7AUWXBP1WBLFRIYSNQZDWCY" hidden="1">#REF!</definedName>
    <definedName name="BExKI7LO70WYISR7Q0Y1ZDWO9M3B" localSheetId="7" hidden="1">#REF!</definedName>
    <definedName name="BExKI7LO70WYISR7Q0Y1ZDWO9M3B" hidden="1">#REF!</definedName>
    <definedName name="BExKIF3EIT434ZQKMDXUBJCRLMK8" localSheetId="7" hidden="1">#REF!</definedName>
    <definedName name="BExKIF3EIT434ZQKMDXUBJCRLMK8" hidden="1">#REF!</definedName>
    <definedName name="BExKIGQV6TXIZG039HBOJU62WP2U" localSheetId="7" hidden="1">#REF!</definedName>
    <definedName name="BExKIGQV6TXIZG039HBOJU62WP2U" hidden="1">#REF!</definedName>
    <definedName name="BExKILE008SF3KTAN8WML3XKI1NZ" localSheetId="7" hidden="1">#REF!</definedName>
    <definedName name="BExKILE008SF3KTAN8WML3XKI1NZ" hidden="1">#REF!</definedName>
    <definedName name="BExKINSBB6RS7I489QHMCOMU4Z2X" localSheetId="7" hidden="1">#REF!</definedName>
    <definedName name="BExKINSBB6RS7I489QHMCOMU4Z2X" hidden="1">#REF!</definedName>
    <definedName name="BExKINXMPEA03CETGL1VOW1XRJIR" localSheetId="7" hidden="1">#REF!</definedName>
    <definedName name="BExKINXMPEA03CETGL1VOW1XRJIR" hidden="1">#REF!</definedName>
    <definedName name="BExKITBU5LXLZYDJS3D3BAVWEY3U" localSheetId="7" hidden="1">#REF!</definedName>
    <definedName name="BExKITBU5LXLZYDJS3D3BAVWEY3U" hidden="1">#REF!</definedName>
    <definedName name="BExKIU87ZKSOC2DYZWFK6SAK9I8E" localSheetId="7" hidden="1">#REF!</definedName>
    <definedName name="BExKIU87ZKSOC2DYZWFK6SAK9I8E" hidden="1">#REF!</definedName>
    <definedName name="BExKJ449HLYX2DJ9UF0H9GTPSQ73" localSheetId="7" hidden="1">#REF!</definedName>
    <definedName name="BExKJ449HLYX2DJ9UF0H9GTPSQ73" hidden="1">#REF!</definedName>
    <definedName name="BExKJ5649R9IC0GKQD6QI2G7C99Q" localSheetId="7" hidden="1">#REF!</definedName>
    <definedName name="BExKJ5649R9IC0GKQD6QI2G7C99Q" hidden="1">#REF!</definedName>
    <definedName name="BExKJEB4FXIMV2AAE9S3FCGRK1R0" localSheetId="7" hidden="1">#REF!</definedName>
    <definedName name="BExKJEB4FXIMV2AAE9S3FCGRK1R0" hidden="1">#REF!</definedName>
    <definedName name="BExKJELX2RUC8UEC56IZPYYZXHA7" localSheetId="7" hidden="1">#REF!</definedName>
    <definedName name="BExKJELX2RUC8UEC56IZPYYZXHA7" hidden="1">#REF!</definedName>
    <definedName name="BExKJI7CV9I6ILFIZ3SVO4DGK64J" localSheetId="7" hidden="1">#REF!</definedName>
    <definedName name="BExKJI7CV9I6ILFIZ3SVO4DGK64J" hidden="1">#REF!</definedName>
    <definedName name="BExKJINMXS61G2TZEXCJAWVV4F57" localSheetId="7" hidden="1">#REF!</definedName>
    <definedName name="BExKJINMXS61G2TZEXCJAWVV4F57" hidden="1">#REF!</definedName>
    <definedName name="BExKJK5ME8KB7HA0180L7OUZDDGV" localSheetId="7" hidden="1">#REF!</definedName>
    <definedName name="BExKJK5ME8KB7HA0180L7OUZDDGV" hidden="1">#REF!</definedName>
    <definedName name="BExKJLY652HI5GNEEWQXOB08K2C1" localSheetId="7" hidden="1">#REF!</definedName>
    <definedName name="BExKJLY652HI5GNEEWQXOB08K2C1" hidden="1">#REF!</definedName>
    <definedName name="BExKJN5IF0VMDILJ5K8ZENF2QYV1" localSheetId="7" hidden="1">#REF!</definedName>
    <definedName name="BExKJN5IF0VMDILJ5K8ZENF2QYV1" hidden="1">#REF!</definedName>
    <definedName name="BExKJUSJPFUIK20FTVAFJWR2OUYX" localSheetId="7" hidden="1">#REF!</definedName>
    <definedName name="BExKJUSJPFUIK20FTVAFJWR2OUYX" hidden="1">#REF!</definedName>
    <definedName name="BExKJXHNZTE5OMRQ1KTVM1DIQE9I" localSheetId="7" hidden="1">#REF!</definedName>
    <definedName name="BExKJXHNZTE5OMRQ1KTVM1DIQE9I" hidden="1">#REF!</definedName>
    <definedName name="BExKK8VP5RS3D0UXZVKA37C4SYBP" localSheetId="7" hidden="1">#REF!</definedName>
    <definedName name="BExKK8VP5RS3D0UXZVKA37C4SYBP" hidden="1">#REF!</definedName>
    <definedName name="BExKKIM9NPF6B3SPMPIQB27HQME4" localSheetId="7" hidden="1">#REF!</definedName>
    <definedName name="BExKKIM9NPF6B3SPMPIQB27HQME4" hidden="1">#REF!</definedName>
    <definedName name="BExKKIX1BCBQ4R3K41QD8NTV0OV0" localSheetId="7" hidden="1">#REF!</definedName>
    <definedName name="BExKKIX1BCBQ4R3K41QD8NTV0OV0" hidden="1">#REF!</definedName>
    <definedName name="BExKKJ2IHMOO66DQ0V2YABR4GV05" localSheetId="7" hidden="1">#REF!</definedName>
    <definedName name="BExKKJ2IHMOO66DQ0V2YABR4GV05" hidden="1">#REF!</definedName>
    <definedName name="BExKKQ3ZWADYV03YHMXDOAMU90EB" localSheetId="7" hidden="1">#REF!</definedName>
    <definedName name="BExKKQ3ZWADYV03YHMXDOAMU90EB" hidden="1">#REF!</definedName>
    <definedName name="BExKKUGD2HMJWQEYZ8H3X1BMXFS9" localSheetId="7" hidden="1">#REF!</definedName>
    <definedName name="BExKKUGD2HMJWQEYZ8H3X1BMXFS9" hidden="1">#REF!</definedName>
    <definedName name="BExKKX05KCZZZPKOR1NE5A8RGVT4" localSheetId="7" hidden="1">#REF!</definedName>
    <definedName name="BExKKX05KCZZZPKOR1NE5A8RGVT4" hidden="1">#REF!</definedName>
    <definedName name="BExKL3QUCLQLECGZM555PRF8EN56" localSheetId="7" hidden="1">#REF!</definedName>
    <definedName name="BExKL3QUCLQLECGZM555PRF8EN56" hidden="1">#REF!</definedName>
    <definedName name="BExKL7CGLA62V9UQH9ZDEHIK8W4O" localSheetId="7" hidden="1">#REF!</definedName>
    <definedName name="BExKL7CGLA62V9UQH9ZDEHIK8W4O" hidden="1">#REF!</definedName>
    <definedName name="BExKLD6S9L66QYREYHBE5J44OK7X" localSheetId="7" hidden="1">#REF!</definedName>
    <definedName name="BExKLD6S9L66QYREYHBE5J44OK7X" hidden="1">#REF!</definedName>
    <definedName name="BExKLEZK32L28GYJWVO63BZ5E1JD" localSheetId="7" hidden="1">#REF!</definedName>
    <definedName name="BExKLEZK32L28GYJWVO63BZ5E1JD" hidden="1">#REF!</definedName>
    <definedName name="BExKLLKVVHT06LA55JB2FC871DC5" localSheetId="7" hidden="1">#REF!</definedName>
    <definedName name="BExKLLKVVHT06LA55JB2FC871DC5" hidden="1">#REF!</definedName>
    <definedName name="BExKMKNALVJRCZS69GFJA4M1J08O" localSheetId="7" hidden="1">#REF!</definedName>
    <definedName name="BExKMKNALVJRCZS69GFJA4M1J08O" hidden="1">#REF!</definedName>
    <definedName name="BExKMMFZIDRFNSBCWVADJ4S2JE52" localSheetId="7" hidden="1">#REF!</definedName>
    <definedName name="BExKMMFZIDRFNSBCWVADJ4S2JE52" hidden="1">#REF!</definedName>
    <definedName name="BExKMRZJS845FERFW6HUXLFAOMYD" localSheetId="7" hidden="1">#REF!</definedName>
    <definedName name="BExKMRZJS845FERFW6HUXLFAOMYD" hidden="1">#REF!</definedName>
    <definedName name="BExKMS514WWPGUGRYGTH6XU97T8B" localSheetId="7" hidden="1">#REF!</definedName>
    <definedName name="BExKMS514WWPGUGRYGTH6XU97T8B" hidden="1">#REF!</definedName>
    <definedName name="BExKMUDV8AH8HQAD5HJVUW7GFDWU" localSheetId="7" hidden="1">#REF!</definedName>
    <definedName name="BExKMUDV8AH8HQAD5HJVUW7GFDWU" hidden="1">#REF!</definedName>
    <definedName name="BExKMWBX4EH3EYJ07UFEM08NB40Z" localSheetId="7" hidden="1">#REF!</definedName>
    <definedName name="BExKMWBX4EH3EYJ07UFEM08NB40Z" hidden="1">#REF!</definedName>
    <definedName name="BExKN4Q70IU9OY91QRUSK3044MQD" localSheetId="7" hidden="1">#REF!</definedName>
    <definedName name="BExKN4Q70IU9OY91QRUSK3044MQD" hidden="1">#REF!</definedName>
    <definedName name="BExKNBGV2IR3S7M0BX4810KZB4V3" localSheetId="7" hidden="1">#REF!</definedName>
    <definedName name="BExKNBGV2IR3S7M0BX4810KZB4V3" hidden="1">#REF!</definedName>
    <definedName name="BExKNCTBZTSY3MO42VU5PLV6YUHZ" localSheetId="7" hidden="1">#REF!</definedName>
    <definedName name="BExKNCTBZTSY3MO42VU5PLV6YUHZ" hidden="1">#REF!</definedName>
    <definedName name="BExKNGV2YY749C42AQ2T9QNIE5C3" localSheetId="7" hidden="1">#REF!</definedName>
    <definedName name="BExKNGV2YY749C42AQ2T9QNIE5C3" hidden="1">#REF!</definedName>
    <definedName name="BExKNH0F1WPNUEQITIUN5T4NDX9H" localSheetId="7" hidden="1">#REF!</definedName>
    <definedName name="BExKNH0F1WPNUEQITIUN5T4NDX9H" hidden="1">#REF!</definedName>
    <definedName name="BExKNV8UOHVWEHDJWI2WMJ9X6QHZ" localSheetId="7" hidden="1">#REF!</definedName>
    <definedName name="BExKNV8UOHVWEHDJWI2WMJ9X6QHZ" hidden="1">#REF!</definedName>
    <definedName name="BExKNZLD7UATC1MYRNJD8H2NH4KU" localSheetId="7" hidden="1">#REF!</definedName>
    <definedName name="BExKNZLD7UATC1MYRNJD8H2NH4KU" hidden="1">#REF!</definedName>
    <definedName name="BExKNZQUKQQG2Y97R74G4O4BJP1L" localSheetId="7" hidden="1">#REF!</definedName>
    <definedName name="BExKNZQUKQQG2Y97R74G4O4BJP1L" hidden="1">#REF!</definedName>
    <definedName name="BExKO06X0EAD3ABEG1E8PWLDWHBA" localSheetId="7" hidden="1">#REF!</definedName>
    <definedName name="BExKO06X0EAD3ABEG1E8PWLDWHBA" hidden="1">#REF!</definedName>
    <definedName name="BExKO2AHHSGNI1AZOIOW21KPXKPE" localSheetId="7" hidden="1">#REF!</definedName>
    <definedName name="BExKO2AHHSGNI1AZOIOW21KPXKPE" hidden="1">#REF!</definedName>
    <definedName name="BExKO2FXWJWC5IZLDN8JHYILQJ2N" localSheetId="7" hidden="1">#REF!</definedName>
    <definedName name="BExKO2FXWJWC5IZLDN8JHYILQJ2N" hidden="1">#REF!</definedName>
    <definedName name="BExKO438WZ8FKOU00NURGFMOYXWN" localSheetId="7" hidden="1">#REF!</definedName>
    <definedName name="BExKO438WZ8FKOU00NURGFMOYXWN" hidden="1">#REF!</definedName>
    <definedName name="BExKO551EZ73M80UFHBQE7BQVU4L" localSheetId="7" hidden="1">#REF!</definedName>
    <definedName name="BExKO551EZ73M80UFHBQE7BQVU4L" hidden="1">#REF!</definedName>
    <definedName name="BExKOBA4VTRV9YG31IM1PDDO3J9M" localSheetId="7" hidden="1">#REF!</definedName>
    <definedName name="BExKOBA4VTRV9YG31IM1PDDO3J9M" hidden="1">#REF!</definedName>
    <definedName name="BExKODIZGWW2EQD0FEYW6WK6XLCM" localSheetId="7" hidden="1">#REF!</definedName>
    <definedName name="BExKODIZGWW2EQD0FEYW6WK6XLCM" hidden="1">#REF!</definedName>
    <definedName name="BExKOPO2HPWVQGAKW8LOZMPIDEFG" localSheetId="7" hidden="1">#REF!</definedName>
    <definedName name="BExKOPO2HPWVQGAKW8LOZMPIDEFG" hidden="1">#REF!</definedName>
    <definedName name="BExKP7SRQ3MN5BDYXV2XMBQNUH23" localSheetId="7" hidden="1">#REF!</definedName>
    <definedName name="BExKP7SRQ3MN5BDYXV2XMBQNUH23" hidden="1">#REF!</definedName>
    <definedName name="BExKPEZP0QTKOTLIMMIFSVTHQEEK" localSheetId="7" hidden="1">#REF!</definedName>
    <definedName name="BExKPEZP0QTKOTLIMMIFSVTHQEEK" hidden="1">#REF!</definedName>
    <definedName name="BExKPFFSVTL757PNITV8R9RN4452" localSheetId="7" hidden="1">#REF!</definedName>
    <definedName name="BExKPFFSVTL757PNITV8R9RN4452" hidden="1">#REF!</definedName>
    <definedName name="BExKPIL5ZWOXQAENH3VP3ZHA2N7N" localSheetId="7" hidden="1">#REF!</definedName>
    <definedName name="BExKPIL5ZWOXQAENH3VP3ZHA2N7N" hidden="1">#REF!</definedName>
    <definedName name="BExKPJHKPVROP9QX9BMBZMU2HEZ1" localSheetId="7" hidden="1">#REF!</definedName>
    <definedName name="BExKPJHKPVROP9QX9BMBZMU2HEZ1" hidden="1">#REF!</definedName>
    <definedName name="BExKPLQJX0HJ8OTXBXH9IC9J2V0W" localSheetId="7" hidden="1">#REF!</definedName>
    <definedName name="BExKPLQJX0HJ8OTXBXH9IC9J2V0W" hidden="1">#REF!</definedName>
    <definedName name="BExKPN8C7GN36ZJZHLOB74LU6KT0" localSheetId="7" hidden="1">#REF!</definedName>
    <definedName name="BExKPN8C7GN36ZJZHLOB74LU6KT0" hidden="1">#REF!</definedName>
    <definedName name="BExKPX9VZ1J5021Q98K60HMPJU58" localSheetId="7" hidden="1">#REF!</definedName>
    <definedName name="BExKPX9VZ1J5021Q98K60HMPJU58" hidden="1">#REF!</definedName>
    <definedName name="BExKQGGEP203MUWSJVORTY7RFOFT" localSheetId="7" hidden="1">#REF!</definedName>
    <definedName name="BExKQGGEP203MUWSJVORTY7RFOFT" hidden="1">#REF!</definedName>
    <definedName name="BExKQJGAAWNM3NT19E9I0CQDBTU0" localSheetId="7" hidden="1">#REF!</definedName>
    <definedName name="BExKQJGAAWNM3NT19E9I0CQDBTU0" hidden="1">#REF!</definedName>
    <definedName name="BExKQM5GJ1ZN5REKFE7YVBQ0KXWF" localSheetId="7" hidden="1">#REF!</definedName>
    <definedName name="BExKQM5GJ1ZN5REKFE7YVBQ0KXWF" hidden="1">#REF!</definedName>
    <definedName name="BExKQQ71278061G7ZFYGPWOMOMY2" localSheetId="7" hidden="1">#REF!</definedName>
    <definedName name="BExKQQ71278061G7ZFYGPWOMOMY2" hidden="1">#REF!</definedName>
    <definedName name="BExKQTXRG3ECU8NT47UR7643LO5G" localSheetId="7" hidden="1">#REF!</definedName>
    <definedName name="BExKQTXRG3ECU8NT47UR7643LO5G" hidden="1">#REF!</definedName>
    <definedName name="BExKQVL7HPOIZ4FHANDFMVOJLEPR" localSheetId="7" hidden="1">#REF!</definedName>
    <definedName name="BExKQVL7HPOIZ4FHANDFMVOJLEPR" hidden="1">#REF!</definedName>
    <definedName name="BExKR3ZAJRYXZB4M7XZPK0I7E55W" localSheetId="7" hidden="1">#REF!</definedName>
    <definedName name="BExKR3ZAJRYXZB4M7XZPK0I7E55W" hidden="1">#REF!</definedName>
    <definedName name="BExKR8RZSEHW184G0Z56B4EGNU72" localSheetId="7" hidden="1">#REF!</definedName>
    <definedName name="BExKR8RZSEHW184G0Z56B4EGNU72" hidden="1">#REF!</definedName>
    <definedName name="BExKRHM60KUPM7RGAAFRSKX4TMS5" localSheetId="7" hidden="1">#REF!</definedName>
    <definedName name="BExKRHM60KUPM7RGAAFRSKX4TMS5" hidden="1">#REF!</definedName>
    <definedName name="BExKRQB2LX164R610N3VXJPD3C1W" localSheetId="7" hidden="1">#REF!</definedName>
    <definedName name="BExKRQB2LX164R610N3VXJPD3C1W" hidden="1">#REF!</definedName>
    <definedName name="BExKRVUSQ6PA7ZYQSTEQL3X7PB9P" localSheetId="7" hidden="1">#REF!</definedName>
    <definedName name="BExKRVUSQ6PA7ZYQSTEQL3X7PB9P" hidden="1">#REF!</definedName>
    <definedName name="BExKRY3KZ7F7RB2KH8HXSQ85IEQO" localSheetId="7" hidden="1">#REF!</definedName>
    <definedName name="BExKRY3KZ7F7RB2KH8HXSQ85IEQO" hidden="1">#REF!</definedName>
    <definedName name="BExKS91CCVW1YKNE1EQ4MCE1E9JX" localSheetId="7" hidden="1">#REF!</definedName>
    <definedName name="BExKS91CCVW1YKNE1EQ4MCE1E9JX" hidden="1">#REF!</definedName>
    <definedName name="BExKSA37DZTCK6H13HPIKR0ZFVL8" localSheetId="7" hidden="1">#REF!</definedName>
    <definedName name="BExKSA37DZTCK6H13HPIKR0ZFVL8" hidden="1">#REF!</definedName>
    <definedName name="BExKSB51O073JLM4PEU353GBBSMI" localSheetId="7" hidden="1">#REF!</definedName>
    <definedName name="BExKSB51O073JLM4PEU353GBBSMI" hidden="1">#REF!</definedName>
    <definedName name="BExKSC1EDUXA6RM44LZV6HMMHKLX" localSheetId="7" hidden="1">#REF!</definedName>
    <definedName name="BExKSC1EDUXA6RM44LZV6HMMHKLX" hidden="1">#REF!</definedName>
    <definedName name="BExKSFMOMSZYDE0WNC94F40S6636" localSheetId="7" hidden="1">#REF!</definedName>
    <definedName name="BExKSFMOMSZYDE0WNC94F40S6636" hidden="1">#REF!</definedName>
    <definedName name="BExKSHQ9K79S8KYUWIV5M5LAHHF1" localSheetId="7" hidden="1">#REF!</definedName>
    <definedName name="BExKSHQ9K79S8KYUWIV5M5LAHHF1" hidden="1">#REF!</definedName>
    <definedName name="BExKSJTWG9L3FCX8FLK4EMUJMF27" localSheetId="7" hidden="1">#REF!</definedName>
    <definedName name="BExKSJTWG9L3FCX8FLK4EMUJMF27" hidden="1">#REF!</definedName>
    <definedName name="BExKSU0MKNAVZYYPKCYTZDWQX4R8" localSheetId="7" hidden="1">#REF!</definedName>
    <definedName name="BExKSU0MKNAVZYYPKCYTZDWQX4R8" hidden="1">#REF!</definedName>
    <definedName name="BExKSX60G1MUS689FXIGYP2F7C62" localSheetId="7" hidden="1">#REF!</definedName>
    <definedName name="BExKSX60G1MUS689FXIGYP2F7C62" hidden="1">#REF!</definedName>
    <definedName name="BExKT2UZ7Y2VWF5NQE18SJRLD2RN" localSheetId="7" hidden="1">#REF!</definedName>
    <definedName name="BExKT2UZ7Y2VWF5NQE18SJRLD2RN" hidden="1">#REF!</definedName>
    <definedName name="BExKT3GJFNGAM09H5F615E36A38C" localSheetId="7" hidden="1">#REF!</definedName>
    <definedName name="BExKT3GJFNGAM09H5F615E36A38C" hidden="1">#REF!</definedName>
    <definedName name="BExKTD1UM9PTLYETG1RM502XDNC0" localSheetId="7" hidden="1">#REF!</definedName>
    <definedName name="BExKTD1UM9PTLYETG1RM502XDNC0" hidden="1">#REF!</definedName>
    <definedName name="BExKTJN26AY45CE6JUAX3OIL48F7" localSheetId="7" hidden="1">#REF!</definedName>
    <definedName name="BExKTJN26AY45CE6JUAX3OIL48F7" hidden="1">#REF!</definedName>
    <definedName name="BExKTQZGN8GI3XGSEXMPCCA3S19H" localSheetId="7" hidden="1">#REF!</definedName>
    <definedName name="BExKTQZGN8GI3XGSEXMPCCA3S19H" hidden="1">#REF!</definedName>
    <definedName name="BExKTUKYYU0F6TUW1RXV24LRAZFE" localSheetId="7" hidden="1">#REF!</definedName>
    <definedName name="BExKTUKYYU0F6TUW1RXV24LRAZFE" hidden="1">#REF!</definedName>
    <definedName name="BExKU3FBLHQBIUTN6XEZW5GC9OG1" localSheetId="7" hidden="1">#REF!</definedName>
    <definedName name="BExKU3FBLHQBIUTN6XEZW5GC9OG1" hidden="1">#REF!</definedName>
    <definedName name="BExKU82I99FEUIZLODXJDOJC96CQ" localSheetId="7" hidden="1">#REF!</definedName>
    <definedName name="BExKU82I99FEUIZLODXJDOJC96CQ" hidden="1">#REF!</definedName>
    <definedName name="BExKUDM0DFSCM3D91SH0XLXJSL18" localSheetId="7" hidden="1">#REF!</definedName>
    <definedName name="BExKUDM0DFSCM3D91SH0XLXJSL18" hidden="1">#REF!</definedName>
    <definedName name="BExKUHYKD9TJTMQOOBS4EX04FCEZ" localSheetId="7" hidden="1">#REF!</definedName>
    <definedName name="BExKUHYKD9TJTMQOOBS4EX04FCEZ" hidden="1">#REF!</definedName>
    <definedName name="BExKULEKJLA77AUQPDUHSM94Y76Z" localSheetId="7" hidden="1">#REF!</definedName>
    <definedName name="BExKULEKJLA77AUQPDUHSM94Y76Z" hidden="1">#REF!</definedName>
    <definedName name="BExKUXE506JSYMR4CV866RHRDYR9" localSheetId="7" hidden="1">#REF!</definedName>
    <definedName name="BExKUXE506JSYMR4CV866RHRDYR9" hidden="1">#REF!</definedName>
    <definedName name="BExKV08R85MKI3MAX9E2HERNQUNL" localSheetId="7" hidden="1">#REF!</definedName>
    <definedName name="BExKV08R85MKI3MAX9E2HERNQUNL" hidden="1">#REF!</definedName>
    <definedName name="BExKV4AAUNNJL5JWD7PX6BFKVS6O" localSheetId="7" hidden="1">#REF!</definedName>
    <definedName name="BExKV4AAUNNJL5JWD7PX6BFKVS6O" hidden="1">#REF!</definedName>
    <definedName name="BExKVDVK6HN74GQPTXICP9BFC8CF" localSheetId="7" hidden="1">#REF!</definedName>
    <definedName name="BExKVDVK6HN74GQPTXICP9BFC8CF" hidden="1">#REF!</definedName>
    <definedName name="BExKVFZ3ZZGIC1QI8XN6BYFWN0ZY" localSheetId="7" hidden="1">#REF!</definedName>
    <definedName name="BExKVFZ3ZZGIC1QI8XN6BYFWN0ZY" hidden="1">#REF!</definedName>
    <definedName name="BExKVG4KGO28KPGTAFL1R8TTZ10N" localSheetId="7" hidden="1">#REF!</definedName>
    <definedName name="BExKVG4KGO28KPGTAFL1R8TTZ10N" hidden="1">#REF!</definedName>
    <definedName name="BExKW0CSH7DA02YSNV64PSEIXB2P" localSheetId="7" hidden="1">#REF!</definedName>
    <definedName name="BExKW0CSH7DA02YSNV64PSEIXB2P" hidden="1">#REF!</definedName>
    <definedName name="BExM9NUG3Q31X01AI9ZJCZIX25CS" localSheetId="7" hidden="1">#REF!</definedName>
    <definedName name="BExM9NUG3Q31X01AI9ZJCZIX25CS" hidden="1">#REF!</definedName>
    <definedName name="BExM9OG182RP30MY23PG49LVPZ1C" localSheetId="7" hidden="1">#REF!</definedName>
    <definedName name="BExM9OG182RP30MY23PG49LVPZ1C" hidden="1">#REF!</definedName>
    <definedName name="BExMA64MW1S18NH8DCKPCCEI5KCB" localSheetId="7" hidden="1">#REF!</definedName>
    <definedName name="BExMA64MW1S18NH8DCKPCCEI5KCB" hidden="1">#REF!</definedName>
    <definedName name="BExMALEWFUEM8Y686IT03ECURUBR" localSheetId="7" hidden="1">#REF!</definedName>
    <definedName name="BExMALEWFUEM8Y686IT03ECURUBR" hidden="1">#REF!</definedName>
    <definedName name="BExMAS0AQY7KMMTBTBPK0SWWDITB" localSheetId="7" hidden="1">#REF!</definedName>
    <definedName name="BExMAS0AQY7KMMTBTBPK0SWWDITB" hidden="1">#REF!</definedName>
    <definedName name="BExMAXJS82ZJ8RS22VLE0V0LDUII" localSheetId="7" hidden="1">#REF!</definedName>
    <definedName name="BExMAXJS82ZJ8RS22VLE0V0LDUII" hidden="1">#REF!</definedName>
    <definedName name="BExMB4QRS0R3MTB4CMUHFZ84LNZQ" localSheetId="7" hidden="1">#REF!</definedName>
    <definedName name="BExMB4QRS0R3MTB4CMUHFZ84LNZQ" hidden="1">#REF!</definedName>
    <definedName name="BExMB7AICZ233JKSCEUSR9RQXRS0" localSheetId="7" hidden="1">#REF!</definedName>
    <definedName name="BExMB7AICZ233JKSCEUSR9RQXRS0" hidden="1">#REF!</definedName>
    <definedName name="BExMBC35WKQY5CWQJLV4D05O6971" localSheetId="7" hidden="1">#REF!</definedName>
    <definedName name="BExMBC35WKQY5CWQJLV4D05O6971" hidden="1">#REF!</definedName>
    <definedName name="BExMBFTZV4Q1A5KG25C1N9PHQNSW" localSheetId="7" hidden="1">#REF!</definedName>
    <definedName name="BExMBFTZV4Q1A5KG25C1N9PHQNSW" hidden="1">#REF!</definedName>
    <definedName name="BExMBFZFXQDH3H55R89930TFTU36" localSheetId="7" hidden="1">#REF!</definedName>
    <definedName name="BExMBFZFXQDH3H55R89930TFTU36" hidden="1">#REF!</definedName>
    <definedName name="BExMBK6ISK3U7KHZKUJXIDKGF6VW" localSheetId="7" hidden="1">#REF!</definedName>
    <definedName name="BExMBK6ISK3U7KHZKUJXIDKGF6VW" hidden="1">#REF!</definedName>
    <definedName name="BExMBYPQDG9AYDQ5E8IECVFREPO6" localSheetId="7" hidden="1">[38]ZZCOOM_M03_Q004!#REF!</definedName>
    <definedName name="BExMBYPQDG9AYDQ5E8IECVFREPO6" hidden="1">[38]ZZCOOM_M03_Q004!#REF!</definedName>
    <definedName name="BExMC7PESEESXVMDCGGIP5LPMUGY" localSheetId="7" hidden="1">#REF!</definedName>
    <definedName name="BExMC7PESEESXVMDCGGIP5LPMUGY" hidden="1">#REF!</definedName>
    <definedName name="BExMC8AZUTX8LG89K2JJR7ZG62XX" localSheetId="7" hidden="1">#REF!</definedName>
    <definedName name="BExMC8AZUTX8LG89K2JJR7ZG62XX" hidden="1">#REF!</definedName>
    <definedName name="BExMCA96YR10V72G2R0SCIKPZLIZ" localSheetId="7" hidden="1">#REF!</definedName>
    <definedName name="BExMCA96YR10V72G2R0SCIKPZLIZ" hidden="1">#REF!</definedName>
    <definedName name="BExMCB5JU5I2VQDUBS4O42BTEVKI" localSheetId="7" hidden="1">#REF!</definedName>
    <definedName name="BExMCB5JU5I2VQDUBS4O42BTEVKI" hidden="1">#REF!</definedName>
    <definedName name="BExMCFSQFSEMPY5IXDIRKZDASDBR" localSheetId="7" hidden="1">#REF!</definedName>
    <definedName name="BExMCFSQFSEMPY5IXDIRKZDASDBR" hidden="1">#REF!</definedName>
    <definedName name="BExMCH58I9XOLK7WEE6VSJGYPJGL" localSheetId="7" hidden="1">#REF!</definedName>
    <definedName name="BExMCH58I9XOLK7WEE6VSJGYPJGL" hidden="1">#REF!</definedName>
    <definedName name="BExMCMZOEYWVOOJ98TBHTTCS7XB8" localSheetId="7" hidden="1">#REF!</definedName>
    <definedName name="BExMCMZOEYWVOOJ98TBHTTCS7XB8" hidden="1">#REF!</definedName>
    <definedName name="BExMCS8EF2W3FS9QADNKREYSI8P0" localSheetId="7" hidden="1">#REF!</definedName>
    <definedName name="BExMCS8EF2W3FS9QADNKREYSI8P0" hidden="1">#REF!</definedName>
    <definedName name="BExMCSU0KZGHALEL7N5DJBVL94K7" localSheetId="7" hidden="1">#REF!</definedName>
    <definedName name="BExMCSU0KZGHALEL7N5DJBVL94K7" hidden="1">#REF!</definedName>
    <definedName name="BExMCUS7GSOM96J0HJ7EH0FFM2AC" localSheetId="7" hidden="1">#REF!</definedName>
    <definedName name="BExMCUS7GSOM96J0HJ7EH0FFM2AC" hidden="1">#REF!</definedName>
    <definedName name="BExMCYTT6TVDWMJXO1NZANRTVNAN" localSheetId="7" hidden="1">#REF!</definedName>
    <definedName name="BExMCYTT6TVDWMJXO1NZANRTVNAN" hidden="1">#REF!</definedName>
    <definedName name="BExMD54CT1VTE5YGBM90H90NF28M" localSheetId="7" hidden="1">#REF!</definedName>
    <definedName name="BExMD54CT1VTE5YGBM90H90NF28M" hidden="1">#REF!</definedName>
    <definedName name="BExMD5F6IAV108XYJLXUO9HD0IT6" localSheetId="7" hidden="1">#REF!</definedName>
    <definedName name="BExMD5F6IAV108XYJLXUO9HD0IT6" hidden="1">#REF!</definedName>
    <definedName name="BExMDANV66W9T3XAXID40XFJ0J93" localSheetId="7" hidden="1">#REF!</definedName>
    <definedName name="BExMDANV66W9T3XAXID40XFJ0J93" hidden="1">#REF!</definedName>
    <definedName name="BExMDGD1KQP7NNR78X2ZX4FCBQ1S" localSheetId="7" hidden="1">#REF!</definedName>
    <definedName name="BExMDGD1KQP7NNR78X2ZX4FCBQ1S" hidden="1">#REF!</definedName>
    <definedName name="BExMDIRDK0DI8P86HB7WPH8QWLSQ" localSheetId="7" hidden="1">#REF!</definedName>
    <definedName name="BExMDIRDK0DI8P86HB7WPH8QWLSQ" hidden="1">#REF!</definedName>
    <definedName name="BExMDOWGDLP3BZZB4ZPI31VS10FP" localSheetId="7" hidden="1">#REF!</definedName>
    <definedName name="BExMDOWGDLP3BZZB4ZPI31VS10FP" hidden="1">#REF!</definedName>
    <definedName name="BExMDPI2FVMORSWDDCVAJ85WYAYO" localSheetId="7" hidden="1">#REF!</definedName>
    <definedName name="BExMDPI2FVMORSWDDCVAJ85WYAYO" hidden="1">#REF!</definedName>
    <definedName name="BExMDUWB7VWHFFR266QXO46BNV2S" localSheetId="7" hidden="1">#REF!</definedName>
    <definedName name="BExMDUWB7VWHFFR266QXO46BNV2S" hidden="1">#REF!</definedName>
    <definedName name="BExME2U47N8LZG0BPJ49ANY5QVV2" localSheetId="7" hidden="1">#REF!</definedName>
    <definedName name="BExME2U47N8LZG0BPJ49ANY5QVV2" hidden="1">#REF!</definedName>
    <definedName name="BExME88DH5DUKMUFI9FNVECXFD2E" localSheetId="7" hidden="1">#REF!</definedName>
    <definedName name="BExME88DH5DUKMUFI9FNVECXFD2E" hidden="1">#REF!</definedName>
    <definedName name="BExME9A7MOGAK7YTTQYXP5DL6VYA" localSheetId="7" hidden="1">#REF!</definedName>
    <definedName name="BExME9A7MOGAK7YTTQYXP5DL6VYA" hidden="1">#REF!</definedName>
    <definedName name="BExMEOV9YFRY5C3GDLU60GIX10BY" localSheetId="7" hidden="1">#REF!</definedName>
    <definedName name="BExMEOV9YFRY5C3GDLU60GIX10BY" hidden="1">#REF!</definedName>
    <definedName name="BExMEUK2Q5GZGZFZ77Z2IYUKOOYW" localSheetId="7" hidden="1">#REF!</definedName>
    <definedName name="BExMEUK2Q5GZGZFZ77Z2IYUKOOYW" hidden="1">#REF!</definedName>
    <definedName name="BExMEWT36INWIP0VNS94NEP3WZ4U" localSheetId="7" hidden="1">#REF!</definedName>
    <definedName name="BExMEWT36INWIP0VNS94NEP3WZ4U" hidden="1">#REF!</definedName>
    <definedName name="BExMEY09ESM4H2YGKEQQRYUD114R" localSheetId="7" hidden="1">#REF!</definedName>
    <definedName name="BExMEY09ESM4H2YGKEQQRYUD114R" hidden="1">#REF!</definedName>
    <definedName name="BExMF0UU4SBJHOJ4SG09QMF1TC7H" localSheetId="7" hidden="1">#REF!</definedName>
    <definedName name="BExMF0UU4SBJHOJ4SG09QMF1TC7H" hidden="1">#REF!</definedName>
    <definedName name="BExMF2YDPQWGK3CSN8LJG16MLFQZ" localSheetId="7" hidden="1">#REF!</definedName>
    <definedName name="BExMF2YDPQWGK3CSN8LJG16MLFQZ" hidden="1">#REF!</definedName>
    <definedName name="BExMF4G4IUPQY1Y5GEY5N3E04CL6" localSheetId="7" hidden="1">#REF!</definedName>
    <definedName name="BExMF4G4IUPQY1Y5GEY5N3E04CL6" hidden="1">#REF!</definedName>
    <definedName name="BExMF9UIGYMOAQK0ELUWP0S0HZZY" localSheetId="7" hidden="1">#REF!</definedName>
    <definedName name="BExMF9UIGYMOAQK0ELUWP0S0HZZY" hidden="1">#REF!</definedName>
    <definedName name="BExMFDLBSWFMRDYJ2DZETI3EXKN2" localSheetId="7" hidden="1">#REF!</definedName>
    <definedName name="BExMFDLBSWFMRDYJ2DZETI3EXKN2" hidden="1">#REF!</definedName>
    <definedName name="BExMFLDTMRTCHKA37LQW67BG8D5C" localSheetId="7" hidden="1">#REF!</definedName>
    <definedName name="BExMFLDTMRTCHKA37LQW67BG8D5C" hidden="1">#REF!</definedName>
    <definedName name="BExMFTH63LTWA2JYJTJYMT5K2OF2" localSheetId="7" hidden="1">#REF!</definedName>
    <definedName name="BExMFTH63LTWA2JYJTJYMT5K2OF2" hidden="1">#REF!</definedName>
    <definedName name="BExMFY4AG5T27EVMCCNE00GOAR66" localSheetId="7" hidden="1">#REF!</definedName>
    <definedName name="BExMFY4AG5T27EVMCCNE00GOAR66" hidden="1">#REF!</definedName>
    <definedName name="BExMGQQNOFER1MEVQ961XARTRIOB" localSheetId="7" hidden="1">#REF!</definedName>
    <definedName name="BExMGQQNOFER1MEVQ961XARTRIOB" hidden="1">#REF!</definedName>
    <definedName name="BExMH189E60TZBQFN2UWVA1UZA7X" localSheetId="7" hidden="1">#REF!</definedName>
    <definedName name="BExMH189E60TZBQFN2UWVA1UZA7X" hidden="1">#REF!</definedName>
    <definedName name="BExMH3H9TW5TJCNU5Z1EWXP3BAEP" localSheetId="7" hidden="1">#REF!</definedName>
    <definedName name="BExMH3H9TW5TJCNU5Z1EWXP3BAEP" hidden="1">#REF!</definedName>
    <definedName name="BExMH5A1B01SYXROP70DOKTQ5D6Z" localSheetId="7" hidden="1">#REF!</definedName>
    <definedName name="BExMH5A1B01SYXROP70DOKTQ5D6Z" hidden="1">#REF!</definedName>
    <definedName name="BExMHCGUJ8A3L31NU0XU0FGXE4P3" localSheetId="7" hidden="1">#REF!</definedName>
    <definedName name="BExMHCGUJ8A3L31NU0XU0FGXE4P3" hidden="1">#REF!</definedName>
    <definedName name="BExMHOWPB34KPZ76M2KIX2C9R2VB" localSheetId="7" hidden="1">#REF!</definedName>
    <definedName name="BExMHOWPB34KPZ76M2KIX2C9R2VB" hidden="1">#REF!</definedName>
    <definedName name="BExMHSSYC6KVHA3QDTSYPN92TWMI" localSheetId="7" hidden="1">#REF!</definedName>
    <definedName name="BExMHSSYC6KVHA3QDTSYPN92TWMI" hidden="1">#REF!</definedName>
    <definedName name="BExMI3AJ9477KDL4T9DHET4LJJTW" localSheetId="7" hidden="1">#REF!</definedName>
    <definedName name="BExMI3AJ9477KDL4T9DHET4LJJTW" hidden="1">#REF!</definedName>
    <definedName name="BExMI6QQ20XHD0NWJUN741B37182" localSheetId="7" hidden="1">#REF!</definedName>
    <definedName name="BExMI6QQ20XHD0NWJUN741B37182" hidden="1">#REF!</definedName>
    <definedName name="BExMI7MYDIMC9K16SBAFUY33RHK6" localSheetId="7" hidden="1">#REF!</definedName>
    <definedName name="BExMI7MYDIMC9K16SBAFUY33RHK6" hidden="1">#REF!</definedName>
    <definedName name="BExMI8JB94SBD9EMNJEK7Y2T6GYU" localSheetId="7" hidden="1">#REF!</definedName>
    <definedName name="BExMI8JB94SBD9EMNJEK7Y2T6GYU" hidden="1">#REF!</definedName>
    <definedName name="BExMI8OS85YTW3KYVE4YD0R7Z6UV" localSheetId="7" hidden="1">#REF!</definedName>
    <definedName name="BExMI8OS85YTW3KYVE4YD0R7Z6UV" hidden="1">#REF!</definedName>
    <definedName name="BExMI9QNOMVZ44I3BFMGU1EL1RSY" localSheetId="7" hidden="1">#REF!</definedName>
    <definedName name="BExMI9QNOMVZ44I3BFMGU1EL1RSY" hidden="1">#REF!</definedName>
    <definedName name="BExMIBOOZU40JS3F89OMPSRCE9MM" localSheetId="7" hidden="1">#REF!</definedName>
    <definedName name="BExMIBOOZU40JS3F89OMPSRCE9MM" hidden="1">#REF!</definedName>
    <definedName name="BExMIIQ5MBWSIHTFWAQADXMZC22Q" localSheetId="7" hidden="1">#REF!</definedName>
    <definedName name="BExMIIQ5MBWSIHTFWAQADXMZC22Q" hidden="1">#REF!</definedName>
    <definedName name="BExMIL4I2GE866I25CR5JBLJWJ6A" localSheetId="7" hidden="1">#REF!</definedName>
    <definedName name="BExMIL4I2GE866I25CR5JBLJWJ6A" hidden="1">#REF!</definedName>
    <definedName name="BExMIRKIPF27SNO82SPFSB3T5U17" localSheetId="7" hidden="1">#REF!</definedName>
    <definedName name="BExMIRKIPF27SNO82SPFSB3T5U17" hidden="1">#REF!</definedName>
    <definedName name="BExMIV0KC8555D5E42ZGWG15Y0MO" localSheetId="7" hidden="1">#REF!</definedName>
    <definedName name="BExMIV0KC8555D5E42ZGWG15Y0MO" hidden="1">#REF!</definedName>
    <definedName name="BExMIZT6AN7E6YMW2S87CTCN2UXH" localSheetId="7" hidden="1">#REF!</definedName>
    <definedName name="BExMIZT6AN7E6YMW2S87CTCN2UXH" hidden="1">#REF!</definedName>
    <definedName name="BExMJB76UESLVRD81AJBOB78JDTT" localSheetId="7" hidden="1">#REF!</definedName>
    <definedName name="BExMJB76UESLVRD81AJBOB78JDTT" hidden="1">#REF!</definedName>
    <definedName name="BExMJI8OLFZQCGOW3F99ETW8A21E" localSheetId="7" hidden="1">#REF!</definedName>
    <definedName name="BExMJI8OLFZQCGOW3F99ETW8A21E" hidden="1">#REF!</definedName>
    <definedName name="BExMJNC8ZFB9DRFOJ961ZAJ8U3A8" localSheetId="7" hidden="1">#REF!</definedName>
    <definedName name="BExMJNC8ZFB9DRFOJ961ZAJ8U3A8" hidden="1">#REF!</definedName>
    <definedName name="BExMJTBV8A3D31W2IQHP9RDFPPHQ" localSheetId="7" hidden="1">#REF!</definedName>
    <definedName name="BExMJTBV8A3D31W2IQHP9RDFPPHQ" hidden="1">#REF!</definedName>
    <definedName name="BExMK2RTXN4QJWEUNX002XK8VQP8" localSheetId="7" hidden="1">#REF!</definedName>
    <definedName name="BExMK2RTXN4QJWEUNX002XK8VQP8" hidden="1">#REF!</definedName>
    <definedName name="BExMKBGQDUZ8AWXYHA3QVMSDVZ3D" localSheetId="7" hidden="1">#REF!</definedName>
    <definedName name="BExMKBGQDUZ8AWXYHA3QVMSDVZ3D" hidden="1">#REF!</definedName>
    <definedName name="BExMKBM1467553LDFZRRKVSHN374" localSheetId="7" hidden="1">#REF!</definedName>
    <definedName name="BExMKBM1467553LDFZRRKVSHN374" hidden="1">#REF!</definedName>
    <definedName name="BExMKGK5FJUC0AU8MABRGDC5ZM70" localSheetId="7" hidden="1">#REF!</definedName>
    <definedName name="BExMKGK5FJUC0AU8MABRGDC5ZM70" hidden="1">#REF!</definedName>
    <definedName name="BExMKP92JGBM5BJO174H9A4HQIB9" localSheetId="7" hidden="1">#REF!</definedName>
    <definedName name="BExMKP92JGBM5BJO174H9A4HQIB9" hidden="1">#REF!</definedName>
    <definedName name="BExMKPEDT6IOYLLC3KJKRZOETC3Y" localSheetId="7" hidden="1">#REF!</definedName>
    <definedName name="BExMKPEDT6IOYLLC3KJKRZOETC3Y" hidden="1">#REF!</definedName>
    <definedName name="BExMKTW7R5SOV4PHAFGHU3W73DYE" localSheetId="7" hidden="1">#REF!</definedName>
    <definedName name="BExMKTW7R5SOV4PHAFGHU3W73DYE" hidden="1">#REF!</definedName>
    <definedName name="BExMKU7051J2W1RQXGZGE62NBRUZ" localSheetId="7" hidden="1">#REF!</definedName>
    <definedName name="BExMKU7051J2W1RQXGZGE62NBRUZ" hidden="1">#REF!</definedName>
    <definedName name="BExMKUN3WPECJR2XRID2R7GZRGNX" localSheetId="7" hidden="1">#REF!</definedName>
    <definedName name="BExMKUN3WPECJR2XRID2R7GZRGNX" hidden="1">#REF!</definedName>
    <definedName name="BExMKZ535P011X4TNV16GCOH4H21" localSheetId="7" hidden="1">#REF!</definedName>
    <definedName name="BExMKZ535P011X4TNV16GCOH4H21" hidden="1">#REF!</definedName>
    <definedName name="BExML3XQNDIMX55ZCHHXKUV3D6E6" localSheetId="7" hidden="1">#REF!</definedName>
    <definedName name="BExML3XQNDIMX55ZCHHXKUV3D6E6" hidden="1">#REF!</definedName>
    <definedName name="BExML5QGSWHLI18BGY4CGOTD3UWH" localSheetId="7" hidden="1">#REF!</definedName>
    <definedName name="BExML5QGSWHLI18BGY4CGOTD3UWH" hidden="1">#REF!</definedName>
    <definedName name="BExML6BVFCV80776USR7X70HVRZT" localSheetId="7" hidden="1">#REF!</definedName>
    <definedName name="BExML6BVFCV80776USR7X70HVRZT" hidden="1">#REF!</definedName>
    <definedName name="BExMLO5Z61RE85X8HHX2G4IU3AZW" localSheetId="7" hidden="1">#REF!</definedName>
    <definedName name="BExMLO5Z61RE85X8HHX2G4IU3AZW" hidden="1">#REF!</definedName>
    <definedName name="BExMLVI7UORSHM9FMO8S2EI0TMTS" localSheetId="7" hidden="1">#REF!</definedName>
    <definedName name="BExMLVI7UORSHM9FMO8S2EI0TMTS" hidden="1">#REF!</definedName>
    <definedName name="BExMM5UCOT2HSSN0ZIPZW55GSOVO" localSheetId="7" hidden="1">#REF!</definedName>
    <definedName name="BExMM5UCOT2HSSN0ZIPZW55GSOVO" hidden="1">#REF!</definedName>
    <definedName name="BExMM8ZRS5RQ8H1H55RVPVTDL5NL" localSheetId="7" hidden="1">#REF!</definedName>
    <definedName name="BExMM8ZRS5RQ8H1H55RVPVTDL5NL" hidden="1">#REF!</definedName>
    <definedName name="BExMMH8EAZB09XXQ5X4LR0P4NHG9" localSheetId="7" hidden="1">#REF!</definedName>
    <definedName name="BExMMH8EAZB09XXQ5X4LR0P4NHG9" hidden="1">#REF!</definedName>
    <definedName name="BExMMIQH5BABNZVCIQ7TBCQ10AY5" localSheetId="7" hidden="1">#REF!</definedName>
    <definedName name="BExMMIQH5BABNZVCIQ7TBCQ10AY5" hidden="1">#REF!</definedName>
    <definedName name="BExMMNIZ2T7M22WECMUQXEF4NJ71" localSheetId="7" hidden="1">#REF!</definedName>
    <definedName name="BExMMNIZ2T7M22WECMUQXEF4NJ71" hidden="1">#REF!</definedName>
    <definedName name="BExMMPMIOU7BURTV0L1K6ACW9X73" localSheetId="7" hidden="1">#REF!</definedName>
    <definedName name="BExMMPMIOU7BURTV0L1K6ACW9X73" hidden="1">#REF!</definedName>
    <definedName name="BExMMQ835AJDHS4B419SS645P67Q" localSheetId="7" hidden="1">#REF!</definedName>
    <definedName name="BExMMQ835AJDHS4B419SS645P67Q" hidden="1">#REF!</definedName>
    <definedName name="BExMMQIUVPCOBISTEJJYNCCLUCPY" localSheetId="7" hidden="1">#REF!</definedName>
    <definedName name="BExMMQIUVPCOBISTEJJYNCCLUCPY" hidden="1">#REF!</definedName>
    <definedName name="BExMMTIXETA5VAKBSOFDD5SRU887" localSheetId="7" hidden="1">#REF!</definedName>
    <definedName name="BExMMTIXETA5VAKBSOFDD5SRU887" hidden="1">#REF!</definedName>
    <definedName name="BExMMV0P6P5YS3C35G0JYYHI7992" localSheetId="7" hidden="1">#REF!</definedName>
    <definedName name="BExMMV0P6P5YS3C35G0JYYHI7992" hidden="1">#REF!</definedName>
    <definedName name="BExMNJLFWZBRN9PZF1IO9CYWV1B2" localSheetId="7" hidden="1">#REF!</definedName>
    <definedName name="BExMNJLFWZBRN9PZF1IO9CYWV1B2" hidden="1">#REF!</definedName>
    <definedName name="BExMNKCJ0FA57YEUUAJE43U1QN5P" localSheetId="7" hidden="1">#REF!</definedName>
    <definedName name="BExMNKCJ0FA57YEUUAJE43U1QN5P" hidden="1">#REF!</definedName>
    <definedName name="BExMNKN5D1WEF2OOJVP6LZ6DLU3Y" localSheetId="7" hidden="1">#REF!</definedName>
    <definedName name="BExMNKN5D1WEF2OOJVP6LZ6DLU3Y" hidden="1">#REF!</definedName>
    <definedName name="BExMNR38HMPLWAJRQ9MMS3ZAZ9IU" localSheetId="7" hidden="1">#REF!</definedName>
    <definedName name="BExMNR38HMPLWAJRQ9MMS3ZAZ9IU" hidden="1">#REF!</definedName>
    <definedName name="BExMNRDZULKJMVY2VKIIRM2M5A1M" localSheetId="7" hidden="1">#REF!</definedName>
    <definedName name="BExMNRDZULKJMVY2VKIIRM2M5A1M" hidden="1">#REF!</definedName>
    <definedName name="BExMNVFKZIBQSCAH71DIF1CJG89T" localSheetId="7" hidden="1">#REF!</definedName>
    <definedName name="BExMNVFKZIBQSCAH71DIF1CJG89T" hidden="1">#REF!</definedName>
    <definedName name="BExMNVVUQAGQY9SA29FGI7D7R5MN" localSheetId="7" hidden="1">#REF!</definedName>
    <definedName name="BExMNVVUQAGQY9SA29FGI7D7R5MN" hidden="1">#REF!</definedName>
    <definedName name="BExMO9IOWKTWHO8LQJJQI5P3INWY" localSheetId="7" hidden="1">#REF!</definedName>
    <definedName name="BExMO9IOWKTWHO8LQJJQI5P3INWY" hidden="1">#REF!</definedName>
    <definedName name="BExMOI29DOEK5R1A5QZPUDKF7N6T" localSheetId="7" hidden="1">#REF!</definedName>
    <definedName name="BExMOI29DOEK5R1A5QZPUDKF7N6T" hidden="1">#REF!</definedName>
    <definedName name="BExMONRAU0S904NLJHPI47RVQDBH" localSheetId="7" hidden="1">#REF!</definedName>
    <definedName name="BExMONRAU0S904NLJHPI47RVQDBH" hidden="1">#REF!</definedName>
    <definedName name="BExMPAJ5AJAXGKGK3F6H3ODS6RF4" localSheetId="7" hidden="1">#REF!</definedName>
    <definedName name="BExMPAJ5AJAXGKGK3F6H3ODS6RF4" hidden="1">#REF!</definedName>
    <definedName name="BExMPD2X55FFBVJ6CBUKNPROIOEU" localSheetId="7" hidden="1">#REF!</definedName>
    <definedName name="BExMPD2X55FFBVJ6CBUKNPROIOEU" hidden="1">#REF!</definedName>
    <definedName name="BExMPGZ848E38FUH1JBQN97DGWAT" localSheetId="7" hidden="1">#REF!</definedName>
    <definedName name="BExMPGZ848E38FUH1JBQN97DGWAT" hidden="1">#REF!</definedName>
    <definedName name="BExMPMTICOSMQENOFKQ18K0ZT4S8" localSheetId="7" hidden="1">#REF!</definedName>
    <definedName name="BExMPMTICOSMQENOFKQ18K0ZT4S8" hidden="1">#REF!</definedName>
    <definedName name="BExMPMZ07II0R4KGWQQ7PGS3RZS4" localSheetId="7" hidden="1">#REF!</definedName>
    <definedName name="BExMPMZ07II0R4KGWQQ7PGS3RZS4" hidden="1">#REF!</definedName>
    <definedName name="BExMPOBH04JMDO6Z8DMSEJZM4ANN" localSheetId="7" hidden="1">#REF!</definedName>
    <definedName name="BExMPOBH04JMDO6Z8DMSEJZM4ANN" hidden="1">#REF!</definedName>
    <definedName name="BExMPSD77XQ3HA6A4FZOJK8G2JP3" localSheetId="7" hidden="1">#REF!</definedName>
    <definedName name="BExMPSD77XQ3HA6A4FZOJK8G2JP3" hidden="1">#REF!</definedName>
    <definedName name="BExMQ4I3Q7F0BMPHSFMFW9TZ87UD" localSheetId="7" hidden="1">#REF!</definedName>
    <definedName name="BExMQ4I3Q7F0BMPHSFMFW9TZ87UD" hidden="1">#REF!</definedName>
    <definedName name="BExMQ4SWDWI4N16AZ0T5CJ6HH8WC" localSheetId="7" hidden="1">#REF!</definedName>
    <definedName name="BExMQ4SWDWI4N16AZ0T5CJ6HH8WC" hidden="1">#REF!</definedName>
    <definedName name="BExMQ71WHW50GVX45JU951AGPLFQ" localSheetId="7" hidden="1">#REF!</definedName>
    <definedName name="BExMQ71WHW50GVX45JU951AGPLFQ" hidden="1">#REF!</definedName>
    <definedName name="BExMQGXSLPT4A6N47LE6FBVHWBOF" localSheetId="7" hidden="1">#REF!</definedName>
    <definedName name="BExMQGXSLPT4A6N47LE6FBVHWBOF" hidden="1">#REF!</definedName>
    <definedName name="BExMQNZGFHW75W9HWRCR0FEF0XF0" localSheetId="7" hidden="1">#REF!</definedName>
    <definedName name="BExMQNZGFHW75W9HWRCR0FEF0XF0" hidden="1">#REF!</definedName>
    <definedName name="BExMQRKVQPDFPD0WQUA9QND8OV7P" localSheetId="7" hidden="1">#REF!</definedName>
    <definedName name="BExMQRKVQPDFPD0WQUA9QND8OV7P" hidden="1">#REF!</definedName>
    <definedName name="BExMQSBR7PL4KLB1Q4961QO45Y4G" localSheetId="7" hidden="1">#REF!</definedName>
    <definedName name="BExMQSBR7PL4KLB1Q4961QO45Y4G" hidden="1">#REF!</definedName>
    <definedName name="BExMR1MA4I1X77714ZEPUVC8W398" localSheetId="7" hidden="1">#REF!</definedName>
    <definedName name="BExMR1MA4I1X77714ZEPUVC8W398" hidden="1">#REF!</definedName>
    <definedName name="BExMR8YQHA7N77HGHY4Y6R30I3XT" localSheetId="7" hidden="1">#REF!</definedName>
    <definedName name="BExMR8YQHA7N77HGHY4Y6R30I3XT" hidden="1">#REF!</definedName>
    <definedName name="BExMRENOIARWRYOIVPDIEBVNRDO7" localSheetId="7" hidden="1">#REF!</definedName>
    <definedName name="BExMRENOIARWRYOIVPDIEBVNRDO7" hidden="1">#REF!</definedName>
    <definedName name="BExMRF3SCIUZL945WMMDCT29MTLN" localSheetId="7" hidden="1">#REF!</definedName>
    <definedName name="BExMRF3SCIUZL945WMMDCT29MTLN" hidden="1">#REF!</definedName>
    <definedName name="BExMRRJNUMGRSDD5GGKKGEIZ6FTS" localSheetId="7" hidden="1">#REF!</definedName>
    <definedName name="BExMRRJNUMGRSDD5GGKKGEIZ6FTS" hidden="1">#REF!</definedName>
    <definedName name="BExMRU3ACIU0RD2BNWO55LH5U2BR" localSheetId="7" hidden="1">#REF!</definedName>
    <definedName name="BExMRU3ACIU0RD2BNWO55LH5U2BR" hidden="1">#REF!</definedName>
    <definedName name="BExMRWC9LD1LDAVIUQHQWIYMK129" localSheetId="7" hidden="1">#REF!</definedName>
    <definedName name="BExMRWC9LD1LDAVIUQHQWIYMK129" hidden="1">#REF!</definedName>
    <definedName name="BExMSBH3T898ERC4BT51ZURKDCH1" localSheetId="7" hidden="1">#REF!</definedName>
    <definedName name="BExMSBH3T898ERC4BT51ZURKDCH1" hidden="1">#REF!</definedName>
    <definedName name="BExMSQRCC40AP8BDUPL2I2DNC210" localSheetId="7" hidden="1">#REF!</definedName>
    <definedName name="BExMSQRCC40AP8BDUPL2I2DNC210" hidden="1">#REF!</definedName>
    <definedName name="BExO4J9LR712G00TVA82VNTG8O7H" localSheetId="7" hidden="1">#REF!</definedName>
    <definedName name="BExO4J9LR712G00TVA82VNTG8O7H" hidden="1">#REF!</definedName>
    <definedName name="BExO55G2KVZ7MIJ30N827CLH0I2A" localSheetId="7" hidden="1">#REF!</definedName>
    <definedName name="BExO55G2KVZ7MIJ30N827CLH0I2A" hidden="1">#REF!</definedName>
    <definedName name="BExO5A8PZD9EUHC5CMPU6N3SQ15L" localSheetId="7" hidden="1">#REF!</definedName>
    <definedName name="BExO5A8PZD9EUHC5CMPU6N3SQ15L" hidden="1">#REF!</definedName>
    <definedName name="BExO5XMAHL7CY3X0B1OPKZ28DCJ5" localSheetId="7" hidden="1">#REF!</definedName>
    <definedName name="BExO5XMAHL7CY3X0B1OPKZ28DCJ5" hidden="1">#REF!</definedName>
    <definedName name="BExO66LZJKY4PTQVREELI6POS4AY" localSheetId="7" hidden="1">#REF!</definedName>
    <definedName name="BExO66LZJKY4PTQVREELI6POS4AY" hidden="1">#REF!</definedName>
    <definedName name="BExO6LLHCYTF7CIVHKAO0NMET14Q" localSheetId="7" hidden="1">#REF!</definedName>
    <definedName name="BExO6LLHCYTF7CIVHKAO0NMET14Q" hidden="1">#REF!</definedName>
    <definedName name="BExO6NOZIPWELHV0XX25APL9UNOP" localSheetId="7" hidden="1">#REF!</definedName>
    <definedName name="BExO6NOZIPWELHV0XX25APL9UNOP" hidden="1">#REF!</definedName>
    <definedName name="BExO71MMHEBC11LG4HXDEQNHOII2" localSheetId="7" hidden="1">#REF!</definedName>
    <definedName name="BExO71MMHEBC11LG4HXDEQNHOII2" hidden="1">#REF!</definedName>
    <definedName name="BExO71S28H4XYOYYLAXOO93QV4TF" localSheetId="7" hidden="1">#REF!</definedName>
    <definedName name="BExO71S28H4XYOYYLAXOO93QV4TF" hidden="1">#REF!</definedName>
    <definedName name="BExO7BIP1737MIY7S6K4XYMTIO95" localSheetId="7" hidden="1">#REF!</definedName>
    <definedName name="BExO7BIP1737MIY7S6K4XYMTIO95" hidden="1">#REF!</definedName>
    <definedName name="BExO7OUQS3XTUQ2LDKGQ8AAQ3OJJ" localSheetId="7" hidden="1">#REF!</definedName>
    <definedName name="BExO7OUQS3XTUQ2LDKGQ8AAQ3OJJ" hidden="1">#REF!</definedName>
    <definedName name="BExO85HMYXZJ7SONWBKKIAXMCI3C" localSheetId="7" hidden="1">#REF!</definedName>
    <definedName name="BExO85HMYXZJ7SONWBKKIAXMCI3C" hidden="1">#REF!</definedName>
    <definedName name="BExO863922O4PBGQMUNEQKGN3K96" localSheetId="7" hidden="1">#REF!</definedName>
    <definedName name="BExO863922O4PBGQMUNEQKGN3K96" hidden="1">#REF!</definedName>
    <definedName name="BExO89ZIOXN0HOKHY24F7HDZ87UT" localSheetId="7" hidden="1">#REF!</definedName>
    <definedName name="BExO89ZIOXN0HOKHY24F7HDZ87UT" hidden="1">#REF!</definedName>
    <definedName name="BExO8A4SWOKD9WI5E6DITCL3LZZC" localSheetId="7" hidden="1">#REF!</definedName>
    <definedName name="BExO8A4SWOKD9WI5E6DITCL3LZZC" hidden="1">#REF!</definedName>
    <definedName name="BExO8CDTBCABLEUD6PE2UM2EZ6C4" localSheetId="7" hidden="1">#REF!</definedName>
    <definedName name="BExO8CDTBCABLEUD6PE2UM2EZ6C4" hidden="1">#REF!</definedName>
    <definedName name="BExO8UTAGQWDBQZEEF4HUNMLQCVU" localSheetId="7" hidden="1">#REF!</definedName>
    <definedName name="BExO8UTAGQWDBQZEEF4HUNMLQCVU" hidden="1">#REF!</definedName>
    <definedName name="BExO937E20IHMGQOZMECL3VZC7OX" localSheetId="7" hidden="1">#REF!</definedName>
    <definedName name="BExO937E20IHMGQOZMECL3VZC7OX" hidden="1">#REF!</definedName>
    <definedName name="BExO94UTJKQQ7TJTTJRTSR70YVJC" localSheetId="7" hidden="1">#REF!</definedName>
    <definedName name="BExO94UTJKQQ7TJTTJRTSR70YVJC" hidden="1">#REF!</definedName>
    <definedName name="BExO9EALFB2R8VULHML1AVRPHME0" localSheetId="7" hidden="1">#REF!</definedName>
    <definedName name="BExO9EALFB2R8VULHML1AVRPHME0" hidden="1">#REF!</definedName>
    <definedName name="BExO9J3A438976RXIUX5U9SU5T55" localSheetId="7" hidden="1">#REF!</definedName>
    <definedName name="BExO9J3A438976RXIUX5U9SU5T55" hidden="1">#REF!</definedName>
    <definedName name="BExO9RS5RXFJ1911HL3CCK6M74EP" localSheetId="7" hidden="1">#REF!</definedName>
    <definedName name="BExO9RS5RXFJ1911HL3CCK6M74EP" hidden="1">#REF!</definedName>
    <definedName name="BExO9SDRI1M6KMHXSG3AE5L0F2U3" localSheetId="7" hidden="1">#REF!</definedName>
    <definedName name="BExO9SDRI1M6KMHXSG3AE5L0F2U3" hidden="1">#REF!</definedName>
    <definedName name="BExO9US253B9UNAYT7DWLMK2BO44" localSheetId="7" hidden="1">#REF!</definedName>
    <definedName name="BExO9US253B9UNAYT7DWLMK2BO44" hidden="1">#REF!</definedName>
    <definedName name="BExO9V2U2YXAY904GYYGU6TD8Y7M" localSheetId="7" hidden="1">#REF!</definedName>
    <definedName name="BExO9V2U2YXAY904GYYGU6TD8Y7M" hidden="1">#REF!</definedName>
    <definedName name="BExOAAIG18X4V98C7122L5F65P5C" localSheetId="7" hidden="1">#REF!</definedName>
    <definedName name="BExOAAIG18X4V98C7122L5F65P5C" hidden="1">#REF!</definedName>
    <definedName name="BExOAQ3GKCT7YZW1EMVU3EILSZL2" localSheetId="7" hidden="1">#REF!</definedName>
    <definedName name="BExOAQ3GKCT7YZW1EMVU3EILSZL2" hidden="1">#REF!</definedName>
    <definedName name="BExOATZQ6SF8DASYLBQ0Z6D2WPSC" localSheetId="7" hidden="1">#REF!</definedName>
    <definedName name="BExOATZQ6SF8DASYLBQ0Z6D2WPSC" hidden="1">#REF!</definedName>
    <definedName name="BExOB9KT2THGV4SPLDVFTFXS4B14" localSheetId="7" hidden="1">#REF!</definedName>
    <definedName name="BExOB9KT2THGV4SPLDVFTFXS4B14" hidden="1">#REF!</definedName>
    <definedName name="BExOBEZ0IE2WBEYY3D3CMRI72N1K" localSheetId="7" hidden="1">#REF!</definedName>
    <definedName name="BExOBEZ0IE2WBEYY3D3CMRI72N1K" hidden="1">#REF!</definedName>
    <definedName name="BExOBF9TFH4NSBTR7JD2Q1165NIU" localSheetId="7" hidden="1">#REF!</definedName>
    <definedName name="BExOBF9TFH4NSBTR7JD2Q1165NIU" hidden="1">#REF!</definedName>
    <definedName name="BExOBIPU8760ITY0C8N27XZ3KWEF" localSheetId="7" hidden="1">#REF!</definedName>
    <definedName name="BExOBIPU8760ITY0C8N27XZ3KWEF" hidden="1">#REF!</definedName>
    <definedName name="BExOBM0I5L0MZ1G4H9MGMD87SBMZ" localSheetId="7" hidden="1">#REF!</definedName>
    <definedName name="BExOBM0I5L0MZ1G4H9MGMD87SBMZ" hidden="1">#REF!</definedName>
    <definedName name="BExOBOUXMP88KJY2BX2JLUJH5N0K" localSheetId="7" hidden="1">#REF!</definedName>
    <definedName name="BExOBOUXMP88KJY2BX2JLUJH5N0K" hidden="1">#REF!</definedName>
    <definedName name="BExOBP0FKQ4SVR59FB48UNLKCOR6" localSheetId="7" hidden="1">#REF!</definedName>
    <definedName name="BExOBP0FKQ4SVR59FB48UNLKCOR6" hidden="1">#REF!</definedName>
    <definedName name="BExOBTNR0XX9V82O76VVWUQABHT8" localSheetId="7" hidden="1">#REF!</definedName>
    <definedName name="BExOBTNR0XX9V82O76VVWUQABHT8" hidden="1">#REF!</definedName>
    <definedName name="BExOBYAVUCQ0IGM0Y6A75QHP0Q1A" localSheetId="7" hidden="1">#REF!</definedName>
    <definedName name="BExOBYAVUCQ0IGM0Y6A75QHP0Q1A" hidden="1">#REF!</definedName>
    <definedName name="BExOC3UEHB1CZNINSQHZANWJYKR8" localSheetId="7" hidden="1">#REF!</definedName>
    <definedName name="BExOC3UEHB1CZNINSQHZANWJYKR8" hidden="1">#REF!</definedName>
    <definedName name="BExOCBSF3XGO9YJ23LX2H78VOUR7" localSheetId="7" hidden="1">#REF!</definedName>
    <definedName name="BExOCBSF3XGO9YJ23LX2H78VOUR7" hidden="1">#REF!</definedName>
    <definedName name="BExOCEHJCLIUR23CB4TC9OEFJGFX" localSheetId="7" hidden="1">#REF!</definedName>
    <definedName name="BExOCEHJCLIUR23CB4TC9OEFJGFX" hidden="1">#REF!</definedName>
    <definedName name="BExOCKXFMOW6WPFEVX1I7R7FNDSS" localSheetId="7" hidden="1">#REF!</definedName>
    <definedName name="BExOCKXFMOW6WPFEVX1I7R7FNDSS" hidden="1">#REF!</definedName>
    <definedName name="BExOCM4L30L6FV3N2PR4O6X8WY2M" localSheetId="7" hidden="1">#REF!</definedName>
    <definedName name="BExOCM4L30L6FV3N2PR4O6X8WY2M" hidden="1">#REF!</definedName>
    <definedName name="BExOCYEXOB95DH5NOB0M5NOYX398" localSheetId="7" hidden="1">#REF!</definedName>
    <definedName name="BExOCYEXOB95DH5NOB0M5NOYX398" hidden="1">#REF!</definedName>
    <definedName name="BExOD4ERMDMFD8X1016N4EXOUR0S" localSheetId="7" hidden="1">#REF!</definedName>
    <definedName name="BExOD4ERMDMFD8X1016N4EXOUR0S" hidden="1">#REF!</definedName>
    <definedName name="BExOD55RS7BQUHRQ6H3USVGKR0P7" localSheetId="7" hidden="1">#REF!</definedName>
    <definedName name="BExOD55RS7BQUHRQ6H3USVGKR0P7" hidden="1">#REF!</definedName>
    <definedName name="BExODEWDDEABM4ZY3XREJIBZ8IVP" localSheetId="7" hidden="1">#REF!</definedName>
    <definedName name="BExODEWDDEABM4ZY3XREJIBZ8IVP" hidden="1">#REF!</definedName>
    <definedName name="BExODICDVVLFKWA22B3L0CKKTAZA" localSheetId="7" hidden="1">#REF!</definedName>
    <definedName name="BExODICDVVLFKWA22B3L0CKKTAZA" hidden="1">#REF!</definedName>
    <definedName name="BExODZFEIWV26E8RFU7XQYX1J458" localSheetId="7" hidden="1">#REF!</definedName>
    <definedName name="BExODZFEIWV26E8RFU7XQYX1J458" hidden="1">#REF!</definedName>
    <definedName name="BExOE0S111KPTELH26PPXE94J3GJ" localSheetId="7" hidden="1">#REF!</definedName>
    <definedName name="BExOE0S111KPTELH26PPXE94J3GJ" hidden="1">#REF!</definedName>
    <definedName name="BExOE5KH3JKKPZO401YAB3A11G1U" localSheetId="7" hidden="1">#REF!</definedName>
    <definedName name="BExOE5KH3JKKPZO401YAB3A11G1U" hidden="1">#REF!</definedName>
    <definedName name="BExOEBKG55EROA2VL360A06LKASE" localSheetId="7" hidden="1">#REF!</definedName>
    <definedName name="BExOEBKG55EROA2VL360A06LKASE" hidden="1">#REF!</definedName>
    <definedName name="BExOEFWUBETCPIYF89P9SBDOI3X5" localSheetId="7" hidden="1">#REF!</definedName>
    <definedName name="BExOEFWUBETCPIYF89P9SBDOI3X5" hidden="1">#REF!</definedName>
    <definedName name="BExOEL08MN74RQKVY0P43PFHPTVB" localSheetId="7" hidden="1">#REF!</definedName>
    <definedName name="BExOEL08MN74RQKVY0P43PFHPTVB" hidden="1">#REF!</definedName>
    <definedName name="BExOERG5LWXYYEN1DY1H2FWRJS9T" localSheetId="7" hidden="1">#REF!</definedName>
    <definedName name="BExOERG5LWXYYEN1DY1H2FWRJS9T" hidden="1">#REF!</definedName>
    <definedName name="BExOEV1S6JJVO5PP4BZ20SNGZR7D" localSheetId="7" hidden="1">#REF!</definedName>
    <definedName name="BExOEV1S6JJVO5PP4BZ20SNGZR7D" hidden="1">#REF!</definedName>
    <definedName name="BExOEVNDLRXW33RF3AMMCDLTLROJ" localSheetId="7" hidden="1">#REF!</definedName>
    <definedName name="BExOEVNDLRXW33RF3AMMCDLTLROJ" hidden="1">#REF!</definedName>
    <definedName name="BExOEZOXV3VXUB6VGSS85GXATYAC" localSheetId="7" hidden="1">#REF!</definedName>
    <definedName name="BExOEZOXV3VXUB6VGSS85GXATYAC" hidden="1">#REF!</definedName>
    <definedName name="BExOFDBSAZV60157PIDWCSSUN3MJ" localSheetId="7" hidden="1">#REF!</definedName>
    <definedName name="BExOFDBSAZV60157PIDWCSSUN3MJ" hidden="1">#REF!</definedName>
    <definedName name="BExOFEDNCYI2TPTMQ8SJN3AW4YMF" localSheetId="7" hidden="1">#REF!</definedName>
    <definedName name="BExOFEDNCYI2TPTMQ8SJN3AW4YMF" hidden="1">#REF!</definedName>
    <definedName name="BExOFVLXVD6RVHSQO8KZOOACSV24" localSheetId="7" hidden="1">#REF!</definedName>
    <definedName name="BExOFVLXVD6RVHSQO8KZOOACSV24" hidden="1">#REF!</definedName>
    <definedName name="BExOG2SW3XOGP9VAPQ3THV3VWV12" localSheetId="7" hidden="1">#REF!</definedName>
    <definedName name="BExOG2SW3XOGP9VAPQ3THV3VWV12" hidden="1">#REF!</definedName>
    <definedName name="BExOG45J81K4OPA40KW5VQU54KY3" localSheetId="7" hidden="1">#REF!</definedName>
    <definedName name="BExOG45J81K4OPA40KW5VQU54KY3" hidden="1">#REF!</definedName>
    <definedName name="BExOGFE2SCL8HHT4DFAXKLUTJZOG" localSheetId="7" hidden="1">#REF!</definedName>
    <definedName name="BExOGFE2SCL8HHT4DFAXKLUTJZOG" hidden="1">#REF!</definedName>
    <definedName name="BExOGH1IMADJCZMFDE6NMBBKO558" localSheetId="7" hidden="1">#REF!</definedName>
    <definedName name="BExOGH1IMADJCZMFDE6NMBBKO558" hidden="1">#REF!</definedName>
    <definedName name="BExOGT6D0LJ3C22RDW8COECKB1J5" localSheetId="7" hidden="1">#REF!</definedName>
    <definedName name="BExOGT6D0LJ3C22RDW8COECKB1J5" hidden="1">#REF!</definedName>
    <definedName name="BExOGTMI1HT31M1RGWVRAVHAK7DE" localSheetId="7" hidden="1">#REF!</definedName>
    <definedName name="BExOGTMI1HT31M1RGWVRAVHAK7DE" hidden="1">#REF!</definedName>
    <definedName name="BExOGXO9JE5XSE9GC3I6O21UEKAO" localSheetId="7" hidden="1">#REF!</definedName>
    <definedName name="BExOGXO9JE5XSE9GC3I6O21UEKAO" hidden="1">#REF!</definedName>
    <definedName name="BExOH9ICQA5WPLVJIKJVPWUPKSYO" localSheetId="7" hidden="1">#REF!</definedName>
    <definedName name="BExOH9ICQA5WPLVJIKJVPWUPKSYO" hidden="1">#REF!</definedName>
    <definedName name="BExOH9ICZ13C1LAW8OTYTR9S7ZP3" localSheetId="7" hidden="1">#REF!</definedName>
    <definedName name="BExOH9ICZ13C1LAW8OTYTR9S7ZP3" hidden="1">#REF!</definedName>
    <definedName name="BExOHGEJ8V8OXT32FSU173XLXBDH" localSheetId="7" hidden="1">#REF!</definedName>
    <definedName name="BExOHGEJ8V8OXT32FSU173XLXBDH" hidden="1">#REF!</definedName>
    <definedName name="BExOHL75H3OT4WAKKPUXIVXWFVDS" localSheetId="7" hidden="1">#REF!</definedName>
    <definedName name="BExOHL75H3OT4WAKKPUXIVXWFVDS" hidden="1">#REF!</definedName>
    <definedName name="BExOHLHXXJL6363CC082M9M5VVXQ" localSheetId="7" hidden="1">#REF!</definedName>
    <definedName name="BExOHLHXXJL6363CC082M9M5VVXQ" hidden="1">#REF!</definedName>
    <definedName name="BExOHNAO5UDXSO73BK2ARHWKS90Y" localSheetId="7" hidden="1">#REF!</definedName>
    <definedName name="BExOHNAO5UDXSO73BK2ARHWKS90Y" hidden="1">#REF!</definedName>
    <definedName name="BExOHR1G1I9A9CI1HG94EWBLWNM2" localSheetId="7" hidden="1">#REF!</definedName>
    <definedName name="BExOHR1G1I9A9CI1HG94EWBLWNM2" hidden="1">#REF!</definedName>
    <definedName name="BExOHTQPP8LQ98L6PYUI6QW08YID" localSheetId="7" hidden="1">#REF!</definedName>
    <definedName name="BExOHTQPP8LQ98L6PYUI6QW08YID" hidden="1">#REF!</definedName>
    <definedName name="BExOHUHN7UXHYAJFJJFU805UZ0NB" localSheetId="7" hidden="1">#REF!</definedName>
    <definedName name="BExOHUHN7UXHYAJFJJFU805UZ0NB" hidden="1">#REF!</definedName>
    <definedName name="BExOHX6Q6NJI793PGX59O5EKTP4G" localSheetId="7" hidden="1">#REF!</definedName>
    <definedName name="BExOHX6Q6NJI793PGX59O5EKTP4G" hidden="1">#REF!</definedName>
    <definedName name="BExOI5VMTHH7Y8MQQ1N635CHYI0P" localSheetId="7" hidden="1">#REF!</definedName>
    <definedName name="BExOI5VMTHH7Y8MQQ1N635CHYI0P" hidden="1">#REF!</definedName>
    <definedName name="BExOIEVCP4Y6VDS23AK84MCYYHRT" localSheetId="7" hidden="1">#REF!</definedName>
    <definedName name="BExOIEVCP4Y6VDS23AK84MCYYHRT" hidden="1">#REF!</definedName>
    <definedName name="BExOIFRP0HEHF5D7JSZ0X8ADJ79U" localSheetId="7" hidden="1">#REF!</definedName>
    <definedName name="BExOIFRP0HEHF5D7JSZ0X8ADJ79U" hidden="1">#REF!</definedName>
    <definedName name="BExOIHPQIXR0NDR5WD01BZKPKEO3" localSheetId="7" hidden="1">#REF!</definedName>
    <definedName name="BExOIHPQIXR0NDR5WD01BZKPKEO3" hidden="1">#REF!</definedName>
    <definedName name="BExOIM7L0Z3LSII9P7ZTV4KJ8RMA" localSheetId="7" hidden="1">#REF!</definedName>
    <definedName name="BExOIM7L0Z3LSII9P7ZTV4KJ8RMA" hidden="1">#REF!</definedName>
    <definedName name="BExOIWJVMJ6MG6JC4SPD1L00OHU1" localSheetId="7" hidden="1">#REF!</definedName>
    <definedName name="BExOIWJVMJ6MG6JC4SPD1L00OHU1" hidden="1">#REF!</definedName>
    <definedName name="BExOIYCN8Z4JK3OOG86KYUCV0ME8" localSheetId="7" hidden="1">#REF!</definedName>
    <definedName name="BExOIYCN8Z4JK3OOG86KYUCV0ME8" hidden="1">#REF!</definedName>
    <definedName name="BExOJ3AKZ9BCBZT3KD8WMSLK6MN2" localSheetId="7" hidden="1">#REF!</definedName>
    <definedName name="BExOJ3AKZ9BCBZT3KD8WMSLK6MN2" hidden="1">#REF!</definedName>
    <definedName name="BExOJ7XQK71I4YZDD29AKOOWZ47E" localSheetId="7" hidden="1">#REF!</definedName>
    <definedName name="BExOJ7XQK71I4YZDD29AKOOWZ47E" hidden="1">#REF!</definedName>
    <definedName name="BExOJAXS2THXXIJMV2F2LZKMI589" localSheetId="7" hidden="1">#REF!</definedName>
    <definedName name="BExOJAXS2THXXIJMV2F2LZKMI589" hidden="1">#REF!</definedName>
    <definedName name="BExOJDXKJ43BMD5CFWEMSU5R1BP9" localSheetId="7" hidden="1">#REF!</definedName>
    <definedName name="BExOJDXKJ43BMD5CFWEMSU5R1BP9" hidden="1">#REF!</definedName>
    <definedName name="BExOJHZ9KOD9LEP7ES426LHOCXEY" localSheetId="7" hidden="1">#REF!</definedName>
    <definedName name="BExOJHZ9KOD9LEP7ES426LHOCXEY" hidden="1">#REF!</definedName>
    <definedName name="BExOJM0W6XGSW5MXPTTX0GNF6SFT" localSheetId="7" hidden="1">#REF!</definedName>
    <definedName name="BExOJM0W6XGSW5MXPTTX0GNF6SFT" hidden="1">#REF!</definedName>
    <definedName name="BExOJQ7XL1X94G2GP88DSU6OTRKY" localSheetId="7" hidden="1">#REF!</definedName>
    <definedName name="BExOJQ7XL1X94G2GP88DSU6OTRKY" hidden="1">#REF!</definedName>
    <definedName name="BExOJXEUJJ9SYRJXKYYV2NCCDT2R" localSheetId="7" hidden="1">#REF!</definedName>
    <definedName name="BExOJXEUJJ9SYRJXKYYV2NCCDT2R" hidden="1">#REF!</definedName>
    <definedName name="BExOK0EQYM9JUMAGWOUN7QDH7VMZ" localSheetId="7" hidden="1">#REF!</definedName>
    <definedName name="BExOK0EQYM9JUMAGWOUN7QDH7VMZ" hidden="1">#REF!</definedName>
    <definedName name="BExOK10DBCM0O0CLRF8BB6EEWGB2" localSheetId="7" hidden="1">#REF!</definedName>
    <definedName name="BExOK10DBCM0O0CLRF8BB6EEWGB2" hidden="1">#REF!</definedName>
    <definedName name="BExOK45QZPFPJ08Z5BZOFLNGPHCZ" localSheetId="7" hidden="1">#REF!</definedName>
    <definedName name="BExOK45QZPFPJ08Z5BZOFLNGPHCZ" hidden="1">#REF!</definedName>
    <definedName name="BExOK4WM9O7QNG6O57FOASI5QSN1" localSheetId="7" hidden="1">#REF!</definedName>
    <definedName name="BExOK4WM9O7QNG6O57FOASI5QSN1" hidden="1">#REF!</definedName>
    <definedName name="BExOK57E3HXBUDOQB4M87JK9OPNE" localSheetId="7" hidden="1">#REF!</definedName>
    <definedName name="BExOK57E3HXBUDOQB4M87JK9OPNE" hidden="1">#REF!</definedName>
    <definedName name="BExOKJLBFD15HACQ01HQLY1U5SE2" localSheetId="7" hidden="1">#REF!</definedName>
    <definedName name="BExOKJLBFD15HACQ01HQLY1U5SE2" hidden="1">#REF!</definedName>
    <definedName name="BExOKTXMJP351VXKH8VT6SXUNIMF" localSheetId="7" hidden="1">#REF!</definedName>
    <definedName name="BExOKTXMJP351VXKH8VT6SXUNIMF" hidden="1">#REF!</definedName>
    <definedName name="BExOKU8GMLOCNVORDE329819XN67" localSheetId="7" hidden="1">#REF!</definedName>
    <definedName name="BExOKU8GMLOCNVORDE329819XN67" hidden="1">#REF!</definedName>
    <definedName name="BExOL0Z3Z7IAMHPB91EO2MF49U57" localSheetId="7" hidden="1">#REF!</definedName>
    <definedName name="BExOL0Z3Z7IAMHPB91EO2MF49U57" hidden="1">#REF!</definedName>
    <definedName name="BExOL7KH12VAR0LG741SIOJTLWFD" localSheetId="7" hidden="1">#REF!</definedName>
    <definedName name="BExOL7KH12VAR0LG741SIOJTLWFD" hidden="1">#REF!</definedName>
    <definedName name="BExOLGUYDBS2V3UOK4DVPUW5JZN7" localSheetId="7" hidden="1">#REF!</definedName>
    <definedName name="BExOLGUYDBS2V3UOK4DVPUW5JZN7" hidden="1">#REF!</definedName>
    <definedName name="BExOLICXFHJLILCJVFMJE5MGGWKR" localSheetId="7" hidden="1">#REF!</definedName>
    <definedName name="BExOLICXFHJLILCJVFMJE5MGGWKR" hidden="1">#REF!</definedName>
    <definedName name="BExOLOI0WJS3QC12I3ISL0D9AWOF" localSheetId="7" hidden="1">#REF!</definedName>
    <definedName name="BExOLOI0WJS3QC12I3ISL0D9AWOF" hidden="1">#REF!</definedName>
    <definedName name="BExOLQ5A7IWI0W12J7315E7LBI0O" localSheetId="7" hidden="1">#REF!</definedName>
    <definedName name="BExOLQ5A7IWI0W12J7315E7LBI0O" hidden="1">#REF!</definedName>
    <definedName name="BExOLYZNG5RBD0BTS1OEZJNU92Q5" localSheetId="7" hidden="1">#REF!</definedName>
    <definedName name="BExOLYZNG5RBD0BTS1OEZJNU92Q5" hidden="1">#REF!</definedName>
    <definedName name="BExOM136CSOYSV2NE3NAU04Z4414" localSheetId="7" hidden="1">#REF!</definedName>
    <definedName name="BExOM136CSOYSV2NE3NAU04Z4414" hidden="1">#REF!</definedName>
    <definedName name="BExOM3HIJ3UZPOKJI68KPBJAHPDC" localSheetId="7" hidden="1">#REF!</definedName>
    <definedName name="BExOM3HIJ3UZPOKJI68KPBJAHPDC" hidden="1">#REF!</definedName>
    <definedName name="BExOM5QC0I90GVJG1G7NFAIINKAQ" localSheetId="7" hidden="1">#REF!</definedName>
    <definedName name="BExOM5QC0I90GVJG1G7NFAIINKAQ" hidden="1">#REF!</definedName>
    <definedName name="BExOMKPURE33YQ3K1JG9NVQD4W49" localSheetId="7" hidden="1">#REF!</definedName>
    <definedName name="BExOMKPURE33YQ3K1JG9NVQD4W49" hidden="1">#REF!</definedName>
    <definedName name="BExOMP7NGCLUNFK50QD2LPKRG078" localSheetId="7" hidden="1">#REF!</definedName>
    <definedName name="BExOMP7NGCLUNFK50QD2LPKRG078" hidden="1">#REF!</definedName>
    <definedName name="BExOMPNX2853XA8AUM0BLA7CS86A" localSheetId="7" hidden="1">#REF!</definedName>
    <definedName name="BExOMPNX2853XA8AUM0BLA7CS86A" hidden="1">#REF!</definedName>
    <definedName name="BExOMU0A6XMY48SZRYL4WQZD13BI" localSheetId="7" hidden="1">#REF!</definedName>
    <definedName name="BExOMU0A6XMY48SZRYL4WQZD13BI" hidden="1">#REF!</definedName>
    <definedName name="BExOMVT0HSNC59DJP4CLISASGHKL" localSheetId="7" hidden="1">#REF!</definedName>
    <definedName name="BExOMVT0HSNC59DJP4CLISASGHKL" hidden="1">#REF!</definedName>
    <definedName name="BExON0AX35F2SI0UCVMGWGVIUNI3" localSheetId="7" hidden="1">#REF!</definedName>
    <definedName name="BExON0AX35F2SI0UCVMGWGVIUNI3" hidden="1">#REF!</definedName>
    <definedName name="BExON1I19LN0T10YIIYC5NE9UGMR" localSheetId="7" hidden="1">#REF!</definedName>
    <definedName name="BExON1I19LN0T10YIIYC5NE9UGMR" hidden="1">#REF!</definedName>
    <definedName name="BExON41U4296DV3DPG6I5EF3OEYF" localSheetId="7" hidden="1">#REF!</definedName>
    <definedName name="BExON41U4296DV3DPG6I5EF3OEYF" hidden="1">#REF!</definedName>
    <definedName name="BExONB3A7CO4YD8RB41PHC93BQ9M" localSheetId="7" hidden="1">#REF!</definedName>
    <definedName name="BExONB3A7CO4YD8RB41PHC93BQ9M" hidden="1">#REF!</definedName>
    <definedName name="BExONFQH6UUXF8V0GI4BRIST9RFO" localSheetId="7" hidden="1">#REF!</definedName>
    <definedName name="BExONFQH6UUXF8V0GI4BRIST9RFO" hidden="1">#REF!</definedName>
    <definedName name="BExONIL31DZWU7IFVN3VV0XTXJA1" localSheetId="7" hidden="1">#REF!</definedName>
    <definedName name="BExONIL31DZWU7IFVN3VV0XTXJA1" hidden="1">#REF!</definedName>
    <definedName name="BExONJ1BU17R0F5A2UP1UGJBOGKS" localSheetId="7" hidden="1">#REF!</definedName>
    <definedName name="BExONJ1BU17R0F5A2UP1UGJBOGKS" hidden="1">#REF!</definedName>
    <definedName name="BExONKZDHE8SS0P4YRLGEQR9KYHF" localSheetId="7" hidden="1">#REF!</definedName>
    <definedName name="BExONKZDHE8SS0P4YRLGEQR9KYHF" hidden="1">#REF!</definedName>
    <definedName name="BExONNZ9VMHVX3J6NLNJY7KZA61O" localSheetId="7" hidden="1">#REF!</definedName>
    <definedName name="BExONNZ9VMHVX3J6NLNJY7KZA61O" hidden="1">#REF!</definedName>
    <definedName name="BExONRQ1BAA4F3TXP2MYQ4YCZ09S" localSheetId="7" hidden="1">#REF!</definedName>
    <definedName name="BExONRQ1BAA4F3TXP2MYQ4YCZ09S" hidden="1">#REF!</definedName>
    <definedName name="BExONU4ENMND8RLZX0L5EHPYQQSB" localSheetId="7" hidden="1">#REF!</definedName>
    <definedName name="BExONU4ENMND8RLZX0L5EHPYQQSB" hidden="1">#REF!</definedName>
    <definedName name="BExONXPUEU6ZRSIX4PDJ1DXY679I" localSheetId="7" hidden="1">#REF!</definedName>
    <definedName name="BExONXPUEU6ZRSIX4PDJ1DXY679I" hidden="1">#REF!</definedName>
    <definedName name="BExOO0KEG2WL5WKKMHN0S2UTIUNG" localSheetId="7" hidden="1">#REF!</definedName>
    <definedName name="BExOO0KEG2WL5WKKMHN0S2UTIUNG" hidden="1">#REF!</definedName>
    <definedName name="BExOO1WWIZSGB0YTGKESB45TSVMZ" localSheetId="7" hidden="1">#REF!</definedName>
    <definedName name="BExOO1WWIZSGB0YTGKESB45TSVMZ" hidden="1">#REF!</definedName>
    <definedName name="BExOO4B8FPAFYPHCTYTX37P1TQM5" localSheetId="7" hidden="1">#REF!</definedName>
    <definedName name="BExOO4B8FPAFYPHCTYTX37P1TQM5" hidden="1">#REF!</definedName>
    <definedName name="BExOOIULUDOJRMYABWV5CCL906X6" localSheetId="7" hidden="1">#REF!</definedName>
    <definedName name="BExOOIULUDOJRMYABWV5CCL906X6" hidden="1">#REF!</definedName>
    <definedName name="BExOOJLIWKJW5S7XWJXD8TYV5HQ9" localSheetId="7" hidden="1">#REF!</definedName>
    <definedName name="BExOOJLIWKJW5S7XWJXD8TYV5HQ9" hidden="1">#REF!</definedName>
    <definedName name="BExOOQ1JVWQ9LYXD0V94BRXKTA1I" localSheetId="7" hidden="1">#REF!</definedName>
    <definedName name="BExOOQ1JVWQ9LYXD0V94BRXKTA1I" hidden="1">#REF!</definedName>
    <definedName name="BExOOTN0KTXJCL7E476XBN1CJ553" localSheetId="7" hidden="1">#REF!</definedName>
    <definedName name="BExOOTN0KTXJCL7E476XBN1CJ553" hidden="1">#REF!</definedName>
    <definedName name="BExOOVVUJIJNAYDICUUQQ9O7O3TW" localSheetId="7" hidden="1">#REF!</definedName>
    <definedName name="BExOOVVUJIJNAYDICUUQQ9O7O3TW" hidden="1">#REF!</definedName>
    <definedName name="BExOP9DDU5MZJKWGFT0MKL44YKIV" localSheetId="7" hidden="1">#REF!</definedName>
    <definedName name="BExOP9DDU5MZJKWGFT0MKL44YKIV" hidden="1">#REF!</definedName>
    <definedName name="BExOP9DEBV5W5P4Q25J3XCJBP5S9" localSheetId="7" hidden="1">#REF!</definedName>
    <definedName name="BExOP9DEBV5W5P4Q25J3XCJBP5S9" hidden="1">#REF!</definedName>
    <definedName name="BExOPFNYRBL0BFM23LZBJTADNOE4" localSheetId="7" hidden="1">#REF!</definedName>
    <definedName name="BExOPFNYRBL0BFM23LZBJTADNOE4" hidden="1">#REF!</definedName>
    <definedName name="BExOPINVFSIZMCVT9YGT2AODVCX3" localSheetId="7" hidden="1">#REF!</definedName>
    <definedName name="BExOPINVFSIZMCVT9YGT2AODVCX3" hidden="1">#REF!</definedName>
    <definedName name="BExOQ1JN4SAC44RTMZIGHSW023WA" localSheetId="7" hidden="1">#REF!</definedName>
    <definedName name="BExOQ1JN4SAC44RTMZIGHSW023WA" hidden="1">#REF!</definedName>
    <definedName name="BExOQ256YMF115DJL3KBPNKABJ90" localSheetId="7" hidden="1">#REF!</definedName>
    <definedName name="BExOQ256YMF115DJL3KBPNKABJ90" hidden="1">#REF!</definedName>
    <definedName name="BExQ19DEUOLC11IW32E2AMVZLFF1" localSheetId="7" hidden="1">#REF!</definedName>
    <definedName name="BExQ19DEUOLC11IW32E2AMVZLFF1" hidden="1">#REF!</definedName>
    <definedName name="BExQ1OCW3L24TN0BYVRE2NE3IK1O" localSheetId="7" hidden="1">#REF!</definedName>
    <definedName name="BExQ1OCW3L24TN0BYVRE2NE3IK1O" hidden="1">#REF!</definedName>
    <definedName name="BExQ29C73XR33S3668YYSYZAIHTG" localSheetId="7" hidden="1">#REF!</definedName>
    <definedName name="BExQ29C73XR33S3668YYSYZAIHTG" hidden="1">#REF!</definedName>
    <definedName name="BExQ2FS228IUDUP2023RA1D4AO4C" localSheetId="7" hidden="1">#REF!</definedName>
    <definedName name="BExQ2FS228IUDUP2023RA1D4AO4C" hidden="1">#REF!</definedName>
    <definedName name="BExQ2L0XYWLY9VPZWXYYFRIRQRJ1" localSheetId="7" hidden="1">#REF!</definedName>
    <definedName name="BExQ2L0XYWLY9VPZWXYYFRIRQRJ1" hidden="1">#REF!</definedName>
    <definedName name="BExQ2M841F5Z1BQYR8DG5FKK0LIU" localSheetId="7" hidden="1">#REF!</definedName>
    <definedName name="BExQ2M841F5Z1BQYR8DG5FKK0LIU" hidden="1">#REF!</definedName>
    <definedName name="BExQ2STHO7AXYTS1VPPHQMX1WT30" localSheetId="7" hidden="1">#REF!</definedName>
    <definedName name="BExQ2STHO7AXYTS1VPPHQMX1WT30" hidden="1">#REF!</definedName>
    <definedName name="BExQ2XWXHMQMQ99FF9293AEQHABB" localSheetId="7" hidden="1">#REF!</definedName>
    <definedName name="BExQ2XWXHMQMQ99FF9293AEQHABB" hidden="1">#REF!</definedName>
    <definedName name="BExQ300G8I8TK45A0MVHV15422EU" localSheetId="7" hidden="1">#REF!</definedName>
    <definedName name="BExQ300G8I8TK45A0MVHV15422EU" hidden="1">#REF!</definedName>
    <definedName name="BExQ305RBEODGNAETZ0EZQLLDZZD" localSheetId="7" hidden="1">#REF!</definedName>
    <definedName name="BExQ305RBEODGNAETZ0EZQLLDZZD" hidden="1">#REF!</definedName>
    <definedName name="BExQ37SZQJSC2C73FY2IJY852LVP" localSheetId="7" hidden="1">#REF!</definedName>
    <definedName name="BExQ37SZQJSC2C73FY2IJY852LVP" hidden="1">#REF!</definedName>
    <definedName name="BExQ39R28MXSG2SEV956F0KZ20AN" localSheetId="7" hidden="1">#REF!</definedName>
    <definedName name="BExQ39R28MXSG2SEV956F0KZ20AN" hidden="1">#REF!</definedName>
    <definedName name="BExQ3D1P3M5Z3HLMEZ17E0BLEE4U" localSheetId="7" hidden="1">#REF!</definedName>
    <definedName name="BExQ3D1P3M5Z3HLMEZ17E0BLEE4U" hidden="1">#REF!</definedName>
    <definedName name="BExQ3EZX6BA2WHKI84SG78UPRTSE" localSheetId="7" hidden="1">#REF!</definedName>
    <definedName name="BExQ3EZX6BA2WHKI84SG78UPRTSE" hidden="1">#REF!</definedName>
    <definedName name="BExQ3KOX6620WUSBG7PGACNC936P" localSheetId="7" hidden="1">#REF!</definedName>
    <definedName name="BExQ3KOX6620WUSBG7PGACNC936P" hidden="1">#REF!</definedName>
    <definedName name="BExQ3O4W7QF8BOXTUT4IOGF6YKUD" localSheetId="7" hidden="1">#REF!</definedName>
    <definedName name="BExQ3O4W7QF8BOXTUT4IOGF6YKUD" hidden="1">#REF!</definedName>
    <definedName name="BExQ3PXOWSN8561ZR8IEY8ZASI3B" localSheetId="7" hidden="1">#REF!</definedName>
    <definedName name="BExQ3PXOWSN8561ZR8IEY8ZASI3B" hidden="1">#REF!</definedName>
    <definedName name="BExQ3TZF04IPY0B0UG9CQQ5736UA" localSheetId="7" hidden="1">#REF!</definedName>
    <definedName name="BExQ3TZF04IPY0B0UG9CQQ5736UA" hidden="1">#REF!</definedName>
    <definedName name="BExQ42IU9MNDYLODP41DL6YTZMAR" localSheetId="7" hidden="1">#REF!</definedName>
    <definedName name="BExQ42IU9MNDYLODP41DL6YTZMAR" hidden="1">#REF!</definedName>
    <definedName name="BExQ42O4PHH156IHXSW0JAYAC0NJ" localSheetId="7" hidden="1">#REF!</definedName>
    <definedName name="BExQ42O4PHH156IHXSW0JAYAC0NJ" hidden="1">#REF!</definedName>
    <definedName name="BExQ452HF7N1HYPXJXQ8WD6SOWUV" localSheetId="7" hidden="1">#REF!</definedName>
    <definedName name="BExQ452HF7N1HYPXJXQ8WD6SOWUV" hidden="1">#REF!</definedName>
    <definedName name="BExQ4BTBSHPHVEDRCXC2ROW8PLFC" localSheetId="7" hidden="1">#REF!</definedName>
    <definedName name="BExQ4BTBSHPHVEDRCXC2ROW8PLFC" hidden="1">#REF!</definedName>
    <definedName name="BExQ4DGKF54SRKQUTUT4B1CZSS62" localSheetId="7" hidden="1">#REF!</definedName>
    <definedName name="BExQ4DGKF54SRKQUTUT4B1CZSS62" hidden="1">#REF!</definedName>
    <definedName name="BExQ4T74LQ5PYTV1MUQUW75A4BDY" localSheetId="7" hidden="1">#REF!</definedName>
    <definedName name="BExQ4T74LQ5PYTV1MUQUW75A4BDY" hidden="1">#REF!</definedName>
    <definedName name="BExQ4XJHD7EJCNH7S1MJDZJ2MNWG" localSheetId="7" hidden="1">#REF!</definedName>
    <definedName name="BExQ4XJHD7EJCNH7S1MJDZJ2MNWG" hidden="1">#REF!</definedName>
    <definedName name="BExQ5039ZCEWBUJHU682G4S89J03" localSheetId="7" hidden="1">#REF!</definedName>
    <definedName name="BExQ5039ZCEWBUJHU682G4S89J03" hidden="1">#REF!</definedName>
    <definedName name="BExQ56Z9W6YHZHRXOFFI8EFA7CDI" localSheetId="7" hidden="1">#REF!</definedName>
    <definedName name="BExQ56Z9W6YHZHRXOFFI8EFA7CDI" hidden="1">#REF!</definedName>
    <definedName name="BExQ58MP5FO5Q5CIXVMMYWWPEFW3" localSheetId="7" hidden="1">#REF!</definedName>
    <definedName name="BExQ58MP5FO5Q5CIXVMMYWWPEFW3" hidden="1">#REF!</definedName>
    <definedName name="BExQ5KX3Z668H1KUCKZ9J24HUQ1F" localSheetId="7" hidden="1">#REF!</definedName>
    <definedName name="BExQ5KX3Z668H1KUCKZ9J24HUQ1F" hidden="1">#REF!</definedName>
    <definedName name="BExQ5SPMSOCJYLAY20NB5A6O32RE" localSheetId="7" hidden="1">#REF!</definedName>
    <definedName name="BExQ5SPMSOCJYLAY20NB5A6O32RE" hidden="1">#REF!</definedName>
    <definedName name="BExQ5UICMGTMK790KTLK49MAGXRC" localSheetId="7" hidden="1">#REF!</definedName>
    <definedName name="BExQ5UICMGTMK790KTLK49MAGXRC" hidden="1">#REF!</definedName>
    <definedName name="BExQ5YUUK9FD0QGTY4WD0W90O7OL" localSheetId="7" hidden="1">#REF!</definedName>
    <definedName name="BExQ5YUUK9FD0QGTY4WD0W90O7OL" hidden="1">#REF!</definedName>
    <definedName name="BExQ62WGBSDPG7ZU34W0N8X45R3X" localSheetId="7" hidden="1">#REF!</definedName>
    <definedName name="BExQ62WGBSDPG7ZU34W0N8X45R3X" hidden="1">#REF!</definedName>
    <definedName name="BExQ63793YQ9BH7JLCNRIATIGTRG" localSheetId="7" hidden="1">#REF!</definedName>
    <definedName name="BExQ63793YQ9BH7JLCNRIATIGTRG" hidden="1">#REF!</definedName>
    <definedName name="BExQ6CN1EF2UPZ57ZYMGK8TUJQSS" localSheetId="7" hidden="1">#REF!</definedName>
    <definedName name="BExQ6CN1EF2UPZ57ZYMGK8TUJQSS" hidden="1">#REF!</definedName>
    <definedName name="BExQ6FSF8BMWVLJI7Y7MKPG9SU5O" localSheetId="7" hidden="1">#REF!</definedName>
    <definedName name="BExQ6FSF8BMWVLJI7Y7MKPG9SU5O" hidden="1">#REF!</definedName>
    <definedName name="BExQ6M2YXJ8AMRJF3QGHC40ADAHZ" localSheetId="7" hidden="1">#REF!</definedName>
    <definedName name="BExQ6M2YXJ8AMRJF3QGHC40ADAHZ" hidden="1">#REF!</definedName>
    <definedName name="BExQ6M8B0X44N9TV56ATUVHGDI00" localSheetId="7" hidden="1">#REF!</definedName>
    <definedName name="BExQ6M8B0X44N9TV56ATUVHGDI00" hidden="1">#REF!</definedName>
    <definedName name="BExQ6POH065GV0I74XXVD0VUPBJW" localSheetId="7" hidden="1">#REF!</definedName>
    <definedName name="BExQ6POH065GV0I74XXVD0VUPBJW" hidden="1">#REF!</definedName>
    <definedName name="BExQ6WV9KPSMXPPLGZ3KK4WNYTHU" localSheetId="7" hidden="1">#REF!</definedName>
    <definedName name="BExQ6WV9KPSMXPPLGZ3KK4WNYTHU" hidden="1">#REF!</definedName>
    <definedName name="BExQ7541G92R52ECOIYO6UXIWJJ4" localSheetId="7" hidden="1">#REF!</definedName>
    <definedName name="BExQ7541G92R52ECOIYO6UXIWJJ4" hidden="1">#REF!</definedName>
    <definedName name="BExQ783XTMM2A9I3UKCFWJH1PP2N" localSheetId="7" hidden="1">#REF!</definedName>
    <definedName name="BExQ783XTMM2A9I3UKCFWJH1PP2N" hidden="1">#REF!</definedName>
    <definedName name="BExQ79LX01ZPQB8EGD1ZHR2VK2H3" localSheetId="7" hidden="1">#REF!</definedName>
    <definedName name="BExQ79LX01ZPQB8EGD1ZHR2VK2H3" hidden="1">#REF!</definedName>
    <definedName name="BExQ7B3V9MGDK2OIJ61XXFBFLJFZ" localSheetId="7" hidden="1">#REF!</definedName>
    <definedName name="BExQ7B3V9MGDK2OIJ61XXFBFLJFZ" hidden="1">#REF!</definedName>
    <definedName name="BExQ7CB046NVPF9ZXDGA7OXOLSLX" localSheetId="7" hidden="1">#REF!</definedName>
    <definedName name="BExQ7CB046NVPF9ZXDGA7OXOLSLX" hidden="1">#REF!</definedName>
    <definedName name="BExQ7IWDCGGOO1HTJ97YGO1CK3R9" localSheetId="7" hidden="1">#REF!</definedName>
    <definedName name="BExQ7IWDCGGOO1HTJ97YGO1CK3R9" hidden="1">#REF!</definedName>
    <definedName name="BExQ7JNFIEGS2HKNBALH3Q2N5G7Z" localSheetId="7" hidden="1">#REF!</definedName>
    <definedName name="BExQ7JNFIEGS2HKNBALH3Q2N5G7Z" hidden="1">#REF!</definedName>
    <definedName name="BExQ7MY3U2Z1IZ71U5LJUD00VVB4" localSheetId="7" hidden="1">#REF!</definedName>
    <definedName name="BExQ7MY3U2Z1IZ71U5LJUD00VVB4" hidden="1">#REF!</definedName>
    <definedName name="BExQ7XL2Q1GVUFL1F9KK0K0EXMWG" localSheetId="7" hidden="1">#REF!</definedName>
    <definedName name="BExQ7XL2Q1GVUFL1F9KK0K0EXMWG" hidden="1">#REF!</definedName>
    <definedName name="BExQ8469L3ZRZ3KYZPYMSJIDL7Y5" localSheetId="7" hidden="1">#REF!</definedName>
    <definedName name="BExQ8469L3ZRZ3KYZPYMSJIDL7Y5" hidden="1">#REF!</definedName>
    <definedName name="BExQ84MJB94HL3BWRN50M4NCB6Z0" localSheetId="7" hidden="1">#REF!</definedName>
    <definedName name="BExQ84MJB94HL3BWRN50M4NCB6Z0" hidden="1">#REF!</definedName>
    <definedName name="BExQ8583ZE00NW7T9OF11OT9IA14" localSheetId="7" hidden="1">#REF!</definedName>
    <definedName name="BExQ8583ZE00NW7T9OF11OT9IA14" hidden="1">#REF!</definedName>
    <definedName name="BExQ8A0RPE3IMIFIZLUE7KD2N21W" localSheetId="7" hidden="1">#REF!</definedName>
    <definedName name="BExQ8A0RPE3IMIFIZLUE7KD2N21W" hidden="1">#REF!</definedName>
    <definedName name="BExQ8ABK6H1ADV2R2OYT8NFFYG2N" localSheetId="7" hidden="1">#REF!</definedName>
    <definedName name="BExQ8ABK6H1ADV2R2OYT8NFFYG2N" hidden="1">#REF!</definedName>
    <definedName name="BExQ8DM90XJ6GCJIK9LC5O82I2TJ" localSheetId="7" hidden="1">#REF!</definedName>
    <definedName name="BExQ8DM90XJ6GCJIK9LC5O82I2TJ" hidden="1">#REF!</definedName>
    <definedName name="BExQ8G0K46ZORA0QVQTDI7Z8LXGF" localSheetId="7" hidden="1">#REF!</definedName>
    <definedName name="BExQ8G0K46ZORA0QVQTDI7Z8LXGF" hidden="1">#REF!</definedName>
    <definedName name="BExQ8O3WEU8HNTTGKTW5T0QSKCLP" localSheetId="7" hidden="1">#REF!</definedName>
    <definedName name="BExQ8O3WEU8HNTTGKTW5T0QSKCLP" hidden="1">#REF!</definedName>
    <definedName name="BExQ8ZCEDBOBJA3D9LDP5TU2WYGR" localSheetId="7" hidden="1">#REF!</definedName>
    <definedName name="BExQ8ZCEDBOBJA3D9LDP5TU2WYGR" hidden="1">#REF!</definedName>
    <definedName name="BExQ94LAW6MAQBWY25WTBFV5PPZJ" localSheetId="7" hidden="1">#REF!</definedName>
    <definedName name="BExQ94LAW6MAQBWY25WTBFV5PPZJ" hidden="1">#REF!</definedName>
    <definedName name="BExQ968K8V66L55PCVI3B4VR4FW6" localSheetId="7" hidden="1">#REF!</definedName>
    <definedName name="BExQ968K8V66L55PCVI3B4VR4FW6" hidden="1">#REF!</definedName>
    <definedName name="BExQ97QIPOSSRK978N8P234Y1XA4" localSheetId="7" hidden="1">#REF!</definedName>
    <definedName name="BExQ97QIPOSSRK978N8P234Y1XA4" hidden="1">#REF!</definedName>
    <definedName name="BExQ9DFHXLBKBS9DWH05G83SL12Z" localSheetId="7" hidden="1">#REF!</definedName>
    <definedName name="BExQ9DFHXLBKBS9DWH05G83SL12Z" hidden="1">#REF!</definedName>
    <definedName name="BExQ9E6FBAXTHGF3RXANFIA77GXP" localSheetId="7" hidden="1">#REF!</definedName>
    <definedName name="BExQ9E6FBAXTHGF3RXANFIA77GXP" hidden="1">#REF!</definedName>
    <definedName name="BExQ9J4ID0TGFFFJSQ9PFAMXOYZ1" localSheetId="7" hidden="1">#REF!</definedName>
    <definedName name="BExQ9J4ID0TGFFFJSQ9PFAMXOYZ1" hidden="1">#REF!</definedName>
    <definedName name="BExQ9KX9734KIAK7IMRLHCPYDHO2" localSheetId="7" hidden="1">#REF!</definedName>
    <definedName name="BExQ9KX9734KIAK7IMRLHCPYDHO2" hidden="1">#REF!</definedName>
    <definedName name="BExQ9L81FF4I7816VTPFBDWVU4CW" localSheetId="7" hidden="1">#REF!</definedName>
    <definedName name="BExQ9L81FF4I7816VTPFBDWVU4CW" hidden="1">#REF!</definedName>
    <definedName name="BExQ9M4E2ACZOWWWP1JJIQO8AHUM" localSheetId="7" hidden="1">#REF!</definedName>
    <definedName name="BExQ9M4E2ACZOWWWP1JJIQO8AHUM" hidden="1">#REF!</definedName>
    <definedName name="BExQ9TBCP5IJKSQLYEBE6FQLF16I" localSheetId="7" hidden="1">#REF!</definedName>
    <definedName name="BExQ9TBCP5IJKSQLYEBE6FQLF16I" hidden="1">#REF!</definedName>
    <definedName name="BExQ9UTANMJCK7LJ4OQMD6F2Q01L" localSheetId="7" hidden="1">#REF!</definedName>
    <definedName name="BExQ9UTANMJCK7LJ4OQMD6F2Q01L" hidden="1">#REF!</definedName>
    <definedName name="BExQ9ZLYHWABXAA9NJDW8ZS0UQ9P" localSheetId="7" hidden="1">[38]ZZCOOM_M03_Q004!#REF!</definedName>
    <definedName name="BExQ9ZLYHWABXAA9NJDW8ZS0UQ9P" hidden="1">[38]ZZCOOM_M03_Q004!#REF!</definedName>
    <definedName name="BExQ9ZWQ19KSRZNZNPY6ZNWEST1J" localSheetId="7" hidden="1">#REF!</definedName>
    <definedName name="BExQ9ZWQ19KSRZNZNPY6ZNWEST1J" hidden="1">#REF!</definedName>
    <definedName name="BExQA324HSCK40ENJUT9CS9EC71B" localSheetId="7" hidden="1">#REF!</definedName>
    <definedName name="BExQA324HSCK40ENJUT9CS9EC71B" hidden="1">#REF!</definedName>
    <definedName name="BExQA55GY0STSNBWQCWN8E31ZXCS" localSheetId="7" hidden="1">#REF!</definedName>
    <definedName name="BExQA55GY0STSNBWQCWN8E31ZXCS" hidden="1">#REF!</definedName>
    <definedName name="BExQA7URC7M82I0T9RUF90GCS15S" localSheetId="7" hidden="1">#REF!</definedName>
    <definedName name="BExQA7URC7M82I0T9RUF90GCS15S" hidden="1">#REF!</definedName>
    <definedName name="BExQA9HZIN9XEMHEEVHT99UU9Z82" localSheetId="7" hidden="1">#REF!</definedName>
    <definedName name="BExQA9HZIN9XEMHEEVHT99UU9Z82" hidden="1">#REF!</definedName>
    <definedName name="BExQAELFYH92K8CJL155181UDORO" localSheetId="7" hidden="1">#REF!</definedName>
    <definedName name="BExQAELFYH92K8CJL155181UDORO" hidden="1">#REF!</definedName>
    <definedName name="BExQAG8PP8R5NJKNQD1U4QOSD6X5" localSheetId="7" hidden="1">#REF!</definedName>
    <definedName name="BExQAG8PP8R5NJKNQD1U4QOSD6X5" hidden="1">#REF!</definedName>
    <definedName name="BExQAVTR32SDHZQ69KNYF6UXXKS2" localSheetId="7" hidden="1">#REF!</definedName>
    <definedName name="BExQAVTR32SDHZQ69KNYF6UXXKS2" hidden="1">#REF!</definedName>
    <definedName name="BExQBBETZJ7LHJ9CLAL3GEKQFEGR" localSheetId="7" hidden="1">#REF!</definedName>
    <definedName name="BExQBBETZJ7LHJ9CLAL3GEKQFEGR" hidden="1">#REF!</definedName>
    <definedName name="BExQBDICMZTSA1X73TMHNO4JSFLN" localSheetId="7" hidden="1">#REF!</definedName>
    <definedName name="BExQBDICMZTSA1X73TMHNO4JSFLN" hidden="1">#REF!</definedName>
    <definedName name="BExQBEER6CRCRPSSL61S0OMH57ZA" localSheetId="7" hidden="1">#REF!</definedName>
    <definedName name="BExQBEER6CRCRPSSL61S0OMH57ZA" hidden="1">#REF!</definedName>
    <definedName name="BExQBFR753FNBMC27WEQJT8UKANJ" localSheetId="7" hidden="1">#REF!</definedName>
    <definedName name="BExQBFR753FNBMC27WEQJT8UKANJ" hidden="1">#REF!</definedName>
    <definedName name="BExQBIGGY5TXI2FJVVZSLZ0LTZYH" localSheetId="7" hidden="1">#REF!</definedName>
    <definedName name="BExQBIGGY5TXI2FJVVZSLZ0LTZYH" hidden="1">#REF!</definedName>
    <definedName name="BExQBM1RUSIQ85LLMM2159BYDPIP" localSheetId="7" hidden="1">#REF!</definedName>
    <definedName name="BExQBM1RUSIQ85LLMM2159BYDPIP" hidden="1">#REF!</definedName>
    <definedName name="BExQBOWE543K7PGA5S7SVU2QKPM3" localSheetId="7" hidden="1">#REF!</definedName>
    <definedName name="BExQBOWE543K7PGA5S7SVU2QKPM3" hidden="1">#REF!</definedName>
    <definedName name="BExQBPSOZ47V81YAEURP0NQJNTJH" localSheetId="7" hidden="1">#REF!</definedName>
    <definedName name="BExQBPSOZ47V81YAEURP0NQJNTJH" hidden="1">#REF!</definedName>
    <definedName name="BExQC5TWT21CGBKD0IHAXTIN2QB8" localSheetId="7" hidden="1">#REF!</definedName>
    <definedName name="BExQC5TWT21CGBKD0IHAXTIN2QB8" hidden="1">#REF!</definedName>
    <definedName name="BExQC94JL9F5GW4S8DQCAF4WB2DA" localSheetId="7" hidden="1">#REF!</definedName>
    <definedName name="BExQC94JL9F5GW4S8DQCAF4WB2DA" hidden="1">#REF!</definedName>
    <definedName name="BExQCKTD8AT0824LGWREXM1B5D1X" localSheetId="7" hidden="1">#REF!</definedName>
    <definedName name="BExQCKTD8AT0824LGWREXM1B5D1X" hidden="1">#REF!</definedName>
    <definedName name="BExQCQ7KF4HVXSD72FF3DJGNNO3M" localSheetId="7" hidden="1">#REF!</definedName>
    <definedName name="BExQCQ7KF4HVXSD72FF3DJGNNO3M" hidden="1">#REF!</definedName>
    <definedName name="BExQCRPJXI0WNJUFFAC39C0PFUFK" localSheetId="7" hidden="1">#REF!</definedName>
    <definedName name="BExQCRPJXI0WNJUFFAC39C0PFUFK" hidden="1">#REF!</definedName>
    <definedName name="BExQD571YWOXKR2SX85K5MKQ0AO2" localSheetId="7" hidden="1">#REF!</definedName>
    <definedName name="BExQD571YWOXKR2SX85K5MKQ0AO2" hidden="1">#REF!</definedName>
    <definedName name="BExQDB6VCHN8PNX8EA6JNIEQ2JC2" localSheetId="7" hidden="1">#REF!</definedName>
    <definedName name="BExQDB6VCHN8PNX8EA6JNIEQ2JC2" hidden="1">#REF!</definedName>
    <definedName name="BExQDE1B6U2Q9B73KBENABP71YM1" localSheetId="7" hidden="1">#REF!</definedName>
    <definedName name="BExQDE1B6U2Q9B73KBENABP71YM1" hidden="1">#REF!</definedName>
    <definedName name="BExQDGQCN7ZW41QDUHOBJUGQAX40" localSheetId="7" hidden="1">#REF!</definedName>
    <definedName name="BExQDGQCN7ZW41QDUHOBJUGQAX40" hidden="1">#REF!</definedName>
    <definedName name="BExQED8ZZUEH0WRNOHXI7V9TVC8K" localSheetId="7" hidden="1">#REF!</definedName>
    <definedName name="BExQED8ZZUEH0WRNOHXI7V9TVC8K" hidden="1">#REF!</definedName>
    <definedName name="BExQEF1PIJIB9J24OB0M4X1WLBB0" localSheetId="7" hidden="1">#REF!</definedName>
    <definedName name="BExQEF1PIJIB9J24OB0M4X1WLBB0" hidden="1">#REF!</definedName>
    <definedName name="BExQEMUA4HEFM4OVO8M8MA8PIAW1" localSheetId="7" hidden="1">#REF!</definedName>
    <definedName name="BExQEMUA4HEFM4OVO8M8MA8PIAW1" hidden="1">#REF!</definedName>
    <definedName name="BExQEP38QPDKB85WG2WOL17IMB5S" localSheetId="7" hidden="1">#REF!</definedName>
    <definedName name="BExQEP38QPDKB85WG2WOL17IMB5S" hidden="1">#REF!</definedName>
    <definedName name="BExQEQ4XZQFIKUXNU9H7WE7AMZ1U" localSheetId="7" hidden="1">#REF!</definedName>
    <definedName name="BExQEQ4XZQFIKUXNU9H7WE7AMZ1U" hidden="1">#REF!</definedName>
    <definedName name="BExQF1OEB07CRAP6ALNNMJNJ3P2D" localSheetId="7" hidden="1">#REF!</definedName>
    <definedName name="BExQF1OEB07CRAP6ALNNMJNJ3P2D" hidden="1">#REF!</definedName>
    <definedName name="BExQF8KKL224NYD20XYLLM2RE7EW" localSheetId="7" hidden="1">#REF!</definedName>
    <definedName name="BExQF8KKL224NYD20XYLLM2RE7EW" hidden="1">#REF!</definedName>
    <definedName name="BExQF9X2AQPFJZTCHTU5PTTR0JAH" localSheetId="7" hidden="1">#REF!</definedName>
    <definedName name="BExQF9X2AQPFJZTCHTU5PTTR0JAH" hidden="1">#REF!</definedName>
    <definedName name="BExQFAINO9ODQZX6NSM8EBTRD04E" localSheetId="7" hidden="1">#REF!</definedName>
    <definedName name="BExQFAINO9ODQZX6NSM8EBTRD04E" hidden="1">#REF!</definedName>
    <definedName name="BExQFC0M9KKFMQKPLPEO2RQDB7MM" localSheetId="7" hidden="1">#REF!</definedName>
    <definedName name="BExQFC0M9KKFMQKPLPEO2RQDB7MM" hidden="1">#REF!</definedName>
    <definedName name="BExQFEEV7627R8TYZCM28C6V6WHE" localSheetId="7" hidden="1">#REF!</definedName>
    <definedName name="BExQFEEV7627R8TYZCM28C6V6WHE" hidden="1">#REF!</definedName>
    <definedName name="BExQFEK8NUD04X2OBRA275ADPSDL" localSheetId="7" hidden="1">#REF!</definedName>
    <definedName name="BExQFEK8NUD04X2OBRA275ADPSDL" hidden="1">#REF!</definedName>
    <definedName name="BExQFGYIWDR4W0YF7XR6E4EWWJ02" localSheetId="7" hidden="1">#REF!</definedName>
    <definedName name="BExQFGYIWDR4W0YF7XR6E4EWWJ02" hidden="1">#REF!</definedName>
    <definedName name="BExQFPNFKA36IAPS22LAUMBDI4KE" localSheetId="7" hidden="1">#REF!</definedName>
    <definedName name="BExQFPNFKA36IAPS22LAUMBDI4KE" hidden="1">#REF!</definedName>
    <definedName name="BExQFPSWEMA8WBUZ4WK20LR13VSU" localSheetId="7" hidden="1">#REF!</definedName>
    <definedName name="BExQFPSWEMA8WBUZ4WK20LR13VSU" hidden="1">#REF!</definedName>
    <definedName name="BExQFVSPOSCCPF1TLJPIWYWYB8A9" localSheetId="7" hidden="1">#REF!</definedName>
    <definedName name="BExQFVSPOSCCPF1TLJPIWYWYB8A9" hidden="1">#REF!</definedName>
    <definedName name="BExQFWJQXNQAW6LUMOEDS6KMJMYL" localSheetId="7" hidden="1">#REF!</definedName>
    <definedName name="BExQFWJQXNQAW6LUMOEDS6KMJMYL" hidden="1">#REF!</definedName>
    <definedName name="BExQG8TYRD2G42UA5ZPCRLNKUDMX" localSheetId="7" hidden="1">#REF!</definedName>
    <definedName name="BExQG8TYRD2G42UA5ZPCRLNKUDMX" hidden="1">#REF!</definedName>
    <definedName name="BExQG9A8OZ31BDN5QEGQGWG59A43" localSheetId="7" hidden="1">#REF!</definedName>
    <definedName name="BExQG9A8OZ31BDN5QEGQGWG59A43" hidden="1">#REF!</definedName>
    <definedName name="BExQGGBQ2CMSPV4NV4RA7NMBQER6" localSheetId="7" hidden="1">#REF!</definedName>
    <definedName name="BExQGGBQ2CMSPV4NV4RA7NMBQER6" hidden="1">#REF!</definedName>
    <definedName name="BExQGO48J9MPCDQ96RBB9UN9AIGT" localSheetId="7" hidden="1">#REF!</definedName>
    <definedName name="BExQGO48J9MPCDQ96RBB9UN9AIGT" hidden="1">#REF!</definedName>
    <definedName name="BExQGSBB6MJWDW7AYWA0MSFTXKRR" localSheetId="7" hidden="1">#REF!</definedName>
    <definedName name="BExQGSBB6MJWDW7AYWA0MSFTXKRR" hidden="1">#REF!</definedName>
    <definedName name="BExQH0UURAJ13AVO5UI04HSRGVYW" localSheetId="7" hidden="1">#REF!</definedName>
    <definedName name="BExQH0UURAJ13AVO5UI04HSRGVYW" hidden="1">#REF!</definedName>
    <definedName name="BExQH5I0FUT0822E2ITR6M5724UF" localSheetId="7" hidden="1">#REF!</definedName>
    <definedName name="BExQH5I0FUT0822E2ITR6M5724UF" hidden="1">#REF!</definedName>
    <definedName name="BExQH6ZZY0NR8SE48PSI9D0CU1TC" localSheetId="7" hidden="1">#REF!</definedName>
    <definedName name="BExQH6ZZY0NR8SE48PSI9D0CU1TC" hidden="1">#REF!</definedName>
    <definedName name="BExQH9P2MCXAJOVEO4GFQT6MNW22" localSheetId="7" hidden="1">#REF!</definedName>
    <definedName name="BExQH9P2MCXAJOVEO4GFQT6MNW22" hidden="1">#REF!</definedName>
    <definedName name="BExQHCZSBYUY8OKKJXFYWKBBM6AH" localSheetId="7" hidden="1">#REF!</definedName>
    <definedName name="BExQHCZSBYUY8OKKJXFYWKBBM6AH" hidden="1">#REF!</definedName>
    <definedName name="BExQHML1J3V7M9VZ3S2S198637RP" localSheetId="7" hidden="1">#REF!</definedName>
    <definedName name="BExQHML1J3V7M9VZ3S2S198637RP" hidden="1">#REF!</definedName>
    <definedName name="BExQHPKXZ1K33V2F90NZIQRZYIAW" localSheetId="7" hidden="1">#REF!</definedName>
    <definedName name="BExQHPKXZ1K33V2F90NZIQRZYIAW" hidden="1">#REF!</definedName>
    <definedName name="BExQHRDNW8YFGT2B35K9CYSS1VAI" localSheetId="7" hidden="1">#REF!</definedName>
    <definedName name="BExQHRDNW8YFGT2B35K9CYSS1VAI" hidden="1">#REF!</definedName>
    <definedName name="BExQHRZ9FBLUG6G6CC88UZA6V39L" localSheetId="7" hidden="1">#REF!</definedName>
    <definedName name="BExQHRZ9FBLUG6G6CC88UZA6V39L" hidden="1">#REF!</definedName>
    <definedName name="BExQHVF9KD06AG2RXUQJ9X4PVGX4" localSheetId="7" hidden="1">#REF!</definedName>
    <definedName name="BExQHVF9KD06AG2RXUQJ9X4PVGX4" hidden="1">#REF!</definedName>
    <definedName name="BExQHZBHVN2L4HC7ACTR73T5OCV0" localSheetId="7" hidden="1">#REF!</definedName>
    <definedName name="BExQHZBHVN2L4HC7ACTR73T5OCV0" hidden="1">#REF!</definedName>
    <definedName name="BExQI3O3BBL6MXZNJD1S3UD8WBUU" localSheetId="7" hidden="1">#REF!</definedName>
    <definedName name="BExQI3O3BBL6MXZNJD1S3UD8WBUU" hidden="1">#REF!</definedName>
    <definedName name="BExQI7431UOEBYKYPVVMNXBZ2ZP2" localSheetId="7" hidden="1">#REF!</definedName>
    <definedName name="BExQI7431UOEBYKYPVVMNXBZ2ZP2" hidden="1">#REF!</definedName>
    <definedName name="BExQI85V9TNLDJT5LTRZS10Y26SG" localSheetId="7" hidden="1">#REF!</definedName>
    <definedName name="BExQI85V9TNLDJT5LTRZS10Y26SG" hidden="1">#REF!</definedName>
    <definedName name="BExQI9ICYVAAXE7L1BQSE1VWSQA9" localSheetId="7" hidden="1">#REF!</definedName>
    <definedName name="BExQI9ICYVAAXE7L1BQSE1VWSQA9" hidden="1">#REF!</definedName>
    <definedName name="BExQIAPKHVEV8CU1L3TTHJW67FJ5" localSheetId="7" hidden="1">#REF!</definedName>
    <definedName name="BExQIAPKHVEV8CU1L3TTHJW67FJ5" hidden="1">#REF!</definedName>
    <definedName name="BExQIAV02RGEQG6AF0CWXU3MS9BZ" localSheetId="7" hidden="1">#REF!</definedName>
    <definedName name="BExQIAV02RGEQG6AF0CWXU3MS9BZ" hidden="1">#REF!</definedName>
    <definedName name="BExQIBB4I3Z6AUU0HYV1DHRS13M4" localSheetId="7" hidden="1">#REF!</definedName>
    <definedName name="BExQIBB4I3Z6AUU0HYV1DHRS13M4" hidden="1">#REF!</definedName>
    <definedName name="BExQIBWPAXU7HJZLKGJZY3EB7MIS" localSheetId="7" hidden="1">#REF!</definedName>
    <definedName name="BExQIBWPAXU7HJZLKGJZY3EB7MIS" hidden="1">#REF!</definedName>
    <definedName name="BExQIHLP9AT969BKBF22IGW76GLI" localSheetId="7" hidden="1">#REF!</definedName>
    <definedName name="BExQIHLP9AT969BKBF22IGW76GLI" hidden="1">#REF!</definedName>
    <definedName name="BExQIS8O6R36CI01XRY9ISM99TW9" localSheetId="7" hidden="1">#REF!</definedName>
    <definedName name="BExQIS8O6R36CI01XRY9ISM99TW9" hidden="1">#REF!</definedName>
    <definedName name="BExQIVJB9MJ25NDUHTCVMSODJY2C" localSheetId="7" hidden="1">#REF!</definedName>
    <definedName name="BExQIVJB9MJ25NDUHTCVMSODJY2C" hidden="1">#REF!</definedName>
    <definedName name="BExQIWAEMVTWAU39DWIXT17K2A9Z" localSheetId="7" hidden="1">#REF!</definedName>
    <definedName name="BExQIWAEMVTWAU39DWIXT17K2A9Z" hidden="1">#REF!</definedName>
    <definedName name="BExQJ72T8UR0U461ZLEGOOEPCDIG" localSheetId="7" hidden="1">#REF!</definedName>
    <definedName name="BExQJ72T8UR0U461ZLEGOOEPCDIG" hidden="1">#REF!</definedName>
    <definedName name="BExQJAZ2QDORCR0K8PR9VHQZ4Y3P" localSheetId="7" hidden="1">#REF!</definedName>
    <definedName name="BExQJAZ2QDORCR0K8PR9VHQZ4Y3P" hidden="1">#REF!</definedName>
    <definedName name="BExQJBF7LAX128WR7VTMJC88ZLPG" localSheetId="7" hidden="1">#REF!</definedName>
    <definedName name="BExQJBF7LAX128WR7VTMJC88ZLPG" hidden="1">#REF!</definedName>
    <definedName name="BExQJEVCKX6KZHNCLYXY7D0MX5KN" localSheetId="7" hidden="1">#REF!</definedName>
    <definedName name="BExQJEVCKX6KZHNCLYXY7D0MX5KN" hidden="1">#REF!</definedName>
    <definedName name="BExQJJYSDX8B0J1QGF2HL071KKA3" localSheetId="7" hidden="1">#REF!</definedName>
    <definedName name="BExQJJYSDX8B0J1QGF2HL071KKA3" hidden="1">#REF!</definedName>
    <definedName name="BExQK1HV6SQQ7CP8H8IUKI9TYXTD" localSheetId="7" hidden="1">#REF!</definedName>
    <definedName name="BExQK1HV6SQQ7CP8H8IUKI9TYXTD" hidden="1">#REF!</definedName>
    <definedName name="BExQK3LE5CSBW1E4H4KHW548FL2R" localSheetId="7" hidden="1">#REF!</definedName>
    <definedName name="BExQK3LE5CSBW1E4H4KHW548FL2R" hidden="1">#REF!</definedName>
    <definedName name="BExQKG6LD6PLNDGNGO9DJXY865BR" localSheetId="7" hidden="1">#REF!</definedName>
    <definedName name="BExQKG6LD6PLNDGNGO9DJXY865BR" hidden="1">#REF!</definedName>
    <definedName name="BExQKUKG8I4CGS9QYSD0H7NHP4JN" localSheetId="7" hidden="1">#REF!</definedName>
    <definedName name="BExQKUKG8I4CGS9QYSD0H7NHP4JN" hidden="1">#REF!</definedName>
    <definedName name="BExQL2NSE8OYZFXQH8A23RMVMFW7" localSheetId="7" hidden="1">#REF!</definedName>
    <definedName name="BExQL2NSE8OYZFXQH8A23RMVMFW7" hidden="1">#REF!</definedName>
    <definedName name="BExQL4GJ3LZJL6JDEHT7UDXW90TV" localSheetId="7" hidden="1">#REF!</definedName>
    <definedName name="BExQL4GJ3LZJL6JDEHT7UDXW90TV" hidden="1">#REF!</definedName>
    <definedName name="BExQLE1TOW3A287TQB0AVWENT8O1" localSheetId="7" hidden="1">#REF!</definedName>
    <definedName name="BExQLE1TOW3A287TQB0AVWENT8O1" hidden="1">#REF!</definedName>
    <definedName name="BExRYOYB4A3E5F6MTROY69LR0PMG" localSheetId="7" hidden="1">#REF!</definedName>
    <definedName name="BExRYOYB4A3E5F6MTROY69LR0PMG" hidden="1">#REF!</definedName>
    <definedName name="BExRYZLA9EW71H4SXQR525S72LLP" localSheetId="7" hidden="1">#REF!</definedName>
    <definedName name="BExRYZLA9EW71H4SXQR525S72LLP" hidden="1">#REF!</definedName>
    <definedName name="BExRZ66M8G9FQ0VFP077QSZBSOA5" localSheetId="7" hidden="1">#REF!</definedName>
    <definedName name="BExRZ66M8G9FQ0VFP077QSZBSOA5" hidden="1">#REF!</definedName>
    <definedName name="BExRZ8FMQQL46I8AQWU17LRNZD5T" localSheetId="7" hidden="1">#REF!</definedName>
    <definedName name="BExRZ8FMQQL46I8AQWU17LRNZD5T" hidden="1">#REF!</definedName>
    <definedName name="BExRZIRRIXRUMZ5GOO95S7460BMP" localSheetId="7" hidden="1">#REF!</definedName>
    <definedName name="BExRZIRRIXRUMZ5GOO95S7460BMP" hidden="1">#REF!</definedName>
    <definedName name="BExRZJTNBKKPK7SB4LA31O3OH6PO" localSheetId="7" hidden="1">#REF!</definedName>
    <definedName name="BExRZJTNBKKPK7SB4LA31O3OH6PO" hidden="1">#REF!</definedName>
    <definedName name="BExRZK9RAHMM0ZLTNSK7A4LDC42D" localSheetId="7" hidden="1">#REF!</definedName>
    <definedName name="BExRZK9RAHMM0ZLTNSK7A4LDC42D" hidden="1">#REF!</definedName>
    <definedName name="BExRZNF461H0WDF36L3U0UQSJGZB" localSheetId="7" hidden="1">#REF!</definedName>
    <definedName name="BExRZNF461H0WDF36L3U0UQSJGZB" hidden="1">#REF!</definedName>
    <definedName name="BExRZOGSR69INI6GAEPHDWSNK5Q4" localSheetId="7" hidden="1">#REF!</definedName>
    <definedName name="BExRZOGSR69INI6GAEPHDWSNK5Q4" hidden="1">#REF!</definedName>
    <definedName name="BExS0ASQBKRTPDWFK0KUDFOS9LE5" localSheetId="7" hidden="1">#REF!</definedName>
    <definedName name="BExS0ASQBKRTPDWFK0KUDFOS9LE5" hidden="1">#REF!</definedName>
    <definedName name="BExS0GHQUF6YT0RU3TKDEO8CSJYB" localSheetId="7" hidden="1">#REF!</definedName>
    <definedName name="BExS0GHQUF6YT0RU3TKDEO8CSJYB" hidden="1">#REF!</definedName>
    <definedName name="BExS0K8IHC45I78DMZBOJ1P13KQA" localSheetId="7" hidden="1">#REF!</definedName>
    <definedName name="BExS0K8IHC45I78DMZBOJ1P13KQA" hidden="1">#REF!</definedName>
    <definedName name="BExS0L4WP69XXUFHED98XIEPB593" localSheetId="7" hidden="1">#REF!</definedName>
    <definedName name="BExS0L4WP69XXUFHED98XIEPB593" hidden="1">#REF!</definedName>
    <definedName name="BExS0Z2O2N4AJXFEPN87NU9ZGAHG" localSheetId="7" hidden="1">#REF!</definedName>
    <definedName name="BExS0Z2O2N4AJXFEPN87NU9ZGAHG" hidden="1">#REF!</definedName>
    <definedName name="BExS15IJV0WW662NXQUVT3FGP4ST" localSheetId="7" hidden="1">#REF!</definedName>
    <definedName name="BExS15IJV0WW662NXQUVT3FGP4ST" hidden="1">#REF!</definedName>
    <definedName name="BExS18T8TBNEPF4AU1VJ268XLF3L" localSheetId="7" hidden="1">#REF!</definedName>
    <definedName name="BExS18T8TBNEPF4AU1VJ268XLF3L" hidden="1">#REF!</definedName>
    <definedName name="BExS194110MR25BYJI3CJ2EGZ8XT" localSheetId="7" hidden="1">#REF!</definedName>
    <definedName name="BExS194110MR25BYJI3CJ2EGZ8XT" hidden="1">#REF!</definedName>
    <definedName name="BExS1BNVGNSGD4EP90QL8WXYWZ66" localSheetId="7" hidden="1">#REF!</definedName>
    <definedName name="BExS1BNVGNSGD4EP90QL8WXYWZ66" hidden="1">#REF!</definedName>
    <definedName name="BExS1UE39N6NCND7MAARSBWXS6HU" localSheetId="7" hidden="1">#REF!</definedName>
    <definedName name="BExS1UE39N6NCND7MAARSBWXS6HU" hidden="1">#REF!</definedName>
    <definedName name="BExS226HTWL5WVC76MP5A1IBI8WD" localSheetId="7" hidden="1">#REF!</definedName>
    <definedName name="BExS226HTWL5WVC76MP5A1IBI8WD" hidden="1">#REF!</definedName>
    <definedName name="BExS26OI2QNNAH2WMDD95Z400048" localSheetId="7" hidden="1">#REF!</definedName>
    <definedName name="BExS26OI2QNNAH2WMDD95Z400048" hidden="1">#REF!</definedName>
    <definedName name="BExS2D4EI622QRKZKVDPRE66M4XA" localSheetId="7" hidden="1">#REF!</definedName>
    <definedName name="BExS2D4EI622QRKZKVDPRE66M4XA" hidden="1">#REF!</definedName>
    <definedName name="BExS2DF6B4ZUF3VZLI4G6LJ3BF38" localSheetId="7" hidden="1">#REF!</definedName>
    <definedName name="BExS2DF6B4ZUF3VZLI4G6LJ3BF38" hidden="1">#REF!</definedName>
    <definedName name="BExS2GKEA6VM3PDWKD7XI0KRUHTW" localSheetId="7" hidden="1">#REF!</definedName>
    <definedName name="BExS2GKEA6VM3PDWKD7XI0KRUHTW" hidden="1">#REF!</definedName>
    <definedName name="BExS2I2HVU314TXI2DYFRY8XV913" localSheetId="7" hidden="1">#REF!</definedName>
    <definedName name="BExS2I2HVU314TXI2DYFRY8XV913" hidden="1">#REF!</definedName>
    <definedName name="BExS2QB5FS5LYTFYO4BROTWG3OV5" localSheetId="7" hidden="1">#REF!</definedName>
    <definedName name="BExS2QB5FS5LYTFYO4BROTWG3OV5" hidden="1">#REF!</definedName>
    <definedName name="BExS2TLU1HONYV6S3ZD9T12D7CIG" localSheetId="7" hidden="1">#REF!</definedName>
    <definedName name="BExS2TLU1HONYV6S3ZD9T12D7CIG" hidden="1">#REF!</definedName>
    <definedName name="BExS2WLQUVBRZJWQTWUU4CYDY4IN" localSheetId="7" hidden="1">#REF!</definedName>
    <definedName name="BExS2WLQUVBRZJWQTWUU4CYDY4IN" hidden="1">#REF!</definedName>
    <definedName name="BExS2YJQV4NUX6135T90Z1Y5R26Q" localSheetId="7" hidden="1">#REF!</definedName>
    <definedName name="BExS2YJQV4NUX6135T90Z1Y5R26Q" hidden="1">#REF!</definedName>
    <definedName name="BExS318UV9I2FXPQQWUKKX00QLPJ" localSheetId="7" hidden="1">#REF!</definedName>
    <definedName name="BExS318UV9I2FXPQQWUKKX00QLPJ" hidden="1">#REF!</definedName>
    <definedName name="BExS3LBS0SMTHALVM4NRI1BAV1NP" localSheetId="7" hidden="1">#REF!</definedName>
    <definedName name="BExS3LBS0SMTHALVM4NRI1BAV1NP" hidden="1">#REF!</definedName>
    <definedName name="BExS3MTQ75VBXDGEBURP6YT8RROE" localSheetId="7" hidden="1">#REF!</definedName>
    <definedName name="BExS3MTQ75VBXDGEBURP6YT8RROE" hidden="1">#REF!</definedName>
    <definedName name="BExS3OMGYO0DFN5186UFKEXZ2RX3" localSheetId="7" hidden="1">#REF!</definedName>
    <definedName name="BExS3OMGYO0DFN5186UFKEXZ2RX3" hidden="1">#REF!</definedName>
    <definedName name="BExS3SDERJ27OER67TIGOVZU13A2" localSheetId="7" hidden="1">#REF!</definedName>
    <definedName name="BExS3SDERJ27OER67TIGOVZU13A2" hidden="1">#REF!</definedName>
    <definedName name="BExS3STIH9SFG0R6H30P191QZE98" localSheetId="7" hidden="1">#REF!</definedName>
    <definedName name="BExS3STIH9SFG0R6H30P191QZE98" hidden="1">#REF!</definedName>
    <definedName name="BExS46R5WDNU5KL04FKY5LHJUCB8" localSheetId="7" hidden="1">#REF!</definedName>
    <definedName name="BExS46R5WDNU5KL04FKY5LHJUCB8" hidden="1">#REF!</definedName>
    <definedName name="BExS4ASWKM93XA275AXHYP8AG6SU" localSheetId="7" hidden="1">#REF!</definedName>
    <definedName name="BExS4ASWKM93XA275AXHYP8AG6SU" hidden="1">#REF!</definedName>
    <definedName name="BExS4IANBC4RO7HIK0MZZ2RPQU78" localSheetId="7" hidden="1">#REF!</definedName>
    <definedName name="BExS4IANBC4RO7HIK0MZZ2RPQU78" hidden="1">#REF!</definedName>
    <definedName name="BExS4JN3Y6SVBKILQK0R9HS45Y52" localSheetId="7" hidden="1">#REF!</definedName>
    <definedName name="BExS4JN3Y6SVBKILQK0R9HS45Y52" hidden="1">#REF!</definedName>
    <definedName name="BExS4P6S41O6Z6BED77U3GD9PNH1" localSheetId="7" hidden="1">#REF!</definedName>
    <definedName name="BExS4P6S41O6Z6BED77U3GD9PNH1" hidden="1">#REF!</definedName>
    <definedName name="BExS4PXPURUHFBOKYFJD5J1J2RXC" localSheetId="7" hidden="1">#REF!</definedName>
    <definedName name="BExS4PXPURUHFBOKYFJD5J1J2RXC" hidden="1">#REF!</definedName>
    <definedName name="BExS4T32HD3YGJ91HTJ2IGVX6V4O" localSheetId="7" hidden="1">#REF!</definedName>
    <definedName name="BExS4T32HD3YGJ91HTJ2IGVX6V4O" hidden="1">#REF!</definedName>
    <definedName name="BExS51H0N51UT0FZOPZRCF1GU063" localSheetId="7" hidden="1">#REF!</definedName>
    <definedName name="BExS51H0N51UT0FZOPZRCF1GU063" hidden="1">#REF!</definedName>
    <definedName name="BExS54X72TJFC41FJK72MLRR2OO7" localSheetId="7" hidden="1">#REF!</definedName>
    <definedName name="BExS54X72TJFC41FJK72MLRR2OO7" hidden="1">#REF!</definedName>
    <definedName name="BExS59F0PA1V2ZC7S5TN6IT41SXP" localSheetId="7" hidden="1">#REF!</definedName>
    <definedName name="BExS59F0PA1V2ZC7S5TN6IT41SXP" hidden="1">#REF!</definedName>
    <definedName name="BExS5L3TGB8JVW9ROYWTKYTUPW27" localSheetId="7" hidden="1">#REF!</definedName>
    <definedName name="BExS5L3TGB8JVW9ROYWTKYTUPW27" hidden="1">#REF!</definedName>
    <definedName name="BExS6GKQ96EHVLYWNJDWXZXUZW90" localSheetId="7" hidden="1">#REF!</definedName>
    <definedName name="BExS6GKQ96EHVLYWNJDWXZXUZW90" hidden="1">#REF!</definedName>
    <definedName name="BExS6ITKSZFRR01YD5B0F676SYN7" localSheetId="7" hidden="1">#REF!</definedName>
    <definedName name="BExS6ITKSZFRR01YD5B0F676SYN7" hidden="1">#REF!</definedName>
    <definedName name="BExS6N0LI574IAC89EFW6CLTCQ33" localSheetId="7" hidden="1">#REF!</definedName>
    <definedName name="BExS6N0LI574IAC89EFW6CLTCQ33" hidden="1">#REF!</definedName>
    <definedName name="BExS6N0NEF7XCTT5R600QZ71A44O" localSheetId="7" hidden="1">#REF!</definedName>
    <definedName name="BExS6N0NEF7XCTT5R600QZ71A44O" hidden="1">#REF!</definedName>
    <definedName name="BExS6WRDBF3ST86ZOBBUL3GTCR11" localSheetId="7" hidden="1">#REF!</definedName>
    <definedName name="BExS6WRDBF3ST86ZOBBUL3GTCR11" hidden="1">#REF!</definedName>
    <definedName name="BExS6XNRKR0C3MTA0LV5B60UB908" localSheetId="7" hidden="1">#REF!</definedName>
    <definedName name="BExS6XNRKR0C3MTA0LV5B60UB908" hidden="1">#REF!</definedName>
    <definedName name="BExS73NELZEK2MDOLXO2Q7H3EG71" localSheetId="7" hidden="1">#REF!</definedName>
    <definedName name="BExS73NELZEK2MDOLXO2Q7H3EG71" hidden="1">#REF!</definedName>
    <definedName name="BExS7DJF6AXTWAJD7K4ZCD7L6BHV" localSheetId="7" hidden="1">#REF!</definedName>
    <definedName name="BExS7DJF6AXTWAJD7K4ZCD7L6BHV" hidden="1">#REF!</definedName>
    <definedName name="BExS7GOTHHOK287MX2RC853NWQAL" localSheetId="7" hidden="1">#REF!</definedName>
    <definedName name="BExS7GOTHHOK287MX2RC853NWQAL" hidden="1">#REF!</definedName>
    <definedName name="BExS7TKQYLRZGM93UY3ZJZJBQNFJ" localSheetId="7" hidden="1">#REF!</definedName>
    <definedName name="BExS7TKQYLRZGM93UY3ZJZJBQNFJ" hidden="1">#REF!</definedName>
    <definedName name="BExS7Y2LNGVHSIBKC7C3R6X4LDR6" localSheetId="7" hidden="1">#REF!</definedName>
    <definedName name="BExS7Y2LNGVHSIBKC7C3R6X4LDR6" hidden="1">#REF!</definedName>
    <definedName name="BExS81TE0EY44Y3W2M4Z4MGNP5OM" localSheetId="7" hidden="1">#REF!</definedName>
    <definedName name="BExS81TE0EY44Y3W2M4Z4MGNP5OM" hidden="1">#REF!</definedName>
    <definedName name="BExS81YPDZDVJJVS15HV2HDXAC3Y" localSheetId="7" hidden="1">#REF!</definedName>
    <definedName name="BExS81YPDZDVJJVS15HV2HDXAC3Y" hidden="1">#REF!</definedName>
    <definedName name="BExS82PRVNUTEKQZS56YT2DVF6C2" localSheetId="7" hidden="1">#REF!</definedName>
    <definedName name="BExS82PRVNUTEKQZS56YT2DVF6C2" hidden="1">#REF!</definedName>
    <definedName name="BExS83BCNFAV6DRCB1VTUF96491J" localSheetId="7" hidden="1">#REF!</definedName>
    <definedName name="BExS83BCNFAV6DRCB1VTUF96491J" hidden="1">#REF!</definedName>
    <definedName name="BExS86GKM9ISCSNZD15BQ5E5L6A5" localSheetId="7" hidden="1">#REF!</definedName>
    <definedName name="BExS86GKM9ISCSNZD15BQ5E5L6A5" hidden="1">#REF!</definedName>
    <definedName name="BExS89GGRJ55EK546SM31UGE2K8T" localSheetId="7" hidden="1">#REF!</definedName>
    <definedName name="BExS89GGRJ55EK546SM31UGE2K8T" hidden="1">#REF!</definedName>
    <definedName name="BExS8BPG5A0GR5AO1U951NDGGR0L" localSheetId="7" hidden="1">#REF!</definedName>
    <definedName name="BExS8BPG5A0GR5AO1U951NDGGR0L" hidden="1">#REF!</definedName>
    <definedName name="BExS8CGI0JXFUBD41VFLI0SZSV8F" localSheetId="7" hidden="1">#REF!</definedName>
    <definedName name="BExS8CGI0JXFUBD41VFLI0SZSV8F" hidden="1">#REF!</definedName>
    <definedName name="BExS8D22FXVQKOEJP01LT0CDI3PS" localSheetId="7" hidden="1">#REF!</definedName>
    <definedName name="BExS8D22FXVQKOEJP01LT0CDI3PS" hidden="1">#REF!</definedName>
    <definedName name="BExS8EEJOZFBUWZDOM3O25AJRUVU" localSheetId="7" hidden="1">#REF!</definedName>
    <definedName name="BExS8EEJOZFBUWZDOM3O25AJRUVU" hidden="1">#REF!</definedName>
    <definedName name="BExS8GSUS17UY50TEM2AWF36BR9Z" localSheetId="7" hidden="1">#REF!</definedName>
    <definedName name="BExS8GSUS17UY50TEM2AWF36BR9Z" hidden="1">#REF!</definedName>
    <definedName name="BExS8HJRBVG0XI6PWA9KTMJZMQXK" localSheetId="7" hidden="1">#REF!</definedName>
    <definedName name="BExS8HJRBVG0XI6PWA9KTMJZMQXK" hidden="1">#REF!</definedName>
    <definedName name="BExS8NE9HUZJH13OXLREOV1BX0OZ" localSheetId="7" hidden="1">#REF!</definedName>
    <definedName name="BExS8NE9HUZJH13OXLREOV1BX0OZ" hidden="1">#REF!</definedName>
    <definedName name="BExS8R51C8RM2FS6V6IRTYO9GA4A" localSheetId="7" hidden="1">#REF!</definedName>
    <definedName name="BExS8R51C8RM2FS6V6IRTYO9GA4A" hidden="1">#REF!</definedName>
    <definedName name="BExS8WDX408F60MH1X9B9UZ2H4R7" localSheetId="7" hidden="1">#REF!</definedName>
    <definedName name="BExS8WDX408F60MH1X9B9UZ2H4R7" hidden="1">#REF!</definedName>
    <definedName name="BExS8X4UTVOFE2YEVLO8LTKMSI3A" localSheetId="7" hidden="1">#REF!</definedName>
    <definedName name="BExS8X4UTVOFE2YEVLO8LTKMSI3A" hidden="1">#REF!</definedName>
    <definedName name="BExS8Z2W2QEC3MH0BZIYLDFQNUIP" localSheetId="7" hidden="1">#REF!</definedName>
    <definedName name="BExS8Z2W2QEC3MH0BZIYLDFQNUIP" hidden="1">#REF!</definedName>
    <definedName name="BExS92DKGRFFCIA9C0IXDOLO57EP" localSheetId="7" hidden="1">#REF!</definedName>
    <definedName name="BExS92DKGRFFCIA9C0IXDOLO57EP" hidden="1">#REF!</definedName>
    <definedName name="BExS98OB4321YCHLCQ022PXKTT2W" localSheetId="7" hidden="1">#REF!</definedName>
    <definedName name="BExS98OB4321YCHLCQ022PXKTT2W" hidden="1">#REF!</definedName>
    <definedName name="BExS9C9N8GFISC6HUERJ0EI06GB2" localSheetId="7" hidden="1">#REF!</definedName>
    <definedName name="BExS9C9N8GFISC6HUERJ0EI06GB2" hidden="1">#REF!</definedName>
    <definedName name="BExS9D6619QNINF06KHZHYUAH0S9" localSheetId="7" hidden="1">#REF!</definedName>
    <definedName name="BExS9D6619QNINF06KHZHYUAH0S9" hidden="1">#REF!</definedName>
    <definedName name="BExS9DX13CACP3J8JDREK30JB1SQ" localSheetId="7" hidden="1">#REF!</definedName>
    <definedName name="BExS9DX13CACP3J8JDREK30JB1SQ" hidden="1">#REF!</definedName>
    <definedName name="BExS9FPRS2KRRCS33SE6WFNF5GYL" localSheetId="7" hidden="1">#REF!</definedName>
    <definedName name="BExS9FPRS2KRRCS33SE6WFNF5GYL" hidden="1">#REF!</definedName>
    <definedName name="BExS9M5VN3VE822UH6TLACVY24CJ" localSheetId="7" hidden="1">#REF!</definedName>
    <definedName name="BExS9M5VN3VE822UH6TLACVY24CJ" hidden="1">#REF!</definedName>
    <definedName name="BExS9WI0A6PSEB8N9GPXF2Z7MWHM" localSheetId="7" hidden="1">#REF!</definedName>
    <definedName name="BExS9WI0A6PSEB8N9GPXF2Z7MWHM" hidden="1">#REF!</definedName>
    <definedName name="BExS9XJPZ07ND34OHX60QD382FV6" localSheetId="7" hidden="1">#REF!</definedName>
    <definedName name="BExS9XJPZ07ND34OHX60QD382FV6" hidden="1">#REF!</definedName>
    <definedName name="BExSA4AJLEEN4R7HU4FRSMYR17TR" localSheetId="7" hidden="1">#REF!</definedName>
    <definedName name="BExSA4AJLEEN4R7HU4FRSMYR17TR" hidden="1">#REF!</definedName>
    <definedName name="BExSA5HP306TN9XJS0TU619DLRR7" localSheetId="7" hidden="1">#REF!</definedName>
    <definedName name="BExSA5HP306TN9XJS0TU619DLRR7" hidden="1">#REF!</definedName>
    <definedName name="BExSAAVWQOOIA6B3JHQVGP08HFEM" localSheetId="7" hidden="1">#REF!</definedName>
    <definedName name="BExSAAVWQOOIA6B3JHQVGP08HFEM" hidden="1">#REF!</definedName>
    <definedName name="BExSAFJ3IICU2M7QPVE4ARYMXZKX" localSheetId="7" hidden="1">#REF!</definedName>
    <definedName name="BExSAFJ3IICU2M7QPVE4ARYMXZKX" hidden="1">#REF!</definedName>
    <definedName name="BExSAH6ID8OHX379UXVNGFO8J6KQ" localSheetId="7" hidden="1">#REF!</definedName>
    <definedName name="BExSAH6ID8OHX379UXVNGFO8J6KQ" hidden="1">#REF!</definedName>
    <definedName name="BExSAQBHIXGQRNIRGCJMBXUPCZQA" localSheetId="7" hidden="1">#REF!</definedName>
    <definedName name="BExSAQBHIXGQRNIRGCJMBXUPCZQA" hidden="1">#REF!</definedName>
    <definedName name="BExSAUTCT4P7JP57NOR9MTX33QJZ" localSheetId="7" hidden="1">#REF!</definedName>
    <definedName name="BExSAUTCT4P7JP57NOR9MTX33QJZ" hidden="1">#REF!</definedName>
    <definedName name="BExSAY9CA9TFXQ9M9FBJRGJO9T9E" localSheetId="7" hidden="1">#REF!</definedName>
    <definedName name="BExSAY9CA9TFXQ9M9FBJRGJO9T9E" hidden="1">#REF!</definedName>
    <definedName name="BExSB4JYKQ3MINI7RAYK5M8BLJDC" localSheetId="7" hidden="1">#REF!</definedName>
    <definedName name="BExSB4JYKQ3MINI7RAYK5M8BLJDC" hidden="1">#REF!</definedName>
    <definedName name="BExSBCY73CG3Q15P5BDLDT994XRL" localSheetId="7" hidden="1">#REF!</definedName>
    <definedName name="BExSBCY73CG3Q15P5BDLDT994XRL" hidden="1">#REF!</definedName>
    <definedName name="BExSBMOS41ZRLWYLOU29V6Y7YORR" localSheetId="7" hidden="1">#REF!</definedName>
    <definedName name="BExSBMOS41ZRLWYLOU29V6Y7YORR" hidden="1">#REF!</definedName>
    <definedName name="BExSBPZG22WAMZYIF7CZ686E8X80" localSheetId="7" hidden="1">#REF!</definedName>
    <definedName name="BExSBPZG22WAMZYIF7CZ686E8X80" hidden="1">#REF!</definedName>
    <definedName name="BExSBRBXXQMBU1TYDW1BXTEVEPRU" localSheetId="7" hidden="1">#REF!</definedName>
    <definedName name="BExSBRBXXQMBU1TYDW1BXTEVEPRU" hidden="1">#REF!</definedName>
    <definedName name="BExSC54998WTZ21DSL0R8UN0Y9JH" localSheetId="7" hidden="1">#REF!</definedName>
    <definedName name="BExSC54998WTZ21DSL0R8UN0Y9JH" hidden="1">#REF!</definedName>
    <definedName name="BExSC60N7WR9PJSNC9B7ORCX9NGY" localSheetId="7" hidden="1">#REF!</definedName>
    <definedName name="BExSC60N7WR9PJSNC9B7ORCX9NGY" hidden="1">#REF!</definedName>
    <definedName name="BExSCE99EZTILTTCE4NJJF96OYYM" localSheetId="7" hidden="1">#REF!</definedName>
    <definedName name="BExSCE99EZTILTTCE4NJJF96OYYM" hidden="1">#REF!</definedName>
    <definedName name="BExSCFWOMYELUEPWVJIRGIQZH5BV" localSheetId="7" hidden="1">#REF!</definedName>
    <definedName name="BExSCFWOMYELUEPWVJIRGIQZH5BV" hidden="1">#REF!</definedName>
    <definedName name="BExSCHUQZ2HFEWS54X67DIS8OSXZ" localSheetId="7" hidden="1">#REF!</definedName>
    <definedName name="BExSCHUQZ2HFEWS54X67DIS8OSXZ" hidden="1">#REF!</definedName>
    <definedName name="BExSCOG41SKKG4GYU76WRWW1CTE6" localSheetId="7" hidden="1">#REF!</definedName>
    <definedName name="BExSCOG41SKKG4GYU76WRWW1CTE6" hidden="1">#REF!</definedName>
    <definedName name="BExSCVC9P86YVFMRKKUVRV29MZXZ" localSheetId="7" hidden="1">#REF!</definedName>
    <definedName name="BExSCVC9P86YVFMRKKUVRV29MZXZ" hidden="1">#REF!</definedName>
    <definedName name="BExSD233CH4MU9ZMGNRF97ZV7KWU" localSheetId="7" hidden="1">#REF!</definedName>
    <definedName name="BExSD233CH4MU9ZMGNRF97ZV7KWU" hidden="1">#REF!</definedName>
    <definedName name="BExSD2U0F3BN6IN9N4R2DTTJG15H" localSheetId="7" hidden="1">#REF!</definedName>
    <definedName name="BExSD2U0F3BN6IN9N4R2DTTJG15H" hidden="1">#REF!</definedName>
    <definedName name="BExSD6A6NY15YSMFH51ST6XJY429" localSheetId="7" hidden="1">#REF!</definedName>
    <definedName name="BExSD6A6NY15YSMFH51ST6XJY429" hidden="1">#REF!</definedName>
    <definedName name="BExSD9VH6PF6RQ135VOEE08YXPAW" localSheetId="7" hidden="1">#REF!</definedName>
    <definedName name="BExSD9VH6PF6RQ135VOEE08YXPAW" hidden="1">#REF!</definedName>
    <definedName name="BExSDI9QWFD49GEZWZ3KOGM27XRB" localSheetId="7" hidden="1">#REF!</definedName>
    <definedName name="BExSDI9QWFD49GEZWZ3KOGM27XRB" hidden="1">#REF!</definedName>
    <definedName name="BExSDP5Y04WWMX2WWRITWOX8R5I9" localSheetId="7" hidden="1">#REF!</definedName>
    <definedName name="BExSDP5Y04WWMX2WWRITWOX8R5I9" hidden="1">#REF!</definedName>
    <definedName name="BExSDSGM203BJTNS9MKCBX453HMD" localSheetId="7" hidden="1">#REF!</definedName>
    <definedName name="BExSDSGM203BJTNS9MKCBX453HMD" hidden="1">#REF!</definedName>
    <definedName name="BExSDT20XUFXTDM37M148AXAP7HN" localSheetId="7" hidden="1">#REF!</definedName>
    <definedName name="BExSDT20XUFXTDM37M148AXAP7HN" hidden="1">#REF!</definedName>
    <definedName name="BExSDYLOWNTKCY92LFEDAV8LO7D3" localSheetId="7" hidden="1">#REF!</definedName>
    <definedName name="BExSDYLOWNTKCY92LFEDAV8LO7D3" hidden="1">#REF!</definedName>
    <definedName name="BExSE277VXZ807WBUB6A1UGQ1SF9" localSheetId="7" hidden="1">#REF!</definedName>
    <definedName name="BExSE277VXZ807WBUB6A1UGQ1SF9" hidden="1">#REF!</definedName>
    <definedName name="BExSE3EDSP4UL6G0I3DZ5SBHMUBU" localSheetId="7" hidden="1">#REF!</definedName>
    <definedName name="BExSE3EDSP4UL6G0I3DZ5SBHMUBU" hidden="1">#REF!</definedName>
    <definedName name="BExSEEHK1VLWD7JBV9SVVVIKQZ3I" localSheetId="7" hidden="1">#REF!</definedName>
    <definedName name="BExSEEHK1VLWD7JBV9SVVVIKQZ3I" hidden="1">#REF!</definedName>
    <definedName name="BExSEITYG8XAMWJ1C8VKU1MB4TEO" localSheetId="7" hidden="1">#REF!</definedName>
    <definedName name="BExSEITYG8XAMWJ1C8VKU1MB4TEO" hidden="1">#REF!</definedName>
    <definedName name="BExSEJKZLX37P3V33TRTFJ30BFRK" localSheetId="7" hidden="1">#REF!</definedName>
    <definedName name="BExSEJKZLX37P3V33TRTFJ30BFRK" hidden="1">#REF!</definedName>
    <definedName name="BExSEKXG1AW54E28IG5EODEM0JJV" localSheetId="7" hidden="1">#REF!</definedName>
    <definedName name="BExSEKXG1AW54E28IG5EODEM0JJV" hidden="1">#REF!</definedName>
    <definedName name="BExSEO84KVM8R2IV5MFH0XI3IZSN" localSheetId="7" hidden="1">#REF!</definedName>
    <definedName name="BExSEO84KVM8R2IV5MFH0XI3IZSN" hidden="1">#REF!</definedName>
    <definedName name="BExSEP9UVOAI6TMXKNK587PQ3328" localSheetId="7" hidden="1">#REF!</definedName>
    <definedName name="BExSEP9UVOAI6TMXKNK587PQ3328" hidden="1">#REF!</definedName>
    <definedName name="BExSERIU9MUGR4NPZAUJCVXUZ74I" localSheetId="7" hidden="1">#REF!</definedName>
    <definedName name="BExSERIU9MUGR4NPZAUJCVXUZ74I" hidden="1">#REF!</definedName>
    <definedName name="BExSF07QFLZCO4P6K6QF05XG7PH1" localSheetId="7" hidden="1">#REF!</definedName>
    <definedName name="BExSF07QFLZCO4P6K6QF05XG7PH1" hidden="1">#REF!</definedName>
    <definedName name="BExSFJ8ZAGQ63A4MVMZRQWLVRGQ5" localSheetId="7" hidden="1">#REF!</definedName>
    <definedName name="BExSFJ8ZAGQ63A4MVMZRQWLVRGQ5" hidden="1">#REF!</definedName>
    <definedName name="BExSFKQRST2S9KXWWLCXYLKSF4G1" localSheetId="7" hidden="1">#REF!</definedName>
    <definedName name="BExSFKQRST2S9KXWWLCXYLKSF4G1" hidden="1">#REF!</definedName>
    <definedName name="BExSFOHO6VZ5Y463KL3XYTZBVE3P" localSheetId="7" hidden="1">#REF!</definedName>
    <definedName name="BExSFOHO6VZ5Y463KL3XYTZBVE3P" hidden="1">#REF!</definedName>
    <definedName name="BExSFY2ZJOYUEYBX21QZ7AMN2WK1" localSheetId="7" hidden="1">#REF!</definedName>
    <definedName name="BExSFY2ZJOYUEYBX21QZ7AMN2WK1" hidden="1">#REF!</definedName>
    <definedName name="BExSFYDRRTAZVPXRWUF5PDQ97WFF" localSheetId="7" hidden="1">#REF!</definedName>
    <definedName name="BExSFYDRRTAZVPXRWUF5PDQ97WFF" hidden="1">#REF!</definedName>
    <definedName name="BExSFZVPFTXA3F0IJ2NGH1GXX9R7" localSheetId="7" hidden="1">#REF!</definedName>
    <definedName name="BExSFZVPFTXA3F0IJ2NGH1GXX9R7" hidden="1">#REF!</definedName>
    <definedName name="BExSG2Q34XRC1K28H4XG6PQM3FTW" localSheetId="7" hidden="1">#REF!</definedName>
    <definedName name="BExSG2Q34XRC1K28H4XG6PQM3FTW" hidden="1">#REF!</definedName>
    <definedName name="BExSG90Q4ZUU2IPGDYOM169NJV9S" localSheetId="7" hidden="1">#REF!</definedName>
    <definedName name="BExSG90Q4ZUU2IPGDYOM169NJV9S" hidden="1">#REF!</definedName>
    <definedName name="BExSG9X3DU845PNXYJGGLBQY2UHG" localSheetId="7" hidden="1">#REF!</definedName>
    <definedName name="BExSG9X3DU845PNXYJGGLBQY2UHG" hidden="1">#REF!</definedName>
    <definedName name="BExSGE45J27MDUUNXW7Z8Q33UAON" localSheetId="7" hidden="1">#REF!</definedName>
    <definedName name="BExSGE45J27MDUUNXW7Z8Q33UAON" hidden="1">#REF!</definedName>
    <definedName name="BExSGE9LY91Q0URHB4YAMX0UAMYI" localSheetId="7" hidden="1">#REF!</definedName>
    <definedName name="BExSGE9LY91Q0URHB4YAMX0UAMYI" hidden="1">#REF!</definedName>
    <definedName name="BExSGLB2URTLBCKBB4Y885W925F2" localSheetId="7" hidden="1">#REF!</definedName>
    <definedName name="BExSGLB2URTLBCKBB4Y885W925F2" hidden="1">#REF!</definedName>
    <definedName name="BExSGNEL2G0PC04ATVS20W5179EK" localSheetId="7" hidden="1">#REF!</definedName>
    <definedName name="BExSGNEL2G0PC04ATVS20W5179EK" hidden="1">#REF!</definedName>
    <definedName name="BExSGOAYG73SFWOPAQV80P710GID" localSheetId="7" hidden="1">#REF!</definedName>
    <definedName name="BExSGOAYG73SFWOPAQV80P710GID" hidden="1">#REF!</definedName>
    <definedName name="BExSGOWJHRW7FWKLO2EHUOOGHNAF" localSheetId="7" hidden="1">#REF!</definedName>
    <definedName name="BExSGOWJHRW7FWKLO2EHUOOGHNAF" hidden="1">#REF!</definedName>
    <definedName name="BExSGOWJTAP41ZV5Q23H7MI9C76W" localSheetId="7" hidden="1">#REF!</definedName>
    <definedName name="BExSGOWJTAP41ZV5Q23H7MI9C76W" hidden="1">#REF!</definedName>
    <definedName name="BExSGR5JQVX2HQ0PKCGZNSSUM1RV" localSheetId="7" hidden="1">#REF!</definedName>
    <definedName name="BExSGR5JQVX2HQ0PKCGZNSSUM1RV" hidden="1">#REF!</definedName>
    <definedName name="BExSGT3MKX7YVLVP6YLL6KVO8UGV" localSheetId="7" hidden="1">#REF!</definedName>
    <definedName name="BExSGT3MKX7YVLVP6YLL6KVO8UGV" hidden="1">#REF!</definedName>
    <definedName name="BExSGVHX69GJZHD99DKE4RZ042B1" localSheetId="7" hidden="1">#REF!</definedName>
    <definedName name="BExSGVHX69GJZHD99DKE4RZ042B1" hidden="1">#REF!</definedName>
    <definedName name="BExSGZJO4J4ZO04E2N2ECVYS9DEZ" localSheetId="7" hidden="1">#REF!</definedName>
    <definedName name="BExSGZJO4J4ZO04E2N2ECVYS9DEZ" hidden="1">#REF!</definedName>
    <definedName name="BExSHAHFHS7MMNJR8JPVABRGBVIT" localSheetId="7" hidden="1">#REF!</definedName>
    <definedName name="BExSHAHFHS7MMNJR8JPVABRGBVIT" hidden="1">#REF!</definedName>
    <definedName name="BExSHGH88QZWW4RNAX4YKAZ5JEBL" localSheetId="7" hidden="1">#REF!</definedName>
    <definedName name="BExSHGH88QZWW4RNAX4YKAZ5JEBL" hidden="1">#REF!</definedName>
    <definedName name="BExSHOKK1OO3CX9Z28C58E5J1D9W" localSheetId="7" hidden="1">#REF!</definedName>
    <definedName name="BExSHOKK1OO3CX9Z28C58E5J1D9W" hidden="1">#REF!</definedName>
    <definedName name="BExSHQD8KYLTQGDXIRKCHQQ7MKIH" localSheetId="7" hidden="1">#REF!</definedName>
    <definedName name="BExSHQD8KYLTQGDXIRKCHQQ7MKIH" hidden="1">#REF!</definedName>
    <definedName name="BExSHVGPIAHXI97UBLI9G4I4M29F" localSheetId="7" hidden="1">#REF!</definedName>
    <definedName name="BExSHVGPIAHXI97UBLI9G4I4M29F" hidden="1">#REF!</definedName>
    <definedName name="BExSI0K2YL3HTCQAD8A7TR4QCUR6" localSheetId="7" hidden="1">#REF!</definedName>
    <definedName name="BExSI0K2YL3HTCQAD8A7TR4QCUR6" hidden="1">#REF!</definedName>
    <definedName name="BExSIFUDNRWXWIWNGCCFOOD8WIAZ" localSheetId="7" hidden="1">#REF!</definedName>
    <definedName name="BExSIFUDNRWXWIWNGCCFOOD8WIAZ" hidden="1">#REF!</definedName>
    <definedName name="BExTTZNS2PBCR93C9IUW49UZ4I6T" localSheetId="7" hidden="1">#REF!</definedName>
    <definedName name="BExTTZNS2PBCR93C9IUW49UZ4I6T" hidden="1">#REF!</definedName>
    <definedName name="BExTU2YFQ25JQ6MEMRHHN66VLTPJ" localSheetId="7" hidden="1">#REF!</definedName>
    <definedName name="BExTU2YFQ25JQ6MEMRHHN66VLTPJ" hidden="1">#REF!</definedName>
    <definedName name="BExTU75IOII1V5O0C9X2VAYYVJUG" localSheetId="7" hidden="1">#REF!</definedName>
    <definedName name="BExTU75IOII1V5O0C9X2VAYYVJUG" hidden="1">#REF!</definedName>
    <definedName name="BExTUA5F7V4LUIIAM17J3A8XF3JE" localSheetId="7" hidden="1">#REF!</definedName>
    <definedName name="BExTUA5F7V4LUIIAM17J3A8XF3JE" hidden="1">#REF!</definedName>
    <definedName name="BExTUBY3AA9B91YRRWFOT21LUL8Q" localSheetId="7" hidden="1">#REF!</definedName>
    <definedName name="BExTUBY3AA9B91YRRWFOT21LUL8Q" hidden="1">#REF!</definedName>
    <definedName name="BExTUJ53ANGZ3H1KDK4CR4Q0OD6P" localSheetId="7" hidden="1">#REF!</definedName>
    <definedName name="BExTUJ53ANGZ3H1KDK4CR4Q0OD6P" hidden="1">#REF!</definedName>
    <definedName name="BExTUKXSZBM7C57G6NGLWGU4WOHY" localSheetId="7" hidden="1">#REF!</definedName>
    <definedName name="BExTUKXSZBM7C57G6NGLWGU4WOHY" hidden="1">#REF!</definedName>
    <definedName name="BExTUNC5INBE8Y5OA5GQUTXX6QJW" localSheetId="7" hidden="1">#REF!</definedName>
    <definedName name="BExTUNC5INBE8Y5OA5GQUTXX6QJW" hidden="1">#REF!</definedName>
    <definedName name="BExTUSQCFFYZCDNHWHADBC2E1ZP1" localSheetId="7" hidden="1">#REF!</definedName>
    <definedName name="BExTUSQCFFYZCDNHWHADBC2E1ZP1" hidden="1">#REF!</definedName>
    <definedName name="BExTUV4NQDZVAENZPSZGF7A3DDFN" localSheetId="7" hidden="1">#REF!</definedName>
    <definedName name="BExTUV4NQDZVAENZPSZGF7A3DDFN" hidden="1">#REF!</definedName>
    <definedName name="BExTUVFGOJEYS28JURA5KHQFDU5J" localSheetId="7" hidden="1">#REF!</definedName>
    <definedName name="BExTUVFGOJEYS28JURA5KHQFDU5J" hidden="1">#REF!</definedName>
    <definedName name="BExTUW10U40QCYGHM5NJ3YR1O5SP" localSheetId="7" hidden="1">#REF!</definedName>
    <definedName name="BExTUW10U40QCYGHM5NJ3YR1O5SP" hidden="1">#REF!</definedName>
    <definedName name="BExTUWXFQHINU66YG82BI20ATMB5" localSheetId="7" hidden="1">#REF!</definedName>
    <definedName name="BExTUWXFQHINU66YG82BI20ATMB5" hidden="1">#REF!</definedName>
    <definedName name="BExTUY9WNSJ91GV8CP0SKJTEIV82" localSheetId="7" hidden="1">[38]ZZCOOM_M03_Q004!#REF!</definedName>
    <definedName name="BExTUY9WNSJ91GV8CP0SKJTEIV82" hidden="1">[38]ZZCOOM_M03_Q004!#REF!</definedName>
    <definedName name="BExTV67VIM8PV6KO253M4DUBJQLC" localSheetId="7" hidden="1">#REF!</definedName>
    <definedName name="BExTV67VIM8PV6KO253M4DUBJQLC" hidden="1">#REF!</definedName>
    <definedName name="BExTVELZCF2YA5L6F23BYZZR6WHF" localSheetId="7" hidden="1">#REF!</definedName>
    <definedName name="BExTVELZCF2YA5L6F23BYZZR6WHF" hidden="1">#REF!</definedName>
    <definedName name="BExTVGPIQZ99YFXUC8OONUX5BD42" localSheetId="7" hidden="1">#REF!</definedName>
    <definedName name="BExTVGPIQZ99YFXUC8OONUX5BD42" hidden="1">#REF!</definedName>
    <definedName name="BExTVQG4F5RF0LZXG06AZ6EU1GQ3" localSheetId="7" hidden="1">#REF!</definedName>
    <definedName name="BExTVQG4F5RF0LZXG06AZ6EU1GQ3" hidden="1">#REF!</definedName>
    <definedName name="BExTVZQLP9VFLEYQ9280W13X7E8K" localSheetId="7" hidden="1">#REF!</definedName>
    <definedName name="BExTVZQLP9VFLEYQ9280W13X7E8K" hidden="1">#REF!</definedName>
    <definedName name="BExTWB4LA1PODQOH4LDTHQKBN16K" localSheetId="7" hidden="1">#REF!</definedName>
    <definedName name="BExTWB4LA1PODQOH4LDTHQKBN16K" hidden="1">#REF!</definedName>
    <definedName name="BExTWI0Q8AWXUA3ZN7I5V3QK2KM1" localSheetId="7" hidden="1">#REF!</definedName>
    <definedName name="BExTWI0Q8AWXUA3ZN7I5V3QK2KM1" hidden="1">#REF!</definedName>
    <definedName name="BExTWJTIA3WUW1PUWXAOP9O8NKLZ" localSheetId="7" hidden="1">#REF!</definedName>
    <definedName name="BExTWJTIA3WUW1PUWXAOP9O8NKLZ" hidden="1">#REF!</definedName>
    <definedName name="BExTWW95OX07FNA01WF5MSSSFQLX" localSheetId="7" hidden="1">#REF!</definedName>
    <definedName name="BExTWW95OX07FNA01WF5MSSSFQLX" hidden="1">#REF!</definedName>
    <definedName name="BExTX005F4GLW03J0PLPRPMI1SEG" localSheetId="7" hidden="1">#REF!</definedName>
    <definedName name="BExTX005F4GLW03J0PLPRPMI1SEG" hidden="1">#REF!</definedName>
    <definedName name="BExTX476KI0RNB71XI5TYMANSGBG" localSheetId="7" hidden="1">#REF!</definedName>
    <definedName name="BExTX476KI0RNB71XI5TYMANSGBG" hidden="1">#REF!</definedName>
    <definedName name="BExTXBJFKNSCUO7IOL6CSKERP06D" localSheetId="7" hidden="1">#REF!</definedName>
    <definedName name="BExTXBJFKNSCUO7IOL6CSKERP06D" hidden="1">#REF!</definedName>
    <definedName name="BExTXDMZDQ9U1FD9T7F79J29SYYN" localSheetId="7" hidden="1">#REF!</definedName>
    <definedName name="BExTXDMZDQ9U1FD9T7F79J29SYYN" hidden="1">#REF!</definedName>
    <definedName name="BExTXJ6HBAIXMMWKZTJNFDYVZCAY" localSheetId="7" hidden="1">#REF!</definedName>
    <definedName name="BExTXJ6HBAIXMMWKZTJNFDYVZCAY" hidden="1">#REF!</definedName>
    <definedName name="BExTXT812NQT8GAEGH738U29BI0D" localSheetId="7" hidden="1">#REF!</definedName>
    <definedName name="BExTXT812NQT8GAEGH738U29BI0D" hidden="1">#REF!</definedName>
    <definedName name="BExTXWIP2TFPTQ76NHFOB72NICRZ" localSheetId="7" hidden="1">#REF!</definedName>
    <definedName name="BExTXWIP2TFPTQ76NHFOB72NICRZ" hidden="1">#REF!</definedName>
    <definedName name="BExTY5T62H651VC86QM4X7E28JVA" localSheetId="7" hidden="1">#REF!</definedName>
    <definedName name="BExTY5T62H651VC86QM4X7E28JVA" hidden="1">#REF!</definedName>
    <definedName name="BExTYB7EHGVTJ4RSYOXWSG87U5WI" localSheetId="7" hidden="1">#REF!</definedName>
    <definedName name="BExTYB7EHGVTJ4RSYOXWSG87U5WI" hidden="1">#REF!</definedName>
    <definedName name="BExTYC93RS0KNKFOD35WG37LS9LY" localSheetId="7" hidden="1">#REF!</definedName>
    <definedName name="BExTYC93RS0KNKFOD35WG37LS9LY" hidden="1">#REF!</definedName>
    <definedName name="BExTYKCEFJ83LZM95M1V7CSFQVEA" localSheetId="7" hidden="1">#REF!</definedName>
    <definedName name="BExTYKCEFJ83LZM95M1V7CSFQVEA" hidden="1">#REF!</definedName>
    <definedName name="BExTYPLA9N640MFRJJQPKXT7P88M" localSheetId="7" hidden="1">#REF!</definedName>
    <definedName name="BExTYPLA9N640MFRJJQPKXT7P88M" hidden="1">#REF!</definedName>
    <definedName name="BExTYW1794M1TLJ2QQQCEEUZN18F" localSheetId="7" hidden="1">#REF!</definedName>
    <definedName name="BExTYW1794M1TLJ2QQQCEEUZN18F" hidden="1">#REF!</definedName>
    <definedName name="BExTZ7F71SNTOX4LLZCK5R9VUMIJ" localSheetId="7" hidden="1">#REF!</definedName>
    <definedName name="BExTZ7F71SNTOX4LLZCK5R9VUMIJ" hidden="1">#REF!</definedName>
    <definedName name="BExTZ80SWE36T1QSIIPJU7NJ65JL" localSheetId="7" hidden="1">#REF!</definedName>
    <definedName name="BExTZ80SWE36T1QSIIPJU7NJ65JL" hidden="1">#REF!</definedName>
    <definedName name="BExTZ869RSO739T4Q78JLOVO7G0C" localSheetId="7" hidden="1">#REF!</definedName>
    <definedName name="BExTZ869RSO739T4Q78JLOVO7G0C" hidden="1">#REF!</definedName>
    <definedName name="BExTZ8X5G9S3PA4FPSNK7T69W7QT" localSheetId="7" hidden="1">#REF!</definedName>
    <definedName name="BExTZ8X5G9S3PA4FPSNK7T69W7QT" hidden="1">#REF!</definedName>
    <definedName name="BExTZ97Y0RMR8V5BI9F2H4MFB77O" localSheetId="7" hidden="1">#REF!</definedName>
    <definedName name="BExTZ97Y0RMR8V5BI9F2H4MFB77O" hidden="1">#REF!</definedName>
    <definedName name="BExTZK5PMCAXJL4DUIGL6H9Y8U4C" localSheetId="7" hidden="1">#REF!</definedName>
    <definedName name="BExTZK5PMCAXJL4DUIGL6H9Y8U4C" hidden="1">#REF!</definedName>
    <definedName name="BExTZKB6L5SXV5UN71YVTCBEIGWY" localSheetId="7" hidden="1">#REF!</definedName>
    <definedName name="BExTZKB6L5SXV5UN71YVTCBEIGWY" hidden="1">#REF!</definedName>
    <definedName name="BExTZLICVKK4NBJFEGL270GJ2VQO" localSheetId="7" hidden="1">#REF!</definedName>
    <definedName name="BExTZLICVKK4NBJFEGL270GJ2VQO" hidden="1">#REF!</definedName>
    <definedName name="BExTZO2596CBZKPI7YNA1QQNPAIJ" localSheetId="7" hidden="1">#REF!</definedName>
    <definedName name="BExTZO2596CBZKPI7YNA1QQNPAIJ" hidden="1">#REF!</definedName>
    <definedName name="BExTZY8TDV4U7FQL7O10G6VKWKPJ" localSheetId="7" hidden="1">#REF!</definedName>
    <definedName name="BExTZY8TDV4U7FQL7O10G6VKWKPJ" hidden="1">#REF!</definedName>
    <definedName name="BExU02QNT4LT7H9JPUC4FXTLVGZT" localSheetId="7" hidden="1">#REF!</definedName>
    <definedName name="BExU02QNT4LT7H9JPUC4FXTLVGZT" hidden="1">#REF!</definedName>
    <definedName name="BExU0BFJJQO1HJZKI14QGOQ6JROO" localSheetId="7" hidden="1">#REF!</definedName>
    <definedName name="BExU0BFJJQO1HJZKI14QGOQ6JROO" hidden="1">#REF!</definedName>
    <definedName name="BExU0FH5WTGW8MRFUFMDDSMJ6YQ5" localSheetId="7" hidden="1">#REF!</definedName>
    <definedName name="BExU0FH5WTGW8MRFUFMDDSMJ6YQ5" hidden="1">#REF!</definedName>
    <definedName name="BExU0GDOIL9U33QGU9ZU3YX3V1I4" localSheetId="7" hidden="1">#REF!</definedName>
    <definedName name="BExU0GDOIL9U33QGU9ZU3YX3V1I4" hidden="1">#REF!</definedName>
    <definedName name="BExU0HKTO8WJDQDWRTUK5TETM3HS" localSheetId="7" hidden="1">#REF!</definedName>
    <definedName name="BExU0HKTO8WJDQDWRTUK5TETM3HS" hidden="1">#REF!</definedName>
    <definedName name="BExU0MTJQPE041ZN7H8UKGV6MZT7" localSheetId="7" hidden="1">#REF!</definedName>
    <definedName name="BExU0MTJQPE041ZN7H8UKGV6MZT7" hidden="1">#REF!</definedName>
    <definedName name="BExU0ZUUFYHLUK4M4E8GLGIBBNT0" localSheetId="7" hidden="1">#REF!</definedName>
    <definedName name="BExU0ZUUFYHLUK4M4E8GLGIBBNT0" hidden="1">#REF!</definedName>
    <definedName name="BExU147D6RPG6ZVTSXRKFSVRHSBG" localSheetId="7" hidden="1">#REF!</definedName>
    <definedName name="BExU147D6RPG6ZVTSXRKFSVRHSBG" hidden="1">#REF!</definedName>
    <definedName name="BExU16R10W1SOAPNG4CDJ01T7JRE" localSheetId="7" hidden="1">#REF!</definedName>
    <definedName name="BExU16R10W1SOAPNG4CDJ01T7JRE" hidden="1">#REF!</definedName>
    <definedName name="BExU17CKOR3GNIHDNVLH9L1IOJS9" localSheetId="7" hidden="1">#REF!</definedName>
    <definedName name="BExU17CKOR3GNIHDNVLH9L1IOJS9" hidden="1">#REF!</definedName>
    <definedName name="BExU1DXYI5DAD9DSFIEAUOB5XFZ9" localSheetId="7" hidden="1">#REF!</definedName>
    <definedName name="BExU1DXYI5DAD9DSFIEAUOB5XFZ9" hidden="1">#REF!</definedName>
    <definedName name="BExU1GXUTLRPJN4MRINLAPHSZQFG" localSheetId="7" hidden="1">#REF!</definedName>
    <definedName name="BExU1GXUTLRPJN4MRINLAPHSZQFG" hidden="1">#REF!</definedName>
    <definedName name="BExU1IL9AOHFO85BZB6S60DK3N8H" localSheetId="7" hidden="1">#REF!</definedName>
    <definedName name="BExU1IL9AOHFO85BZB6S60DK3N8H" hidden="1">#REF!</definedName>
    <definedName name="BExU1LAEKWJ0U6NP9G2AC9CTBYH6" localSheetId="7" hidden="1">#REF!</definedName>
    <definedName name="BExU1LAEKWJ0U6NP9G2AC9CTBYH6" hidden="1">#REF!</definedName>
    <definedName name="BExU1NOPS09CLFZL1O31RAF9BQNQ" localSheetId="7" hidden="1">#REF!</definedName>
    <definedName name="BExU1NOPS09CLFZL1O31RAF9BQNQ" hidden="1">#REF!</definedName>
    <definedName name="BExU1PH9MOEX1JZVZ3D5M9DXB191" localSheetId="7" hidden="1">#REF!</definedName>
    <definedName name="BExU1PH9MOEX1JZVZ3D5M9DXB191" hidden="1">#REF!</definedName>
    <definedName name="BExU1QZEEKJA35IMEOLOJ3ODX0ZA" localSheetId="7" hidden="1">#REF!</definedName>
    <definedName name="BExU1QZEEKJA35IMEOLOJ3ODX0ZA" hidden="1">#REF!</definedName>
    <definedName name="BExU1VRURIWWVJ95O40WA23LMTJD" localSheetId="7" hidden="1">#REF!</definedName>
    <definedName name="BExU1VRURIWWVJ95O40WA23LMTJD" hidden="1">#REF!</definedName>
    <definedName name="BExU2A0FXVBDX9LO3VWEXB4TLFT0" localSheetId="7" hidden="1">#REF!</definedName>
    <definedName name="BExU2A0FXVBDX9LO3VWEXB4TLFT0" hidden="1">#REF!</definedName>
    <definedName name="BExU2LEH667H33V81XVEZUP2O0UQ" localSheetId="7" hidden="1">#REF!</definedName>
    <definedName name="BExU2LEH667H33V81XVEZUP2O0UQ" hidden="1">#REF!</definedName>
    <definedName name="BExU2M5CK6XK55UIHDVYRXJJJRI4" localSheetId="7" hidden="1">#REF!</definedName>
    <definedName name="BExU2M5CK6XK55UIHDVYRXJJJRI4" hidden="1">#REF!</definedName>
    <definedName name="BExU2TXVT25ZTOFQAF6CM53Z1RLF" localSheetId="7" hidden="1">#REF!</definedName>
    <definedName name="BExU2TXVT25ZTOFQAF6CM53Z1RLF" hidden="1">#REF!</definedName>
    <definedName name="BExU2XZLYIU19G7358W5T9E87AFR" localSheetId="7" hidden="1">#REF!</definedName>
    <definedName name="BExU2XZLYIU19G7358W5T9E87AFR" hidden="1">#REF!</definedName>
    <definedName name="BExU2ZXMKRBQEX0CT3ZPZ3UFZP1G" localSheetId="7" hidden="1">#REF!</definedName>
    <definedName name="BExU2ZXMKRBQEX0CT3ZPZ3UFZP1G" hidden="1">#REF!</definedName>
    <definedName name="BExU35XHF1K1XEQUSZ292S5T61YA" localSheetId="7" hidden="1">#REF!</definedName>
    <definedName name="BExU35XHF1K1XEQUSZ292S5T61YA" hidden="1">#REF!</definedName>
    <definedName name="BExU38S1U5IC1T5A3P2TZU5OV0LN" localSheetId="7" hidden="1">#REF!</definedName>
    <definedName name="BExU38S1U5IC1T5A3P2TZU5OV0LN" hidden="1">#REF!</definedName>
    <definedName name="BExU3B66MCKJFSKT3HL8B5EJGVX0" localSheetId="7" hidden="1">#REF!</definedName>
    <definedName name="BExU3B66MCKJFSKT3HL8B5EJGVX0" hidden="1">#REF!</definedName>
    <definedName name="BExU3FDFDB2NVPYUR5V7OA3HF474" localSheetId="7" hidden="1">#REF!</definedName>
    <definedName name="BExU3FDFDB2NVPYUR5V7OA3HF474" hidden="1">#REF!</definedName>
    <definedName name="BExU3R7J076KUCCEUGKAYMANTUT5" localSheetId="7" hidden="1">#REF!</definedName>
    <definedName name="BExU3R7J076KUCCEUGKAYMANTUT5" hidden="1">#REF!</definedName>
    <definedName name="BExU3UNI9NR1RNZR07NSLSZMDOQQ" localSheetId="7" hidden="1">#REF!</definedName>
    <definedName name="BExU3UNI9NR1RNZR07NSLSZMDOQQ" hidden="1">#REF!</definedName>
    <definedName name="BExU401R18N6XKZKL7CNFOZQCM14" localSheetId="7" hidden="1">#REF!</definedName>
    <definedName name="BExU401R18N6XKZKL7CNFOZQCM14" hidden="1">#REF!</definedName>
    <definedName name="BExU42QVGY7TK39W1BIN6CDRG2OE" localSheetId="7" hidden="1">#REF!</definedName>
    <definedName name="BExU42QVGY7TK39W1BIN6CDRG2OE" hidden="1">#REF!</definedName>
    <definedName name="BExU431LXP7LIUNGJB9OSXEANFGX" localSheetId="7" hidden="1">#REF!</definedName>
    <definedName name="BExU431LXP7LIUNGJB9OSXEANFGX" hidden="1">#REF!</definedName>
    <definedName name="BExU47OZMS6TCWMEHHF0UCSFLLPI" localSheetId="7" hidden="1">#REF!</definedName>
    <definedName name="BExU47OZMS6TCWMEHHF0UCSFLLPI" hidden="1">#REF!</definedName>
    <definedName name="BExU4D36E8TXN0M8KSNGEAFYP4DQ" localSheetId="7" hidden="1">#REF!</definedName>
    <definedName name="BExU4D36E8TXN0M8KSNGEAFYP4DQ" hidden="1">#REF!</definedName>
    <definedName name="BExU4G31RRVLJ3AC6E1FNEFMXM3O" localSheetId="7" hidden="1">#REF!</definedName>
    <definedName name="BExU4G31RRVLJ3AC6E1FNEFMXM3O" hidden="1">#REF!</definedName>
    <definedName name="BExU4GDVLPUEWBA4MRYRTQAUNO7B" localSheetId="7" hidden="1">#REF!</definedName>
    <definedName name="BExU4GDVLPUEWBA4MRYRTQAUNO7B" hidden="1">#REF!</definedName>
    <definedName name="BExU4H4RAMAX0XVAWT5WFYQNPAL3" localSheetId="7" hidden="1">#REF!</definedName>
    <definedName name="BExU4H4RAMAX0XVAWT5WFYQNPAL3" hidden="1">#REF!</definedName>
    <definedName name="BExU4I148DA7PRCCISLWQ6ABXFK6" localSheetId="7" hidden="1">#REF!</definedName>
    <definedName name="BExU4I148DA7PRCCISLWQ6ABXFK6" hidden="1">#REF!</definedName>
    <definedName name="BExU4L101H2KQHVKCKQ4PBAWZV6K" localSheetId="7" hidden="1">#REF!</definedName>
    <definedName name="BExU4L101H2KQHVKCKQ4PBAWZV6K" hidden="1">#REF!</definedName>
    <definedName name="BExU4LML14Q7KDTYIKJWXF68W7X1" localSheetId="7" hidden="1">#REF!</definedName>
    <definedName name="BExU4LML14Q7KDTYIKJWXF68W7X1" hidden="1">#REF!</definedName>
    <definedName name="BExU4NA00RRRBGRT6TOB0MXZRCRZ" localSheetId="7" hidden="1">#REF!</definedName>
    <definedName name="BExU4NA00RRRBGRT6TOB0MXZRCRZ" hidden="1">#REF!</definedName>
    <definedName name="BExU529I6YHVOG83TJHWSILIQU1S" localSheetId="7" hidden="1">#REF!</definedName>
    <definedName name="BExU529I6YHVOG83TJHWSILIQU1S" hidden="1">#REF!</definedName>
    <definedName name="BExU57YCIKPRD8QWL6EU0YR3NG3J" localSheetId="7" hidden="1">#REF!</definedName>
    <definedName name="BExU57YCIKPRD8QWL6EU0YR3NG3J" hidden="1">#REF!</definedName>
    <definedName name="BExU5DSTBWXLN6E59B757KRWRI6E" localSheetId="7" hidden="1">#REF!</definedName>
    <definedName name="BExU5DSTBWXLN6E59B757KRWRI6E" hidden="1">#REF!</definedName>
    <definedName name="BExU5JSMO03X9M4WIRPP8JPSMQKJ" localSheetId="7" hidden="1">#REF!</definedName>
    <definedName name="BExU5JSMO03X9M4WIRPP8JPSMQKJ" hidden="1">#REF!</definedName>
    <definedName name="BExU5TDWM8NNDHYPQ7OQODTQ368A" localSheetId="7" hidden="1">#REF!</definedName>
    <definedName name="BExU5TDWM8NNDHYPQ7OQODTQ368A" hidden="1">#REF!</definedName>
    <definedName name="BExU5X4OX1V1XHS6WSSORVQPP6Z3" localSheetId="7" hidden="1">#REF!</definedName>
    <definedName name="BExU5X4OX1V1XHS6WSSORVQPP6Z3" hidden="1">#REF!</definedName>
    <definedName name="BExU5XVPARTFMRYHNUTBKDIL4UJN" localSheetId="7" hidden="1">#REF!</definedName>
    <definedName name="BExU5XVPARTFMRYHNUTBKDIL4UJN" hidden="1">#REF!</definedName>
    <definedName name="BExU66KMFBAP8JCVG9VM1RD1TNFF" localSheetId="7" hidden="1">#REF!</definedName>
    <definedName name="BExU66KMFBAP8JCVG9VM1RD1TNFF" hidden="1">#REF!</definedName>
    <definedName name="BExU68IOM3CB3TACNAE9565TW7SH" localSheetId="7" hidden="1">#REF!</definedName>
    <definedName name="BExU68IOM3CB3TACNAE9565TW7SH" hidden="1">#REF!</definedName>
    <definedName name="BExU6AM82KN21E82HMWVP3LWP9IL" localSheetId="7" hidden="1">#REF!</definedName>
    <definedName name="BExU6AM82KN21E82HMWVP3LWP9IL" hidden="1">#REF!</definedName>
    <definedName name="BExU6FEU1MRHU98R9YOJC5OKUJ6L" localSheetId="7" hidden="1">#REF!</definedName>
    <definedName name="BExU6FEU1MRHU98R9YOJC5OKUJ6L" hidden="1">#REF!</definedName>
    <definedName name="BExU6KIAJ663Y8W8QMU4HCF183DF" localSheetId="7" hidden="1">#REF!</definedName>
    <definedName name="BExU6KIAJ663Y8W8QMU4HCF183DF" hidden="1">#REF!</definedName>
    <definedName name="BExU6KT19B4PG6SHXFBGBPLM66KT" localSheetId="7" hidden="1">#REF!</definedName>
    <definedName name="BExU6KT19B4PG6SHXFBGBPLM66KT" hidden="1">#REF!</definedName>
    <definedName name="BExU6PAVKIOAIMQ9XQIHHF1SUAGO" localSheetId="7" hidden="1">#REF!</definedName>
    <definedName name="BExU6PAVKIOAIMQ9XQIHHF1SUAGO" hidden="1">#REF!</definedName>
    <definedName name="BExU6SLKTWV0YINVLTI6BCG9ANZM" localSheetId="7" hidden="1">#REF!</definedName>
    <definedName name="BExU6SLKTWV0YINVLTI6BCG9ANZM" hidden="1">#REF!</definedName>
    <definedName name="BExU6WXXC7SSQDMHSLUN5C2V4IYX" localSheetId="7" hidden="1">#REF!</definedName>
    <definedName name="BExU6WXXC7SSQDMHSLUN5C2V4IYX" hidden="1">#REF!</definedName>
    <definedName name="BExU73387E74XE8A9UKZLZNJYY65" localSheetId="7" hidden="1">#REF!</definedName>
    <definedName name="BExU73387E74XE8A9UKZLZNJYY65" hidden="1">#REF!</definedName>
    <definedName name="BExU76ZHCJM8I7VSICCMSTC33O6U" localSheetId="7" hidden="1">#REF!</definedName>
    <definedName name="BExU76ZHCJM8I7VSICCMSTC33O6U" hidden="1">#REF!</definedName>
    <definedName name="BExU7BBTUF8BQ42DSGM94X5TG5GF" localSheetId="7" hidden="1">#REF!</definedName>
    <definedName name="BExU7BBTUF8BQ42DSGM94X5TG5GF" hidden="1">#REF!</definedName>
    <definedName name="BExU7HH4EAHFQHT4AXKGWAWZP3I0" localSheetId="7" hidden="1">#REF!</definedName>
    <definedName name="BExU7HH4EAHFQHT4AXKGWAWZP3I0" hidden="1">#REF!</definedName>
    <definedName name="BExU7L7WPQSA0ELXZ0I86V33QCCJ" localSheetId="7" hidden="1">#REF!</definedName>
    <definedName name="BExU7L7WPQSA0ELXZ0I86V33QCCJ" hidden="1">#REF!</definedName>
    <definedName name="BExU7MF1ZVPDHOSMCAXOSYICHZ4I" localSheetId="7" hidden="1">#REF!</definedName>
    <definedName name="BExU7MF1ZVPDHOSMCAXOSYICHZ4I" hidden="1">#REF!</definedName>
    <definedName name="BExU7O2BJ6D5YCKEL6FD2EFCWYRX" localSheetId="7" hidden="1">#REF!</definedName>
    <definedName name="BExU7O2BJ6D5YCKEL6FD2EFCWYRX" hidden="1">#REF!</definedName>
    <definedName name="BExU7Q0JS9YIUKUPNSSAIDK2KJAV" localSheetId="7" hidden="1">#REF!</definedName>
    <definedName name="BExU7Q0JS9YIUKUPNSSAIDK2KJAV" hidden="1">#REF!</definedName>
    <definedName name="BExU80I6AE5OU7P7F5V7HWIZBJ4P" localSheetId="7" hidden="1">#REF!</definedName>
    <definedName name="BExU80I6AE5OU7P7F5V7HWIZBJ4P" hidden="1">#REF!</definedName>
    <definedName name="BExU86NB26MCPYIISZ36HADONGT2" localSheetId="7" hidden="1">#REF!</definedName>
    <definedName name="BExU86NB26MCPYIISZ36HADONGT2" hidden="1">#REF!</definedName>
    <definedName name="BExU885EZZNSZV3GP298UJ8LB7OL" localSheetId="7" hidden="1">#REF!</definedName>
    <definedName name="BExU885EZZNSZV3GP298UJ8LB7OL" hidden="1">#REF!</definedName>
    <definedName name="BExU8FSAUP9TUZ1NO9WXK80QPHWV" localSheetId="7" hidden="1">#REF!</definedName>
    <definedName name="BExU8FSAUP9TUZ1NO9WXK80QPHWV" hidden="1">#REF!</definedName>
    <definedName name="BExU8KFLAN778MBN93NYZB0FV30G" localSheetId="7" hidden="1">#REF!</definedName>
    <definedName name="BExU8KFLAN778MBN93NYZB0FV30G" hidden="1">#REF!</definedName>
    <definedName name="BExU8PZC6845UUDFG9M8FTC3P3DK" localSheetId="7" hidden="1">#REF!</definedName>
    <definedName name="BExU8PZC6845UUDFG9M8FTC3P3DK" hidden="1">#REF!</definedName>
    <definedName name="BExU8UX9JX3XLB47YZ8GFXE0V7R2" localSheetId="7" hidden="1">#REF!</definedName>
    <definedName name="BExU8UX9JX3XLB47YZ8GFXE0V7R2" hidden="1">#REF!</definedName>
    <definedName name="BExU8WVGMRSFNWCNHODQ9JQCMZB0" localSheetId="7" hidden="1">#REF!</definedName>
    <definedName name="BExU8WVGMRSFNWCNHODQ9JQCMZB0" hidden="1">#REF!</definedName>
    <definedName name="BExU96M1J7P9DZQ3S9H0C12KGYTW" localSheetId="7" hidden="1">#REF!</definedName>
    <definedName name="BExU96M1J7P9DZQ3S9H0C12KGYTW" hidden="1">#REF!</definedName>
    <definedName name="BExU9F05OR1GZ3057R6UL3WPEIYI" localSheetId="7" hidden="1">#REF!</definedName>
    <definedName name="BExU9F05OR1GZ3057R6UL3WPEIYI" hidden="1">#REF!</definedName>
    <definedName name="BExU9GCSO5YILIKG6VAHN13DL75K" localSheetId="7" hidden="1">#REF!</definedName>
    <definedName name="BExU9GCSO5YILIKG6VAHN13DL75K" hidden="1">#REF!</definedName>
    <definedName name="BExU9KJOZLO15N11MJVN782NFGJ0" localSheetId="7" hidden="1">#REF!</definedName>
    <definedName name="BExU9KJOZLO15N11MJVN782NFGJ0" hidden="1">#REF!</definedName>
    <definedName name="BExU9LG29XU2K1GNKRO4438JYQZE" localSheetId="7" hidden="1">#REF!</definedName>
    <definedName name="BExU9LG29XU2K1GNKRO4438JYQZE" hidden="1">#REF!</definedName>
    <definedName name="BExU9RW36I5Z6JIXUIUB3PJH86LT" localSheetId="7" hidden="1">#REF!</definedName>
    <definedName name="BExU9RW36I5Z6JIXUIUB3PJH86LT" hidden="1">#REF!</definedName>
    <definedName name="BExU9WU19DJ2VAGISPFEGDWWOO4V" localSheetId="7" hidden="1">#REF!</definedName>
    <definedName name="BExU9WU19DJ2VAGISPFEGDWWOO4V" hidden="1">#REF!</definedName>
    <definedName name="BExUA28AO7OWDG3H23Q0CL4B7BHW" localSheetId="7" hidden="1">#REF!</definedName>
    <definedName name="BExUA28AO7OWDG3H23Q0CL4B7BHW" hidden="1">#REF!</definedName>
    <definedName name="BExUA34N2C083NSTAHQGZZ3BCYGK" localSheetId="7" hidden="1">#REF!</definedName>
    <definedName name="BExUA34N2C083NSTAHQGZZ3BCYGK" hidden="1">#REF!</definedName>
    <definedName name="BExUA5O923FFNEBY8BPO1TU3QGBM" localSheetId="7" hidden="1">#REF!</definedName>
    <definedName name="BExUA5O923FFNEBY8BPO1TU3QGBM" hidden="1">#REF!</definedName>
    <definedName name="BExUA6Q4K25VH452AQ3ZIRBCMS61" localSheetId="7" hidden="1">#REF!</definedName>
    <definedName name="BExUA6Q4K25VH452AQ3ZIRBCMS61" hidden="1">#REF!</definedName>
    <definedName name="BExUAFV4JMBSM2SKBQL9NHL0NIBS" localSheetId="7" hidden="1">#REF!</definedName>
    <definedName name="BExUAFV4JMBSM2SKBQL9NHL0NIBS" hidden="1">#REF!</definedName>
    <definedName name="BExUAMWQODKBXMRH1QCMJLJBF8M7" localSheetId="7" hidden="1">#REF!</definedName>
    <definedName name="BExUAMWQODKBXMRH1QCMJLJBF8M7" hidden="1">#REF!</definedName>
    <definedName name="BExUAPR6Y32097JKJCTGC4C6EGE9" localSheetId="7" hidden="1">#REF!</definedName>
    <definedName name="BExUAPR6Y32097JKJCTGC4C6EGE9" hidden="1">#REF!</definedName>
    <definedName name="BExUARUP0MX710TNZSAA01HUEAVC" localSheetId="7" hidden="1">#REF!</definedName>
    <definedName name="BExUARUP0MX710TNZSAA01HUEAVC" hidden="1">#REF!</definedName>
    <definedName name="BExUAX8WS5OPVLCDXRGKTU2QMTFO" localSheetId="7" hidden="1">#REF!</definedName>
    <definedName name="BExUAX8WS5OPVLCDXRGKTU2QMTFO" hidden="1">#REF!</definedName>
    <definedName name="BExUB1FYAZ433NX9GD7WGACX5IZD" localSheetId="7" hidden="1">#REF!</definedName>
    <definedName name="BExUB1FYAZ433NX9GD7WGACX5IZD" hidden="1">#REF!</definedName>
    <definedName name="BExUB8HLEXSBVPZ5AXNQEK96F1N4" localSheetId="7" hidden="1">#REF!</definedName>
    <definedName name="BExUB8HLEXSBVPZ5AXNQEK96F1N4" hidden="1">#REF!</definedName>
    <definedName name="BExUBCDVZIEA7YT0LPSMHL5ZSERQ" localSheetId="7" hidden="1">#REF!</definedName>
    <definedName name="BExUBCDVZIEA7YT0LPSMHL5ZSERQ" hidden="1">#REF!</definedName>
    <definedName name="BExUBDA8WU087BUIMXC1U1CKA2RA" localSheetId="7" hidden="1">#REF!</definedName>
    <definedName name="BExUBDA8WU087BUIMXC1U1CKA2RA" hidden="1">#REF!</definedName>
    <definedName name="BExUBKXBUCN760QYU7Q8GESBWOQH" localSheetId="7" hidden="1">#REF!</definedName>
    <definedName name="BExUBKXBUCN760QYU7Q8GESBWOQH" hidden="1">#REF!</definedName>
    <definedName name="BExUBL83ED0P076RN9RJ8P1MZ299" localSheetId="7" hidden="1">#REF!</definedName>
    <definedName name="BExUBL83ED0P076RN9RJ8P1MZ299" hidden="1">#REF!</definedName>
    <definedName name="BExUC1EPS2CZ5CKFA0AQRIVRSHS8" localSheetId="7" hidden="1">#REF!</definedName>
    <definedName name="BExUC1EPS2CZ5CKFA0AQRIVRSHS8" hidden="1">#REF!</definedName>
    <definedName name="BExUC623BDYEODBN0N4DO6PJQ7NU" localSheetId="7" hidden="1">#REF!</definedName>
    <definedName name="BExUC623BDYEODBN0N4DO6PJQ7NU" hidden="1">#REF!</definedName>
    <definedName name="BExUC8WH8TCKBB5313JGYYQ1WFLT" localSheetId="7" hidden="1">#REF!</definedName>
    <definedName name="BExUC8WH8TCKBB5313JGYYQ1WFLT" hidden="1">#REF!</definedName>
    <definedName name="BExUCAP7GOSYPHMQKK6719YLSDIQ" localSheetId="7" hidden="1">#REF!</definedName>
    <definedName name="BExUCAP7GOSYPHMQKK6719YLSDIQ" hidden="1">#REF!</definedName>
    <definedName name="BExUCFCDK6SPH86I6STXX8X3WMC4" localSheetId="7" hidden="1">#REF!</definedName>
    <definedName name="BExUCFCDK6SPH86I6STXX8X3WMC4" hidden="1">#REF!</definedName>
    <definedName name="BExUCKL98JB87L3I6T6IFSWJNYAB" localSheetId="7" hidden="1">#REF!</definedName>
    <definedName name="BExUCKL98JB87L3I6T6IFSWJNYAB" hidden="1">#REF!</definedName>
    <definedName name="BExUCLC6AQ5KR6LXSAXV4QQ8ASVG" localSheetId="7" hidden="1">#REF!</definedName>
    <definedName name="BExUCLC6AQ5KR6LXSAXV4QQ8ASVG" hidden="1">#REF!</definedName>
    <definedName name="BExUD4IOJ12X3PJG5WXNNGDRCKAP" localSheetId="7" hidden="1">#REF!</definedName>
    <definedName name="BExUD4IOJ12X3PJG5WXNNGDRCKAP" hidden="1">#REF!</definedName>
    <definedName name="BExUD9WX9BWK72UWVSLYZJLAY5VY" localSheetId="7" hidden="1">#REF!</definedName>
    <definedName name="BExUD9WX9BWK72UWVSLYZJLAY5VY" hidden="1">#REF!</definedName>
    <definedName name="BExUDEV0CYVO7Y5IQQBEJ6FUY9S6" localSheetId="7" hidden="1">#REF!</definedName>
    <definedName name="BExUDEV0CYVO7Y5IQQBEJ6FUY9S6" hidden="1">#REF!</definedName>
    <definedName name="BExUDWOXQGIZW0EAIIYLQUPXF8YV" localSheetId="7" hidden="1">#REF!</definedName>
    <definedName name="BExUDWOXQGIZW0EAIIYLQUPXF8YV" hidden="1">#REF!</definedName>
    <definedName name="BExUDXAIC17W1FUU8Z10XUAVB7CS" localSheetId="7" hidden="1">#REF!</definedName>
    <definedName name="BExUDXAIC17W1FUU8Z10XUAVB7CS" hidden="1">#REF!</definedName>
    <definedName name="BExUE5OMY7OAJQ9WR8C8HG311ORP" localSheetId="7" hidden="1">#REF!</definedName>
    <definedName name="BExUE5OMY7OAJQ9WR8C8HG311ORP" hidden="1">#REF!</definedName>
    <definedName name="BExUEFKOQWXXGRNLAOJV2BJ66UB8" localSheetId="7" hidden="1">#REF!</definedName>
    <definedName name="BExUEFKOQWXXGRNLAOJV2BJ66UB8" hidden="1">#REF!</definedName>
    <definedName name="BExUEJGX3OQQP5KFRJSRCZ70EI9V" localSheetId="7" hidden="1">#REF!</definedName>
    <definedName name="BExUEJGX3OQQP5KFRJSRCZ70EI9V" hidden="1">#REF!</definedName>
    <definedName name="BExUEKDB2RWXF3WMTZ6JSBCHNSDT" localSheetId="7" hidden="1">#REF!</definedName>
    <definedName name="BExUEKDB2RWXF3WMTZ6JSBCHNSDT" hidden="1">#REF!</definedName>
    <definedName name="BExUEYR71COFS2X8PDNU21IPMQEU" localSheetId="7" hidden="1">#REF!</definedName>
    <definedName name="BExUEYR71COFS2X8PDNU21IPMQEU" hidden="1">#REF!</definedName>
    <definedName name="BExVPRLJ9I6RX45EDVFSQGCPJSOK" localSheetId="7" hidden="1">#REF!</definedName>
    <definedName name="BExVPRLJ9I6RX45EDVFSQGCPJSOK" hidden="1">#REF!</definedName>
    <definedName name="BExVRFU8RWFT8A80ZVAW185SG2G6" localSheetId="7" hidden="1">#REF!</definedName>
    <definedName name="BExVRFU8RWFT8A80ZVAW185SG2G6" hidden="1">#REF!</definedName>
    <definedName name="BExVSJ3NHETBAIZTZQSM8LAVT76V" localSheetId="7" hidden="1">#REF!</definedName>
    <definedName name="BExVSJ3NHETBAIZTZQSM8LAVT76V" hidden="1">#REF!</definedName>
    <definedName name="BExVSL787C8E4HFQZ2NVLT35I2XV" localSheetId="7" hidden="1">#REF!</definedName>
    <definedName name="BExVSL787C8E4HFQZ2NVLT35I2XV" hidden="1">#REF!</definedName>
    <definedName name="BExVSTFTVV14SFGHQUOJL5SQ5TX9" localSheetId="7" hidden="1">#REF!</definedName>
    <definedName name="BExVSTFTVV14SFGHQUOJL5SQ5TX9" hidden="1">#REF!</definedName>
    <definedName name="BExVT017S14M5X928ARKQ2GNUFE0" localSheetId="7" hidden="1">#REF!</definedName>
    <definedName name="BExVT017S14M5X928ARKQ2GNUFE0" hidden="1">#REF!</definedName>
    <definedName name="BExVT3MPE8LQ5JFN3HQIFKSQ80U4" localSheetId="7" hidden="1">#REF!</definedName>
    <definedName name="BExVT3MPE8LQ5JFN3HQIFKSQ80U4" hidden="1">#REF!</definedName>
    <definedName name="BExVT7TRK3NZHPME2TFBXOF1WBR9" localSheetId="7" hidden="1">#REF!</definedName>
    <definedName name="BExVT7TRK3NZHPME2TFBXOF1WBR9" hidden="1">#REF!</definedName>
    <definedName name="BExVT9H0R0T7WGQAAC0HABMG54YM" localSheetId="7" hidden="1">#REF!</definedName>
    <definedName name="BExVT9H0R0T7WGQAAC0HABMG54YM" hidden="1">#REF!</definedName>
    <definedName name="BExVTAO57POUXSZQJQ6MABMZQA13" localSheetId="7" hidden="1">#REF!</definedName>
    <definedName name="BExVTAO57POUXSZQJQ6MABMZQA13" hidden="1">#REF!</definedName>
    <definedName name="BExVTCMDDEDGLUIMUU6BSFHEWTOP" localSheetId="7" hidden="1">#REF!</definedName>
    <definedName name="BExVTCMDDEDGLUIMUU6BSFHEWTOP" hidden="1">#REF!</definedName>
    <definedName name="BExVTCMDQMLKRA2NQR72XU6Y54IK" localSheetId="7" hidden="1">#REF!</definedName>
    <definedName name="BExVTCMDQMLKRA2NQR72XU6Y54IK" hidden="1">#REF!</definedName>
    <definedName name="BExVTCRV8FQ5U9OYWWL44N6KFNHU" localSheetId="7" hidden="1">#REF!</definedName>
    <definedName name="BExVTCRV8FQ5U9OYWWL44N6KFNHU" hidden="1">#REF!</definedName>
    <definedName name="BExVTNESHPVG0A0KZ7BRX26MS0PF" localSheetId="7" hidden="1">#REF!</definedName>
    <definedName name="BExVTNESHPVG0A0KZ7BRX26MS0PF" hidden="1">#REF!</definedName>
    <definedName name="BExVTTJVTNRSBHBTUZ78WG2JM5MK" localSheetId="7" hidden="1">#REF!</definedName>
    <definedName name="BExVTTJVTNRSBHBTUZ78WG2JM5MK" hidden="1">#REF!</definedName>
    <definedName name="BExVTXLMYR87BC04D1ERALPUFVPG" localSheetId="7" hidden="1">#REF!</definedName>
    <definedName name="BExVTXLMYR87BC04D1ERALPUFVPG" hidden="1">#REF!</definedName>
    <definedName name="BExVUL9V3H8ZF6Y72LQBBN639YAA" localSheetId="7" hidden="1">#REF!</definedName>
    <definedName name="BExVUL9V3H8ZF6Y72LQBBN639YAA" hidden="1">#REF!</definedName>
    <definedName name="BExVUZT95UAU8XG5X9XSE25CHQGA" localSheetId="7" hidden="1">#REF!</definedName>
    <definedName name="BExVUZT95UAU8XG5X9XSE25CHQGA" hidden="1">#REF!</definedName>
    <definedName name="BExVV5T14N2HZIK7HQ4P2KG09U0J" localSheetId="7" hidden="1">#REF!</definedName>
    <definedName name="BExVV5T14N2HZIK7HQ4P2KG09U0J" hidden="1">#REF!</definedName>
    <definedName name="BExVV7R410VYLADLX9LNG63ID6H1" localSheetId="7" hidden="1">#REF!</definedName>
    <definedName name="BExVV7R410VYLADLX9LNG63ID6H1" hidden="1">#REF!</definedName>
    <definedName name="BExVVAAVDXGWAVI6J2W0BCU58MBM" localSheetId="7" hidden="1">#REF!</definedName>
    <definedName name="BExVVAAVDXGWAVI6J2W0BCU58MBM" hidden="1">#REF!</definedName>
    <definedName name="BExVVCEED4JEKF59OV0G3T4XFMFO" localSheetId="7" hidden="1">#REF!</definedName>
    <definedName name="BExVVCEED4JEKF59OV0G3T4XFMFO" hidden="1">#REF!</definedName>
    <definedName name="BExVVPFO2J7FMSRPD36909HN4BZJ" localSheetId="7" hidden="1">#REF!</definedName>
    <definedName name="BExVVPFO2J7FMSRPD36909HN4BZJ" hidden="1">#REF!</definedName>
    <definedName name="BExVVQ19AQ3VCARJOC38SF7OYE9Y" localSheetId="7" hidden="1">#REF!</definedName>
    <definedName name="BExVVQ19AQ3VCARJOC38SF7OYE9Y" hidden="1">#REF!</definedName>
    <definedName name="BExVVQ19TAECID45CS4HXT1RD3AQ" localSheetId="7" hidden="1">#REF!</definedName>
    <definedName name="BExVVQ19TAECID45CS4HXT1RD3AQ" hidden="1">#REF!</definedName>
    <definedName name="BExVVYKOYB7OX8Y0B4UIUF79PVDO" localSheetId="7" hidden="1">#REF!</definedName>
    <definedName name="BExVVYKOYB7OX8Y0B4UIUF79PVDO" hidden="1">#REF!</definedName>
    <definedName name="BExVW3YV5XGIVJ97UUPDJGJ2P15B" localSheetId="7" hidden="1">#REF!</definedName>
    <definedName name="BExVW3YV5XGIVJ97UUPDJGJ2P15B" hidden="1">#REF!</definedName>
    <definedName name="BExVW5X571GEYR5SCU1Z2DHKWM79" localSheetId="7" hidden="1">#REF!</definedName>
    <definedName name="BExVW5X571GEYR5SCU1Z2DHKWM79" hidden="1">#REF!</definedName>
    <definedName name="BExVW6YTKA098AF57M4PHNQ54XMH" localSheetId="7" hidden="1">#REF!</definedName>
    <definedName name="BExVW6YTKA098AF57M4PHNQ54XMH" hidden="1">#REF!</definedName>
    <definedName name="BExVWHRDIJBRFANMKJFY05BHP7RS" localSheetId="7" hidden="1">#REF!</definedName>
    <definedName name="BExVWHRDIJBRFANMKJFY05BHP7RS" hidden="1">#REF!</definedName>
    <definedName name="BExVWINKCH0V0NUWH363SMXAZE62" localSheetId="7" hidden="1">#REF!</definedName>
    <definedName name="BExVWINKCH0V0NUWH363SMXAZE62" hidden="1">#REF!</definedName>
    <definedName name="BExVWYU8EK669NP172GEIGCTVPPA" localSheetId="7" hidden="1">#REF!</definedName>
    <definedName name="BExVWYU8EK669NP172GEIGCTVPPA" hidden="1">#REF!</definedName>
    <definedName name="BExVX3XN2DRJKL8EDBIG58RYQ36R" localSheetId="7" hidden="1">#REF!</definedName>
    <definedName name="BExVX3XN2DRJKL8EDBIG58RYQ36R" hidden="1">#REF!</definedName>
    <definedName name="BExVXBA38Z5WNQUH39HHZ2SAMC1T" localSheetId="7" hidden="1">#REF!</definedName>
    <definedName name="BExVXBA38Z5WNQUH39HHZ2SAMC1T" hidden="1">#REF!</definedName>
    <definedName name="BExVXDZ63PUART77BBR5SI63TPC6" localSheetId="7" hidden="1">#REF!</definedName>
    <definedName name="BExVXDZ63PUART77BBR5SI63TPC6" hidden="1">#REF!</definedName>
    <definedName name="BExVXHKI6LFYMGWISMPACMO247HL" localSheetId="7" hidden="1">#REF!</definedName>
    <definedName name="BExVXHKI6LFYMGWISMPACMO247HL" hidden="1">#REF!</definedName>
    <definedName name="BExVXK9SK580O7MYHVNJ3V911ALP" localSheetId="7" hidden="1">#REF!</definedName>
    <definedName name="BExVXK9SK580O7MYHVNJ3V911ALP" hidden="1">#REF!</definedName>
    <definedName name="BExVXLX2BZ5EF2X6R41BTKRJR1NM" localSheetId="7" hidden="1">#REF!</definedName>
    <definedName name="BExVXLX2BZ5EF2X6R41BTKRJR1NM" hidden="1">#REF!</definedName>
    <definedName name="BExVXYT01U5IPYA7E44FWS6KCEFC" localSheetId="7" hidden="1">#REF!</definedName>
    <definedName name="BExVXYT01U5IPYA7E44FWS6KCEFC" hidden="1">#REF!</definedName>
    <definedName name="BExVY11V7U1SAY4QKYE0PBSPD7LW" localSheetId="7" hidden="1">#REF!</definedName>
    <definedName name="BExVY11V7U1SAY4QKYE0PBSPD7LW" hidden="1">#REF!</definedName>
    <definedName name="BExVY1SV37DL5YU59HS4IG3VBCP4" localSheetId="7" hidden="1">#REF!</definedName>
    <definedName name="BExVY1SV37DL5YU59HS4IG3VBCP4" hidden="1">#REF!</definedName>
    <definedName name="BExVY3WFGJKSQA08UF9NCMST928Y" localSheetId="7" hidden="1">#REF!</definedName>
    <definedName name="BExVY3WFGJKSQA08UF9NCMST928Y" hidden="1">#REF!</definedName>
    <definedName name="BExVY954UOEVQEIC5OFO4NEWVKAQ" localSheetId="7" hidden="1">#REF!</definedName>
    <definedName name="BExVY954UOEVQEIC5OFO4NEWVKAQ" hidden="1">#REF!</definedName>
    <definedName name="BExVYHDYIV5397LC02V4FEP8VD6W" localSheetId="7" hidden="1">#REF!</definedName>
    <definedName name="BExVYHDYIV5397LC02V4FEP8VD6W" hidden="1">#REF!</definedName>
    <definedName name="BExVYO4NFDGC4ZOGHANQWX5CH4BT" localSheetId="7" hidden="1">#REF!</definedName>
    <definedName name="BExVYO4NFDGC4ZOGHANQWX5CH4BT" hidden="1">#REF!</definedName>
    <definedName name="BExVYOVIZDA18YIQ0A30Q052PCAK" localSheetId="7" hidden="1">#REF!</definedName>
    <definedName name="BExVYOVIZDA18YIQ0A30Q052PCAK" hidden="1">#REF!</definedName>
    <definedName name="BExVYPS2R6B75R1EFIUJ6G5TE4Q4" localSheetId="7" hidden="1">#REF!</definedName>
    <definedName name="BExVYPS2R6B75R1EFIUJ6G5TE4Q4" hidden="1">#REF!</definedName>
    <definedName name="BExVYQIXPEM6J4JVP78BRHIC05PV" localSheetId="7" hidden="1">#REF!</definedName>
    <definedName name="BExVYQIXPEM6J4JVP78BRHIC05PV" hidden="1">#REF!</definedName>
    <definedName name="BExVYVGWN7SONLVDH9WJ2F1JS264" localSheetId="7" hidden="1">#REF!</definedName>
    <definedName name="BExVYVGWN7SONLVDH9WJ2F1JS264" hidden="1">#REF!</definedName>
    <definedName name="BExVZ40HNAZRM8JHYYNQ7F6A4GU0" localSheetId="7" hidden="1">#REF!</definedName>
    <definedName name="BExVZ40HNAZRM8JHYYNQ7F6A4GU0" hidden="1">#REF!</definedName>
    <definedName name="BExVZ7WRO17PYILJEJGPQCO5IL66" localSheetId="7" hidden="1">#REF!</definedName>
    <definedName name="BExVZ7WRO17PYILJEJGPQCO5IL66" hidden="1">#REF!</definedName>
    <definedName name="BExVZ9EO732IK6MNMG17Y1EFTJQC" localSheetId="7" hidden="1">#REF!</definedName>
    <definedName name="BExVZ9EO732IK6MNMG17Y1EFTJQC" hidden="1">#REF!</definedName>
    <definedName name="BExVZB1Y5J4UL2LKK0363EU7GIJ1" localSheetId="7" hidden="1">#REF!</definedName>
    <definedName name="BExVZB1Y5J4UL2LKK0363EU7GIJ1" hidden="1">#REF!</definedName>
    <definedName name="BExVZGQXYK2ICC9JSNFPRHBD5KNU" localSheetId="7" hidden="1">#REF!</definedName>
    <definedName name="BExVZGQXYK2ICC9JSNFPRHBD5KNU" hidden="1">#REF!</definedName>
    <definedName name="BExVZJQVO5LQ0BJH5JEN5NOBIAF6" localSheetId="7" hidden="1">#REF!</definedName>
    <definedName name="BExVZJQVO5LQ0BJH5JEN5NOBIAF6" hidden="1">#REF!</definedName>
    <definedName name="BExVZNXWS91RD7NXV5NE2R3C8WW7" localSheetId="7" hidden="1">#REF!</definedName>
    <definedName name="BExVZNXWS91RD7NXV5NE2R3C8WW7" hidden="1">#REF!</definedName>
    <definedName name="BExW008AGT1ZRN5DFG4YOH5F7G47" localSheetId="7" hidden="1">#REF!</definedName>
    <definedName name="BExW008AGT1ZRN5DFG4YOH5F7G47" hidden="1">#REF!</definedName>
    <definedName name="BExW0386REQRCQCVT9BCX80UPTRY" localSheetId="7" hidden="1">#REF!</definedName>
    <definedName name="BExW0386REQRCQCVT9BCX80UPTRY" hidden="1">#REF!</definedName>
    <definedName name="BExW0FYP4WXY71CYUG40SUBG9UWU" localSheetId="7" hidden="1">#REF!</definedName>
    <definedName name="BExW0FYP4WXY71CYUG40SUBG9UWU" hidden="1">#REF!</definedName>
    <definedName name="BExW0MPJNQOJ7D6U780WU5XBL97X" localSheetId="7" hidden="1">#REF!</definedName>
    <definedName name="BExW0MPJNQOJ7D6U780WU5XBL97X" hidden="1">#REF!</definedName>
    <definedName name="BExW0RI61B4VV0ARXTFVBAWRA1C5" localSheetId="7" hidden="1">#REF!</definedName>
    <definedName name="BExW0RI61B4VV0ARXTFVBAWRA1C5" hidden="1">#REF!</definedName>
    <definedName name="BExW0Y8T85LBE0WS6FPX6ILTX9ON" localSheetId="7" hidden="1">#REF!</definedName>
    <definedName name="BExW0Y8T85LBE0WS6FPX6ILTX9ON" hidden="1">#REF!</definedName>
    <definedName name="BExW1BVUYQTKMOR56MW7RVRX4L1L" localSheetId="7" hidden="1">#REF!</definedName>
    <definedName name="BExW1BVUYQTKMOR56MW7RVRX4L1L" hidden="1">#REF!</definedName>
    <definedName name="BExW1F1220628FOMTW5UAATHRJHK" localSheetId="7" hidden="1">#REF!</definedName>
    <definedName name="BExW1F1220628FOMTW5UAATHRJHK" hidden="1">#REF!</definedName>
    <definedName name="BExW1PTHB0NZUF0GTD2J1UUL693E" localSheetId="7" hidden="1">#REF!</definedName>
    <definedName name="BExW1PTHB0NZUF0GTD2J1UUL693E" hidden="1">#REF!</definedName>
    <definedName name="BExW1TKA0Z9OP2DTG50GZR5EG8C7" localSheetId="7" hidden="1">#REF!</definedName>
    <definedName name="BExW1TKA0Z9OP2DTG50GZR5EG8C7" hidden="1">#REF!</definedName>
    <definedName name="BExW1U0JLKQ094DW5MMOI8UHO09V" localSheetId="7" hidden="1">#REF!</definedName>
    <definedName name="BExW1U0JLKQ094DW5MMOI8UHO09V" hidden="1">#REF!</definedName>
    <definedName name="BExW1VNZHNB5P9V6232N0DQCE0WE" localSheetId="7" hidden="1">#REF!</definedName>
    <definedName name="BExW1VNZHNB5P9V6232N0DQCE0WE" hidden="1">#REF!</definedName>
    <definedName name="BExW1WK6J1TDP29S3QDPTYZJBLIW" localSheetId="7" hidden="1">#REF!</definedName>
    <definedName name="BExW1WK6J1TDP29S3QDPTYZJBLIW" hidden="1">#REF!</definedName>
    <definedName name="BExW283NP9D366XFPXLGSCI5UB0L" localSheetId="7" hidden="1">#REF!</definedName>
    <definedName name="BExW283NP9D366XFPXLGSCI5UB0L" hidden="1">#REF!</definedName>
    <definedName name="BExW2H3C8WJSBW5FGTFKVDVJC4CL" localSheetId="7" hidden="1">#REF!</definedName>
    <definedName name="BExW2H3C8WJSBW5FGTFKVDVJC4CL" hidden="1">#REF!</definedName>
    <definedName name="BExW2MSCKPGF5K3I7TL4KF5ISUOL" localSheetId="7" hidden="1">#REF!</definedName>
    <definedName name="BExW2MSCKPGF5K3I7TL4KF5ISUOL" hidden="1">#REF!</definedName>
    <definedName name="BExW2SMO90FU9W8DVVES6Q4E6BZR" localSheetId="7" hidden="1">#REF!</definedName>
    <definedName name="BExW2SMO90FU9W8DVVES6Q4E6BZR" hidden="1">#REF!</definedName>
    <definedName name="BExW36V9N91OHCUMGWJQL3I5P4JK" localSheetId="7" hidden="1">#REF!</definedName>
    <definedName name="BExW36V9N91OHCUMGWJQL3I5P4JK" hidden="1">#REF!</definedName>
    <definedName name="BExW39V04HTFFQE7DAW9MAJT0NNF" localSheetId="7" hidden="1">#REF!</definedName>
    <definedName name="BExW39V04HTFFQE7DAW9MAJT0NNF" hidden="1">#REF!</definedName>
    <definedName name="BExW3ECU6QPMV99AITCPHAG0CGYK" localSheetId="7" hidden="1">#REF!</definedName>
    <definedName name="BExW3ECU6QPMV99AITCPHAG0CGYK" hidden="1">#REF!</definedName>
    <definedName name="BExW3EIBA1J9Q9NA9VCGZGRS8WV7" localSheetId="7" hidden="1">#REF!</definedName>
    <definedName name="BExW3EIBA1J9Q9NA9VCGZGRS8WV7" hidden="1">#REF!</definedName>
    <definedName name="BExW3FEO8FI8N6AGQKYEG4SQVJWB" localSheetId="7" hidden="1">#REF!</definedName>
    <definedName name="BExW3FEO8FI8N6AGQKYEG4SQVJWB" hidden="1">#REF!</definedName>
    <definedName name="BExW3GB28STOMJUSZEIA7YKYNS4Y" localSheetId="7" hidden="1">#REF!</definedName>
    <definedName name="BExW3GB28STOMJUSZEIA7YKYNS4Y" hidden="1">#REF!</definedName>
    <definedName name="BExW3T1K638HT5E0Y8MMK108P5JT" localSheetId="7" hidden="1">#REF!</definedName>
    <definedName name="BExW3T1K638HT5E0Y8MMK108P5JT" hidden="1">#REF!</definedName>
    <definedName name="BExW3U3D6FTAFTK3Q7DSA9FY454Q" localSheetId="7" hidden="1">#REF!</definedName>
    <definedName name="BExW3U3D6FTAFTK3Q7DSA9FY454Q" hidden="1">#REF!</definedName>
    <definedName name="BExW4217ZHL9VO39POSTJOD090WU" localSheetId="7" hidden="1">#REF!</definedName>
    <definedName name="BExW4217ZHL9VO39POSTJOD090WU" hidden="1">#REF!</definedName>
    <definedName name="BExW4GPW71EBF8XPS2QGVQHBCDX3" localSheetId="7" hidden="1">#REF!</definedName>
    <definedName name="BExW4GPW71EBF8XPS2QGVQHBCDX3" hidden="1">#REF!</definedName>
    <definedName name="BExW4JKC5837JBPCOJV337ZVYYY3" localSheetId="7" hidden="1">#REF!</definedName>
    <definedName name="BExW4JKC5837JBPCOJV337ZVYYY3" hidden="1">#REF!</definedName>
    <definedName name="BExW4O2DBZGV8KGBO9EB4BAXIH4Y" localSheetId="7" hidden="1">#REF!</definedName>
    <definedName name="BExW4O2DBZGV8KGBO9EB4BAXIH4Y" hidden="1">#REF!</definedName>
    <definedName name="BExW4QR9FV9MP5K610THBSM51RYO" localSheetId="7" hidden="1">#REF!</definedName>
    <definedName name="BExW4QR9FV9MP5K610THBSM51RYO" hidden="1">#REF!</definedName>
    <definedName name="BExW4Z029R9E19ZENN3WEA3VDAD1" localSheetId="7" hidden="1">#REF!</definedName>
    <definedName name="BExW4Z029R9E19ZENN3WEA3VDAD1" hidden="1">#REF!</definedName>
    <definedName name="BExW53SPLW3K0Y0ZVTM4NYF1B2YH" localSheetId="7" hidden="1">#REF!</definedName>
    <definedName name="BExW53SPLW3K0Y0ZVTM4NYF1B2YH" hidden="1">#REF!</definedName>
    <definedName name="BExW591F7X34FVKJ2OUT09PFUW1B" localSheetId="7" hidden="1">#REF!</definedName>
    <definedName name="BExW591F7X34FVKJ2OUT09PFUW1B" hidden="1">#REF!</definedName>
    <definedName name="BExW5AZNT6IAZGNF2C879ODHY1B8" localSheetId="7" hidden="1">#REF!</definedName>
    <definedName name="BExW5AZNT6IAZGNF2C879ODHY1B8" hidden="1">#REF!</definedName>
    <definedName name="BExW5F6OUXHEWQU5VYE7W7P8DD78" localSheetId="7" hidden="1">#REF!</definedName>
    <definedName name="BExW5F6OUXHEWQU5VYE7W7P8DD78" hidden="1">#REF!</definedName>
    <definedName name="BExW5WPU27WD4NWZOT0ZEJIDLX5J" localSheetId="7" hidden="1">#REF!</definedName>
    <definedName name="BExW5WPU27WD4NWZOT0ZEJIDLX5J" hidden="1">#REF!</definedName>
    <definedName name="BExW5YD97EMSUYC4KDEFH1FB4FY3" localSheetId="7" hidden="1">#REF!</definedName>
    <definedName name="BExW5YD97EMSUYC4KDEFH1FB4FY3" hidden="1">#REF!</definedName>
    <definedName name="BExW5Z469DSRWTA6T0KVLA7SMIPL" localSheetId="7" hidden="1">#REF!</definedName>
    <definedName name="BExW5Z469DSRWTA6T0KVLA7SMIPL" hidden="1">#REF!</definedName>
    <definedName name="BExW62ETJAPBX5X53FTGUCHZXI2K" localSheetId="7" hidden="1">#REF!</definedName>
    <definedName name="BExW62ETJAPBX5X53FTGUCHZXI2K" hidden="1">#REF!</definedName>
    <definedName name="BExW660AV1TUV2XNUPD65RZR3QOO" localSheetId="7" hidden="1">#REF!</definedName>
    <definedName name="BExW660AV1TUV2XNUPD65RZR3QOO" hidden="1">#REF!</definedName>
    <definedName name="BExW66LVVZK656PQY1257QMHP2AY" localSheetId="7" hidden="1">#REF!</definedName>
    <definedName name="BExW66LVVZK656PQY1257QMHP2AY" hidden="1">#REF!</definedName>
    <definedName name="BExW6EJPHAP1TWT380AZLXNHR22P" localSheetId="7" hidden="1">#REF!</definedName>
    <definedName name="BExW6EJPHAP1TWT380AZLXNHR22P" hidden="1">#REF!</definedName>
    <definedName name="BExW6G1PJ38H10DVLL8WPQ736OEB" localSheetId="7" hidden="1">#REF!</definedName>
    <definedName name="BExW6G1PJ38H10DVLL8WPQ736OEB" hidden="1">#REF!</definedName>
    <definedName name="BExW794A74Z5F2K8LVQLD6VSKXUE" localSheetId="7" hidden="1">#REF!</definedName>
    <definedName name="BExW794A74Z5F2K8LVQLD6VSKXUE" hidden="1">#REF!</definedName>
    <definedName name="BExW7Q1TQ8E6G4WYYNSOMV43S95R" localSheetId="7" hidden="1">#REF!</definedName>
    <definedName name="BExW7Q1TQ8E6G4WYYNSOMV43S95R" hidden="1">#REF!</definedName>
    <definedName name="BExW7XZTFZV0N9YM9S4PM74A5X2O" localSheetId="7" hidden="1">#REF!</definedName>
    <definedName name="BExW7XZTFZV0N9YM9S4PM74A5X2O" hidden="1">#REF!</definedName>
    <definedName name="BExW8K0SSIPSKBVP06IJ71600HJZ" localSheetId="7" hidden="1">#REF!</definedName>
    <definedName name="BExW8K0SSIPSKBVP06IJ71600HJZ" hidden="1">#REF!</definedName>
    <definedName name="BExW8T0GVY3ZYO4ACSBLHS8SH895" localSheetId="7" hidden="1">#REF!</definedName>
    <definedName name="BExW8T0GVY3ZYO4ACSBLHS8SH895" hidden="1">#REF!</definedName>
    <definedName name="BExW8YEP73JMMU9HZ08PM4WHJQZ4" localSheetId="7" hidden="1">#REF!</definedName>
    <definedName name="BExW8YEP73JMMU9HZ08PM4WHJQZ4" hidden="1">#REF!</definedName>
    <definedName name="BExW937AT53OZQRHNWQZ5BVH24IE" localSheetId="7" hidden="1">#REF!</definedName>
    <definedName name="BExW937AT53OZQRHNWQZ5BVH24IE" hidden="1">#REF!</definedName>
    <definedName name="BExW95LN5N0LYFFVP7GJEGDVDLF0" localSheetId="7" hidden="1">#REF!</definedName>
    <definedName name="BExW95LN5N0LYFFVP7GJEGDVDLF0" hidden="1">#REF!</definedName>
    <definedName name="BExW967733Q8RAJOHR2GJ3HO8JIW" localSheetId="7" hidden="1">#REF!</definedName>
    <definedName name="BExW967733Q8RAJOHR2GJ3HO8JIW" hidden="1">#REF!</definedName>
    <definedName name="BExW9POK1KIOI0ALS5MZIKTDIYMA" localSheetId="7" hidden="1">#REF!</definedName>
    <definedName name="BExW9POK1KIOI0ALS5MZIKTDIYMA" hidden="1">#REF!</definedName>
    <definedName name="BExXLDE6PN4ESWT3LXJNQCY94NE4" localSheetId="7" hidden="1">#REF!</definedName>
    <definedName name="BExXLDE6PN4ESWT3LXJNQCY94NE4" hidden="1">#REF!</definedName>
    <definedName name="BExXLQVPK2H3IF0NDDA5CT612EUK" localSheetId="7" hidden="1">#REF!</definedName>
    <definedName name="BExXLQVPK2H3IF0NDDA5CT612EUK" hidden="1">#REF!</definedName>
    <definedName name="BExXLR6IO70TYTACKQH9M5PGV24J" localSheetId="7" hidden="1">#REF!</definedName>
    <definedName name="BExXLR6IO70TYTACKQH9M5PGV24J" hidden="1">#REF!</definedName>
    <definedName name="BExXM065WOLYRYHGHOJE0OOFXA4M" localSheetId="7" hidden="1">#REF!</definedName>
    <definedName name="BExXM065WOLYRYHGHOJE0OOFXA4M" hidden="1">#REF!</definedName>
    <definedName name="BExXM3GUNXVDM82KUR17NNUMQCNI" localSheetId="7" hidden="1">#REF!</definedName>
    <definedName name="BExXM3GUNXVDM82KUR17NNUMQCNI" hidden="1">#REF!</definedName>
    <definedName name="BExXMA28M8SH7MKIGETSDA72WUIZ" localSheetId="7" hidden="1">#REF!</definedName>
    <definedName name="BExXMA28M8SH7MKIGETSDA72WUIZ" hidden="1">#REF!</definedName>
    <definedName name="BExXMOLHIAHDLFSA31PUB36SC3I9" localSheetId="7" hidden="1">#REF!</definedName>
    <definedName name="BExXMOLHIAHDLFSA31PUB36SC3I9" hidden="1">#REF!</definedName>
    <definedName name="BExXMT8T5Z3M2JBQN65X2LKH0YQI" localSheetId="7" hidden="1">#REF!</definedName>
    <definedName name="BExXMT8T5Z3M2JBQN65X2LKH0YQI" hidden="1">#REF!</definedName>
    <definedName name="BExXN1XNO7H60M9X1E7EVWFJDM5N" localSheetId="7" hidden="1">#REF!</definedName>
    <definedName name="BExXN1XNO7H60M9X1E7EVWFJDM5N" hidden="1">#REF!</definedName>
    <definedName name="BExXN1XOOOY51EZQ6II0LWEU2OYT" localSheetId="7" hidden="1">#REF!</definedName>
    <definedName name="BExXN1XOOOY51EZQ6II0LWEU2OYT" hidden="1">#REF!</definedName>
    <definedName name="BExXN22ZOTIW49GPLWFYKVM90FNZ" localSheetId="7" hidden="1">#REF!</definedName>
    <definedName name="BExXN22ZOTIW49GPLWFYKVM90FNZ" hidden="1">#REF!</definedName>
    <definedName name="BExXN6QAP8UJQVN4R4BQKPP4QK35" localSheetId="7" hidden="1">#REF!</definedName>
    <definedName name="BExXN6QAP8UJQVN4R4BQKPP4QK35" hidden="1">#REF!</definedName>
    <definedName name="BExXNBOA39T2X6Y5Y5GZ5DDNA1AX" localSheetId="7" hidden="1">#REF!</definedName>
    <definedName name="BExXNBOA39T2X6Y5Y5GZ5DDNA1AX" hidden="1">#REF!</definedName>
    <definedName name="BExXNBZ1BRDK73S9XPRR1645KLVB" localSheetId="7" hidden="1">#REF!</definedName>
    <definedName name="BExXNBZ1BRDK73S9XPRR1645KLVB" hidden="1">#REF!</definedName>
    <definedName name="BExXND6872VJ3M2PGT056WQMWBHD" localSheetId="7" hidden="1">#REF!</definedName>
    <definedName name="BExXND6872VJ3M2PGT056WQMWBHD" hidden="1">#REF!</definedName>
    <definedName name="BExXNPM24UN2PGVL9D1TUBFRIKR4" localSheetId="7" hidden="1">#REF!</definedName>
    <definedName name="BExXNPM24UN2PGVL9D1TUBFRIKR4" hidden="1">#REF!</definedName>
    <definedName name="BExXNWCR6WOY5G3VTC96QCIFQE0E" localSheetId="7" hidden="1">#REF!</definedName>
    <definedName name="BExXNWCR6WOY5G3VTC96QCIFQE0E" hidden="1">#REF!</definedName>
    <definedName name="BExXNWYB165VO9MHARCL5WLCHWS0" localSheetId="7" hidden="1">#REF!</definedName>
    <definedName name="BExXNWYB165VO9MHARCL5WLCHWS0" hidden="1">#REF!</definedName>
    <definedName name="BExXO278QHQN8JDK5425EJ615ECC" localSheetId="7" hidden="1">#REF!</definedName>
    <definedName name="BExXO278QHQN8JDK5425EJ615ECC" hidden="1">#REF!</definedName>
    <definedName name="BExXO4QVV7YZ6L5A7WZEMIA5AZOV" localSheetId="7" hidden="1">#REF!</definedName>
    <definedName name="BExXO4QVV7YZ6L5A7WZEMIA5AZOV" hidden="1">#REF!</definedName>
    <definedName name="BExXOBHOP0WGFHI2Y9AO4L440UVQ" localSheetId="7" hidden="1">#REF!</definedName>
    <definedName name="BExXOBHOP0WGFHI2Y9AO4L440UVQ" hidden="1">#REF!</definedName>
    <definedName name="BExXOHHHX25B8F97636QMXFUDZQK" localSheetId="7" hidden="1">#REF!</definedName>
    <definedName name="BExXOHHHX25B8F97636QMXFUDZQK" hidden="1">#REF!</definedName>
    <definedName name="BExXOHSAD2NSHOLLMZ2JWA4I3I1R" localSheetId="7" hidden="1">#REF!</definedName>
    <definedName name="BExXOHSAD2NSHOLLMZ2JWA4I3I1R" hidden="1">#REF!</definedName>
    <definedName name="BExXOJKWIJ6IFTV1RHIWHR91EZMW" localSheetId="7" hidden="1">#REF!</definedName>
    <definedName name="BExXOJKWIJ6IFTV1RHIWHR91EZMW" hidden="1">#REF!</definedName>
    <definedName name="BExXP80B5FGA00JCM7UXKPI3PB7Y" localSheetId="7" hidden="1">#REF!</definedName>
    <definedName name="BExXP80B5FGA00JCM7UXKPI3PB7Y" hidden="1">#REF!</definedName>
    <definedName name="BExXP85M4WXYVN1UVHUTOEKEG5XS" localSheetId="7" hidden="1">#REF!</definedName>
    <definedName name="BExXP85M4WXYVN1UVHUTOEKEG5XS" hidden="1">#REF!</definedName>
    <definedName name="BExXPELOTHOAG0OWILLAH94OZV5J" localSheetId="7" hidden="1">#REF!</definedName>
    <definedName name="BExXPELOTHOAG0OWILLAH94OZV5J" hidden="1">#REF!</definedName>
    <definedName name="BExXPOSJRLJNYPU01QNNQ5URXP2U" localSheetId="7" hidden="1">#REF!</definedName>
    <definedName name="BExXPOSJRLJNYPU01QNNQ5URXP2U" hidden="1">#REF!</definedName>
    <definedName name="BExXPS31W1VD2NMIE4E37LHVDF0L" localSheetId="7" hidden="1">#REF!</definedName>
    <definedName name="BExXPS31W1VD2NMIE4E37LHVDF0L" hidden="1">#REF!</definedName>
    <definedName name="BExXPZKYEMVF5JOC14HYOOYQK6JK" localSheetId="7" hidden="1">#REF!</definedName>
    <definedName name="BExXPZKYEMVF5JOC14HYOOYQK6JK" hidden="1">#REF!</definedName>
    <definedName name="BExXQ89PA10X79WBWOEP1AJX1OQM" localSheetId="7" hidden="1">#REF!</definedName>
    <definedName name="BExXQ89PA10X79WBWOEP1AJX1OQM" hidden="1">#REF!</definedName>
    <definedName name="BExXQCGQGGYSI0LTRVR73MUO50AW" localSheetId="7" hidden="1">#REF!</definedName>
    <definedName name="BExXQCGQGGYSI0LTRVR73MUO50AW" hidden="1">#REF!</definedName>
    <definedName name="BExXQEEXFHDQ8DSRAJSB5ET6J004" localSheetId="7" hidden="1">#REF!</definedName>
    <definedName name="BExXQEEXFHDQ8DSRAJSB5ET6J004" hidden="1">#REF!</definedName>
    <definedName name="BExXQH41O5HZAH8BO6HCFY8YC3TU" localSheetId="7" hidden="1">#REF!</definedName>
    <definedName name="BExXQH41O5HZAH8BO6HCFY8YC3TU" hidden="1">#REF!</definedName>
    <definedName name="BExXQJIEF5R3QQ6D8HO3NGPU0IQC" localSheetId="7" hidden="1">#REF!</definedName>
    <definedName name="BExXQJIEF5R3QQ6D8HO3NGPU0IQC" hidden="1">#REF!</definedName>
    <definedName name="BExXQRAVW0KPQXIJ59NG6UGTZB59" localSheetId="7" hidden="1">#REF!</definedName>
    <definedName name="BExXQRAVW0KPQXIJ59NG6UGTZB59" hidden="1">#REF!</definedName>
    <definedName name="BExXQU00K9ER4I1WM7T9J0W1E7ZC" localSheetId="7" hidden="1">#REF!</definedName>
    <definedName name="BExXQU00K9ER4I1WM7T9J0W1E7ZC" hidden="1">#REF!</definedName>
    <definedName name="BExXQU00KOR7XLM8B13DGJ1MIQDY" localSheetId="7" hidden="1">#REF!</definedName>
    <definedName name="BExXQU00KOR7XLM8B13DGJ1MIQDY" hidden="1">#REF!</definedName>
    <definedName name="BExXQUG48Q1ISN53FE4MRROM0HSJ" localSheetId="7" hidden="1">#REF!</definedName>
    <definedName name="BExXQUG48Q1ISN53FE4MRROM0HSJ" hidden="1">#REF!</definedName>
    <definedName name="BExXQXG18PS8HGBOS03OSTQ0KEYC" localSheetId="7" hidden="1">#REF!</definedName>
    <definedName name="BExXQXG18PS8HGBOS03OSTQ0KEYC" hidden="1">#REF!</definedName>
    <definedName name="BExXQXQT4OAFQT5B0YB3USDJOJOB" localSheetId="7" hidden="1">#REF!</definedName>
    <definedName name="BExXQXQT4OAFQT5B0YB3USDJOJOB" hidden="1">#REF!</definedName>
    <definedName name="BExXR3FSEXAHSXEQNJORWFCPX86N" localSheetId="7" hidden="1">#REF!</definedName>
    <definedName name="BExXR3FSEXAHSXEQNJORWFCPX86N" hidden="1">#REF!</definedName>
    <definedName name="BExXR3W3FKYQBLR299HO9RZ70C43" localSheetId="7" hidden="1">#REF!</definedName>
    <definedName name="BExXR3W3FKYQBLR299HO9RZ70C43" hidden="1">#REF!</definedName>
    <definedName name="BExXR46U23CRRBV6IZT982MAEQKI" localSheetId="7" hidden="1">#REF!</definedName>
    <definedName name="BExXR46U23CRRBV6IZT982MAEQKI" hidden="1">#REF!</definedName>
    <definedName name="BExXR6A8W3ND3XDZXBMQZ1VCAXHG" localSheetId="7" hidden="1">#REF!</definedName>
    <definedName name="BExXR6A8W3ND3XDZXBMQZ1VCAXHG" hidden="1">#REF!</definedName>
    <definedName name="BExXR7HKNHT37B4OOA9K9191PP22" localSheetId="7" hidden="1">#REF!</definedName>
    <definedName name="BExXR7HKNHT37B4OOA9K9191PP22" hidden="1">#REF!</definedName>
    <definedName name="BExXR8OKAVX7O70V5IYG2PRKXSTI" localSheetId="7" hidden="1">#REF!</definedName>
    <definedName name="BExXR8OKAVX7O70V5IYG2PRKXSTI" hidden="1">#REF!</definedName>
    <definedName name="BExXRA6N6XCLQM6XDV724ZIH6G93" localSheetId="7" hidden="1">#REF!</definedName>
    <definedName name="BExXRA6N6XCLQM6XDV724ZIH6G93" hidden="1">#REF!</definedName>
    <definedName name="BExXRABZ1CNKCG6K1MR6OUFHF7J9" localSheetId="7" hidden="1">#REF!</definedName>
    <definedName name="BExXRABZ1CNKCG6K1MR6OUFHF7J9" hidden="1">#REF!</definedName>
    <definedName name="BExXRBOFETC0OTJ6WY3VPMFH03VB" localSheetId="7" hidden="1">#REF!</definedName>
    <definedName name="BExXRBOFETC0OTJ6WY3VPMFH03VB" hidden="1">#REF!</definedName>
    <definedName name="BExXRD13K1S9Y3JGR7CXSONT7RJZ" localSheetId="7" hidden="1">#REF!</definedName>
    <definedName name="BExXRD13K1S9Y3JGR7CXSONT7RJZ" hidden="1">#REF!</definedName>
    <definedName name="BExXRIFB4QQ87QIGA9AG0NXP577K" localSheetId="7" hidden="1">#REF!</definedName>
    <definedName name="BExXRIFB4QQ87QIGA9AG0NXP577K" hidden="1">#REF!</definedName>
    <definedName name="BExXRIQ2JF2CVTRDQX2D9SPH7FTN" localSheetId="7" hidden="1">#REF!</definedName>
    <definedName name="BExXRIQ2JF2CVTRDQX2D9SPH7FTN" hidden="1">#REF!</definedName>
    <definedName name="BExXRO4A6VUH1F4XV8N1BRJ4896W" localSheetId="7" hidden="1">#REF!</definedName>
    <definedName name="BExXRO4A6VUH1F4XV8N1BRJ4896W" hidden="1">#REF!</definedName>
    <definedName name="BExXRO9N1SNJZGKD90P4K7FU1J0P" localSheetId="7" hidden="1">#REF!</definedName>
    <definedName name="BExXRO9N1SNJZGKD90P4K7FU1J0P" hidden="1">#REF!</definedName>
    <definedName name="BExXROF2MWDZ7IFXX27XOJ79Q86E" localSheetId="7" hidden="1">#REF!</definedName>
    <definedName name="BExXROF2MWDZ7IFXX27XOJ79Q86E" hidden="1">#REF!</definedName>
    <definedName name="BExXRV5QP3Z0KAQ1EQT9JYT2FV0L" localSheetId="7" hidden="1">#REF!</definedName>
    <definedName name="BExXRV5QP3Z0KAQ1EQT9JYT2FV0L" hidden="1">#REF!</definedName>
    <definedName name="BExXRZ20LZZCW8LVGDK0XETOTSAI" localSheetId="7" hidden="1">#REF!</definedName>
    <definedName name="BExXRZ20LZZCW8LVGDK0XETOTSAI" hidden="1">#REF!</definedName>
    <definedName name="BExXS4R1GKUJQX6MHUIUN4S3SCAS" localSheetId="7" hidden="1">#REF!</definedName>
    <definedName name="BExXS4R1GKUJQX6MHUIUN4S3SCAS" hidden="1">#REF!</definedName>
    <definedName name="BExXS63O4OMWMNXXAODZQFSDG33N" localSheetId="7" hidden="1">#REF!</definedName>
    <definedName name="BExXS63O4OMWMNXXAODZQFSDG33N" hidden="1">#REF!</definedName>
    <definedName name="BExXSBSP1TOY051HSPEPM0AEIO2M" localSheetId="7" hidden="1">#REF!</definedName>
    <definedName name="BExXSBSP1TOY051HSPEPM0AEIO2M" hidden="1">#REF!</definedName>
    <definedName name="BExXSC8RFK5D68FJD2HI4K66SA6I" localSheetId="7" hidden="1">#REF!</definedName>
    <definedName name="BExXSC8RFK5D68FJD2HI4K66SA6I" hidden="1">#REF!</definedName>
    <definedName name="BExXSCP0AZ5MYCC2UFG2GLBCV1CC" localSheetId="7" hidden="1">#REF!</definedName>
    <definedName name="BExXSCP0AZ5MYCC2UFG2GLBCV1CC" hidden="1">#REF!</definedName>
    <definedName name="BExXSNHC88W4UMXEOIOOATJAIKZO" localSheetId="7" hidden="1">#REF!</definedName>
    <definedName name="BExXSNHC88W4UMXEOIOOATJAIKZO" hidden="1">#REF!</definedName>
    <definedName name="BExXSTBS08WIA9TLALV3UQ2Z3MRG" localSheetId="7" hidden="1">#REF!</definedName>
    <definedName name="BExXSTBS08WIA9TLALV3UQ2Z3MRG" hidden="1">#REF!</definedName>
    <definedName name="BExXSVQ2WOJJ73YEO8Q2FK60V4G8" localSheetId="7" hidden="1">#REF!</definedName>
    <definedName name="BExXSVQ2WOJJ73YEO8Q2FK60V4G8" hidden="1">#REF!</definedName>
    <definedName name="BExXTER5A2EQ14KN6J0MVATIHVKN" localSheetId="7" hidden="1">#REF!</definedName>
    <definedName name="BExXTER5A2EQ14KN6J0MVATIHVKN" hidden="1">#REF!</definedName>
    <definedName name="BExXTHLRNL82GN7KZY3TOLO508N7" localSheetId="7" hidden="1">#REF!</definedName>
    <definedName name="BExXTHLRNL82GN7KZY3TOLO508N7" hidden="1">#REF!</definedName>
    <definedName name="BExXTL72MKEQSQH9L2OTFLU8DM2B" localSheetId="7" hidden="1">#REF!</definedName>
    <definedName name="BExXTL72MKEQSQH9L2OTFLU8DM2B" hidden="1">#REF!</definedName>
    <definedName name="BExXTM3M4RTCRSX7VGAXGQNPP668" localSheetId="7" hidden="1">#REF!</definedName>
    <definedName name="BExXTM3M4RTCRSX7VGAXGQNPP668" hidden="1">#REF!</definedName>
    <definedName name="BExXTOCF78J7WY6FOVBRY1N2RBBR" localSheetId="7" hidden="1">#REF!</definedName>
    <definedName name="BExXTOCF78J7WY6FOVBRY1N2RBBR" hidden="1">#REF!</definedName>
    <definedName name="BExXTP3GYO6Z9RTKKT10XA0UTV3T" localSheetId="7" hidden="1">#REF!</definedName>
    <definedName name="BExXTP3GYO6Z9RTKKT10XA0UTV3T" hidden="1">#REF!</definedName>
    <definedName name="BExXTRN4AFX9QW6YC4HNGBBD5R08" localSheetId="7" hidden="1">#REF!</definedName>
    <definedName name="BExXTRN4AFX9QW6YC4HNGBBD5R08" hidden="1">#REF!</definedName>
    <definedName name="BExXTV8M7YIG5C64O046DN613ZRO" localSheetId="7" hidden="1">#REF!</definedName>
    <definedName name="BExXTV8M7YIG5C64O046DN613ZRO" hidden="1">#REF!</definedName>
    <definedName name="BExXTVDXQ7ZX3THNLFJXFAONW0AI" localSheetId="7" hidden="1">#REF!</definedName>
    <definedName name="BExXTVDXQ7ZX3THNLFJXFAONW0AI" hidden="1">#REF!</definedName>
    <definedName name="BExXTZKZ4CG92ZQLIRKEXXH9BFIR" localSheetId="7" hidden="1">#REF!</definedName>
    <definedName name="BExXTZKZ4CG92ZQLIRKEXXH9BFIR" hidden="1">#REF!</definedName>
    <definedName name="BExXU4J2BM2964GD5UZHM752Q4NS" localSheetId="7" hidden="1">#REF!</definedName>
    <definedName name="BExXU4J2BM2964GD5UZHM752Q4NS" hidden="1">#REF!</definedName>
    <definedName name="BExXU6XDTT7RM93KILIDEYPA9XKF" localSheetId="7" hidden="1">#REF!</definedName>
    <definedName name="BExXU6XDTT7RM93KILIDEYPA9XKF" hidden="1">#REF!</definedName>
    <definedName name="BExXU8VLZA7WLPZ3RAQZGNERUD26" localSheetId="7" hidden="1">#REF!</definedName>
    <definedName name="BExXU8VLZA7WLPZ3RAQZGNERUD26" hidden="1">#REF!</definedName>
    <definedName name="BExXUB9RSLSCNN5ETLXY72DAPZZM" localSheetId="7" hidden="1">#REF!</definedName>
    <definedName name="BExXUB9RSLSCNN5ETLXY72DAPZZM" hidden="1">#REF!</definedName>
    <definedName name="BExXUFRM82XQIN2T8KGLDQL1IBQW" localSheetId="7" hidden="1">#REF!</definedName>
    <definedName name="BExXUFRM82XQIN2T8KGLDQL1IBQW" hidden="1">#REF!</definedName>
    <definedName name="BExXUQEQBF6FI240ZGIF9YXZSRAU" localSheetId="7" hidden="1">#REF!</definedName>
    <definedName name="BExXUQEQBF6FI240ZGIF9YXZSRAU" hidden="1">#REF!</definedName>
    <definedName name="BExXUX02UQ8LJPBZ4YBORILFR0W0" localSheetId="7" hidden="1">#REF!</definedName>
    <definedName name="BExXUX02UQ8LJPBZ4YBORILFR0W0" hidden="1">#REF!</definedName>
    <definedName name="BExXUYND6EJO7CJ5KRICV4O1JNWK" localSheetId="7" hidden="1">#REF!</definedName>
    <definedName name="BExXUYND6EJO7CJ5KRICV4O1JNWK" hidden="1">#REF!</definedName>
    <definedName name="BExXV6FWG4H3S2QEUJZYIXILNGJ7" localSheetId="7" hidden="1">#REF!</definedName>
    <definedName name="BExXV6FWG4H3S2QEUJZYIXILNGJ7" hidden="1">#REF!</definedName>
    <definedName name="BExXVK87BMMO6LHKV0CFDNIQVIBS" localSheetId="7" hidden="1">#REF!</definedName>
    <definedName name="BExXVK87BMMO6LHKV0CFDNIQVIBS" hidden="1">#REF!</definedName>
    <definedName name="BExXVKZ9WXPGL6IVY6T61IDD771I" localSheetId="7" hidden="1">#REF!</definedName>
    <definedName name="BExXVKZ9WXPGL6IVY6T61IDD771I" hidden="1">#REF!</definedName>
    <definedName name="BExXVLA319WCSEOVHB05KDUSU054" localSheetId="7" hidden="1">#REF!</definedName>
    <definedName name="BExXVLA319WCSEOVHB05KDUSU054" hidden="1">#REF!</definedName>
    <definedName name="BExXVTTG5YRCSTI0UL141BKR36SU" localSheetId="7" hidden="1">#REF!</definedName>
    <definedName name="BExXVTTG5YRCSTI0UL141BKR36SU" hidden="1">#REF!</definedName>
    <definedName name="BExXVYWX74VKI8BDDSX9U85460MB" localSheetId="7" hidden="1">#REF!</definedName>
    <definedName name="BExXVYWX74VKI8BDDSX9U85460MB" hidden="1">#REF!</definedName>
    <definedName name="BExXW27MMXHXUXX78SDTBE1JYTHT" localSheetId="7" hidden="1">#REF!</definedName>
    <definedName name="BExXW27MMXHXUXX78SDTBE1JYTHT" hidden="1">#REF!</definedName>
    <definedName name="BExXW2YIM2MYBSHRIX0RP9D4PRMN" localSheetId="7" hidden="1">#REF!</definedName>
    <definedName name="BExXW2YIM2MYBSHRIX0RP9D4PRMN" hidden="1">#REF!</definedName>
    <definedName name="BExXWBNE4KTFSXKVSRF6WX039WPB" localSheetId="7" hidden="1">#REF!</definedName>
    <definedName name="BExXWBNE4KTFSXKVSRF6WX039WPB" hidden="1">#REF!</definedName>
    <definedName name="BExXWFP5AYE7EHYTJWBZSQ8PQ0YX" localSheetId="7" hidden="1">#REF!</definedName>
    <definedName name="BExXWFP5AYE7EHYTJWBZSQ8PQ0YX" hidden="1">#REF!</definedName>
    <definedName name="BExXWIUCR0LXM58OVKZT2APLVTIA" localSheetId="7" hidden="1">#REF!</definedName>
    <definedName name="BExXWIUCR0LXM58OVKZT2APLVTIA" hidden="1">#REF!</definedName>
    <definedName name="BExXWTXJEA32DLC6QKN10QB955JT" localSheetId="7" hidden="1">#REF!</definedName>
    <definedName name="BExXWTXJEA32DLC6QKN10QB955JT" hidden="1">#REF!</definedName>
    <definedName name="BExXWVFIBQT8OY1O41FRFPFGXQHK" localSheetId="7" hidden="1">#REF!</definedName>
    <definedName name="BExXWVFIBQT8OY1O41FRFPFGXQHK" hidden="1">#REF!</definedName>
    <definedName name="BExXWWXHBZHA9J3N8K47F84X0M0L" localSheetId="7" hidden="1">#REF!</definedName>
    <definedName name="BExXWWXHBZHA9J3N8K47F84X0M0L" hidden="1">#REF!</definedName>
    <definedName name="BExXXBM521DL8R4ZX7NZ3DBCUOR5" localSheetId="7" hidden="1">#REF!</definedName>
    <definedName name="BExXXBM521DL8R4ZX7NZ3DBCUOR5" hidden="1">#REF!</definedName>
    <definedName name="BExXXC7OZI33XZ03NRMEP7VRLQK4" localSheetId="7" hidden="1">#REF!</definedName>
    <definedName name="BExXXC7OZI33XZ03NRMEP7VRLQK4" hidden="1">#REF!</definedName>
    <definedName name="BExXXH5N3NKBQ7BCJPJTBF8CYM2Q" localSheetId="7" hidden="1">#REF!</definedName>
    <definedName name="BExXXH5N3NKBQ7BCJPJTBF8CYM2Q" hidden="1">#REF!</definedName>
    <definedName name="BExXXI7HHXLBLUEW7EQ73TALJF48" localSheetId="7" hidden="1">#REF!</definedName>
    <definedName name="BExXXI7HHXLBLUEW7EQ73TALJF48" hidden="1">#REF!</definedName>
    <definedName name="BExXXKWLM4D541BH6O8GOJMHFHMW" localSheetId="7" hidden="1">#REF!</definedName>
    <definedName name="BExXXKWLM4D541BH6O8GOJMHFHMW" hidden="1">#REF!</definedName>
    <definedName name="BExXXNR17I6P4FQZPQF2ZXDFYB6C" localSheetId="7" hidden="1">#REF!</definedName>
    <definedName name="BExXXNR17I6P4FQZPQF2ZXDFYB6C" hidden="1">#REF!</definedName>
    <definedName name="BExXXPPA1Q87XPI97X0OXCPBPDON" localSheetId="7" hidden="1">#REF!</definedName>
    <definedName name="BExXXPPA1Q87XPI97X0OXCPBPDON" hidden="1">#REF!</definedName>
    <definedName name="BExXXVUDA98IZTQ6MANKU4MTTDVR" localSheetId="7" hidden="1">#REF!</definedName>
    <definedName name="BExXXVUDA98IZTQ6MANKU4MTTDVR" hidden="1">#REF!</definedName>
    <definedName name="BExXXZQNZY6IZI45DJXJK0MQZWA7" localSheetId="7" hidden="1">#REF!</definedName>
    <definedName name="BExXXZQNZY6IZI45DJXJK0MQZWA7" hidden="1">#REF!</definedName>
    <definedName name="BExXY5QFG6QP94SFT3935OBM8Y4K" localSheetId="7" hidden="1">#REF!</definedName>
    <definedName name="BExXY5QFG6QP94SFT3935OBM8Y4K" hidden="1">#REF!</definedName>
    <definedName name="BExXY7TYEBFXRYUYIFHTN65RJ8EW" localSheetId="7" hidden="1">#REF!</definedName>
    <definedName name="BExXY7TYEBFXRYUYIFHTN65RJ8EW" hidden="1">#REF!</definedName>
    <definedName name="BExXYLBHANUXC5FCTDDTGOVD3GQS" localSheetId="7" hidden="1">#REF!</definedName>
    <definedName name="BExXYLBHANUXC5FCTDDTGOVD3GQS" hidden="1">#REF!</definedName>
    <definedName name="BExXYMNYAYH3WA2ZCFAYKZID9ZCI" localSheetId="7" hidden="1">#REF!</definedName>
    <definedName name="BExXYMNYAYH3WA2ZCFAYKZID9ZCI" hidden="1">#REF!</definedName>
    <definedName name="BExXYYT12SVN2VDMLVNV4P3ISD8T" localSheetId="7" hidden="1">#REF!</definedName>
    <definedName name="BExXYYT12SVN2VDMLVNV4P3ISD8T" hidden="1">#REF!</definedName>
    <definedName name="BExXYZ3SPSRCWM4YHTPZDCOLZPHR" localSheetId="7" hidden="1">#REF!</definedName>
    <definedName name="BExXYZ3SPSRCWM4YHTPZDCOLZPHR" hidden="1">#REF!</definedName>
    <definedName name="BExXZFVV4YB42AZ3H1I40YG3JAPU" localSheetId="7" hidden="1">#REF!</definedName>
    <definedName name="BExXZFVV4YB42AZ3H1I40YG3JAPU" hidden="1">#REF!</definedName>
    <definedName name="BExXZG1CQE1M9TDJ99253H6JVGIH" localSheetId="7" hidden="1">#REF!</definedName>
    <definedName name="BExXZG1CQE1M9TDJ99253H6JVGIH" hidden="1">#REF!</definedName>
    <definedName name="BExXZHJ9T2JELF12CHHGD54J1B0C" localSheetId="7" hidden="1">#REF!</definedName>
    <definedName name="BExXZHJ9T2JELF12CHHGD54J1B0C" hidden="1">#REF!</definedName>
    <definedName name="BExXZNJ2X1TK2LRK5ZY3MX49H5T7" localSheetId="7" hidden="1">#REF!</definedName>
    <definedName name="BExXZNJ2X1TK2LRK5ZY3MX49H5T7" hidden="1">#REF!</definedName>
    <definedName name="BExXZOVPCEP495TQSON6PSRQ8XCY" localSheetId="7" hidden="1">#REF!</definedName>
    <definedName name="BExXZOVPCEP495TQSON6PSRQ8XCY" hidden="1">#REF!</definedName>
    <definedName name="BExXZXKH7NBARQQAZM69Z57IH1MM" localSheetId="7" hidden="1">#REF!</definedName>
    <definedName name="BExXZXKH7NBARQQAZM69Z57IH1MM" hidden="1">#REF!</definedName>
    <definedName name="BExY07WSDH5QEVM7BJXJK2ZRAI1O" localSheetId="7" hidden="1">#REF!</definedName>
    <definedName name="BExY07WSDH5QEVM7BJXJK2ZRAI1O" hidden="1">#REF!</definedName>
    <definedName name="BExY09PJJWYWGWWLX3YT8EVK0YV4" localSheetId="7" hidden="1">#REF!</definedName>
    <definedName name="BExY09PJJWYWGWWLX3YT8EVK0YV4" hidden="1">#REF!</definedName>
    <definedName name="BExY0C3UBVC4M59JIRXVQ8OWAJC1" localSheetId="7" hidden="1">#REF!</definedName>
    <definedName name="BExY0C3UBVC4M59JIRXVQ8OWAJC1" hidden="1">#REF!</definedName>
    <definedName name="BExY0ENH6ZXHW155XIGS0F46T43M" localSheetId="7" hidden="1">#REF!</definedName>
    <definedName name="BExY0ENH6ZXHW155XIGS0F46T43M" hidden="1">#REF!</definedName>
    <definedName name="BExY0IEEUB9SRGD9I14IDCPO5GV4" localSheetId="7" hidden="1">#REF!</definedName>
    <definedName name="BExY0IEEUB9SRGD9I14IDCPO5GV4" hidden="1">#REF!</definedName>
    <definedName name="BExY0LEAAM7MUGBRLXD6KXBOHZ6S" localSheetId="7" hidden="1">#REF!</definedName>
    <definedName name="BExY0LEAAM7MUGBRLXD6KXBOHZ6S" hidden="1">#REF!</definedName>
    <definedName name="BExY0OE8GFHMLLTEAFIOQTOPEVPB" localSheetId="7" hidden="1">#REF!</definedName>
    <definedName name="BExY0OE8GFHMLLTEAFIOQTOPEVPB" hidden="1">#REF!</definedName>
    <definedName name="BExY0OJHW85S0VKBA8T4HTYPYBOS" localSheetId="7" hidden="1">#REF!</definedName>
    <definedName name="BExY0OJHW85S0VKBA8T4HTYPYBOS" hidden="1">#REF!</definedName>
    <definedName name="BExY0T1E034D7XAXNC6F7540LLIE" localSheetId="7" hidden="1">#REF!</definedName>
    <definedName name="BExY0T1E034D7XAXNC6F7540LLIE" hidden="1">#REF!</definedName>
    <definedName name="BExY0XTZLHN49J2JH94BYTKBJLT3" localSheetId="7" hidden="1">#REF!</definedName>
    <definedName name="BExY0XTZLHN49J2JH94BYTKBJLT3" hidden="1">#REF!</definedName>
    <definedName name="BExY11FH9TXHERUYGG8FE50U7H7J" localSheetId="7" hidden="1">#REF!</definedName>
    <definedName name="BExY11FH9TXHERUYGG8FE50U7H7J" hidden="1">#REF!</definedName>
    <definedName name="BExY180UKNW5NIAWD6ZUYTFEH8QS" localSheetId="7" hidden="1">#REF!</definedName>
    <definedName name="BExY180UKNW5NIAWD6ZUYTFEH8QS" hidden="1">#REF!</definedName>
    <definedName name="BExY1DPTV4LSY9MEOUGXF8X052NA" localSheetId="7" hidden="1">#REF!</definedName>
    <definedName name="BExY1DPTV4LSY9MEOUGXF8X052NA" hidden="1">#REF!</definedName>
    <definedName name="BExY1GK9ELBEKDD7O6HR6DUO8YGO" localSheetId="7" hidden="1">#REF!</definedName>
    <definedName name="BExY1GK9ELBEKDD7O6HR6DUO8YGO" hidden="1">#REF!</definedName>
    <definedName name="BExY1NWOXXFV9GGZ3PX444LZ8TVX" localSheetId="7" hidden="1">#REF!</definedName>
    <definedName name="BExY1NWOXXFV9GGZ3PX444LZ8TVX" hidden="1">#REF!</definedName>
    <definedName name="BExY1UCL0RND63LLSM9X5SFRG117" localSheetId="7" hidden="1">#REF!</definedName>
    <definedName name="BExY1UCL0RND63LLSM9X5SFRG117" hidden="1">#REF!</definedName>
    <definedName name="BExY1WAT3937L08HLHIRQHMP2A3H" localSheetId="7" hidden="1">#REF!</definedName>
    <definedName name="BExY1WAT3937L08HLHIRQHMP2A3H" hidden="1">#REF!</definedName>
    <definedName name="BExY1YEBOSLMID7LURP8QB46AI91" localSheetId="7" hidden="1">#REF!</definedName>
    <definedName name="BExY1YEBOSLMID7LURP8QB46AI91" hidden="1">#REF!</definedName>
    <definedName name="BExY236UB98PA9PNCHMCSZYCHJBD" localSheetId="7" hidden="1">#REF!</definedName>
    <definedName name="BExY236UB98PA9PNCHMCSZYCHJBD" hidden="1">#REF!</definedName>
    <definedName name="BExY2FS4LFX9OHOTQT7SJ2PXAC25" localSheetId="7" hidden="1">#REF!</definedName>
    <definedName name="BExY2FS4LFX9OHOTQT7SJ2PXAC25" hidden="1">#REF!</definedName>
    <definedName name="BExY2GDPCZPVU0IQ6IJIB1YQQRQ6" localSheetId="7" hidden="1">#REF!</definedName>
    <definedName name="BExY2GDPCZPVU0IQ6IJIB1YQQRQ6" hidden="1">#REF!</definedName>
    <definedName name="BExY2GTSZ3VA9TXLY7KW1LIAKJ61" localSheetId="7" hidden="1">#REF!</definedName>
    <definedName name="BExY2GTSZ3VA9TXLY7KW1LIAKJ61" hidden="1">#REF!</definedName>
    <definedName name="BExY2IXBR1SGYZH08T7QHKEFS8HA" localSheetId="7" hidden="1">#REF!</definedName>
    <definedName name="BExY2IXBR1SGYZH08T7QHKEFS8HA" hidden="1">#REF!</definedName>
    <definedName name="BExY2Q4B5FUDA5VU4VRUHX327QN0" localSheetId="7" hidden="1">#REF!</definedName>
    <definedName name="BExY2Q4B5FUDA5VU4VRUHX327QN0" hidden="1">#REF!</definedName>
    <definedName name="BExY2S7TM2NG7A1NFYPWIFAIKUCO" localSheetId="7" hidden="1">#REF!</definedName>
    <definedName name="BExY2S7TM2NG7A1NFYPWIFAIKUCO" hidden="1">#REF!</definedName>
    <definedName name="BExY2Z3ZGRGD12RWANJZ8DFQO776" localSheetId="7" hidden="1">#REF!</definedName>
    <definedName name="BExY2Z3ZGRGD12RWANJZ8DFQO776" hidden="1">#REF!</definedName>
    <definedName name="BExY30WPXLJ01P42XKBSUF8KNOOK" localSheetId="7" hidden="1">#REF!</definedName>
    <definedName name="BExY30WPXLJ01P42XKBSUF8KNOOK" hidden="1">#REF!</definedName>
    <definedName name="BExY3297KIB0C8Z1G99OS1MCEGTO" localSheetId="7" hidden="1">#REF!</definedName>
    <definedName name="BExY3297KIB0C8Z1G99OS1MCEGTO" hidden="1">#REF!</definedName>
    <definedName name="BExY3HOSK7YI364K15OX70AVR6F1" localSheetId="7" hidden="1">#REF!</definedName>
    <definedName name="BExY3HOSK7YI364K15OX70AVR6F1" hidden="1">#REF!</definedName>
    <definedName name="BExY3I526B4VA8JBTKXWE3FGVT0D" localSheetId="7" hidden="1">#REF!</definedName>
    <definedName name="BExY3I526B4VA8JBTKXWE3FGVT0D" hidden="1">#REF!</definedName>
    <definedName name="BExY3I52TZR3GXQ9HDVDNIYLIGEH" localSheetId="7" hidden="1">#REF!</definedName>
    <definedName name="BExY3I52TZR3GXQ9HDVDNIYLIGEH" hidden="1">#REF!</definedName>
    <definedName name="BExY3T89AUR83SOAZZ3OMDEJDQ39" localSheetId="7" hidden="1">#REF!</definedName>
    <definedName name="BExY3T89AUR83SOAZZ3OMDEJDQ39" hidden="1">#REF!</definedName>
    <definedName name="BExY3WZ7VO2K6TYCHDY754FY24AA" localSheetId="7" hidden="1">#REF!</definedName>
    <definedName name="BExY3WZ7VO2K6TYCHDY754FY24AA" hidden="1">#REF!</definedName>
    <definedName name="BExY4BIG95HDDO6MY6WBUSWJIOLR" localSheetId="7" hidden="1">#REF!</definedName>
    <definedName name="BExY4BIG95HDDO6MY6WBUSWJIOLR" hidden="1">#REF!</definedName>
    <definedName name="BExY4MG771JQ84EMIVB6HQGGHZY7" localSheetId="7" hidden="1">#REF!</definedName>
    <definedName name="BExY4MG771JQ84EMIVB6HQGGHZY7" hidden="1">#REF!</definedName>
    <definedName name="BExY4PWCSFB8P3J3TBQB2MD67263" localSheetId="7" hidden="1">#REF!</definedName>
    <definedName name="BExY4PWCSFB8P3J3TBQB2MD67263" hidden="1">#REF!</definedName>
    <definedName name="BExY4RP3BE6KYZDIKQZO4U4DIT33" localSheetId="7" hidden="1">#REF!</definedName>
    <definedName name="BExY4RP3BE6KYZDIKQZO4U4DIT33" hidden="1">#REF!</definedName>
    <definedName name="BExY4RZW3KK11JLYBA4DWZ92M6LQ" localSheetId="7" hidden="1">#REF!</definedName>
    <definedName name="BExY4RZW3KK11JLYBA4DWZ92M6LQ" hidden="1">#REF!</definedName>
    <definedName name="BExY4XOVTTNVZ577RLIEC7NZQFIX" localSheetId="7" hidden="1">#REF!</definedName>
    <definedName name="BExY4XOVTTNVZ577RLIEC7NZQFIX" hidden="1">#REF!</definedName>
    <definedName name="BExY50JAF5CG01GTHAUS7I4ZLUDC" localSheetId="7" hidden="1">#REF!</definedName>
    <definedName name="BExY50JAF5CG01GTHAUS7I4ZLUDC" hidden="1">#REF!</definedName>
    <definedName name="BExY53J7EXFEOFTRNAHLK7IH3ACB" localSheetId="7" hidden="1">#REF!</definedName>
    <definedName name="BExY53J7EXFEOFTRNAHLK7IH3ACB" hidden="1">#REF!</definedName>
    <definedName name="BExY5515SJTJS3VM80M3YYR0WF37" localSheetId="7" hidden="1">#REF!</definedName>
    <definedName name="BExY5515SJTJS3VM80M3YYR0WF37" hidden="1">#REF!</definedName>
    <definedName name="BExY5515WE39FQ3EG5QHG67V9C0O" localSheetId="7" hidden="1">#REF!</definedName>
    <definedName name="BExY5515WE39FQ3EG5QHG67V9C0O" hidden="1">#REF!</definedName>
    <definedName name="BExY5986WNAD8NFCPXC9TVLBU4FG" localSheetId="7" hidden="1">#REF!</definedName>
    <definedName name="BExY5986WNAD8NFCPXC9TVLBU4FG" hidden="1">#REF!</definedName>
    <definedName name="BExY5DF9MS25IFNWGJ1YAS5MDN8R" localSheetId="7" hidden="1">#REF!</definedName>
    <definedName name="BExY5DF9MS25IFNWGJ1YAS5MDN8R" hidden="1">#REF!</definedName>
    <definedName name="BExY5ERVGL3UM2MGT8LJ0XPKTZEK" localSheetId="7" hidden="1">#REF!</definedName>
    <definedName name="BExY5ERVGL3UM2MGT8LJ0XPKTZEK" hidden="1">#REF!</definedName>
    <definedName name="BExY5EX6NJFK8W754ZVZDN5DS04K" localSheetId="7" hidden="1">#REF!</definedName>
    <definedName name="BExY5EX6NJFK8W754ZVZDN5DS04K" hidden="1">#REF!</definedName>
    <definedName name="BExY5S3XD1NJT109CV54IFOHVLQ6" localSheetId="7" hidden="1">#REF!</definedName>
    <definedName name="BExY5S3XD1NJT109CV54IFOHVLQ6" hidden="1">#REF!</definedName>
    <definedName name="BExY5W088PPAPLSMR2P7FV2CRDCT" localSheetId="7" hidden="1">#REF!</definedName>
    <definedName name="BExY5W088PPAPLSMR2P7FV2CRDCT" hidden="1">#REF!</definedName>
    <definedName name="BExY6KA6BQ6H4SH5EMJBVF8UR4ZY" localSheetId="7" hidden="1">#REF!</definedName>
    <definedName name="BExY6KA6BQ6H4SH5EMJBVF8UR4ZY" hidden="1">#REF!</definedName>
    <definedName name="BExY6KVS1MMZ2R34PGEFR2BMTU9W" localSheetId="7" hidden="1">#REF!</definedName>
    <definedName name="BExY6KVS1MMZ2R34PGEFR2BMTU9W" hidden="1">#REF!</definedName>
    <definedName name="BExY6Q9YY7LW745GP7CYOGGSPHGE" localSheetId="7" hidden="1">#REF!</definedName>
    <definedName name="BExY6Q9YY7LW745GP7CYOGGSPHGE" hidden="1">#REF!</definedName>
    <definedName name="BExY6R6BYIQZ4OR1E7YI0OVOC08W" localSheetId="7" hidden="1">#REF!</definedName>
    <definedName name="BExY6R6BYIQZ4OR1E7YI0OVOC08W" hidden="1">#REF!</definedName>
    <definedName name="BExZIA3C8LKJTEH3MKQ57KJH5TA2" localSheetId="7" hidden="1">#REF!</definedName>
    <definedName name="BExZIA3C8LKJTEH3MKQ57KJH5TA2" hidden="1">#REF!</definedName>
    <definedName name="BExZIGDWFIOPMMVCRWX45OIJ5AP3" localSheetId="7" hidden="1">#REF!</definedName>
    <definedName name="BExZIGDWFIOPMMVCRWX45OIJ5AP3" hidden="1">#REF!</definedName>
    <definedName name="BExZIIHH3QNQE3GFMHEE4UMHY6WQ" localSheetId="7" hidden="1">#REF!</definedName>
    <definedName name="BExZIIHH3QNQE3GFMHEE4UMHY6WQ" hidden="1">#REF!</definedName>
    <definedName name="BExZIYO22G5UXOB42GDLYGVRJ6U7" localSheetId="7" hidden="1">#REF!</definedName>
    <definedName name="BExZIYO22G5UXOB42GDLYGVRJ6U7" hidden="1">#REF!</definedName>
    <definedName name="BExZJ7I9T8XU4MZRKJ1VVU76V2LZ" localSheetId="7" hidden="1">#REF!</definedName>
    <definedName name="BExZJ7I9T8XU4MZRKJ1VVU76V2LZ" hidden="1">#REF!</definedName>
    <definedName name="BExZJMY170JCUU1RWASNZ1HJPRTA" localSheetId="7" hidden="1">#REF!</definedName>
    <definedName name="BExZJMY170JCUU1RWASNZ1HJPRTA" hidden="1">#REF!</definedName>
    <definedName name="BExZJOQR77H0P4SUKVYACDCFBBXO" localSheetId="7" hidden="1">#REF!</definedName>
    <definedName name="BExZJOQR77H0P4SUKVYACDCFBBXO" hidden="1">#REF!</definedName>
    <definedName name="BExZJS6RG34ODDY9HMZ0O34MEMSB" localSheetId="7" hidden="1">#REF!</definedName>
    <definedName name="BExZJS6RG34ODDY9HMZ0O34MEMSB" hidden="1">#REF!</definedName>
    <definedName name="BExZK34NR4BAD7HJAP7SQ926UQP3" localSheetId="7" hidden="1">#REF!</definedName>
    <definedName name="BExZK34NR4BAD7HJAP7SQ926UQP3" hidden="1">#REF!</definedName>
    <definedName name="BExZK3FGPHH5H771U7D5XY7XBS6E" localSheetId="7" hidden="1">#REF!</definedName>
    <definedName name="BExZK3FGPHH5H771U7D5XY7XBS6E" hidden="1">#REF!</definedName>
    <definedName name="BExZK46CVVS9X1BZ6LLL71016ENT" localSheetId="7" hidden="1">#REF!</definedName>
    <definedName name="BExZK46CVVS9X1BZ6LLL71016ENT" hidden="1">#REF!</definedName>
    <definedName name="BExZK52PZLTP1F04T09MP30BVT7H" localSheetId="7" hidden="1">#REF!</definedName>
    <definedName name="BExZK52PZLTP1F04T09MP30BVT7H" hidden="1">#REF!</definedName>
    <definedName name="BExZKHYORG3O8C772XPFHM1N8T80" localSheetId="7" hidden="1">#REF!</definedName>
    <definedName name="BExZKHYORG3O8C772XPFHM1N8T80" hidden="1">#REF!</definedName>
    <definedName name="BExZKJRF2IRR57DG9CLC7MSHWNNN" localSheetId="7" hidden="1">#REF!</definedName>
    <definedName name="BExZKJRF2IRR57DG9CLC7MSHWNNN" hidden="1">#REF!</definedName>
    <definedName name="BExZKV5GYXO0X760SBD9TWTIQHGI" localSheetId="7" hidden="1">#REF!</definedName>
    <definedName name="BExZKV5GYXO0X760SBD9TWTIQHGI" hidden="1">#REF!</definedName>
    <definedName name="BExZKZCGNEA9IPON37A91L4H4H17" localSheetId="7" hidden="1">#REF!</definedName>
    <definedName name="BExZKZCGNEA9IPON37A91L4H4H17" hidden="1">#REF!</definedName>
    <definedName name="BExZL6E4YVXRUN7ZGF2BIGIXFR8K" localSheetId="7" hidden="1">#REF!</definedName>
    <definedName name="BExZL6E4YVXRUN7ZGF2BIGIXFR8K" hidden="1">#REF!</definedName>
    <definedName name="BExZLF2ZTA4EPN0GHO7C5O8DZ1SN" localSheetId="7" hidden="1">#REF!</definedName>
    <definedName name="BExZLF2ZTA4EPN0GHO7C5O8DZ1SN" hidden="1">#REF!</definedName>
    <definedName name="BExZLGVLMKTPFXG42QYT0PO81G7F" localSheetId="7" hidden="1">#REF!</definedName>
    <definedName name="BExZLGVLMKTPFXG42QYT0PO81G7F" hidden="1">#REF!</definedName>
    <definedName name="BExZLHRYQQ7BYD3VQWHVTZGYGRCT" localSheetId="7" hidden="1">#REF!</definedName>
    <definedName name="BExZLHRYQQ7BYD3VQWHVTZGYGRCT" hidden="1">#REF!</definedName>
    <definedName name="BExZLKMK7LRK14S09WLMH7MXSQXM" localSheetId="7" hidden="1">#REF!</definedName>
    <definedName name="BExZLKMK7LRK14S09WLMH7MXSQXM" hidden="1">#REF!</definedName>
    <definedName name="BExZM503X0NZBS0FF22LK2RGG6GP" localSheetId="7" hidden="1">#REF!</definedName>
    <definedName name="BExZM503X0NZBS0FF22LK2RGG6GP" hidden="1">#REF!</definedName>
    <definedName name="BExZM7JVLG0W8EG5RBU915U3SKBY" localSheetId="7" hidden="1">#REF!</definedName>
    <definedName name="BExZM7JVLG0W8EG5RBU915U3SKBY" hidden="1">#REF!</definedName>
    <definedName name="BExZM85FOVUFF110XMQ9O2ODSJUK" localSheetId="7" hidden="1">#REF!</definedName>
    <definedName name="BExZM85FOVUFF110XMQ9O2ODSJUK" hidden="1">#REF!</definedName>
    <definedName name="BExZMF1MMTZ1TA14PZ8ASSU2CBSP" localSheetId="7" hidden="1">#REF!</definedName>
    <definedName name="BExZMF1MMTZ1TA14PZ8ASSU2CBSP" hidden="1">#REF!</definedName>
    <definedName name="BExZMH54ZU6X4KM0375X9K5VJDZN" localSheetId="7" hidden="1">#REF!</definedName>
    <definedName name="BExZMH54ZU6X4KM0375X9K5VJDZN" hidden="1">#REF!</definedName>
    <definedName name="BExZMKL5YQZD7F0FUCSVFGLPFK52" localSheetId="7" hidden="1">#REF!</definedName>
    <definedName name="BExZMKL5YQZD7F0FUCSVFGLPFK52" hidden="1">#REF!</definedName>
    <definedName name="BExZMOC3VNZALJM71X2T6FV91GTB" localSheetId="7" hidden="1">#REF!</definedName>
    <definedName name="BExZMOC3VNZALJM71X2T6FV91GTB" hidden="1">#REF!</definedName>
    <definedName name="BExZMRHA7TTR9QKJOMONHRVY3YOF" localSheetId="7" hidden="1">#REF!</definedName>
    <definedName name="BExZMRHA7TTR9QKJOMONHRVY3YOF" hidden="1">#REF!</definedName>
    <definedName name="BExZMXH39OB0I43XEL3K11U3G9PM" localSheetId="7" hidden="1">#REF!</definedName>
    <definedName name="BExZMXH39OB0I43XEL3K11U3G9PM" hidden="1">#REF!</definedName>
    <definedName name="BExZMZQ3RBKDHT5GLFNLS52OSJA0" localSheetId="7" hidden="1">#REF!</definedName>
    <definedName name="BExZMZQ3RBKDHT5GLFNLS52OSJA0" hidden="1">#REF!</definedName>
    <definedName name="BExZN2F7Y2J2L2LN5WZRG949MS4A" localSheetId="7" hidden="1">#REF!</definedName>
    <definedName name="BExZN2F7Y2J2L2LN5WZRG949MS4A" hidden="1">#REF!</definedName>
    <definedName name="BExZN847WUWKRYTZWG9TCQZJS3OL" localSheetId="7" hidden="1">#REF!</definedName>
    <definedName name="BExZN847WUWKRYTZWG9TCQZJS3OL" hidden="1">#REF!</definedName>
    <definedName name="BExZNA2ALK6RDWFAXZQCL9TWRDCF" localSheetId="7" hidden="1">#REF!</definedName>
    <definedName name="BExZNA2ALK6RDWFAXZQCL9TWRDCF" hidden="1">#REF!</definedName>
    <definedName name="BExZNH3VISFF4NQI11BZDP5IQ7VG" localSheetId="7" hidden="1">#REF!</definedName>
    <definedName name="BExZNH3VISFF4NQI11BZDP5IQ7VG" hidden="1">#REF!</definedName>
    <definedName name="BExZNJYCFYVMAOI62GB2BABK1ELE" localSheetId="7" hidden="1">#REF!</definedName>
    <definedName name="BExZNJYCFYVMAOI62GB2BABK1ELE" hidden="1">#REF!</definedName>
    <definedName name="BExZNLGAA6ATMJW0Y28J4OI5W27I" localSheetId="7" hidden="1">#REF!</definedName>
    <definedName name="BExZNLGAA6ATMJW0Y28J4OI5W27I" hidden="1">#REF!</definedName>
    <definedName name="BExZNP7916CH3QP4VCZEULUIKKS5" localSheetId="7" hidden="1">#REF!</definedName>
    <definedName name="BExZNP7916CH3QP4VCZEULUIKKS5" hidden="1">#REF!</definedName>
    <definedName name="BExZNV707LIU6Z5H6QI6H67LHTI1" localSheetId="7" hidden="1">#REF!</definedName>
    <definedName name="BExZNV707LIU6Z5H6QI6H67LHTI1" hidden="1">#REF!</definedName>
    <definedName name="BExZNVCBKB930QQ9QW7KSGOZ0V1M" localSheetId="7" hidden="1">#REF!</definedName>
    <definedName name="BExZNVCBKB930QQ9QW7KSGOZ0V1M" hidden="1">#REF!</definedName>
    <definedName name="BExZNW8QJ18X0RSGFDWAE9ZSDX39" localSheetId="7" hidden="1">#REF!</definedName>
    <definedName name="BExZNW8QJ18X0RSGFDWAE9ZSDX39" hidden="1">#REF!</definedName>
    <definedName name="BExZNZDWRS6Q40L8OCWFEIVI0A1O" localSheetId="7" hidden="1">#REF!</definedName>
    <definedName name="BExZNZDWRS6Q40L8OCWFEIVI0A1O" hidden="1">#REF!</definedName>
    <definedName name="BExZOBO9NYLGVJQ31LVQ9XS2ZT4N" localSheetId="7" hidden="1">#REF!</definedName>
    <definedName name="BExZOBO9NYLGVJQ31LVQ9XS2ZT4N" hidden="1">#REF!</definedName>
    <definedName name="BExZOETNB1CJ3Y2RKLI1ZK0S8Z6H" localSheetId="7" hidden="1">#REF!</definedName>
    <definedName name="BExZOETNB1CJ3Y2RKLI1ZK0S8Z6H" hidden="1">#REF!</definedName>
    <definedName name="BExZOREMVSK4E5VSWM838KHUB8AI" localSheetId="7" hidden="1">#REF!</definedName>
    <definedName name="BExZOREMVSK4E5VSWM838KHUB8AI" hidden="1">#REF!</definedName>
    <definedName name="BExZOVR745T5P1KS9NV2PXZPZVRG" localSheetId="7" hidden="1">#REF!</definedName>
    <definedName name="BExZOVR745T5P1KS9NV2PXZPZVRG" hidden="1">#REF!</definedName>
    <definedName name="BExZOZSWGLSY2XYVRIS6VSNJDSGD" localSheetId="7" hidden="1">#REF!</definedName>
    <definedName name="BExZOZSWGLSY2XYVRIS6VSNJDSGD" hidden="1">#REF!</definedName>
    <definedName name="BExZP7AIJKLM6C6CSUIIFAHFBNX2" localSheetId="7" hidden="1">#REF!</definedName>
    <definedName name="BExZP7AIJKLM6C6CSUIIFAHFBNX2" hidden="1">#REF!</definedName>
    <definedName name="BExZPALCPOH27L4MUPX2RFT3F8OM" localSheetId="7" hidden="1">#REF!</definedName>
    <definedName name="BExZPALCPOH27L4MUPX2RFT3F8OM" hidden="1">#REF!</definedName>
    <definedName name="BExZPQ0XY507N8FJMVPKCTK8HC9H" localSheetId="7" hidden="1">#REF!</definedName>
    <definedName name="BExZPQ0XY507N8FJMVPKCTK8HC9H" hidden="1">#REF!</definedName>
    <definedName name="BExZPXTHEWEN48J9E5ARSA8IGRBI" localSheetId="7" hidden="1">#REF!</definedName>
    <definedName name="BExZPXTHEWEN48J9E5ARSA8IGRBI" hidden="1">#REF!</definedName>
    <definedName name="BExZQ37OVBR25U32CO2YYVPZOMR5" localSheetId="7" hidden="1">#REF!</definedName>
    <definedName name="BExZQ37OVBR25U32CO2YYVPZOMR5" hidden="1">#REF!</definedName>
    <definedName name="BExZQ3NT7H06VO0AR48WHZULZB93" localSheetId="7" hidden="1">#REF!</definedName>
    <definedName name="BExZQ3NT7H06VO0AR48WHZULZB93" hidden="1">#REF!</definedName>
    <definedName name="BExZQ5RCYU1R0DUT1MFN99S1C408" localSheetId="7" hidden="1">#REF!</definedName>
    <definedName name="BExZQ5RCYU1R0DUT1MFN99S1C408" hidden="1">#REF!</definedName>
    <definedName name="BExZQ7PJU07SEJMDX18U9YVDC2GU" localSheetId="7" hidden="1">#REF!</definedName>
    <definedName name="BExZQ7PJU07SEJMDX18U9YVDC2GU" hidden="1">#REF!</definedName>
    <definedName name="BExZQAJXQ5IJ5RB71EDSPGTRO5HC" localSheetId="7" hidden="1">#REF!</definedName>
    <definedName name="BExZQAJXQ5IJ5RB71EDSPGTRO5HC" hidden="1">#REF!</definedName>
    <definedName name="BExZQBLTKPF3O4MCH6L4LE544FQB" localSheetId="7" hidden="1">#REF!</definedName>
    <definedName name="BExZQBLTKPF3O4MCH6L4LE544FQB" hidden="1">#REF!</definedName>
    <definedName name="BExZQIHTGHK7OOI2Y2PN3JYBY82I" localSheetId="7" hidden="1">#REF!</definedName>
    <definedName name="BExZQIHTGHK7OOI2Y2PN3JYBY82I" hidden="1">#REF!</definedName>
    <definedName name="BExZQJJMGU5MHQOILGXGJPAQI5XI" localSheetId="7" hidden="1">#REF!</definedName>
    <definedName name="BExZQJJMGU5MHQOILGXGJPAQI5XI" hidden="1">#REF!</definedName>
    <definedName name="BExZQL1M2EX5YEQBMNQKVD747N3I" localSheetId="7" hidden="1">#REF!</definedName>
    <definedName name="BExZQL1M2EX5YEQBMNQKVD747N3I" hidden="1">#REF!</definedName>
    <definedName name="BExZQPDYUBJL0C1OME996KHU23N5" localSheetId="7" hidden="1">#REF!</definedName>
    <definedName name="BExZQPDYUBJL0C1OME996KHU23N5" hidden="1">#REF!</definedName>
    <definedName name="BExZQXBYEBN28QUH1KOVW6KKA5UM" localSheetId="7" hidden="1">#REF!</definedName>
    <definedName name="BExZQXBYEBN28QUH1KOVW6KKA5UM" hidden="1">#REF!</definedName>
    <definedName name="BExZQZKT146WEN8FTVZ7Y5TSB8L5" localSheetId="7" hidden="1">#REF!</definedName>
    <definedName name="BExZQZKT146WEN8FTVZ7Y5TSB8L5" hidden="1">#REF!</definedName>
    <definedName name="BExZR485AKBH93YZ08CMUC3WROED" localSheetId="7" hidden="1">#REF!</definedName>
    <definedName name="BExZR485AKBH93YZ08CMUC3WROED" hidden="1">#REF!</definedName>
    <definedName name="BExZR7TL98P2PPUVGIZYR5873DWW" localSheetId="7" hidden="1">#REF!</definedName>
    <definedName name="BExZR7TL98P2PPUVGIZYR5873DWW" hidden="1">#REF!</definedName>
    <definedName name="BExZRAYSYOXAM1PBW1EF6YAZ9RU3" localSheetId="7" hidden="1">#REF!</definedName>
    <definedName name="BExZRAYSYOXAM1PBW1EF6YAZ9RU3" hidden="1">#REF!</definedName>
    <definedName name="BExZRGD1603X5ACFALUUDKCD7X48" localSheetId="7" hidden="1">#REF!</definedName>
    <definedName name="BExZRGD1603X5ACFALUUDKCD7X48" hidden="1">#REF!</definedName>
    <definedName name="BExZRMSYHFOP8FFWKKUSBHU85J81" localSheetId="7" hidden="1">#REF!</definedName>
    <definedName name="BExZRMSYHFOP8FFWKKUSBHU85J81" hidden="1">#REF!</definedName>
    <definedName name="BExZRP1X6UVLN1UOLHH5VF4STP1O" localSheetId="7" hidden="1">#REF!</definedName>
    <definedName name="BExZRP1X6UVLN1UOLHH5VF4STP1O" hidden="1">#REF!</definedName>
    <definedName name="BExZRQ930U6OCYNV00CH5I0Q4LPE" localSheetId="7" hidden="1">#REF!</definedName>
    <definedName name="BExZRQ930U6OCYNV00CH5I0Q4LPE" hidden="1">#REF!</definedName>
    <definedName name="BExZRQP7JLKS45QOGATXS7MK5GUZ" localSheetId="7" hidden="1">#REF!</definedName>
    <definedName name="BExZRQP7JLKS45QOGATXS7MK5GUZ" hidden="1">#REF!</definedName>
    <definedName name="BExZRW8W514W8OZ72YBONYJ64GXF" localSheetId="7" hidden="1">#REF!</definedName>
    <definedName name="BExZRW8W514W8OZ72YBONYJ64GXF" hidden="1">#REF!</definedName>
    <definedName name="BExZRWJP2BUVFJPO8U8ATQEP0LZU" localSheetId="7" hidden="1">#REF!</definedName>
    <definedName name="BExZRWJP2BUVFJPO8U8ATQEP0LZU" hidden="1">#REF!</definedName>
    <definedName name="BExZSI9USDLZAN8LI8M4YYQL24GZ" localSheetId="7" hidden="1">#REF!</definedName>
    <definedName name="BExZSI9USDLZAN8LI8M4YYQL24GZ" hidden="1">#REF!</definedName>
    <definedName name="BExZSLKO175YAM0RMMZH1FPXL4V2" localSheetId="7" hidden="1">#REF!</definedName>
    <definedName name="BExZSLKO175YAM0RMMZH1FPXL4V2" hidden="1">#REF!</definedName>
    <definedName name="BExZSS0LA2JY4ZLJ1Z5YCMLJJZCH" localSheetId="7" hidden="1">#REF!</definedName>
    <definedName name="BExZSS0LA2JY4ZLJ1Z5YCMLJJZCH" hidden="1">#REF!</definedName>
    <definedName name="BExZSTNUWCRNCL22SMKXKFSLCJ0O" localSheetId="7" hidden="1">#REF!</definedName>
    <definedName name="BExZSTNUWCRNCL22SMKXKFSLCJ0O" hidden="1">#REF!</definedName>
    <definedName name="BExZSYRA4NR7K6RLC3I81QSG5SQR" localSheetId="7" hidden="1">#REF!</definedName>
    <definedName name="BExZSYRA4NR7K6RLC3I81QSG5SQR" hidden="1">#REF!</definedName>
    <definedName name="BExZT6JSZ8CBS0SB3T07N3LMAX7M" localSheetId="7" hidden="1">#REF!</definedName>
    <definedName name="BExZT6JSZ8CBS0SB3T07N3LMAX7M" hidden="1">#REF!</definedName>
    <definedName name="BExZTAQV2QVSZY5Y3VCCWUBSBW9P" localSheetId="7" hidden="1">#REF!</definedName>
    <definedName name="BExZTAQV2QVSZY5Y3VCCWUBSBW9P" hidden="1">#REF!</definedName>
    <definedName name="BExZTHSI2FX56PWRSNX9H5EWTZFO" localSheetId="7" hidden="1">#REF!</definedName>
    <definedName name="BExZTHSI2FX56PWRSNX9H5EWTZFO" hidden="1">#REF!</definedName>
    <definedName name="BExZTJL3HVBFY139H6CJHEQCT1EL" localSheetId="7" hidden="1">#REF!</definedName>
    <definedName name="BExZTJL3HVBFY139H6CJHEQCT1EL" hidden="1">#REF!</definedName>
    <definedName name="BExZTLOL8OPABZI453E0KVNA1GJS" localSheetId="7" hidden="1">#REF!</definedName>
    <definedName name="BExZTLOL8OPABZI453E0KVNA1GJS" hidden="1">#REF!</definedName>
    <definedName name="BExZTOTZ9F2ZI18DZM8GW39VDF1N" localSheetId="7" hidden="1">#REF!</definedName>
    <definedName name="BExZTOTZ9F2ZI18DZM8GW39VDF1N" hidden="1">#REF!</definedName>
    <definedName name="BExZTT6J3X0TOX0ZY6YPLUVMCW9X" localSheetId="7" hidden="1">#REF!</definedName>
    <definedName name="BExZTT6J3X0TOX0ZY6YPLUVMCW9X" hidden="1">#REF!</definedName>
    <definedName name="BExZTW6ECBRA0BBITWBQ8R93RMCL" localSheetId="7" hidden="1">#REF!</definedName>
    <definedName name="BExZTW6ECBRA0BBITWBQ8R93RMCL" hidden="1">#REF!</definedName>
    <definedName name="BExZU2BHYAOKSCBM3C5014ZF6IXS" localSheetId="7" hidden="1">#REF!</definedName>
    <definedName name="BExZU2BHYAOKSCBM3C5014ZF6IXS" hidden="1">#REF!</definedName>
    <definedName name="BExZU2RMJTXOCS0ROPMYPE6WTD87" localSheetId="7" hidden="1">#REF!</definedName>
    <definedName name="BExZU2RMJTXOCS0ROPMYPE6WTD87" hidden="1">#REF!</definedName>
    <definedName name="BExZUBRAHA9DNEGONEZEB2TDVFC2" localSheetId="7" hidden="1">#REF!</definedName>
    <definedName name="BExZUBRAHA9DNEGONEZEB2TDVFC2" hidden="1">#REF!</definedName>
    <definedName name="BExZUF7G8FENTJKH9R1XUWXM6CWD" localSheetId="7" hidden="1">#REF!</definedName>
    <definedName name="BExZUF7G8FENTJKH9R1XUWXM6CWD" hidden="1">#REF!</definedName>
    <definedName name="BExZUNARUJBIZ08VCAV3GEVBIR3D" localSheetId="7" hidden="1">#REF!</definedName>
    <definedName name="BExZUNARUJBIZ08VCAV3GEVBIR3D" hidden="1">#REF!</definedName>
    <definedName name="BExZUSZT5496UMBP4LFSLTR1GVEW" localSheetId="7" hidden="1">#REF!</definedName>
    <definedName name="BExZUSZT5496UMBP4LFSLTR1GVEW" hidden="1">#REF!</definedName>
    <definedName name="BExZUT54340I38GVCV79EL116WR0" localSheetId="7" hidden="1">#REF!</definedName>
    <definedName name="BExZUT54340I38GVCV79EL116WR0" hidden="1">#REF!</definedName>
    <definedName name="BExZUXC66MK2SXPXCLD8ZSU0BMTY" localSheetId="7" hidden="1">#REF!</definedName>
    <definedName name="BExZUXC66MK2SXPXCLD8ZSU0BMTY" hidden="1">#REF!</definedName>
    <definedName name="BExZUYDULCX65H9OZ9JHPBNKF3MI" localSheetId="7" hidden="1">#REF!</definedName>
    <definedName name="BExZUYDULCX65H9OZ9JHPBNKF3MI" hidden="1">#REF!</definedName>
    <definedName name="BExZV2QD5ZDK3AGDRULLA7JB46C3" localSheetId="7" hidden="1">#REF!</definedName>
    <definedName name="BExZV2QD5ZDK3AGDRULLA7JB46C3" hidden="1">#REF!</definedName>
    <definedName name="BExZVBQ29OM0V8XAL3HL0JIM0MMU" localSheetId="7" hidden="1">#REF!</definedName>
    <definedName name="BExZVBQ29OM0V8XAL3HL0JIM0MMU" hidden="1">#REF!</definedName>
    <definedName name="BExZVKV2XCPCINW1KP8Q1FI6KDNG" localSheetId="7" hidden="1">#REF!</definedName>
    <definedName name="BExZVKV2XCPCINW1KP8Q1FI6KDNG" hidden="1">#REF!</definedName>
    <definedName name="BExZVLM4T9ORS4ZWHME46U4Q103C" localSheetId="7" hidden="1">#REF!</definedName>
    <definedName name="BExZVLM4T9ORS4ZWHME46U4Q103C" hidden="1">#REF!</definedName>
    <definedName name="BExZVM7OZWPPRH5YQW50EYMMIW1A" localSheetId="7" hidden="1">#REF!</definedName>
    <definedName name="BExZVM7OZWPPRH5YQW50EYMMIW1A" hidden="1">#REF!</definedName>
    <definedName name="BExZVMYK7BAH6AGIAEXBE1NXDZ5Z" localSheetId="7" hidden="1">#REF!</definedName>
    <definedName name="BExZVMYK7BAH6AGIAEXBE1NXDZ5Z" hidden="1">#REF!</definedName>
    <definedName name="BExZVPYGX2C5OSHMZ6F0KBKZ6B1S" localSheetId="7" hidden="1">#REF!</definedName>
    <definedName name="BExZVPYGX2C5OSHMZ6F0KBKZ6B1S" hidden="1">#REF!</definedName>
    <definedName name="BExZW3LHTS7PFBNTYM95N8J5AFYQ" localSheetId="7" hidden="1">#REF!</definedName>
    <definedName name="BExZW3LHTS7PFBNTYM95N8J5AFYQ" hidden="1">#REF!</definedName>
    <definedName name="BExZW472V5ADKCFHIKAJ6D4R8MU4" localSheetId="7" hidden="1">#REF!</definedName>
    <definedName name="BExZW472V5ADKCFHIKAJ6D4R8MU4" hidden="1">#REF!</definedName>
    <definedName name="BExZW5UARC8W9AQNLJX2I5WQWS5F" localSheetId="7" hidden="1">#REF!</definedName>
    <definedName name="BExZW5UARC8W9AQNLJX2I5WQWS5F" hidden="1">#REF!</definedName>
    <definedName name="BExZW7HRGN6A9YS41KI2B2UUMJ7X" localSheetId="7" hidden="1">#REF!</definedName>
    <definedName name="BExZW7HRGN6A9YS41KI2B2UUMJ7X" hidden="1">#REF!</definedName>
    <definedName name="BExZW8ZPNV43UXGOT98FDNIBQHZY" localSheetId="7" hidden="1">#REF!</definedName>
    <definedName name="BExZW8ZPNV43UXGOT98FDNIBQHZY" hidden="1">#REF!</definedName>
    <definedName name="BExZWKZ5N3RDXU8MZ8HQVYYD8O0F" localSheetId="7" hidden="1">#REF!</definedName>
    <definedName name="BExZWKZ5N3RDXU8MZ8HQVYYD8O0F" hidden="1">#REF!</definedName>
    <definedName name="BExZWMBRUCPO6F4QT5FNX8JRFL7V" localSheetId="7" hidden="1">#REF!</definedName>
    <definedName name="BExZWMBRUCPO6F4QT5FNX8JRFL7V" hidden="1">#REF!</definedName>
    <definedName name="BExZWQO5171HT1OZ6D6JZBHEW4JG" localSheetId="7" hidden="1">#REF!</definedName>
    <definedName name="BExZWQO5171HT1OZ6D6JZBHEW4JG" hidden="1">#REF!</definedName>
    <definedName name="BExZWSMC9T48W74GFGQCIUJ8ZPP3" localSheetId="7" hidden="1">#REF!</definedName>
    <definedName name="BExZWSMC9T48W74GFGQCIUJ8ZPP3" hidden="1">#REF!</definedName>
    <definedName name="BExZWUF2V4HY3HI8JN9ZVPRWK1H3" localSheetId="7" hidden="1">#REF!</definedName>
    <definedName name="BExZWUF2V4HY3HI8JN9ZVPRWK1H3" hidden="1">#REF!</definedName>
    <definedName name="BExZWX45URTK9KYDJHEXL1OTZ833" localSheetId="7" hidden="1">#REF!</definedName>
    <definedName name="BExZWX45URTK9KYDJHEXL1OTZ833" hidden="1">#REF!</definedName>
    <definedName name="BExZX0EWQEZO86WDAD9A4EAEZ012" localSheetId="7" hidden="1">#REF!</definedName>
    <definedName name="BExZX0EWQEZO86WDAD9A4EAEZ012" hidden="1">#REF!</definedName>
    <definedName name="BExZX2T6ZT2DZLYSDJJBPVIT5OK2" localSheetId="7" hidden="1">#REF!</definedName>
    <definedName name="BExZX2T6ZT2DZLYSDJJBPVIT5OK2" hidden="1">#REF!</definedName>
    <definedName name="BExZXOJDELULNLEH7WG0OYJT0NJ4" localSheetId="7" hidden="1">#REF!</definedName>
    <definedName name="BExZXOJDELULNLEH7WG0OYJT0NJ4" hidden="1">#REF!</definedName>
    <definedName name="BExZXOOTRNUK8LGEAZ8ZCFW9KXQ1" localSheetId="7" hidden="1">#REF!</definedName>
    <definedName name="BExZXOOTRNUK8LGEAZ8ZCFW9KXQ1" hidden="1">#REF!</definedName>
    <definedName name="BExZXT6JOXNKEDU23DKL8XZAJZIH" localSheetId="7" hidden="1">#REF!</definedName>
    <definedName name="BExZXT6JOXNKEDU23DKL8XZAJZIH" hidden="1">#REF!</definedName>
    <definedName name="BExZXUTYW1HWEEZ1LIX4OQWC7HL1" localSheetId="7" hidden="1">#REF!</definedName>
    <definedName name="BExZXUTYW1HWEEZ1LIX4OQWC7HL1" hidden="1">#REF!</definedName>
    <definedName name="BExZXY4NKQL9QD76YMQJ15U1C2G8" localSheetId="7" hidden="1">#REF!</definedName>
    <definedName name="BExZXY4NKQL9QD76YMQJ15U1C2G8" hidden="1">#REF!</definedName>
    <definedName name="BExZXYQ7U5G08FQGUIGYT14QCBOF" localSheetId="7" hidden="1">#REF!</definedName>
    <definedName name="BExZXYQ7U5G08FQGUIGYT14QCBOF" hidden="1">#REF!</definedName>
    <definedName name="BExZY02V77YJBMODJSWZOYCMPS5X" localSheetId="7" hidden="1">#REF!</definedName>
    <definedName name="BExZY02V77YJBMODJSWZOYCMPS5X" hidden="1">#REF!</definedName>
    <definedName name="BExZY3DEOYNIHRV56IY5LJXZK8RU" localSheetId="7" hidden="1">#REF!</definedName>
    <definedName name="BExZY3DEOYNIHRV56IY5LJXZK8RU" hidden="1">#REF!</definedName>
    <definedName name="BExZY49QRZIR6CA41LFA9LM6EULU" localSheetId="7" hidden="1">#REF!</definedName>
    <definedName name="BExZY49QRZIR6CA41LFA9LM6EULU" hidden="1">#REF!</definedName>
    <definedName name="BExZYTG2G7W27YATTETFDDCZ0C4U" localSheetId="7" hidden="1">#REF!</definedName>
    <definedName name="BExZYTG2G7W27YATTETFDDCZ0C4U" hidden="1">#REF!</definedName>
    <definedName name="BExZYYOZMC36ROQDWLR5Z17WKHCR" localSheetId="7" hidden="1">#REF!</definedName>
    <definedName name="BExZYYOZMC36ROQDWLR5Z17WKHCR" hidden="1">#REF!</definedName>
    <definedName name="BExZZ2FQA9A8C7CJKMEFQ9VPSLCE" localSheetId="7" hidden="1">#REF!</definedName>
    <definedName name="BExZZ2FQA9A8C7CJKMEFQ9VPSLCE" hidden="1">#REF!</definedName>
    <definedName name="BExZZ7ZGXIMA3OVYAWY3YQSK64LF" localSheetId="7" hidden="1">#REF!</definedName>
    <definedName name="BExZZ7ZGXIMA3OVYAWY3YQSK64LF" hidden="1">#REF!</definedName>
    <definedName name="BExZZ8FKEIFG203MU6SEJ69MINCD" localSheetId="7" hidden="1">#REF!</definedName>
    <definedName name="BExZZ8FKEIFG203MU6SEJ69MINCD" hidden="1">#REF!</definedName>
    <definedName name="BExZZCHAVHW8C2H649KRGVQ0WVRT" localSheetId="7" hidden="1">#REF!</definedName>
    <definedName name="BExZZCHAVHW8C2H649KRGVQ0WVRT" hidden="1">#REF!</definedName>
    <definedName name="BExZZTK54OTLF2YB68BHGOS27GEN" localSheetId="7" hidden="1">#REF!</definedName>
    <definedName name="BExZZTK54OTLF2YB68BHGOS27GEN" hidden="1">#REF!</definedName>
    <definedName name="BExZZXB3JQQG4SIZS4MRU6NNW7HI" localSheetId="7" hidden="1">#REF!</definedName>
    <definedName name="BExZZXB3JQQG4SIZS4MRU6NNW7HI" hidden="1">#REF!</definedName>
    <definedName name="BExZZZEMIIFKMLLV4DJKX5TB9R5V" localSheetId="7" hidden="1">#REF!</definedName>
    <definedName name="BExZZZEMIIFKMLLV4DJKX5TB9R5V" hidden="1">#REF!</definedName>
    <definedName name="BOOK_LIFE">'[39]Lvl FCR'!$G$10</definedName>
    <definedName name="BOOKADJ" localSheetId="7">#REF!</definedName>
    <definedName name="BOOKADJ">#REF!</definedName>
    <definedName name="BottomRight" localSheetId="7">#REF!</definedName>
    <definedName name="BottomRight">#REF!</definedName>
    <definedName name="bpatoggle" localSheetId="7">#REF!</definedName>
    <definedName name="bpatoggle">#REF!</definedName>
    <definedName name="BPAX">[10]EXTERNAL!$A$121:$IV$123</definedName>
    <definedName name="BRI" localSheetId="7">#REF!</definedName>
    <definedName name="BRI">#REF!</definedName>
    <definedName name="BS_Accounts" localSheetId="7">#REF!</definedName>
    <definedName name="BS_Accounts">#REF!</definedName>
    <definedName name="Bum" localSheetId="7" hidden="1">#REF!</definedName>
    <definedName name="Bum" hidden="1">#REF!</definedName>
    <definedName name="Button_1">"TradeSummary_Ken_Finicle_List"</definedName>
    <definedName name="C_" localSheetId="7">'[2]Sched 46'!#REF!</definedName>
    <definedName name="C_">'[2]Sched 46'!#REF!</definedName>
    <definedName name="CAE.T">[10]INTERNAL!$A$34:$IV$36</definedName>
    <definedName name="CAES1.T">[10]INTERNAL!$A$37:$IV$39</definedName>
    <definedName name="cap">[40]Readings!$B$2</definedName>
    <definedName name="Capacity" localSheetId="7">#REF!</definedName>
    <definedName name="Capacity">#REF!</definedName>
    <definedName name="capfact" localSheetId="7">#REF!</definedName>
    <definedName name="capfact">#REF!</definedName>
    <definedName name="Capital_Inflation">'[32]Assumptions (Input)'!$B$11</definedName>
    <definedName name="CASE">[41]INPUTS!$C$8</definedName>
    <definedName name="Case_Name">'[42]KJB-6,13 Cmn Adj'!$B$8</definedName>
    <definedName name="CaseDescription">'[29]Dispatch Cases'!$C$11</definedName>
    <definedName name="CBWorkbookPriority">-2060790043</definedName>
    <definedName name="CCGT_HeatRate">[29]Assumptions!$H$23</definedName>
    <definedName name="CCGTPrice">[29]Assumptions!$H$22</definedName>
    <definedName name="cep_test" localSheetId="7">'[43]External Allocators'!#REF!</definedName>
    <definedName name="cep_test">'[43]External Allocators'!#REF!</definedName>
    <definedName name="cerarvm" localSheetId="7">#REF!</definedName>
    <definedName name="cerarvm">#REF!</definedName>
    <definedName name="Check" localSheetId="7">#REF!</definedName>
    <definedName name="Check">#REF!</definedName>
    <definedName name="CL_RT" localSheetId="7">#REF!</definedName>
    <definedName name="CL_RT">#REF!</definedName>
    <definedName name="CL_RT2">'[44]Transp Data'!$A$6:$C$81</definedName>
    <definedName name="Classification" localSheetId="7">'[45]Unbundled Costs'!#REF!</definedName>
    <definedName name="Classification">'[45]Unbundled Costs'!#REF!</definedName>
    <definedName name="clawback" localSheetId="7">#REF!</definedName>
    <definedName name="clawback">#REF!</definedName>
    <definedName name="close" localSheetId="7">#REF!</definedName>
    <definedName name="close">#REF!</definedName>
    <definedName name="Close_Date">'[32]Capital Projects(Input)'!$D$7:$D$53</definedName>
    <definedName name="cod" localSheetId="7">#REF!</definedName>
    <definedName name="cod">#REF!</definedName>
    <definedName name="COLHOUSE" localSheetId="7">[18]model!#REF!</definedName>
    <definedName name="COLHOUSE">[18]model!#REF!</definedName>
    <definedName name="COLXFER" localSheetId="7">[18]model!#REF!</definedName>
    <definedName name="COLXFER">[18]model!#REF!</definedName>
    <definedName name="COMADJ" localSheetId="7">#REF!</definedName>
    <definedName name="COMADJ">#REF!</definedName>
    <definedName name="CombWC_LineItem" localSheetId="7">#REF!</definedName>
    <definedName name="CombWC_LineItem">#REF!</definedName>
    <definedName name="COMMON_ADMIN_ALLOCATED" localSheetId="7">#REF!</definedName>
    <definedName name="COMMON_ADMIN_ALLOCATED">#REF!</definedName>
    <definedName name="COMP" localSheetId="7">#REF!</definedName>
    <definedName name="COMP">#REF!</definedName>
    <definedName name="COMPACTUAL" localSheetId="7">#REF!</definedName>
    <definedName name="COMPACTUAL">#REF!</definedName>
    <definedName name="COMPINSR" localSheetId="7">#REF!</definedName>
    <definedName name="COMPINSR">#REF!</definedName>
    <definedName name="COMPT" localSheetId="7">#REF!</definedName>
    <definedName name="COMPT">#REF!</definedName>
    <definedName name="COMPWEATHER" localSheetId="7">#REF!</definedName>
    <definedName name="COMPWEATHER">#REF!</definedName>
    <definedName name="CONSERV" localSheetId="7">#REF!</definedName>
    <definedName name="CONSERV">#REF!</definedName>
    <definedName name="constructcont" localSheetId="7">#REF!</definedName>
    <definedName name="constructcont">#REF!</definedName>
    <definedName name="Construction_OH">'[46]Virtual 49 Back-Up'!$E$54</definedName>
    <definedName name="Consv_Rdr_Rt" localSheetId="7">[47]Sch_120!#REF!</definedName>
    <definedName name="Consv_Rdr_Rt">[47]Sch_120!#REF!</definedName>
    <definedName name="cont" localSheetId="7">[22]Sheet2!#REF!</definedName>
    <definedName name="cont">[22]Sheet2!#REF!</definedName>
    <definedName name="ContractDate" localSheetId="7">'[48]Dispatch Cases'!#REF!</definedName>
    <definedName name="ContractDate">'[48]Dispatch Cases'!#REF!</definedName>
    <definedName name="Conv_Factor" localSheetId="7">[47]Sch_120!#REF!</definedName>
    <definedName name="Conv_Factor">[47]Sch_120!#REF!</definedName>
    <definedName name="ConversionFactor">[29]Assumptions!$I$65</definedName>
    <definedName name="CONVFACT" localSheetId="7">[18]model!#REF!</definedName>
    <definedName name="CONVFACT">[18]model!#REF!</definedName>
    <definedName name="COSFacVal">[25]Inputs!$R$5</definedName>
    <definedName name="costofequit" localSheetId="7">#REF!</definedName>
    <definedName name="costofequit">#REF!</definedName>
    <definedName name="CPI" localSheetId="7">#REF!</definedName>
    <definedName name="CPI">#REF!</definedName>
    <definedName name="cspe_wkly_vect_input" localSheetId="7">#REF!</definedName>
    <definedName name="cspe_wkly_vect_input">#REF!</definedName>
    <definedName name="CurrQtr">'[49]Inc Stmt'!$AJ$222</definedName>
    <definedName name="CUS">[10]CLASSIFIERS!$A$6:$IV$6</definedName>
    <definedName name="cust" localSheetId="7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7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7">#REF!</definedName>
    <definedName name="Data">#REF!</definedName>
    <definedName name="Data.Avg">'[49]Avg Amts'!$A$5:$BP$34</definedName>
    <definedName name="Data.Qtrs.Avg">'[49]Avg Amts'!$A$5:$IV$5</definedName>
    <definedName name="DATA1" localSheetId="7">#REF!</definedName>
    <definedName name="DATA1">#REF!</definedName>
    <definedName name="DATA2" localSheetId="7">#REF!</definedName>
    <definedName name="DATA2">#REF!</definedName>
    <definedName name="DATA3" localSheetId="7">#REF!</definedName>
    <definedName name="DATA3">#REF!</definedName>
    <definedName name="DATA4" localSheetId="7">#REF!</definedName>
    <definedName name="DATA4">#REF!</definedName>
    <definedName name="DATA5" localSheetId="7">#REF!</definedName>
    <definedName name="DATA5">#REF!</definedName>
    <definedName name="DATA6" localSheetId="7">#REF!</definedName>
    <definedName name="DATA6">#REF!</definedName>
    <definedName name="_xlnm.Database" localSheetId="7">[50]Invoice!#REF!</definedName>
    <definedName name="_xlnm.Database">[50]Invoice!#REF!</definedName>
    <definedName name="DATE" localSheetId="7">[51]Jan!#REF!</definedName>
    <definedName name="DATE">[51]Jan!#REF!</definedName>
    <definedName name="daveisroyescal" localSheetId="7">#REF!</definedName>
    <definedName name="daveisroyescal">#REF!</definedName>
    <definedName name="daviesroyprice" localSheetId="7">#REF!</definedName>
    <definedName name="daviesroyprice">#REF!</definedName>
    <definedName name="dc_461" localSheetId="7">'[2]Sched 46'!#REF!</definedName>
    <definedName name="dc_461">'[2]Sched 46'!#REF!</definedName>
    <definedName name="dc_462" localSheetId="7">'[2]Sched 46'!#REF!</definedName>
    <definedName name="dc_462">'[2]Sched 46'!#REF!</definedName>
    <definedName name="dc_49" localSheetId="7">'[2]Sched 46'!#REF!</definedName>
    <definedName name="dc_49">'[2]Sched 46'!#REF!</definedName>
    <definedName name="dc_491" localSheetId="7">'[2]Sched 46'!#REF!</definedName>
    <definedName name="dc_491">'[2]Sched 46'!#REF!</definedName>
    <definedName name="dc_492" localSheetId="7">'[2]Sched 46'!#REF!</definedName>
    <definedName name="dc_492">'[2]Sched 46'!#REF!</definedName>
    <definedName name="debtforce" localSheetId="7">#REF!</definedName>
    <definedName name="debtforce">#REF!</definedName>
    <definedName name="DebtPerc">[29]Assumptions!$I$58</definedName>
    <definedName name="DEC" localSheetId="7">[33]Backup!#REF!</definedName>
    <definedName name="DEC">[33]Backup!#REF!</definedName>
    <definedName name="Dec02AMA" localSheetId="7">[52]BS!#REF!</definedName>
    <definedName name="Dec02AMA">[52]BS!#REF!</definedName>
    <definedName name="Dec03AMA">[8]BS!$AJ$7:$AJ$3582</definedName>
    <definedName name="Dec04AMA">[4]BS!$AO$7:$AO$3582</definedName>
    <definedName name="Dec05AMA" localSheetId="7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7">#REF!</definedName>
    <definedName name="DECT">#REF!</definedName>
    <definedName name="Degree_Days" localSheetId="7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7">'[2]Sched 46'!#REF!</definedName>
    <definedName name="DEMAND">'[2]Sched 46'!#REF!</definedName>
    <definedName name="Demand2">[53]Inputs!$D$11</definedName>
    <definedName name="Demands" localSheetId="7">#REF!</definedName>
    <definedName name="Demands">#REF!</definedName>
    <definedName name="DEPRECIATION" localSheetId="7">#REF!</definedName>
    <definedName name="DEPRECIATION">#REF!</definedName>
    <definedName name="DES1.T">[10]INTERNAL!$A$40:$IV$42</definedName>
    <definedName name="DES2.T">[10]INTERNAL!$A$43:$IV$45</definedName>
    <definedName name="devfee" localSheetId="7">#REF!</definedName>
    <definedName name="devfee">#REF!</definedName>
    <definedName name="DF_HeatRate">[29]Assumptions!$L$23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'[25]Func Study'!$AB$250</definedName>
    <definedName name="Disc" localSheetId="7">'[48]Debt Amortization'!#REF!</definedName>
    <definedName name="Disc">'[48]Debt Amortization'!#REF!</definedName>
    <definedName name="Discount_for_Revenue_Reqmt">'[54]Assumptions of Purchase'!$B$45</definedName>
    <definedName name="DisFac">'[25]Func Dist Factor Table'!$A$11:$G$25</definedName>
    <definedName name="Dist_factor" localSheetId="7">#REF!</definedName>
    <definedName name="Dist_factor">#REF!</definedName>
    <definedName name="DistPeakMethod" localSheetId="7">[27]Inputs!#REF!</definedName>
    <definedName name="DistPeakMethod">[27]Inputs!#REF!</definedName>
    <definedName name="DOCKET" localSheetId="7">#REF!</definedName>
    <definedName name="DOCKET">#REF!</definedName>
    <definedName name="DocketNumber">'[55]JHS-19'!$AR$2</definedName>
    <definedName name="DP.T">[10]INTERNAL!$A$46:$IV$48</definedName>
    <definedName name="DUDE" localSheetId="7" hidden="1">#REF!</definedName>
    <definedName name="DUDE" hidden="1">#REF!</definedName>
    <definedName name="DurPTC" localSheetId="7">#REF!</definedName>
    <definedName name="DurPTC">#REF!</definedName>
    <definedName name="EBFIT.T">[10]INTERNAL!$A$88:$IV$90</definedName>
    <definedName name="ec_46s1" localSheetId="7">'[2]Sched 46'!#REF!</definedName>
    <definedName name="ec_46s1">'[2]Sched 46'!#REF!</definedName>
    <definedName name="ec_46s2" localSheetId="7">'[2]Sched 46'!#REF!</definedName>
    <definedName name="ec_46s2">'[2]Sched 46'!#REF!</definedName>
    <definedName name="ec_46w1" localSheetId="7">'[2]Sched 46'!#REF!</definedName>
    <definedName name="ec_46w1">'[2]Sched 46'!#REF!</definedName>
    <definedName name="ec_46w2" localSheetId="7">'[2]Sched 46'!#REF!</definedName>
    <definedName name="ec_46w2">'[2]Sched 46'!#REF!</definedName>
    <definedName name="ec_49s1" localSheetId="7">'[2]Sched 46'!#REF!</definedName>
    <definedName name="ec_49s1">'[2]Sched 46'!#REF!</definedName>
    <definedName name="ec_49s2" localSheetId="7">'[2]Sched 46'!#REF!</definedName>
    <definedName name="ec_49s2">'[2]Sched 46'!#REF!</definedName>
    <definedName name="ec_49w1" localSheetId="7">'[2]Sched 46'!#REF!</definedName>
    <definedName name="ec_49w1">'[2]Sched 46'!#REF!</definedName>
    <definedName name="ec_49w2" localSheetId="7">'[2]Sched 46'!#REF!</definedName>
    <definedName name="ec_49w2">'[2]Sched 46'!#REF!</definedName>
    <definedName name="ee" hidden="1">{#N/A,#N/A,FALSE,"Month ";#N/A,#N/A,FALSE,"YTD";#N/A,#N/A,FALSE,"12 mo ended"}</definedName>
    <definedName name="EffTax">[10]INPUTS!$F$31</definedName>
    <definedName name="Electp1" localSheetId="7">#REF!</definedName>
    <definedName name="Electp1">#REF!</definedName>
    <definedName name="Electp2" localSheetId="7">#REF!</definedName>
    <definedName name="Electp2">#REF!</definedName>
    <definedName name="Electric_Prices">'[56]Monthly Price Summary'!$B$4:$E$27</definedName>
    <definedName name="ElecWC_LineItems">[19]BS!$AO$7:$AO$3420</definedName>
    <definedName name="ElRBLine">[19]BS!$AP$7:$AP$3141</definedName>
    <definedName name="EMPLBENE" localSheetId="7">#REF!</definedName>
    <definedName name="EMPLBENE">#REF!</definedName>
    <definedName name="EndDate">[29]Assumptions!$C$11</definedName>
    <definedName name="endptcyr" localSheetId="7">#REF!</definedName>
    <definedName name="endptcyr">#REF!</definedName>
    <definedName name="energy" localSheetId="7">'[2]Sched 46'!#REF!</definedName>
    <definedName name="energy">'[2]Sched 46'!#REF!</definedName>
    <definedName name="ENERGY_1">[10]EXTERNAL!$A$4:$IV$6</definedName>
    <definedName name="ENERGY_2">[10]EXTERNAL!$A$145:$IV$147</definedName>
    <definedName name="Engy">[24]Inputs!$D$9</definedName>
    <definedName name="Engy2">[53]Inputs!$D$12</definedName>
    <definedName name="enxco2005" localSheetId="7">#REF!</definedName>
    <definedName name="enxco2005">#REF!</definedName>
    <definedName name="enxcoescal" localSheetId="7">#REF!</definedName>
    <definedName name="enxcoescal">#REF!</definedName>
    <definedName name="enxcoownperc" localSheetId="7">#REF!</definedName>
    <definedName name="enxcoownperc">#REF!</definedName>
    <definedName name="epcfee" localSheetId="7">#REF!</definedName>
    <definedName name="epcfee">#REF!</definedName>
    <definedName name="EPIS.T">[10]INTERNAL!$A$49:$IV$51</definedName>
    <definedName name="equitperc" localSheetId="7">#REF!</definedName>
    <definedName name="equitperc">#REF!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strateRES" localSheetId="7">#REF!</definedName>
    <definedName name="estrateRES">#REF!</definedName>
    <definedName name="ex" hidden="1">{#N/A,#N/A,FALSE,"Summ";#N/A,#N/A,FALSE,"General"}</definedName>
    <definedName name="Exhibit_No.______MJS_4">'[17]MJS-4'!$O$3</definedName>
    <definedName name="Exhibit_No.______MJS_5">'[17]MJS-5'!$E$3</definedName>
    <definedName name="Exhibit_No.______MJS_6">'[17]MJS-6'!$F$3</definedName>
    <definedName name="Expected_Life" localSheetId="7">#REF!</definedName>
    <definedName name="Expected_Life">#REF!</definedName>
    <definedName name="F" localSheetId="7" hidden="1">#REF!</definedName>
    <definedName name="F" hidden="1">#REF!</definedName>
    <definedName name="f101top" localSheetId="7">#REF!</definedName>
    <definedName name="f101top">#REF!</definedName>
    <definedName name="f104top" localSheetId="7">#REF!</definedName>
    <definedName name="f104top">#REF!</definedName>
    <definedName name="f138top" localSheetId="7">#REF!</definedName>
    <definedName name="f138top">#REF!</definedName>
    <definedName name="f140top" localSheetId="7">#REF!</definedName>
    <definedName name="f140top">#REF!</definedName>
    <definedName name="Factorck">'[25]COS Factor Table'!$O$15:$O$113</definedName>
    <definedName name="FACTORS" localSheetId="7">#REF!</definedName>
    <definedName name="FACTORS">#REF!</definedName>
    <definedName name="FactorType">[28]Variables!$AK$2:$AL$12</definedName>
    <definedName name="FACTP" localSheetId="7">#REF!</definedName>
    <definedName name="FACTP">#REF!</definedName>
    <definedName name="FactSum">'[25]COS Factor Table'!$A$14:$O$113</definedName>
    <definedName name="FCR">'[46]Virtual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 localSheetId="7">[33]Backup!#REF!</definedName>
    <definedName name="FEB">[33]Backup!#REF!</definedName>
    <definedName name="Feb03AMA" localSheetId="7">'[34]BS C&amp;L'!#REF!</definedName>
    <definedName name="Feb03AMA">'[34]BS C&amp;L'!#REF!</definedName>
    <definedName name="Feb04AMA">[4]BS!$AE$7:$AE$3582</definedName>
    <definedName name="Feb05AMA" localSheetId="7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7">#REF!</definedName>
    <definedName name="FEBT">#REF!</definedName>
    <definedName name="Fed_Cap_Tax">[57]Inputs!$E$112</definedName>
    <definedName name="FEDERAL_INCOME_TAX" localSheetId="7">#REF!</definedName>
    <definedName name="FEDERAL_INCOME_TAX">#REF!</definedName>
    <definedName name="FedTaxRate">[29]Assumptions!$C$33</definedName>
    <definedName name="FERC_Lookup">'[58]Map Table'!$E$2:$F$58</definedName>
    <definedName name="FERCRATE" localSheetId="7">#REF!</definedName>
    <definedName name="FERCRATE">#REF!</definedName>
    <definedName name="FF" localSheetId="7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7">[18]model!#REF!</definedName>
    <definedName name="FIELDCHRG">[18]model!#REF!</definedName>
    <definedName name="Final" localSheetId="7">#REF!</definedName>
    <definedName name="Final">#REF!</definedName>
    <definedName name="firstptcyr" localSheetId="7">#REF!</definedName>
    <definedName name="firstptcyr">#REF!</definedName>
    <definedName name="firstyearmonths" localSheetId="7">#REF!</definedName>
    <definedName name="firstyearmonths">#REF!</definedName>
    <definedName name="FIT" localSheetId="7">#REF!</definedName>
    <definedName name="FIT">#REF!</definedName>
    <definedName name="FIT_Tax_Rate">'[32]Assumptions (Input)'!$B$5</definedName>
    <definedName name="fixedtrans" localSheetId="7">#REF!</definedName>
    <definedName name="fixedtrans">#REF!</definedName>
    <definedName name="fpldebt" localSheetId="7">#REF!</definedName>
    <definedName name="fpldebt">#REF!</definedName>
    <definedName name="FPLequit" localSheetId="7">#REF!</definedName>
    <definedName name="FPLequit">#REF!</definedName>
    <definedName name="FranchiseTax">[31]Variables!$D$26</definedName>
    <definedName name="FTAX">[10]INPUTS!$F$30</definedName>
    <definedName name="Fuel" localSheetId="7">#REF!</definedName>
    <definedName name="Fuel">#REF!</definedName>
    <definedName name="Func">'[25]Func Factor Table'!$A$10:$H$77</definedName>
    <definedName name="Func_Ftrs" localSheetId="7">#REF!</definedName>
    <definedName name="Func_Ftrs">#REF!</definedName>
    <definedName name="Func_GTD_Percents" localSheetId="7">#REF!</definedName>
    <definedName name="Func_GTD_Percents">#REF!</definedName>
    <definedName name="Func_MC" localSheetId="7">#REF!</definedName>
    <definedName name="Func_MC">#REF!</definedName>
    <definedName name="Func_Percents" localSheetId="7">#REF!</definedName>
    <definedName name="Func_Percents">#REF!</definedName>
    <definedName name="Func_Rev_Req1" localSheetId="7">#REF!</definedName>
    <definedName name="Func_Rev_Req1">#REF!</definedName>
    <definedName name="Func_Rev_Req2" localSheetId="7">#REF!</definedName>
    <definedName name="Func_Rev_Req2">#REF!</definedName>
    <definedName name="Func_Revenue" localSheetId="7">#REF!</definedName>
    <definedName name="Func_Revenue">#REF!</definedName>
    <definedName name="Function">'[25]Func Study'!$AB$250</definedName>
    <definedName name="GasRBLine">[4]BS!$AS$7:$AS$3631</definedName>
    <definedName name="GasWC_LineItem">[4]BS!$AR$7:$AR$3631</definedName>
    <definedName name="GDPIP" localSheetId="7">#REF!</definedName>
    <definedName name="GDPIP">#REF!</definedName>
    <definedName name="GeoDate" localSheetId="7">'[48]Dispatch Cases'!#REF!</definedName>
    <definedName name="GeoDate">'[48]Dispatch Cases'!#REF!</definedName>
    <definedName name="GP.T">[10]INTERNAL!$A$52:$IV$54</definedName>
    <definedName name="gpdip" localSheetId="7">#REF!</definedName>
    <definedName name="gpdip">#REF!</definedName>
    <definedName name="graph" localSheetId="7">#REF!</definedName>
    <definedName name="graph">#REF!</definedName>
    <definedName name="GREATER10MW" localSheetId="7">#REF!</definedName>
    <definedName name="GREATER10MW">#REF!</definedName>
    <definedName name="GTD_Percents" localSheetId="7">#REF!</definedName>
    <definedName name="GTD_Percents">#REF!</definedName>
    <definedName name="HEIGHT" localSheetId="7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owToChange" localSheetId="7">#REF!</definedName>
    <definedName name="howToChange">#REF!</definedName>
    <definedName name="howToCheck" localSheetId="7">#REF!</definedName>
    <definedName name="howToCheck">#REF!</definedName>
    <definedName name="HRAccumDep" localSheetId="7">'[59]JHS-10 Adjstmts'!#REF!</definedName>
    <definedName name="HRAccumDep">'[59]JHS-10 Adjstmts'!#REF!</definedName>
    <definedName name="HRDepExp" localSheetId="7">'[59]JHS-10 Adjstmts'!#REF!</definedName>
    <definedName name="HRDepExp">'[59]JHS-10 Adjstmts'!#REF!</definedName>
    <definedName name="HRDFIT" localSheetId="7">'[59]JHS-10 Adjstmts'!#REF!</definedName>
    <definedName name="HRDFIT">'[59]JHS-10 Adjstmts'!#REF!</definedName>
    <definedName name="HRGrossPlant" localSheetId="7">'[59]JHS-10 Adjstmts'!#REF!</definedName>
    <definedName name="HRGrossPlant">'[59]JHS-10 Adjstmts'!#REF!</definedName>
    <definedName name="HRPrdctnOM" localSheetId="7">'[59]JHS-10 Adjstmts'!#REF!</definedName>
    <definedName name="HRPrdctnOM">'[59]JHS-10 Adjstmts'!#REF!</definedName>
    <definedName name="HRPropIns" localSheetId="7">'[59]JHS-10 Adjstmts'!#REF!</definedName>
    <definedName name="HRPropIns">'[59]JHS-10 Adjstmts'!#REF!</definedName>
    <definedName name="HRPropTax" localSheetId="7">'[59]JHS-10 Adjstmts'!#REF!</definedName>
    <definedName name="HRPropTax">'[59]JHS-10 Adjstmts'!#REF!</definedName>
    <definedName name="HRPwrCsts" localSheetId="7">'[59]JHS-10 Adjstmts'!#REF!</definedName>
    <definedName name="HRPwrCsts">'[59]JHS-10 Adjstmts'!#REF!</definedName>
    <definedName name="HTML_CodePage">1252</definedName>
    <definedName name="HTML_Control" localSheetId="5">{"'Sheet1'!$A$1:$J$121"}</definedName>
    <definedName name="HTML_Control" localSheetId="7">{"'Sheet1'!$A$1:$J$121"}</definedName>
    <definedName name="HTML_Control" localSheetId="3">{"'Sheet1'!$A$1:$J$121"}</definedName>
    <definedName name="HTML_Control" localSheetId="4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7">#REF!</definedName>
    <definedName name="HydroCap">#REF!</definedName>
    <definedName name="HydroGen" localSheetId="7">[48]Dispatch!#REF!</definedName>
    <definedName name="HydroGen">[48]Dispatch!#REF!</definedName>
    <definedName name="IBFIT.T">[10]INTERNAL!$A$85:$IV$87</definedName>
    <definedName name="ID_0303_RVN_data" localSheetId="7">#REF!</definedName>
    <definedName name="ID_0303_RVN_data">#REF!</definedName>
    <definedName name="IDcontractsRVN" localSheetId="7">#REF!</definedName>
    <definedName name="IDcontractsRVN">#REF!</definedName>
    <definedName name="IDCRATE" localSheetId="7">#REF!</definedName>
    <definedName name="IDCRATE">#REF!</definedName>
    <definedName name="inact" localSheetId="7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7">#REF!</definedName>
    <definedName name="INCSTMNT">#REF!</definedName>
    <definedName name="INCSTMT" localSheetId="7">#REF!</definedName>
    <definedName name="INCSTMT">#REF!</definedName>
    <definedName name="inctaxrate">0.4</definedName>
    <definedName name="INDADJ" localSheetId="7">#REF!</definedName>
    <definedName name="INDADJ">#REF!</definedName>
    <definedName name="inflat" localSheetId="7">#REF!</definedName>
    <definedName name="inflat">#REF!</definedName>
    <definedName name="inflatCERA" localSheetId="7">#REF!</definedName>
    <definedName name="inflatCERA">#REF!</definedName>
    <definedName name="InfoPane" localSheetId="7">#REF!</definedName>
    <definedName name="InfoPane">#REF!</definedName>
    <definedName name="InformationPane" localSheetId="7">#REF!</definedName>
    <definedName name="InformationPane">#REF!</definedName>
    <definedName name="InfpPane" localSheetId="7">#REF!</definedName>
    <definedName name="InfpPane">#REF!</definedName>
    <definedName name="INPUT" localSheetId="7">[60]Summary!#REF!</definedName>
    <definedName name="INPUT">[60]Summary!#REF!</definedName>
    <definedName name="Inputs" localSheetId="7">'[61]Daily Calc'!#REF!</definedName>
    <definedName name="Inputs">'[61]Daily Calc'!#REF!</definedName>
    <definedName name="Instructions" localSheetId="7">#REF!</definedName>
    <definedName name="Instructions">#REF!</definedName>
    <definedName name="Insurance_Rate">'[32]Assumptions (Input)'!$B$9</definedName>
    <definedName name="INTRESEXCH">[62]Sheet1!$AG$1</definedName>
    <definedName name="INVPLAN" localSheetId="7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7">[33]Backup!#REF!</definedName>
    <definedName name="JAN">[33]Backup!#REF!</definedName>
    <definedName name="Jan03AMA" localSheetId="7">'[34]BS C&amp;L'!#REF!</definedName>
    <definedName name="Jan03AMA">'[34]BS C&amp;L'!#REF!</definedName>
    <definedName name="Jan04AMA">[4]BS!$AD$7:$AD$3582</definedName>
    <definedName name="Jan05AMA" localSheetId="7">#REF!</definedName>
    <definedName name="Jan05AMA">#REF!</definedName>
    <definedName name="Jan06AMA" localSheetId="7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7">#REF!</definedName>
    <definedName name="JANT">#REF!</definedName>
    <definedName name="jfkljsdkljiejgr" hidden="1">{#N/A,#N/A,FALSE,"Summ";#N/A,#N/A,FALSE,"General"}</definedName>
    <definedName name="jjj">[63]Inputs!$N$18</definedName>
    <definedName name="JP_Bal">[64]ACCOUNTS!$AG$31</definedName>
    <definedName name="JUL" localSheetId="7">[33]Backup!#REF!</definedName>
    <definedName name="JUL">[33]Backup!#REF!</definedName>
    <definedName name="Jul03AMA" localSheetId="7">'[34]BS C&amp;L'!#REF!</definedName>
    <definedName name="Jul03AMA">'[34]BS C&amp;L'!#REF!</definedName>
    <definedName name="Jul04AMA">[4]BS!$AJ$7:$AJ$3582</definedName>
    <definedName name="Jul05AMA" localSheetId="7">#REF!</definedName>
    <definedName name="Jul05AMA">#REF!</definedName>
    <definedName name="Jul09AMA">[6]BS!$AQ$7:$AQ$1726</definedName>
    <definedName name="julcf" localSheetId="7">#REF!</definedName>
    <definedName name="julcf">#REF!</definedName>
    <definedName name="julcost" localSheetId="7">#REF!</definedName>
    <definedName name="julcost">#REF!</definedName>
    <definedName name="JULT" localSheetId="7">#REF!</definedName>
    <definedName name="JULT">#REF!</definedName>
    <definedName name="July17AMA">[14]BS!$AK$8:$AK$2552</definedName>
    <definedName name="JUN" localSheetId="7">[33]Backup!#REF!</definedName>
    <definedName name="JUN">[33]Backup!#REF!</definedName>
    <definedName name="Jun03AMA" localSheetId="7">'[34]BS C&amp;L'!#REF!</definedName>
    <definedName name="Jun03AMA">'[34]BS C&amp;L'!#REF!</definedName>
    <definedName name="Jun04AMA">[4]BS!$AI$7:$AI$3582</definedName>
    <definedName name="Jun05AMA" localSheetId="7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7">#REF!</definedName>
    <definedName name="JUNT">#REF!</definedName>
    <definedName name="Jurisdiction">[28]Variables!$AK$15</definedName>
    <definedName name="JurisNumber">[28]Variables!$AL$15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'[42]KJB-12 Sum'!$AS$2</definedName>
    <definedName name="k_FITrate">'[42]KJB-3,11 Def'!$L$20</definedName>
    <definedName name="keep_Docket_Number">'[65]KJB-3 Sum'!$AQ$2</definedName>
    <definedName name="keep_FIT">'[65]KJB-7 Def'!$L$20</definedName>
    <definedName name="keep_KJB_3_Rate_Increase">'[65]KJB-7 Def'!$C$3</definedName>
    <definedName name="keep_KJB_4_Electric_Summary">'[65]KJB-3 Sum'!$AQ$3</definedName>
    <definedName name="keep_KJB_8_Common_Adjs">'[65]KJB-5 Cmn Adj'!$L$3</definedName>
    <definedName name="keep_KJB_9_Electric_Only">'[65]KJB-5 El Adj'!$E$3</definedName>
    <definedName name="keep_PSE">'[66]Gas Summary'!$I$5</definedName>
    <definedName name="keep_TESTYEAR">'[65]KJB-5 Cmn Adj'!$B$7</definedName>
    <definedName name="kp_DOCKET">'[66]Gas Detail Pages'!$A$9</definedName>
    <definedName name="Kwh_grc06_tye0905" localSheetId="7">#REF!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7">#REF!</definedName>
    <definedName name="LABORMOD">#REF!</definedName>
    <definedName name="LABORROLL" localSheetId="7">#REF!</definedName>
    <definedName name="LABORROLL">#REF!</definedName>
    <definedName name="Last_Row" localSheetId="7">#N/A</definedName>
    <definedName name="Last_Row">#N/A</definedName>
    <definedName name="LATEPAY">[62]Sheet1!$E$3:$E$25</definedName>
    <definedName name="Lease_total" localSheetId="7">#REF!</definedName>
    <definedName name="Lease_total">#REF!</definedName>
    <definedName name="Levy_Rate">'[32]Assumptions (Input)'!$B$6</definedName>
    <definedName name="limcount">1</definedName>
    <definedName name="LINE.T">[10]INTERNAL!$A$55:$IV$57</definedName>
    <definedName name="Line_10" localSheetId="7">#REF!</definedName>
    <definedName name="Line_10">#REF!</definedName>
    <definedName name="Line_11" localSheetId="7">#REF!</definedName>
    <definedName name="Line_11">#REF!</definedName>
    <definedName name="Line_12" localSheetId="7">#REF!</definedName>
    <definedName name="Line_12">#REF!</definedName>
    <definedName name="line_14" localSheetId="7">#REF!</definedName>
    <definedName name="line_14">#REF!</definedName>
    <definedName name="Line_15" localSheetId="7">#REF!</definedName>
    <definedName name="Line_15">#REF!</definedName>
    <definedName name="Line_19" localSheetId="7">#REF!</definedName>
    <definedName name="Line_19">#REF!</definedName>
    <definedName name="Line_22" localSheetId="7">#REF!</definedName>
    <definedName name="Line_22">#REF!</definedName>
    <definedName name="Line_23" localSheetId="7">#REF!</definedName>
    <definedName name="Line_23">#REF!</definedName>
    <definedName name="Line_25" localSheetId="7">#REF!</definedName>
    <definedName name="Line_25">#REF!</definedName>
    <definedName name="Line_Ext_Credit" localSheetId="7">#REF!</definedName>
    <definedName name="Line_Ext_Credit">#REF!</definedName>
    <definedName name="Line_OH" localSheetId="7">#REF!</definedName>
    <definedName name="Line_OH">#REF!</definedName>
    <definedName name="LinkCos">'[25]JAM Download'!$K$4</definedName>
    <definedName name="Load_Factor">[67]ACCOUNTS!$AG$167</definedName>
    <definedName name="LoadArray">'[68]Load Source Data'!$C$78:$X$89</definedName>
    <definedName name="LoadGrowthAdder" localSheetId="7">#REF!</definedName>
    <definedName name="LoadGrowthAdder">#REF!</definedName>
    <definedName name="LOG" localSheetId="7">[33]Backup!#REF!</definedName>
    <definedName name="LOG">[33]Backup!#REF!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 localSheetId="7">[33]Backup!#REF!</definedName>
    <definedName name="LOSS">[33]Backup!#REF!</definedName>
    <definedName name="M" localSheetId="7">'[2]Sched 46'!#REF!</definedName>
    <definedName name="M">'[2]Sched 46'!#REF!</definedName>
    <definedName name="M9100F4" localSheetId="7">#REF!</definedName>
    <definedName name="M9100F4">#REF!</definedName>
    <definedName name="M9100F4_v4">[69]M9100F4!$A$1:$V$99</definedName>
    <definedName name="MACRS">'[32]MACRS RATES'!$A$3:$AT$10</definedName>
    <definedName name="MACTIT" localSheetId="7">#REF!</definedName>
    <definedName name="MACTIT">#REF!</definedName>
    <definedName name="manutaxfit" localSheetId="7">#REF!</definedName>
    <definedName name="manutaxfit">#REF!</definedName>
    <definedName name="MAR" localSheetId="7">[33]Backup!#REF!</definedName>
    <definedName name="MAR">[33]Backup!#REF!</definedName>
    <definedName name="Mar03AMA" localSheetId="7">'[34]BS C&amp;L'!#REF!</definedName>
    <definedName name="Mar03AMA">'[34]BS C&amp;L'!#REF!</definedName>
    <definedName name="Mar04AMA">[4]BS!$AF$7:$AF$3582</definedName>
    <definedName name="Mar05AMA" localSheetId="7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7">#REF!</definedName>
    <definedName name="MART">#REF!</definedName>
    <definedName name="MAY" localSheetId="7">[33]Backup!#REF!</definedName>
    <definedName name="MAY">[33]Backup!#REF!</definedName>
    <definedName name="May03AMA" localSheetId="7">'[34]BS C&amp;L'!#REF!</definedName>
    <definedName name="May03AMA">'[34]BS C&amp;L'!#REF!</definedName>
    <definedName name="May04AMA">[4]BS!$AH$7:$AH$3582</definedName>
    <definedName name="May05AMA" localSheetId="7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7">#REF!</definedName>
    <definedName name="MAYT">#REF!</definedName>
    <definedName name="mcnarycost" localSheetId="7">#REF!</definedName>
    <definedName name="mcnarycost">#REF!</definedName>
    <definedName name="mcnarytoggle" localSheetId="7">#REF!</definedName>
    <definedName name="mcnarytoggle">#REF!</definedName>
    <definedName name="MCtoREV" localSheetId="7">#REF!</definedName>
    <definedName name="MCtoREV">#REF!</definedName>
    <definedName name="median_energy" localSheetId="7">#REF!</definedName>
    <definedName name="median_energy">#REF!</definedName>
    <definedName name="MEN" localSheetId="7">[1]Jan!#REF!</definedName>
    <definedName name="MEN">[1]Jan!#REF!</definedName>
    <definedName name="Menu_Begin" localSheetId="7">#REF!</definedName>
    <definedName name="Menu_Begin">#REF!</definedName>
    <definedName name="Menu_Caption" localSheetId="7">#REF!</definedName>
    <definedName name="Menu_Caption">#REF!</definedName>
    <definedName name="Menu_Large" localSheetId="7">#REF!</definedName>
    <definedName name="Menu_Large">#REF!</definedName>
    <definedName name="Menu_Name" localSheetId="7">#REF!</definedName>
    <definedName name="Menu_Name">#REF!</definedName>
    <definedName name="Menu_OnAction" localSheetId="7">#REF!</definedName>
    <definedName name="Menu_OnAction">#REF!</definedName>
    <definedName name="Menu_Parent" localSheetId="7">#REF!</definedName>
    <definedName name="Menu_Parent">#REF!</definedName>
    <definedName name="Menu_Small" localSheetId="7">#REF!</definedName>
    <definedName name="Menu_Small">#REF!</definedName>
    <definedName name="menu1_Button5_Click" localSheetId="7">[70]!menu1_Button5_Click</definedName>
    <definedName name="menu1_Button5_Click">[70]!menu1_Button5_Click</definedName>
    <definedName name="menu1_Button6_Click" localSheetId="7">[70]!menu1_Button6_Click</definedName>
    <definedName name="menu1_Button6_Click">[70]!menu1_Button6_Click</definedName>
    <definedName name="MERGER_COST">[62]Sheet1!$AF$3:$AJ$28</definedName>
    <definedName name="MERGERCOSTS" localSheetId="7">[71]model!#REF!</definedName>
    <definedName name="MERGERCOSTS">[71]model!#REF!</definedName>
    <definedName name="METER" localSheetId="7">'[2]Sched 46'!#REF!</definedName>
    <definedName name="METER">'[2]Sched 46'!#REF!</definedName>
    <definedName name="Method">[24]Inputs!$C$6</definedName>
    <definedName name="Miller" hidden="1">{#N/A,#N/A,FALSE,"Expenditures";#N/A,#N/A,FALSE,"Property Placed In-Service";#N/A,#N/A,FALSE,"CWIP Balances"}</definedName>
    <definedName name="MISCELLANEOUS" localSheetId="7">#REF!</definedName>
    <definedName name="MISCELLANEOUS">#REF!</definedName>
    <definedName name="MONTH" localSheetId="7">[33]Backup!#REF!</definedName>
    <definedName name="MONTH">[33]Backup!#REF!</definedName>
    <definedName name="monthlist">[72]Table!$R$2:$S$13</definedName>
    <definedName name="monthtotals">'[72]WA SBC'!$D$40:$O$40</definedName>
    <definedName name="MonTotalDispatch" localSheetId="7">[48]Dispatch!#REF!</definedName>
    <definedName name="MonTotalDispatch">[48]Dispatch!#REF!</definedName>
    <definedName name="MT" localSheetId="7">#REF!</definedName>
    <definedName name="MT">#REF!</definedName>
    <definedName name="MTD_Format">[73]Mthly!$B$11:$D$11,[73]Mthly!$B$31:$D$31</definedName>
    <definedName name="MTKWH" localSheetId="7">#REF!</definedName>
    <definedName name="MTKWH">#REF!</definedName>
    <definedName name="MTR_YR3">[74]Variables!$E$14</definedName>
    <definedName name="MTREV" localSheetId="7">#REF!</definedName>
    <definedName name="MTREV">#REF!</definedName>
    <definedName name="MULT" localSheetId="7">#REF!</definedName>
    <definedName name="MULT">#REF!</definedName>
    <definedName name="MustRunGen" localSheetId="7">[48]Dispatch!#REF!</definedName>
    <definedName name="MustRunGen">[48]Dispatch!#REF!</definedName>
    <definedName name="Mwh" localSheetId="7">#REF!</definedName>
    <definedName name="Mwh">#REF!</definedName>
    <definedName name="name" localSheetId="7">[13]DT_A_DOL93!#REF!</definedName>
    <definedName name="name">[13]DT_A_DOL93!#REF!</definedName>
    <definedName name="nameplate" localSheetId="7">#REF!</definedName>
    <definedName name="nameplate">#REF!</definedName>
    <definedName name="NavPane" localSheetId="7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[25]Inputs!$G$8</definedName>
    <definedName name="NetToGross">[31]Variables!$D$23</definedName>
    <definedName name="new" hidden="1">{#N/A,#N/A,FALSE,"Summ";#N/A,#N/A,FALSE,"General"}</definedName>
    <definedName name="NEWMO1" localSheetId="7">[1]Jan!#REF!</definedName>
    <definedName name="NEWMO1">[1]Jan!#REF!</definedName>
    <definedName name="NEWMO2" localSheetId="7">[1]Jan!#REF!</definedName>
    <definedName name="NEWMO2">[1]Jan!#REF!</definedName>
    <definedName name="NEWMONTH" localSheetId="7">[1]Jan!#REF!</definedName>
    <definedName name="NEWMONTH">[1]Jan!#REF!</definedName>
    <definedName name="newname" localSheetId="7">[13]DT_A_DOL93!#REF!</definedName>
    <definedName name="newname">[13]DT_A_DOL93!#REF!</definedName>
    <definedName name="non_AURORA_lookup" localSheetId="7">#REF!</definedName>
    <definedName name="non_AURORA_lookup">#REF!</definedName>
    <definedName name="non_core_lookup" localSheetId="7">#REF!</definedName>
    <definedName name="non_core_lookup">#REF!</definedName>
    <definedName name="nonrefundtrans" localSheetId="7">#REF!</definedName>
    <definedName name="nonrefundtrans">#REF!</definedName>
    <definedName name="NORMALIZE" localSheetId="7">#REF!</definedName>
    <definedName name="NORMALIZE">#REF!</definedName>
    <definedName name="NOV" localSheetId="7">[33]Backup!#REF!</definedName>
    <definedName name="NOV">[33]Backup!#REF!</definedName>
    <definedName name="Nov03AMA">[8]BS!$AI$7:$AI$3582</definedName>
    <definedName name="Nov04AMA">[4]BS!$AN$7:$AN$3582</definedName>
    <definedName name="Nov05AMA" localSheetId="7">#REF!</definedName>
    <definedName name="Nov05AMA">#REF!</definedName>
    <definedName name="Nov09AMA">[6]BS!$AU$7:$AU$1726</definedName>
    <definedName name="novcf" localSheetId="7">#REF!</definedName>
    <definedName name="novcf">#REF!</definedName>
    <definedName name="novcost" localSheetId="7">#REF!</definedName>
    <definedName name="novcost">#REF!</definedName>
    <definedName name="NOVT" localSheetId="7">#REF!</definedName>
    <definedName name="NOVT">#REF!</definedName>
    <definedName name="NPC">[27]Inputs!$N$18</definedName>
    <definedName name="NRG">[10]CLASSIFIERS!$A$5:$IV$5</definedName>
    <definedName name="NUM" localSheetId="7">#REF!</definedName>
    <definedName name="NUM">#REF!</definedName>
    <definedName name="Number_of_Payments" localSheetId="7">MATCH(0.01,End_Bal,-1)+1</definedName>
    <definedName name="Number_of_Payments">MATCH(0.01,End_Bal,-1)+1</definedName>
    <definedName name="numturbines" localSheetId="7">#REF!</definedName>
    <definedName name="numturbines">#REF!</definedName>
    <definedName name="numturbptc" localSheetId="7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7">[13]DT_A_AMW93!#REF!</definedName>
    <definedName name="NWSales_MWH">[13]DT_A_AMW93!#REF!</definedName>
    <definedName name="O_M_Input">'[32]MiscItems(Input)'!$B$5:$AO$8,'[32]MiscItems(Input)'!$B$13:$AO$13,'[32]MiscItems(Input)'!$B$15:$B$17,'[32]MiscItems(Input)'!$B$17:$AO$17,'[32]MiscItems(Input)'!$B$15:$AO$15</definedName>
    <definedName name="O_M_Rate">'[46]Virtual 49 Back-Up'!$B$21</definedName>
    <definedName name="OBCLEASE">[62]Sheet1!$AF$4:$AI$23</definedName>
    <definedName name="OCT" localSheetId="7">[33]Backup!#REF!</definedName>
    <definedName name="OCT">[33]Backup!#REF!</definedName>
    <definedName name="Oct03AMA">[8]BS!$AH$7:$AH$3582</definedName>
    <definedName name="Oct04AMA">[4]BS!$AM$7:$AM$3582</definedName>
    <definedName name="Oct05AMA" localSheetId="7">#REF!</definedName>
    <definedName name="Oct05AMA">#REF!</definedName>
    <definedName name="Oct09AMA">[6]BS!$AT$7:$AT$1726</definedName>
    <definedName name="Oct17AMA">[14]BS!$AN$8:$AN$2552</definedName>
    <definedName name="octcf" localSheetId="7">#REF!</definedName>
    <definedName name="octcf">#REF!</definedName>
    <definedName name="octcost" localSheetId="7">#REF!</definedName>
    <definedName name="octcost">#REF!</definedName>
    <definedName name="OCTT" localSheetId="7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7">#REF!</definedName>
    <definedName name="OMtoggle">#REF!</definedName>
    <definedName name="ONE" localSheetId="7">[1]Jan!#REF!</definedName>
    <definedName name="ONE">[1]Jan!#REF!</definedName>
    <definedName name="OP_Mo_Year1" localSheetId="7">#REF!</definedName>
    <definedName name="OP_Mo_Year1">#REF!</definedName>
    <definedName name="OPCONT" localSheetId="7">#REF!</definedName>
    <definedName name="OPCONT">#REF!</definedName>
    <definedName name="OPEXPPF" localSheetId="7">[75]model!#REF!</definedName>
    <definedName name="OPEXPPF">[75]model!#REF!</definedName>
    <definedName name="OPEXPRS" localSheetId="7">[18]model!#REF!</definedName>
    <definedName name="OPEXPRS">[18]model!#REF!</definedName>
    <definedName name="option">'[76]Dist Misc'!$F$120</definedName>
    <definedName name="OthRCF">[41]INPUTS!$F$41</definedName>
    <definedName name="OthUnc">[10]INPUTS!$F$36</definedName>
    <definedName name="outlookdata">'[77]pivoted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7">#REF!</definedName>
    <definedName name="Page1">#REF!</definedName>
    <definedName name="Page110" localSheetId="7">#REF!</definedName>
    <definedName name="Page110">#REF!</definedName>
    <definedName name="Page120" localSheetId="7">#REF!</definedName>
    <definedName name="Page120">#REF!</definedName>
    <definedName name="Page2" localSheetId="7">#REF!</definedName>
    <definedName name="Page2">#REF!</definedName>
    <definedName name="PAGE3" localSheetId="7">#REF!</definedName>
    <definedName name="PAGE3">#REF!</definedName>
    <definedName name="Page4" localSheetId="7">#REF!</definedName>
    <definedName name="Page4">#REF!</definedName>
    <definedName name="Page5" localSheetId="7">#REF!</definedName>
    <definedName name="Page5">#REF!</definedName>
    <definedName name="Page6" localSheetId="7">#REF!</definedName>
    <definedName name="Page6">#REF!</definedName>
    <definedName name="Page62" localSheetId="7">[78]TransInvest!#REF!</definedName>
    <definedName name="Page62">[78]TransInvest!#REF!</definedName>
    <definedName name="page65" localSheetId="7">#REF!</definedName>
    <definedName name="page65">#REF!</definedName>
    <definedName name="page66" localSheetId="7">#REF!</definedName>
    <definedName name="page66">#REF!</definedName>
    <definedName name="page67" localSheetId="7">#REF!</definedName>
    <definedName name="page67">#REF!</definedName>
    <definedName name="page68" localSheetId="7">#REF!</definedName>
    <definedName name="page68">#REF!</definedName>
    <definedName name="page69" localSheetId="7">#REF!</definedName>
    <definedName name="page69">#REF!</definedName>
    <definedName name="Page7" localSheetId="7">#REF!</definedName>
    <definedName name="Page7">#REF!</definedName>
    <definedName name="page8" localSheetId="7">#REF!</definedName>
    <definedName name="page8">#REF!</definedName>
    <definedName name="PALL" localSheetId="7">#REF!</definedName>
    <definedName name="PALL">#REF!</definedName>
    <definedName name="parasitic" localSheetId="7">#REF!</definedName>
    <definedName name="parasitic">#REF!</definedName>
    <definedName name="parasiticprice" localSheetId="7">#REF!</definedName>
    <definedName name="parasiticprice">#REF!</definedName>
    <definedName name="PBLOCK" localSheetId="7">#REF!</definedName>
    <definedName name="PBLOCK">#REF!</definedName>
    <definedName name="PBLOCKWZ" localSheetId="7">#REF!</definedName>
    <definedName name="PBLOCKWZ">#REF!</definedName>
    <definedName name="PCOMP" localSheetId="7">#REF!</definedName>
    <definedName name="PCOMP">#REF!</definedName>
    <definedName name="PCOMPOSITES" localSheetId="7">#REF!</definedName>
    <definedName name="PCOMPOSITES">#REF!</definedName>
    <definedName name="PCOMPWZ" localSheetId="7">#REF!</definedName>
    <definedName name="PCOMPWZ">#REF!</definedName>
    <definedName name="peak_new_table">'[79]2008 Extreme Peaks - 080403'!$E$5:$AD$8</definedName>
    <definedName name="peak_table">'[79]Peaks-F01'!$C$5:$E$243</definedName>
    <definedName name="PeakMethod">[24]Inputs!$T$5</definedName>
    <definedName name="PEBBLE" localSheetId="7">[18]model!#REF!</definedName>
    <definedName name="PEBBLE">[18]model!#REF!</definedName>
    <definedName name="percdebtcov" localSheetId="7">#REF!</definedName>
    <definedName name="percdebtcov">#REF!</definedName>
    <definedName name="Percent_debt">[57]Inputs!$E$129</definedName>
    <definedName name="PERCENTAGES_CALCULATED" localSheetId="7">#REF!</definedName>
    <definedName name="PERCENTAGES_CALCULATED">#REF!</definedName>
    <definedName name="percpersonal" localSheetId="7">#REF!</definedName>
    <definedName name="percpersonal">#REF!</definedName>
    <definedName name="percreal" localSheetId="7">#REF!</definedName>
    <definedName name="percreal">#REF!</definedName>
    <definedName name="personalproptaxadjust" localSheetId="7">#REF!</definedName>
    <definedName name="personalproptaxadjust">#REF!</definedName>
    <definedName name="Plant_Input">'[32]Plant(Input)'!$B$7:$AP$9,'[32]Plant(Input)'!$B$11,'[32]Plant(Input)'!$B$15:$AP$15,'[32]Plant(Input)'!$B$18,'[32]Plant(Input)'!$B$20:$AP$20</definedName>
    <definedName name="PMAC" localSheetId="7">[33]Backup!#REF!</definedName>
    <definedName name="PMAC">[33]Backup!#REF!</definedName>
    <definedName name="postclawdev" localSheetId="7">#REF!</definedName>
    <definedName name="postclawdev">#REF!</definedName>
    <definedName name="postclawdevshar" localSheetId="7">#REF!</definedName>
    <definedName name="postclawdevshar">#REF!</definedName>
    <definedName name="postclawtaxshar" localSheetId="7">#REF!</definedName>
    <definedName name="postclawtaxshar">#REF!</definedName>
    <definedName name="postclawtaxshare" localSheetId="7">#REF!</definedName>
    <definedName name="postclawtaxshare">#REF!</definedName>
    <definedName name="postpreftaxshar" localSheetId="7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7">#REF!</definedName>
    <definedName name="ppl_wkly_vect_input">#REF!</definedName>
    <definedName name="preferredreturn" localSheetId="7">#REF!</definedName>
    <definedName name="preferredreturn">#REF!</definedName>
    <definedName name="PRESENT" localSheetId="7">#REF!</definedName>
    <definedName name="PRESENT">#REF!</definedName>
    <definedName name="presentvaluedate" localSheetId="7">#REF!</definedName>
    <definedName name="presentvaluedate">#REF!</definedName>
    <definedName name="pretaxdebt" localSheetId="7">#REF!</definedName>
    <definedName name="pretaxdebt">#REF!</definedName>
    <definedName name="PreTaxDebtCost">[29]Assumptions!$I$56</definedName>
    <definedName name="pretaxequit" localSheetId="7">#REF!</definedName>
    <definedName name="pretaxequit">#REF!</definedName>
    <definedName name="PreTaxWACC">[29]Assumptions!$I$62</definedName>
    <definedName name="PRICCHNG" localSheetId="7">#REF!</definedName>
    <definedName name="PRICCHNG">#REF!</definedName>
    <definedName name="PriceCaseTable" localSheetId="7">#REF!</definedName>
    <definedName name="PriceCaseTable">#REF!</definedName>
    <definedName name="Prices_Aurora">'[56]Monthly Price Summary'!$C$4:$H$63</definedName>
    <definedName name="PRINT" localSheetId="7">'[2]Sched 46'!#REF!</definedName>
    <definedName name="PRINT">'[2]Sched 46'!#REF!</definedName>
    <definedName name="PRINT_ADJUSTMENTS" localSheetId="7">'[80]2009 GRC Elec Prop Tax'!#REF!</definedName>
    <definedName name="PRINT_ADJUSTMENTS">'[80]2009 GRC Elec Prop Tax'!#REF!</definedName>
    <definedName name="_xlnm.Print_Area" localSheetId="5">'2019 Equal % Allocation'!$A$1:$I$47</definedName>
    <definedName name="_xlnm.Print_Area" localSheetId="2">'2020 Equal % Allocation'!$A$1:$I$47</definedName>
    <definedName name="_xlnm.Print_Area" localSheetId="1">'2020 Proposed Impacts'!$A$1:$L$44</definedName>
    <definedName name="_xlnm.Print_Area" localSheetId="6">'Estimated Base Revenue'!$A$1:$O$47</definedName>
    <definedName name="_xlnm.Print_Area" localSheetId="3">'Street &amp; Area Lighting'!$A$1:$J$200</definedName>
    <definedName name="_xlnm.Print_Area" localSheetId="4">'Typical Residential Notice'!$A$1:$W$93</definedName>
    <definedName name="Print_Area_Reset">#N/A</definedName>
    <definedName name="Print_Area1" localSheetId="7">#REF!</definedName>
    <definedName name="Print_Area1">#REF!</definedName>
    <definedName name="_xlnm.Print_Titles" localSheetId="3">'Street &amp; Area Lighting'!$1:$23</definedName>
    <definedName name="_xlnm.Print_Titles">#REF!</definedName>
    <definedName name="Prior_Month">[37]Sch_120!$I$21</definedName>
    <definedName name="PRO_FORMA" localSheetId="7">#REF!</definedName>
    <definedName name="PRO_FORMA">#REF!</definedName>
    <definedName name="PRODADJ" localSheetId="7">[18]model!#REF!</definedName>
    <definedName name="PRODADJ">[18]model!#REF!</definedName>
    <definedName name="Prodprop" localSheetId="7">#REF!</definedName>
    <definedName name="Prodprop">#REF!</definedName>
    <definedName name="Production_Factor" localSheetId="7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7">[81]Bremerton!#REF!</definedName>
    <definedName name="ProformaPrint">[81]Bremerton!#REF!</definedName>
    <definedName name="Projects">[82]Sheet1!$A$1147:$B$1887</definedName>
    <definedName name="ProposedPrint" localSheetId="7">[81]Bremerton!#REF!</definedName>
    <definedName name="ProposedPrint">[81]Bremerton!#REF!</definedName>
    <definedName name="PROPSALES" localSheetId="7">[18]model!#REF!</definedName>
    <definedName name="PROPSALES">[18]model!#REF!</definedName>
    <definedName name="proptaxdiscfactor" localSheetId="7">#REF!</definedName>
    <definedName name="proptaxdiscfactor">#REF!</definedName>
    <definedName name="proptaxrate" localSheetId="7">#REF!</definedName>
    <definedName name="proptaxrate">#REF!</definedName>
    <definedName name="Prov_Cap_Tax">[57]Inputs!$E$111</definedName>
    <definedName name="PSE">'[83]4.04'!$A$6</definedName>
    <definedName name="PSE_Pre_Tax_Equity_Rate">'[54]Assumptions of Purchase'!$B$42</definedName>
    <definedName name="PSEBPAshare" localSheetId="7">#REF!</definedName>
    <definedName name="PSEBPAshare">#REF!</definedName>
    <definedName name="pseownperc" localSheetId="7">#REF!</definedName>
    <definedName name="pseownperc">#REF!</definedName>
    <definedName name="PSEWACC" localSheetId="7">#REF!</definedName>
    <definedName name="PSEWACC">#REF!</definedName>
    <definedName name="PSPL" localSheetId="7">#REF!</definedName>
    <definedName name="PSPL">#REF!</definedName>
    <definedName name="PTABLES" localSheetId="7">#REF!</definedName>
    <definedName name="PTABLES">#REF!</definedName>
    <definedName name="PTC" localSheetId="7">#REF!</definedName>
    <definedName name="PTC">#REF!</definedName>
    <definedName name="ptceffective" localSheetId="7">#REF!</definedName>
    <definedName name="ptceffective">#REF!</definedName>
    <definedName name="PTCescal" localSheetId="7">#REF!</definedName>
    <definedName name="PTCescal">#REF!</definedName>
    <definedName name="ptcescalstart" localSheetId="7">#REF!</definedName>
    <definedName name="ptcescalstart">#REF!</definedName>
    <definedName name="PTDGP.T">[10]INTERNAL!$A$64:$IV$66</definedName>
    <definedName name="PTDMOD" localSheetId="7">#REF!</definedName>
    <definedName name="PTDMOD">#REF!</definedName>
    <definedName name="PTDP.T">[10]INTERNAL!$A$67:$IV$69</definedName>
    <definedName name="PTDROLL" localSheetId="7">#REF!</definedName>
    <definedName name="PTDROLL">#REF!</definedName>
    <definedName name="PTMOD" localSheetId="7">#REF!</definedName>
    <definedName name="PTMOD">#REF!</definedName>
    <definedName name="PTROLL" localSheetId="7">#REF!</definedName>
    <definedName name="PTROLL">#REF!</definedName>
    <definedName name="PWORKBACK" localSheetId="7">#REF!</definedName>
    <definedName name="PWORKBACK">#REF!</definedName>
    <definedName name="PWRCSTPF" localSheetId="7">[18]model!#REF!</definedName>
    <definedName name="PWRCSTPF">[18]model!#REF!</definedName>
    <definedName name="PWRCSTRS" localSheetId="7">#REF!</definedName>
    <definedName name="PWRCSTRS">#REF!</definedName>
    <definedName name="PWRCSTWP" localSheetId="7">[75]model!#REF!</definedName>
    <definedName name="PWRCSTWP">[75]model!#REF!</definedName>
    <definedName name="PWRCSTWR" localSheetId="7">[18]model!#REF!</definedName>
    <definedName name="PWRCSTWR">[18]model!#REF!</definedName>
    <definedName name="PXPACC1_ALL_MERGE" localSheetId="7">#REF!</definedName>
    <definedName name="PXPACC1_ALL_MERGE">#REF!</definedName>
    <definedName name="q" hidden="1">{#N/A,#N/A,FALSE,"Coversheet";#N/A,#N/A,FALSE,"QA"}</definedName>
    <definedName name="QA" localSheetId="7">[84]IPOA2002!#REF!</definedName>
    <definedName name="QA">[84]IPOA2002!#REF!</definedName>
    <definedName name="qqq" hidden="1">{#N/A,#N/A,FALSE,"schA"}</definedName>
    <definedName name="QTD_Format">[85]QTD!$B$11:$D$11,[85]QTD!$B$35:$D$35</definedName>
    <definedName name="Query1" localSheetId="7">#REF!</definedName>
    <definedName name="Query1">#REF!</definedName>
    <definedName name="RATE" localSheetId="7">#REF!</definedName>
    <definedName name="RATE">#REF!</definedName>
    <definedName name="RATE2">'[44]Transp Data'!$A$8:$I$112</definedName>
    <definedName name="RATEBASE" localSheetId="7">#REF!</definedName>
    <definedName name="RATEBASE">#REF!</definedName>
    <definedName name="RATEBASE_U95" localSheetId="7">#REF!</definedName>
    <definedName name="RATEBASE_U95">#REF!</definedName>
    <definedName name="RATECASE" localSheetId="7">[18]model!#REF!</definedName>
    <definedName name="RATECASE">[18]model!#REF!</definedName>
    <definedName name="Rates">[86]Codes!$A$1:$C$500</definedName>
    <definedName name="RB.T">[10]INTERNAL!$A$70:$IV$72</definedName>
    <definedName name="RC_ADJ" localSheetId="7">#REF!</definedName>
    <definedName name="RC_ADJ">#REF!</definedName>
    <definedName name="RCF">[64]INPUTS!$F$48</definedName>
    <definedName name="RdSch_CY" localSheetId="7">'[87]INPUT TAB'!#REF!</definedName>
    <definedName name="RdSch_CY">'[87]INPUT TAB'!#REF!</definedName>
    <definedName name="RdSch_PY" localSheetId="7">'[87]INPUT TAB'!#REF!</definedName>
    <definedName name="RdSch_PY">'[87]INPUT TAB'!#REF!</definedName>
    <definedName name="RdSch_PY2" localSheetId="7">'[87]INPUT TAB'!#REF!</definedName>
    <definedName name="RdSch_PY2">'[87]INPUT TAB'!#REF!</definedName>
    <definedName name="reaccrual" localSheetId="7">[22]Sheet2!#REF!</definedName>
    <definedName name="reaccrual">[22]Sheet2!#REF!</definedName>
    <definedName name="Realization" localSheetId="7">#REF!</definedName>
    <definedName name="Realization">#REF!</definedName>
    <definedName name="realproptaxadjust" localSheetId="7">#REF!</definedName>
    <definedName name="realproptaxadjust">#REF!</definedName>
    <definedName name="REC" localSheetId="7">#REF!</definedName>
    <definedName name="REC">#REF!</definedName>
    <definedName name="regasset" localSheetId="7">#REF!</definedName>
    <definedName name="regasset">#REF!</definedName>
    <definedName name="Requlated_scenario">'[32]Assumptions (Input)'!$B$12</definedName>
    <definedName name="RESADJ" localSheetId="7">#REF!</definedName>
    <definedName name="RESADJ">#REF!</definedName>
    <definedName name="resdebt" localSheetId="7">#REF!</definedName>
    <definedName name="resdebt">#REF!</definedName>
    <definedName name="resepcdevcost" localSheetId="7">#REF!</definedName>
    <definedName name="resepcdevcost">#REF!</definedName>
    <definedName name="RESequit" localSheetId="7">#REF!</definedName>
    <definedName name="RESequit">#REF!</definedName>
    <definedName name="ResExchCrRate">[37]Sch_194!$M$31</definedName>
    <definedName name="RESID">[10]EXTERNAL!$A$88:$IV$90</definedName>
    <definedName name="resource_lookup">'[88]#REF'!$B$3:$C$112</definedName>
    <definedName name="ResourceSupplier">[31]Variables!$D$28</definedName>
    <definedName name="ResRCF">[41]INPUTS!$F$39</definedName>
    <definedName name="RESTATING" localSheetId="7">#REF!</definedName>
    <definedName name="RESTATING">#REF!</definedName>
    <definedName name="Results" localSheetId="7">#REF!</definedName>
    <definedName name="Results">#REF!</definedName>
    <definedName name="ResUnc">[10]INPUTS!$F$34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7">#REF!</definedName>
    <definedName name="retain">#REF!</definedName>
    <definedName name="RETIREPLAN" localSheetId="7">[18]model!#REF!</definedName>
    <definedName name="RETIREPLAN">[18]model!#REF!</definedName>
    <definedName name="REV" localSheetId="7">#REF!</definedName>
    <definedName name="REV">#REF!</definedName>
    <definedName name="REV_SCHD" localSheetId="7">#REF!</definedName>
    <definedName name="REV_SCHD">#REF!</definedName>
    <definedName name="REVADJ" localSheetId="7">#REF!</definedName>
    <definedName name="REVADJ">#REF!</definedName>
    <definedName name="RevClass">[86]Codes!$F$2:$G$10</definedName>
    <definedName name="Revenue" localSheetId="7">#REF!</definedName>
    <definedName name="Revenue">#REF!</definedName>
    <definedName name="Revenue_by_month_take_2" localSheetId="7">#REF!</definedName>
    <definedName name="Revenue_by_month_take_2">#REF!</definedName>
    <definedName name="revenue_flag">'[32]Assumptions (Input)'!$C$12</definedName>
    <definedName name="Revenue_Taxes">'[32]Assumptions (Input)'!$B$8</definedName>
    <definedName name="RevenueCheck" localSheetId="7">#REF!</definedName>
    <definedName name="RevenueCheck">#REF!</definedName>
    <definedName name="REVFAC1.T">[10]INTERNAL!$A$73:$IV$75</definedName>
    <definedName name="REVREQ" localSheetId="7">#REF!</definedName>
    <definedName name="REVREQ">#REF!</definedName>
    <definedName name="RevReqSettle" localSheetId="7">#REF!</definedName>
    <definedName name="RevReqSettle">#REF!</definedName>
    <definedName name="REVVSTRS" localSheetId="7">#REF!</definedName>
    <definedName name="REVVSTRS">#REF!</definedName>
    <definedName name="RISFORM" localSheetId="7">#REF!</definedName>
    <definedName name="RISFORM">#REF!</definedName>
    <definedName name="ROD">[10]INPUTS!$F$25</definedName>
    <definedName name="ROE" localSheetId="7">[18]model!#REF!</definedName>
    <definedName name="ROE">[18]model!#REF!</definedName>
    <definedName name="ROR">[41]INPUTS!$F$24</definedName>
    <definedName name="royalty" localSheetId="7">#REF!</definedName>
    <definedName name="royalty">#REF!</definedName>
    <definedName name="royenergyprice" localSheetId="7">#REF!</definedName>
    <definedName name="royenergyprice">#REF!</definedName>
    <definedName name="royescal" localSheetId="7">#REF!</definedName>
    <definedName name="royescal">#REF!</definedName>
    <definedName name="roysched1perc" localSheetId="7">#REF!</definedName>
    <definedName name="roysched1perc">#REF!</definedName>
    <definedName name="roysched2perc" localSheetId="7">#REF!</definedName>
    <definedName name="roysched2perc">#REF!</definedName>
    <definedName name="SALESRESALEP" localSheetId="7">[75]model!#REF!</definedName>
    <definedName name="SALESRESALEP">[75]model!#REF!</definedName>
    <definedName name="SALESRESALER" localSheetId="7">[75]model!#REF!</definedName>
    <definedName name="SALESRESALER">[75]model!#REF!</definedName>
    <definedName name="salestax" localSheetId="7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[41]INPUTS!$F$40</definedName>
    <definedName name="SbUnc">[10]INPUTS!$F$35</definedName>
    <definedName name="Sch194Rlfwd">'[89]Sch94 Rlfwd'!$B$11</definedName>
    <definedName name="SCH33CUSTS" localSheetId="7">#REF!</definedName>
    <definedName name="SCH33CUSTS">#REF!</definedName>
    <definedName name="SCH48ADJ" localSheetId="7">#REF!</definedName>
    <definedName name="SCH48ADJ">#REF!</definedName>
    <definedName name="SCH98NOR" localSheetId="7">#REF!</definedName>
    <definedName name="SCH98NOR">#REF!</definedName>
    <definedName name="SCHED47" localSheetId="7">#REF!</definedName>
    <definedName name="SCHED47">#REF!</definedName>
    <definedName name="schedtoggle" localSheetId="7">#REF!</definedName>
    <definedName name="schedtoggle">#REF!</definedName>
    <definedName name="Schedule">[27]Inputs!$N$14</definedName>
    <definedName name="sdlfhsdlhfkl" hidden="1">{#N/A,#N/A,FALSE,"Summ";#N/A,#N/A,FALSE,"General"}</definedName>
    <definedName name="se" localSheetId="7">#REF!</definedName>
    <definedName name="se">#REF!</definedName>
    <definedName name="SEATAC_TEMP" localSheetId="7">#REF!</definedName>
    <definedName name="SEATAC_TEMP">#REF!</definedName>
    <definedName name="SeatacPrint" localSheetId="7">[81]Bremerton!#REF!</definedName>
    <definedName name="SeatacPrint">[81]Bremerton!#REF!</definedName>
    <definedName name="SECOND" localSheetId="7">[1]Jan!#REF!</definedName>
    <definedName name="SECOND">[1]Jan!#REF!</definedName>
    <definedName name="SecSSW_MWH" localSheetId="7">[13]DT_A_AMW93!#REF!</definedName>
    <definedName name="SecSSW_MWH">[13]DT_A_AMW93!#REF!</definedName>
    <definedName name="SEP" localSheetId="7">[33]Backup!#REF!</definedName>
    <definedName name="SEP">[33]Backup!#REF!</definedName>
    <definedName name="Sep03AMA">[19]BS!$AN$7:$AN$3420</definedName>
    <definedName name="Sep04AMA">[4]BS!$AL$7:$AL$3582</definedName>
    <definedName name="Sep05AMA" localSheetId="7">#REF!</definedName>
    <definedName name="Sep05AMA">#REF!</definedName>
    <definedName name="Sep09AMA">[6]BS!$AS$7:$AS$1726</definedName>
    <definedName name="sepcf" localSheetId="7">#REF!</definedName>
    <definedName name="sepcf">#REF!</definedName>
    <definedName name="sepcost" localSheetId="7">#REF!</definedName>
    <definedName name="sepcost">#REF!</definedName>
    <definedName name="SEPT" localSheetId="7">#REF!</definedName>
    <definedName name="SEPT">#REF!</definedName>
    <definedName name="Sept17AMA">[14]BS!$AM$8:$AM$2552</definedName>
    <definedName name="SERVICES_3" localSheetId="7">#REF!</definedName>
    <definedName name="SERVICES_3">#REF!</definedName>
    <definedName name="seven" hidden="1">{#N/A,#N/A,FALSE,"CRPT";#N/A,#N/A,FALSE,"TREND";#N/A,#N/A,FALSE,"%Curve"}</definedName>
    <definedName name="sg" localSheetId="7">#REF!</definedName>
    <definedName name="sg">#REF!</definedName>
    <definedName name="six" hidden="1">{#N/A,#N/A,FALSE,"Drill Sites";"WP 212",#N/A,FALSE,"MWAG EOR";"WP 213",#N/A,FALSE,"MWAG EOR";#N/A,#N/A,FALSE,"Misc. Facility";#N/A,#N/A,FALSE,"WWTP"}</definedName>
    <definedName name="SKAGIT" localSheetId="7">[18]model!#REF!</definedName>
    <definedName name="SKAGIT">[18]model!#REF!</definedName>
    <definedName name="SLFINSURANCE" localSheetId="7">#REF!</definedName>
    <definedName name="SLFINSURANCE">#REF!</definedName>
    <definedName name="SolarDate" localSheetId="7">'[48]Dispatch Cases'!#REF!</definedName>
    <definedName name="SolarDate">'[48]Dispatch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7">#REF!</definedName>
    <definedName name="SPREAD">#REF!</definedName>
    <definedName name="STAFFREDUC" localSheetId="7">[75]model!#REF!</definedName>
    <definedName name="STAFFREDUC">[75]model!#REF!</definedName>
    <definedName name="START" localSheetId="7">[1]Jan!#REF!</definedName>
    <definedName name="START">[1]Jan!#REF!</definedName>
    <definedName name="StartDate">[29]Assumptions!$C$9</definedName>
    <definedName name="STATE_UTILITY_TAX">'[17]MJS-7'!$N$16</definedName>
    <definedName name="stationserv" localSheetId="7">#REF!</definedName>
    <definedName name="stationserv">#REF!</definedName>
    <definedName name="STAX">[10]INPUTS!$F$29</definedName>
    <definedName name="STORM" localSheetId="7">#REF!</definedName>
    <definedName name="STORM">#REF!</definedName>
    <definedName name="SUM_TAB1" localSheetId="7">#REF!</definedName>
    <definedName name="SUM_TAB1">#REF!</definedName>
    <definedName name="SUM_TAB2" localSheetId="7">#REF!</definedName>
    <definedName name="SUM_TAB2">#REF!</definedName>
    <definedName name="SUM_TAB3" localSheetId="7">#REF!</definedName>
    <definedName name="SUM_TAB3">#REF!</definedName>
    <definedName name="SUMMARY" localSheetId="7">#REF!</definedName>
    <definedName name="SUMMARY">#REF!</definedName>
    <definedName name="SummaryPrint" localSheetId="7">[81]Bremerton!#REF!</definedName>
    <definedName name="SummaryPrint">[81]Bremerton!#REF!</definedName>
    <definedName name="SUMMER" localSheetId="7">[81]Bremerton!#REF!</definedName>
    <definedName name="SUMMER">[81]Bremerton!#REF!</definedName>
    <definedName name="supentit_in_wkly_vect_input" localSheetId="7">#REF!</definedName>
    <definedName name="supentit_in_wkly_vect_input">#REF!</definedName>
    <definedName name="supentit_out_wkly_vect_input" localSheetId="7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7">[13]DT_A_AMW93!#REF!</definedName>
    <definedName name="SWSales_MWH">[13]DT_A_AMW93!#REF!</definedName>
    <definedName name="t" hidden="1">{#N/A,#N/A,FALSE,"CESTSUM";#N/A,#N/A,FALSE,"est sum A";#N/A,#N/A,FALSE,"est detail A"}</definedName>
    <definedName name="TABLE_1" localSheetId="7">#REF!</definedName>
    <definedName name="TABLE_1">#REF!</definedName>
    <definedName name="TABLE_2" localSheetId="7">#REF!</definedName>
    <definedName name="TABLE_2">#REF!</definedName>
    <definedName name="TABLE_3" localSheetId="7">#REF!</definedName>
    <definedName name="TABLE_3">#REF!</definedName>
    <definedName name="TABLE_4" localSheetId="7">#REF!</definedName>
    <definedName name="TABLE_4">#REF!</definedName>
    <definedName name="TABLE_4_A" localSheetId="7">#REF!</definedName>
    <definedName name="TABLE_4_A">#REF!</definedName>
    <definedName name="TABLE_5" localSheetId="7">#REF!</definedName>
    <definedName name="TABLE_5">#REF!</definedName>
    <definedName name="TABLE_6" localSheetId="7">#REF!</definedName>
    <definedName name="TABLE_6">#REF!</definedName>
    <definedName name="TABLE_7" localSheetId="7">#REF!</definedName>
    <definedName name="TABLE_7">#REF!</definedName>
    <definedName name="TABLE1" localSheetId="7">#REF!</definedName>
    <definedName name="TABLE1">#REF!</definedName>
    <definedName name="TABLE2" localSheetId="7">#REF!</definedName>
    <definedName name="TABLE2">#REF!</definedName>
    <definedName name="TABLEA" localSheetId="7">#REF!</definedName>
    <definedName name="TABLEA">#REF!</definedName>
    <definedName name="TableName">"Dummy"</definedName>
    <definedName name="TABLEONE" localSheetId="7">#REF!</definedName>
    <definedName name="TABLEONE">#REF!</definedName>
    <definedName name="TargetROR">[24]Inputs!$G$29</definedName>
    <definedName name="TAXCORPLIC" localSheetId="7">#REF!</definedName>
    <definedName name="TAXCORPLIC">#REF!</definedName>
    <definedName name="TAXENERGYP" localSheetId="7">[18]model!#REF!</definedName>
    <definedName name="TAXENERGYP">[18]model!#REF!</definedName>
    <definedName name="TAXENERGYR" localSheetId="7">[18]model!#REF!</definedName>
    <definedName name="TAXENERGYR">[18]model!#REF!</definedName>
    <definedName name="TAXEXCISE" localSheetId="7">#REF!</definedName>
    <definedName name="TAXEXCISE">#REF!</definedName>
    <definedName name="TAXFICA" localSheetId="7">[18]model!#REF!</definedName>
    <definedName name="TAXFICA">[18]model!#REF!</definedName>
    <definedName name="TAXFUT" localSheetId="7">[18]model!#REF!</definedName>
    <definedName name="TAXFUT">[18]model!#REF!</definedName>
    <definedName name="TAXINCOME" localSheetId="7">#REF!</definedName>
    <definedName name="TAXINCOME">#REF!</definedName>
    <definedName name="TAXMEDICARE" localSheetId="7">[18]model!#REF!</definedName>
    <definedName name="TAXMEDICARE">[18]model!#REF!</definedName>
    <definedName name="taxown" localSheetId="7">#REF!</definedName>
    <definedName name="taxown">#REF!</definedName>
    <definedName name="TAXPFINT" localSheetId="7">[18]model!#REF!</definedName>
    <definedName name="TAXPFINT">[18]model!#REF!</definedName>
    <definedName name="TAXPROPERTY" localSheetId="7">#REF!</definedName>
    <definedName name="TAXPROPERTY">#REF!</definedName>
    <definedName name="TAXSUT" localSheetId="7">[18]model!#REF!</definedName>
    <definedName name="TAXSUT">[18]model!#REF!</definedName>
    <definedName name="tbl_Master" localSheetId="7">#REF!</definedName>
    <definedName name="tbl_Master">#REF!</definedName>
    <definedName name="TDMOD" localSheetId="7">#REF!</definedName>
    <definedName name="TDMOD">#REF!</definedName>
    <definedName name="TDP.T">[10]INTERNAL!$A$82:$IV$84</definedName>
    <definedName name="TDROLL" localSheetId="7">#REF!</definedName>
    <definedName name="TDROLL">#REF!</definedName>
    <definedName name="tem" hidden="1">{#N/A,#N/A,FALSE,"Summ";#N/A,#N/A,FALSE,"General"}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[62]Sheet1!$A$4:$E$40</definedName>
    <definedName name="TenaskaShare" localSheetId="7">[48]Dispatch!#REF!</definedName>
    <definedName name="TenaskaShare">[48]Dispatch!#REF!</definedName>
    <definedName name="Test" localSheetId="7">#REF!</definedName>
    <definedName name="Test">#REF!</definedName>
    <definedName name="TEST0" localSheetId="7">#REF!</definedName>
    <definedName name="TEST0">#REF!</definedName>
    <definedName name="Test1" localSheetId="7">#REF!</definedName>
    <definedName name="Test1">#REF!</definedName>
    <definedName name="Test2" localSheetId="7">#REF!</definedName>
    <definedName name="Test2">#REF!</definedName>
    <definedName name="Test3" localSheetId="7">#REF!</definedName>
    <definedName name="Test3">#REF!</definedName>
    <definedName name="Test4" localSheetId="7">#REF!</definedName>
    <definedName name="Test4">#REF!</definedName>
    <definedName name="Test5" localSheetId="7">#REF!</definedName>
    <definedName name="Test5">#REF!</definedName>
    <definedName name="TESTHKEY" localSheetId="7">#REF!</definedName>
    <definedName name="TESTHKEY">#REF!</definedName>
    <definedName name="TESTKEYS" localSheetId="7">#REF!</definedName>
    <definedName name="TESTKEYS">#REF!</definedName>
    <definedName name="TestPeriod">[25]Inputs!$C$5</definedName>
    <definedName name="TESTVKEY" localSheetId="7">#REF!</definedName>
    <definedName name="TESTVKEY">#REF!</definedName>
    <definedName name="TESTYEAR" localSheetId="7">#REF!</definedName>
    <definedName name="TESTYEAR">#REF!</definedName>
    <definedName name="TFR">[10]CLASSIFIERS!$A$11:$IV$11</definedName>
    <definedName name="Therm_upload" localSheetId="7">#REF!</definedName>
    <definedName name="Therm_upload">#REF!</definedName>
    <definedName name="ThermalBookLife">[29]Assumptions!$C$25</definedName>
    <definedName name="therms" localSheetId="7">#REF!</definedName>
    <definedName name="therms">#REF!</definedName>
    <definedName name="thirdpartyIRR" localSheetId="7">#REF!</definedName>
    <definedName name="thirdpartyIRR">#REF!</definedName>
    <definedName name="THM_ALL_YEARS" localSheetId="7">#REF!</definedName>
    <definedName name="THM_ALL_YEARS">#REF!</definedName>
    <definedName name="Title">[29]Assumptions!$A$1</definedName>
    <definedName name="today" localSheetId="7">#REF!</definedName>
    <definedName name="today">#REF!</definedName>
    <definedName name="TopLeft" localSheetId="7">#REF!</definedName>
    <definedName name="TopLeft">#REF!</definedName>
    <definedName name="Total_Payment" localSheetId="7">Scheduled_Payment+Extra_Payment</definedName>
    <definedName name="Total_Payment">Scheduled_Payment+Extra_Payment</definedName>
    <definedName name="totaldebt" localSheetId="7">#REF!</definedName>
    <definedName name="totaldebt">#REF!</definedName>
    <definedName name="totalequit" localSheetId="7">#REF!</definedName>
    <definedName name="totalequit">#REF!</definedName>
    <definedName name="TotalRateBase">'[25]G+T+D+R+M'!$H$58</definedName>
    <definedName name="TP.T">[10]INTERNAL!$A$91:$IV$93</definedName>
    <definedName name="tr" hidden="1">{#N/A,#N/A,FALSE,"CESTSUM";#N/A,#N/A,FALSE,"est sum A";#N/A,#N/A,FALSE,"est detail A"}</definedName>
    <definedName name="TRADING_NET" localSheetId="7">[13]DT_A_DOL93!#REF!</definedName>
    <definedName name="TRADING_NET">[13]DT_A_DOL93!#REF!</definedName>
    <definedName name="tran_revenue" localSheetId="7">#REF!</definedName>
    <definedName name="tran_revenue">#REF!</definedName>
    <definedName name="trans_constraint_y_n" localSheetId="7">#REF!</definedName>
    <definedName name="trans_constraint_y_n">#REF!</definedName>
    <definedName name="transdb" localSheetId="7">#REF!</definedName>
    <definedName name="transdb">#REF!</definedName>
    <definedName name="Transfer" localSheetId="7" hidden="1">#REF!</definedName>
    <definedName name="Transfer" hidden="1">#REF!</definedName>
    <definedName name="Transfers" localSheetId="7" hidden="1">#REF!</definedName>
    <definedName name="Transfers" hidden="1">#REF!</definedName>
    <definedName name="TRANSM_2">[90]Transm2!$A$1:$M$461:'[90]10 Yr FC'!$M$47</definedName>
    <definedName name="turbinesize" localSheetId="7">#REF!</definedName>
    <definedName name="turbinesize">#REF!</definedName>
    <definedName name="twoyrswarranty" localSheetId="7">#REF!</definedName>
    <definedName name="twoyrswarranty">#REF!</definedName>
    <definedName name="u" hidden="1">{#N/A,#N/A,FALSE,"Summ";#N/A,#N/A,FALSE,"General"}</definedName>
    <definedName name="UAACT115S" localSheetId="7">'[27]Functional Study'!#REF!</definedName>
    <definedName name="UAACT115S">'[27]Functional Study'!#REF!</definedName>
    <definedName name="UAcct103">'[25]Func Study'!$AB$1613</definedName>
    <definedName name="UAcct105Dnpg">'[25]Func Study'!$AB$2010</definedName>
    <definedName name="UAcct105S">'[25]Func Study'!$AB$2005</definedName>
    <definedName name="UAcct105Seu">'[25]Func Study'!$AB$2009</definedName>
    <definedName name="UAcct105Snppo">'[25]Func Study'!$AB$2008</definedName>
    <definedName name="UAcct105Snpps">'[25]Func Study'!$AB$2006</definedName>
    <definedName name="UAcct105Snpt">'[25]Func Study'!$AB$2007</definedName>
    <definedName name="UAcct1081390">'[25]Func Study'!$AB$2451</definedName>
    <definedName name="UAcct1081390Rcl">'[25]Func Study'!$AB$2450</definedName>
    <definedName name="UAcct1081399">'[25]Func Study'!$AB$2459</definedName>
    <definedName name="UAcct1081399Rcl">'[25]Func Study'!$AB$2458</definedName>
    <definedName name="UAcct108360">'[25]Func Study'!$AB$2355</definedName>
    <definedName name="UAcct108361">'[25]Func Study'!$AB$2359</definedName>
    <definedName name="UAcct108362">'[25]Func Study'!$AB$2363</definedName>
    <definedName name="UAcct108364">'[25]Func Study'!$AB$2367</definedName>
    <definedName name="UAcct108365">'[25]Func Study'!$AB$2371</definedName>
    <definedName name="UAcct108366">'[25]Func Study'!$AB$2375</definedName>
    <definedName name="UAcct108367">'[25]Func Study'!$AB$2379</definedName>
    <definedName name="UAcct108368">'[25]Func Study'!$AB$2383</definedName>
    <definedName name="UAcct108369">'[25]Func Study'!$AB$2387</definedName>
    <definedName name="UAcct108370">'[25]Func Study'!$AB$2391</definedName>
    <definedName name="UAcct108371">'[25]Func Study'!$AB$2395</definedName>
    <definedName name="UAcct108372">'[25]Func Study'!$AB$2399</definedName>
    <definedName name="UAcct108373">'[25]Func Study'!$AB$2403</definedName>
    <definedName name="UAcct108D">'[25]Func Study'!$AB$2415</definedName>
    <definedName name="UAcct108D00">'[25]Func Study'!$AB$2407</definedName>
    <definedName name="UAcct108Ds">'[25]Func Study'!$AB$2411</definedName>
    <definedName name="UAcct108Ep">'[25]Func Study'!$AB$2327</definedName>
    <definedName name="UAcct108Gpcn">'[25]Func Study'!$AB$2429</definedName>
    <definedName name="UAcct108Gps">'[25]Func Study'!$AB$2425</definedName>
    <definedName name="UAcct108Gpse">'[25]Func Study'!$AB$2431</definedName>
    <definedName name="UAcct108Gpsg">'[25]Func Study'!$AB$2428</definedName>
    <definedName name="UAcct108Gpsgp">'[25]Func Study'!$AB$2426</definedName>
    <definedName name="UAcct108Gpsgu">'[25]Func Study'!$AB$2427</definedName>
    <definedName name="UAcct108Gpso">'[25]Func Study'!$AB$2430</definedName>
    <definedName name="UACCT108GPSSGCH">'[25]Func Study'!$AB$2434</definedName>
    <definedName name="UACCT108GPSSGCT">'[25]Func Study'!$AB$2433</definedName>
    <definedName name="UAcct108Hp">'[25]Func Study'!$AB$2313</definedName>
    <definedName name="UAcct108Mp">'[25]Func Study'!$AB$2444</definedName>
    <definedName name="UAcct108Np">'[25]Func Study'!$AB$2305</definedName>
    <definedName name="UAcct108Op">'[25]Func Study'!$AB$2322</definedName>
    <definedName name="UACCT108OPSSCCT">'[25]Func Study'!$AB$2321</definedName>
    <definedName name="UAcct108Sp">'[25]Func Study'!$AB$2299</definedName>
    <definedName name="UACCT108SPSSGCH">'[25]Func Study'!$AB$2298</definedName>
    <definedName name="UAcct108Tp">'[25]Func Study'!$AB$2346</definedName>
    <definedName name="UAcct111Clg">'[25]Func Study'!$AB$2487</definedName>
    <definedName name="UAcct111Clgsou">'[25]Func Study'!$AB$2485</definedName>
    <definedName name="UAcct111Clh">'[25]Func Study'!$AB$2493</definedName>
    <definedName name="UAcct111Cls">'[25]Func Study'!$AB$2478</definedName>
    <definedName name="UAcct111Ipcn">'[25]Func Study'!$AB$2502</definedName>
    <definedName name="UAcct111Ips">'[25]Func Study'!$AB$2497</definedName>
    <definedName name="UAcct111Ipse">'[25]Func Study'!$AB$2500</definedName>
    <definedName name="UAcct111Ipsg">'[25]Func Study'!$AB$2501</definedName>
    <definedName name="UAcct111Ipsgp">'[25]Func Study'!$AB$2498</definedName>
    <definedName name="UAcct111Ipsgu">'[25]Func Study'!$AB$2499</definedName>
    <definedName name="UAcct111Ipso">'[25]Func Study'!$AB$2506</definedName>
    <definedName name="UACCT111IPSSGCH">'[25]Func Study'!$AB$2505</definedName>
    <definedName name="UACCT111IPSSGCT">'[25]Func Study'!$AB$2504</definedName>
    <definedName name="UAcct114">'[25]Func Study'!$AB$2017</definedName>
    <definedName name="UACCT115" localSheetId="7">'[27]Functional Study'!#REF!</definedName>
    <definedName name="UACCT115">'[27]Functional Study'!#REF!</definedName>
    <definedName name="UACCT115DGP" localSheetId="7">'[27]Functional Study'!#REF!</definedName>
    <definedName name="UACCT115DGP">'[27]Functional Study'!#REF!</definedName>
    <definedName name="UACCT115SG" localSheetId="7">'[27]Functional Study'!#REF!</definedName>
    <definedName name="UACCT115SG">'[27]Functional Study'!#REF!</definedName>
    <definedName name="UAcct120">'[25]Func Study'!$AB$2021</definedName>
    <definedName name="UAcct124">'[25]Func Study'!$AB$2026</definedName>
    <definedName name="UAcct141">'[25]Func Study'!$AB$2173</definedName>
    <definedName name="UAcct151">'[25]Func Study'!$AB$2049</definedName>
    <definedName name="Uacct151SSECT">'[25]Func Study'!$AB$2047</definedName>
    <definedName name="UAcct154">'[25]Func Study'!$AB$2083</definedName>
    <definedName name="Uacct154SSGCT">'[25]Func Study'!$AB$2080</definedName>
    <definedName name="UAcct163">'[25]Func Study'!$AB$2093</definedName>
    <definedName name="UAcct165">'[25]Func Study'!$AB$2108</definedName>
    <definedName name="UAcct165Gps">'[25]Func Study'!$AB$2104</definedName>
    <definedName name="UAcct182">'[25]Func Study'!$AB$2033</definedName>
    <definedName name="UAcct18222">'[25]Func Study'!$AB$2163</definedName>
    <definedName name="UAcct182M">'[25]Func Study'!$AB$2118</definedName>
    <definedName name="UAcct182MSSGCH">'[25]Func Study'!$AB$2113</definedName>
    <definedName name="UAcct186">'[25]Func Study'!$AB$2041</definedName>
    <definedName name="UAcct1869">'[25]Func Study'!$AB$2168</definedName>
    <definedName name="UAcct186M">'[25]Func Study'!$AB$2129</definedName>
    <definedName name="UAcct190">'[25]Func Study'!$AB$2243</definedName>
    <definedName name="UAcct190Baddebt">'[25]Func Study'!$AB$2237</definedName>
    <definedName name="UAcct190Dop">'[25]Func Study'!$AB$2235</definedName>
    <definedName name="UAcct2281">'[25]Func Study'!$AB$2191</definedName>
    <definedName name="UAcct2282">'[25]Func Study'!$AB$2195</definedName>
    <definedName name="UAcct2283">'[25]Func Study'!$AB$2200</definedName>
    <definedName name="UACCT22841SG">'[25]Func Study'!$AB$2205</definedName>
    <definedName name="UAcct22842">'[25]Func Study'!$AB$2211</definedName>
    <definedName name="UAcct22842Trojd" localSheetId="7">'[24]Func Study'!#REF!</definedName>
    <definedName name="UAcct22842Trojd">'[24]Func Study'!#REF!</definedName>
    <definedName name="UAcct235">'[25]Func Study'!$AB$2187</definedName>
    <definedName name="UACCT235CN">'[25]Func Study'!$AB$2186</definedName>
    <definedName name="UAcct252">'[25]Func Study'!$AB$2219</definedName>
    <definedName name="UAcct25316">'[25]Func Study'!$AB$2057</definedName>
    <definedName name="UAcct25317">'[25]Func Study'!$AB$2061</definedName>
    <definedName name="UAcct25318">'[25]Func Study'!$AB$2098</definedName>
    <definedName name="UAcct25319">'[25]Func Study'!$AB$2065</definedName>
    <definedName name="uacct25398">'[25]Func Study'!$AB$2222</definedName>
    <definedName name="UAcct25399">'[25]Func Study'!$AB$2230</definedName>
    <definedName name="UACCT254SO">'[25]Func Study'!$AB$2202</definedName>
    <definedName name="UAcct255">'[25]Func Study'!$AB$2284</definedName>
    <definedName name="UAcct281">'[25]Func Study'!$AB$2249</definedName>
    <definedName name="UAcct282">'[25]Func Study'!$AB$2259</definedName>
    <definedName name="UAcct282Cn">'[25]Func Study'!$AB$2256</definedName>
    <definedName name="UAcct282So">'[25]Func Study'!$AB$2255</definedName>
    <definedName name="UAcct283">'[25]Func Study'!$AB$2271</definedName>
    <definedName name="UAcct283So">'[25]Func Study'!$AB$2265</definedName>
    <definedName name="UAcct301S">'[25]Func Study'!$AB$1964</definedName>
    <definedName name="UAcct301Sg">'[25]Func Study'!$AB$1966</definedName>
    <definedName name="UAcct301So">'[25]Func Study'!$AB$1965</definedName>
    <definedName name="UAcct302S">'[25]Func Study'!$AB$1969</definedName>
    <definedName name="UAcct302Sg">'[25]Func Study'!$AB$1970</definedName>
    <definedName name="UAcct302Sgp">'[25]Func Study'!$AB$1971</definedName>
    <definedName name="UAcct302Sgu">'[25]Func Study'!$AB$1972</definedName>
    <definedName name="UAcct303Cn">'[25]Func Study'!$AB$1980</definedName>
    <definedName name="UAcct303S">'[25]Func Study'!$AB$1976</definedName>
    <definedName name="UAcct303Se">'[25]Func Study'!$AB$1979</definedName>
    <definedName name="UAcct303Sg">'[25]Func Study'!$AB$1977</definedName>
    <definedName name="UAcct303Sgu">'[25]Func Study'!$AB$1981</definedName>
    <definedName name="UAcct303So">'[25]Func Study'!$AB$1978</definedName>
    <definedName name="UACCT303SSGCH">'[25]Func Study'!$AB$1983</definedName>
    <definedName name="UAcct310">'[25]Func Study'!$AB$1414</definedName>
    <definedName name="UAcct310JBG">'[25]Func Study'!$AB$1413</definedName>
    <definedName name="UAcct311">'[25]Func Study'!$AB$1421</definedName>
    <definedName name="UAcct311JBG">'[25]Func Study'!$AB$1420</definedName>
    <definedName name="UAcct312">'[25]Func Study'!$AB$1428</definedName>
    <definedName name="UAcct312JBG">'[25]Func Study'!$AB$1427</definedName>
    <definedName name="UAcct314">'[25]Func Study'!$AB$1435</definedName>
    <definedName name="UAcct314JBG">'[25]Func Study'!$AB$1434</definedName>
    <definedName name="UAcct315">'[25]Func Study'!$AB$1442</definedName>
    <definedName name="UAcct315JBG">'[25]Func Study'!$AB$1441</definedName>
    <definedName name="UAcct316">'[25]Func Study'!$AB$1450</definedName>
    <definedName name="UAcct316JBG">'[25]Func Study'!$AB$1449</definedName>
    <definedName name="UAcct320">'[25]Func Study'!$AB$1466</definedName>
    <definedName name="UAcct321">'[25]Func Study'!$AB$1471</definedName>
    <definedName name="UAcct322">'[25]Func Study'!$AB$1476</definedName>
    <definedName name="UAcct323">'[25]Func Study'!$AB$1481</definedName>
    <definedName name="UAcct324">'[25]Func Study'!$AB$1486</definedName>
    <definedName name="UAcct325">'[25]Func Study'!$AB$1491</definedName>
    <definedName name="UAcct33">'[25]Func Study'!$AB$295</definedName>
    <definedName name="UAcct330">'[25]Func Study'!$AB$1508</definedName>
    <definedName name="UAcct331">'[25]Func Study'!$AB$1513</definedName>
    <definedName name="UAcct332">'[25]Func Study'!$AB$1518</definedName>
    <definedName name="UAcct333">'[25]Func Study'!$AB$1523</definedName>
    <definedName name="UAcct334">'[25]Func Study'!$AB$1528</definedName>
    <definedName name="UAcct335">'[25]Func Study'!$AB$1533</definedName>
    <definedName name="UAcct336">'[25]Func Study'!$AB$1539</definedName>
    <definedName name="UAcct340Dgu">'[25]Func Study'!$AB$1564</definedName>
    <definedName name="UAcct340Sgu">'[25]Func Study'!$AB$1565</definedName>
    <definedName name="UAcct341Dgu">'[25]Func Study'!$AB$1569</definedName>
    <definedName name="UAcct341Sgu">'[25]Func Study'!$AB$1570</definedName>
    <definedName name="UAcct342Dgu">'[25]Func Study'!$AB$1574</definedName>
    <definedName name="UAcct342Sgu">'[25]Func Study'!$AB$1575</definedName>
    <definedName name="UAcct343">'[25]Func Study'!$AB$1584</definedName>
    <definedName name="UAcct344S">'[25]Func Study'!$AB$1587</definedName>
    <definedName name="UAcct344Sgp">'[25]Func Study'!$AB$1588</definedName>
    <definedName name="UAcct345Dgu">'[25]Func Study'!$AB$1594</definedName>
    <definedName name="UAcct345Sgu">'[25]Func Study'!$AB$1595</definedName>
    <definedName name="UAcct346">'[25]Func Study'!$AB$1601</definedName>
    <definedName name="UAcct350">'[25]Func Study'!$AB$1628</definedName>
    <definedName name="UAcct352">'[25]Func Study'!$AB$1635</definedName>
    <definedName name="UAcct353">'[25]Func Study'!$AB$1641</definedName>
    <definedName name="UAcct354">'[25]Func Study'!$AB$1647</definedName>
    <definedName name="UAcct355">'[25]Func Study'!$AB$1654</definedName>
    <definedName name="UAcct356">'[25]Func Study'!$AB$1660</definedName>
    <definedName name="UAcct357">'[25]Func Study'!$AB$1666</definedName>
    <definedName name="UAcct358">'[25]Func Study'!$AB$1672</definedName>
    <definedName name="UAcct359">'[25]Func Study'!$AB$1678</definedName>
    <definedName name="UAcct360">'[25]Func Study'!$AB$1698</definedName>
    <definedName name="UAcct361">'[25]Func Study'!$AB$1704</definedName>
    <definedName name="UAcct362">'[25]Func Study'!$AB$1710</definedName>
    <definedName name="UAcct368">'[25]Func Study'!$AB$1744</definedName>
    <definedName name="UAcct369">'[25]Func Study'!$AB$1751</definedName>
    <definedName name="UAcct370">'[25]Func Study'!$AB$1762</definedName>
    <definedName name="UAcct372A">'[25]Func Study'!$AB$1775</definedName>
    <definedName name="UAcct372Dp">'[25]Func Study'!$AB$1773</definedName>
    <definedName name="UAcct372Ds">'[25]Func Study'!$AB$1774</definedName>
    <definedName name="UAcct373">'[25]Func Study'!$AB$1782</definedName>
    <definedName name="UAcct389Cn">'[25]Func Study'!$AB$1800</definedName>
    <definedName name="UAcct389S">'[25]Func Study'!$AB$1799</definedName>
    <definedName name="UAcct389Sg">'[25]Func Study'!$AB$1802</definedName>
    <definedName name="UAcct389Sgu">'[25]Func Study'!$AB$1801</definedName>
    <definedName name="UAcct389So">'[25]Func Study'!$AB$1803</definedName>
    <definedName name="UAcct390Cn">'[25]Func Study'!$AB$1810</definedName>
    <definedName name="UAcct390JBG">'[25]Func Study'!$AB$1812</definedName>
    <definedName name="UAcct390L">'[25]Func Study'!$AB$1927</definedName>
    <definedName name="UACCT390LRCL">'[25]Func Study'!$AB$1929</definedName>
    <definedName name="UAcct390S">'[25]Func Study'!$AB$1807</definedName>
    <definedName name="UAcct390Sgp">'[25]Func Study'!$AB$1808</definedName>
    <definedName name="UAcct390Sgu">'[25]Func Study'!$AB$1809</definedName>
    <definedName name="UAcct390Sop">'[25]Func Study'!$AB$1811</definedName>
    <definedName name="UAcct390Sou">'[25]Func Study'!$AB$1813</definedName>
    <definedName name="UAcct391Cn">'[25]Func Study'!$AB$1820</definedName>
    <definedName name="UACCT391JBE">'[25]Func Study'!$AB$1825</definedName>
    <definedName name="UAcct391S">'[25]Func Study'!$AB$1817</definedName>
    <definedName name="UAcct391Sg">'[25]Func Study'!$AB$1821</definedName>
    <definedName name="UAcct391Sgp">'[25]Func Study'!$AB$1818</definedName>
    <definedName name="UAcct391Sgu">'[25]Func Study'!$AB$1819</definedName>
    <definedName name="UAcct391So">'[25]Func Study'!$AB$1823</definedName>
    <definedName name="UACCT391SSGCH">'[25]Func Study'!$AB$1824</definedName>
    <definedName name="UAcct392Cn">'[25]Func Study'!$AB$1832</definedName>
    <definedName name="UAcct392L">'[25]Func Study'!$AB$1935</definedName>
    <definedName name="UAcct392Lrcl">'[25]Func Study'!$AB$1937</definedName>
    <definedName name="UAcct392S">'[25]Func Study'!$AB$1829</definedName>
    <definedName name="UAcct392Se">'[25]Func Study'!$AB$1834</definedName>
    <definedName name="UAcct392Sg">'[25]Func Study'!$AB$1831</definedName>
    <definedName name="UAcct392Sgp">'[25]Func Study'!$AB$1835</definedName>
    <definedName name="UAcct392Sgu">'[25]Func Study'!$AB$1833</definedName>
    <definedName name="UAcct392So">'[25]Func Study'!$AB$1830</definedName>
    <definedName name="UACCT392SSGCH">'[25]Func Study'!$AB$1836</definedName>
    <definedName name="UAcct393S">'[25]Func Study'!$AB$1841</definedName>
    <definedName name="UAcct393Sg">'[25]Func Study'!$AB$1845</definedName>
    <definedName name="UAcct393Sgp">'[25]Func Study'!$AB$1842</definedName>
    <definedName name="UAcct393Sgu">'[25]Func Study'!$AB$1843</definedName>
    <definedName name="UAcct393So">'[25]Func Study'!$AB$1844</definedName>
    <definedName name="UACCT393SSGCT">'[25]Func Study'!$AB$1846</definedName>
    <definedName name="UAcct394S">'[25]Func Study'!$AB$1850</definedName>
    <definedName name="UAcct394Se">'[25]Func Study'!$AB$1854</definedName>
    <definedName name="UAcct394Sg">'[25]Func Study'!$AB$1855</definedName>
    <definedName name="UAcct394Sgp">'[25]Func Study'!$AB$1851</definedName>
    <definedName name="UAcct394Sgu">'[25]Func Study'!$AB$1852</definedName>
    <definedName name="UAcct394So">'[25]Func Study'!$AB$1853</definedName>
    <definedName name="UACCT394SSGCH">'[25]Func Study'!$AB$1856</definedName>
    <definedName name="UAcct395S">'[25]Func Study'!$AB$1861</definedName>
    <definedName name="UAcct395Se">'[25]Func Study'!$AB$1865</definedName>
    <definedName name="UAcct395Sg">'[25]Func Study'!$AB$1866</definedName>
    <definedName name="UAcct395Sgp">'[25]Func Study'!$AB$1862</definedName>
    <definedName name="UAcct395Sgu">'[25]Func Study'!$AB$1863</definedName>
    <definedName name="UAcct395So">'[25]Func Study'!$AB$1864</definedName>
    <definedName name="UACCT395SSGCH">'[25]Func Study'!$AB$1867</definedName>
    <definedName name="UAcct396S">'[25]Func Study'!$AB$1872</definedName>
    <definedName name="UAcct396Se">'[25]Func Study'!$AB$1877</definedName>
    <definedName name="UAcct396Sg">'[25]Func Study'!$AB$1874</definedName>
    <definedName name="UAcct396Sgp">'[25]Func Study'!$AB$1873</definedName>
    <definedName name="UAcct396Sgu">'[25]Func Study'!$AB$1876</definedName>
    <definedName name="UAcct396So">'[25]Func Study'!$AB$1875</definedName>
    <definedName name="UACCT396SSGCH">'[25]Func Study'!$AB$1879</definedName>
    <definedName name="UACCT396SSGCT">'[25]Func Study'!$AB$1878</definedName>
    <definedName name="UAcct397Cn">'[25]Func Study'!$AB$1890</definedName>
    <definedName name="UAcct397JBG">'[25]Func Study'!$AB$1893</definedName>
    <definedName name="UAcct397S">'[25]Func Study'!$AB$1886</definedName>
    <definedName name="UAcct397Se">'[25]Func Study'!$AB$1892</definedName>
    <definedName name="UAcct397Sg">'[25]Func Study'!$AB$1891</definedName>
    <definedName name="UAcct397Sgp">'[25]Func Study'!$AB$1887</definedName>
    <definedName name="UAcct397Sgu">'[25]Func Study'!$AB$1888</definedName>
    <definedName name="UAcct397So">'[25]Func Study'!$AB$1889</definedName>
    <definedName name="UAcct398Cn">'[25]Func Study'!$AB$1902</definedName>
    <definedName name="UAcct398S">'[25]Func Study'!$AB$1899</definedName>
    <definedName name="UAcct398Se">'[25]Func Study'!$AB$1904</definedName>
    <definedName name="UAcct398Sg">'[25]Func Study'!$AB$1905</definedName>
    <definedName name="UAcct398Sgp">'[25]Func Study'!$AB$1900</definedName>
    <definedName name="UAcct398Sgu">'[25]Func Study'!$AB$1901</definedName>
    <definedName name="UAcct398So">'[25]Func Study'!$AB$1903</definedName>
    <definedName name="UACCT398SSGCT">'[25]Func Study'!$AB$1906</definedName>
    <definedName name="UAcct399">'[25]Func Study'!$AB$1913</definedName>
    <definedName name="UAcct399G">'[25]Func Study'!$AB$1955</definedName>
    <definedName name="UAcct399L">'[25]Func Study'!$AB$1917</definedName>
    <definedName name="UAcct399Lrcl">'[25]Func Study'!$AB$1919</definedName>
    <definedName name="UAcct403360">'[25]Func Study'!$AB$1090</definedName>
    <definedName name="UAcct403361">'[25]Func Study'!$AB$1091</definedName>
    <definedName name="UAcct403362">'[25]Func Study'!$AB$1092</definedName>
    <definedName name="UAcct403364">'[25]Func Study'!$AB$1094</definedName>
    <definedName name="UAcct403365">'[25]Func Study'!$AB$1095</definedName>
    <definedName name="UAcct403366">'[25]Func Study'!$AB$1096</definedName>
    <definedName name="UAcct403367">'[25]Func Study'!$AB$1097</definedName>
    <definedName name="UAcct403368">'[25]Func Study'!$AB$1098</definedName>
    <definedName name="UAcct403369">'[25]Func Study'!$AB$1099</definedName>
    <definedName name="UAcct403370">'[25]Func Study'!$AB$1100</definedName>
    <definedName name="UAcct403371">'[25]Func Study'!$AB$1101</definedName>
    <definedName name="UAcct403372">'[25]Func Study'!$AB$1102</definedName>
    <definedName name="UAcct403373">'[25]Func Study'!$AB$1103</definedName>
    <definedName name="UAcct403Ep">'[25]Func Study'!$AB$1130</definedName>
    <definedName name="UAcct403Gpcn">'[25]Func Study'!$AB$1111</definedName>
    <definedName name="UAcct403GPDGP">'[25]Func Study'!$AB$1108</definedName>
    <definedName name="UAcct403GPDGU">'[25]Func Study'!$AB$1109</definedName>
    <definedName name="UAcct403GPJBG">'[25]Func Study'!$AB$1115</definedName>
    <definedName name="UAcct403Gps">'[25]Func Study'!$AB$1107</definedName>
    <definedName name="UAcct403Gpsg">'[25]Func Study'!$AB$1112</definedName>
    <definedName name="UAcct403Gpso">'[25]Func Study'!$AB$1113</definedName>
    <definedName name="UAcct403Gv0">'[25]Func Study'!$AB$1121</definedName>
    <definedName name="UAcct403Hp">'[25]Func Study'!$AB$1072</definedName>
    <definedName name="UACCT403JBE">'[25]Func Study'!$AB$1116</definedName>
    <definedName name="UAcct403Mp">'[25]Func Study'!$AB$1125</definedName>
    <definedName name="UAcct403Np">'[25]Func Study'!$AB$1065</definedName>
    <definedName name="UAcct403Op">'[25]Func Study'!$AB$1080</definedName>
    <definedName name="UAcct403OPCAGE">'[25]Func Study'!$AB$1078</definedName>
    <definedName name="UAcct403Sp">'[25]Func Study'!$AB$1061</definedName>
    <definedName name="UAcct403SPJBG">'[25]Func Study'!$AB$1058</definedName>
    <definedName name="UAcct403Tp">'[25]Func Study'!$AB$1087</definedName>
    <definedName name="UAcct404330">'[25]Func Study'!$AB$1177</definedName>
    <definedName name="UACCT404GP">'[25]Func Study'!$AB$1146</definedName>
    <definedName name="UACCT404GPCN">'[25]Func Study'!$AB$1143</definedName>
    <definedName name="UACCT404GPSO">'[25]Func Study'!$AB$1141</definedName>
    <definedName name="UAcct404Ipcn">'[25]Func Study'!$AB$1158</definedName>
    <definedName name="UAcct404IPJBG">'[25]Func Study'!$AB$1163</definedName>
    <definedName name="UAcct404Ips">'[25]Func Study'!$AB$1154</definedName>
    <definedName name="UAcct404Ipse">'[25]Func Study'!$AB$1155</definedName>
    <definedName name="UAcct404Ipsg">'[25]Func Study'!$AB$1156</definedName>
    <definedName name="UAcct404Ipsg1">'[25]Func Study'!$AB$1159</definedName>
    <definedName name="UAcct404Ipsg2">'[25]Func Study'!$AB$1160</definedName>
    <definedName name="UAcct404Ipso">'[25]Func Study'!$AB$1157</definedName>
    <definedName name="UAcct404M">'[25]Func Study'!$AB$1168</definedName>
    <definedName name="UACCT404OP">'[25]Func Study'!$AB$1172</definedName>
    <definedName name="UACCT404SP">'[25]Func Study'!$AB$1151</definedName>
    <definedName name="UAcct405">'[25]Func Study'!$AB$1185</definedName>
    <definedName name="UAcct406">'[25]Func Study'!$AB$1193</definedName>
    <definedName name="UAcct407">'[25]Func Study'!$AB$1202</definedName>
    <definedName name="UAcct408">'[25]Func Study'!$AB$1221</definedName>
    <definedName name="UAcct408S">'[25]Func Study'!$AB$1213</definedName>
    <definedName name="UAcct41010">'[25]Func Study'!$AB$1294</definedName>
    <definedName name="UAcct41011">'[25]Func Study'!$AB$1309</definedName>
    <definedName name="UACCT41020" localSheetId="7">'[26]Functional Study'!#REF!</definedName>
    <definedName name="UACCT41020">'[26]Functional Study'!#REF!</definedName>
    <definedName name="UACCT41020BADDEBT" localSheetId="7">'[26]Functional Study'!#REF!</definedName>
    <definedName name="UACCT41020BADDEBT">'[26]Functional Study'!#REF!</definedName>
    <definedName name="UACCT41020DITEXP" localSheetId="7">'[26]Functional Study'!#REF!</definedName>
    <definedName name="UACCT41020DITEXP">'[26]Functional Study'!#REF!</definedName>
    <definedName name="UACCT41020DNPU" localSheetId="7">'[26]Functional Study'!#REF!</definedName>
    <definedName name="UACCT41020DNPU">'[26]Functional Study'!#REF!</definedName>
    <definedName name="UACCT41020S" localSheetId="7">'[26]Functional Study'!#REF!</definedName>
    <definedName name="UACCT41020S">'[26]Functional Study'!#REF!</definedName>
    <definedName name="UACCT41020SE" localSheetId="7">'[26]Functional Study'!#REF!</definedName>
    <definedName name="UACCT41020SE">'[26]Functional Study'!#REF!</definedName>
    <definedName name="UACCT41020SG" localSheetId="7">'[26]Functional Study'!#REF!</definedName>
    <definedName name="UACCT41020SG">'[26]Functional Study'!#REF!</definedName>
    <definedName name="UACCT41020SGCT" localSheetId="7">'[26]Functional Study'!#REF!</definedName>
    <definedName name="UACCT41020SGCT">'[26]Functional Study'!#REF!</definedName>
    <definedName name="UACCT41020SGPP" localSheetId="7">'[26]Functional Study'!#REF!</definedName>
    <definedName name="UACCT41020SGPP">'[26]Functional Study'!#REF!</definedName>
    <definedName name="UACCT41020SO" localSheetId="7">'[26]Functional Study'!#REF!</definedName>
    <definedName name="UACCT41020SO">'[26]Functional Study'!#REF!</definedName>
    <definedName name="UACCT41020TROJP" localSheetId="7">'[26]Functional Study'!#REF!</definedName>
    <definedName name="UACCT41020TROJP">'[26]Functional Study'!#REF!</definedName>
    <definedName name="UACCT4102SNPD" localSheetId="7">'[26]Functional Study'!#REF!</definedName>
    <definedName name="UACCT4102SNPD">'[26]Functional Study'!#REF!</definedName>
    <definedName name="UAcct41110">'[25]Func Study'!$AB$1325</definedName>
    <definedName name="UAcct41111" localSheetId="7">'[26]Functional Study'!#REF!</definedName>
    <definedName name="UAcct41111">'[26]Functional Study'!#REF!</definedName>
    <definedName name="UAcct41111Baddebt" localSheetId="7">'[26]Functional Study'!#REF!</definedName>
    <definedName name="UAcct41111Baddebt">'[26]Functional Study'!#REF!</definedName>
    <definedName name="UAcct41111Dgp" localSheetId="7">'[26]Functional Study'!#REF!</definedName>
    <definedName name="UAcct41111Dgp">'[26]Functional Study'!#REF!</definedName>
    <definedName name="UAcct41111Dgu" localSheetId="7">'[26]Functional Study'!#REF!</definedName>
    <definedName name="UAcct41111Dgu">'[26]Functional Study'!#REF!</definedName>
    <definedName name="UAcct41111Ditexp" localSheetId="7">'[26]Functional Study'!#REF!</definedName>
    <definedName name="UAcct41111Ditexp">'[26]Functional Study'!#REF!</definedName>
    <definedName name="UAcct41111Dnpp" localSheetId="7">'[26]Functional Study'!#REF!</definedName>
    <definedName name="UAcct41111Dnpp">'[26]Functional Study'!#REF!</definedName>
    <definedName name="UAcct41111Dnptp" localSheetId="7">'[26]Functional Study'!#REF!</definedName>
    <definedName name="UAcct41111Dnptp">'[26]Functional Study'!#REF!</definedName>
    <definedName name="UAcct41111S" localSheetId="7">'[26]Functional Study'!#REF!</definedName>
    <definedName name="UAcct41111S">'[26]Functional Study'!#REF!</definedName>
    <definedName name="UAcct41111Se" localSheetId="7">'[26]Functional Study'!#REF!</definedName>
    <definedName name="UAcct41111Se">'[26]Functional Study'!#REF!</definedName>
    <definedName name="UAcct41111Sg" localSheetId="7">'[26]Functional Study'!#REF!</definedName>
    <definedName name="UAcct41111Sg">'[26]Functional Study'!#REF!</definedName>
    <definedName name="UAcct41111Sgpp" localSheetId="7">'[26]Functional Study'!#REF!</definedName>
    <definedName name="UAcct41111Sgpp">'[26]Functional Study'!#REF!</definedName>
    <definedName name="UAcct41111So" localSheetId="7">'[26]Functional Study'!#REF!</definedName>
    <definedName name="UAcct41111So">'[26]Functional Study'!#REF!</definedName>
    <definedName name="UAcct41111Trojp" localSheetId="7">'[26]Functional Study'!#REF!</definedName>
    <definedName name="UAcct41111Trojp">'[26]Functional Study'!#REF!</definedName>
    <definedName name="UAcct41140">'[25]Func Study'!$AB$1232</definedName>
    <definedName name="UAcct41141">'[25]Func Study'!$AB$1237</definedName>
    <definedName name="UAcct41160">'[25]Func Study'!$AB$369</definedName>
    <definedName name="UAcct41170">'[25]Func Study'!$AB$374</definedName>
    <definedName name="UAcct4118">'[25]Func Study'!$AB$378</definedName>
    <definedName name="UAcct41181">'[25]Func Study'!$AB$381</definedName>
    <definedName name="UAcct4194">'[25]Func Study'!$AB$385</definedName>
    <definedName name="UAcct421">'[25]Func Study'!$AB$394</definedName>
    <definedName name="UAcct4311">'[25]Func Study'!$AB$401</definedName>
    <definedName name="UAcct442Se">'[25]Func Study'!$AB$259</definedName>
    <definedName name="UAcct442Sg">'[25]Func Study'!$AB$260</definedName>
    <definedName name="UAcct447">'[25]Func Study'!$AB$281</definedName>
    <definedName name="UAcct447CAEE" localSheetId="7">'[23]Func Study'!#REF!</definedName>
    <definedName name="UAcct447CAEE">'[23]Func Study'!#REF!</definedName>
    <definedName name="UAcct447CAGE" localSheetId="7">'[23]Func Study'!#REF!</definedName>
    <definedName name="UAcct447CAGE">'[23]Func Study'!#REF!</definedName>
    <definedName name="UAcct447Dgu" localSheetId="7">'[24]Func Study'!#REF!</definedName>
    <definedName name="UAcct447Dgu">'[24]Func Study'!#REF!</definedName>
    <definedName name="UACCT447NPC">'[25]Func Study'!$AB$289</definedName>
    <definedName name="UACCT447NPCCAEW">'[25]Func Study'!$AB$286</definedName>
    <definedName name="UACCT447NPCCAGW">'[25]Func Study'!$AB$287</definedName>
    <definedName name="UACCT447NPCDGP">'[25]Func Study'!$AB$288</definedName>
    <definedName name="UAcct447S">'[25]Func Study'!$AB$280</definedName>
    <definedName name="UAcct448S">'[25]Func Study'!$AB$274</definedName>
    <definedName name="UAcct448So">'[25]Func Study'!$AB$275</definedName>
    <definedName name="UAcct449">'[25]Func Study'!$AB$294</definedName>
    <definedName name="UAcct450">'[25]Func Study'!$AB$304</definedName>
    <definedName name="UAcct450S">'[25]Func Study'!$AB$302</definedName>
    <definedName name="UAcct450So">'[25]Func Study'!$AB$303</definedName>
    <definedName name="UAcct451S">'[25]Func Study'!$AB$307</definedName>
    <definedName name="UAcct451Sg">'[25]Func Study'!$AB$308</definedName>
    <definedName name="UAcct451So">'[25]Func Study'!$AB$309</definedName>
    <definedName name="UAcct453">'[25]Func Study'!$AB$315</definedName>
    <definedName name="UAcct453CAGE" localSheetId="7">'[23]Func Study'!#REF!</definedName>
    <definedName name="UAcct453CAGE">'[23]Func Study'!#REF!</definedName>
    <definedName name="UAcct453CAGW" localSheetId="7">'[23]Func Study'!#REF!</definedName>
    <definedName name="UAcct453CAGW">'[23]Func Study'!#REF!</definedName>
    <definedName name="UAcct454">'[25]Func Study'!$AB$322</definedName>
    <definedName name="UAcct454JBG">'[25]Func Study'!$AB$319</definedName>
    <definedName name="UAcct454S">'[25]Func Study'!$AB$318</definedName>
    <definedName name="UAcct454Sg">'[25]Func Study'!$AB$320</definedName>
    <definedName name="UAcct454So">'[25]Func Study'!$AB$321</definedName>
    <definedName name="UAcct456">'[25]Func Study'!$AB$332</definedName>
    <definedName name="UAcct456CAEW">'[25]Func Study'!$AB$331</definedName>
    <definedName name="UAcct456S">'[25]Func Study'!$AB$325</definedName>
    <definedName name="UAcct456So">'[25]Func Study'!$AB$329</definedName>
    <definedName name="UAcct500">'[25]Func Study'!$AB$416</definedName>
    <definedName name="UAcct500JBG">'[25]Func Study'!$AB$414</definedName>
    <definedName name="UAcct501">'[25]Func Study'!$AB$423</definedName>
    <definedName name="UAcct501CAEW">'[25]Func Study'!$AB$420</definedName>
    <definedName name="UAcct501JBE">'[25]Func Study'!$AB$421</definedName>
    <definedName name="UACCT501NPCCAEW">'[25]Func Study'!$AB$426</definedName>
    <definedName name="UAcct502">'[25]Func Study'!$AB$433</definedName>
    <definedName name="UAcct502CAGE">'[25]Func Study'!$AB$431</definedName>
    <definedName name="UAcct502JBG" localSheetId="7">'[23]Func Study'!#REF!</definedName>
    <definedName name="UAcct502JBG">'[23]Func Study'!#REF!</definedName>
    <definedName name="UAcct503">'[25]Func Study'!$AB$437</definedName>
    <definedName name="UACCT503NPC">'[25]Func Study'!$AB$443</definedName>
    <definedName name="UAcct505">'[25]Func Study'!$AB$449</definedName>
    <definedName name="UAcct505CAGE">'[25]Func Study'!$AB$447</definedName>
    <definedName name="UAcct505JBG" localSheetId="7">'[23]Func Study'!#REF!</definedName>
    <definedName name="UAcct505JBG">'[23]Func Study'!#REF!</definedName>
    <definedName name="UAcct506">'[25]Func Study'!$AB$455</definedName>
    <definedName name="UAcct506CAGE">'[25]Func Study'!$AB$452</definedName>
    <definedName name="UAcct506JBG" localSheetId="7">'[23]Func Study'!#REF!</definedName>
    <definedName name="UAcct506JBG">'[23]Func Study'!#REF!</definedName>
    <definedName name="UAcct507">'[25]Func Study'!$AB$464</definedName>
    <definedName name="UAcct507CAGE">'[25]Func Study'!$AB$462</definedName>
    <definedName name="UAcct507JBG" localSheetId="7">'[23]Func Study'!#REF!</definedName>
    <definedName name="UAcct507JBG">'[23]Func Study'!#REF!</definedName>
    <definedName name="UAcct510">'[25]Func Study'!$AB$469</definedName>
    <definedName name="UAcct510CAGE">'[25]Func Study'!$AB$467</definedName>
    <definedName name="UAcct510JBG" localSheetId="7">'[23]Func Study'!#REF!</definedName>
    <definedName name="UAcct510JBG">'[23]Func Study'!#REF!</definedName>
    <definedName name="UAcct511">'[25]Func Study'!$AB$474</definedName>
    <definedName name="UAcct511CAGE">'[25]Func Study'!$AB$472</definedName>
    <definedName name="UAcct511JBG" localSheetId="7">'[23]Func Study'!#REF!</definedName>
    <definedName name="UAcct511JBG">'[23]Func Study'!#REF!</definedName>
    <definedName name="UAcct512">'[25]Func Study'!$AB$479</definedName>
    <definedName name="UAcct512CAGE">'[25]Func Study'!$AB$477</definedName>
    <definedName name="UAcct512JBG" localSheetId="7">'[23]Func Study'!#REF!</definedName>
    <definedName name="UAcct512JBG">'[23]Func Study'!#REF!</definedName>
    <definedName name="UAcct513">'[25]Func Study'!$AB$484</definedName>
    <definedName name="UAcct513CAGE">'[25]Func Study'!$AB$482</definedName>
    <definedName name="UAcct513JBG" localSheetId="7">'[23]Func Study'!#REF!</definedName>
    <definedName name="UAcct513JBG">'[23]Func Study'!#REF!</definedName>
    <definedName name="UAcct514">'[25]Func Study'!$AB$489</definedName>
    <definedName name="UAcct514CAGE">'[25]Func Study'!$AB$487</definedName>
    <definedName name="UAcct514JBG" localSheetId="7">'[23]Func Study'!#REF!</definedName>
    <definedName name="UAcct514JBG">'[23]Func Study'!#REF!</definedName>
    <definedName name="UAcct517">'[25]Func Study'!$AB$498</definedName>
    <definedName name="UAcct518">'[25]Func Study'!$AB$502</definedName>
    <definedName name="UAcct519">'[25]Func Study'!$AB$507</definedName>
    <definedName name="UAcct520">'[25]Func Study'!$AB$511</definedName>
    <definedName name="UAcct523">'[25]Func Study'!$AB$515</definedName>
    <definedName name="UAcct524">'[25]Func Study'!$AB$519</definedName>
    <definedName name="UAcct528">'[25]Func Study'!$AB$523</definedName>
    <definedName name="UAcct529">'[25]Func Study'!$AB$527</definedName>
    <definedName name="UAcct530">'[25]Func Study'!$AB$531</definedName>
    <definedName name="UAcct531">'[25]Func Study'!$AB$535</definedName>
    <definedName name="UAcct532">'[25]Func Study'!$AB$539</definedName>
    <definedName name="UAcct535">'[25]Func Study'!$AB$551</definedName>
    <definedName name="UAcct536">'[25]Func Study'!$AB$555</definedName>
    <definedName name="UAcct537">'[25]Func Study'!$AB$559</definedName>
    <definedName name="UAcct538">'[25]Func Study'!$AB$563</definedName>
    <definedName name="UAcct539">'[25]Func Study'!$AB$568</definedName>
    <definedName name="UAcct540">'[25]Func Study'!$AB$572</definedName>
    <definedName name="UAcct541">'[25]Func Study'!$AB$576</definedName>
    <definedName name="UAcct542">'[25]Func Study'!$AB$580</definedName>
    <definedName name="UAcct543">'[25]Func Study'!$AB$584</definedName>
    <definedName name="UAcct544">'[25]Func Study'!$AB$588</definedName>
    <definedName name="UAcct545">'[25]Func Study'!$AB$592</definedName>
    <definedName name="UAcct546">'[25]Func Study'!$AB$606</definedName>
    <definedName name="UAcct546CAGE">'[25]Func Study'!$AB$605</definedName>
    <definedName name="UAcct547CAEW">'[25]Func Study'!$AB$610</definedName>
    <definedName name="UACCT547NPCCAEW">'[25]Func Study'!$AB$613</definedName>
    <definedName name="UAcct547Se">'[25]Func Study'!$AB$609</definedName>
    <definedName name="UAcct548">'[25]Func Study'!$AB$621</definedName>
    <definedName name="UACCT548CAGE">'[25]Func Study'!$AB$620</definedName>
    <definedName name="UAcct549">'[25]Func Study'!$AB$626</definedName>
    <definedName name="Uacct549CAGE">'[25]Func Study'!$AB$625</definedName>
    <definedName name="UAcct5506SE" localSheetId="7">'[23]Func Study'!#REF!</definedName>
    <definedName name="UAcct5506SE">'[23]Func Study'!#REF!</definedName>
    <definedName name="UAcct551CAGE">'[25]Func Study'!$AB$634</definedName>
    <definedName name="UACCT551SG">'[25]Func Study'!$AB$635</definedName>
    <definedName name="UACCT552CAGE">'[25]Func Study'!$AB$640</definedName>
    <definedName name="UAcct552SG">'[25]Func Study'!$AB$639</definedName>
    <definedName name="UACCT553CAGE">'[25]Func Study'!$AB$646</definedName>
    <definedName name="UAcct553SG">'[25]Func Study'!$AB$645</definedName>
    <definedName name="UACCT554CAGE">'[25]Func Study'!$AB$651</definedName>
    <definedName name="UAcct554SG">'[25]Func Study'!$AB$650</definedName>
    <definedName name="UAcct555CAEE" localSheetId="7">'[23]Func Study'!#REF!</definedName>
    <definedName name="UAcct555CAEE">'[23]Func Study'!#REF!</definedName>
    <definedName name="UAcct555CAEW">'[25]Func Study'!$AB$665</definedName>
    <definedName name="UAcct555CAGE" localSheetId="7">'[23]Func Study'!#REF!</definedName>
    <definedName name="UAcct555CAGE">'[23]Func Study'!#REF!</definedName>
    <definedName name="UAcct555CAGW">'[25]Func Study'!$AB$664</definedName>
    <definedName name="UACCT555DGP">'[25]Func Study'!$AB$670</definedName>
    <definedName name="UACCT555NPCCAEW">'[25]Func Study'!$AB$669</definedName>
    <definedName name="UACCT555NPCCAGW">'[25]Func Study'!$AB$668</definedName>
    <definedName name="UAcct555S">'[25]Func Study'!$AB$663</definedName>
    <definedName name="UAcct555Se">'[25]Func Study'!$AB$665</definedName>
    <definedName name="UACCT555SG">'[25]Func Study'!$AB$664</definedName>
    <definedName name="UAcct556">'[25]Func Study'!$AB$676</definedName>
    <definedName name="UAcct557">'[25]Func Study'!$AB$685</definedName>
    <definedName name="UAcct560">'[25]Func Study'!$AB$715</definedName>
    <definedName name="UAcct561">'[25]Func Study'!$AB$720</definedName>
    <definedName name="UAcct562">'[25]Func Study'!$AB$726</definedName>
    <definedName name="UAcct563">'[25]Func Study'!$AB$731</definedName>
    <definedName name="UAcct564">'[25]Func Study'!$AB$735</definedName>
    <definedName name="UAcct565">'[25]Func Study'!$AB$739</definedName>
    <definedName name="UACCT565NPC">'[25]Func Study'!$AB$744</definedName>
    <definedName name="UACCT565NPCCAGW">'[25]Func Study'!$AB$742</definedName>
    <definedName name="UAcct566">'[25]Func Study'!$AB$748</definedName>
    <definedName name="UAcct567">'[25]Func Study'!$AB$752</definedName>
    <definedName name="UAcct568">'[25]Func Study'!$AB$756</definedName>
    <definedName name="UAcct569">'[25]Func Study'!$AB$760</definedName>
    <definedName name="UAcct570">'[25]Func Study'!$AB$765</definedName>
    <definedName name="UAcct571">'[25]Func Study'!$AB$770</definedName>
    <definedName name="UAcct572">'[25]Func Study'!$AB$774</definedName>
    <definedName name="UAcct573">'[25]Func Study'!$AB$778</definedName>
    <definedName name="UAcct580">'[25]Func Study'!$AB$791</definedName>
    <definedName name="UAcct581">'[25]Func Study'!$AB$796</definedName>
    <definedName name="UAcct582">'[25]Func Study'!$AB$801</definedName>
    <definedName name="UAcct583">'[25]Func Study'!$AB$806</definedName>
    <definedName name="UAcct584">'[25]Func Study'!$AB$811</definedName>
    <definedName name="UAcct585">'[25]Func Study'!$AB$816</definedName>
    <definedName name="UAcct586">'[25]Func Study'!$AB$821</definedName>
    <definedName name="UAcct587">'[25]Func Study'!$AB$826</definedName>
    <definedName name="UAcct588">'[25]Func Study'!$AB$831</definedName>
    <definedName name="UAcct589">'[25]Func Study'!$AB$836</definedName>
    <definedName name="UAcct590">'[25]Func Study'!$AB$841</definedName>
    <definedName name="UAcct591">'[25]Func Study'!$AB$846</definedName>
    <definedName name="UAcct592">'[25]Func Study'!$AB$851</definedName>
    <definedName name="UAcct593">'[25]Func Study'!$AB$856</definedName>
    <definedName name="UAcct594">'[25]Func Study'!$AB$861</definedName>
    <definedName name="UAcct595">'[25]Func Study'!$AB$866</definedName>
    <definedName name="UAcct596">'[25]Func Study'!$AB$876</definedName>
    <definedName name="UAcct597">'[25]Func Study'!$AB$881</definedName>
    <definedName name="UAcct598">'[25]Func Study'!$AB$886</definedName>
    <definedName name="UAcct901">'[25]Func Study'!$AB$898</definedName>
    <definedName name="UAcct902">'[25]Func Study'!$AB$903</definedName>
    <definedName name="UAcct903">'[25]Func Study'!$AB$908</definedName>
    <definedName name="UAcct904">'[25]Func Study'!$AB$914</definedName>
    <definedName name="Uacct904SG" localSheetId="7">'[27]Functional Study'!#REF!</definedName>
    <definedName name="Uacct904SG">'[27]Functional Study'!#REF!</definedName>
    <definedName name="UAcct905">'[25]Func Study'!$AB$919</definedName>
    <definedName name="UAcct907">'[25]Func Study'!$AB$933</definedName>
    <definedName name="UAcct908">'[25]Func Study'!$AB$938</definedName>
    <definedName name="UAcct909">'[25]Func Study'!$AB$943</definedName>
    <definedName name="UAcct910">'[25]Func Study'!$AB$948</definedName>
    <definedName name="UAcct911">'[25]Func Study'!$AB$959</definedName>
    <definedName name="UAcct912">'[25]Func Study'!$AB$964</definedName>
    <definedName name="UAcct913">'[25]Func Study'!$AB$969</definedName>
    <definedName name="UAcct916">'[25]Func Study'!$AB$974</definedName>
    <definedName name="UAcct920">'[25]Func Study'!$AB$985</definedName>
    <definedName name="UAcct920Cn">'[25]Func Study'!$AB$983</definedName>
    <definedName name="UAcct921">'[25]Func Study'!$AB$991</definedName>
    <definedName name="UAcct921Cn">'[25]Func Study'!$AB$989</definedName>
    <definedName name="UAcct923">'[25]Func Study'!$AB$997</definedName>
    <definedName name="UAcct923CAGW">'[25]Func Study'!$AB$995</definedName>
    <definedName name="UAcct924">'[25]Func Study'!$AB$1001</definedName>
    <definedName name="UAcct925">'[25]Func Study'!$AB$1005</definedName>
    <definedName name="UAcct926">'[25]Func Study'!$AB$1011</definedName>
    <definedName name="UAcct927">'[25]Func Study'!$AB$1016</definedName>
    <definedName name="UAcct928">'[25]Func Study'!$AB$1023</definedName>
    <definedName name="UAcct929">'[25]Func Study'!$AB$1028</definedName>
    <definedName name="UAcct930">'[25]Func Study'!$AB$1034</definedName>
    <definedName name="UAcct931">'[25]Func Study'!$AB$1039</definedName>
    <definedName name="UAcct935">'[25]Func Study'!$AB$1045</definedName>
    <definedName name="UAcctAGA">'[25]Func Study'!$AB$296</definedName>
    <definedName name="UAcctcwc">'[25]Func Study'!$AB$2136</definedName>
    <definedName name="UAcctd00">'[25]Func Study'!$AB$1786</definedName>
    <definedName name="UAcctdfa" localSheetId="7">'[25]Func Study'!#REF!</definedName>
    <definedName name="UAcctdfa">'[25]Func Study'!#REF!</definedName>
    <definedName name="UAcctdfad" localSheetId="7">'[25]Func Study'!#REF!</definedName>
    <definedName name="UAcctdfad">'[25]Func Study'!#REF!</definedName>
    <definedName name="UAcctdfap" localSheetId="7">'[25]Func Study'!#REF!</definedName>
    <definedName name="UAcctdfap">'[25]Func Study'!#REF!</definedName>
    <definedName name="UAcctdfat" localSheetId="7">'[25]Func Study'!#REF!</definedName>
    <definedName name="UAcctdfat">'[25]Func Study'!#REF!</definedName>
    <definedName name="UAcctds0">'[25]Func Study'!$AB$1790</definedName>
    <definedName name="UACCTECDDGP">'[25]Func Study'!$AB$687</definedName>
    <definedName name="UACCTECDMC">'[25]Func Study'!$AB$689</definedName>
    <definedName name="UACCTECDS">'[25]Func Study'!$AB$691</definedName>
    <definedName name="UACCTECDSG1">'[25]Func Study'!$AB$688</definedName>
    <definedName name="UACCTECDSG2">'[25]Func Study'!$AB$690</definedName>
    <definedName name="UACCTECDSG3">'[25]Func Study'!$AB$692</definedName>
    <definedName name="UAcctfit">'[25]Func Study'!$AB$1395</definedName>
    <definedName name="UAcctg00">'[25]Func Study'!$AB$1947</definedName>
    <definedName name="UAccth00">'[25]Func Study'!$AB$1545</definedName>
    <definedName name="UAccti00">'[25]Func Study'!$AB$1993</definedName>
    <definedName name="UAcctn00">'[25]Func Study'!$AB$1496</definedName>
    <definedName name="UAccto00">'[25]Func Study'!$AB$1606</definedName>
    <definedName name="UAcctowc">'[25]Func Study'!$AB$2149</definedName>
    <definedName name="UACCTOWCSSECH">'[25]Func Study'!$AB$2148</definedName>
    <definedName name="UAccts00">'[25]Func Study'!$AB$1455</definedName>
    <definedName name="UAcctsttax">'[25]Func Study'!$AB$1377</definedName>
    <definedName name="UAcctt00">'[25]Func Study'!$AB$1682</definedName>
    <definedName name="UBakerAvail" localSheetId="7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7">#REF!</definedName>
    <definedName name="UNBILREV">#REF!</definedName>
    <definedName name="UncollectibleAccounts">[31]Variables!$D$25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7">#REF!</definedName>
    <definedName name="UNITCOMPARE">#REF!</definedName>
    <definedName name="UNITCOSTS" localSheetId="7">#REF!</definedName>
    <definedName name="UNITCOSTS">#REF!</definedName>
    <definedName name="UTG" localSheetId="7">#REF!</definedName>
    <definedName name="UTG">#REF!</definedName>
    <definedName name="UtGrossReceipts">[31]Variables!$D$29</definedName>
    <definedName name="UTN" localSheetId="7">#REF!</definedName>
    <definedName name="UTN">#REF!</definedName>
    <definedName name="v" hidden="1">{#N/A,#N/A,FALSE,"Coversheet";#N/A,#N/A,FALSE,"QA"}</definedName>
    <definedName name="ValidAccount">[28]Variables!$AK$43:$AK$369</definedName>
    <definedName name="Value" hidden="1">{#N/A,#N/A,FALSE,"Summ";#N/A,#N/A,FALSE,"General"}</definedName>
    <definedName name="Values_Entered" localSheetId="7">IF(Loan_Amount*Interest_Rate*Loan_Years*Loan_Start&gt;0,1,0)</definedName>
    <definedName name="Values_Entered">IF(Loan_Amount*Interest_Rate*Loan_Years*Loan_Start&gt;0,1,0)</definedName>
    <definedName name="VAR" localSheetId="7">[33]Backup!#REF!</definedName>
    <definedName name="VAR">[33]Backup!#REF!</definedName>
    <definedName name="VARIABLE" localSheetId="7">[60]Summary!#REF!</definedName>
    <definedName name="VARIABLE">[60]Summary!#REF!</definedName>
    <definedName name="vartrans" localSheetId="7">#REF!</definedName>
    <definedName name="vartrans">#REF!</definedName>
    <definedName name="VOMEsc">[29]Assumptions!$C$21</definedName>
    <definedName name="VOUCHER" localSheetId="7">#REF!</definedName>
    <definedName name="VOUCHER">#REF!</definedName>
    <definedName name="w" hidden="1">{#N/A,#N/A,FALSE,"Schedule F";#N/A,#N/A,FALSE,"Schedule G"}</definedName>
    <definedName name="WACC">[29]Assumptions!$I$61</definedName>
    <definedName name="WAGES" localSheetId="7">[18]model!#REF!</definedName>
    <definedName name="WAGES">[18]model!#REF!</definedName>
    <definedName name="WaRevenueTax">[31]Variables!$D$27</definedName>
    <definedName name="warrantyOM" localSheetId="7">#REF!</definedName>
    <definedName name="warrantyOM">#REF!</definedName>
    <definedName name="we" hidden="1">{#N/A,#N/A,FALSE,"Pg 6b CustCount_Gas";#N/A,#N/A,FALSE,"QA";#N/A,#N/A,FALSE,"Report";#N/A,#N/A,FALSE,"forecast"}</definedName>
    <definedName name="WEATHER" localSheetId="7">#REF!</definedName>
    <definedName name="WEATHER">#REF!</definedName>
    <definedName name="WEATHRNORM" localSheetId="7">#REF!</definedName>
    <definedName name="WEATHRNORM">#REF!</definedName>
    <definedName name="WH" hidden="1">{#N/A,#N/A,FALSE,"Coversheet";#N/A,#N/A,FALSE,"QA"}</definedName>
    <definedName name="whorn_db" localSheetId="7">#REF!</definedName>
    <definedName name="whorn_db">#REF!</definedName>
    <definedName name="WIDTH" localSheetId="7">#REF!</definedName>
    <definedName name="WIDTH">#REF!</definedName>
    <definedName name="WindDate" localSheetId="7">'[48]Dispatch Cases'!#REF!</definedName>
    <definedName name="WindDate">'[48]Dispatch Cases'!#REF!</definedName>
    <definedName name="WINTER" localSheetId="7">[81]Bremerton!#REF!</definedName>
    <definedName name="WINTER">[81]Bremerton!#REF!</definedName>
    <definedName name="WinterPeak">'[91]Load Data'!$D$9:$H$12,'[91]Load Data'!$D$20:$H$22</definedName>
    <definedName name="WORK1" localSheetId="7">#REF!</definedName>
    <definedName name="WORK1">#REF!</definedName>
    <definedName name="WORK2" localSheetId="7">#REF!</definedName>
    <definedName name="WORK2">#REF!</definedName>
    <definedName name="WORK3" localSheetId="7">#REF!</definedName>
    <definedName name="WORK3">#REF!</definedName>
    <definedName name="WORKSHTS" localSheetId="7">'[2]Sched 46'!#REF!</definedName>
    <definedName name="WORKSHTS">'[2]Sched 46'!#REF!</definedName>
    <definedName name="WRKCAP" localSheetId="7">[18]model!#REF!</definedName>
    <definedName name="WRKCAP">[18]model!#REF!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'[17]MJS-6'!$F$2</definedName>
    <definedName name="WUTC_FILING_FEE">'[17]MJS-7'!$O$15</definedName>
    <definedName name="wwp_wkly_vect_input" localSheetId="7">#REF!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>#REF!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7">#REF!</definedName>
    <definedName name="Year">#REF!</definedName>
    <definedName name="Years_evaluated">'[92]Revison Inputs'!$B$6</definedName>
    <definedName name="YEFactors">[28]Factors!$S$3:$AG$99</definedName>
    <definedName name="YTD_Format">[73]YTD!$B$13:$D$13,[73]YTD!$B$32:$D$32</definedName>
    <definedName name="yuf" hidden="1">{#N/A,#N/A,FALSE,"Summ";#N/A,#N/A,FALSE,"General"}</definedName>
    <definedName name="z" hidden="1">{#N/A,#N/A,FALSE,"Coversheet";#N/A,#N/A,FALSE,"QA"}</definedName>
    <definedName name="ZA" localSheetId="7">'[93] annual balance '!#REF!</definedName>
    <definedName name="ZA">'[93] annual balance '!#REF!</definedName>
    <definedName name="zilfpldebtperc" localSheetId="7">#REF!</definedName>
    <definedName name="zilfpldebtperc">#REF!</definedName>
    <definedName name="zilkhaepcdevcost" localSheetId="7">#REF!</definedName>
    <definedName name="zilkhaepcdevcost">#REF!</definedName>
    <definedName name="zilkhaownperc" localSheetId="7">#REF!</definedName>
    <definedName name="zilkhaownperc">#REF!</definedName>
  </definedNames>
  <calcPr calcId="162913" iterate="1" calcOnSave="0"/>
</workbook>
</file>

<file path=xl/calcChain.xml><?xml version="1.0" encoding="utf-8"?>
<calcChain xmlns="http://schemas.openxmlformats.org/spreadsheetml/2006/main">
  <c r="A64" i="59" l="1"/>
  <c r="E77" i="59"/>
  <c r="B18" i="59" s="1"/>
  <c r="E76" i="59"/>
  <c r="B17" i="59" s="1"/>
  <c r="E75" i="59"/>
  <c r="B16" i="59" s="1"/>
  <c r="E73" i="59"/>
  <c r="B14" i="59" s="1"/>
  <c r="E72" i="59"/>
  <c r="B13" i="59" s="1"/>
  <c r="E71" i="59"/>
  <c r="B12" i="59" s="1"/>
  <c r="E68" i="59"/>
  <c r="B9" i="59" s="1"/>
  <c r="E67" i="59"/>
  <c r="B8" i="59" s="1"/>
  <c r="A3" i="59"/>
  <c r="F25" i="59"/>
  <c r="E31" i="59"/>
  <c r="E69" i="59"/>
  <c r="B10" i="59" s="1"/>
  <c r="F54" i="59"/>
  <c r="F53" i="59"/>
  <c r="F52" i="59"/>
  <c r="F50" i="59"/>
  <c r="F47" i="59"/>
  <c r="F46" i="59"/>
  <c r="Z23" i="59" s="1"/>
  <c r="R23" i="59"/>
  <c r="E39" i="59"/>
  <c r="F38" i="59"/>
  <c r="F35" i="59"/>
  <c r="F43" i="59" s="1"/>
  <c r="E42" i="59"/>
  <c r="F33" i="59"/>
  <c r="F32" i="59"/>
  <c r="F40" i="59" s="1"/>
  <c r="F30" i="59"/>
  <c r="E28" i="59"/>
  <c r="F27" i="59"/>
  <c r="W17" i="59" s="1"/>
  <c r="W23" i="59"/>
  <c r="O23" i="59"/>
  <c r="C23" i="59"/>
  <c r="W22" i="59"/>
  <c r="O22" i="59"/>
  <c r="C22" i="59"/>
  <c r="W18" i="59"/>
  <c r="O18" i="59"/>
  <c r="C18" i="59"/>
  <c r="O17" i="59"/>
  <c r="H17" i="59"/>
  <c r="C17" i="59"/>
  <c r="O16" i="59"/>
  <c r="H16" i="59"/>
  <c r="C16" i="59"/>
  <c r="O15" i="59"/>
  <c r="H15" i="59"/>
  <c r="C15" i="59"/>
  <c r="O14" i="59"/>
  <c r="C14" i="59"/>
  <c r="O13" i="59"/>
  <c r="C13" i="59"/>
  <c r="W12" i="59"/>
  <c r="O12" i="59"/>
  <c r="C12" i="59"/>
  <c r="W11" i="59"/>
  <c r="O11" i="59"/>
  <c r="C11" i="59"/>
  <c r="W10" i="59"/>
  <c r="O10" i="59"/>
  <c r="C10" i="59"/>
  <c r="O9" i="59"/>
  <c r="H9" i="59"/>
  <c r="C9" i="59"/>
  <c r="O8" i="59"/>
  <c r="H8" i="59"/>
  <c r="C8" i="59"/>
  <c r="O7" i="59"/>
  <c r="H7" i="59"/>
  <c r="C7" i="59"/>
  <c r="E55" i="59" l="1"/>
  <c r="S23" i="59" s="1"/>
  <c r="Z16" i="59"/>
  <c r="E43" i="59"/>
  <c r="E36" i="59"/>
  <c r="C78" i="59"/>
  <c r="E70" i="59"/>
  <c r="B11" i="59" s="1"/>
  <c r="S11" i="59" s="1"/>
  <c r="E74" i="59"/>
  <c r="B15" i="59" s="1"/>
  <c r="D78" i="59"/>
  <c r="D10" i="59"/>
  <c r="P17" i="59"/>
  <c r="P8" i="59"/>
  <c r="P9" i="59"/>
  <c r="S13" i="59"/>
  <c r="R13" i="59"/>
  <c r="Z13" i="59"/>
  <c r="P13" i="59"/>
  <c r="R14" i="59"/>
  <c r="Z14" i="59"/>
  <c r="P14" i="59"/>
  <c r="D14" i="59"/>
  <c r="D8" i="59"/>
  <c r="R8" i="59"/>
  <c r="P16" i="59"/>
  <c r="S16" i="59"/>
  <c r="R16" i="59"/>
  <c r="D18" i="59"/>
  <c r="P18" i="59"/>
  <c r="S18" i="59"/>
  <c r="Z18" i="59"/>
  <c r="R18" i="59"/>
  <c r="O20" i="59"/>
  <c r="Z15" i="59"/>
  <c r="P15" i="59"/>
  <c r="S15" i="59"/>
  <c r="D15" i="59"/>
  <c r="Z8" i="59"/>
  <c r="C20" i="59"/>
  <c r="E57" i="59"/>
  <c r="P23" i="59"/>
  <c r="S12" i="59"/>
  <c r="R12" i="59"/>
  <c r="D12" i="59"/>
  <c r="Z12" i="59"/>
  <c r="P12" i="59"/>
  <c r="R15" i="59"/>
  <c r="D9" i="59"/>
  <c r="S9" i="59"/>
  <c r="R9" i="59"/>
  <c r="Z9" i="59"/>
  <c r="Z10" i="59"/>
  <c r="S10" i="59"/>
  <c r="P10" i="59"/>
  <c r="R10" i="59"/>
  <c r="D17" i="59"/>
  <c r="S17" i="59"/>
  <c r="R17" i="59"/>
  <c r="Z17" i="59"/>
  <c r="H18" i="59"/>
  <c r="F51" i="59"/>
  <c r="F55" i="59" s="1"/>
  <c r="E66" i="59"/>
  <c r="H11" i="59"/>
  <c r="W14" i="59"/>
  <c r="F28" i="59"/>
  <c r="W13" i="59"/>
  <c r="W7" i="59"/>
  <c r="H12" i="59"/>
  <c r="W15" i="59"/>
  <c r="H22" i="59"/>
  <c r="H23" i="59"/>
  <c r="F34" i="59"/>
  <c r="F42" i="59" s="1"/>
  <c r="E40" i="59"/>
  <c r="E44" i="59" s="1"/>
  <c r="W8" i="59"/>
  <c r="H13" i="59"/>
  <c r="W16" i="59"/>
  <c r="H10" i="59"/>
  <c r="W9" i="59"/>
  <c r="H14" i="59"/>
  <c r="E38" i="13"/>
  <c r="AA23" i="59" l="1"/>
  <c r="AA8" i="59"/>
  <c r="AA18" i="59"/>
  <c r="AA17" i="59"/>
  <c r="AA16" i="59"/>
  <c r="AA12" i="59"/>
  <c r="S8" i="59"/>
  <c r="D23" i="59"/>
  <c r="Z11" i="59"/>
  <c r="R11" i="59"/>
  <c r="D11" i="59"/>
  <c r="D16" i="59"/>
  <c r="AA11" i="59"/>
  <c r="D13" i="59"/>
  <c r="P11" i="59"/>
  <c r="S14" i="59"/>
  <c r="E58" i="59"/>
  <c r="E23" i="59"/>
  <c r="F23" i="59" s="1"/>
  <c r="Q23" i="59"/>
  <c r="T23" i="59" s="1"/>
  <c r="U23" i="59" s="1"/>
  <c r="E10" i="59"/>
  <c r="F10" i="59" s="1"/>
  <c r="E9" i="59"/>
  <c r="F9" i="59" s="1"/>
  <c r="Q16" i="59"/>
  <c r="T16" i="59" s="1"/>
  <c r="Q8" i="59"/>
  <c r="Q10" i="59"/>
  <c r="T10" i="59" s="1"/>
  <c r="E14" i="59"/>
  <c r="F14" i="59" s="1"/>
  <c r="E11" i="59"/>
  <c r="F11" i="59" s="1"/>
  <c r="E16" i="59"/>
  <c r="F16" i="59" s="1"/>
  <c r="E13" i="59"/>
  <c r="F13" i="59" s="1"/>
  <c r="Q18" i="59"/>
  <c r="T18" i="59" s="1"/>
  <c r="Q15" i="59"/>
  <c r="T15" i="59" s="1"/>
  <c r="E17" i="59"/>
  <c r="Q9" i="59"/>
  <c r="T9" i="59" s="1"/>
  <c r="E18" i="59"/>
  <c r="F18" i="59" s="1"/>
  <c r="E12" i="59"/>
  <c r="F12" i="59" s="1"/>
  <c r="E15" i="59"/>
  <c r="F15" i="59" s="1"/>
  <c r="Q13" i="59"/>
  <c r="T13" i="59" s="1"/>
  <c r="Q14" i="59"/>
  <c r="T14" i="59" s="1"/>
  <c r="U14" i="59" s="1"/>
  <c r="E8" i="59"/>
  <c r="F8" i="59" s="1"/>
  <c r="Q12" i="59"/>
  <c r="Q17" i="59"/>
  <c r="T17" i="59" s="1"/>
  <c r="Q11" i="59"/>
  <c r="E80" i="59"/>
  <c r="E78" i="59"/>
  <c r="B7" i="59"/>
  <c r="AA15" i="59"/>
  <c r="AA9" i="59"/>
  <c r="AA10" i="59"/>
  <c r="H20" i="59"/>
  <c r="F17" i="59"/>
  <c r="W20" i="59"/>
  <c r="AA14" i="59"/>
  <c r="AA13" i="59"/>
  <c r="T12" i="59"/>
  <c r="D8" i="32"/>
  <c r="E8" i="32"/>
  <c r="T11" i="59" l="1"/>
  <c r="U11" i="59" s="1"/>
  <c r="T8" i="59"/>
  <c r="U8" i="59" s="1"/>
  <c r="U10" i="59"/>
  <c r="U18" i="59"/>
  <c r="U15" i="59"/>
  <c r="B22" i="59"/>
  <c r="B20" i="59"/>
  <c r="P7" i="59"/>
  <c r="E7" i="59"/>
  <c r="E20" i="59" s="1"/>
  <c r="D7" i="59"/>
  <c r="S7" i="59"/>
  <c r="S20" i="59" s="1"/>
  <c r="AA7" i="59"/>
  <c r="AA20" i="59" s="1"/>
  <c r="Q7" i="59"/>
  <c r="Q20" i="59" s="1"/>
  <c r="Z7" i="59"/>
  <c r="Z20" i="59" s="1"/>
  <c r="R7" i="59"/>
  <c r="R20" i="59" s="1"/>
  <c r="U13" i="59"/>
  <c r="U17" i="59"/>
  <c r="U9" i="59"/>
  <c r="U12" i="59"/>
  <c r="U16" i="59"/>
  <c r="F33" i="12"/>
  <c r="F31" i="12"/>
  <c r="F27" i="12"/>
  <c r="F26" i="12"/>
  <c r="F24" i="12"/>
  <c r="F20" i="12"/>
  <c r="F19" i="12"/>
  <c r="F18" i="12"/>
  <c r="F14" i="12"/>
  <c r="F13" i="12"/>
  <c r="F12" i="12"/>
  <c r="F11" i="12"/>
  <c r="F9" i="12"/>
  <c r="T7" i="59" l="1"/>
  <c r="P20" i="59"/>
  <c r="S22" i="59"/>
  <c r="AA22" i="59"/>
  <c r="R22" i="59"/>
  <c r="D22" i="59"/>
  <c r="Z22" i="59"/>
  <c r="Q22" i="59"/>
  <c r="E22" i="59"/>
  <c r="P22" i="59"/>
  <c r="D20" i="59"/>
  <c r="F7" i="59"/>
  <c r="F20" i="59" s="1"/>
  <c r="T22" i="59" l="1"/>
  <c r="T20" i="59"/>
  <c r="U7" i="59"/>
  <c r="U20" i="59" s="1"/>
  <c r="F22" i="59"/>
  <c r="U22" i="59" l="1"/>
  <c r="A8" i="57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D13" i="57"/>
  <c r="E13" i="57"/>
  <c r="D18" i="57"/>
  <c r="E18" i="57"/>
  <c r="D24" i="57"/>
  <c r="E24" i="57"/>
  <c r="D29" i="57"/>
  <c r="D32" i="57" s="1"/>
  <c r="D36" i="57" s="1"/>
  <c r="E29" i="57"/>
  <c r="E32" i="57" s="1"/>
  <c r="H31" i="57"/>
  <c r="G31" i="57" s="1"/>
  <c r="E36" i="57" l="1"/>
  <c r="E39" i="57"/>
  <c r="E40" i="57" s="1"/>
  <c r="E44" i="57" s="1"/>
  <c r="E42" i="57"/>
  <c r="F7" i="57" l="1"/>
  <c r="H7" i="57" s="1"/>
  <c r="F11" i="57"/>
  <c r="H11" i="57" s="1"/>
  <c r="F20" i="57"/>
  <c r="H20" i="57" s="1"/>
  <c r="F26" i="57"/>
  <c r="H26" i="57" s="1"/>
  <c r="F15" i="57"/>
  <c r="H15" i="57" s="1"/>
  <c r="F10" i="57"/>
  <c r="H10" i="57" s="1"/>
  <c r="F17" i="57"/>
  <c r="H17" i="57" s="1"/>
  <c r="F23" i="57"/>
  <c r="H23" i="57" s="1"/>
  <c r="F12" i="57"/>
  <c r="H12" i="57" s="1"/>
  <c r="F28" i="57"/>
  <c r="H28" i="57" s="1"/>
  <c r="F9" i="57"/>
  <c r="H9" i="57" s="1"/>
  <c r="F16" i="57"/>
  <c r="H16" i="57" s="1"/>
  <c r="F22" i="57"/>
  <c r="H22" i="57" s="1"/>
  <c r="F29" i="57"/>
  <c r="G17" i="57" l="1"/>
  <c r="I17" i="57"/>
  <c r="G10" i="57"/>
  <c r="I10" i="57"/>
  <c r="G23" i="57"/>
  <c r="I23" i="57"/>
  <c r="G22" i="57"/>
  <c r="G24" i="57" s="1"/>
  <c r="I22" i="57"/>
  <c r="H24" i="57"/>
  <c r="H29" i="57" s="1"/>
  <c r="G15" i="57"/>
  <c r="I15" i="57"/>
  <c r="H18" i="57"/>
  <c r="G16" i="57"/>
  <c r="I16" i="57"/>
  <c r="G26" i="57"/>
  <c r="I26" i="57"/>
  <c r="I9" i="57"/>
  <c r="H13" i="57"/>
  <c r="G9" i="57"/>
  <c r="G20" i="57"/>
  <c r="I20" i="57"/>
  <c r="G28" i="57"/>
  <c r="I28" i="57"/>
  <c r="G11" i="57"/>
  <c r="I11" i="57"/>
  <c r="I12" i="57"/>
  <c r="G12" i="57"/>
  <c r="G7" i="57"/>
  <c r="I7" i="57"/>
  <c r="G13" i="57" l="1"/>
  <c r="F18" i="57"/>
  <c r="I18" i="57"/>
  <c r="F13" i="57"/>
  <c r="I13" i="57"/>
  <c r="G18" i="57"/>
  <c r="G29" i="57" s="1"/>
  <c r="G32" i="57" s="1"/>
  <c r="H32" i="57"/>
  <c r="I29" i="57"/>
  <c r="F24" i="57"/>
  <c r="I24" i="57"/>
  <c r="F32" i="57" l="1"/>
  <c r="I32" i="57"/>
  <c r="A4" i="32" l="1"/>
  <c r="A3" i="32"/>
  <c r="O8" i="32"/>
  <c r="N8" i="32"/>
  <c r="M8" i="32"/>
  <c r="K8" i="32"/>
  <c r="J8" i="32"/>
  <c r="I8" i="32"/>
  <c r="H8" i="32"/>
  <c r="G8" i="32"/>
  <c r="F8" i="32"/>
  <c r="E11" i="32" l="1"/>
  <c r="I5" i="55" l="1"/>
  <c r="F5" i="55" l="1"/>
  <c r="E5" i="55"/>
  <c r="A3" i="55"/>
  <c r="A2" i="55"/>
  <c r="H4" i="13" l="1"/>
  <c r="G4" i="13"/>
  <c r="F4" i="13"/>
  <c r="E4" i="13"/>
  <c r="E6" i="12"/>
  <c r="J6" i="12"/>
  <c r="I6" i="12"/>
  <c r="G6" i="12"/>
  <c r="F6" i="12"/>
  <c r="A1" i="12"/>
  <c r="A4" i="12"/>
  <c r="D6" i="12"/>
  <c r="B8" i="56"/>
  <c r="E24" i="32" l="1"/>
  <c r="E23" i="32"/>
  <c r="E22" i="32"/>
  <c r="E18" i="32"/>
  <c r="E17" i="32" l="1"/>
  <c r="D12" i="32" l="1"/>
  <c r="K12" i="32"/>
  <c r="J12" i="32"/>
  <c r="I12" i="32"/>
  <c r="H12" i="32"/>
  <c r="G12" i="32"/>
  <c r="I25" i="32" l="1"/>
  <c r="I32" i="32"/>
  <c r="H25" i="32"/>
  <c r="H32" i="32"/>
  <c r="J32" i="32"/>
  <c r="K25" i="32"/>
  <c r="K32" i="32"/>
  <c r="G25" i="32"/>
  <c r="G32" i="32"/>
  <c r="D25" i="32"/>
  <c r="D32" i="32"/>
  <c r="J25" i="32"/>
  <c r="G35" i="12" l="1"/>
  <c r="D31" i="13"/>
  <c r="E38" i="32"/>
  <c r="E31" i="13" s="1"/>
  <c r="F35" i="12" l="1"/>
  <c r="D35" i="12"/>
  <c r="H31" i="13"/>
  <c r="G31" i="13" s="1"/>
  <c r="H35" i="12"/>
  <c r="E200" i="55"/>
  <c r="E196" i="55"/>
  <c r="E192" i="55"/>
  <c r="E156" i="55"/>
  <c r="E152" i="55"/>
  <c r="E146" i="55"/>
  <c r="E142" i="55"/>
  <c r="E136" i="55"/>
  <c r="E132" i="55"/>
  <c r="E126" i="55"/>
  <c r="E122" i="55"/>
  <c r="E161" i="55"/>
  <c r="E199" i="55"/>
  <c r="E198" i="55"/>
  <c r="E197" i="55"/>
  <c r="E195" i="55"/>
  <c r="E194" i="55"/>
  <c r="E193" i="55"/>
  <c r="E191" i="55"/>
  <c r="E190" i="55"/>
  <c r="E189" i="55"/>
  <c r="E188" i="55"/>
  <c r="E187" i="55"/>
  <c r="E186" i="55"/>
  <c r="E183" i="55"/>
  <c r="E182" i="55"/>
  <c r="E180" i="55"/>
  <c r="E179" i="55"/>
  <c r="E178" i="55"/>
  <c r="E177" i="55"/>
  <c r="E175" i="55"/>
  <c r="E174" i="55"/>
  <c r="E173" i="55"/>
  <c r="E172" i="55"/>
  <c r="E171" i="55"/>
  <c r="E169" i="55"/>
  <c r="E168" i="55"/>
  <c r="E167" i="55"/>
  <c r="E166" i="55"/>
  <c r="E165" i="55"/>
  <c r="E164" i="55"/>
  <c r="E121" i="55"/>
  <c r="E123" i="55"/>
  <c r="E124" i="55"/>
  <c r="E125" i="55"/>
  <c r="E127" i="55"/>
  <c r="E130" i="55"/>
  <c r="E131" i="55"/>
  <c r="E133" i="55"/>
  <c r="E134" i="55"/>
  <c r="E135" i="55"/>
  <c r="E137" i="55"/>
  <c r="E138" i="55"/>
  <c r="E141" i="55"/>
  <c r="E143" i="55"/>
  <c r="E144" i="55"/>
  <c r="E145" i="55"/>
  <c r="E148" i="55"/>
  <c r="E150" i="55"/>
  <c r="E151" i="55"/>
  <c r="E153" i="55"/>
  <c r="E154" i="55"/>
  <c r="E155" i="55"/>
  <c r="E157" i="55"/>
  <c r="E158" i="55"/>
  <c r="E120" i="55"/>
  <c r="E119" i="55"/>
  <c r="E116" i="55"/>
  <c r="E115" i="55"/>
  <c r="E114" i="55"/>
  <c r="E113" i="55"/>
  <c r="E112" i="55"/>
  <c r="E111" i="55"/>
  <c r="E110" i="55"/>
  <c r="E109" i="55"/>
  <c r="E108" i="55"/>
  <c r="E106" i="55"/>
  <c r="E105" i="55"/>
  <c r="E104" i="55"/>
  <c r="E103" i="55"/>
  <c r="E102" i="55"/>
  <c r="E101" i="55"/>
  <c r="E99" i="55"/>
  <c r="E98" i="55"/>
  <c r="E97" i="55"/>
  <c r="E96" i="55"/>
  <c r="E95" i="55"/>
  <c r="E94" i="55"/>
  <c r="E93" i="55"/>
  <c r="E92" i="55"/>
  <c r="E91" i="55"/>
  <c r="E89" i="55"/>
  <c r="E88" i="55"/>
  <c r="E87" i="55"/>
  <c r="E86" i="55"/>
  <c r="E85" i="55"/>
  <c r="E84" i="55"/>
  <c r="E83" i="55"/>
  <c r="E82" i="55"/>
  <c r="E81" i="55"/>
  <c r="E79" i="55"/>
  <c r="E78" i="55"/>
  <c r="E77" i="55"/>
  <c r="E76" i="55"/>
  <c r="E75" i="55"/>
  <c r="E73" i="55"/>
  <c r="E72" i="55"/>
  <c r="E71" i="55"/>
  <c r="E70" i="55"/>
  <c r="E69" i="55"/>
  <c r="E68" i="55"/>
  <c r="E67" i="55"/>
  <c r="E66" i="55"/>
  <c r="E65" i="55"/>
  <c r="E62" i="55"/>
  <c r="E61" i="55"/>
  <c r="E60" i="55"/>
  <c r="E59" i="55"/>
  <c r="E58" i="55"/>
  <c r="E57" i="55"/>
  <c r="E56" i="55"/>
  <c r="E54" i="55"/>
  <c r="E53" i="55"/>
  <c r="E52" i="55"/>
  <c r="E51" i="55"/>
  <c r="E50" i="55"/>
  <c r="E49" i="55"/>
  <c r="E48" i="55"/>
  <c r="E47" i="55"/>
  <c r="E44" i="55"/>
  <c r="E43" i="55"/>
  <c r="E42" i="55"/>
  <c r="E41" i="55"/>
  <c r="E40" i="55"/>
  <c r="E39" i="55"/>
  <c r="E38" i="55"/>
  <c r="E37" i="55"/>
  <c r="E36" i="55"/>
  <c r="E33" i="55"/>
  <c r="E32" i="55"/>
  <c r="E31" i="55"/>
  <c r="E30" i="55"/>
  <c r="E29" i="55"/>
  <c r="E28" i="55"/>
  <c r="E27" i="55"/>
  <c r="E25" i="55"/>
  <c r="E39" i="13" l="1"/>
  <c r="A11" i="55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A103" i="55" s="1"/>
  <c r="A104" i="55" s="1"/>
  <c r="A105" i="55" s="1"/>
  <c r="A106" i="55" s="1"/>
  <c r="A107" i="55" s="1"/>
  <c r="A108" i="55" s="1"/>
  <c r="A109" i="55" s="1"/>
  <c r="A110" i="55" s="1"/>
  <c r="A111" i="55" s="1"/>
  <c r="A112" i="55" s="1"/>
  <c r="A113" i="55" s="1"/>
  <c r="A114" i="55" s="1"/>
  <c r="A115" i="55" s="1"/>
  <c r="A116" i="55" s="1"/>
  <c r="A117" i="55" s="1"/>
  <c r="A118" i="55" s="1"/>
  <c r="A119" i="55" s="1"/>
  <c r="A120" i="55" s="1"/>
  <c r="A121" i="55" s="1"/>
  <c r="A122" i="55" s="1"/>
  <c r="A123" i="55" s="1"/>
  <c r="A124" i="55" s="1"/>
  <c r="A125" i="55" s="1"/>
  <c r="A126" i="55" s="1"/>
  <c r="A127" i="55" s="1"/>
  <c r="A128" i="55" s="1"/>
  <c r="A129" i="55" s="1"/>
  <c r="A130" i="55" s="1"/>
  <c r="A131" i="55" s="1"/>
  <c r="A132" i="55" s="1"/>
  <c r="A133" i="55" s="1"/>
  <c r="A134" i="55" s="1"/>
  <c r="A135" i="55" s="1"/>
  <c r="A136" i="55" s="1"/>
  <c r="A137" i="55" s="1"/>
  <c r="A138" i="55" s="1"/>
  <c r="A139" i="55" s="1"/>
  <c r="A140" i="55" s="1"/>
  <c r="A141" i="55" s="1"/>
  <c r="A142" i="55" s="1"/>
  <c r="A143" i="55" s="1"/>
  <c r="A144" i="55" s="1"/>
  <c r="A145" i="55" s="1"/>
  <c r="A146" i="55" s="1"/>
  <c r="A147" i="55" s="1"/>
  <c r="A148" i="55" s="1"/>
  <c r="A149" i="55" s="1"/>
  <c r="A150" i="55" s="1"/>
  <c r="A151" i="55" s="1"/>
  <c r="A152" i="55" s="1"/>
  <c r="A153" i="55" s="1"/>
  <c r="A154" i="55" s="1"/>
  <c r="A155" i="55" s="1"/>
  <c r="A156" i="55" s="1"/>
  <c r="A157" i="55" s="1"/>
  <c r="A158" i="55" s="1"/>
  <c r="A159" i="55" s="1"/>
  <c r="A160" i="55" s="1"/>
  <c r="A161" i="55" s="1"/>
  <c r="A162" i="55" s="1"/>
  <c r="A163" i="55" s="1"/>
  <c r="A164" i="55" s="1"/>
  <c r="A165" i="55" s="1"/>
  <c r="A166" i="55" s="1"/>
  <c r="A167" i="55" s="1"/>
  <c r="A168" i="55" s="1"/>
  <c r="A169" i="55" s="1"/>
  <c r="A170" i="55" s="1"/>
  <c r="A171" i="55" s="1"/>
  <c r="A172" i="55" s="1"/>
  <c r="A173" i="55" s="1"/>
  <c r="A174" i="55" s="1"/>
  <c r="A175" i="55" s="1"/>
  <c r="A176" i="55" s="1"/>
  <c r="A177" i="55" s="1"/>
  <c r="A178" i="55" s="1"/>
  <c r="A179" i="55" s="1"/>
  <c r="A180" i="55" s="1"/>
  <c r="A181" i="55" s="1"/>
  <c r="A182" i="55" s="1"/>
  <c r="A183" i="55" s="1"/>
  <c r="A184" i="55" s="1"/>
  <c r="A185" i="55" s="1"/>
  <c r="A186" i="55" s="1"/>
  <c r="A187" i="55" s="1"/>
  <c r="A188" i="55" s="1"/>
  <c r="A189" i="55" s="1"/>
  <c r="A190" i="55" s="1"/>
  <c r="A191" i="55" s="1"/>
  <c r="A192" i="55" s="1"/>
  <c r="A193" i="55" s="1"/>
  <c r="A194" i="55" s="1"/>
  <c r="A195" i="55" s="1"/>
  <c r="A196" i="55" s="1"/>
  <c r="A197" i="55" s="1"/>
  <c r="A198" i="55" s="1"/>
  <c r="A199" i="55" s="1"/>
  <c r="A200" i="55" s="1"/>
  <c r="G18" i="55" l="1"/>
  <c r="G15" i="55"/>
  <c r="G19" i="55"/>
  <c r="G16" i="55"/>
  <c r="G20" i="55"/>
  <c r="G14" i="55"/>
  <c r="G21" i="55"/>
  <c r="H200" i="55"/>
  <c r="H199" i="55"/>
  <c r="H198" i="55"/>
  <c r="H197" i="55"/>
  <c r="H196" i="55"/>
  <c r="H195" i="55"/>
  <c r="H194" i="55"/>
  <c r="H193" i="55"/>
  <c r="H192" i="55"/>
  <c r="H191" i="55"/>
  <c r="H190" i="55"/>
  <c r="H189" i="55"/>
  <c r="H188" i="55"/>
  <c r="H187" i="55"/>
  <c r="H186" i="55"/>
  <c r="H183" i="55"/>
  <c r="H182" i="55"/>
  <c r="H175" i="55"/>
  <c r="H174" i="55"/>
  <c r="H173" i="55"/>
  <c r="H172" i="55"/>
  <c r="H171" i="55"/>
  <c r="H180" i="55"/>
  <c r="H179" i="55"/>
  <c r="H178" i="55"/>
  <c r="H177" i="55"/>
  <c r="H169" i="55"/>
  <c r="H168" i="55"/>
  <c r="H167" i="55"/>
  <c r="H166" i="55"/>
  <c r="H165" i="55"/>
  <c r="H164" i="55"/>
  <c r="H161" i="55"/>
  <c r="H20" i="55" s="1"/>
  <c r="H158" i="55"/>
  <c r="H157" i="55"/>
  <c r="H156" i="55"/>
  <c r="H155" i="55"/>
  <c r="H154" i="55"/>
  <c r="H153" i="55"/>
  <c r="H152" i="55"/>
  <c r="H151" i="55"/>
  <c r="H150" i="55"/>
  <c r="H148" i="55"/>
  <c r="H146" i="55"/>
  <c r="H145" i="55"/>
  <c r="H144" i="55"/>
  <c r="H143" i="55"/>
  <c r="H142" i="55"/>
  <c r="H141" i="55"/>
  <c r="H138" i="55"/>
  <c r="H137" i="55"/>
  <c r="H136" i="55"/>
  <c r="H135" i="55"/>
  <c r="H134" i="55"/>
  <c r="H133" i="55"/>
  <c r="H132" i="55"/>
  <c r="H131" i="55"/>
  <c r="H130" i="55"/>
  <c r="H127" i="55"/>
  <c r="H126" i="55"/>
  <c r="H125" i="55"/>
  <c r="H124" i="55"/>
  <c r="H123" i="55"/>
  <c r="H122" i="55"/>
  <c r="H121" i="55"/>
  <c r="H120" i="55"/>
  <c r="H119" i="55"/>
  <c r="H62" i="55"/>
  <c r="H61" i="55"/>
  <c r="H60" i="55"/>
  <c r="H59" i="55"/>
  <c r="H58" i="55"/>
  <c r="H57" i="55"/>
  <c r="H56" i="55"/>
  <c r="H54" i="55"/>
  <c r="H53" i="55"/>
  <c r="H52" i="55"/>
  <c r="H51" i="55"/>
  <c r="H50" i="55"/>
  <c r="H49" i="55"/>
  <c r="H48" i="55"/>
  <c r="H47" i="55"/>
  <c r="H44" i="55"/>
  <c r="H43" i="55"/>
  <c r="H42" i="55"/>
  <c r="H41" i="55"/>
  <c r="H40" i="55"/>
  <c r="H39" i="55"/>
  <c r="H38" i="55"/>
  <c r="H37" i="55"/>
  <c r="H36" i="55"/>
  <c r="H33" i="55"/>
  <c r="H32" i="55"/>
  <c r="H31" i="55"/>
  <c r="H30" i="55"/>
  <c r="H29" i="55"/>
  <c r="H28" i="55"/>
  <c r="H27" i="55"/>
  <c r="H25" i="55"/>
  <c r="B28" i="55"/>
  <c r="B29" i="55" s="1"/>
  <c r="C28" i="55"/>
  <c r="C29" i="55" s="1"/>
  <c r="C30" i="55" s="1"/>
  <c r="C31" i="55" s="1"/>
  <c r="C32" i="55" s="1"/>
  <c r="C33" i="55" s="1"/>
  <c r="B31" i="55"/>
  <c r="B32" i="55" s="1"/>
  <c r="B33" i="55" s="1"/>
  <c r="B48" i="55"/>
  <c r="B49" i="55" s="1"/>
  <c r="B50" i="55" s="1"/>
  <c r="B51" i="55" s="1"/>
  <c r="C60" i="55"/>
  <c r="C61" i="55" s="1"/>
  <c r="C62" i="55" s="1"/>
  <c r="B66" i="55"/>
  <c r="B67" i="55" s="1"/>
  <c r="B68" i="55" s="1"/>
  <c r="B69" i="55" s="1"/>
  <c r="B70" i="55" s="1"/>
  <c r="B71" i="55" s="1"/>
  <c r="B72" i="55" s="1"/>
  <c r="B73" i="55" s="1"/>
  <c r="B75" i="55" s="1"/>
  <c r="B76" i="55" s="1"/>
  <c r="B77" i="55" s="1"/>
  <c r="B78" i="55" s="1"/>
  <c r="B79" i="55" s="1"/>
  <c r="B81" i="55" s="1"/>
  <c r="B82" i="55" s="1"/>
  <c r="B83" i="55" s="1"/>
  <c r="B84" i="55" s="1"/>
  <c r="B85" i="55" s="1"/>
  <c r="B86" i="55" s="1"/>
  <c r="B87" i="55" s="1"/>
  <c r="B88" i="55" s="1"/>
  <c r="B89" i="55" s="1"/>
  <c r="B92" i="55"/>
  <c r="B93" i="55" s="1"/>
  <c r="B94" i="55" s="1"/>
  <c r="B95" i="55" s="1"/>
  <c r="B96" i="55" s="1"/>
  <c r="B97" i="55" s="1"/>
  <c r="B98" i="55" s="1"/>
  <c r="B99" i="55" s="1"/>
  <c r="B101" i="55" s="1"/>
  <c r="B102" i="55" s="1"/>
  <c r="B103" i="55" s="1"/>
  <c r="B104" i="55" s="1"/>
  <c r="B105" i="55" s="1"/>
  <c r="B106" i="55" s="1"/>
  <c r="B108" i="55" s="1"/>
  <c r="B109" i="55" s="1"/>
  <c r="B110" i="55" s="1"/>
  <c r="B111" i="55" s="1"/>
  <c r="B112" i="55" s="1"/>
  <c r="B113" i="55" s="1"/>
  <c r="B114" i="55" s="1"/>
  <c r="B115" i="55" s="1"/>
  <c r="B116" i="55" s="1"/>
  <c r="B120" i="55"/>
  <c r="B121" i="55" s="1"/>
  <c r="B122" i="55" s="1"/>
  <c r="B123" i="55" s="1"/>
  <c r="B124" i="55" s="1"/>
  <c r="B125" i="55" s="1"/>
  <c r="B126" i="55" s="1"/>
  <c r="B127" i="55" s="1"/>
  <c r="B130" i="55" s="1"/>
  <c r="B131" i="55" s="1"/>
  <c r="B132" i="55" s="1"/>
  <c r="B133" i="55" s="1"/>
  <c r="B134" i="55" s="1"/>
  <c r="B135" i="55" s="1"/>
  <c r="B136" i="55" s="1"/>
  <c r="B137" i="55" s="1"/>
  <c r="B138" i="55" s="1"/>
  <c r="B142" i="55"/>
  <c r="B143" i="55" s="1"/>
  <c r="B144" i="55" s="1"/>
  <c r="B145" i="55" s="1"/>
  <c r="B146" i="55" s="1"/>
  <c r="B148" i="55" s="1"/>
  <c r="B165" i="55"/>
  <c r="B166" i="55" s="1"/>
  <c r="B167" i="55" s="1"/>
  <c r="B168" i="55" s="1"/>
  <c r="B169" i="55" s="1"/>
  <c r="B172" i="55"/>
  <c r="B173" i="55" s="1"/>
  <c r="B174" i="55" s="1"/>
  <c r="B175" i="55" s="1"/>
  <c r="B182" i="55"/>
  <c r="B183" i="55" s="1"/>
  <c r="B187" i="55"/>
  <c r="B188" i="55" s="1"/>
  <c r="B189" i="55" s="1"/>
  <c r="B190" i="55" s="1"/>
  <c r="B191" i="55" s="1"/>
  <c r="B192" i="55" s="1"/>
  <c r="B193" i="55" s="1"/>
  <c r="B194" i="55" s="1"/>
  <c r="B195" i="55" s="1"/>
  <c r="B196" i="55" s="1"/>
  <c r="B197" i="55" s="1"/>
  <c r="B198" i="55" s="1"/>
  <c r="B199" i="55" s="1"/>
  <c r="B200" i="55" s="1"/>
  <c r="H18" i="55" l="1"/>
  <c r="H21" i="55"/>
  <c r="H14" i="55"/>
  <c r="H19" i="55"/>
  <c r="H16" i="55"/>
  <c r="H15" i="55"/>
  <c r="B56" i="55"/>
  <c r="B52" i="55"/>
  <c r="B53" i="55" s="1"/>
  <c r="B177" i="55"/>
  <c r="B178" i="55" s="1"/>
  <c r="B179" i="55" s="1"/>
  <c r="B180" i="55" s="1"/>
  <c r="B57" i="55" l="1"/>
  <c r="B54" i="55"/>
  <c r="B59" i="55" s="1"/>
  <c r="B60" i="55" s="1"/>
  <c r="B61" i="55" s="1"/>
  <c r="B62" i="55" s="1"/>
  <c r="B58" i="55"/>
  <c r="O42" i="32" l="1"/>
  <c r="D20" i="13" l="1"/>
  <c r="E40" i="13" l="1"/>
  <c r="E40" i="12" l="1"/>
  <c r="A8" i="13" l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29" i="13" l="1"/>
  <c r="A30" i="13" s="1"/>
  <c r="A31" i="13" s="1"/>
  <c r="A32" i="13" s="1"/>
  <c r="A33" i="13" s="1"/>
  <c r="A34" i="13" s="1"/>
  <c r="A35" i="13" s="1"/>
  <c r="A36" i="13" s="1"/>
  <c r="A37" i="13" s="1"/>
  <c r="A38" i="12"/>
  <c r="A39" i="12" s="1"/>
  <c r="A40" i="12" s="1"/>
  <c r="A41" i="12" s="1"/>
  <c r="A42" i="12" s="1"/>
  <c r="A38" i="13" l="1"/>
  <c r="A39" i="13" s="1"/>
  <c r="A40" i="13" s="1"/>
  <c r="A41" i="13" s="1"/>
  <c r="A42" i="13" s="1"/>
  <c r="A43" i="13" s="1"/>
  <c r="A44" i="13" s="1"/>
  <c r="E42" i="32" l="1"/>
  <c r="E35" i="13" s="1"/>
  <c r="E36" i="32"/>
  <c r="E28" i="13" s="1"/>
  <c r="E34" i="32"/>
  <c r="E26" i="13" s="1"/>
  <c r="E31" i="32"/>
  <c r="E23" i="13" s="1"/>
  <c r="E30" i="32"/>
  <c r="E22" i="13" s="1"/>
  <c r="E27" i="32"/>
  <c r="E20" i="13" s="1"/>
  <c r="E17" i="13"/>
  <c r="E16" i="13"/>
  <c r="E15" i="13"/>
  <c r="E12" i="13"/>
  <c r="E11" i="13"/>
  <c r="F32" i="32"/>
  <c r="F25" i="32"/>
  <c r="F12" i="32"/>
  <c r="E24" i="13" l="1"/>
  <c r="E18" i="13"/>
  <c r="E12" i="32"/>
  <c r="E7" i="13"/>
  <c r="E32" i="32"/>
  <c r="E25" i="32"/>
  <c r="D28" i="13" l="1"/>
  <c r="A1" i="13" l="1"/>
  <c r="A2" i="13"/>
  <c r="D4" i="13"/>
  <c r="D16" i="13" l="1"/>
  <c r="D17" i="13"/>
  <c r="D12" i="13"/>
  <c r="D7" i="13"/>
  <c r="D22" i="13" l="1"/>
  <c r="D26" i="13"/>
  <c r="D23" i="13"/>
  <c r="D15" i="13"/>
  <c r="D9" i="12"/>
  <c r="D35" i="13"/>
  <c r="D20" i="12"/>
  <c r="D14" i="12"/>
  <c r="D24" i="12"/>
  <c r="D19" i="12"/>
  <c r="D11" i="13"/>
  <c r="D26" i="12" l="1"/>
  <c r="D27" i="12"/>
  <c r="D31" i="12"/>
  <c r="D13" i="12"/>
  <c r="D40" i="12"/>
  <c r="D18" i="12"/>
  <c r="D33" i="12" l="1"/>
  <c r="D24" i="13"/>
  <c r="D29" i="12" l="1"/>
  <c r="D22" i="12"/>
  <c r="D18" i="13"/>
  <c r="H69" i="55" l="1"/>
  <c r="H87" i="55"/>
  <c r="H92" i="55"/>
  <c r="H105" i="55"/>
  <c r="H66" i="55"/>
  <c r="H79" i="55"/>
  <c r="H84" i="55"/>
  <c r="H97" i="55"/>
  <c r="H102" i="55"/>
  <c r="H110" i="55"/>
  <c r="H115" i="55"/>
  <c r="H71" i="55"/>
  <c r="H76" i="55"/>
  <c r="H81" i="55"/>
  <c r="H89" i="55"/>
  <c r="H94" i="55"/>
  <c r="H112" i="55"/>
  <c r="H68" i="55"/>
  <c r="H86" i="55"/>
  <c r="H91" i="55"/>
  <c r="H99" i="55"/>
  <c r="H104" i="55"/>
  <c r="H114" i="55"/>
  <c r="H73" i="55"/>
  <c r="H78" i="55"/>
  <c r="H83" i="55"/>
  <c r="H96" i="55"/>
  <c r="H101" i="55"/>
  <c r="H109" i="55"/>
  <c r="H70" i="55"/>
  <c r="H75" i="55"/>
  <c r="H88" i="55"/>
  <c r="H93" i="55"/>
  <c r="H111" i="55"/>
  <c r="H116" i="55"/>
  <c r="H67" i="55"/>
  <c r="H85" i="55"/>
  <c r="H98" i="55"/>
  <c r="H103" i="55"/>
  <c r="H106" i="55"/>
  <c r="H72" i="55"/>
  <c r="H77" i="55"/>
  <c r="H82" i="55"/>
  <c r="H95" i="55"/>
  <c r="H108" i="55"/>
  <c r="H113" i="55"/>
  <c r="G17" i="55" l="1"/>
  <c r="G22" i="55" s="1"/>
  <c r="H65" i="55"/>
  <c r="H17" i="55" l="1"/>
  <c r="H22" i="55" s="1"/>
  <c r="H10" i="55"/>
  <c r="D9" i="13" l="1"/>
  <c r="D11" i="12" s="1"/>
  <c r="D19" i="32" l="1"/>
  <c r="D40" i="32" s="1"/>
  <c r="D44" i="32" s="1"/>
  <c r="D10" i="13"/>
  <c r="F19" i="32" l="1"/>
  <c r="F40" i="32" s="1"/>
  <c r="F44" i="32" s="1"/>
  <c r="D12" i="12"/>
  <c r="D13" i="13"/>
  <c r="D29" i="13" s="1"/>
  <c r="D47" i="32"/>
  <c r="I19" i="32"/>
  <c r="I40" i="32" s="1"/>
  <c r="I44" i="32" s="1"/>
  <c r="H19" i="32"/>
  <c r="H40" i="32" s="1"/>
  <c r="H44" i="32" s="1"/>
  <c r="D16" i="12" l="1"/>
  <c r="G19" i="32"/>
  <c r="G40" i="32" s="1"/>
  <c r="G44" i="32" s="1"/>
  <c r="F47" i="32"/>
  <c r="D32" i="13"/>
  <c r="D36" i="13" s="1"/>
  <c r="I47" i="32"/>
  <c r="H47" i="32"/>
  <c r="G47" i="32" l="1"/>
  <c r="D37" i="12"/>
  <c r="D42" i="12" l="1"/>
  <c r="K19" i="32"/>
  <c r="K40" i="32" s="1"/>
  <c r="K44" i="32" s="1"/>
  <c r="K47" i="32" l="1"/>
  <c r="E15" i="32" l="1"/>
  <c r="E9" i="13" s="1"/>
  <c r="J19" i="32" l="1"/>
  <c r="J40" i="32" s="1"/>
  <c r="J44" i="32" s="1"/>
  <c r="E16" i="32"/>
  <c r="E10" i="13" l="1"/>
  <c r="E19" i="32"/>
  <c r="E40" i="32" s="1"/>
  <c r="E44" i="32" s="1"/>
  <c r="E13" i="13" l="1"/>
  <c r="J47" i="32"/>
  <c r="E47" i="32"/>
  <c r="E29" i="13" l="1"/>
  <c r="E42" i="13" l="1"/>
  <c r="E32" i="13"/>
  <c r="E36" i="13" l="1"/>
  <c r="E44" i="13"/>
  <c r="F7" i="13" l="1"/>
  <c r="F12" i="13"/>
  <c r="F9" i="13"/>
  <c r="F22" i="13"/>
  <c r="F28" i="13"/>
  <c r="F20" i="13"/>
  <c r="F23" i="13"/>
  <c r="F15" i="13"/>
  <c r="F11" i="13"/>
  <c r="F17" i="13"/>
  <c r="F26" i="13"/>
  <c r="F16" i="13"/>
  <c r="F10" i="13"/>
  <c r="F29" i="13"/>
  <c r="H26" i="13" l="1"/>
  <c r="G31" i="12"/>
  <c r="G27" i="12"/>
  <c r="H23" i="13"/>
  <c r="H9" i="13"/>
  <c r="G11" i="12"/>
  <c r="G20" i="12"/>
  <c r="H17" i="13"/>
  <c r="H20" i="13"/>
  <c r="G24" i="12"/>
  <c r="G14" i="12"/>
  <c r="H12" i="13"/>
  <c r="G12" i="12"/>
  <c r="H10" i="13"/>
  <c r="H11" i="13"/>
  <c r="G13" i="12"/>
  <c r="H28" i="13"/>
  <c r="G33" i="12"/>
  <c r="G9" i="12"/>
  <c r="F31" i="59" s="1"/>
  <c r="H7" i="13"/>
  <c r="H16" i="13"/>
  <c r="G19" i="12"/>
  <c r="H15" i="13"/>
  <c r="G18" i="12"/>
  <c r="H22" i="13"/>
  <c r="G26" i="12"/>
  <c r="F39" i="59" l="1"/>
  <c r="F44" i="59" s="1"/>
  <c r="F36" i="59"/>
  <c r="G15" i="13"/>
  <c r="I15" i="13"/>
  <c r="H18" i="13"/>
  <c r="G28" i="13"/>
  <c r="I28" i="13"/>
  <c r="H12" i="12"/>
  <c r="I12" i="13"/>
  <c r="G12" i="13"/>
  <c r="G17" i="13"/>
  <c r="I17" i="13"/>
  <c r="G23" i="13"/>
  <c r="I23" i="13"/>
  <c r="H26" i="12"/>
  <c r="G7" i="13"/>
  <c r="I7" i="13"/>
  <c r="H13" i="12"/>
  <c r="H14" i="12"/>
  <c r="H20" i="12"/>
  <c r="H27" i="12"/>
  <c r="H19" i="12"/>
  <c r="I22" i="13"/>
  <c r="G22" i="13"/>
  <c r="H24" i="13"/>
  <c r="I16" i="13"/>
  <c r="G16" i="13"/>
  <c r="H9" i="12"/>
  <c r="I11" i="13"/>
  <c r="G11" i="13"/>
  <c r="H24" i="12"/>
  <c r="H11" i="12"/>
  <c r="H31" i="12"/>
  <c r="H18" i="12"/>
  <c r="H33" i="12"/>
  <c r="G10" i="13"/>
  <c r="I10" i="13"/>
  <c r="I20" i="13"/>
  <c r="G20" i="13"/>
  <c r="I9" i="13"/>
  <c r="G9" i="13"/>
  <c r="H13" i="13"/>
  <c r="I26" i="13"/>
  <c r="G26" i="13"/>
  <c r="I11" i="55"/>
  <c r="J11" i="55" s="1"/>
  <c r="J10" i="55" s="1"/>
  <c r="I13" i="59" l="1"/>
  <c r="X15" i="59"/>
  <c r="X8" i="59"/>
  <c r="X23" i="59"/>
  <c r="I23" i="59"/>
  <c r="X16" i="59"/>
  <c r="I9" i="59"/>
  <c r="K9" i="59" s="1"/>
  <c r="L9" i="59" s="1"/>
  <c r="M9" i="59" s="1"/>
  <c r="F57" i="59"/>
  <c r="I12" i="59"/>
  <c r="X10" i="59"/>
  <c r="I16" i="59"/>
  <c r="I15" i="59"/>
  <c r="X18" i="59"/>
  <c r="I8" i="59"/>
  <c r="X13" i="59"/>
  <c r="AB13" i="59" s="1"/>
  <c r="I17" i="59"/>
  <c r="K17" i="59" s="1"/>
  <c r="L17" i="59" s="1"/>
  <c r="M17" i="59" s="1"/>
  <c r="I18" i="59"/>
  <c r="X9" i="59"/>
  <c r="I10" i="59"/>
  <c r="X11" i="59"/>
  <c r="X12" i="59"/>
  <c r="X14" i="59"/>
  <c r="I11" i="59"/>
  <c r="K11" i="59" s="1"/>
  <c r="L11" i="59" s="1"/>
  <c r="M11" i="59" s="1"/>
  <c r="X17" i="59"/>
  <c r="I14" i="59"/>
  <c r="I7" i="59"/>
  <c r="X7" i="59"/>
  <c r="I22" i="59"/>
  <c r="X22" i="59"/>
  <c r="J16" i="59"/>
  <c r="Y10" i="59"/>
  <c r="J14" i="59"/>
  <c r="J17" i="59"/>
  <c r="J18" i="59"/>
  <c r="J13" i="59"/>
  <c r="Y18" i="59"/>
  <c r="J9" i="59"/>
  <c r="Y14" i="59"/>
  <c r="J8" i="59"/>
  <c r="Y13" i="59"/>
  <c r="J23" i="59"/>
  <c r="Y15" i="59"/>
  <c r="J11" i="59"/>
  <c r="Y16" i="59"/>
  <c r="Y23" i="59"/>
  <c r="J15" i="59"/>
  <c r="Y11" i="59"/>
  <c r="Y17" i="59"/>
  <c r="Y12" i="59"/>
  <c r="Y9" i="59"/>
  <c r="J10" i="59"/>
  <c r="J12" i="59"/>
  <c r="Y8" i="59"/>
  <c r="F58" i="59"/>
  <c r="J7" i="59"/>
  <c r="J20" i="59" s="1"/>
  <c r="Y7" i="59"/>
  <c r="J22" i="59"/>
  <c r="Y22" i="59"/>
  <c r="G24" i="13"/>
  <c r="G13" i="13"/>
  <c r="G18" i="13"/>
  <c r="F13" i="13"/>
  <c r="I13" i="13"/>
  <c r="F24" i="13"/>
  <c r="I24" i="13"/>
  <c r="I18" i="13"/>
  <c r="F18" i="13"/>
  <c r="F25" i="55"/>
  <c r="I25" i="55" s="1"/>
  <c r="F126" i="55"/>
  <c r="I126" i="55" s="1"/>
  <c r="F138" i="55"/>
  <c r="I138" i="55" s="1"/>
  <c r="F99" i="55"/>
  <c r="I99" i="55" s="1"/>
  <c r="F179" i="55"/>
  <c r="I179" i="55" s="1"/>
  <c r="F27" i="55"/>
  <c r="I27" i="55" s="1"/>
  <c r="F152" i="55"/>
  <c r="I152" i="55" s="1"/>
  <c r="F81" i="55"/>
  <c r="I81" i="55" s="1"/>
  <c r="F57" i="55"/>
  <c r="I57" i="55" s="1"/>
  <c r="F93" i="55"/>
  <c r="I93" i="55" s="1"/>
  <c r="F75" i="55"/>
  <c r="I75" i="55" s="1"/>
  <c r="F68" i="55"/>
  <c r="I68" i="55" s="1"/>
  <c r="F193" i="55"/>
  <c r="I193" i="55" s="1"/>
  <c r="F141" i="55"/>
  <c r="I141" i="55" s="1"/>
  <c r="F58" i="55"/>
  <c r="I58" i="55" s="1"/>
  <c r="F88" i="55"/>
  <c r="I88" i="55" s="1"/>
  <c r="F191" i="55"/>
  <c r="I191" i="55" s="1"/>
  <c r="F151" i="55"/>
  <c r="I151" i="55" s="1"/>
  <c r="F186" i="55"/>
  <c r="I186" i="55" s="1"/>
  <c r="F135" i="55"/>
  <c r="I135" i="55" s="1"/>
  <c r="F31" i="55"/>
  <c r="I31" i="55" s="1"/>
  <c r="F111" i="55"/>
  <c r="I111" i="55" s="1"/>
  <c r="F86" i="55"/>
  <c r="I86" i="55" s="1"/>
  <c r="F165" i="55"/>
  <c r="I165" i="55" s="1"/>
  <c r="F40" i="55"/>
  <c r="I40" i="55" s="1"/>
  <c r="F65" i="55"/>
  <c r="I65" i="55" s="1"/>
  <c r="F37" i="55"/>
  <c r="I37" i="55" s="1"/>
  <c r="F122" i="55"/>
  <c r="I122" i="55" s="1"/>
  <c r="F51" i="55"/>
  <c r="I51" i="55" s="1"/>
  <c r="F36" i="55"/>
  <c r="I36" i="55" s="1"/>
  <c r="F30" i="55"/>
  <c r="I30" i="55" s="1"/>
  <c r="F43" i="55"/>
  <c r="I43" i="55" s="1"/>
  <c r="F172" i="55"/>
  <c r="I172" i="55" s="1"/>
  <c r="F189" i="55"/>
  <c r="I189" i="55" s="1"/>
  <c r="F174" i="55"/>
  <c r="I174" i="55" s="1"/>
  <c r="F148" i="55"/>
  <c r="I148" i="55" s="1"/>
  <c r="F114" i="55"/>
  <c r="I114" i="55" s="1"/>
  <c r="F71" i="55"/>
  <c r="I71" i="55" s="1"/>
  <c r="F158" i="55"/>
  <c r="I158" i="55" s="1"/>
  <c r="F123" i="55"/>
  <c r="I123" i="55" s="1"/>
  <c r="F200" i="55"/>
  <c r="I200" i="55" s="1"/>
  <c r="F102" i="55"/>
  <c r="I102" i="55" s="1"/>
  <c r="F167" i="55"/>
  <c r="I167" i="55" s="1"/>
  <c r="F121" i="55"/>
  <c r="I121" i="55" s="1"/>
  <c r="F29" i="55"/>
  <c r="I29" i="55" s="1"/>
  <c r="F87" i="55"/>
  <c r="I87" i="55" s="1"/>
  <c r="F44" i="55"/>
  <c r="I44" i="55" s="1"/>
  <c r="F48" i="55"/>
  <c r="I48" i="55" s="1"/>
  <c r="F69" i="55"/>
  <c r="I69" i="55" s="1"/>
  <c r="F124" i="55"/>
  <c r="I124" i="55" s="1"/>
  <c r="F192" i="55"/>
  <c r="I192" i="55" s="1"/>
  <c r="F95" i="55"/>
  <c r="I95" i="55" s="1"/>
  <c r="F136" i="55"/>
  <c r="I136" i="55" s="1"/>
  <c r="F91" i="55"/>
  <c r="I91" i="55" s="1"/>
  <c r="F60" i="55"/>
  <c r="I60" i="55" s="1"/>
  <c r="F42" i="55"/>
  <c r="I42" i="55" s="1"/>
  <c r="F104" i="55"/>
  <c r="I104" i="55" s="1"/>
  <c r="F50" i="55"/>
  <c r="I50" i="55" s="1"/>
  <c r="F73" i="55"/>
  <c r="I73" i="55" s="1"/>
  <c r="F83" i="55"/>
  <c r="I83" i="55" s="1"/>
  <c r="F67" i="55"/>
  <c r="I67" i="55" s="1"/>
  <c r="F157" i="55"/>
  <c r="I157" i="55" s="1"/>
  <c r="F106" i="55"/>
  <c r="I106" i="55" s="1"/>
  <c r="F61" i="55"/>
  <c r="I61" i="55" s="1"/>
  <c r="F54" i="55"/>
  <c r="I54" i="55" s="1"/>
  <c r="F84" i="55"/>
  <c r="I84" i="55" s="1"/>
  <c r="F183" i="55"/>
  <c r="I183" i="55" s="1"/>
  <c r="F154" i="55"/>
  <c r="I154" i="55" s="1"/>
  <c r="F142" i="55"/>
  <c r="I142" i="55" s="1"/>
  <c r="F130" i="55"/>
  <c r="I130" i="55" s="1"/>
  <c r="F103" i="55"/>
  <c r="I103" i="55" s="1"/>
  <c r="F131" i="55"/>
  <c r="I131" i="55" s="1"/>
  <c r="F198" i="55"/>
  <c r="I198" i="55" s="1"/>
  <c r="F66" i="55"/>
  <c r="I66" i="55" s="1"/>
  <c r="F150" i="55"/>
  <c r="I150" i="55" s="1"/>
  <c r="F62" i="55"/>
  <c r="I62" i="55" s="1"/>
  <c r="F171" i="55"/>
  <c r="I171" i="55" s="1"/>
  <c r="F153" i="55"/>
  <c r="I153" i="55" s="1"/>
  <c r="F85" i="55"/>
  <c r="I85" i="55" s="1"/>
  <c r="F161" i="55"/>
  <c r="I161" i="55" s="1"/>
  <c r="I20" i="55" s="1"/>
  <c r="F175" i="55"/>
  <c r="I175" i="55" s="1"/>
  <c r="F116" i="55"/>
  <c r="I116" i="55" s="1"/>
  <c r="F146" i="55"/>
  <c r="I146" i="55" s="1"/>
  <c r="F96" i="55"/>
  <c r="I96" i="55" s="1"/>
  <c r="F133" i="55"/>
  <c r="I133" i="55" s="1"/>
  <c r="F78" i="55"/>
  <c r="I78" i="55" s="1"/>
  <c r="F110" i="55"/>
  <c r="I110" i="55" s="1"/>
  <c r="F97" i="55"/>
  <c r="I97" i="55" s="1"/>
  <c r="F143" i="55"/>
  <c r="I143" i="55" s="1"/>
  <c r="F196" i="55"/>
  <c r="I196" i="55" s="1"/>
  <c r="F112" i="55"/>
  <c r="I112" i="55" s="1"/>
  <c r="F39" i="55"/>
  <c r="I39" i="55" s="1"/>
  <c r="F72" i="55"/>
  <c r="I72" i="55" s="1"/>
  <c r="F173" i="55"/>
  <c r="I173" i="55" s="1"/>
  <c r="F120" i="55"/>
  <c r="I120" i="55" s="1"/>
  <c r="F177" i="55"/>
  <c r="I177" i="55" s="1"/>
  <c r="F156" i="55"/>
  <c r="I156" i="55" s="1"/>
  <c r="F195" i="55"/>
  <c r="I195" i="55" s="1"/>
  <c r="F194" i="55"/>
  <c r="I194" i="55" s="1"/>
  <c r="F127" i="55"/>
  <c r="I127" i="55" s="1"/>
  <c r="F32" i="55"/>
  <c r="I32" i="55" s="1"/>
  <c r="F94" i="55"/>
  <c r="I94" i="55" s="1"/>
  <c r="F89" i="55"/>
  <c r="I89" i="55" s="1"/>
  <c r="F38" i="55"/>
  <c r="I38" i="55" s="1"/>
  <c r="F41" i="55"/>
  <c r="I41" i="55" s="1"/>
  <c r="F145" i="55"/>
  <c r="I145" i="55" s="1"/>
  <c r="F108" i="55"/>
  <c r="I108" i="55" s="1"/>
  <c r="F101" i="55"/>
  <c r="I101" i="55" s="1"/>
  <c r="F134" i="55"/>
  <c r="I134" i="55" s="1"/>
  <c r="F98" i="55"/>
  <c r="I98" i="55" s="1"/>
  <c r="F164" i="55"/>
  <c r="I164" i="55" s="1"/>
  <c r="F49" i="55"/>
  <c r="I49" i="55" s="1"/>
  <c r="F132" i="55"/>
  <c r="I132" i="55" s="1"/>
  <c r="F47" i="55"/>
  <c r="I47" i="55" s="1"/>
  <c r="F28" i="55"/>
  <c r="I28" i="55" s="1"/>
  <c r="F59" i="55"/>
  <c r="I59" i="55" s="1"/>
  <c r="F115" i="55"/>
  <c r="I115" i="55" s="1"/>
  <c r="F187" i="55"/>
  <c r="I187" i="55" s="1"/>
  <c r="F199" i="55"/>
  <c r="I199" i="55" s="1"/>
  <c r="F119" i="55"/>
  <c r="I119" i="55" s="1"/>
  <c r="F105" i="55"/>
  <c r="I105" i="55" s="1"/>
  <c r="F77" i="55"/>
  <c r="I77" i="55" s="1"/>
  <c r="F92" i="55"/>
  <c r="I92" i="55" s="1"/>
  <c r="F109" i="55"/>
  <c r="I109" i="55" s="1"/>
  <c r="F168" i="55"/>
  <c r="I168" i="55" s="1"/>
  <c r="F182" i="55"/>
  <c r="I182" i="55" s="1"/>
  <c r="F76" i="55"/>
  <c r="I76" i="55" s="1"/>
  <c r="F56" i="55"/>
  <c r="I56" i="55" s="1"/>
  <c r="F53" i="55"/>
  <c r="I53" i="55" s="1"/>
  <c r="F180" i="55"/>
  <c r="I180" i="55" s="1"/>
  <c r="F113" i="55"/>
  <c r="I113" i="55" s="1"/>
  <c r="F169" i="55"/>
  <c r="I169" i="55" s="1"/>
  <c r="F190" i="55"/>
  <c r="I190" i="55" s="1"/>
  <c r="F82" i="55"/>
  <c r="I82" i="55" s="1"/>
  <c r="F197" i="55"/>
  <c r="I197" i="55" s="1"/>
  <c r="F70" i="55"/>
  <c r="I70" i="55" s="1"/>
  <c r="F166" i="55"/>
  <c r="I166" i="55" s="1"/>
  <c r="F188" i="55"/>
  <c r="I188" i="55" s="1"/>
  <c r="F33" i="55"/>
  <c r="I33" i="55" s="1"/>
  <c r="F155" i="55"/>
  <c r="I155" i="55" s="1"/>
  <c r="F178" i="55"/>
  <c r="I178" i="55" s="1"/>
  <c r="F52" i="55"/>
  <c r="I52" i="55" s="1"/>
  <c r="F125" i="55"/>
  <c r="I125" i="55" s="1"/>
  <c r="F137" i="55"/>
  <c r="I137" i="55" s="1"/>
  <c r="F144" i="55"/>
  <c r="I144" i="55" s="1"/>
  <c r="F79" i="55"/>
  <c r="I79" i="55" s="1"/>
  <c r="H29" i="13"/>
  <c r="Y20" i="59" l="1"/>
  <c r="AB17" i="59"/>
  <c r="AC17" i="59" s="1"/>
  <c r="AB14" i="59"/>
  <c r="K8" i="59"/>
  <c r="L8" i="59" s="1"/>
  <c r="M8" i="59" s="1"/>
  <c r="AB16" i="59"/>
  <c r="AC16" i="59" s="1"/>
  <c r="G29" i="13"/>
  <c r="G32" i="13" s="1"/>
  <c r="AB22" i="59"/>
  <c r="AC22" i="59" s="1"/>
  <c r="AB12" i="59"/>
  <c r="AC12" i="59" s="1"/>
  <c r="AB18" i="59"/>
  <c r="K23" i="59"/>
  <c r="L23" i="59" s="1"/>
  <c r="M23" i="59" s="1"/>
  <c r="K22" i="59"/>
  <c r="L22" i="59" s="1"/>
  <c r="M22" i="59" s="1"/>
  <c r="AB11" i="59"/>
  <c r="AC11" i="59" s="1"/>
  <c r="K15" i="59"/>
  <c r="L15" i="59" s="1"/>
  <c r="M15" i="59" s="1"/>
  <c r="AB23" i="59"/>
  <c r="AC23" i="59" s="1"/>
  <c r="X20" i="59"/>
  <c r="AB7" i="59"/>
  <c r="K10" i="59"/>
  <c r="L10" i="59" s="1"/>
  <c r="M10" i="59" s="1"/>
  <c r="K16" i="59"/>
  <c r="L16" i="59" s="1"/>
  <c r="M16" i="59" s="1"/>
  <c r="AB8" i="59"/>
  <c r="AC8" i="59" s="1"/>
  <c r="I20" i="59"/>
  <c r="K7" i="59"/>
  <c r="AB9" i="59"/>
  <c r="AC9" i="59" s="1"/>
  <c r="AB10" i="59"/>
  <c r="AC10" i="59" s="1"/>
  <c r="AB15" i="59"/>
  <c r="AC15" i="59" s="1"/>
  <c r="K14" i="59"/>
  <c r="L14" i="59" s="1"/>
  <c r="M14" i="59" s="1"/>
  <c r="K18" i="59"/>
  <c r="L18" i="59" s="1"/>
  <c r="M18" i="59" s="1"/>
  <c r="K12" i="59"/>
  <c r="L12" i="59" s="1"/>
  <c r="M12" i="59" s="1"/>
  <c r="K13" i="59"/>
  <c r="L13" i="59" s="1"/>
  <c r="M13" i="59" s="1"/>
  <c r="I15" i="55"/>
  <c r="I16" i="55"/>
  <c r="I17" i="55"/>
  <c r="I19" i="55"/>
  <c r="I14" i="55"/>
  <c r="I10" i="55"/>
  <c r="I12" i="55" s="1"/>
  <c r="I18" i="55"/>
  <c r="H32" i="13"/>
  <c r="I29" i="13"/>
  <c r="I21" i="55"/>
  <c r="AB20" i="59" l="1"/>
  <c r="AC7" i="59"/>
  <c r="AC14" i="59"/>
  <c r="L7" i="59"/>
  <c r="M7" i="59" s="1"/>
  <c r="K20" i="59"/>
  <c r="L20" i="59" s="1"/>
  <c r="M20" i="59" s="1"/>
  <c r="AC13" i="59"/>
  <c r="AC18" i="59"/>
  <c r="I22" i="55"/>
  <c r="F32" i="13"/>
  <c r="I32" i="13"/>
  <c r="AC20" i="59" l="1"/>
  <c r="N32" i="32" l="1"/>
  <c r="O34" i="32"/>
  <c r="E31" i="12" s="1"/>
  <c r="O36" i="32"/>
  <c r="E33" i="12" s="1"/>
  <c r="O24" i="32"/>
  <c r="E20" i="12" s="1"/>
  <c r="O27" i="32"/>
  <c r="E24" i="12" s="1"/>
  <c r="O31" i="32"/>
  <c r="E27" i="12" s="1"/>
  <c r="O23" i="32"/>
  <c r="E19" i="12" s="1"/>
  <c r="O18" i="32"/>
  <c r="E14" i="12" s="1"/>
  <c r="N25" i="32"/>
  <c r="I27" i="12" l="1"/>
  <c r="J27" i="12"/>
  <c r="K27" i="12" s="1"/>
  <c r="I14" i="12"/>
  <c r="J14" i="12"/>
  <c r="N19" i="32"/>
  <c r="I19" i="12"/>
  <c r="J19" i="12"/>
  <c r="K19" i="12" s="1"/>
  <c r="O17" i="32"/>
  <c r="E13" i="12" s="1"/>
  <c r="O16" i="32"/>
  <c r="E12" i="12" s="1"/>
  <c r="I24" i="12"/>
  <c r="J24" i="12"/>
  <c r="I20" i="12"/>
  <c r="J20" i="12"/>
  <c r="K20" i="12" s="1"/>
  <c r="I31" i="12"/>
  <c r="J31" i="12"/>
  <c r="K31" i="12" s="1"/>
  <c r="I33" i="12"/>
  <c r="J33" i="12"/>
  <c r="N12" i="32"/>
  <c r="K33" i="12" l="1"/>
  <c r="L27" i="12"/>
  <c r="K14" i="12"/>
  <c r="L14" i="12" s="1"/>
  <c r="L31" i="12"/>
  <c r="I13" i="12"/>
  <c r="J13" i="12"/>
  <c r="K13" i="12" s="1"/>
  <c r="I12" i="12"/>
  <c r="J12" i="12"/>
  <c r="L20" i="12"/>
  <c r="O30" i="32"/>
  <c r="M32" i="32"/>
  <c r="L33" i="12"/>
  <c r="K24" i="12"/>
  <c r="L24" i="12" s="1"/>
  <c r="L19" i="12"/>
  <c r="M25" i="32" l="1"/>
  <c r="O22" i="32"/>
  <c r="L13" i="12"/>
  <c r="M19" i="32"/>
  <c r="O15" i="32"/>
  <c r="K12" i="12"/>
  <c r="L12" i="12" s="1"/>
  <c r="O32" i="32"/>
  <c r="E26" i="12"/>
  <c r="O19" i="32" l="1"/>
  <c r="E11" i="12"/>
  <c r="E18" i="12"/>
  <c r="O25" i="32"/>
  <c r="M12" i="32"/>
  <c r="O11" i="32"/>
  <c r="E29" i="12"/>
  <c r="I26" i="12"/>
  <c r="J26" i="12"/>
  <c r="I29" i="12" l="1"/>
  <c r="E9" i="12"/>
  <c r="O12" i="32"/>
  <c r="I18" i="12"/>
  <c r="E22" i="12"/>
  <c r="J18" i="12"/>
  <c r="I11" i="12"/>
  <c r="E16" i="12"/>
  <c r="J11" i="12"/>
  <c r="J29" i="12"/>
  <c r="G29" i="12" s="1"/>
  <c r="K26" i="12"/>
  <c r="K29" i="12" s="1"/>
  <c r="J22" i="12" l="1"/>
  <c r="G22" i="12" s="1"/>
  <c r="K18" i="12"/>
  <c r="K22" i="12" s="1"/>
  <c r="I22" i="12"/>
  <c r="L18" i="12"/>
  <c r="I9" i="12"/>
  <c r="J9" i="12"/>
  <c r="L26" i="12"/>
  <c r="K11" i="12"/>
  <c r="K16" i="12" s="1"/>
  <c r="J16" i="12"/>
  <c r="G16" i="12" s="1"/>
  <c r="I16" i="12"/>
  <c r="F29" i="12"/>
  <c r="H29" i="12" s="1"/>
  <c r="L29" i="12"/>
  <c r="L11" i="12" l="1"/>
  <c r="F16" i="12"/>
  <c r="H16" i="12" s="1"/>
  <c r="L16" i="12"/>
  <c r="K9" i="12"/>
  <c r="L9" i="12" s="1"/>
  <c r="F22" i="12"/>
  <c r="H22" i="12" s="1"/>
  <c r="L22" i="12"/>
  <c r="N40" i="32"/>
  <c r="N44" i="32" s="1"/>
  <c r="N47" i="32" l="1"/>
  <c r="O38" i="32" l="1"/>
  <c r="M40" i="32"/>
  <c r="M44" i="32" s="1"/>
  <c r="E35" i="12" l="1"/>
  <c r="O40" i="32"/>
  <c r="O44" i="32" s="1"/>
  <c r="I35" i="12" l="1"/>
  <c r="J35" i="12"/>
  <c r="E37" i="12"/>
  <c r="E42" i="12" s="1"/>
  <c r="K35" i="12" l="1"/>
  <c r="K37" i="12" s="1"/>
  <c r="J37" i="12"/>
  <c r="G37" i="12" s="1"/>
  <c r="L35" i="12"/>
  <c r="I37" i="12"/>
  <c r="O46" i="32"/>
  <c r="O47" i="32" s="1"/>
  <c r="M47" i="32"/>
  <c r="F37" i="12" l="1"/>
  <c r="L37" i="12"/>
  <c r="H37" i="12"/>
</calcChain>
</file>

<file path=xl/sharedStrings.xml><?xml version="1.0" encoding="utf-8"?>
<sst xmlns="http://schemas.openxmlformats.org/spreadsheetml/2006/main" count="647" uniqueCount="293">
  <si>
    <t>Schedule</t>
  </si>
  <si>
    <t>Residential</t>
  </si>
  <si>
    <t>PUGET SOUND ENERGY</t>
  </si>
  <si>
    <t>LOW INCOME PROGRAM</t>
  </si>
  <si>
    <t>ELECTRIC</t>
  </si>
  <si>
    <t>GAS</t>
  </si>
  <si>
    <t>TOTAL</t>
  </si>
  <si>
    <t>Puget Sound Energy</t>
  </si>
  <si>
    <t>Settlement Methodology</t>
  </si>
  <si>
    <t>Line No.</t>
  </si>
  <si>
    <t>Lamp Type</t>
  </si>
  <si>
    <t>$ / kWh</t>
  </si>
  <si>
    <t>Mercury Vapor</t>
  </si>
  <si>
    <t>Sodium Vapor</t>
  </si>
  <si>
    <t>A</t>
  </si>
  <si>
    <t>B</t>
  </si>
  <si>
    <t>C</t>
  </si>
  <si>
    <t>Residential Customer Impacts</t>
  </si>
  <si>
    <t>Month</t>
  </si>
  <si>
    <t>kWh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</si>
  <si>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</si>
  <si>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</si>
  <si>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</si>
  <si>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</si>
  <si>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</si>
  <si>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</si>
  <si>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</si>
  <si>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</si>
  <si>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</si>
  <si>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</si>
  <si>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</si>
  <si>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</si>
  <si>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</si>
  <si>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</si>
  <si>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</si>
  <si>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</si>
  <si>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</si>
  <si>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</si>
  <si>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</si>
  <si>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</si>
  <si>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</si>
  <si>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95A - Wind Power Production Credit</t>
  </si>
  <si>
    <t>Schedule 120 - Conservation Rider</t>
  </si>
  <si>
    <t>Schedule 129 - Low Income</t>
  </si>
  <si>
    <t>Schedule 194 - BPA Exchange Credit</t>
  </si>
  <si>
    <t>D</t>
  </si>
  <si>
    <t>Sec Gen Svc - Small</t>
  </si>
  <si>
    <t>Sec Gen Svc - Medium</t>
  </si>
  <si>
    <t>Sec Gen Svc - Large</t>
  </si>
  <si>
    <t>Sec Irrigation Svc</t>
  </si>
  <si>
    <t>Secondary Service Total</t>
  </si>
  <si>
    <t>Pri Gen Svc</t>
  </si>
  <si>
    <t>Pri Irrigation Svc</t>
  </si>
  <si>
    <t>Pri Interruptible Svc</t>
  </si>
  <si>
    <t>Primary Service Total</t>
  </si>
  <si>
    <t>Campus Service</t>
  </si>
  <si>
    <t>HV Interruptible Svc</t>
  </si>
  <si>
    <t>HV Gen Svc</t>
  </si>
  <si>
    <t>High Voltage Service Total</t>
  </si>
  <si>
    <t>Lights</t>
  </si>
  <si>
    <t>Total</t>
  </si>
  <si>
    <t>Firm Resale</t>
  </si>
  <si>
    <t>Total Sales</t>
  </si>
  <si>
    <t>Customer Rate Impacts</t>
  </si>
  <si>
    <t>Customer Class</t>
  </si>
  <si>
    <t>$ Increase (Decrease) Due To Rate Change</t>
  </si>
  <si>
    <t>% Increase (Decrease) Due To Rate Change</t>
  </si>
  <si>
    <t>D=
B+E</t>
  </si>
  <si>
    <t>E=
A*C</t>
  </si>
  <si>
    <t>F=
E/B</t>
  </si>
  <si>
    <t>aa</t>
  </si>
  <si>
    <t>Campus Rate</t>
  </si>
  <si>
    <t xml:space="preserve"> </t>
  </si>
  <si>
    <t xml:space="preserve">REVENUE REQUIREMENTS </t>
  </si>
  <si>
    <t>E = D - C</t>
  </si>
  <si>
    <t>H=
G - F</t>
  </si>
  <si>
    <t>I=
H / F</t>
  </si>
  <si>
    <t>Schedule 132 - Merger Credit</t>
  </si>
  <si>
    <t>Change In Rates</t>
  </si>
  <si>
    <t>Schedule 133 - Regulatory Asset Tracker</t>
  </si>
  <si>
    <t>Voltage Level</t>
  </si>
  <si>
    <t>(a)</t>
  </si>
  <si>
    <t>(b)</t>
  </si>
  <si>
    <t>(d)</t>
  </si>
  <si>
    <t>(f)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</si>
  <si>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</si>
  <si>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</si>
  <si>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</si>
  <si>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</si>
  <si>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</si>
  <si>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</si>
  <si>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</si>
  <si>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Primary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</si>
  <si>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</si>
  <si>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</si>
  <si>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</si>
  <si>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</si>
  <si>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</si>
  <si>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</si>
  <si>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</si>
  <si>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Retail Wheeling</t>
  </si>
  <si>
    <t>Total Jurisdictional Retail Sales</t>
  </si>
  <si>
    <t>Total Sales to Customers</t>
  </si>
  <si>
    <t>Schedule 137 - Renewable Energy Credit</t>
  </si>
  <si>
    <t>Proposed % to Forecast Revenue</t>
  </si>
  <si>
    <t>LINE 
NO.</t>
  </si>
  <si>
    <t>Electric</t>
  </si>
  <si>
    <t>Gas</t>
  </si>
  <si>
    <t xml:space="preserve">(c) </t>
  </si>
  <si>
    <t>(e)</t>
  </si>
  <si>
    <t>(g)</t>
  </si>
  <si>
    <t>(h)</t>
  </si>
  <si>
    <t>(i)</t>
  </si>
  <si>
    <t>Schedule 140 - Property Tax Rider</t>
  </si>
  <si>
    <t>Schedule 142 - Decoupling Rider</t>
  </si>
  <si>
    <t>Subtotal Base Monthly Charge</t>
  </si>
  <si>
    <t>Subtotal Base First 600 kWh Charge</t>
  </si>
  <si>
    <t>Subtotal Base Over 600 kWh Charge</t>
  </si>
  <si>
    <t>Estimated Proforma Revenue $ / kWh</t>
  </si>
  <si>
    <t>Notes</t>
  </si>
  <si>
    <t>8 / 24</t>
  </si>
  <si>
    <t>11 / 25 / 7A</t>
  </si>
  <si>
    <t>12 / 26 / 26P</t>
  </si>
  <si>
    <t>3, 50 - 59</t>
  </si>
  <si>
    <t>10 / 31</t>
  </si>
  <si>
    <t>449 / 459</t>
  </si>
  <si>
    <t>8&amp;24</t>
  </si>
  <si>
    <t>10&amp;31</t>
  </si>
  <si>
    <t>Note 1 -  Excludes Rider Schedules 95a, 120, 129,132, 137, 140 and 194
              - Includes Rider Schedules 95, 141 and 142 Revenue</t>
  </si>
  <si>
    <t>11,25 &amp; 7A</t>
  </si>
  <si>
    <t>12,26 &amp; 26P</t>
  </si>
  <si>
    <t>449&amp;459</t>
  </si>
  <si>
    <t>F=
B+(A*C)</t>
  </si>
  <si>
    <t>G=
B+(A*D)</t>
  </si>
  <si>
    <t>C=
(aa*B)/A</t>
  </si>
  <si>
    <t xml:space="preserve">Typical Residential 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</si>
  <si>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</si>
  <si>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</si>
  <si>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</si>
  <si>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</si>
  <si>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</si>
  <si>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</si>
  <si>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</si>
  <si>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</si>
  <si>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</si>
  <si>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Average</t>
  </si>
  <si>
    <t>Current Year Low Income Cap</t>
  </si>
  <si>
    <t>(c)</t>
  </si>
  <si>
    <t>Per W charge</t>
  </si>
  <si>
    <t>57E</t>
  </si>
  <si>
    <t>Sch 57</t>
  </si>
  <si>
    <t>800.01 - 900</t>
  </si>
  <si>
    <t>Light Emitting Diode</t>
  </si>
  <si>
    <t>700.01 - 800</t>
  </si>
  <si>
    <t>600.01 - 700</t>
  </si>
  <si>
    <t>500.01 - 600</t>
  </si>
  <si>
    <t>400.01 - 500</t>
  </si>
  <si>
    <t>300.01 - 400</t>
  </si>
  <si>
    <t>270.01 - 300</t>
  </si>
  <si>
    <t>240.01 - 270</t>
  </si>
  <si>
    <t>210.01 - 240</t>
  </si>
  <si>
    <t>180.01 - 210</t>
  </si>
  <si>
    <t>150.01 - 180</t>
  </si>
  <si>
    <t>120.01 - 150</t>
  </si>
  <si>
    <t>90.01 - 120</t>
  </si>
  <si>
    <t>60.01 - 90</t>
  </si>
  <si>
    <t>30.01 - 60</t>
  </si>
  <si>
    <t>58E &amp; 59E</t>
  </si>
  <si>
    <t>Metal Halide</t>
  </si>
  <si>
    <t>58E &amp; 59E - Horizontal</t>
  </si>
  <si>
    <t>58E &amp; 59E - Directional</t>
  </si>
  <si>
    <t>Sch 58 &amp; 59</t>
  </si>
  <si>
    <t>55E &amp; 56E</t>
  </si>
  <si>
    <t>Sch 55 &amp; 56</t>
  </si>
  <si>
    <t>54E</t>
  </si>
  <si>
    <t>Sch 54E</t>
  </si>
  <si>
    <t>53E - Customer Owned</t>
  </si>
  <si>
    <t>53E - Company Owned</t>
  </si>
  <si>
    <t>Sch 53E</t>
  </si>
  <si>
    <t xml:space="preserve">52E </t>
  </si>
  <si>
    <t>Sch 52E</t>
  </si>
  <si>
    <t>51E</t>
  </si>
  <si>
    <t>Sch 51E</t>
  </si>
  <si>
    <t>50E-B</t>
  </si>
  <si>
    <t>50E-A</t>
  </si>
  <si>
    <t>Compact Flourescent</t>
  </si>
  <si>
    <t>003</t>
  </si>
  <si>
    <t>Sch 50E</t>
  </si>
  <si>
    <t>Wattage (W)</t>
  </si>
  <si>
    <t>= (a) * (d)</t>
  </si>
  <si>
    <t>= (b) * (d)</t>
  </si>
  <si>
    <t>Schedule 50</t>
  </si>
  <si>
    <t>Schedule 51</t>
  </si>
  <si>
    <t>Schedule 52</t>
  </si>
  <si>
    <t>Schedule 53</t>
  </si>
  <si>
    <t>Schedule 54</t>
  </si>
  <si>
    <t>Schedule 57</t>
  </si>
  <si>
    <t>Schedule 55-56</t>
  </si>
  <si>
    <t>Schedule 58-59</t>
  </si>
  <si>
    <t>All Lighting</t>
  </si>
  <si>
    <t>= (a) * (AA)</t>
  </si>
  <si>
    <t>AA</t>
  </si>
  <si>
    <t>Difference Due to Rounding</t>
  </si>
  <si>
    <t>50 - 59</t>
  </si>
  <si>
    <t>50-59</t>
  </si>
  <si>
    <t>Schedule 129 Lighting Revenue Requirement to Collect</t>
  </si>
  <si>
    <t>Total Lamp Revenue Requirement Based on Inventory</t>
  </si>
  <si>
    <t>Demand-Related</t>
  </si>
  <si>
    <t>Energy-Related</t>
  </si>
  <si>
    <t>Low Income Revenue Requirement Ratio to Base Demand &amp; Energy Light Charge Cost</t>
  </si>
  <si>
    <t>Special Contract</t>
  </si>
  <si>
    <t>SC</t>
  </si>
  <si>
    <t>Sales less Special Contract &amp; Firm Resale</t>
  </si>
  <si>
    <t>Total Firm Resale</t>
  </si>
  <si>
    <t>Low Income Revenue Requirement, excluding Special Contract</t>
  </si>
  <si>
    <t>Low Income Electric Revenue Requirement Cap</t>
  </si>
  <si>
    <t>Low Income Revenue Requirement as % of Total Revenue Adj for Special Contact &amp; Firm Resale</t>
  </si>
  <si>
    <t>n/a</t>
  </si>
  <si>
    <t>Special Contract Low Income Revenue Requirement</t>
  </si>
  <si>
    <t>Base Revenue includes Schedule 95 (PCA), Schedule 141 (ERF), Schedule 141x (Deferred Tax), Schedule 141y (Deferred Tax) &amp; Schedule 142 (Decoupling)</t>
  </si>
  <si>
    <t>(d) = ∑(e to j)</t>
  </si>
  <si>
    <t>(j)</t>
  </si>
  <si>
    <t>(k)</t>
  </si>
  <si>
    <t>(l)</t>
  </si>
  <si>
    <t>Used for allocation of Schedule 129 Revenue Requirement</t>
  </si>
  <si>
    <t>Used for Rate Impacts</t>
  </si>
  <si>
    <t>(m) = (k) - (l)</t>
  </si>
  <si>
    <t>Special Contract (Sch 129 rate set at $0.000614 per kWh per Contract)</t>
  </si>
  <si>
    <t>Total Retail Sales</t>
  </si>
  <si>
    <t>Subtotal before Special Contract</t>
  </si>
  <si>
    <t>Note 1 -  Includes all Rider Revenue and Revenue Credits from Schedules 95, 95a, 120, 132, 137, 140, 141, 141x, 141y, 142 and 194
           -  Excludes Sch 129 Low Income</t>
  </si>
  <si>
    <t>Public Utility Tax Credits Received from Department of Revenue under RCW 82.16.0497</t>
  </si>
  <si>
    <t>Revenue Sensitive Items:</t>
  </si>
  <si>
    <t>Current Annual Filing Fee</t>
  </si>
  <si>
    <t xml:space="preserve">Current State Utility Tax </t>
  </si>
  <si>
    <t>Conversion Factor = 1 - Line 12 - Line 13 - Line 14</t>
  </si>
  <si>
    <t>Low income revenue requirement to be recovered in rates = Line 9 ÷ Line 16</t>
  </si>
  <si>
    <t>Change in Revenue Requirement</t>
  </si>
  <si>
    <t>Components of Whole Dollar Increase/(Decrease) in Low Income Requirement</t>
  </si>
  <si>
    <t xml:space="preserve">Increase due to LIHEAP Credits </t>
  </si>
  <si>
    <t xml:space="preserve">Total Whole Dollar Increase/(Decrease) </t>
  </si>
  <si>
    <t>Proposed Rider Rate Effective Start Date</t>
  </si>
  <si>
    <t>Proposed Rider Rate Effective End Date</t>
  </si>
  <si>
    <t>Current Rider Rate Effective Date</t>
  </si>
  <si>
    <t>Budget Forecast</t>
  </si>
  <si>
    <t>Forecasted Test Period Start Date</t>
  </si>
  <si>
    <t>Forecasted Test Period End Date</t>
  </si>
  <si>
    <t>Base Revenue Rate Effective Date</t>
  </si>
  <si>
    <t>10/01/2020</t>
  </si>
  <si>
    <t>F2020</t>
  </si>
  <si>
    <r>
      <t xml:space="preserve">Annual Lamp Inventory @ </t>
    </r>
    <r>
      <rPr>
        <sz val="10"/>
        <color rgb="FF0000FF"/>
        <rFont val="Times New Roman"/>
        <family val="1"/>
      </rPr>
      <t>7/31/2020</t>
    </r>
  </si>
  <si>
    <t>Proposed 2019 Low Income $</t>
  </si>
  <si>
    <t>$ Including Proposed 2019 Low Income</t>
  </si>
  <si>
    <t>Proposed Equal %
2019 Low Income Rider (Excl Special Contract)</t>
  </si>
  <si>
    <t>Forecast Delivered Base Revenue
October 12, 2019 Through September 30, 2020
(Note 1)</t>
  </si>
  <si>
    <t>F2019
Forecast Delivered kWh
Oct 12, 2019 Through
Sept 30, 2020</t>
  </si>
  <si>
    <t>2019 Low Income Customer Charge</t>
  </si>
  <si>
    <t>OCTOBER 2020 THROUGH SEPTEMBER 2021</t>
  </si>
  <si>
    <t>Prior Low Income Cap UE-190752 &amp; UG-190729</t>
  </si>
  <si>
    <t>Decoupling Residential Bill Impact UE-200298 and UG-200299</t>
  </si>
  <si>
    <t xml:space="preserve">Increase pursuant to Order 08 Paragraph 34 in 2019 GRC UE-190529 and UG-190530 </t>
  </si>
  <si>
    <t>(See Note A)</t>
  </si>
  <si>
    <t>(A)</t>
  </si>
  <si>
    <t>True-up Estimate in Prior Year Filing</t>
  </si>
  <si>
    <t>Under / (Over) Collection through September 2020 (Excludes Revenue Sensitive Items)</t>
  </si>
  <si>
    <t>Volume Variance from Schedule 95 Microsoft Transition Fees</t>
  </si>
  <si>
    <t>Amount to be recovered October 2020 through September 2021 = Line 4 + Line 6 + Line 9</t>
  </si>
  <si>
    <t>Bad Debts Conversion Factor used in 2019 GRC UE-190529, et al</t>
  </si>
  <si>
    <t>Low Income revenue requirement set in rates in October 2019</t>
  </si>
  <si>
    <t>Effects of 2019 GRC and Decoupling for including full residential class increase and allocation change</t>
  </si>
  <si>
    <t>Increase in CACAP True-Up</t>
  </si>
  <si>
    <t>Increase due to Schedule 95 Microsoft Transition Fees</t>
  </si>
  <si>
    <t>Decrease due to moving from a combined under-collection of $1.6M in the prior rate period to a combined under-collection of $0.7M in the current rate period</t>
  </si>
  <si>
    <r>
      <t xml:space="preserve">Current Base Lamp Demand &amp; Energy Cost </t>
    </r>
    <r>
      <rPr>
        <sz val="10"/>
        <color rgb="FF0000FF"/>
        <rFont val="Times New Roman"/>
        <family val="1"/>
      </rPr>
      <t>@ 6/1/2018</t>
    </r>
  </si>
  <si>
    <t xml:space="preserve">(A) Twice the residential base rates increase under UE-190529 and UG-190530 - Order No. 07 is used as it is higher than twice the residential base rates increase under PSE's Motion </t>
  </si>
  <si>
    <t>to Stay No. 20-2-12279-3 SEA.</t>
  </si>
  <si>
    <t>Last ALL Rate Revision Effective Date</t>
  </si>
  <si>
    <t>Current Customer Bill in Notice</t>
  </si>
  <si>
    <t>Proposed Customer Bill in Notice</t>
  </si>
  <si>
    <t>Current Actual Customer Bill</t>
  </si>
  <si>
    <t>Proposed Actual Customer Bill</t>
  </si>
  <si>
    <t>Basic Charge</t>
  </si>
  <si>
    <t>First 600 kWh</t>
  </si>
  <si>
    <t>Over 600 kWh</t>
  </si>
  <si>
    <t>Bill</t>
  </si>
  <si>
    <t>Energy Exchange Credit</t>
  </si>
  <si>
    <t>Other Electric Charges</t>
  </si>
  <si>
    <t>Difference Actual vs Notice Bill</t>
  </si>
  <si>
    <t>Present Rates Effective 7/3/2020</t>
  </si>
  <si>
    <t>Schedule 141 &amp; 141x - ERF Rider - First 600 kWh</t>
  </si>
  <si>
    <t>Schedule 141Y - Tax Over Collection Rider</t>
  </si>
  <si>
    <t>Year</t>
  </si>
  <si>
    <t>Month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</si>
</sst>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&quot;$&quot;* #,##0.000000_);_(&quot;$&quot;* \(#,##0.000000\);_(&quot;$&quot;* &quot;-&quot;??_);_(@_)"/>
    <numFmt numFmtId="167" formatCode="_(* #,##0_);_(* \(#,##0\);_(* &quot;-&quot;??_);_(@_)"/>
    <numFmt numFmtId="168" formatCode="_(* #,##0.0000000_);_(* \(#,##0.0000000\);_(* &quot;-&quot;??_);_(@_)"/>
    <numFmt numFmtId="169" formatCode="0.000%"/>
    <numFmt numFmtId="170" formatCode="0.0000\ \¢"/>
    <numFmt numFmtId="171" formatCode="&quot;$&quot;#,##0.00"/>
    <numFmt numFmtId="172" formatCode="0.0000000"/>
    <numFmt numFmtId="173" formatCode="#,##0.000000_);\(#,##0.000000\)"/>
    <numFmt numFmtId="174" formatCode="0.0000%"/>
    <numFmt numFmtId="175" formatCode="_(* #,##0.000000_);_(* \(#,##0.000000\);_(* &quot;-&quot;??_);_(@_)"/>
    <numFmt numFmtId="176" formatCode="mm/dd/yy;@"/>
    <numFmt numFmtId="177" formatCode="_(&quot;$&quot;* #,##0.000_);_(&quot;$&quot;* \(#,##0.000\);_(&quot;$&quot;* &quot;-&quot;_);_(@_)"/>
    <numFmt numFmtId="178" formatCode="_(&quot;$&quot;* #,##0.000000_);_(&quot;$&quot;* \(#,##0.000000\);_(&quot;$&quot;* &quot;-&quot;??????_);_(@_)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14"/>
      <name val="Arial"/>
      <family val="2"/>
    </font>
    <font>
      <sz val="10"/>
      <color theme="1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0"/>
      <name val="Times New Roman"/>
      <family val="1"/>
    </font>
    <font>
      <sz val="10"/>
      <name val="Arial"/>
      <family val="2"/>
    </font>
    <font>
      <sz val="10"/>
      <color rgb="FF008080"/>
      <name val="Times New Roman"/>
      <family val="1"/>
    </font>
    <font>
      <sz val="10"/>
      <color rgb="FF0000FF"/>
      <name val="Arial"/>
      <family val="2"/>
    </font>
    <font>
      <sz val="10"/>
      <color rgb="FF0000FF"/>
      <name val="Times New Roman"/>
      <family val="1"/>
    </font>
    <font>
      <b/>
      <sz val="10"/>
      <color rgb="FFFF0000"/>
      <name val="Arial"/>
      <family val="2"/>
    </font>
    <font>
      <sz val="10"/>
      <color rgb="FFFF33CC"/>
      <name val="Arial"/>
      <family val="2"/>
    </font>
    <font>
      <b/>
      <sz val="8"/>
      <name val="Arial"/>
      <family val="2"/>
    </font>
    <font>
      <sz val="8"/>
      <color rgb="FF0033CC"/>
      <name val="Arial"/>
      <family val="2"/>
    </font>
    <font>
      <sz val="8"/>
      <color rgb="FFFF33CC"/>
      <name val="Arial"/>
      <family val="2"/>
    </font>
    <font>
      <sz val="8"/>
      <color rgb="FF0070C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4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353">
    <xf numFmtId="0" fontId="0" fillId="0" borderId="0" xfId="0"/>
    <xf numFmtId="0" fontId="0" fillId="0" borderId="0" xfId="0" applyFill="1" applyBorder="1" applyAlignment="1">
      <alignment horizontal="centerContinuous"/>
    </xf>
    <xf numFmtId="0" fontId="0" fillId="0" borderId="0" xfId="0" applyBorder="1"/>
    <xf numFmtId="0" fontId="0" fillId="0" borderId="6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center" wrapText="1"/>
    </xf>
    <xf numFmtId="0" fontId="0" fillId="0" borderId="15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167" fontId="2" fillId="0" borderId="0" xfId="0" applyNumberFormat="1" applyFont="1" applyBorder="1" applyAlignment="1">
      <alignment horizontal="centerContinuous"/>
    </xf>
    <xf numFmtId="0" fontId="0" fillId="0" borderId="16" xfId="0" applyBorder="1" applyAlignment="1">
      <alignment horizontal="centerContinuous"/>
    </xf>
    <xf numFmtId="0" fontId="0" fillId="0" borderId="17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167" fontId="2" fillId="0" borderId="6" xfId="0" quotePrefix="1" applyNumberFormat="1" applyFont="1" applyBorder="1" applyAlignment="1">
      <alignment horizontal="center" wrapText="1"/>
    </xf>
    <xf numFmtId="0" fontId="0" fillId="0" borderId="6" xfId="0" quotePrefix="1" applyBorder="1" applyAlignment="1">
      <alignment horizontal="center" wrapText="1"/>
    </xf>
    <xf numFmtId="0" fontId="0" fillId="0" borderId="18" xfId="0" quotePrefix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167" fontId="2" fillId="0" borderId="0" xfId="0" applyNumberFormat="1" applyFont="1" applyBorder="1"/>
    <xf numFmtId="0" fontId="0" fillId="0" borderId="16" xfId="0" applyBorder="1"/>
    <xf numFmtId="164" fontId="2" fillId="0" borderId="0" xfId="0" applyNumberFormat="1" applyFont="1" applyBorder="1"/>
    <xf numFmtId="170" fontId="0" fillId="0" borderId="0" xfId="0" applyNumberFormat="1" applyBorder="1"/>
    <xf numFmtId="0" fontId="0" fillId="0" borderId="6" xfId="0" applyBorder="1" applyAlignment="1">
      <alignment horizontal="center"/>
    </xf>
    <xf numFmtId="167" fontId="2" fillId="0" borderId="6" xfId="0" applyNumberFormat="1" applyFont="1" applyBorder="1"/>
    <xf numFmtId="0" fontId="0" fillId="0" borderId="6" xfId="0" applyBorder="1"/>
    <xf numFmtId="164" fontId="2" fillId="0" borderId="6" xfId="0" applyNumberFormat="1" applyFont="1" applyBorder="1"/>
    <xf numFmtId="0" fontId="0" fillId="0" borderId="0" xfId="0" applyBorder="1" applyAlignment="1">
      <alignment horizontal="left"/>
    </xf>
    <xf numFmtId="164" fontId="0" fillId="0" borderId="0" xfId="0" applyNumberFormat="1" applyBorder="1"/>
    <xf numFmtId="167" fontId="2" fillId="0" borderId="0" xfId="0" applyNumberFormat="1" applyFont="1" applyFill="1" applyBorder="1"/>
    <xf numFmtId="164" fontId="2" fillId="0" borderId="0" xfId="0" applyNumberFormat="1" applyFont="1" applyFill="1" applyBorder="1"/>
    <xf numFmtId="167" fontId="2" fillId="0" borderId="6" xfId="0" applyNumberFormat="1" applyFont="1" applyBorder="1" applyAlignment="1">
      <alignment horizontal="center" wrapText="1"/>
    </xf>
    <xf numFmtId="0" fontId="0" fillId="0" borderId="12" xfId="0" applyFill="1" applyBorder="1" applyAlignment="1">
      <alignment horizontal="centerContinuous"/>
    </xf>
    <xf numFmtId="0" fontId="0" fillId="0" borderId="13" xfId="0" applyFill="1" applyBorder="1" applyAlignment="1">
      <alignment horizontal="centerContinuous"/>
    </xf>
    <xf numFmtId="167" fontId="2" fillId="0" borderId="13" xfId="0" applyNumberFormat="1" applyFont="1" applyFill="1" applyBorder="1" applyAlignment="1">
      <alignment horizontal="centerContinuous"/>
    </xf>
    <xf numFmtId="0" fontId="0" fillId="0" borderId="14" xfId="0" applyFill="1" applyBorder="1" applyAlignment="1">
      <alignment horizontal="centerContinuous"/>
    </xf>
    <xf numFmtId="0" fontId="0" fillId="0" borderId="15" xfId="0" applyFill="1" applyBorder="1" applyAlignment="1">
      <alignment horizontal="centerContinuous"/>
    </xf>
    <xf numFmtId="167" fontId="2" fillId="0" borderId="0" xfId="0" applyNumberFormat="1" applyFont="1" applyFill="1" applyBorder="1" applyAlignment="1">
      <alignment horizontal="centerContinuous"/>
    </xf>
    <xf numFmtId="0" fontId="0" fillId="0" borderId="16" xfId="0" applyFill="1" applyBorder="1" applyAlignment="1">
      <alignment horizontal="centerContinuous"/>
    </xf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wrapText="1"/>
    </xf>
    <xf numFmtId="0" fontId="0" fillId="0" borderId="6" xfId="0" applyFill="1" applyBorder="1" applyAlignment="1">
      <alignment horizontal="center" wrapText="1"/>
    </xf>
    <xf numFmtId="167" fontId="2" fillId="0" borderId="6" xfId="0" applyNumberFormat="1" applyFont="1" applyFill="1" applyBorder="1" applyAlignment="1">
      <alignment horizontal="center" wrapText="1"/>
    </xf>
    <xf numFmtId="0" fontId="0" fillId="0" borderId="6" xfId="0" quotePrefix="1" applyFill="1" applyBorder="1" applyAlignment="1">
      <alignment horizontal="center" wrapText="1"/>
    </xf>
    <xf numFmtId="170" fontId="0" fillId="0" borderId="0" xfId="0" applyNumberFormat="1" applyFill="1" applyBorder="1"/>
    <xf numFmtId="169" fontId="0" fillId="0" borderId="16" xfId="0" applyNumberFormat="1" applyFill="1" applyBorder="1"/>
    <xf numFmtId="0" fontId="0" fillId="0" borderId="6" xfId="0" applyFill="1" applyBorder="1" applyAlignment="1">
      <alignment horizontal="center"/>
    </xf>
    <xf numFmtId="167" fontId="2" fillId="0" borderId="6" xfId="0" applyNumberFormat="1" applyFont="1" applyFill="1" applyBorder="1"/>
    <xf numFmtId="164" fontId="2" fillId="0" borderId="6" xfId="0" applyNumberFormat="1" applyFont="1" applyFill="1" applyBorder="1"/>
    <xf numFmtId="0" fontId="0" fillId="0" borderId="18" xfId="0" applyFill="1" applyBorder="1"/>
    <xf numFmtId="0" fontId="5" fillId="0" borderId="0" xfId="0" applyFont="1" applyFill="1" applyBorder="1"/>
    <xf numFmtId="167" fontId="2" fillId="0" borderId="0" xfId="0" applyNumberFormat="1" applyFont="1" applyBorder="1"/>
    <xf numFmtId="164" fontId="2" fillId="0" borderId="0" xfId="0" applyNumberFormat="1" applyFont="1" applyBorder="1"/>
    <xf numFmtId="167" fontId="2" fillId="0" borderId="0" xfId="0" applyNumberFormat="1" applyFont="1" applyFill="1" applyBorder="1"/>
    <xf numFmtId="164" fontId="2" fillId="0" borderId="0" xfId="0" applyNumberFormat="1" applyFont="1" applyFill="1" applyBorder="1"/>
    <xf numFmtId="167" fontId="2" fillId="0" borderId="6" xfId="0" applyNumberFormat="1" applyFont="1" applyFill="1" applyBorder="1"/>
    <xf numFmtId="167" fontId="2" fillId="0" borderId="6" xfId="0" quotePrefix="1" applyNumberFormat="1" applyFont="1" applyFill="1" applyBorder="1" applyAlignment="1">
      <alignment horizontal="center" wrapText="1"/>
    </xf>
    <xf numFmtId="0" fontId="0" fillId="0" borderId="0" xfId="0" quotePrefix="1" applyFill="1" applyBorder="1" applyAlignment="1">
      <alignment horizontal="left"/>
    </xf>
    <xf numFmtId="0" fontId="8" fillId="0" borderId="0" xfId="0" applyFont="1" applyFill="1"/>
    <xf numFmtId="0" fontId="8" fillId="0" borderId="8" xfId="0" applyFont="1" applyFill="1" applyBorder="1" applyAlignment="1">
      <alignment horizontal="center" wrapText="1"/>
    </xf>
    <xf numFmtId="0" fontId="8" fillId="0" borderId="0" xfId="0" applyFont="1" applyFill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center" wrapText="1"/>
    </xf>
    <xf numFmtId="0" fontId="8" fillId="0" borderId="0" xfId="0" quotePrefix="1" applyFont="1" applyFill="1" applyAlignment="1">
      <alignment horizontal="center" wrapText="1"/>
    </xf>
    <xf numFmtId="0" fontId="8" fillId="0" borderId="0" xfId="0" applyFont="1" applyFill="1" applyBorder="1" applyAlignment="1">
      <alignment horizontal="left" wrapText="1"/>
    </xf>
    <xf numFmtId="0" fontId="8" fillId="0" borderId="0" xfId="0" applyFont="1" applyFill="1" applyAlignment="1">
      <alignment horizontal="left" indent="1"/>
    </xf>
    <xf numFmtId="0" fontId="8" fillId="0" borderId="0" xfId="0" applyFont="1" applyFill="1" applyAlignment="1">
      <alignment horizontal="center"/>
    </xf>
    <xf numFmtId="164" fontId="8" fillId="0" borderId="0" xfId="0" quotePrefix="1" applyNumberFormat="1" applyFont="1" applyFill="1" applyAlignment="1">
      <alignment horizontal="left"/>
    </xf>
    <xf numFmtId="0" fontId="8" fillId="0" borderId="0" xfId="0" applyFont="1" applyFill="1" applyAlignment="1">
      <alignment horizontal="left"/>
    </xf>
    <xf numFmtId="164" fontId="8" fillId="0" borderId="2" xfId="0" applyNumberFormat="1" applyFont="1" applyFill="1" applyBorder="1"/>
    <xf numFmtId="164" fontId="8" fillId="0" borderId="0" xfId="0" applyNumberFormat="1" applyFont="1" applyFill="1" applyBorder="1"/>
    <xf numFmtId="0" fontId="8" fillId="0" borderId="0" xfId="0" quotePrefix="1" applyFont="1" applyFill="1" applyAlignment="1">
      <alignment horizontal="left" indent="1"/>
    </xf>
    <xf numFmtId="0" fontId="8" fillId="0" borderId="0" xfId="0" quotePrefix="1" applyFont="1" applyFill="1" applyAlignment="1">
      <alignment horizontal="left"/>
    </xf>
    <xf numFmtId="164" fontId="8" fillId="0" borderId="7" xfId="0" applyNumberFormat="1" applyFont="1" applyFill="1" applyBorder="1"/>
    <xf numFmtId="164" fontId="8" fillId="0" borderId="9" xfId="0" applyNumberFormat="1" applyFont="1" applyFill="1" applyBorder="1"/>
    <xf numFmtId="0" fontId="0" fillId="0" borderId="0" xfId="0" applyFill="1" applyBorder="1" applyAlignment="1">
      <alignment horizontal="left"/>
    </xf>
    <xf numFmtId="41" fontId="0" fillId="0" borderId="0" xfId="0" applyNumberFormat="1" applyFill="1" applyBorder="1"/>
    <xf numFmtId="167" fontId="0" fillId="0" borderId="0" xfId="0" applyNumberFormat="1" applyFill="1" applyBorder="1"/>
    <xf numFmtId="0" fontId="0" fillId="0" borderId="18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41" fontId="0" fillId="0" borderId="0" xfId="0" applyNumberFormat="1" applyFill="1" applyBorder="1" applyAlignment="1">
      <alignment wrapText="1"/>
    </xf>
    <xf numFmtId="169" fontId="0" fillId="0" borderId="18" xfId="0" applyNumberFormat="1" applyBorder="1"/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16" fontId="0" fillId="0" borderId="0" xfId="0" quotePrefix="1" applyNumberForma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8" fillId="0" borderId="0" xfId="0" quotePrefix="1" applyFont="1" applyFill="1" applyAlignment="1">
      <alignment horizontal="center"/>
    </xf>
    <xf numFmtId="166" fontId="0" fillId="0" borderId="0" xfId="0" applyNumberFormat="1" applyFont="1" applyBorder="1"/>
    <xf numFmtId="166" fontId="0" fillId="0" borderId="0" xfId="0" applyNumberFormat="1" applyFont="1" applyFill="1" applyBorder="1"/>
    <xf numFmtId="164" fontId="8" fillId="0" borderId="0" xfId="0" applyNumberFormat="1" applyFont="1" applyFill="1"/>
    <xf numFmtId="0" fontId="0" fillId="0" borderId="0" xfId="0" quotePrefix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quotePrefix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0" xfId="0" quotePrefix="1" applyBorder="1" applyAlignment="1">
      <alignment vertical="top" wrapText="1"/>
    </xf>
    <xf numFmtId="0" fontId="0" fillId="0" borderId="17" xfId="0" applyBorder="1" applyAlignment="1">
      <alignment horizontal="center"/>
    </xf>
    <xf numFmtId="0" fontId="0" fillId="0" borderId="0" xfId="0" quotePrefix="1" applyFill="1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0" fillId="0" borderId="15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1" fillId="0" borderId="0" xfId="0" applyFont="1"/>
    <xf numFmtId="164" fontId="11" fillId="0" borderId="0" xfId="0" applyNumberFormat="1" applyFont="1" applyFill="1"/>
    <xf numFmtId="0" fontId="11" fillId="0" borderId="0" xfId="0" applyFont="1" applyFill="1"/>
    <xf numFmtId="0" fontId="8" fillId="0" borderId="0" xfId="0" applyFont="1" applyFill="1" applyBorder="1"/>
    <xf numFmtId="0" fontId="11" fillId="0" borderId="0" xfId="0" applyFont="1" applyFill="1" applyAlignment="1">
      <alignment horizontal="center"/>
    </xf>
    <xf numFmtId="0" fontId="8" fillId="0" borderId="0" xfId="0" quotePrefix="1" applyFont="1" applyFill="1" applyBorder="1" applyAlignment="1">
      <alignment horizontal="left"/>
    </xf>
    <xf numFmtId="0" fontId="11" fillId="0" borderId="0" xfId="0" quotePrefix="1" applyFont="1" applyFill="1" applyAlignment="1">
      <alignment horizontal="left"/>
    </xf>
    <xf numFmtId="41" fontId="11" fillId="0" borderId="0" xfId="0" applyNumberFormat="1" applyFont="1" applyFill="1"/>
    <xf numFmtId="167" fontId="11" fillId="0" borderId="0" xfId="0" applyNumberFormat="1" applyFont="1" applyFill="1"/>
    <xf numFmtId="171" fontId="11" fillId="0" borderId="0" xfId="0" applyNumberFormat="1" applyFont="1" applyFill="1" applyBorder="1"/>
    <xf numFmtId="167" fontId="8" fillId="0" borderId="0" xfId="0" applyNumberFormat="1" applyFont="1" applyFill="1" applyBorder="1"/>
    <xf numFmtId="0" fontId="8" fillId="0" borderId="0" xfId="0" quotePrefix="1" applyFont="1" applyFill="1" applyBorder="1" applyAlignment="1">
      <alignment horizontal="left" indent="1"/>
    </xf>
    <xf numFmtId="0" fontId="11" fillId="0" borderId="0" xfId="0" applyFont="1" applyFill="1" applyBorder="1"/>
    <xf numFmtId="0" fontId="8" fillId="0" borderId="0" xfId="0" applyFont="1" applyFill="1" applyBorder="1" applyAlignment="1">
      <alignment horizontal="left" indent="1"/>
    </xf>
    <xf numFmtId="167" fontId="8" fillId="0" borderId="0" xfId="0" applyNumberFormat="1" applyFont="1" applyFill="1" applyBorder="1" applyAlignment="1">
      <alignment horizontal="center"/>
    </xf>
    <xf numFmtId="167" fontId="12" fillId="0" borderId="0" xfId="0" applyNumberFormat="1" applyFont="1" applyFill="1" applyBorder="1"/>
    <xf numFmtId="0" fontId="8" fillId="0" borderId="0" xfId="0" applyNumberFormat="1" applyFont="1" applyFill="1" applyBorder="1"/>
    <xf numFmtId="0" fontId="8" fillId="0" borderId="0" xfId="0" applyFont="1" applyFill="1" applyBorder="1" applyAlignment="1">
      <alignment horizontal="left"/>
    </xf>
    <xf numFmtId="167" fontId="8" fillId="0" borderId="0" xfId="0" applyNumberFormat="1" applyFont="1" applyFill="1" applyBorder="1" applyAlignment="1"/>
    <xf numFmtId="0" fontId="8" fillId="0" borderId="0" xfId="0" applyFont="1" applyFill="1" applyBorder="1" applyAlignment="1"/>
    <xf numFmtId="0" fontId="8" fillId="0" borderId="0" xfId="0" quotePrefix="1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right" wrapText="1"/>
    </xf>
    <xf numFmtId="0" fontId="11" fillId="0" borderId="0" xfId="0" quotePrefix="1" applyFont="1" applyFill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8" fillId="0" borderId="8" xfId="0" applyFont="1" applyFill="1" applyBorder="1" applyAlignment="1">
      <alignment horizontal="center" wrapText="1"/>
    </xf>
    <xf numFmtId="0" fontId="8" fillId="0" borderId="8" xfId="0" quotePrefix="1" applyFont="1" applyFill="1" applyBorder="1" applyAlignment="1">
      <alignment horizontal="center" wrapText="1"/>
    </xf>
    <xf numFmtId="0" fontId="11" fillId="0" borderId="0" xfId="0" quotePrefix="1" applyFont="1" applyFill="1" applyAlignment="1">
      <alignment horizontal="center"/>
    </xf>
    <xf numFmtId="44" fontId="1" fillId="0" borderId="0" xfId="0" applyNumberFormat="1" applyFont="1"/>
    <xf numFmtId="165" fontId="1" fillId="0" borderId="0" xfId="0" applyNumberFormat="1" applyFont="1"/>
    <xf numFmtId="0" fontId="11" fillId="0" borderId="0" xfId="0" applyFont="1" applyFill="1" applyAlignment="1">
      <alignment horizontal="center"/>
    </xf>
    <xf numFmtId="164" fontId="11" fillId="0" borderId="0" xfId="0" applyNumberFormat="1" applyFont="1" applyFill="1"/>
    <xf numFmtId="164" fontId="1" fillId="0" borderId="0" xfId="0" applyNumberFormat="1" applyFont="1"/>
    <xf numFmtId="0" fontId="9" fillId="0" borderId="35" xfId="0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167" fontId="4" fillId="0" borderId="1" xfId="0" applyNumberFormat="1" applyFont="1" applyFill="1" applyBorder="1"/>
    <xf numFmtId="0" fontId="4" fillId="0" borderId="1" xfId="0" quotePrefix="1" applyFont="1" applyFill="1" applyBorder="1" applyAlignment="1">
      <alignment horizontal="left"/>
    </xf>
    <xf numFmtId="167" fontId="2" fillId="0" borderId="1" xfId="0" applyNumberFormat="1" applyFont="1" applyFill="1" applyBorder="1"/>
    <xf numFmtId="0" fontId="0" fillId="0" borderId="1" xfId="0" applyFill="1" applyBorder="1"/>
    <xf numFmtId="0" fontId="0" fillId="0" borderId="38" xfId="0" applyFill="1" applyBorder="1"/>
    <xf numFmtId="10" fontId="0" fillId="0" borderId="16" xfId="0" applyNumberFormat="1" applyBorder="1"/>
    <xf numFmtId="44" fontId="1" fillId="0" borderId="0" xfId="1" applyFont="1"/>
    <xf numFmtId="0" fontId="1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169" fontId="4" fillId="0" borderId="1" xfId="2" applyNumberFormat="1" applyFont="1" applyFill="1" applyBorder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169" fontId="0" fillId="0" borderId="16" xfId="0" applyNumberFormat="1" applyFill="1" applyBorder="1" applyAlignment="1">
      <alignment horizontal="right"/>
    </xf>
    <xf numFmtId="167" fontId="8" fillId="0" borderId="2" xfId="5" applyNumberFormat="1" applyFont="1" applyFill="1" applyBorder="1"/>
    <xf numFmtId="167" fontId="8" fillId="0" borderId="0" xfId="5" applyNumberFormat="1" applyFont="1" applyFill="1" applyBorder="1"/>
    <xf numFmtId="167" fontId="8" fillId="0" borderId="0" xfId="5" applyNumberFormat="1" applyFont="1" applyFill="1"/>
    <xf numFmtId="167" fontId="8" fillId="0" borderId="7" xfId="5" applyNumberFormat="1" applyFont="1" applyFill="1" applyBorder="1"/>
    <xf numFmtId="167" fontId="8" fillId="0" borderId="9" xfId="5" applyNumberFormat="1" applyFont="1" applyFill="1" applyBorder="1"/>
    <xf numFmtId="164" fontId="2" fillId="0" borderId="0" xfId="1" applyNumberFormat="1" applyFont="1" applyFill="1" applyBorder="1"/>
    <xf numFmtId="175" fontId="9" fillId="0" borderId="36" xfId="5" applyNumberFormat="1" applyFont="1" applyBorder="1" applyAlignment="1">
      <alignment horizontal="center"/>
    </xf>
    <xf numFmtId="175" fontId="1" fillId="0" borderId="0" xfId="5" applyNumberFormat="1" applyFont="1" applyAlignment="1">
      <alignment horizontal="center"/>
    </xf>
    <xf numFmtId="175" fontId="1" fillId="2" borderId="0" xfId="5" applyNumberFormat="1" applyFont="1" applyFill="1" applyAlignment="1">
      <alignment horizontal="center"/>
    </xf>
    <xf numFmtId="167" fontId="1" fillId="0" borderId="0" xfId="0" applyNumberFormat="1" applyFont="1" applyFill="1"/>
    <xf numFmtId="0" fontId="1" fillId="0" borderId="0" xfId="0" applyFont="1" applyFill="1"/>
    <xf numFmtId="0" fontId="6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left" vertical="top"/>
    </xf>
    <xf numFmtId="0" fontId="10" fillId="0" borderId="23" xfId="0" applyFont="1" applyFill="1" applyBorder="1" applyAlignment="1">
      <alignment horizontal="centerContinuous"/>
    </xf>
    <xf numFmtId="0" fontId="10" fillId="0" borderId="23" xfId="0" applyFont="1" applyFill="1" applyBorder="1"/>
    <xf numFmtId="0" fontId="10" fillId="0" borderId="0" xfId="0" applyFont="1" applyFill="1"/>
    <xf numFmtId="167" fontId="18" fillId="0" borderId="0" xfId="5" quotePrefix="1" applyNumberFormat="1" applyFont="1" applyFill="1" applyAlignment="1">
      <alignment horizontal="left"/>
    </xf>
    <xf numFmtId="167" fontId="18" fillId="0" borderId="2" xfId="5" applyNumberFormat="1" applyFont="1" applyFill="1" applyBorder="1"/>
    <xf numFmtId="164" fontId="18" fillId="0" borderId="0" xfId="0" quotePrefix="1" applyNumberFormat="1" applyFont="1" applyFill="1" applyAlignment="1">
      <alignment horizontal="left"/>
    </xf>
    <xf numFmtId="0" fontId="18" fillId="0" borderId="0" xfId="0" applyFont="1" applyFill="1"/>
    <xf numFmtId="164" fontId="18" fillId="0" borderId="2" xfId="0" applyNumberFormat="1" applyFont="1" applyFill="1" applyBorder="1"/>
    <xf numFmtId="167" fontId="19" fillId="0" borderId="6" xfId="0" applyNumberFormat="1" applyFont="1" applyFill="1" applyBorder="1" applyAlignment="1">
      <alignment horizontal="center" wrapText="1"/>
    </xf>
    <xf numFmtId="167" fontId="19" fillId="0" borderId="6" xfId="0" quotePrefix="1" applyNumberFormat="1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quotePrefix="1" applyAlignment="1">
      <alignment horizontal="left"/>
    </xf>
    <xf numFmtId="176" fontId="0" fillId="0" borderId="0" xfId="0" quotePrefix="1" applyNumberFormat="1" applyAlignment="1">
      <alignment horizontal="left"/>
    </xf>
    <xf numFmtId="176" fontId="0" fillId="0" borderId="0" xfId="0" applyNumberFormat="1"/>
    <xf numFmtId="176" fontId="0" fillId="0" borderId="0" xfId="0" quotePrefix="1" applyNumberFormat="1"/>
    <xf numFmtId="0" fontId="0" fillId="0" borderId="0" xfId="0" applyBorder="1" applyAlignment="1">
      <alignment horizontal="center"/>
    </xf>
    <xf numFmtId="169" fontId="4" fillId="0" borderId="1" xfId="6" applyNumberFormat="1" applyFont="1" applyFill="1" applyBorder="1"/>
    <xf numFmtId="164" fontId="2" fillId="0" borderId="0" xfId="7" applyNumberFormat="1" applyFont="1" applyFill="1" applyBorder="1"/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/>
    <xf numFmtId="42" fontId="21" fillId="0" borderId="0" xfId="0" applyNumberFormat="1" applyFont="1" applyFill="1" applyBorder="1"/>
    <xf numFmtId="41" fontId="21" fillId="0" borderId="0" xfId="0" applyNumberFormat="1" applyFont="1" applyFill="1" applyBorder="1"/>
    <xf numFmtId="177" fontId="21" fillId="0" borderId="0" xfId="0" applyNumberFormat="1" applyFont="1" applyFill="1" applyBorder="1"/>
    <xf numFmtId="0" fontId="21" fillId="0" borderId="0" xfId="0" applyFont="1" applyFill="1"/>
    <xf numFmtId="0" fontId="21" fillId="0" borderId="0" xfId="0" applyFont="1" applyFill="1" applyAlignment="1">
      <alignment horizontal="left" indent="1"/>
    </xf>
    <xf numFmtId="41" fontId="0" fillId="0" borderId="0" xfId="0" applyNumberFormat="1" applyFill="1"/>
    <xf numFmtId="44" fontId="0" fillId="0" borderId="0" xfId="0" applyNumberFormat="1" applyFill="1"/>
    <xf numFmtId="166" fontId="21" fillId="0" borderId="0" xfId="8" applyNumberFormat="1" applyFont="1" applyFill="1" applyBorder="1"/>
    <xf numFmtId="164" fontId="0" fillId="0" borderId="0" xfId="0" applyNumberFormat="1" applyFill="1"/>
    <xf numFmtId="0" fontId="2" fillId="0" borderId="6" xfId="0" quotePrefix="1" applyFont="1" applyBorder="1" applyAlignment="1">
      <alignment horizontal="center" wrapText="1"/>
    </xf>
    <xf numFmtId="164" fontId="22" fillId="0" borderId="0" xfId="0" applyNumberFormat="1" applyFont="1" applyFill="1" applyBorder="1"/>
    <xf numFmtId="0" fontId="10" fillId="0" borderId="0" xfId="0" applyFont="1" applyFill="1" applyBorder="1"/>
    <xf numFmtId="0" fontId="4" fillId="0" borderId="27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center"/>
    </xf>
    <xf numFmtId="0" fontId="0" fillId="0" borderId="29" xfId="0" applyFill="1" applyBorder="1"/>
    <xf numFmtId="0" fontId="0" fillId="0" borderId="29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9" fontId="4" fillId="0" borderId="34" xfId="0" applyNumberFormat="1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2" fillId="0" borderId="20" xfId="0" applyFont="1" applyFill="1" applyBorder="1" applyAlignment="1">
      <alignment horizontal="left"/>
    </xf>
    <xf numFmtId="42" fontId="0" fillId="0" borderId="22" xfId="0" applyNumberFormat="1" applyFill="1" applyBorder="1" applyAlignment="1">
      <alignment horizontal="center"/>
    </xf>
    <xf numFmtId="10" fontId="0" fillId="0" borderId="0" xfId="6" applyNumberFormat="1" applyFont="1" applyFill="1" applyBorder="1" applyAlignment="1">
      <alignment horizontal="center"/>
    </xf>
    <xf numFmtId="10" fontId="0" fillId="0" borderId="5" xfId="6" applyNumberFormat="1" applyFont="1" applyFill="1" applyBorder="1" applyAlignment="1">
      <alignment horizontal="center"/>
    </xf>
    <xf numFmtId="41" fontId="0" fillId="0" borderId="22" xfId="0" applyNumberForma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9" fontId="19" fillId="0" borderId="0" xfId="0" applyNumberFormat="1" applyFont="1" applyFill="1" applyBorder="1" applyAlignment="1">
      <alignment horizontal="center"/>
    </xf>
    <xf numFmtId="9" fontId="19" fillId="0" borderId="5" xfId="0" applyNumberFormat="1" applyFont="1" applyFill="1" applyBorder="1" applyAlignment="1">
      <alignment horizontal="center"/>
    </xf>
    <xf numFmtId="41" fontId="0" fillId="0" borderId="26" xfId="0" applyNumberFormat="1" applyFill="1" applyBorder="1" applyAlignment="1">
      <alignment horizontal="center"/>
    </xf>
    <xf numFmtId="0" fontId="19" fillId="0" borderId="22" xfId="0" applyFont="1" applyFill="1" applyBorder="1" applyAlignment="1">
      <alignment horizontal="center"/>
    </xf>
    <xf numFmtId="174" fontId="0" fillId="0" borderId="0" xfId="0" applyNumberFormat="1" applyFont="1" applyFill="1" applyBorder="1"/>
    <xf numFmtId="174" fontId="0" fillId="0" borderId="5" xfId="0" applyNumberFormat="1" applyFont="1" applyFill="1" applyBorder="1"/>
    <xf numFmtId="42" fontId="2" fillId="0" borderId="22" xfId="0" applyNumberFormat="1" applyFont="1" applyFill="1" applyBorder="1" applyAlignment="1"/>
    <xf numFmtId="0" fontId="0" fillId="0" borderId="22" xfId="0" applyFill="1" applyBorder="1"/>
    <xf numFmtId="164" fontId="2" fillId="0" borderId="22" xfId="0" applyNumberFormat="1" applyFont="1" applyFill="1" applyBorder="1" applyAlignment="1"/>
    <xf numFmtId="164" fontId="0" fillId="0" borderId="22" xfId="0" applyNumberFormat="1" applyFill="1" applyBorder="1" applyAlignment="1">
      <alignment horizontal="center"/>
    </xf>
    <xf numFmtId="41" fontId="2" fillId="0" borderId="22" xfId="0" applyNumberFormat="1" applyFont="1" applyFill="1" applyBorder="1" applyAlignment="1"/>
    <xf numFmtId="0" fontId="2" fillId="0" borderId="20" xfId="0" applyFont="1" applyFill="1" applyBorder="1"/>
    <xf numFmtId="0" fontId="0" fillId="0" borderId="5" xfId="0" applyFill="1" applyBorder="1" applyAlignment="1">
      <alignment horizontal="left"/>
    </xf>
    <xf numFmtId="0" fontId="0" fillId="0" borderId="20" xfId="0" applyFill="1" applyBorder="1"/>
    <xf numFmtId="9" fontId="0" fillId="0" borderId="0" xfId="0" applyNumberFormat="1" applyFill="1" applyBorder="1"/>
    <xf numFmtId="9" fontId="0" fillId="0" borderId="5" xfId="0" applyNumberFormat="1" applyFill="1" applyBorder="1"/>
    <xf numFmtId="167" fontId="2" fillId="0" borderId="26" xfId="0" applyNumberFormat="1" applyFont="1" applyFill="1" applyBorder="1" applyAlignment="1"/>
    <xf numFmtId="41" fontId="2" fillId="0" borderId="26" xfId="0" applyNumberFormat="1" applyFont="1" applyFill="1" applyBorder="1" applyAlignment="1"/>
    <xf numFmtId="0" fontId="0" fillId="0" borderId="5" xfId="0" applyFill="1" applyBorder="1"/>
    <xf numFmtId="37" fontId="2" fillId="0" borderId="22" xfId="0" applyNumberFormat="1" applyFont="1" applyFill="1" applyBorder="1" applyAlignment="1">
      <alignment horizontal="right"/>
    </xf>
    <xf numFmtId="42" fontId="2" fillId="0" borderId="22" xfId="0" applyNumberFormat="1" applyFont="1" applyFill="1" applyBorder="1"/>
    <xf numFmtId="164" fontId="2" fillId="0" borderId="22" xfId="0" applyNumberFormat="1" applyFont="1" applyFill="1" applyBorder="1"/>
    <xf numFmtId="0" fontId="7" fillId="0" borderId="20" xfId="0" applyFont="1" applyFill="1" applyBorder="1"/>
    <xf numFmtId="173" fontId="2" fillId="0" borderId="22" xfId="0" applyNumberFormat="1" applyFont="1" applyFill="1" applyBorder="1"/>
    <xf numFmtId="172" fontId="2" fillId="0" borderId="22" xfId="0" applyNumberFormat="1" applyFont="1" applyFill="1" applyBorder="1"/>
    <xf numFmtId="173" fontId="2" fillId="0" borderId="26" xfId="0" applyNumberFormat="1" applyFont="1" applyFill="1" applyBorder="1"/>
    <xf numFmtId="168" fontId="2" fillId="0" borderId="26" xfId="0" applyNumberFormat="1" applyFont="1" applyFill="1" applyBorder="1"/>
    <xf numFmtId="9" fontId="2" fillId="0" borderId="22" xfId="0" applyNumberFormat="1" applyFont="1" applyFill="1" applyBorder="1" applyAlignment="1">
      <alignment horizontal="center"/>
    </xf>
    <xf numFmtId="37" fontId="2" fillId="0" borderId="26" xfId="0" applyNumberFormat="1" applyFont="1" applyFill="1" applyBorder="1"/>
    <xf numFmtId="42" fontId="2" fillId="0" borderId="26" xfId="0" applyNumberFormat="1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0" borderId="31" xfId="0" applyFill="1" applyBorder="1"/>
    <xf numFmtId="0" fontId="2" fillId="0" borderId="39" xfId="0" applyFont="1" applyFill="1" applyBorder="1"/>
    <xf numFmtId="0" fontId="4" fillId="0" borderId="23" xfId="0" applyFont="1" applyFill="1" applyBorder="1"/>
    <xf numFmtId="0" fontId="4" fillId="0" borderId="24" xfId="0" applyFont="1" applyFill="1" applyBorder="1"/>
    <xf numFmtId="42" fontId="4" fillId="0" borderId="32" xfId="0" applyNumberFormat="1" applyFont="1" applyFill="1" applyBorder="1"/>
    <xf numFmtId="0" fontId="0" fillId="0" borderId="25" xfId="0" applyFill="1" applyBorder="1"/>
    <xf numFmtId="43" fontId="2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19" fillId="0" borderId="0" xfId="0" quotePrefix="1" applyFont="1" applyFill="1"/>
    <xf numFmtId="0" fontId="19" fillId="0" borderId="0" xfId="0" applyFont="1" applyFill="1" applyAlignment="1">
      <alignment horizontal="left" indent="2"/>
    </xf>
    <xf numFmtId="0" fontId="4" fillId="0" borderId="0" xfId="0" applyFont="1" applyFill="1" applyBorder="1" applyAlignment="1"/>
    <xf numFmtId="0" fontId="4" fillId="0" borderId="6" xfId="0" applyFont="1" applyFill="1" applyBorder="1" applyAlignment="1">
      <alignment horizontal="center"/>
    </xf>
    <xf numFmtId="43" fontId="4" fillId="0" borderId="6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73" fontId="2" fillId="0" borderId="0" xfId="0" applyNumberFormat="1" applyFont="1" applyFill="1" applyBorder="1"/>
    <xf numFmtId="41" fontId="2" fillId="0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41" fontId="2" fillId="0" borderId="0" xfId="0" applyNumberFormat="1" applyFont="1" applyFill="1" applyBorder="1" applyAlignment="1">
      <alignment vertical="top"/>
    </xf>
    <xf numFmtId="41" fontId="2" fillId="0" borderId="0" xfId="0" applyNumberFormat="1" applyFont="1" applyFill="1"/>
    <xf numFmtId="0" fontId="4" fillId="0" borderId="0" xfId="0" applyFont="1" applyFill="1" applyAlignment="1"/>
    <xf numFmtId="42" fontId="4" fillId="0" borderId="7" xfId="0" applyNumberFormat="1" applyFont="1" applyFill="1" applyBorder="1"/>
    <xf numFmtId="0" fontId="23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/>
    </xf>
    <xf numFmtId="0" fontId="23" fillId="0" borderId="0" xfId="0" applyFont="1"/>
    <xf numFmtId="0" fontId="3" fillId="0" borderId="0" xfId="0" applyFont="1" applyAlignment="1">
      <alignment horizontal="centerContinuous" vertical="center"/>
    </xf>
    <xf numFmtId="0" fontId="3" fillId="0" borderId="0" xfId="0" applyFont="1"/>
    <xf numFmtId="0" fontId="3" fillId="0" borderId="0" xfId="0" applyFont="1" applyBorder="1" applyAlignment="1"/>
    <xf numFmtId="0" fontId="3" fillId="0" borderId="0" xfId="0" quotePrefix="1" applyFont="1" applyBorder="1" applyAlignment="1">
      <alignment horizontal="center"/>
    </xf>
    <xf numFmtId="0" fontId="3" fillId="0" borderId="0" xfId="0" applyFont="1" applyAlignment="1"/>
    <xf numFmtId="0" fontId="3" fillId="0" borderId="8" xfId="0" applyFont="1" applyBorder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167" fontId="3" fillId="0" borderId="0" xfId="0" applyNumberFormat="1" applyFont="1"/>
    <xf numFmtId="44" fontId="3" fillId="0" borderId="0" xfId="9" applyFont="1"/>
    <xf numFmtId="44" fontId="3" fillId="0" borderId="0" xfId="0" applyNumberFormat="1" applyFont="1"/>
    <xf numFmtId="169" fontId="3" fillId="0" borderId="0" xfId="6" applyNumberFormat="1" applyFont="1"/>
    <xf numFmtId="0" fontId="3" fillId="0" borderId="0" xfId="0" quotePrefix="1" applyFont="1" applyAlignment="1">
      <alignment horizontal="left"/>
    </xf>
    <xf numFmtId="167" fontId="3" fillId="0" borderId="7" xfId="0" applyNumberFormat="1" applyFont="1" applyBorder="1"/>
    <xf numFmtId="44" fontId="3" fillId="0" borderId="7" xfId="9" applyFont="1" applyBorder="1"/>
    <xf numFmtId="169" fontId="3" fillId="0" borderId="7" xfId="6" applyNumberFormat="1" applyFont="1" applyBorder="1"/>
    <xf numFmtId="0" fontId="3" fillId="0" borderId="0" xfId="0" applyFont="1" applyFill="1" applyAlignment="1">
      <alignment horizontal="left"/>
    </xf>
    <xf numFmtId="167" fontId="3" fillId="0" borderId="7" xfId="0" applyNumberFormat="1" applyFont="1" applyFill="1" applyBorder="1"/>
    <xf numFmtId="44" fontId="3" fillId="0" borderId="7" xfId="0" applyNumberFormat="1" applyFont="1" applyBorder="1"/>
    <xf numFmtId="0" fontId="3" fillId="0" borderId="0" xfId="0" applyFont="1" applyAlignment="1">
      <alignment horizontal="left"/>
    </xf>
    <xf numFmtId="0" fontId="3" fillId="0" borderId="8" xfId="0" quotePrefix="1" applyFont="1" applyBorder="1" applyAlignment="1">
      <alignment horizontal="left"/>
    </xf>
    <xf numFmtId="0" fontId="3" fillId="0" borderId="8" xfId="0" applyFont="1" applyBorder="1"/>
    <xf numFmtId="0" fontId="3" fillId="3" borderId="3" xfId="0" quotePrefix="1" applyFont="1" applyFill="1" applyBorder="1" applyAlignment="1">
      <alignment horizontal="center" wrapText="1"/>
    </xf>
    <xf numFmtId="44" fontId="3" fillId="0" borderId="0" xfId="0" applyNumberFormat="1" applyFont="1" applyFill="1"/>
    <xf numFmtId="0" fontId="3" fillId="0" borderId="19" xfId="0" quotePrefix="1" applyFont="1" applyBorder="1" applyAlignment="1">
      <alignment horizontal="center" wrapText="1"/>
    </xf>
    <xf numFmtId="166" fontId="24" fillId="0" borderId="19" xfId="0" applyNumberFormat="1" applyFont="1" applyFill="1" applyBorder="1"/>
    <xf numFmtId="166" fontId="3" fillId="0" borderId="19" xfId="0" applyNumberFormat="1" applyFont="1" applyFill="1" applyBorder="1"/>
    <xf numFmtId="166" fontId="3" fillId="0" borderId="33" xfId="0" applyNumberFormat="1" applyFont="1" applyFill="1" applyBorder="1"/>
    <xf numFmtId="0" fontId="3" fillId="0" borderId="10" xfId="0" applyFont="1" applyFill="1" applyBorder="1"/>
    <xf numFmtId="0" fontId="3" fillId="0" borderId="19" xfId="0" applyFont="1" applyFill="1" applyBorder="1"/>
    <xf numFmtId="166" fontId="3" fillId="0" borderId="10" xfId="0" quotePrefix="1" applyNumberFormat="1" applyFont="1" applyFill="1" applyBorder="1" applyAlignment="1"/>
    <xf numFmtId="166" fontId="25" fillId="0" borderId="10" xfId="0" quotePrefix="1" applyNumberFormat="1" applyFont="1" applyFill="1" applyBorder="1" applyAlignment="1"/>
    <xf numFmtId="0" fontId="3" fillId="0" borderId="0" xfId="0" applyFont="1" applyFill="1"/>
    <xf numFmtId="166" fontId="3" fillId="0" borderId="33" xfId="0" quotePrefix="1" applyNumberFormat="1" applyFont="1" applyFill="1" applyBorder="1" applyAlignment="1"/>
    <xf numFmtId="0" fontId="3" fillId="0" borderId="0" xfId="0" quotePrefix="1" applyFont="1" applyAlignment="1">
      <alignment horizontal="left" indent="2"/>
    </xf>
    <xf numFmtId="166" fontId="24" fillId="0" borderId="10" xfId="0" quotePrefix="1" applyNumberFormat="1" applyFont="1" applyFill="1" applyBorder="1" applyAlignment="1"/>
    <xf numFmtId="166" fontId="3" fillId="0" borderId="11" xfId="0" quotePrefix="1" applyNumberFormat="1" applyFont="1" applyFill="1" applyBorder="1" applyAlignment="1"/>
    <xf numFmtId="166" fontId="3" fillId="0" borderId="10" xfId="0" applyNumberFormat="1" applyFont="1" applyFill="1" applyBorder="1"/>
    <xf numFmtId="178" fontId="3" fillId="0" borderId="0" xfId="0" applyNumberFormat="1" applyFont="1"/>
    <xf numFmtId="166" fontId="3" fillId="0" borderId="11" xfId="0" applyNumberFormat="1" applyFont="1" applyFill="1" applyBorder="1"/>
    <xf numFmtId="0" fontId="3" fillId="5" borderId="40" xfId="0" quotePrefix="1" applyFont="1" applyFill="1" applyBorder="1" applyAlignment="1">
      <alignment horizontal="centerContinuous"/>
    </xf>
    <xf numFmtId="0" fontId="3" fillId="5" borderId="1" xfId="0" quotePrefix="1" applyFont="1" applyFill="1" applyBorder="1" applyAlignment="1">
      <alignment horizontal="centerContinuous"/>
    </xf>
    <xf numFmtId="0" fontId="3" fillId="5" borderId="38" xfId="0" quotePrefix="1" applyFont="1" applyFill="1" applyBorder="1" applyAlignment="1">
      <alignment horizontal="centerContinuous"/>
    </xf>
    <xf numFmtId="0" fontId="3" fillId="5" borderId="6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6" fillId="5" borderId="0" xfId="0" applyFont="1" applyFill="1" applyBorder="1"/>
    <xf numFmtId="167" fontId="3" fillId="5" borderId="0" xfId="0" applyNumberFormat="1" applyFont="1" applyFill="1" applyBorder="1"/>
    <xf numFmtId="167" fontId="3" fillId="5" borderId="16" xfId="0" applyNumberFormat="1" applyFont="1" applyFill="1" applyBorder="1"/>
    <xf numFmtId="0" fontId="3" fillId="5" borderId="0" xfId="0" applyFont="1" applyFill="1" applyBorder="1"/>
    <xf numFmtId="0" fontId="3" fillId="5" borderId="6" xfId="0" applyFont="1" applyFill="1" applyBorder="1"/>
    <xf numFmtId="167" fontId="3" fillId="5" borderId="6" xfId="0" applyNumberFormat="1" applyFont="1" applyFill="1" applyBorder="1"/>
    <xf numFmtId="167" fontId="3" fillId="5" borderId="18" xfId="0" applyNumberFormat="1" applyFont="1" applyFill="1" applyBorder="1"/>
    <xf numFmtId="0" fontId="0" fillId="0" borderId="0" xfId="0" quotePrefix="1" applyBorder="1" applyAlignment="1">
      <alignment horizontal="left" vertical="top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3" fillId="0" borderId="0" xfId="0" quotePrefix="1" applyFont="1" applyAlignment="1">
      <alignment horizontal="left" indent="2"/>
    </xf>
    <xf numFmtId="0" fontId="3" fillId="0" borderId="8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quotePrefix="1" applyFont="1" applyAlignment="1">
      <alignment horizontal="left" indent="1"/>
    </xf>
    <xf numFmtId="0" fontId="3" fillId="0" borderId="0" xfId="0" quotePrefix="1" applyFont="1" applyAlignment="1">
      <alignment horizontal="left" indent="3"/>
    </xf>
    <xf numFmtId="0" fontId="3" fillId="4" borderId="0" xfId="0" quotePrefix="1" applyFont="1" applyFill="1" applyAlignment="1">
      <alignment horizontal="left" indent="2"/>
    </xf>
    <xf numFmtId="0" fontId="3" fillId="0" borderId="0" xfId="0" quotePrefix="1" applyFont="1" applyFill="1" applyAlignment="1">
      <alignment horizontal="left" indent="3"/>
    </xf>
    <xf numFmtId="0" fontId="3" fillId="0" borderId="0" xfId="0" quotePrefix="1" applyFont="1" applyFill="1" applyAlignment="1">
      <alignment horizontal="left" indent="2"/>
    </xf>
    <xf numFmtId="0" fontId="16" fillId="0" borderId="37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3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quotePrefix="1" applyAlignment="1">
      <alignment horizontal="center"/>
    </xf>
  </cellXfs>
  <cellStyles count="10">
    <cellStyle name="Comma" xfId="5" builtinId="3"/>
    <cellStyle name="Comma 3" xfId="4"/>
    <cellStyle name="Currency" xfId="1" builtinId="4"/>
    <cellStyle name="Currency 10 2" xfId="8"/>
    <cellStyle name="Currency 2" xfId="7"/>
    <cellStyle name="Currency 2 12" xfId="9"/>
    <cellStyle name="Normal" xfId="0" builtinId="0"/>
    <cellStyle name="Normal 4" xfId="3"/>
    <cellStyle name="Percent" xfId="2" builtinId="5"/>
    <cellStyle name="Percent 2" xfId="6"/>
  </cellStyles>
  <dxfs count="0"/>
  <tableStyles count="0" defaultTableStyle="TableStyleMedium9" defaultPivotStyle="PivotStyleLight16"/>
  <colors>
    <mruColors>
      <color rgb="FFFF33CC"/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07" Type="http://schemas.openxmlformats.org/officeDocument/2006/relationships/customXml" Target="../customXml/item2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styles" Target="styles.xml"/><Relationship Id="rId108" Type="http://schemas.openxmlformats.org/officeDocument/2006/relationships/customXml" Target="../customXml/item3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customXml" Target="../customXml/item4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mp"/><Relationship Id="rId1" Type="http://schemas.openxmlformats.org/officeDocument/2006/relationships/image" Target="../media/image2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49</xdr:row>
      <xdr:rowOff>1</xdr:rowOff>
    </xdr:from>
    <xdr:to>
      <xdr:col>4</xdr:col>
      <xdr:colOff>215901</xdr:colOff>
      <xdr:row>60</xdr:row>
      <xdr:rowOff>118534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4" y="10955868"/>
          <a:ext cx="6438900" cy="198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</xdr:colOff>
      <xdr:row>24</xdr:row>
      <xdr:rowOff>243840</xdr:rowOff>
    </xdr:from>
    <xdr:to>
      <xdr:col>27</xdr:col>
      <xdr:colOff>219944</xdr:colOff>
      <xdr:row>70</xdr:row>
      <xdr:rowOff>8168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3657600"/>
          <a:ext cx="10026884" cy="6454688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72</xdr:row>
      <xdr:rowOff>7620</xdr:rowOff>
    </xdr:from>
    <xdr:to>
      <xdr:col>26</xdr:col>
      <xdr:colOff>555199</xdr:colOff>
      <xdr:row>127</xdr:row>
      <xdr:rowOff>53962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1720" y="10370820"/>
          <a:ext cx="9737299" cy="71786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49</xdr:row>
      <xdr:rowOff>1</xdr:rowOff>
    </xdr:from>
    <xdr:ext cx="6438900" cy="1981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1" y="8214361"/>
          <a:ext cx="6438900" cy="1981200"/>
        </a:xfrm>
        <a:prstGeom prst="rect">
          <a:avLst/>
        </a:prstGeom>
      </xdr:spPr>
    </xdr:pic>
    <xdr:clientData/>
  </xdr:oneCellAnchor>
  <xdr:oneCellAnchor>
    <xdr:from>
      <xdr:col>1</xdr:col>
      <xdr:colOff>1244600</xdr:colOff>
      <xdr:row>4</xdr:row>
      <xdr:rowOff>270934</xdr:rowOff>
    </xdr:from>
    <xdr:ext cx="9004773" cy="2628220"/>
    <xdr:sp macro="" textlink="">
      <xdr:nvSpPr>
        <xdr:cNvPr id="3" name="Rectangle 2"/>
        <xdr:cNvSpPr/>
      </xdr:nvSpPr>
      <xdr:spPr>
        <a:xfrm rot="20397266">
          <a:off x="1676400" y="1794934"/>
          <a:ext cx="9004773" cy="262822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2019 Electric Low Income Filing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Docket No. UE-190752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701040</xdr:colOff>
      <xdr:row>9</xdr:row>
      <xdr:rowOff>22860</xdr:rowOff>
    </xdr:from>
    <xdr:ext cx="4038600" cy="5164106"/>
    <xdr:sp macro="" textlink="">
      <xdr:nvSpPr>
        <xdr:cNvPr id="2" name="Rectangle 1"/>
        <xdr:cNvSpPr/>
      </xdr:nvSpPr>
      <xdr:spPr>
        <a:xfrm>
          <a:off x="11132820" y="2125980"/>
          <a:ext cx="4038600" cy="5164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 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2020</a:t>
          </a:r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Revenue Revenue </a:t>
          </a:r>
        </a:p>
        <a:p>
          <a:pPr algn="ctr"/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Requirement Workpapers</a:t>
          </a:r>
          <a:endParaRPr lang="en-US" sz="5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D6" sqref="D6"/>
    </sheetView>
  </sheetViews>
  <sheetFormatPr defaultRowHeight="12.75" x14ac:dyDescent="0.2"/>
  <cols>
    <col min="1" max="1" width="34.7109375" bestFit="1" customWidth="1"/>
    <col min="2" max="2" width="10.140625" bestFit="1" customWidth="1"/>
  </cols>
  <sheetData>
    <row r="1" spans="1:4" x14ac:dyDescent="0.2">
      <c r="A1" s="181" t="s">
        <v>241</v>
      </c>
      <c r="B1" s="182" t="s">
        <v>248</v>
      </c>
    </row>
    <row r="2" spans="1:4" x14ac:dyDescent="0.2">
      <c r="A2" s="181" t="s">
        <v>242</v>
      </c>
      <c r="B2" s="183"/>
    </row>
    <row r="4" spans="1:4" x14ac:dyDescent="0.2">
      <c r="A4" s="181" t="s">
        <v>243</v>
      </c>
      <c r="B4" s="184">
        <v>43750</v>
      </c>
    </row>
    <row r="5" spans="1:4" x14ac:dyDescent="0.2">
      <c r="D5" s="183"/>
    </row>
    <row r="6" spans="1:4" x14ac:dyDescent="0.2">
      <c r="A6" t="s">
        <v>244</v>
      </c>
      <c r="B6" t="s">
        <v>249</v>
      </c>
    </row>
    <row r="7" spans="1:4" x14ac:dyDescent="0.2">
      <c r="A7" t="s">
        <v>245</v>
      </c>
      <c r="B7" s="183" t="s">
        <v>248</v>
      </c>
    </row>
    <row r="8" spans="1:4" x14ac:dyDescent="0.2">
      <c r="A8" t="s">
        <v>246</v>
      </c>
      <c r="B8" s="183">
        <f>B7+364</f>
        <v>44469</v>
      </c>
    </row>
    <row r="10" spans="1:4" x14ac:dyDescent="0.2">
      <c r="A10" s="181" t="s">
        <v>247</v>
      </c>
      <c r="B10" s="180">
        <v>43221</v>
      </c>
    </row>
    <row r="11" spans="1:4" x14ac:dyDescent="0.2">
      <c r="A11" t="s">
        <v>276</v>
      </c>
      <c r="B11" s="180">
        <v>44015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8"/>
  <sheetViews>
    <sheetView zoomScale="90" workbookViewId="0">
      <pane xSplit="3" ySplit="6" topLeftCell="G7" activePane="bottomRight" state="frozen"/>
      <selection activeCell="B13" sqref="B13"/>
      <selection pane="topRight" activeCell="B13" sqref="B13"/>
      <selection pane="bottomLeft" activeCell="B13" sqref="B13"/>
      <selection pane="bottomRight" activeCell="G20" sqref="G20"/>
    </sheetView>
  </sheetViews>
  <sheetFormatPr defaultColWidth="9.140625" defaultRowHeight="12.75" x14ac:dyDescent="0.2"/>
  <cols>
    <col min="1" max="1" width="5.7109375" style="2" customWidth="1"/>
    <col min="2" max="2" width="31.85546875" style="2" customWidth="1"/>
    <col min="3" max="3" width="11.7109375" style="18" bestFit="1" customWidth="1"/>
    <col min="4" max="4" width="16.140625" style="19" bestFit="1" customWidth="1"/>
    <col min="5" max="5" width="17.7109375" style="19" bestFit="1" customWidth="1"/>
    <col min="6" max="6" width="14" style="2" bestFit="1" customWidth="1"/>
    <col min="7" max="7" width="12.85546875" style="2" bestFit="1" customWidth="1"/>
    <col min="8" max="8" width="12.85546875" style="2" customWidth="1"/>
    <col min="9" max="9" width="16.140625" style="19" bestFit="1" customWidth="1"/>
    <col min="10" max="10" width="16.5703125" style="19" customWidth="1"/>
    <col min="11" max="11" width="13.5703125" style="2" bestFit="1" customWidth="1"/>
    <col min="12" max="12" width="15.5703125" style="2" bestFit="1" customWidth="1"/>
    <col min="13" max="13" width="9.140625" style="2"/>
    <col min="14" max="15" width="9.85546875" style="2" bestFit="1" customWidth="1"/>
    <col min="16" max="16" width="6.85546875" style="2" bestFit="1" customWidth="1"/>
    <col min="17" max="18" width="14" style="2" bestFit="1" customWidth="1"/>
    <col min="19" max="16384" width="9.140625" style="2"/>
  </cols>
  <sheetData>
    <row r="1" spans="1:12" x14ac:dyDescent="0.2">
      <c r="A1" s="329" t="str">
        <f>TEXT(Controls!B7,"yyyy")&amp;" Low Income Customer Charge"</f>
        <v>2020 Low Income Customer Charge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1"/>
    </row>
    <row r="2" spans="1:12" x14ac:dyDescent="0.2">
      <c r="A2" s="332" t="s">
        <v>8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4"/>
    </row>
    <row r="3" spans="1:12" x14ac:dyDescent="0.2">
      <c r="A3" s="332" t="s">
        <v>63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4"/>
    </row>
    <row r="4" spans="1:12" x14ac:dyDescent="0.2">
      <c r="A4" s="332" t="str">
        <f>"For the Twelve Months Ended "&amp;TEXT(Controls!B8,"mmmm d, yyyy")</f>
        <v>For the Twelve Months Ended September 30, 2021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4"/>
    </row>
    <row r="5" spans="1:12" x14ac:dyDescent="0.2">
      <c r="A5" s="8"/>
      <c r="B5" s="9"/>
      <c r="C5" s="9"/>
      <c r="D5" s="10"/>
      <c r="E5" s="10"/>
      <c r="F5" s="9"/>
      <c r="G5" s="9"/>
      <c r="H5" s="9"/>
      <c r="I5" s="10"/>
      <c r="J5" s="10"/>
      <c r="K5" s="9"/>
      <c r="L5" s="11"/>
    </row>
    <row r="6" spans="1:12" s="17" customFormat="1" ht="64.5" thickBot="1" x14ac:dyDescent="0.25">
      <c r="A6" s="12" t="s">
        <v>9</v>
      </c>
      <c r="B6" s="13" t="s">
        <v>64</v>
      </c>
      <c r="C6" s="13" t="s">
        <v>0</v>
      </c>
      <c r="D6" s="14" t="str">
        <f>Controls!B6&amp;" Forecast Delivered kWh "&amp;TEXT(Controls!B7,"MM/DD/YY")&amp;" through "&amp;TEXT(Controls!B8,"MM/DD/YY")</f>
        <v>F2020 Forecast Delivered kWh 10/01/20 through 09/30/21</v>
      </c>
      <c r="E6" s="14" t="str">
        <f>"Estimated Delivered Revenue "&amp;TEXT(Controls!B7,"mmmm d, yyyy")&amp;" through "&amp;TEXT(Controls!B8,"mmmm d, yyyy")&amp;" (Note 1)"</f>
        <v>Estimated Delivered Revenue October 1, 2020 through September 30, 2021 (Note 1)</v>
      </c>
      <c r="F6" s="199" t="str">
        <f>TEXT(Controls!B4,"yyyy")&amp;" Low Income Rider Effective "&amp;TEXT(Controls!B4,"MM/DD/YY")</f>
        <v>2019 Low Income Rider Effective 10/12/19</v>
      </c>
      <c r="G6" s="199" t="str">
        <f>"Proposed "&amp;TEXT(Controls!B7,"yyyy")&amp;" Low Income Rider"</f>
        <v>Proposed 2020 Low Income Rider</v>
      </c>
      <c r="H6" s="199" t="s">
        <v>78</v>
      </c>
      <c r="I6" s="14" t="str">
        <f>"$ Including "&amp;TEXT(Controls!B4,"yyyy")&amp;" Low Income Effective
 "&amp;TEXT(Controls!B4,"mm/dd/yy")</f>
        <v>$ Including 2019 Low Income Effective
 10/12/19</v>
      </c>
      <c r="J6" s="14" t="str">
        <f>"$ Including Proposed "&amp;TEXT(Controls!B1,"yyyy")&amp;" Low Income Effective
 "&amp;TEXT(Controls!B1,"mm/dd/yy")</f>
        <v>$ Including Proposed 2020 Low Income Effective
 10/01/20</v>
      </c>
      <c r="K6" s="15" t="s">
        <v>65</v>
      </c>
      <c r="L6" s="16" t="s">
        <v>66</v>
      </c>
    </row>
    <row r="7" spans="1:12" s="17" customFormat="1" ht="26.25" thickBot="1" x14ac:dyDescent="0.25">
      <c r="A7" s="12"/>
      <c r="B7" s="13"/>
      <c r="C7" s="13"/>
      <c r="D7" s="31" t="s">
        <v>14</v>
      </c>
      <c r="E7" s="31" t="s">
        <v>15</v>
      </c>
      <c r="F7" s="13" t="s">
        <v>16</v>
      </c>
      <c r="G7" s="13" t="s">
        <v>45</v>
      </c>
      <c r="H7" s="15" t="s">
        <v>74</v>
      </c>
      <c r="I7" s="14" t="s">
        <v>132</v>
      </c>
      <c r="J7" s="14" t="s">
        <v>133</v>
      </c>
      <c r="K7" s="15" t="s">
        <v>75</v>
      </c>
      <c r="L7" s="16" t="s">
        <v>76</v>
      </c>
    </row>
    <row r="8" spans="1:12" x14ac:dyDescent="0.2">
      <c r="A8" s="95"/>
      <c r="L8" s="20"/>
    </row>
    <row r="9" spans="1:12" x14ac:dyDescent="0.2">
      <c r="A9" s="95">
        <v>1</v>
      </c>
      <c r="B9" s="27" t="s">
        <v>1</v>
      </c>
      <c r="C9" s="18">
        <v>7</v>
      </c>
      <c r="D9" s="54">
        <f>+'2020 Equal % Allocation'!D7</f>
        <v>10986375000</v>
      </c>
      <c r="E9" s="55">
        <f>+'Estimated Base Revenue'!O11</f>
        <v>1136695000</v>
      </c>
      <c r="F9" s="88">
        <f>ROUND(+'2019 Equal % Allocation'!F7,6)</f>
        <v>1.0679999999999999E-3</v>
      </c>
      <c r="G9" s="88">
        <f>ROUND(+'2020 Equal % Allocation'!F7,6)</f>
        <v>1.0640000000000001E-3</v>
      </c>
      <c r="H9" s="88">
        <f>G9-F9</f>
        <v>-3.9999999999998804E-6</v>
      </c>
      <c r="I9" s="21">
        <f>+F9*D9+E9</f>
        <v>1148428448.5</v>
      </c>
      <c r="J9" s="21">
        <f>+G9*D9+E9</f>
        <v>1148384503</v>
      </c>
      <c r="K9" s="21">
        <f>+J9-I9</f>
        <v>-43945.5</v>
      </c>
      <c r="L9" s="146">
        <f>IF(I9&gt;0,+K9/I9,0)</f>
        <v>-3.826577098242268E-5</v>
      </c>
    </row>
    <row r="10" spans="1:12" x14ac:dyDescent="0.2">
      <c r="A10" s="95">
        <f>+A9+1</f>
        <v>2</v>
      </c>
      <c r="B10" s="27"/>
      <c r="D10" s="54"/>
      <c r="E10" s="55"/>
      <c r="F10" s="22"/>
      <c r="G10" s="22"/>
      <c r="H10" s="88" t="s">
        <v>72</v>
      </c>
      <c r="I10" s="21"/>
      <c r="J10" s="21"/>
      <c r="K10" s="21"/>
      <c r="L10" s="146"/>
    </row>
    <row r="11" spans="1:12" x14ac:dyDescent="0.2">
      <c r="A11" s="95">
        <f t="shared" ref="A11:A42" si="0">+A10+1</f>
        <v>3</v>
      </c>
      <c r="B11" s="91" t="s">
        <v>46</v>
      </c>
      <c r="C11" s="85" t="s">
        <v>120</v>
      </c>
      <c r="D11" s="54">
        <f>+'2020 Equal % Allocation'!D9</f>
        <v>2694981000</v>
      </c>
      <c r="E11" s="55">
        <f>+'Estimated Base Revenue'!O15</f>
        <v>281751000</v>
      </c>
      <c r="F11" s="88">
        <f>ROUND(+'2019 Equal % Allocation'!F9,6)</f>
        <v>1.026E-3</v>
      </c>
      <c r="G11" s="88">
        <f>ROUND(+'2020 Equal % Allocation'!F9,6)</f>
        <v>1.0150000000000001E-3</v>
      </c>
      <c r="H11" s="88">
        <f t="shared" ref="H11:H37" si="1">G11-F11</f>
        <v>-1.0999999999999942E-5</v>
      </c>
      <c r="I11" s="21">
        <f t="shared" ref="I11:I14" si="2">+F11*D11+E11</f>
        <v>284516050.50599998</v>
      </c>
      <c r="J11" s="21">
        <f t="shared" ref="J11:J14" si="3">+G11*D11+E11</f>
        <v>284486405.71499997</v>
      </c>
      <c r="K11" s="21">
        <f>+J11-I11</f>
        <v>-29644.791000008583</v>
      </c>
      <c r="L11" s="146">
        <f>IF(I11&gt;0,+K11/I11,0)</f>
        <v>-1.0419373862137673E-4</v>
      </c>
    </row>
    <row r="12" spans="1:12" x14ac:dyDescent="0.2">
      <c r="A12" s="95">
        <f t="shared" si="0"/>
        <v>4</v>
      </c>
      <c r="B12" s="92" t="s">
        <v>47</v>
      </c>
      <c r="C12" s="86" t="s">
        <v>121</v>
      </c>
      <c r="D12" s="54">
        <f>+'2020 Equal % Allocation'!D10</f>
        <v>2860305000</v>
      </c>
      <c r="E12" s="55">
        <f>+'Estimated Base Revenue'!O16</f>
        <v>270311000</v>
      </c>
      <c r="F12" s="88">
        <f>ROUND(+'2019 Equal % Allocation'!F10,6)</f>
        <v>9.1699999999999995E-4</v>
      </c>
      <c r="G12" s="88">
        <f>ROUND(+'2020 Equal % Allocation'!F10,6)</f>
        <v>9.1500000000000001E-4</v>
      </c>
      <c r="H12" s="88">
        <f t="shared" si="1"/>
        <v>-1.9999999999999402E-6</v>
      </c>
      <c r="I12" s="21">
        <f t="shared" si="2"/>
        <v>272933899.685</v>
      </c>
      <c r="J12" s="21">
        <f t="shared" si="3"/>
        <v>272928179.07499999</v>
      </c>
      <c r="K12" s="21">
        <f>+J12-I12</f>
        <v>-5720.6100000143051</v>
      </c>
      <c r="L12" s="146">
        <f>IF(I12&gt;0,+K12/I12,0)</f>
        <v>-2.0959690264260349E-5</v>
      </c>
    </row>
    <row r="13" spans="1:12" x14ac:dyDescent="0.2">
      <c r="A13" s="95">
        <f t="shared" si="0"/>
        <v>5</v>
      </c>
      <c r="B13" s="92" t="s">
        <v>48</v>
      </c>
      <c r="C13" s="86" t="s">
        <v>122</v>
      </c>
      <c r="D13" s="54">
        <f>+'2020 Equal % Allocation'!D11</f>
        <v>1664563000</v>
      </c>
      <c r="E13" s="55">
        <f>+'Estimated Base Revenue'!O17</f>
        <v>147304000</v>
      </c>
      <c r="F13" s="88">
        <f>ROUND(+'2019 Equal % Allocation'!F11,6)</f>
        <v>8.5400000000000005E-4</v>
      </c>
      <c r="G13" s="88">
        <f>ROUND(+'2020 Equal % Allocation'!F11,6)</f>
        <v>8.4900000000000004E-4</v>
      </c>
      <c r="H13" s="88">
        <f t="shared" si="1"/>
        <v>-5.0000000000000131E-6</v>
      </c>
      <c r="I13" s="21">
        <f t="shared" si="2"/>
        <v>148725536.80199999</v>
      </c>
      <c r="J13" s="21">
        <f t="shared" si="3"/>
        <v>148717213.98699999</v>
      </c>
      <c r="K13" s="21">
        <f>+J13-I13</f>
        <v>-8322.8149999976158</v>
      </c>
      <c r="L13" s="146">
        <f>IF(I13&gt;0,+K13/I13,0)</f>
        <v>-5.5960900723309374E-5</v>
      </c>
    </row>
    <row r="14" spans="1:12" x14ac:dyDescent="0.2">
      <c r="A14" s="95">
        <f t="shared" si="0"/>
        <v>6</v>
      </c>
      <c r="B14" s="92" t="s">
        <v>49</v>
      </c>
      <c r="C14" s="18">
        <v>29</v>
      </c>
      <c r="D14" s="54">
        <f>+'2020 Equal % Allocation'!D12</f>
        <v>14579000</v>
      </c>
      <c r="E14" s="55">
        <f>+'Estimated Base Revenue'!O18</f>
        <v>1111000</v>
      </c>
      <c r="F14" s="88">
        <f>ROUND(+'2019 Equal % Allocation'!F12,6)</f>
        <v>8.0699999999999999E-4</v>
      </c>
      <c r="G14" s="88">
        <f>ROUND(+'2020 Equal % Allocation'!F12,6)</f>
        <v>8.0599999999999997E-4</v>
      </c>
      <c r="H14" s="88">
        <f t="shared" si="1"/>
        <v>-1.0000000000000243E-6</v>
      </c>
      <c r="I14" s="21">
        <f t="shared" si="2"/>
        <v>1122765.253</v>
      </c>
      <c r="J14" s="21">
        <f t="shared" si="3"/>
        <v>1122750.6740000001</v>
      </c>
      <c r="K14" s="21">
        <f>+J14-I14</f>
        <v>-14.578999999910593</v>
      </c>
      <c r="L14" s="146">
        <f>IF(I14&gt;0,+K14/I14,0)</f>
        <v>-1.2984904868542982E-5</v>
      </c>
    </row>
    <row r="15" spans="1:12" x14ac:dyDescent="0.2">
      <c r="A15" s="95">
        <f t="shared" si="0"/>
        <v>7</v>
      </c>
      <c r="B15" s="27"/>
      <c r="D15" s="54"/>
      <c r="E15" s="55"/>
      <c r="F15" s="22"/>
      <c r="G15" s="22"/>
      <c r="H15" s="88" t="s">
        <v>72</v>
      </c>
      <c r="I15" s="21"/>
      <c r="J15" s="21"/>
      <c r="K15" s="21"/>
      <c r="L15" s="146"/>
    </row>
    <row r="16" spans="1:12" x14ac:dyDescent="0.2">
      <c r="A16" s="95">
        <f t="shared" si="0"/>
        <v>8</v>
      </c>
      <c r="B16" s="27" t="s">
        <v>50</v>
      </c>
      <c r="D16" s="54">
        <f>SUM(D11:D15)</f>
        <v>7234428000</v>
      </c>
      <c r="E16" s="55">
        <f>SUM(E11:E15)</f>
        <v>700477000</v>
      </c>
      <c r="F16" s="88">
        <f>($I16-$E16)/$D16</f>
        <v>9.4288757120812475E-4</v>
      </c>
      <c r="G16" s="88">
        <f>($J16-$E16)/$D16</f>
        <v>9.3684662436338789E-4</v>
      </c>
      <c r="H16" s="88">
        <f t="shared" si="1"/>
        <v>-6.0409468447368553E-6</v>
      </c>
      <c r="I16" s="21">
        <f>SUM(I11:I15)</f>
        <v>707298252.24600005</v>
      </c>
      <c r="J16" s="21">
        <f>SUM(J11:J15)</f>
        <v>707254549.45099998</v>
      </c>
      <c r="K16" s="21">
        <f>SUM(K11:K14)</f>
        <v>-43702.795000020415</v>
      </c>
      <c r="L16" s="146">
        <f>IF(I16&gt;0,+K16/I16,0)</f>
        <v>-6.1788354292186882E-5</v>
      </c>
    </row>
    <row r="17" spans="1:12" x14ac:dyDescent="0.2">
      <c r="A17" s="95">
        <f t="shared" si="0"/>
        <v>9</v>
      </c>
      <c r="B17" s="27"/>
      <c r="D17" s="54"/>
      <c r="E17" s="55"/>
      <c r="F17" s="88"/>
      <c r="G17" s="22"/>
      <c r="H17" s="88" t="s">
        <v>72</v>
      </c>
      <c r="I17" s="21"/>
      <c r="J17" s="21"/>
      <c r="K17" s="21"/>
      <c r="L17" s="146"/>
    </row>
    <row r="18" spans="1:12" x14ac:dyDescent="0.2">
      <c r="A18" s="95">
        <f t="shared" si="0"/>
        <v>10</v>
      </c>
      <c r="B18" s="92" t="s">
        <v>51</v>
      </c>
      <c r="C18" s="85" t="s">
        <v>124</v>
      </c>
      <c r="D18" s="54">
        <f>+'2020 Equal % Allocation'!D15</f>
        <v>1209951000</v>
      </c>
      <c r="E18" s="55">
        <f>+'Estimated Base Revenue'!O22</f>
        <v>105591000</v>
      </c>
      <c r="F18" s="89">
        <f>ROUND(+'2019 Equal % Allocation'!F15,6)</f>
        <v>8.3100000000000003E-4</v>
      </c>
      <c r="G18" s="88">
        <f>ROUND(+'2020 Equal % Allocation'!F15,6)</f>
        <v>8.4199999999999998E-4</v>
      </c>
      <c r="H18" s="88">
        <f t="shared" si="1"/>
        <v>1.0999999999999942E-5</v>
      </c>
      <c r="I18" s="21">
        <f t="shared" ref="I18:I20" si="4">+F18*D18+E18</f>
        <v>106596469.281</v>
      </c>
      <c r="J18" s="21">
        <f t="shared" ref="J18:J20" si="5">+G18*D18+E18</f>
        <v>106609778.742</v>
      </c>
      <c r="K18" s="21">
        <f>+J18-I18</f>
        <v>13309.46099999547</v>
      </c>
      <c r="L18" s="146">
        <f>IF(I18&gt;0,+K18/I18,0)</f>
        <v>1.2485836622703016E-4</v>
      </c>
    </row>
    <row r="19" spans="1:12" x14ac:dyDescent="0.2">
      <c r="A19" s="95">
        <f t="shared" si="0"/>
        <v>11</v>
      </c>
      <c r="B19" s="92" t="s">
        <v>52</v>
      </c>
      <c r="C19" s="18">
        <v>35</v>
      </c>
      <c r="D19" s="54">
        <f>+'2020 Equal % Allocation'!D16</f>
        <v>4333000</v>
      </c>
      <c r="E19" s="55">
        <f>+'Estimated Base Revenue'!O23</f>
        <v>242000</v>
      </c>
      <c r="F19" s="89">
        <f>ROUND(+'2019 Equal % Allocation'!F16,6)</f>
        <v>5.9800000000000001E-4</v>
      </c>
      <c r="G19" s="88">
        <f>ROUND(+'2020 Equal % Allocation'!F16,6)</f>
        <v>6.02E-4</v>
      </c>
      <c r="H19" s="88">
        <f t="shared" si="1"/>
        <v>3.9999999999999888E-6</v>
      </c>
      <c r="I19" s="21">
        <f t="shared" si="4"/>
        <v>244591.13399999999</v>
      </c>
      <c r="J19" s="21">
        <f t="shared" si="5"/>
        <v>244608.46599999999</v>
      </c>
      <c r="K19" s="21">
        <f>+J19-I19</f>
        <v>17.331999999994878</v>
      </c>
      <c r="L19" s="146">
        <f>IF(I19&gt;0,+K19/I19,0)</f>
        <v>7.0861113060602098E-5</v>
      </c>
    </row>
    <row r="20" spans="1:12" x14ac:dyDescent="0.2">
      <c r="A20" s="95">
        <f t="shared" si="0"/>
        <v>12</v>
      </c>
      <c r="B20" s="92" t="s">
        <v>53</v>
      </c>
      <c r="C20" s="18">
        <v>43</v>
      </c>
      <c r="D20" s="54">
        <f>+'2020 Equal % Allocation'!D17</f>
        <v>111404000</v>
      </c>
      <c r="E20" s="55">
        <f>+'Estimated Base Revenue'!O24</f>
        <v>10324000</v>
      </c>
      <c r="F20" s="89">
        <f>ROUND(+'2019 Equal % Allocation'!F17,6)</f>
        <v>8.8999999999999995E-4</v>
      </c>
      <c r="G20" s="88">
        <f>ROUND(+'2020 Equal % Allocation'!F17,6)</f>
        <v>8.8999999999999995E-4</v>
      </c>
      <c r="H20" s="88">
        <f t="shared" si="1"/>
        <v>0</v>
      </c>
      <c r="I20" s="21">
        <f t="shared" si="4"/>
        <v>10423149.560000001</v>
      </c>
      <c r="J20" s="21">
        <f t="shared" si="5"/>
        <v>10423149.560000001</v>
      </c>
      <c r="K20" s="21">
        <f>+J20-I20</f>
        <v>0</v>
      </c>
      <c r="L20" s="146">
        <f>IF(I20&gt;0,+K20/I20,0)</f>
        <v>0</v>
      </c>
    </row>
    <row r="21" spans="1:12" x14ac:dyDescent="0.2">
      <c r="A21" s="95">
        <f t="shared" si="0"/>
        <v>13</v>
      </c>
      <c r="B21" s="93"/>
      <c r="D21" s="54"/>
      <c r="E21" s="55"/>
      <c r="F21" s="89"/>
      <c r="G21" s="22"/>
      <c r="H21" s="88" t="s">
        <v>72</v>
      </c>
      <c r="I21" s="21"/>
      <c r="J21" s="21"/>
      <c r="K21" s="21"/>
      <c r="L21" s="146"/>
    </row>
    <row r="22" spans="1:12" x14ac:dyDescent="0.2">
      <c r="A22" s="95">
        <f t="shared" si="0"/>
        <v>14</v>
      </c>
      <c r="B22" s="93" t="s">
        <v>54</v>
      </c>
      <c r="D22" s="54">
        <f>SUM(D18:D21)</f>
        <v>1325688000</v>
      </c>
      <c r="E22" s="55">
        <f>SUM(E18:E21)</f>
        <v>116157000</v>
      </c>
      <c r="F22" s="89">
        <f>($I22-$E22)/$D22</f>
        <v>8.3519649796936308E-4</v>
      </c>
      <c r="G22" s="88">
        <f>($J22-$E22)/$D22</f>
        <v>8.4524923511414957E-4</v>
      </c>
      <c r="H22" s="88">
        <f t="shared" si="1"/>
        <v>1.0052737144786487E-5</v>
      </c>
      <c r="I22" s="21">
        <f>SUM(I18:I20)</f>
        <v>117264209.97500001</v>
      </c>
      <c r="J22" s="21">
        <f>SUM(J18:J20)</f>
        <v>117277536.76800001</v>
      </c>
      <c r="K22" s="21">
        <f>SUM(K18:K20)</f>
        <v>13326.792999995465</v>
      </c>
      <c r="L22" s="146">
        <f>IF(I22&gt;0,+K22/I22,0)</f>
        <v>1.1364757416467184E-4</v>
      </c>
    </row>
    <row r="23" spans="1:12" x14ac:dyDescent="0.2">
      <c r="A23" s="95">
        <f t="shared" si="0"/>
        <v>15</v>
      </c>
      <c r="B23" s="93"/>
      <c r="D23" s="54"/>
      <c r="E23" s="55"/>
      <c r="F23" s="89"/>
      <c r="G23" s="22"/>
      <c r="H23" s="88" t="s">
        <v>72</v>
      </c>
      <c r="I23" s="21"/>
      <c r="J23" s="21"/>
      <c r="K23" s="21"/>
      <c r="L23" s="146"/>
    </row>
    <row r="24" spans="1:12" x14ac:dyDescent="0.2">
      <c r="A24" s="95">
        <f t="shared" si="0"/>
        <v>16</v>
      </c>
      <c r="B24" s="27" t="s">
        <v>55</v>
      </c>
      <c r="C24" s="18">
        <v>40</v>
      </c>
      <c r="D24" s="54">
        <f>+'2020 Equal % Allocation'!D20</f>
        <v>121199000</v>
      </c>
      <c r="E24" s="55">
        <f>+'Estimated Base Revenue'!O27</f>
        <v>8902000</v>
      </c>
      <c r="F24" s="89">
        <f>ROUND(+'2019 Equal % Allocation'!F20,6)</f>
        <v>7.2400000000000003E-4</v>
      </c>
      <c r="G24" s="88">
        <f>ROUND(+'2020 Equal % Allocation'!F20,6)</f>
        <v>7.0699999999999995E-4</v>
      </c>
      <c r="H24" s="88">
        <f t="shared" si="1"/>
        <v>-1.7000000000000088E-5</v>
      </c>
      <c r="I24" s="21">
        <f t="shared" ref="I24" si="6">+F24*D24+E24</f>
        <v>8989748.0759999994</v>
      </c>
      <c r="J24" s="21">
        <f>+G24*D24+E24</f>
        <v>8987687.693</v>
      </c>
      <c r="K24" s="21">
        <f>+J24-I24</f>
        <v>-2060.3829999994487</v>
      </c>
      <c r="L24" s="146">
        <f>IF(I24&gt;0,+K24/I24,0)</f>
        <v>-2.2919251825310536E-4</v>
      </c>
    </row>
    <row r="25" spans="1:12" x14ac:dyDescent="0.2">
      <c r="A25" s="95">
        <f t="shared" si="0"/>
        <v>17</v>
      </c>
      <c r="B25" s="93"/>
      <c r="D25" s="54"/>
      <c r="E25" s="55"/>
      <c r="F25" s="89"/>
      <c r="G25" s="22"/>
      <c r="H25" s="88" t="s">
        <v>72</v>
      </c>
      <c r="I25" s="21"/>
      <c r="J25" s="21"/>
      <c r="K25" s="21"/>
      <c r="L25" s="146"/>
    </row>
    <row r="26" spans="1:12" x14ac:dyDescent="0.2">
      <c r="A26" s="95">
        <f t="shared" si="0"/>
        <v>18</v>
      </c>
      <c r="B26" s="92" t="s">
        <v>56</v>
      </c>
      <c r="C26" s="18">
        <v>46</v>
      </c>
      <c r="D26" s="54">
        <f>+'2020 Equal % Allocation'!D22</f>
        <v>65360000</v>
      </c>
      <c r="E26" s="55">
        <f>+'Estimated Base Revenue'!O30</f>
        <v>4592000</v>
      </c>
      <c r="F26" s="89">
        <f>ROUND(+'2019 Equal % Allocation'!F22,6)</f>
        <v>6.8900000000000005E-4</v>
      </c>
      <c r="G26" s="88">
        <f>ROUND(+'2020 Equal % Allocation'!F22,6)</f>
        <v>6.8099999999999996E-4</v>
      </c>
      <c r="H26" s="88">
        <f t="shared" si="1"/>
        <v>-8.000000000000086E-6</v>
      </c>
      <c r="I26" s="21">
        <f t="shared" ref="I26:I27" si="7">+F26*D26+E26</f>
        <v>4637033.04</v>
      </c>
      <c r="J26" s="21">
        <f t="shared" ref="J26:J27" si="8">+G26*D26+E26</f>
        <v>4636510.16</v>
      </c>
      <c r="K26" s="21">
        <f>+J26-I26</f>
        <v>-522.87999999988824</v>
      </c>
      <c r="L26" s="146">
        <f>IF(I26&gt;0,+K26/I26,0)</f>
        <v>-1.1276175854030323E-4</v>
      </c>
    </row>
    <row r="27" spans="1:12" x14ac:dyDescent="0.2">
      <c r="A27" s="95">
        <f t="shared" si="0"/>
        <v>19</v>
      </c>
      <c r="B27" s="91" t="s">
        <v>57</v>
      </c>
      <c r="C27" s="18">
        <v>49</v>
      </c>
      <c r="D27" s="54">
        <f>+'2020 Equal % Allocation'!D23</f>
        <v>517869000</v>
      </c>
      <c r="E27" s="55">
        <f>+'Estimated Base Revenue'!O31</f>
        <v>36087000</v>
      </c>
      <c r="F27" s="89">
        <f>ROUND(+'2019 Equal % Allocation'!F23,6)</f>
        <v>6.7100000000000005E-4</v>
      </c>
      <c r="G27" s="88">
        <f>ROUND(+'2020 Equal % Allocation'!F23,6)</f>
        <v>6.6600000000000003E-4</v>
      </c>
      <c r="H27" s="88">
        <f t="shared" si="1"/>
        <v>-5.0000000000000131E-6</v>
      </c>
      <c r="I27" s="21">
        <f t="shared" si="7"/>
        <v>36434490.098999999</v>
      </c>
      <c r="J27" s="21">
        <f t="shared" si="8"/>
        <v>36431900.754000001</v>
      </c>
      <c r="K27" s="21">
        <f>+J27-I27</f>
        <v>-2589.3449999988079</v>
      </c>
      <c r="L27" s="146">
        <f>IF(I27&gt;0,+K27/I27,0)</f>
        <v>-7.1068512087393707E-5</v>
      </c>
    </row>
    <row r="28" spans="1:12" x14ac:dyDescent="0.2">
      <c r="A28" s="95">
        <f t="shared" si="0"/>
        <v>20</v>
      </c>
      <c r="B28" s="27"/>
      <c r="D28" s="54"/>
      <c r="E28" s="55"/>
      <c r="F28" s="89"/>
      <c r="G28" s="22"/>
      <c r="H28" s="88" t="s">
        <v>72</v>
      </c>
      <c r="I28" s="21"/>
      <c r="J28" s="21"/>
      <c r="K28" s="21"/>
      <c r="L28" s="146"/>
    </row>
    <row r="29" spans="1:12" x14ac:dyDescent="0.2">
      <c r="A29" s="95">
        <f t="shared" si="0"/>
        <v>21</v>
      </c>
      <c r="B29" s="27" t="s">
        <v>58</v>
      </c>
      <c r="D29" s="54">
        <f>SUM(D26:D28)</f>
        <v>583229000</v>
      </c>
      <c r="E29" s="55">
        <f>SUM(E26:E28)</f>
        <v>40679000</v>
      </c>
      <c r="F29" s="89">
        <f>($I29-$E29)/$D29</f>
        <v>6.7301718364484373E-4</v>
      </c>
      <c r="G29" s="88">
        <f>($J29-$E29)/$D29</f>
        <v>6.676809863707129E-4</v>
      </c>
      <c r="H29" s="88">
        <f t="shared" si="1"/>
        <v>-5.3361972741308326E-6</v>
      </c>
      <c r="I29" s="19">
        <f>SUM(I26:I28)</f>
        <v>41071523.138999999</v>
      </c>
      <c r="J29" s="19">
        <f>SUM(J26:J28)</f>
        <v>41068410.914000005</v>
      </c>
      <c r="K29" s="21">
        <f>SUM(K26:K28)</f>
        <v>-3112.2249999986961</v>
      </c>
      <c r="L29" s="146">
        <f>IF(I29&gt;0,+K29/I29,0)</f>
        <v>-7.5775738568688303E-5</v>
      </c>
    </row>
    <row r="30" spans="1:12" x14ac:dyDescent="0.2">
      <c r="A30" s="95">
        <f t="shared" si="0"/>
        <v>22</v>
      </c>
      <c r="B30" s="27"/>
      <c r="D30" s="54"/>
      <c r="E30" s="55"/>
      <c r="F30" s="89"/>
      <c r="G30" s="22"/>
      <c r="H30" s="88"/>
      <c r="K30" s="21"/>
      <c r="L30" s="146"/>
    </row>
    <row r="31" spans="1:12" x14ac:dyDescent="0.2">
      <c r="A31" s="95">
        <f t="shared" si="0"/>
        <v>23</v>
      </c>
      <c r="B31" s="27" t="s">
        <v>59</v>
      </c>
      <c r="C31" s="86" t="s">
        <v>123</v>
      </c>
      <c r="D31" s="54">
        <f>+'2020 Equal % Allocation'!D26</f>
        <v>64372000</v>
      </c>
      <c r="E31" s="55">
        <f>+'Estimated Base Revenue'!O34</f>
        <v>15890000</v>
      </c>
      <c r="F31" s="89">
        <f>ROUND(+'2019 Equal % Allocation'!F26,6)</f>
        <v>2.3999999999999998E-3</v>
      </c>
      <c r="G31" s="88">
        <f>ROUND(+'2020 Equal % Allocation'!F26,6)</f>
        <v>2.3800000000000002E-3</v>
      </c>
      <c r="H31" s="88">
        <f>G31-F31</f>
        <v>-1.9999999999999619E-5</v>
      </c>
      <c r="I31" s="21">
        <f t="shared" ref="I31" si="9">+F31*D31+E31</f>
        <v>16044492.800000001</v>
      </c>
      <c r="J31" s="21">
        <f>+G31*D31+E31</f>
        <v>16043205.359999999</v>
      </c>
      <c r="K31" s="21">
        <f>+J31-I31</f>
        <v>-1287.4400000013411</v>
      </c>
      <c r="L31" s="146">
        <f>IF(I31&gt;0,+K31/I31,0)</f>
        <v>-8.0241863426268044E-5</v>
      </c>
    </row>
    <row r="32" spans="1:12" x14ac:dyDescent="0.2">
      <c r="A32" s="95">
        <f t="shared" si="0"/>
        <v>24</v>
      </c>
      <c r="B32" s="27"/>
      <c r="D32" s="54"/>
      <c r="E32" s="55"/>
      <c r="F32" s="89"/>
      <c r="H32" s="88" t="s">
        <v>72</v>
      </c>
      <c r="I32" s="21"/>
      <c r="J32" s="21"/>
      <c r="K32" s="21"/>
      <c r="L32" s="146"/>
    </row>
    <row r="33" spans="1:12" x14ac:dyDescent="0.2">
      <c r="A33" s="95">
        <f t="shared" si="0"/>
        <v>25</v>
      </c>
      <c r="B33" s="27" t="s">
        <v>100</v>
      </c>
      <c r="C33" s="86" t="s">
        <v>125</v>
      </c>
      <c r="D33" s="54">
        <f>+'2020 Equal % Allocation'!D28</f>
        <v>1974698000</v>
      </c>
      <c r="E33" s="55">
        <f>+'Estimated Base Revenue'!O36</f>
        <v>10414000</v>
      </c>
      <c r="F33" s="89">
        <f>ROUND(+'2019 Equal % Allocation'!F28,6)</f>
        <v>4.3000000000000002E-5</v>
      </c>
      <c r="G33" s="88">
        <f>ROUND(+'2020 Equal % Allocation'!F28,6)</f>
        <v>4.3000000000000002E-5</v>
      </c>
      <c r="H33" s="88">
        <f>G33-F33</f>
        <v>0</v>
      </c>
      <c r="I33" s="21">
        <f t="shared" ref="I33" si="10">+F33*D33+E33</f>
        <v>10498912.014</v>
      </c>
      <c r="J33" s="21">
        <f>+G33*D33+E33</f>
        <v>10498912.014</v>
      </c>
      <c r="K33" s="21">
        <f>+J33-I33</f>
        <v>0</v>
      </c>
      <c r="L33" s="146">
        <f>IF(I33&gt;0,+K33/I33,0)</f>
        <v>0</v>
      </c>
    </row>
    <row r="34" spans="1:12" x14ac:dyDescent="0.2">
      <c r="A34" s="95">
        <f t="shared" si="0"/>
        <v>26</v>
      </c>
      <c r="B34" s="27"/>
      <c r="D34" s="54"/>
      <c r="E34" s="55"/>
      <c r="F34" s="22"/>
      <c r="G34" s="22"/>
      <c r="H34" s="88" t="s">
        <v>72</v>
      </c>
      <c r="I34" s="21"/>
      <c r="J34" s="21"/>
      <c r="K34" s="21"/>
      <c r="L34" s="146"/>
    </row>
    <row r="35" spans="1:12" x14ac:dyDescent="0.2">
      <c r="A35" s="95">
        <f t="shared" si="0"/>
        <v>27</v>
      </c>
      <c r="B35" s="27" t="s">
        <v>210</v>
      </c>
      <c r="C35" s="86" t="s">
        <v>211</v>
      </c>
      <c r="D35" s="54">
        <f>+'2020 Equal % Allocation'!D31</f>
        <v>484745000</v>
      </c>
      <c r="E35" s="55">
        <f>+'Estimated Base Revenue'!O38</f>
        <v>9372000</v>
      </c>
      <c r="F35" s="88">
        <f>+G35</f>
        <v>6.1399999999999996E-4</v>
      </c>
      <c r="G35" s="88">
        <f>ROUND(+'2020 Equal % Allocation'!F31,6)</f>
        <v>6.1399999999999996E-4</v>
      </c>
      <c r="H35" s="88">
        <f>G35-F35</f>
        <v>0</v>
      </c>
      <c r="I35" s="53">
        <f t="shared" ref="I35" si="11">+F35*D35+E35</f>
        <v>9669633.4299999997</v>
      </c>
      <c r="J35" s="53">
        <f>+G35*D35+E35</f>
        <v>9669633.4299999997</v>
      </c>
      <c r="K35" s="53">
        <f>+J35-I35</f>
        <v>0</v>
      </c>
      <c r="L35" s="146">
        <f>IF(I35&gt;0,+K35/I35,0)</f>
        <v>0</v>
      </c>
    </row>
    <row r="36" spans="1:12" x14ac:dyDescent="0.2">
      <c r="A36" s="95">
        <f t="shared" si="0"/>
        <v>28</v>
      </c>
      <c r="B36" s="27"/>
      <c r="D36" s="54"/>
      <c r="E36" s="55"/>
      <c r="F36" s="22"/>
      <c r="G36" s="22"/>
      <c r="H36" s="88" t="s">
        <v>72</v>
      </c>
      <c r="I36" s="53"/>
      <c r="J36" s="53"/>
      <c r="K36" s="53"/>
      <c r="L36" s="146"/>
    </row>
    <row r="37" spans="1:12" x14ac:dyDescent="0.2">
      <c r="A37" s="95">
        <f t="shared" si="0"/>
        <v>29</v>
      </c>
      <c r="B37" s="27" t="s">
        <v>60</v>
      </c>
      <c r="D37" s="54">
        <f>SUM(D9,D16,D22,D24,D29,D31,D33,D35)</f>
        <v>22774734000</v>
      </c>
      <c r="E37" s="159">
        <f>SUM(E9,E16,E22,E24,E29,E31,E33,E35)</f>
        <v>2038586000</v>
      </c>
      <c r="F37" s="88">
        <f>($I37-$E37)/$D37</f>
        <v>9.0798953700182972E-4</v>
      </c>
      <c r="G37" s="88">
        <f>($J37-$E37)/$D37</f>
        <v>9.0444255594817821E-4</v>
      </c>
      <c r="H37" s="88">
        <f t="shared" si="1"/>
        <v>-3.5469810536515071E-6</v>
      </c>
      <c r="I37" s="53">
        <f>SUM(I9,I16,I22,I24,I29,I31,I33,I35)</f>
        <v>2059265220.1799998</v>
      </c>
      <c r="J37" s="53">
        <f>SUM(J9,J16,J22,J24,J29,J31,J33,J35)</f>
        <v>2059184438.6299999</v>
      </c>
      <c r="K37" s="53">
        <f>SUM(K9,K16,K22,K24,K29,K31,K33,K35)</f>
        <v>-80781.550000024436</v>
      </c>
      <c r="L37" s="146">
        <f>IF(I37&gt;0,+K37/I37,0)</f>
        <v>-3.9228336985637695E-5</v>
      </c>
    </row>
    <row r="38" spans="1:12" ht="13.5" thickBot="1" x14ac:dyDescent="0.25">
      <c r="A38" s="97">
        <f t="shared" si="0"/>
        <v>30</v>
      </c>
      <c r="B38" s="94"/>
      <c r="C38" s="23"/>
      <c r="D38" s="24"/>
      <c r="E38" s="24"/>
      <c r="F38" s="25"/>
      <c r="G38" s="25"/>
      <c r="H38" s="25"/>
      <c r="I38" s="24"/>
      <c r="J38" s="24"/>
      <c r="K38" s="26"/>
      <c r="L38" s="82"/>
    </row>
    <row r="39" spans="1:12" x14ac:dyDescent="0.2">
      <c r="A39" s="18">
        <f t="shared" si="0"/>
        <v>31</v>
      </c>
      <c r="B39" s="27"/>
    </row>
    <row r="40" spans="1:12" x14ac:dyDescent="0.2">
      <c r="A40" s="18">
        <f t="shared" si="0"/>
        <v>32</v>
      </c>
      <c r="B40" s="27" t="s">
        <v>61</v>
      </c>
      <c r="D40" s="52">
        <f>+'2020 Equal % Allocation'!D35</f>
        <v>7406000</v>
      </c>
      <c r="E40" s="53">
        <f>+'Estimated Base Revenue'!O42</f>
        <v>342000</v>
      </c>
    </row>
    <row r="41" spans="1:12" x14ac:dyDescent="0.2">
      <c r="A41" s="18">
        <f t="shared" si="0"/>
        <v>33</v>
      </c>
      <c r="B41" s="27"/>
      <c r="E41" s="21"/>
    </row>
    <row r="42" spans="1:12" x14ac:dyDescent="0.2">
      <c r="A42" s="18">
        <f t="shared" si="0"/>
        <v>34</v>
      </c>
      <c r="B42" s="27" t="s">
        <v>62</v>
      </c>
      <c r="D42" s="19">
        <f>+D40+D37</f>
        <v>22782140000</v>
      </c>
      <c r="E42" s="21">
        <f>+E40+E37</f>
        <v>2038928000</v>
      </c>
    </row>
    <row r="43" spans="1:12" x14ac:dyDescent="0.2">
      <c r="A43" s="27"/>
      <c r="B43" s="27"/>
      <c r="K43" s="28"/>
    </row>
    <row r="44" spans="1:12" ht="30.6" customHeight="1" x14ac:dyDescent="0.2">
      <c r="A44" s="96"/>
      <c r="B44" s="328" t="s">
        <v>230</v>
      </c>
      <c r="C44" s="328"/>
      <c r="D44" s="328"/>
      <c r="E44" s="328"/>
      <c r="F44" s="328"/>
      <c r="G44" s="328"/>
      <c r="H44" s="328"/>
      <c r="I44" s="328"/>
      <c r="J44" s="328"/>
      <c r="K44" s="328"/>
      <c r="L44" s="328"/>
    </row>
    <row r="45" spans="1:12" x14ac:dyDescent="0.2">
      <c r="A45" s="27"/>
      <c r="B45" s="27"/>
    </row>
    <row r="46" spans="1:12" x14ac:dyDescent="0.2">
      <c r="A46" s="27"/>
      <c r="B46" s="27"/>
    </row>
    <row r="47" spans="1:12" x14ac:dyDescent="0.2">
      <c r="A47" s="27"/>
      <c r="B47" s="27"/>
    </row>
    <row r="48" spans="1:12" x14ac:dyDescent="0.2">
      <c r="A48" s="27"/>
      <c r="B48" s="27"/>
    </row>
    <row r="49" spans="1:2" x14ac:dyDescent="0.2">
      <c r="A49" s="27"/>
      <c r="B49" s="27"/>
    </row>
    <row r="50" spans="1:2" x14ac:dyDescent="0.2">
      <c r="A50" s="27"/>
      <c r="B50" s="27"/>
    </row>
    <row r="51" spans="1:2" x14ac:dyDescent="0.2">
      <c r="A51" s="27"/>
      <c r="B51" s="27"/>
    </row>
    <row r="52" spans="1:2" x14ac:dyDescent="0.2">
      <c r="A52" s="27"/>
      <c r="B52" s="27"/>
    </row>
    <row r="53" spans="1:2" x14ac:dyDescent="0.2">
      <c r="A53" s="27"/>
      <c r="B53" s="27"/>
    </row>
    <row r="54" spans="1:2" x14ac:dyDescent="0.2">
      <c r="A54" s="27"/>
      <c r="B54" s="27"/>
    </row>
    <row r="55" spans="1:2" x14ac:dyDescent="0.2">
      <c r="A55" s="27"/>
      <c r="B55" s="27"/>
    </row>
    <row r="56" spans="1:2" x14ac:dyDescent="0.2">
      <c r="A56" s="27"/>
      <c r="B56" s="27"/>
    </row>
    <row r="57" spans="1:2" x14ac:dyDescent="0.2">
      <c r="A57" s="27"/>
      <c r="B57" s="27"/>
    </row>
    <row r="58" spans="1:2" x14ac:dyDescent="0.2">
      <c r="A58" s="27"/>
      <c r="B58" s="27"/>
    </row>
    <row r="59" spans="1:2" x14ac:dyDescent="0.2">
      <c r="A59" s="27"/>
      <c r="B59" s="27"/>
    </row>
    <row r="60" spans="1:2" x14ac:dyDescent="0.2">
      <c r="A60" s="27"/>
      <c r="B60" s="27"/>
    </row>
    <row r="61" spans="1:2" x14ac:dyDescent="0.2">
      <c r="A61" s="27"/>
      <c r="B61" s="27"/>
    </row>
    <row r="62" spans="1:2" x14ac:dyDescent="0.2">
      <c r="A62" s="27"/>
      <c r="B62" s="27"/>
    </row>
    <row r="63" spans="1:2" x14ac:dyDescent="0.2">
      <c r="A63" s="27"/>
      <c r="B63" s="27"/>
    </row>
    <row r="64" spans="1:2" x14ac:dyDescent="0.2">
      <c r="A64" s="27"/>
      <c r="B64" s="27"/>
    </row>
    <row r="65" spans="1:2" x14ac:dyDescent="0.2">
      <c r="A65" s="27"/>
      <c r="B65" s="27"/>
    </row>
    <row r="66" spans="1:2" x14ac:dyDescent="0.2">
      <c r="A66" s="27"/>
      <c r="B66" s="27"/>
    </row>
    <row r="67" spans="1:2" x14ac:dyDescent="0.2">
      <c r="A67" s="27"/>
      <c r="B67" s="27"/>
    </row>
    <row r="68" spans="1:2" x14ac:dyDescent="0.2">
      <c r="A68" s="27"/>
      <c r="B68" s="27"/>
    </row>
    <row r="69" spans="1:2" x14ac:dyDescent="0.2">
      <c r="A69" s="27"/>
      <c r="B69" s="27"/>
    </row>
    <row r="70" spans="1:2" x14ac:dyDescent="0.2">
      <c r="A70" s="27"/>
      <c r="B70" s="27"/>
    </row>
    <row r="71" spans="1:2" x14ac:dyDescent="0.2">
      <c r="A71" s="27"/>
      <c r="B71" s="27"/>
    </row>
    <row r="72" spans="1:2" x14ac:dyDescent="0.2">
      <c r="A72" s="27"/>
      <c r="B72" s="27"/>
    </row>
    <row r="73" spans="1:2" x14ac:dyDescent="0.2">
      <c r="A73" s="27"/>
      <c r="B73" s="27"/>
    </row>
    <row r="74" spans="1:2" x14ac:dyDescent="0.2">
      <c r="A74" s="27"/>
      <c r="B74" s="27"/>
    </row>
    <row r="75" spans="1:2" x14ac:dyDescent="0.2">
      <c r="A75" s="27"/>
      <c r="B75" s="27"/>
    </row>
    <row r="76" spans="1:2" x14ac:dyDescent="0.2">
      <c r="A76" s="27"/>
      <c r="B76" s="27"/>
    </row>
    <row r="77" spans="1:2" x14ac:dyDescent="0.2">
      <c r="A77" s="27"/>
      <c r="B77" s="27"/>
    </row>
    <row r="78" spans="1:2" x14ac:dyDescent="0.2">
      <c r="A78" s="27"/>
      <c r="B78" s="27"/>
    </row>
    <row r="79" spans="1:2" x14ac:dyDescent="0.2">
      <c r="A79" s="27"/>
      <c r="B79" s="27"/>
    </row>
    <row r="80" spans="1:2" x14ac:dyDescent="0.2">
      <c r="A80" s="27"/>
      <c r="B80" s="27"/>
    </row>
    <row r="81" spans="1:2" x14ac:dyDescent="0.2">
      <c r="A81" s="27"/>
      <c r="B81" s="27"/>
    </row>
    <row r="82" spans="1:2" x14ac:dyDescent="0.2">
      <c r="A82" s="27"/>
      <c r="B82" s="27"/>
    </row>
    <row r="83" spans="1:2" x14ac:dyDescent="0.2">
      <c r="A83" s="27"/>
      <c r="B83" s="27"/>
    </row>
    <row r="84" spans="1:2" x14ac:dyDescent="0.2">
      <c r="A84" s="27"/>
      <c r="B84" s="27"/>
    </row>
    <row r="85" spans="1:2" x14ac:dyDescent="0.2">
      <c r="A85" s="27"/>
      <c r="B85" s="27"/>
    </row>
    <row r="86" spans="1:2" x14ac:dyDescent="0.2">
      <c r="A86" s="27"/>
      <c r="B86" s="27"/>
    </row>
    <row r="87" spans="1:2" x14ac:dyDescent="0.2">
      <c r="A87" s="27"/>
      <c r="B87" s="27"/>
    </row>
    <row r="88" spans="1:2" x14ac:dyDescent="0.2">
      <c r="A88" s="27"/>
      <c r="B88" s="27"/>
    </row>
    <row r="89" spans="1:2" x14ac:dyDescent="0.2">
      <c r="A89" s="27"/>
      <c r="B89" s="27"/>
    </row>
    <row r="90" spans="1:2" x14ac:dyDescent="0.2">
      <c r="A90" s="27"/>
      <c r="B90" s="27"/>
    </row>
    <row r="91" spans="1:2" x14ac:dyDescent="0.2">
      <c r="A91" s="27"/>
      <c r="B91" s="27"/>
    </row>
    <row r="92" spans="1:2" x14ac:dyDescent="0.2">
      <c r="A92" s="27"/>
      <c r="B92" s="27"/>
    </row>
    <row r="93" spans="1:2" x14ac:dyDescent="0.2">
      <c r="A93" s="27"/>
      <c r="B93" s="27"/>
    </row>
    <row r="94" spans="1:2" x14ac:dyDescent="0.2">
      <c r="A94" s="27"/>
      <c r="B94" s="27"/>
    </row>
    <row r="95" spans="1:2" x14ac:dyDescent="0.2">
      <c r="A95" s="27"/>
      <c r="B95" s="27"/>
    </row>
    <row r="96" spans="1:2" x14ac:dyDescent="0.2">
      <c r="A96" s="27"/>
      <c r="B96" s="27"/>
    </row>
    <row r="97" spans="1:2" x14ac:dyDescent="0.2">
      <c r="A97" s="27"/>
      <c r="B97" s="27"/>
    </row>
    <row r="98" spans="1:2" x14ac:dyDescent="0.2">
      <c r="A98" s="27"/>
      <c r="B98" s="27"/>
    </row>
    <row r="99" spans="1:2" x14ac:dyDescent="0.2">
      <c r="A99" s="27"/>
      <c r="B99" s="27"/>
    </row>
    <row r="100" spans="1:2" x14ac:dyDescent="0.2">
      <c r="A100" s="27"/>
      <c r="B100" s="27"/>
    </row>
    <row r="101" spans="1:2" x14ac:dyDescent="0.2">
      <c r="A101" s="27"/>
      <c r="B101" s="27"/>
    </row>
    <row r="102" spans="1:2" x14ac:dyDescent="0.2">
      <c r="A102" s="27"/>
      <c r="B102" s="27"/>
    </row>
    <row r="103" spans="1:2" x14ac:dyDescent="0.2">
      <c r="A103" s="27"/>
      <c r="B103" s="27"/>
    </row>
    <row r="104" spans="1:2" x14ac:dyDescent="0.2">
      <c r="A104" s="27"/>
      <c r="B104" s="27"/>
    </row>
    <row r="105" spans="1:2" x14ac:dyDescent="0.2">
      <c r="A105" s="27"/>
      <c r="B105" s="27"/>
    </row>
    <row r="106" spans="1:2" x14ac:dyDescent="0.2">
      <c r="A106" s="27"/>
      <c r="B106" s="27"/>
    </row>
    <row r="107" spans="1:2" x14ac:dyDescent="0.2">
      <c r="A107" s="27"/>
      <c r="B107" s="27"/>
    </row>
    <row r="108" spans="1:2" x14ac:dyDescent="0.2">
      <c r="A108" s="27"/>
      <c r="B108" s="27"/>
    </row>
    <row r="109" spans="1:2" x14ac:dyDescent="0.2">
      <c r="A109" s="27"/>
      <c r="B109" s="27"/>
    </row>
    <row r="110" spans="1:2" x14ac:dyDescent="0.2">
      <c r="A110" s="27"/>
      <c r="B110" s="27"/>
    </row>
    <row r="111" spans="1:2" x14ac:dyDescent="0.2">
      <c r="A111" s="27"/>
      <c r="B111" s="27"/>
    </row>
    <row r="112" spans="1:2" x14ac:dyDescent="0.2">
      <c r="A112" s="27"/>
      <c r="B112" s="27"/>
    </row>
    <row r="113" spans="1:2" x14ac:dyDescent="0.2">
      <c r="A113" s="27"/>
      <c r="B113" s="27"/>
    </row>
    <row r="114" spans="1:2" x14ac:dyDescent="0.2">
      <c r="A114" s="27"/>
      <c r="B114" s="27"/>
    </row>
    <row r="115" spans="1:2" x14ac:dyDescent="0.2">
      <c r="A115" s="27"/>
      <c r="B115" s="27"/>
    </row>
    <row r="116" spans="1:2" x14ac:dyDescent="0.2">
      <c r="A116" s="27"/>
      <c r="B116" s="27"/>
    </row>
    <row r="117" spans="1:2" x14ac:dyDescent="0.2">
      <c r="A117" s="27"/>
      <c r="B117" s="27"/>
    </row>
    <row r="118" spans="1:2" x14ac:dyDescent="0.2">
      <c r="A118" s="27"/>
      <c r="B118" s="27"/>
    </row>
    <row r="119" spans="1:2" x14ac:dyDescent="0.2">
      <c r="A119" s="27"/>
      <c r="B119" s="27"/>
    </row>
    <row r="120" spans="1:2" x14ac:dyDescent="0.2">
      <c r="A120" s="27"/>
      <c r="B120" s="27"/>
    </row>
    <row r="121" spans="1:2" x14ac:dyDescent="0.2">
      <c r="A121" s="27"/>
      <c r="B121" s="27"/>
    </row>
    <row r="122" spans="1:2" x14ac:dyDescent="0.2">
      <c r="A122" s="27"/>
      <c r="B122" s="27"/>
    </row>
    <row r="123" spans="1:2" x14ac:dyDescent="0.2">
      <c r="A123" s="27"/>
      <c r="B123" s="27"/>
    </row>
    <row r="124" spans="1:2" x14ac:dyDescent="0.2">
      <c r="A124" s="27"/>
      <c r="B124" s="27"/>
    </row>
    <row r="125" spans="1:2" x14ac:dyDescent="0.2">
      <c r="A125" s="27"/>
      <c r="B125" s="27"/>
    </row>
    <row r="126" spans="1:2" x14ac:dyDescent="0.2">
      <c r="A126" s="27"/>
      <c r="B126" s="27"/>
    </row>
    <row r="127" spans="1:2" x14ac:dyDescent="0.2">
      <c r="A127" s="27"/>
      <c r="B127" s="27"/>
    </row>
    <row r="128" spans="1:2" x14ac:dyDescent="0.2">
      <c r="A128" s="27"/>
      <c r="B128" s="27"/>
    </row>
    <row r="129" spans="1:2" x14ac:dyDescent="0.2">
      <c r="A129" s="27"/>
      <c r="B129" s="27"/>
    </row>
    <row r="130" spans="1:2" x14ac:dyDescent="0.2">
      <c r="A130" s="27"/>
      <c r="B130" s="27"/>
    </row>
    <row r="131" spans="1:2" x14ac:dyDescent="0.2">
      <c r="A131" s="27"/>
      <c r="B131" s="27"/>
    </row>
    <row r="132" spans="1:2" x14ac:dyDescent="0.2">
      <c r="A132" s="27"/>
      <c r="B132" s="27"/>
    </row>
    <row r="133" spans="1:2" x14ac:dyDescent="0.2">
      <c r="A133" s="27"/>
      <c r="B133" s="27"/>
    </row>
    <row r="134" spans="1:2" x14ac:dyDescent="0.2">
      <c r="A134" s="27"/>
      <c r="B134" s="27"/>
    </row>
    <row r="135" spans="1:2" x14ac:dyDescent="0.2">
      <c r="A135" s="27"/>
      <c r="B135" s="27"/>
    </row>
    <row r="136" spans="1:2" x14ac:dyDescent="0.2">
      <c r="A136" s="27"/>
      <c r="B136" s="27"/>
    </row>
    <row r="137" spans="1:2" x14ac:dyDescent="0.2">
      <c r="A137" s="27"/>
      <c r="B137" s="27"/>
    </row>
    <row r="138" spans="1:2" x14ac:dyDescent="0.2">
      <c r="A138" s="27"/>
      <c r="B138" s="27"/>
    </row>
    <row r="139" spans="1:2" x14ac:dyDescent="0.2">
      <c r="A139" s="27"/>
      <c r="B139" s="27"/>
    </row>
    <row r="140" spans="1:2" x14ac:dyDescent="0.2">
      <c r="A140" s="27"/>
      <c r="B140" s="27"/>
    </row>
    <row r="141" spans="1:2" x14ac:dyDescent="0.2">
      <c r="A141" s="27"/>
      <c r="B141" s="27"/>
    </row>
    <row r="142" spans="1:2" x14ac:dyDescent="0.2">
      <c r="A142" s="27"/>
      <c r="B142" s="27"/>
    </row>
    <row r="143" spans="1:2" x14ac:dyDescent="0.2">
      <c r="A143" s="27"/>
      <c r="B143" s="27"/>
    </row>
    <row r="144" spans="1:2" x14ac:dyDescent="0.2">
      <c r="A144" s="27"/>
      <c r="B144" s="27"/>
    </row>
    <row r="145" spans="1:2" x14ac:dyDescent="0.2">
      <c r="A145" s="27"/>
      <c r="B145" s="27"/>
    </row>
    <row r="146" spans="1:2" x14ac:dyDescent="0.2">
      <c r="A146" s="27"/>
      <c r="B146" s="27"/>
    </row>
    <row r="147" spans="1:2" x14ac:dyDescent="0.2">
      <c r="A147" s="27"/>
      <c r="B147" s="27"/>
    </row>
    <row r="148" spans="1:2" x14ac:dyDescent="0.2">
      <c r="A148" s="27"/>
      <c r="B148" s="27"/>
    </row>
    <row r="149" spans="1:2" x14ac:dyDescent="0.2">
      <c r="A149" s="27"/>
      <c r="B149" s="27"/>
    </row>
    <row r="150" spans="1:2" x14ac:dyDescent="0.2">
      <c r="A150" s="27"/>
      <c r="B150" s="27"/>
    </row>
    <row r="151" spans="1:2" x14ac:dyDescent="0.2">
      <c r="A151" s="27"/>
      <c r="B151" s="27"/>
    </row>
    <row r="152" spans="1:2" x14ac:dyDescent="0.2">
      <c r="A152" s="27"/>
      <c r="B152" s="27"/>
    </row>
    <row r="153" spans="1:2" x14ac:dyDescent="0.2">
      <c r="A153" s="27"/>
      <c r="B153" s="27"/>
    </row>
    <row r="154" spans="1:2" x14ac:dyDescent="0.2">
      <c r="A154" s="27"/>
      <c r="B154" s="27"/>
    </row>
    <row r="155" spans="1:2" x14ac:dyDescent="0.2">
      <c r="A155" s="27"/>
      <c r="B155" s="27"/>
    </row>
    <row r="156" spans="1:2" x14ac:dyDescent="0.2">
      <c r="A156" s="27"/>
      <c r="B156" s="27"/>
    </row>
    <row r="157" spans="1:2" x14ac:dyDescent="0.2">
      <c r="A157" s="27"/>
      <c r="B157" s="27"/>
    </row>
    <row r="158" spans="1:2" x14ac:dyDescent="0.2">
      <c r="A158" s="27"/>
      <c r="B158" s="27"/>
    </row>
    <row r="159" spans="1:2" x14ac:dyDescent="0.2">
      <c r="A159" s="27"/>
      <c r="B159" s="27"/>
    </row>
    <row r="160" spans="1:2" x14ac:dyDescent="0.2">
      <c r="A160" s="27"/>
      <c r="B160" s="27"/>
    </row>
    <row r="161" spans="1:2" x14ac:dyDescent="0.2">
      <c r="A161" s="27"/>
      <c r="B161" s="27"/>
    </row>
    <row r="162" spans="1:2" x14ac:dyDescent="0.2">
      <c r="A162" s="27"/>
      <c r="B162" s="27"/>
    </row>
    <row r="163" spans="1:2" x14ac:dyDescent="0.2">
      <c r="A163" s="27"/>
      <c r="B163" s="27"/>
    </row>
    <row r="164" spans="1:2" x14ac:dyDescent="0.2">
      <c r="A164" s="27"/>
      <c r="B164" s="27"/>
    </row>
    <row r="165" spans="1:2" x14ac:dyDescent="0.2">
      <c r="A165" s="27"/>
      <c r="B165" s="27"/>
    </row>
    <row r="166" spans="1:2" x14ac:dyDescent="0.2">
      <c r="A166" s="27"/>
      <c r="B166" s="27"/>
    </row>
    <row r="167" spans="1:2" x14ac:dyDescent="0.2">
      <c r="A167" s="27"/>
      <c r="B167" s="27"/>
    </row>
    <row r="168" spans="1:2" x14ac:dyDescent="0.2">
      <c r="A168" s="27"/>
      <c r="B168" s="27"/>
    </row>
    <row r="169" spans="1:2" x14ac:dyDescent="0.2">
      <c r="A169" s="27"/>
      <c r="B169" s="27"/>
    </row>
    <row r="170" spans="1:2" x14ac:dyDescent="0.2">
      <c r="A170" s="27"/>
      <c r="B170" s="27"/>
    </row>
    <row r="171" spans="1:2" x14ac:dyDescent="0.2">
      <c r="A171" s="27"/>
      <c r="B171" s="27"/>
    </row>
    <row r="172" spans="1:2" x14ac:dyDescent="0.2">
      <c r="A172" s="27"/>
      <c r="B172" s="27"/>
    </row>
    <row r="173" spans="1:2" x14ac:dyDescent="0.2">
      <c r="A173" s="27"/>
      <c r="B173" s="27"/>
    </row>
    <row r="174" spans="1:2" x14ac:dyDescent="0.2">
      <c r="A174" s="27"/>
      <c r="B174" s="27"/>
    </row>
    <row r="175" spans="1:2" x14ac:dyDescent="0.2">
      <c r="A175" s="27"/>
      <c r="B175" s="27"/>
    </row>
    <row r="176" spans="1:2" x14ac:dyDescent="0.2">
      <c r="A176" s="27"/>
      <c r="B176" s="27"/>
    </row>
    <row r="177" spans="1:2" x14ac:dyDescent="0.2">
      <c r="A177" s="27"/>
      <c r="B177" s="27"/>
    </row>
    <row r="178" spans="1:2" x14ac:dyDescent="0.2">
      <c r="A178" s="27"/>
      <c r="B178" s="27"/>
    </row>
    <row r="179" spans="1:2" x14ac:dyDescent="0.2">
      <c r="A179" s="27"/>
      <c r="B179" s="27"/>
    </row>
    <row r="180" spans="1:2" x14ac:dyDescent="0.2">
      <c r="A180" s="27"/>
      <c r="B180" s="27"/>
    </row>
    <row r="181" spans="1:2" x14ac:dyDescent="0.2">
      <c r="A181" s="27"/>
      <c r="B181" s="27"/>
    </row>
    <row r="182" spans="1:2" x14ac:dyDescent="0.2">
      <c r="A182" s="27"/>
      <c r="B182" s="27"/>
    </row>
    <row r="183" spans="1:2" x14ac:dyDescent="0.2">
      <c r="A183" s="27"/>
      <c r="B183" s="27"/>
    </row>
    <row r="184" spans="1:2" x14ac:dyDescent="0.2">
      <c r="A184" s="27"/>
      <c r="B184" s="27"/>
    </row>
    <row r="185" spans="1:2" x14ac:dyDescent="0.2">
      <c r="A185" s="27"/>
      <c r="B185" s="27"/>
    </row>
    <row r="186" spans="1:2" x14ac:dyDescent="0.2">
      <c r="A186" s="27"/>
      <c r="B186" s="27"/>
    </row>
    <row r="187" spans="1:2" x14ac:dyDescent="0.2">
      <c r="A187" s="27"/>
      <c r="B187" s="27"/>
    </row>
    <row r="188" spans="1:2" x14ac:dyDescent="0.2">
      <c r="A188" s="27"/>
      <c r="B188" s="27"/>
    </row>
  </sheetData>
  <mergeCells count="5">
    <mergeCell ref="B44:L44"/>
    <mergeCell ref="A1:L1"/>
    <mergeCell ref="A2:L2"/>
    <mergeCell ref="A3:L3"/>
    <mergeCell ref="A4:L4"/>
  </mergeCells>
  <phoneticPr fontId="3" type="noConversion"/>
  <printOptions horizontalCentered="1"/>
  <pageMargins left="0.7" right="0.7" top="0.75" bottom="0.75" header="0.3" footer="0.3"/>
  <pageSetup scale="67" orientation="landscape" r:id="rId1"/>
  <headerFooter alignWithMargins="0">
    <oddHeader>&amp;C2019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zoomScale="90" workbookViewId="0">
      <pane xSplit="3" ySplit="5" topLeftCell="J6" activePane="bottomRight" state="frozen"/>
      <selection pane="topRight" activeCell="D1" sqref="D1"/>
      <selection pane="bottomLeft" activeCell="A6" sqref="A6"/>
      <selection pane="bottomRight" activeCell="M14" sqref="M14"/>
    </sheetView>
  </sheetViews>
  <sheetFormatPr defaultColWidth="9.140625" defaultRowHeight="12.75" x14ac:dyDescent="0.2"/>
  <cols>
    <col min="1" max="1" width="6.28515625" style="4" customWidth="1"/>
    <col min="2" max="2" width="59.42578125" style="4" customWidth="1"/>
    <col min="3" max="3" width="14.5703125" style="5" bestFit="1" customWidth="1"/>
    <col min="4" max="4" width="16.7109375" style="29" bestFit="1" customWidth="1"/>
    <col min="5" max="5" width="17.7109375" style="29" bestFit="1" customWidth="1"/>
    <col min="6" max="6" width="12.140625" style="4" customWidth="1"/>
    <col min="7" max="7" width="16.42578125" style="29" bestFit="1" customWidth="1"/>
    <col min="8" max="8" width="14.42578125" style="4" bestFit="1" customWidth="1"/>
    <col min="9" max="9" width="12.85546875" style="4" bestFit="1" customWidth="1"/>
    <col min="10" max="16384" width="9.140625" style="4"/>
  </cols>
  <sheetData>
    <row r="1" spans="1:9" x14ac:dyDescent="0.2">
      <c r="A1" s="32" t="str">
        <f>+'2020 Proposed Impacts'!A1</f>
        <v>2020 Low Income Customer Charge</v>
      </c>
      <c r="B1" s="33"/>
      <c r="C1" s="33"/>
      <c r="D1" s="34"/>
      <c r="E1" s="34"/>
      <c r="F1" s="33"/>
      <c r="G1" s="34"/>
      <c r="H1" s="33"/>
      <c r="I1" s="35"/>
    </row>
    <row r="2" spans="1:9" x14ac:dyDescent="0.2">
      <c r="A2" s="36" t="str">
        <f>+'2020 Proposed Impacts'!A2</f>
        <v>Settlement Methodology</v>
      </c>
      <c r="B2" s="1"/>
      <c r="C2" s="1"/>
      <c r="D2" s="37"/>
      <c r="E2" s="37"/>
      <c r="F2" s="1"/>
      <c r="G2" s="37"/>
      <c r="H2" s="1"/>
      <c r="I2" s="38"/>
    </row>
    <row r="3" spans="1:9" x14ac:dyDescent="0.2">
      <c r="A3" s="39"/>
      <c r="I3" s="40"/>
    </row>
    <row r="4" spans="1:9" s="7" customFormat="1" ht="77.25" thickBot="1" x14ac:dyDescent="0.25">
      <c r="A4" s="41" t="s">
        <v>9</v>
      </c>
      <c r="B4" s="42" t="s">
        <v>64</v>
      </c>
      <c r="C4" s="42" t="s">
        <v>0</v>
      </c>
      <c r="D4" s="43" t="str">
        <f>+'2020 Proposed Impacts'!D6</f>
        <v>F2020 Forecast Delivered kWh 10/01/20 through 09/30/21</v>
      </c>
      <c r="E4" s="57" t="str">
        <f>"Forecast Delivered Base Revenue "&amp;TEXT(Controls!B7,"mmmm d, yyyy")&amp;" through "&amp;TEXT(Controls!B8,"mmmm d, yyyy")&amp;" (Note 1)"</f>
        <v>Forecast Delivered Base Revenue October 1, 2020 through September 30, 2021 (Note 1)</v>
      </c>
      <c r="F4" s="44" t="str">
        <f>"Proposed Equal % "&amp;TEXT(Controls!B1,"YYYY")&amp;" Low Income Rider (Excl Special Contract)"</f>
        <v>Proposed Equal % 2020 Low Income Rider (Excl Special Contract)</v>
      </c>
      <c r="G4" s="57" t="str">
        <f>"$ Including Proposed "&amp;TEXT(Controls!B1,"YYYY")&amp;" Low Income"</f>
        <v>$ Including Proposed 2020 Low Income</v>
      </c>
      <c r="H4" s="44" t="str">
        <f>"Proposed "&amp;TEXT(Controls!B1,"YYYY")&amp;" Low Income $"</f>
        <v>Proposed 2020 Low Income $</v>
      </c>
      <c r="I4" s="79" t="s">
        <v>104</v>
      </c>
    </row>
    <row r="5" spans="1:9" s="7" customFormat="1" ht="26.25" thickBot="1" x14ac:dyDescent="0.25">
      <c r="A5" s="41"/>
      <c r="B5" s="42"/>
      <c r="C5" s="42"/>
      <c r="D5" s="43" t="s">
        <v>14</v>
      </c>
      <c r="E5" s="43" t="s">
        <v>15</v>
      </c>
      <c r="F5" s="44" t="s">
        <v>134</v>
      </c>
      <c r="G5" s="42" t="s">
        <v>67</v>
      </c>
      <c r="H5" s="43" t="s">
        <v>68</v>
      </c>
      <c r="I5" s="79" t="s">
        <v>69</v>
      </c>
    </row>
    <row r="6" spans="1:9" x14ac:dyDescent="0.2">
      <c r="A6" s="39"/>
      <c r="D6" s="54"/>
      <c r="E6" s="54"/>
      <c r="I6" s="40"/>
    </row>
    <row r="7" spans="1:9" x14ac:dyDescent="0.2">
      <c r="A7" s="100">
        <v>1</v>
      </c>
      <c r="B7" s="76" t="s">
        <v>1</v>
      </c>
      <c r="C7" s="18">
        <v>7</v>
      </c>
      <c r="D7" s="54">
        <f>+'Estimated Base Revenue'!D11</f>
        <v>10986375000</v>
      </c>
      <c r="E7" s="55">
        <f>+'Estimated Base Revenue'!E11</f>
        <v>1153099000</v>
      </c>
      <c r="F7" s="89">
        <f>(IF(D7&gt;0,E7*$E$44/D7,0))</f>
        <v>1.0644782999053399E-3</v>
      </c>
      <c r="G7" s="30">
        <f>+H7+E7</f>
        <v>1164793757.7821226</v>
      </c>
      <c r="H7" s="30">
        <f>+F7*D7</f>
        <v>11694757.782122528</v>
      </c>
      <c r="I7" s="46">
        <f>IF(E7&gt;0,+H7/E7,0)</f>
        <v>1.0142024043141594E-2</v>
      </c>
    </row>
    <row r="8" spans="1:9" x14ac:dyDescent="0.2">
      <c r="A8" s="100">
        <f>+A7+1</f>
        <v>2</v>
      </c>
      <c r="B8" s="76"/>
      <c r="C8" s="18"/>
      <c r="D8" s="54"/>
      <c r="E8" s="55"/>
      <c r="F8" s="45"/>
      <c r="G8" s="30"/>
      <c r="H8" s="30"/>
      <c r="I8" s="46"/>
    </row>
    <row r="9" spans="1:9" x14ac:dyDescent="0.2">
      <c r="A9" s="100">
        <f t="shared" ref="A9:A44" si="0">+A8+1</f>
        <v>3</v>
      </c>
      <c r="B9" s="98" t="s">
        <v>46</v>
      </c>
      <c r="C9" s="85" t="s">
        <v>120</v>
      </c>
      <c r="D9" s="54">
        <f>+'Estimated Base Revenue'!D15</f>
        <v>2694981000</v>
      </c>
      <c r="E9" s="55">
        <f>+'Estimated Base Revenue'!E15</f>
        <v>269641000</v>
      </c>
      <c r="F9" s="89">
        <f>(IF(D9&gt;0,E9*$E$44/D9,0))</f>
        <v>1.0147401799926392E-3</v>
      </c>
      <c r="G9" s="55">
        <f>+H9+E9</f>
        <v>272375705.50501674</v>
      </c>
      <c r="H9" s="30">
        <f t="shared" ref="H9:H12" si="1">+F9*D9</f>
        <v>2734705.5050167427</v>
      </c>
      <c r="I9" s="46">
        <f>IF(E9&gt;0,+H9/E9,0)</f>
        <v>1.0142024043141594E-2</v>
      </c>
    </row>
    <row r="10" spans="1:9" x14ac:dyDescent="0.2">
      <c r="A10" s="100">
        <f t="shared" si="0"/>
        <v>4</v>
      </c>
      <c r="B10" s="98" t="s">
        <v>47</v>
      </c>
      <c r="C10" s="86" t="s">
        <v>121</v>
      </c>
      <c r="D10" s="54">
        <f>+'Estimated Base Revenue'!D16</f>
        <v>2860305000</v>
      </c>
      <c r="E10" s="55">
        <f>+'Estimated Base Revenue'!E16</f>
        <v>258067000</v>
      </c>
      <c r="F10" s="89">
        <f>(IF(D10&gt;0,E10*$E$44/D10,0))</f>
        <v>9.1504987011574695E-4</v>
      </c>
      <c r="G10" s="55">
        <f t="shared" ref="G10:G12" si="2">+H10+E10</f>
        <v>260684321.71874142</v>
      </c>
      <c r="H10" s="30">
        <f t="shared" si="1"/>
        <v>2617321.7187414216</v>
      </c>
      <c r="I10" s="46">
        <f>IF(E10&gt;0,+H10/E10,0)</f>
        <v>1.0142024043141594E-2</v>
      </c>
    </row>
    <row r="11" spans="1:9" x14ac:dyDescent="0.2">
      <c r="A11" s="100">
        <f t="shared" si="0"/>
        <v>5</v>
      </c>
      <c r="B11" s="98" t="s">
        <v>48</v>
      </c>
      <c r="C11" s="86" t="s">
        <v>122</v>
      </c>
      <c r="D11" s="54">
        <f>+'Estimated Base Revenue'!D17</f>
        <v>1664563000</v>
      </c>
      <c r="E11" s="55">
        <f>+'Estimated Base Revenue'!E17</f>
        <v>139312000</v>
      </c>
      <c r="F11" s="89">
        <f>(IF(D11&gt;0,E11*$E$44/D11,0))</f>
        <v>8.488147660966523E-4</v>
      </c>
      <c r="G11" s="55">
        <f t="shared" si="2"/>
        <v>140724905.65349814</v>
      </c>
      <c r="H11" s="30">
        <f t="shared" si="1"/>
        <v>1412905.6534981418</v>
      </c>
      <c r="I11" s="46">
        <f>IF(E11&gt;0,+H11/E11,0)</f>
        <v>1.0142024043141594E-2</v>
      </c>
    </row>
    <row r="12" spans="1:9" x14ac:dyDescent="0.2">
      <c r="A12" s="100">
        <f t="shared" si="0"/>
        <v>6</v>
      </c>
      <c r="B12" s="99" t="s">
        <v>49</v>
      </c>
      <c r="C12" s="18">
        <v>29</v>
      </c>
      <c r="D12" s="54">
        <f>+'Estimated Base Revenue'!D18</f>
        <v>14579000</v>
      </c>
      <c r="E12" s="55">
        <f>+'Estimated Base Revenue'!E18</f>
        <v>1158000</v>
      </c>
      <c r="F12" s="89">
        <f>(IF(D12&gt;0,E12*$E$44/D12,0))</f>
        <v>8.0557403401865463E-4</v>
      </c>
      <c r="G12" s="55">
        <f t="shared" si="2"/>
        <v>1169744.463841958</v>
      </c>
      <c r="H12" s="30">
        <f t="shared" si="1"/>
        <v>11744.463841957966</v>
      </c>
      <c r="I12" s="46">
        <f>IF(E12&gt;0,+H12/E12,0)</f>
        <v>1.0142024043141594E-2</v>
      </c>
    </row>
    <row r="13" spans="1:9" x14ac:dyDescent="0.2">
      <c r="A13" s="100">
        <f t="shared" si="0"/>
        <v>7</v>
      </c>
      <c r="B13" s="76" t="s">
        <v>50</v>
      </c>
      <c r="C13" s="18"/>
      <c r="D13" s="54">
        <f>SUM(D9:D12)</f>
        <v>7234428000</v>
      </c>
      <c r="E13" s="55">
        <f>SUM(E9:E12)</f>
        <v>668178000</v>
      </c>
      <c r="F13" s="89">
        <f>+H13/D13</f>
        <v>9.3672607441780669E-4</v>
      </c>
      <c r="G13" s="30">
        <f>SUM(G9:G12)</f>
        <v>674954677.34109819</v>
      </c>
      <c r="H13" s="30">
        <f>SUM(H9:H12)</f>
        <v>6776677.3410982648</v>
      </c>
      <c r="I13" s="46">
        <f>IF(E13&gt;0,+H13/E13,0)</f>
        <v>1.0142024043141596E-2</v>
      </c>
    </row>
    <row r="14" spans="1:9" x14ac:dyDescent="0.2">
      <c r="A14" s="100">
        <f t="shared" si="0"/>
        <v>8</v>
      </c>
      <c r="B14" s="76"/>
      <c r="C14" s="18"/>
      <c r="D14" s="54"/>
      <c r="E14" s="55"/>
      <c r="F14" s="45"/>
      <c r="G14" s="30"/>
      <c r="H14" s="30"/>
      <c r="I14" s="46"/>
    </row>
    <row r="15" spans="1:9" x14ac:dyDescent="0.2">
      <c r="A15" s="100">
        <f t="shared" si="0"/>
        <v>9</v>
      </c>
      <c r="B15" s="98" t="s">
        <v>51</v>
      </c>
      <c r="C15" s="86" t="s">
        <v>124</v>
      </c>
      <c r="D15" s="54">
        <f>+'Estimated Base Revenue'!D22</f>
        <v>1209951000</v>
      </c>
      <c r="E15" s="55">
        <f>+'Estimated Base Revenue'!E22</f>
        <v>100437000</v>
      </c>
      <c r="F15" s="89">
        <f>(IF(D15&gt;0,E15*$E$44/D15,0))</f>
        <v>8.4188076113909764E-4</v>
      </c>
      <c r="G15" s="55">
        <f t="shared" ref="G15:G17" si="3">+H15+E15</f>
        <v>101455634.46882102</v>
      </c>
      <c r="H15" s="30">
        <f t="shared" ref="H15:H17" si="4">+F15*D15</f>
        <v>1018634.4688210123</v>
      </c>
      <c r="I15" s="46">
        <f>IF(E15&gt;0,+H15/E15,0)</f>
        <v>1.0142024043141594E-2</v>
      </c>
    </row>
    <row r="16" spans="1:9" x14ac:dyDescent="0.2">
      <c r="A16" s="100">
        <f t="shared" si="0"/>
        <v>10</v>
      </c>
      <c r="B16" s="99" t="s">
        <v>52</v>
      </c>
      <c r="C16" s="18">
        <v>35</v>
      </c>
      <c r="D16" s="54">
        <f>+'Estimated Base Revenue'!D23</f>
        <v>4333000</v>
      </c>
      <c r="E16" s="55">
        <f>+'Estimated Base Revenue'!E23</f>
        <v>257000</v>
      </c>
      <c r="F16" s="89">
        <f>(IF(D16&gt;0,E16*$E$44/D16,0))</f>
        <v>6.015463141212531E-4</v>
      </c>
      <c r="G16" s="55">
        <f t="shared" si="3"/>
        <v>259606.50017908739</v>
      </c>
      <c r="H16" s="30">
        <f t="shared" si="4"/>
        <v>2606.5001790873898</v>
      </c>
      <c r="I16" s="46">
        <f>IF(E16&gt;0,+H16/E16,0)</f>
        <v>1.0142024043141594E-2</v>
      </c>
    </row>
    <row r="17" spans="1:9" x14ac:dyDescent="0.2">
      <c r="A17" s="100">
        <f t="shared" si="0"/>
        <v>11</v>
      </c>
      <c r="B17" s="99" t="s">
        <v>53</v>
      </c>
      <c r="C17" s="18">
        <v>43</v>
      </c>
      <c r="D17" s="54">
        <f>+'Estimated Base Revenue'!D24</f>
        <v>111404000</v>
      </c>
      <c r="E17" s="55">
        <f>+'Estimated Base Revenue'!E24</f>
        <v>9772000</v>
      </c>
      <c r="F17" s="89">
        <f>(IF(D17&gt;0,E17*$E$44/D17,0))</f>
        <v>8.8962567726095707E-4</v>
      </c>
      <c r="G17" s="55">
        <f t="shared" si="3"/>
        <v>9871107.8589495793</v>
      </c>
      <c r="H17" s="30">
        <f t="shared" si="4"/>
        <v>99107.858949579662</v>
      </c>
      <c r="I17" s="46">
        <f>IF(E17&gt;0,+H17/E17,0)</f>
        <v>1.0142024043141594E-2</v>
      </c>
    </row>
    <row r="18" spans="1:9" x14ac:dyDescent="0.2">
      <c r="A18" s="100">
        <f t="shared" si="0"/>
        <v>12</v>
      </c>
      <c r="B18" s="58" t="s">
        <v>54</v>
      </c>
      <c r="C18" s="18"/>
      <c r="D18" s="54">
        <f>SUM(D15:D17)</f>
        <v>1325688000</v>
      </c>
      <c r="E18" s="55">
        <f>SUM(E15:E17)</f>
        <v>110466000</v>
      </c>
      <c r="F18" s="89">
        <f>+H18/D18</f>
        <v>8.4510746717906431E-4</v>
      </c>
      <c r="G18" s="30">
        <f>SUM(G15:G17)</f>
        <v>111586348.82794967</v>
      </c>
      <c r="H18" s="30">
        <f>SUM(H15:H17)</f>
        <v>1120348.8279496795</v>
      </c>
      <c r="I18" s="46">
        <f>IF(E18&gt;0,+H18/E18,0)</f>
        <v>1.0142024043141596E-2</v>
      </c>
    </row>
    <row r="19" spans="1:9" x14ac:dyDescent="0.2">
      <c r="A19" s="100">
        <f t="shared" si="0"/>
        <v>13</v>
      </c>
      <c r="B19" s="58"/>
      <c r="C19" s="18"/>
      <c r="D19" s="54"/>
      <c r="E19" s="55"/>
      <c r="F19" s="45"/>
      <c r="G19" s="30"/>
      <c r="H19" s="30"/>
      <c r="I19" s="46"/>
    </row>
    <row r="20" spans="1:9" x14ac:dyDescent="0.2">
      <c r="A20" s="100">
        <f t="shared" si="0"/>
        <v>14</v>
      </c>
      <c r="B20" s="76" t="s">
        <v>71</v>
      </c>
      <c r="C20" s="18">
        <v>40</v>
      </c>
      <c r="D20" s="54">
        <f>+'Estimated Base Revenue'!D27</f>
        <v>121199000</v>
      </c>
      <c r="E20" s="55">
        <f>+'Estimated Base Revenue'!E27</f>
        <v>8445000</v>
      </c>
      <c r="F20" s="89">
        <f>(IF(D20&gt;0,E20*$E$44/D20,0))</f>
        <v>7.0668399115777158E-4</v>
      </c>
      <c r="G20" s="55">
        <f t="shared" ref="G20:G23" si="5">+H20+E20</f>
        <v>8530649.3930443302</v>
      </c>
      <c r="H20" s="30">
        <f>+F20*D20</f>
        <v>85649.393044330762</v>
      </c>
      <c r="I20" s="46">
        <f>IF(E20&gt;0,+H20/E20,0)</f>
        <v>1.0142024043141594E-2</v>
      </c>
    </row>
    <row r="21" spans="1:9" x14ac:dyDescent="0.2">
      <c r="A21" s="100">
        <f t="shared" si="0"/>
        <v>15</v>
      </c>
      <c r="B21" s="58"/>
      <c r="C21" s="18"/>
      <c r="D21" s="54"/>
      <c r="E21" s="55"/>
      <c r="F21" s="45"/>
      <c r="G21" s="30"/>
      <c r="H21" s="30"/>
      <c r="I21" s="46"/>
    </row>
    <row r="22" spans="1:9" x14ac:dyDescent="0.2">
      <c r="A22" s="100">
        <f t="shared" si="0"/>
        <v>16</v>
      </c>
      <c r="B22" s="99" t="s">
        <v>56</v>
      </c>
      <c r="C22" s="18">
        <v>46</v>
      </c>
      <c r="D22" s="54">
        <f>+'Estimated Base Revenue'!D30</f>
        <v>65360000</v>
      </c>
      <c r="E22" s="55">
        <f>+'Estimated Base Revenue'!E30</f>
        <v>4386000</v>
      </c>
      <c r="F22" s="89">
        <f>(IF(D22&gt;0,E22*$E$44/D22,0))</f>
        <v>6.8058319236871223E-4</v>
      </c>
      <c r="G22" s="55">
        <f t="shared" si="5"/>
        <v>4430482.9174532192</v>
      </c>
      <c r="H22" s="30">
        <f t="shared" ref="H22:H23" si="6">+F22*D22</f>
        <v>44482.91745321903</v>
      </c>
      <c r="I22" s="46">
        <f>IF(E22&gt;0,+H22/E22,0)</f>
        <v>1.0142024043141594E-2</v>
      </c>
    </row>
    <row r="23" spans="1:9" x14ac:dyDescent="0.2">
      <c r="A23" s="100">
        <f t="shared" si="0"/>
        <v>17</v>
      </c>
      <c r="B23" s="98" t="s">
        <v>57</v>
      </c>
      <c r="C23" s="18">
        <v>49</v>
      </c>
      <c r="D23" s="54">
        <f>+'Estimated Base Revenue'!D31</f>
        <v>517869000</v>
      </c>
      <c r="E23" s="55">
        <f>+'Estimated Base Revenue'!E31</f>
        <v>34025000</v>
      </c>
      <c r="F23" s="89">
        <f>(IF(D23&gt;0,E23*$E$44/D23,0))</f>
        <v>6.6635069499794875E-4</v>
      </c>
      <c r="G23" s="55">
        <f t="shared" si="5"/>
        <v>34370082.36806789</v>
      </c>
      <c r="H23" s="30">
        <f t="shared" si="6"/>
        <v>345082.36806789273</v>
      </c>
      <c r="I23" s="46">
        <f>IF(E23&gt;0,+H23/E23,0)</f>
        <v>1.0142024043141594E-2</v>
      </c>
    </row>
    <row r="24" spans="1:9" x14ac:dyDescent="0.2">
      <c r="A24" s="100">
        <f t="shared" si="0"/>
        <v>18</v>
      </c>
      <c r="B24" s="76" t="s">
        <v>58</v>
      </c>
      <c r="C24" s="18"/>
      <c r="D24" s="54">
        <f>SUM(D22:D23)</f>
        <v>583229000</v>
      </c>
      <c r="E24" s="55">
        <f>SUM(E22:E23)</f>
        <v>38411000</v>
      </c>
      <c r="F24" s="89">
        <f>+H24/D24</f>
        <v>6.6794567060470542E-4</v>
      </c>
      <c r="G24" s="29">
        <f>SUM(G22:G23)</f>
        <v>38800565.285521112</v>
      </c>
      <c r="H24" s="30">
        <f>SUM(H22:H23)</f>
        <v>389565.28552111174</v>
      </c>
      <c r="I24" s="46">
        <f>IF(E24&gt;0,+H24/E24,0)</f>
        <v>1.0142024043141594E-2</v>
      </c>
    </row>
    <row r="25" spans="1:9" x14ac:dyDescent="0.2">
      <c r="A25" s="100">
        <f t="shared" si="0"/>
        <v>19</v>
      </c>
      <c r="B25" s="76"/>
      <c r="C25" s="18"/>
      <c r="D25" s="54"/>
      <c r="E25" s="55"/>
      <c r="F25" s="45"/>
      <c r="G25" s="30"/>
      <c r="H25" s="30"/>
      <c r="I25" s="46"/>
    </row>
    <row r="26" spans="1:9" x14ac:dyDescent="0.2">
      <c r="A26" s="100">
        <f t="shared" si="0"/>
        <v>20</v>
      </c>
      <c r="B26" s="76" t="s">
        <v>59</v>
      </c>
      <c r="C26" s="86" t="s">
        <v>203</v>
      </c>
      <c r="D26" s="54">
        <f>+'Estimated Base Revenue'!D34</f>
        <v>64372000</v>
      </c>
      <c r="E26" s="55">
        <f>+'Estimated Base Revenue'!E34</f>
        <v>15104000</v>
      </c>
      <c r="F26" s="89">
        <f>(IF(D26&gt;0,E26*$E$44/D26,0))</f>
        <v>2.3796857507551519E-3</v>
      </c>
      <c r="G26" s="55">
        <f t="shared" ref="G26:G31" si="7">+H26+E26</f>
        <v>15257185.13114761</v>
      </c>
      <c r="H26" s="30">
        <f>+F26*D26</f>
        <v>153185.13114761063</v>
      </c>
      <c r="I26" s="46">
        <f>IF(E26&gt;0,+H26/E26,0)</f>
        <v>1.0142024043141594E-2</v>
      </c>
    </row>
    <row r="27" spans="1:9" x14ac:dyDescent="0.2">
      <c r="A27" s="100">
        <f t="shared" si="0"/>
        <v>21</v>
      </c>
      <c r="B27" s="76"/>
      <c r="C27" s="86"/>
      <c r="D27" s="54"/>
      <c r="E27" s="55"/>
      <c r="F27" s="45"/>
      <c r="G27" s="30"/>
      <c r="H27" s="30"/>
      <c r="I27" s="46"/>
    </row>
    <row r="28" spans="1:9" x14ac:dyDescent="0.2">
      <c r="A28" s="100">
        <f t="shared" si="0"/>
        <v>22</v>
      </c>
      <c r="B28" s="76" t="s">
        <v>100</v>
      </c>
      <c r="C28" s="86" t="s">
        <v>125</v>
      </c>
      <c r="D28" s="54">
        <f>+'Estimated Base Revenue'!D36</f>
        <v>1974698000</v>
      </c>
      <c r="E28" s="55">
        <f>+'Estimated Base Revenue'!E36</f>
        <v>8297000</v>
      </c>
      <c r="F28" s="89">
        <f>(IF(D28&gt;0,E28*$E$44/D28,0))</f>
        <v>4.2613287442406791E-5</v>
      </c>
      <c r="G28" s="55">
        <f t="shared" si="7"/>
        <v>8381148.3734859461</v>
      </c>
      <c r="H28" s="30">
        <f>+F28*D28</f>
        <v>84148.373485945805</v>
      </c>
      <c r="I28" s="46">
        <f>IF(E28&gt;0,+H28/E28,0)</f>
        <v>1.0142024043141594E-2</v>
      </c>
    </row>
    <row r="29" spans="1:9" x14ac:dyDescent="0.2">
      <c r="A29" s="100">
        <f t="shared" si="0"/>
        <v>23</v>
      </c>
      <c r="B29" s="58" t="s">
        <v>229</v>
      </c>
      <c r="C29" s="86"/>
      <c r="D29" s="54">
        <f>SUM(D28,D26,D24,D20,D18,D13,D7)</f>
        <v>22289989000</v>
      </c>
      <c r="E29" s="54">
        <f>SUM(E28,E26,E24,E20,E18,E13,E7)</f>
        <v>2002000000</v>
      </c>
      <c r="F29" s="89">
        <f>(IF(D29&gt;0,E29*$E$44/D29,0))</f>
        <v>9.1091709979621211E-4</v>
      </c>
      <c r="G29" s="55">
        <f>SUM(G28,G26,G24,G20,G18,G13,G7)</f>
        <v>2022304332.1343694</v>
      </c>
      <c r="H29" s="55">
        <f>SUM(H28,H26,H24,H20,H18,H13,H7)</f>
        <v>20304332.13436947</v>
      </c>
      <c r="I29" s="46">
        <f>IF(E29&gt;0,+H29/E29,0)</f>
        <v>1.0142024043141594E-2</v>
      </c>
    </row>
    <row r="30" spans="1:9" x14ac:dyDescent="0.2">
      <c r="A30" s="100">
        <f t="shared" si="0"/>
        <v>24</v>
      </c>
      <c r="B30" s="76"/>
      <c r="D30" s="54"/>
      <c r="E30" s="55"/>
      <c r="G30" s="30"/>
      <c r="H30" s="30"/>
      <c r="I30" s="40"/>
    </row>
    <row r="31" spans="1:9" x14ac:dyDescent="0.2">
      <c r="A31" s="100">
        <f t="shared" si="0"/>
        <v>25</v>
      </c>
      <c r="B31" s="58" t="s">
        <v>227</v>
      </c>
      <c r="C31" s="86" t="s">
        <v>211</v>
      </c>
      <c r="D31" s="54">
        <f>+'Estimated Base Revenue'!D38</f>
        <v>484745000</v>
      </c>
      <c r="E31" s="55">
        <f>+'Estimated Base Revenue'!E38</f>
        <v>6374000</v>
      </c>
      <c r="F31" s="89">
        <v>6.1399999999999996E-4</v>
      </c>
      <c r="G31" s="55">
        <f t="shared" si="7"/>
        <v>6671633.4299999997</v>
      </c>
      <c r="H31" s="55">
        <f>+F31*D31</f>
        <v>297633.43</v>
      </c>
      <c r="I31" s="153" t="s">
        <v>217</v>
      </c>
    </row>
    <row r="32" spans="1:9" x14ac:dyDescent="0.2">
      <c r="A32" s="100">
        <f t="shared" si="0"/>
        <v>26</v>
      </c>
      <c r="B32" s="58" t="s">
        <v>228</v>
      </c>
      <c r="D32" s="54">
        <f>SUM(D29,D31)</f>
        <v>22774734000</v>
      </c>
      <c r="E32" s="159">
        <f>SUM(E29,E31)</f>
        <v>2008374000</v>
      </c>
      <c r="F32" s="89">
        <f>+H32/D32</f>
        <v>9.0459741766334004E-4</v>
      </c>
      <c r="G32" s="55">
        <f>SUM(G29,G31)</f>
        <v>2028975965.5643694</v>
      </c>
      <c r="H32" s="55">
        <f>SUM(H29,H31)</f>
        <v>20601965.56436947</v>
      </c>
      <c r="I32" s="46">
        <f>IF(E32&gt;0,+H32/E32,0)</f>
        <v>1.0258032400523741E-2</v>
      </c>
    </row>
    <row r="33" spans="1:9" ht="13.5" thickBot="1" x14ac:dyDescent="0.25">
      <c r="A33" s="101">
        <f t="shared" si="0"/>
        <v>27</v>
      </c>
      <c r="B33" s="3"/>
      <c r="C33" s="47"/>
      <c r="D33" s="56"/>
      <c r="E33" s="56"/>
      <c r="F33" s="3"/>
      <c r="G33" s="48"/>
      <c r="H33" s="49"/>
      <c r="I33" s="50"/>
    </row>
    <row r="34" spans="1:9" x14ac:dyDescent="0.2">
      <c r="A34" s="5">
        <f t="shared" si="0"/>
        <v>28</v>
      </c>
      <c r="D34" s="54"/>
      <c r="E34" s="54"/>
    </row>
    <row r="35" spans="1:9" x14ac:dyDescent="0.2">
      <c r="A35" s="5">
        <f t="shared" si="0"/>
        <v>29</v>
      </c>
      <c r="B35" s="4" t="s">
        <v>61</v>
      </c>
      <c r="D35" s="54">
        <f>+'Estimated Base Revenue'!D42</f>
        <v>7406000</v>
      </c>
      <c r="E35" s="55">
        <f>+'Estimated Base Revenue'!E42</f>
        <v>343000</v>
      </c>
    </row>
    <row r="36" spans="1:9" x14ac:dyDescent="0.2">
      <c r="A36" s="5">
        <f t="shared" si="0"/>
        <v>30</v>
      </c>
      <c r="B36" s="4" t="s">
        <v>62</v>
      </c>
      <c r="D36" s="54">
        <f>+D35+D32</f>
        <v>22782140000</v>
      </c>
      <c r="E36" s="55">
        <f>+E35+E32</f>
        <v>2008717000</v>
      </c>
    </row>
    <row r="37" spans="1:9" x14ac:dyDescent="0.2">
      <c r="A37" s="5">
        <f t="shared" si="0"/>
        <v>31</v>
      </c>
      <c r="D37" s="54"/>
      <c r="E37" s="159"/>
    </row>
    <row r="38" spans="1:9" x14ac:dyDescent="0.2">
      <c r="A38" s="5">
        <f t="shared" si="0"/>
        <v>32</v>
      </c>
      <c r="B38" s="58" t="s">
        <v>215</v>
      </c>
      <c r="D38" s="54"/>
      <c r="E38" s="200">
        <f>+'Revenue Req 2020-2021'!F29</f>
        <v>20601965.56436947</v>
      </c>
      <c r="F38" s="51"/>
    </row>
    <row r="39" spans="1:9" x14ac:dyDescent="0.2">
      <c r="A39" s="5">
        <f t="shared" si="0"/>
        <v>33</v>
      </c>
      <c r="B39" s="58" t="s">
        <v>218</v>
      </c>
      <c r="D39" s="54"/>
      <c r="E39" s="55">
        <f>-H31</f>
        <v>-297633.43</v>
      </c>
      <c r="F39" s="51"/>
      <c r="G39" s="54"/>
    </row>
    <row r="40" spans="1:9" x14ac:dyDescent="0.2">
      <c r="A40" s="5">
        <f t="shared" si="0"/>
        <v>34</v>
      </c>
      <c r="B40" s="58" t="s">
        <v>214</v>
      </c>
      <c r="D40" s="54"/>
      <c r="E40" s="55">
        <f>SUM(E38:E39)</f>
        <v>20304332.13436947</v>
      </c>
      <c r="F40" s="51"/>
      <c r="G40" s="54"/>
    </row>
    <row r="41" spans="1:9" x14ac:dyDescent="0.2">
      <c r="A41" s="5">
        <f t="shared" si="0"/>
        <v>35</v>
      </c>
      <c r="B41" s="58"/>
      <c r="D41" s="54"/>
      <c r="E41" s="55"/>
      <c r="F41" s="51"/>
      <c r="G41" s="54"/>
    </row>
    <row r="42" spans="1:9" x14ac:dyDescent="0.2">
      <c r="A42" s="5">
        <f t="shared" si="0"/>
        <v>36</v>
      </c>
      <c r="B42" s="4" t="s">
        <v>212</v>
      </c>
      <c r="D42" s="54"/>
      <c r="E42" s="159">
        <f>+E29</f>
        <v>2002000000</v>
      </c>
      <c r="F42" s="51"/>
      <c r="G42" s="54"/>
    </row>
    <row r="43" spans="1:9" ht="13.5" thickBot="1" x14ac:dyDescent="0.25">
      <c r="A43" s="5">
        <f t="shared" si="0"/>
        <v>37</v>
      </c>
      <c r="D43" s="54"/>
      <c r="E43" s="54"/>
    </row>
    <row r="44" spans="1:9" ht="13.5" thickBot="1" x14ac:dyDescent="0.25">
      <c r="A44" s="138">
        <f t="shared" si="0"/>
        <v>38</v>
      </c>
      <c r="B44" s="142" t="s">
        <v>216</v>
      </c>
      <c r="C44" s="140"/>
      <c r="D44" s="141"/>
      <c r="E44" s="150">
        <f>+E40/E42</f>
        <v>1.0142024043141594E-2</v>
      </c>
      <c r="F44" s="139" t="s">
        <v>70</v>
      </c>
      <c r="G44" s="143"/>
      <c r="H44" s="144"/>
      <c r="I44" s="145"/>
    </row>
    <row r="45" spans="1:9" x14ac:dyDescent="0.2">
      <c r="D45" s="54"/>
      <c r="E45" s="54"/>
    </row>
    <row r="46" spans="1:9" x14ac:dyDescent="0.2">
      <c r="D46" s="54"/>
      <c r="E46" s="54"/>
    </row>
    <row r="47" spans="1:9" s="80" customFormat="1" ht="33" customHeight="1" x14ac:dyDescent="0.2">
      <c r="A47" s="328" t="s">
        <v>128</v>
      </c>
      <c r="B47" s="328"/>
      <c r="C47" s="328"/>
      <c r="D47" s="328"/>
      <c r="E47" s="328"/>
      <c r="F47" s="328"/>
      <c r="G47" s="328"/>
      <c r="H47" s="328"/>
      <c r="I47" s="328"/>
    </row>
    <row r="48" spans="1:9" x14ac:dyDescent="0.2">
      <c r="D48" s="54"/>
      <c r="E48" s="54"/>
    </row>
  </sheetData>
  <mergeCells count="1">
    <mergeCell ref="A47:I47"/>
  </mergeCells>
  <phoneticPr fontId="3" type="noConversion"/>
  <printOptions horizontalCentered="1"/>
  <pageMargins left="0.7" right="0.7" top="0.75" bottom="0.75" header="0.3" footer="0.3"/>
  <pageSetup scale="73" orientation="landscape" r:id="rId1"/>
  <headerFooter alignWithMargins="0">
    <oddHeader>&amp;C2019 Low Income Program Workpapers</oddHeader>
    <oddFooter>&amp;L&amp;F
&amp;A&amp;CPage# &amp;P of &amp;N&amp;R&amp;D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8"/>
  <sheetViews>
    <sheetView tabSelected="1" workbookViewId="0">
      <pane xSplit="4" ySplit="7" topLeftCell="E180" activePane="bottomRight" state="frozen"/>
      <selection activeCell="B71" sqref="B71"/>
      <selection pane="topRight" activeCell="B71" sqref="B71"/>
      <selection pane="bottomLeft" activeCell="B71" sqref="B71"/>
      <selection pane="bottomRight" activeCell="D194" sqref="D194"/>
    </sheetView>
  </sheetViews>
  <sheetFormatPr defaultColWidth="8.85546875" defaultRowHeight="15" x14ac:dyDescent="0.25"/>
  <cols>
    <col min="1" max="1" width="4.42578125" style="102" bestFit="1" customWidth="1"/>
    <col min="2" max="2" width="44.28515625" style="102" bestFit="1" customWidth="1"/>
    <col min="3" max="3" width="18.7109375" style="102" bestFit="1" customWidth="1"/>
    <col min="4" max="4" width="12.28515625" style="102" bestFit="1" customWidth="1"/>
    <col min="5" max="5" width="11.85546875" style="102" bestFit="1" customWidth="1"/>
    <col min="6" max="7" width="11.28515625" style="102" bestFit="1" customWidth="1"/>
    <col min="8" max="8" width="12.7109375" style="102" bestFit="1" customWidth="1"/>
    <col min="9" max="9" width="12" style="102" bestFit="1" customWidth="1"/>
    <col min="10" max="10" width="13" style="102" customWidth="1"/>
    <col min="11" max="11" width="9.7109375" style="132" bestFit="1" customWidth="1"/>
    <col min="12" max="13" width="9.7109375" style="102" bestFit="1" customWidth="1"/>
    <col min="14" max="16384" width="8.85546875" style="102"/>
  </cols>
  <sheetData>
    <row r="1" spans="1:13" x14ac:dyDescent="0.25">
      <c r="A1" s="336" t="s">
        <v>7</v>
      </c>
      <c r="B1" s="336"/>
      <c r="C1" s="336"/>
      <c r="D1" s="336"/>
      <c r="E1" s="336"/>
      <c r="F1" s="336"/>
      <c r="G1" s="336"/>
      <c r="H1" s="336"/>
      <c r="I1" s="336"/>
      <c r="J1" s="336"/>
    </row>
    <row r="2" spans="1:13" x14ac:dyDescent="0.25">
      <c r="A2" s="337" t="str">
        <f>TEXT(Controls!B1,"YYYY")&amp;" Low Income Workpapers"</f>
        <v>2020 Low Income Workpapers</v>
      </c>
      <c r="B2" s="336"/>
      <c r="C2" s="336"/>
      <c r="D2" s="336"/>
      <c r="E2" s="336"/>
      <c r="F2" s="336"/>
      <c r="G2" s="336"/>
      <c r="H2" s="336"/>
      <c r="I2" s="336"/>
      <c r="J2" s="336"/>
    </row>
    <row r="3" spans="1:13" x14ac:dyDescent="0.25">
      <c r="A3" s="337" t="str">
        <f>"Test Year Ending "&amp;TEXT(Controls!B8,"mmmm d, yyyy")</f>
        <v>Test Year Ending September 30, 2021</v>
      </c>
      <c r="B3" s="336"/>
      <c r="C3" s="336"/>
      <c r="D3" s="336"/>
      <c r="E3" s="336"/>
      <c r="F3" s="336"/>
      <c r="G3" s="336"/>
      <c r="H3" s="336"/>
      <c r="I3" s="336"/>
      <c r="J3" s="336"/>
    </row>
    <row r="4" spans="1:13" x14ac:dyDescent="0.25">
      <c r="A4" s="106"/>
      <c r="B4" s="335"/>
      <c r="C4" s="335"/>
      <c r="D4" s="335"/>
      <c r="E4" s="335"/>
      <c r="F4" s="335"/>
      <c r="G4" s="104"/>
      <c r="H4" s="104"/>
      <c r="I4" s="104"/>
    </row>
    <row r="5" spans="1:13" ht="90" x14ac:dyDescent="0.25">
      <c r="A5" s="129" t="s">
        <v>9</v>
      </c>
      <c r="B5" s="129" t="s">
        <v>0</v>
      </c>
      <c r="C5" s="129" t="s">
        <v>10</v>
      </c>
      <c r="D5" s="129" t="s">
        <v>188</v>
      </c>
      <c r="E5" s="130" t="str">
        <f>"Current Base Lamp Demand &amp; Energy Charges from COS Effective "&amp;TEXT(Controls!B4,"mm/dd/yyyy")</f>
        <v>Current Base Lamp Demand &amp; Energy Charges from COS Effective 10/12/2019</v>
      </c>
      <c r="F5" s="130" t="str">
        <f>"Proposed Schedule 129 Lamp Charge Effective "&amp;TEXT(Controls!B1,"mm/dd/YYYY")</f>
        <v>Proposed Schedule 129 Lamp Charge Effective 10/01/2020</v>
      </c>
      <c r="G5" s="130" t="s">
        <v>250</v>
      </c>
      <c r="H5" s="130" t="s">
        <v>273</v>
      </c>
      <c r="I5" s="130" t="str">
        <f>"Proposed Schedule 129 Lamp Revenue @ "&amp;TEXT(Controls!B1,"mm/dd/yyyy")</f>
        <v>Proposed Schedule 129 Lamp Revenue @ 10/01/2020</v>
      </c>
      <c r="J5" s="130" t="s">
        <v>209</v>
      </c>
      <c r="L5" s="129" t="s">
        <v>207</v>
      </c>
      <c r="M5" s="129" t="s">
        <v>208</v>
      </c>
    </row>
    <row r="6" spans="1:13" x14ac:dyDescent="0.25">
      <c r="A6" s="106"/>
      <c r="B6" s="127"/>
      <c r="C6" s="127"/>
      <c r="D6" s="123"/>
      <c r="E6" s="127" t="s">
        <v>81</v>
      </c>
      <c r="F6" s="127" t="s">
        <v>82</v>
      </c>
      <c r="G6" s="131" t="s">
        <v>83</v>
      </c>
      <c r="H6" s="128" t="s">
        <v>109</v>
      </c>
      <c r="I6" s="128" t="s">
        <v>84</v>
      </c>
      <c r="J6" s="131"/>
    </row>
    <row r="7" spans="1:13" x14ac:dyDescent="0.25">
      <c r="A7" s="106"/>
      <c r="B7" s="127"/>
      <c r="C7" s="127"/>
      <c r="D7" s="123"/>
      <c r="E7" s="123"/>
      <c r="F7" s="126" t="s">
        <v>200</v>
      </c>
      <c r="G7" s="104"/>
      <c r="H7" s="126" t="s">
        <v>189</v>
      </c>
      <c r="I7" s="126" t="s">
        <v>190</v>
      </c>
    </row>
    <row r="8" spans="1:13" ht="15.75" thickBot="1" x14ac:dyDescent="0.3">
      <c r="A8" s="106"/>
      <c r="B8" s="105"/>
      <c r="C8" s="105"/>
      <c r="D8" s="105"/>
      <c r="E8" s="114"/>
      <c r="F8" s="114"/>
      <c r="G8" s="110"/>
      <c r="H8" s="110"/>
      <c r="I8" s="110"/>
    </row>
    <row r="9" spans="1:13" x14ac:dyDescent="0.25">
      <c r="A9" s="106"/>
      <c r="B9" s="105"/>
      <c r="C9" s="105"/>
      <c r="D9" s="105"/>
      <c r="E9" s="105"/>
      <c r="F9" s="105"/>
      <c r="G9" s="104"/>
      <c r="H9" s="104"/>
      <c r="I9" s="104"/>
      <c r="J9" s="137" t="s">
        <v>201</v>
      </c>
      <c r="K9" s="102"/>
    </row>
    <row r="10" spans="1:13" ht="15.75" thickBot="1" x14ac:dyDescent="0.3">
      <c r="A10" s="134">
        <v>1</v>
      </c>
      <c r="B10" s="108" t="s">
        <v>206</v>
      </c>
      <c r="C10" s="105"/>
      <c r="D10" s="105"/>
      <c r="E10" s="105"/>
      <c r="F10" s="105"/>
      <c r="G10" s="109"/>
      <c r="H10" s="135">
        <f>SUM(H25:H200)</f>
        <v>4705542</v>
      </c>
      <c r="I10" s="103">
        <f>SUM(I25:I200)</f>
        <v>153168</v>
      </c>
      <c r="J10" s="160">
        <f>+J12+J11</f>
        <v>3.2562194851009862E-2</v>
      </c>
      <c r="K10" s="102"/>
    </row>
    <row r="11" spans="1:13" x14ac:dyDescent="0.25">
      <c r="A11" s="134">
        <f>+A10+1</f>
        <v>2</v>
      </c>
      <c r="B11" s="108" t="s">
        <v>205</v>
      </c>
      <c r="C11" s="105"/>
      <c r="D11" s="105"/>
      <c r="E11" s="105"/>
      <c r="F11" s="105"/>
      <c r="G11" s="109"/>
      <c r="I11" s="109">
        <f>+'2020 Equal % Allocation'!H26</f>
        <v>153185.13114761063</v>
      </c>
      <c r="J11" s="161">
        <f>+I11/H10</f>
        <v>3.2554194851009861E-2</v>
      </c>
      <c r="K11" s="102"/>
    </row>
    <row r="12" spans="1:13" x14ac:dyDescent="0.25">
      <c r="A12" s="134">
        <f t="shared" ref="A12:A75" si="0">+A11+1</f>
        <v>3</v>
      </c>
      <c r="B12" s="107" t="s">
        <v>202</v>
      </c>
      <c r="C12" s="105"/>
      <c r="D12" s="105"/>
      <c r="E12" s="105"/>
      <c r="F12" s="105"/>
      <c r="G12" s="109"/>
      <c r="H12" s="103"/>
      <c r="I12" s="103">
        <f>+I10-I11</f>
        <v>-17.131147610634798</v>
      </c>
      <c r="J12" s="162">
        <v>7.9999999999999996E-6</v>
      </c>
      <c r="K12" s="102"/>
    </row>
    <row r="13" spans="1:13" x14ac:dyDescent="0.25">
      <c r="A13" s="134">
        <f t="shared" si="0"/>
        <v>4</v>
      </c>
      <c r="B13" s="105"/>
      <c r="C13" s="105"/>
      <c r="D13" s="105"/>
      <c r="E13" s="105"/>
      <c r="F13" s="105"/>
      <c r="G13" s="104"/>
      <c r="H13" s="104"/>
      <c r="I13" s="104"/>
      <c r="K13" s="102"/>
    </row>
    <row r="14" spans="1:13" x14ac:dyDescent="0.25">
      <c r="A14" s="134">
        <f t="shared" si="0"/>
        <v>5</v>
      </c>
      <c r="B14" s="105" t="s">
        <v>191</v>
      </c>
      <c r="C14" s="105"/>
      <c r="D14" s="105"/>
      <c r="E14" s="105"/>
      <c r="F14" s="105"/>
      <c r="G14" s="110">
        <f>SUM(G25:G33)</f>
        <v>1228</v>
      </c>
      <c r="H14" s="135">
        <f>SUM(H25:H33)</f>
        <v>4029</v>
      </c>
      <c r="I14" s="135">
        <f>SUM(I25:I33)</f>
        <v>132</v>
      </c>
      <c r="J14" s="135"/>
      <c r="K14" s="102"/>
    </row>
    <row r="15" spans="1:13" x14ac:dyDescent="0.25">
      <c r="A15" s="134">
        <f t="shared" si="0"/>
        <v>6</v>
      </c>
      <c r="B15" s="105" t="s">
        <v>192</v>
      </c>
      <c r="C15" s="105"/>
      <c r="D15" s="105"/>
      <c r="E15" s="105"/>
      <c r="F15" s="105"/>
      <c r="G15" s="110">
        <f>SUM(G36:G44)</f>
        <v>86977</v>
      </c>
      <c r="H15" s="135">
        <f>SUM(H36:H44)</f>
        <v>165602</v>
      </c>
      <c r="I15" s="135">
        <f>SUM(I36:I44)</f>
        <v>5505</v>
      </c>
      <c r="J15" s="135"/>
      <c r="K15" s="102"/>
    </row>
    <row r="16" spans="1:13" x14ac:dyDescent="0.25">
      <c r="A16" s="134">
        <f t="shared" si="0"/>
        <v>7</v>
      </c>
      <c r="B16" s="105" t="s">
        <v>193</v>
      </c>
      <c r="C16" s="105"/>
      <c r="D16" s="105"/>
      <c r="E16" s="105"/>
      <c r="F16" s="105"/>
      <c r="G16" s="110">
        <f>SUM(G47:G62)</f>
        <v>225542</v>
      </c>
      <c r="H16" s="135">
        <f>SUM(H47:H62)</f>
        <v>813058</v>
      </c>
      <c r="I16" s="135">
        <f>SUM(I47:I62)</f>
        <v>26073</v>
      </c>
      <c r="J16" s="135"/>
      <c r="K16" s="102"/>
    </row>
    <row r="17" spans="1:13" x14ac:dyDescent="0.25">
      <c r="A17" s="134">
        <f t="shared" si="0"/>
        <v>8</v>
      </c>
      <c r="B17" s="105" t="s">
        <v>194</v>
      </c>
      <c r="G17" s="163">
        <f>SUM(G65:G116)</f>
        <v>917637</v>
      </c>
      <c r="H17" s="136">
        <f>SUM(H65:H116)</f>
        <v>2438660</v>
      </c>
      <c r="I17" s="136">
        <f>SUM(I65:I116)</f>
        <v>79595</v>
      </c>
      <c r="J17" s="136"/>
      <c r="K17" s="102"/>
    </row>
    <row r="18" spans="1:13" x14ac:dyDescent="0.25">
      <c r="A18" s="134">
        <f t="shared" si="0"/>
        <v>9</v>
      </c>
      <c r="B18" s="107" t="s">
        <v>195</v>
      </c>
      <c r="G18" s="163">
        <f>SUM(G119:G138)</f>
        <v>121745</v>
      </c>
      <c r="H18" s="136">
        <f>SUM(H119:H138)</f>
        <v>454968</v>
      </c>
      <c r="I18" s="136">
        <f>SUM(I119:I138)</f>
        <v>14983</v>
      </c>
      <c r="J18" s="136"/>
      <c r="K18" s="102"/>
    </row>
    <row r="19" spans="1:13" x14ac:dyDescent="0.25">
      <c r="A19" s="134">
        <f t="shared" si="0"/>
        <v>10</v>
      </c>
      <c r="B19" s="107" t="s">
        <v>197</v>
      </c>
      <c r="G19" s="163">
        <f>SUM(G141:G158)</f>
        <v>74126</v>
      </c>
      <c r="H19" s="136">
        <f>SUM(H141:H158)</f>
        <v>232396</v>
      </c>
      <c r="I19" s="136">
        <f>SUM(I141:I158)</f>
        <v>7462</v>
      </c>
      <c r="J19" s="136"/>
      <c r="K19" s="102"/>
    </row>
    <row r="20" spans="1:13" x14ac:dyDescent="0.25">
      <c r="A20" s="134">
        <f t="shared" si="0"/>
        <v>11</v>
      </c>
      <c r="B20" s="105" t="s">
        <v>196</v>
      </c>
      <c r="G20" s="163">
        <f>SUM(G161)</f>
        <v>11746709</v>
      </c>
      <c r="H20" s="136">
        <f>SUM(H161)</f>
        <v>449077</v>
      </c>
      <c r="I20" s="136">
        <f>SUM(I161)</f>
        <v>14566</v>
      </c>
      <c r="J20" s="136"/>
      <c r="K20" s="102"/>
    </row>
    <row r="21" spans="1:13" x14ac:dyDescent="0.25">
      <c r="A21" s="134">
        <f t="shared" si="0"/>
        <v>12</v>
      </c>
      <c r="B21" s="107" t="s">
        <v>198</v>
      </c>
      <c r="G21" s="163">
        <f>SUM(G164:G200)</f>
        <v>17498</v>
      </c>
      <c r="H21" s="136">
        <f>SUM(H164:H200)</f>
        <v>147752</v>
      </c>
      <c r="I21" s="136">
        <f>SUM(I164:I200)</f>
        <v>4852</v>
      </c>
      <c r="J21" s="136"/>
      <c r="K21" s="102"/>
    </row>
    <row r="22" spans="1:13" x14ac:dyDescent="0.25">
      <c r="A22" s="134">
        <f t="shared" si="0"/>
        <v>13</v>
      </c>
      <c r="B22" s="105" t="s">
        <v>199</v>
      </c>
      <c r="G22" s="163">
        <f>SUM(G14:G21)</f>
        <v>13191462</v>
      </c>
      <c r="H22" s="136">
        <f>SUM(H14:H21)</f>
        <v>4705542</v>
      </c>
      <c r="I22" s="136">
        <f>SUM(I14:I21)</f>
        <v>153168</v>
      </c>
      <c r="J22" s="136"/>
      <c r="K22" s="102"/>
    </row>
    <row r="23" spans="1:13" x14ac:dyDescent="0.25">
      <c r="A23" s="134">
        <f t="shared" si="0"/>
        <v>14</v>
      </c>
      <c r="B23" s="105"/>
      <c r="C23" s="105"/>
      <c r="D23" s="105"/>
      <c r="E23" s="105"/>
      <c r="F23" s="105"/>
      <c r="G23" s="109"/>
      <c r="H23" s="103"/>
      <c r="I23" s="103"/>
      <c r="K23" s="102"/>
    </row>
    <row r="24" spans="1:13" x14ac:dyDescent="0.25">
      <c r="A24" s="134">
        <f t="shared" si="0"/>
        <v>15</v>
      </c>
      <c r="B24" s="105" t="s">
        <v>187</v>
      </c>
      <c r="C24" s="105"/>
      <c r="D24" s="105"/>
      <c r="E24" s="105"/>
      <c r="F24" s="105"/>
      <c r="G24" s="104"/>
      <c r="H24" s="104"/>
      <c r="I24" s="104"/>
    </row>
    <row r="25" spans="1:13" x14ac:dyDescent="0.25">
      <c r="A25" s="134">
        <f t="shared" si="0"/>
        <v>16</v>
      </c>
      <c r="B25" s="113" t="s">
        <v>186</v>
      </c>
      <c r="C25" s="107" t="s">
        <v>185</v>
      </c>
      <c r="D25" s="125">
        <v>22</v>
      </c>
      <c r="E25" s="132">
        <f>SUM(L25:M25)</f>
        <v>0.56000000000000005</v>
      </c>
      <c r="F25" s="111">
        <f>ROUND(+E25*$J$10,2)</f>
        <v>0.02</v>
      </c>
      <c r="G25" s="110">
        <v>708</v>
      </c>
      <c r="H25" s="103">
        <f>ROUND($G25*E25,0)</f>
        <v>396</v>
      </c>
      <c r="I25" s="103">
        <f>ROUND($G25*F25,0)</f>
        <v>14</v>
      </c>
      <c r="K25" s="102"/>
      <c r="L25" s="147">
        <v>0.22</v>
      </c>
      <c r="M25" s="147">
        <v>0.34</v>
      </c>
    </row>
    <row r="26" spans="1:13" x14ac:dyDescent="0.25">
      <c r="A26" s="134">
        <f t="shared" si="0"/>
        <v>17</v>
      </c>
      <c r="B26" s="124"/>
      <c r="C26" s="123"/>
      <c r="D26" s="122"/>
      <c r="E26" s="132"/>
      <c r="F26" s="114"/>
      <c r="G26" s="110"/>
      <c r="H26" s="110"/>
      <c r="I26" s="110"/>
      <c r="K26" s="102"/>
    </row>
    <row r="27" spans="1:13" x14ac:dyDescent="0.25">
      <c r="A27" s="134">
        <f t="shared" si="0"/>
        <v>18</v>
      </c>
      <c r="B27" s="113" t="s">
        <v>184</v>
      </c>
      <c r="C27" s="120" t="s">
        <v>12</v>
      </c>
      <c r="D27" s="116">
        <v>100</v>
      </c>
      <c r="E27" s="132">
        <f t="shared" ref="E27:E33" si="1">SUM(L27:M27)</f>
        <v>2.54</v>
      </c>
      <c r="F27" s="111">
        <f t="shared" ref="F27:F33" si="2">ROUND(+E27*$J$10,2)</f>
        <v>0.08</v>
      </c>
      <c r="G27" s="110">
        <v>36</v>
      </c>
      <c r="H27" s="103">
        <f t="shared" ref="H27:H33" si="3">ROUND($G27*E27,0)</f>
        <v>91</v>
      </c>
      <c r="I27" s="103">
        <f t="shared" ref="I27:I33" si="4">ROUND($G27*F27,0)</f>
        <v>3</v>
      </c>
      <c r="K27" s="102"/>
      <c r="L27" s="147">
        <v>1.01</v>
      </c>
      <c r="M27" s="147">
        <v>1.53</v>
      </c>
    </row>
    <row r="28" spans="1:13" x14ac:dyDescent="0.25">
      <c r="A28" s="134">
        <f t="shared" si="0"/>
        <v>19</v>
      </c>
      <c r="B28" s="113" t="str">
        <f>+B27</f>
        <v>50E-A</v>
      </c>
      <c r="C28" s="120" t="str">
        <f>+C27</f>
        <v>Mercury Vapor</v>
      </c>
      <c r="D28" s="116">
        <v>175</v>
      </c>
      <c r="E28" s="132">
        <f t="shared" si="1"/>
        <v>4.4399999999999995</v>
      </c>
      <c r="F28" s="111">
        <f t="shared" si="2"/>
        <v>0.14000000000000001</v>
      </c>
      <c r="G28" s="110">
        <v>228</v>
      </c>
      <c r="H28" s="103">
        <f t="shared" si="3"/>
        <v>1012</v>
      </c>
      <c r="I28" s="103">
        <f t="shared" si="4"/>
        <v>32</v>
      </c>
      <c r="K28" s="102"/>
      <c r="L28" s="147">
        <v>1.77</v>
      </c>
      <c r="M28" s="147">
        <v>2.67</v>
      </c>
    </row>
    <row r="29" spans="1:13" x14ac:dyDescent="0.25">
      <c r="A29" s="134">
        <f t="shared" si="0"/>
        <v>20</v>
      </c>
      <c r="B29" s="113" t="str">
        <f>+B28</f>
        <v>50E-A</v>
      </c>
      <c r="C29" s="120" t="str">
        <f>+C28</f>
        <v>Mercury Vapor</v>
      </c>
      <c r="D29" s="116">
        <v>400</v>
      </c>
      <c r="E29" s="132">
        <f t="shared" si="1"/>
        <v>10.15</v>
      </c>
      <c r="F29" s="111">
        <f t="shared" si="2"/>
        <v>0.33</v>
      </c>
      <c r="G29" s="110">
        <v>244</v>
      </c>
      <c r="H29" s="103">
        <f t="shared" si="3"/>
        <v>2477</v>
      </c>
      <c r="I29" s="103">
        <f t="shared" si="4"/>
        <v>81</v>
      </c>
      <c r="K29" s="102"/>
      <c r="L29" s="147">
        <v>4.04</v>
      </c>
      <c r="M29" s="147">
        <v>6.11</v>
      </c>
    </row>
    <row r="30" spans="1:13" x14ac:dyDescent="0.25">
      <c r="A30" s="134">
        <f t="shared" si="0"/>
        <v>21</v>
      </c>
      <c r="B30" s="113" t="s">
        <v>183</v>
      </c>
      <c r="C30" s="120" t="str">
        <f>+C29</f>
        <v>Mercury Vapor</v>
      </c>
      <c r="D30" s="116">
        <v>100</v>
      </c>
      <c r="E30" s="132">
        <f t="shared" si="1"/>
        <v>2.54</v>
      </c>
      <c r="F30" s="111">
        <f t="shared" si="2"/>
        <v>0.08</v>
      </c>
      <c r="G30" s="110">
        <v>0</v>
      </c>
      <c r="H30" s="103">
        <f t="shared" si="3"/>
        <v>0</v>
      </c>
      <c r="I30" s="103">
        <f t="shared" si="4"/>
        <v>0</v>
      </c>
      <c r="K30" s="102"/>
      <c r="L30" s="147">
        <v>1.01</v>
      </c>
      <c r="M30" s="147">
        <v>1.53</v>
      </c>
    </row>
    <row r="31" spans="1:13" x14ac:dyDescent="0.25">
      <c r="A31" s="134">
        <f t="shared" si="0"/>
        <v>22</v>
      </c>
      <c r="B31" s="113" t="str">
        <f>+B30</f>
        <v>50E-B</v>
      </c>
      <c r="C31" s="120" t="str">
        <f>+C30</f>
        <v>Mercury Vapor</v>
      </c>
      <c r="D31" s="116">
        <v>175</v>
      </c>
      <c r="E31" s="132">
        <f t="shared" si="1"/>
        <v>4.4399999999999995</v>
      </c>
      <c r="F31" s="111">
        <f t="shared" si="2"/>
        <v>0.14000000000000001</v>
      </c>
      <c r="G31" s="110">
        <v>12</v>
      </c>
      <c r="H31" s="103">
        <f t="shared" si="3"/>
        <v>53</v>
      </c>
      <c r="I31" s="103">
        <f t="shared" si="4"/>
        <v>2</v>
      </c>
      <c r="K31" s="102"/>
      <c r="L31" s="147">
        <v>1.77</v>
      </c>
      <c r="M31" s="147">
        <v>2.67</v>
      </c>
    </row>
    <row r="32" spans="1:13" x14ac:dyDescent="0.25">
      <c r="A32" s="134">
        <f t="shared" si="0"/>
        <v>23</v>
      </c>
      <c r="B32" s="113" t="str">
        <f>+B31</f>
        <v>50E-B</v>
      </c>
      <c r="C32" s="120" t="str">
        <f>+C31</f>
        <v>Mercury Vapor</v>
      </c>
      <c r="D32" s="116">
        <v>400</v>
      </c>
      <c r="E32" s="132">
        <f t="shared" si="1"/>
        <v>10.15</v>
      </c>
      <c r="F32" s="111">
        <f t="shared" si="2"/>
        <v>0.33</v>
      </c>
      <c r="G32" s="110">
        <v>0</v>
      </c>
      <c r="H32" s="103">
        <f t="shared" si="3"/>
        <v>0</v>
      </c>
      <c r="I32" s="103">
        <f t="shared" si="4"/>
        <v>0</v>
      </c>
      <c r="K32" s="102"/>
      <c r="L32" s="147">
        <v>4.04</v>
      </c>
      <c r="M32" s="147">
        <v>6.11</v>
      </c>
    </row>
    <row r="33" spans="1:13" x14ac:dyDescent="0.25">
      <c r="A33" s="134">
        <f t="shared" si="0"/>
        <v>24</v>
      </c>
      <c r="B33" s="113" t="str">
        <f>+B32</f>
        <v>50E-B</v>
      </c>
      <c r="C33" s="120" t="str">
        <f>+C32</f>
        <v>Mercury Vapor</v>
      </c>
      <c r="D33" s="116">
        <v>700</v>
      </c>
      <c r="E33" s="132">
        <f t="shared" si="1"/>
        <v>17.759999999999998</v>
      </c>
      <c r="F33" s="111">
        <f t="shared" si="2"/>
        <v>0.57999999999999996</v>
      </c>
      <c r="G33" s="110">
        <v>0</v>
      </c>
      <c r="H33" s="103">
        <f t="shared" si="3"/>
        <v>0</v>
      </c>
      <c r="I33" s="103">
        <f t="shared" si="4"/>
        <v>0</v>
      </c>
      <c r="K33" s="102"/>
      <c r="L33" s="147">
        <v>7.07</v>
      </c>
      <c r="M33" s="147">
        <v>10.69</v>
      </c>
    </row>
    <row r="34" spans="1:13" x14ac:dyDescent="0.25">
      <c r="A34" s="134">
        <f t="shared" si="0"/>
        <v>25</v>
      </c>
      <c r="B34" s="118"/>
      <c r="C34" s="121"/>
      <c r="D34" s="105"/>
      <c r="E34" s="132"/>
      <c r="F34" s="114"/>
      <c r="G34" s="110"/>
      <c r="H34" s="110"/>
      <c r="I34" s="110"/>
      <c r="K34" s="102"/>
      <c r="L34" s="147">
        <v>0</v>
      </c>
      <c r="M34" s="147">
        <v>0</v>
      </c>
    </row>
    <row r="35" spans="1:13" x14ac:dyDescent="0.25">
      <c r="A35" s="134">
        <f t="shared" si="0"/>
        <v>26</v>
      </c>
      <c r="B35" s="118" t="s">
        <v>182</v>
      </c>
      <c r="C35" s="121"/>
      <c r="D35" s="105"/>
      <c r="E35" s="132"/>
      <c r="F35" s="114"/>
      <c r="G35" s="110"/>
      <c r="H35" s="110"/>
      <c r="I35" s="110"/>
      <c r="K35" s="102"/>
      <c r="L35" s="147">
        <v>0</v>
      </c>
      <c r="M35" s="147">
        <v>0</v>
      </c>
    </row>
    <row r="36" spans="1:13" x14ac:dyDescent="0.25">
      <c r="A36" s="134">
        <f t="shared" si="0"/>
        <v>27</v>
      </c>
      <c r="B36" s="113" t="s">
        <v>181</v>
      </c>
      <c r="C36" s="120" t="s">
        <v>152</v>
      </c>
      <c r="D36" s="116" t="s">
        <v>166</v>
      </c>
      <c r="E36" s="132">
        <f t="shared" ref="E36:E44" si="5">SUM(L36:M36)</f>
        <v>1.1399999999999999</v>
      </c>
      <c r="F36" s="111">
        <f t="shared" ref="F36:F44" si="6">ROUND(+E36*$J$10,2)</f>
        <v>0.04</v>
      </c>
      <c r="G36" s="110">
        <v>43451</v>
      </c>
      <c r="H36" s="103">
        <f t="shared" ref="H36:H44" si="7">ROUND($G36*E36,0)</f>
        <v>49534</v>
      </c>
      <c r="I36" s="103">
        <f t="shared" ref="I36:I44" si="8">ROUND($G36*F36,0)</f>
        <v>1738</v>
      </c>
      <c r="K36" s="102"/>
      <c r="L36" s="147">
        <v>0.45</v>
      </c>
      <c r="M36" s="147">
        <v>0.69</v>
      </c>
    </row>
    <row r="37" spans="1:13" x14ac:dyDescent="0.25">
      <c r="A37" s="134">
        <f t="shared" si="0"/>
        <v>28</v>
      </c>
      <c r="B37" s="113" t="s">
        <v>181</v>
      </c>
      <c r="C37" s="120" t="s">
        <v>152</v>
      </c>
      <c r="D37" s="116" t="s">
        <v>165</v>
      </c>
      <c r="E37" s="132">
        <f t="shared" si="5"/>
        <v>1.91</v>
      </c>
      <c r="F37" s="111">
        <f t="shared" si="6"/>
        <v>0.06</v>
      </c>
      <c r="G37" s="110">
        <v>22972</v>
      </c>
      <c r="H37" s="103">
        <f t="shared" si="7"/>
        <v>43877</v>
      </c>
      <c r="I37" s="103">
        <f t="shared" si="8"/>
        <v>1378</v>
      </c>
      <c r="K37" s="102"/>
      <c r="L37" s="147">
        <v>0.76</v>
      </c>
      <c r="M37" s="147">
        <v>1.1499999999999999</v>
      </c>
    </row>
    <row r="38" spans="1:13" x14ac:dyDescent="0.25">
      <c r="A38" s="134">
        <f t="shared" si="0"/>
        <v>29</v>
      </c>
      <c r="B38" s="113" t="s">
        <v>181</v>
      </c>
      <c r="C38" s="120" t="s">
        <v>152</v>
      </c>
      <c r="D38" s="116" t="s">
        <v>164</v>
      </c>
      <c r="E38" s="132">
        <f t="shared" si="5"/>
        <v>2.66</v>
      </c>
      <c r="F38" s="111">
        <f t="shared" si="6"/>
        <v>0.09</v>
      </c>
      <c r="G38" s="110">
        <v>10628</v>
      </c>
      <c r="H38" s="103">
        <f t="shared" si="7"/>
        <v>28270</v>
      </c>
      <c r="I38" s="103">
        <f t="shared" si="8"/>
        <v>957</v>
      </c>
      <c r="K38" s="102"/>
      <c r="L38" s="147">
        <v>1.06</v>
      </c>
      <c r="M38" s="147">
        <v>1.6</v>
      </c>
    </row>
    <row r="39" spans="1:13" x14ac:dyDescent="0.25">
      <c r="A39" s="134">
        <f t="shared" si="0"/>
        <v>30</v>
      </c>
      <c r="B39" s="113" t="s">
        <v>181</v>
      </c>
      <c r="C39" s="120" t="s">
        <v>152</v>
      </c>
      <c r="D39" s="116" t="s">
        <v>163</v>
      </c>
      <c r="E39" s="132">
        <f t="shared" si="5"/>
        <v>3.42</v>
      </c>
      <c r="F39" s="111">
        <f t="shared" si="6"/>
        <v>0.11</v>
      </c>
      <c r="G39" s="110">
        <v>4980</v>
      </c>
      <c r="H39" s="103">
        <f t="shared" si="7"/>
        <v>17032</v>
      </c>
      <c r="I39" s="103">
        <f t="shared" si="8"/>
        <v>548</v>
      </c>
      <c r="K39" s="102"/>
      <c r="L39" s="147">
        <v>1.36</v>
      </c>
      <c r="M39" s="147">
        <v>2.06</v>
      </c>
    </row>
    <row r="40" spans="1:13" x14ac:dyDescent="0.25">
      <c r="A40" s="134">
        <f t="shared" si="0"/>
        <v>31</v>
      </c>
      <c r="B40" s="113" t="s">
        <v>181</v>
      </c>
      <c r="C40" s="120" t="s">
        <v>152</v>
      </c>
      <c r="D40" s="116" t="s">
        <v>162</v>
      </c>
      <c r="E40" s="132">
        <f t="shared" si="5"/>
        <v>4.1899999999999995</v>
      </c>
      <c r="F40" s="111">
        <f t="shared" si="6"/>
        <v>0.14000000000000001</v>
      </c>
      <c r="G40" s="110">
        <v>675</v>
      </c>
      <c r="H40" s="103">
        <f t="shared" si="7"/>
        <v>2828</v>
      </c>
      <c r="I40" s="103">
        <f t="shared" si="8"/>
        <v>95</v>
      </c>
      <c r="K40" s="102"/>
      <c r="L40" s="147">
        <v>1.67</v>
      </c>
      <c r="M40" s="147">
        <v>2.52</v>
      </c>
    </row>
    <row r="41" spans="1:13" x14ac:dyDescent="0.25">
      <c r="A41" s="134">
        <f t="shared" si="0"/>
        <v>32</v>
      </c>
      <c r="B41" s="113" t="s">
        <v>181</v>
      </c>
      <c r="C41" s="120" t="s">
        <v>152</v>
      </c>
      <c r="D41" s="116" t="s">
        <v>161</v>
      </c>
      <c r="E41" s="132">
        <f t="shared" si="5"/>
        <v>4.95</v>
      </c>
      <c r="F41" s="111">
        <f t="shared" si="6"/>
        <v>0.16</v>
      </c>
      <c r="G41" s="110">
        <v>2412</v>
      </c>
      <c r="H41" s="103">
        <f t="shared" si="7"/>
        <v>11939</v>
      </c>
      <c r="I41" s="103">
        <f t="shared" si="8"/>
        <v>386</v>
      </c>
      <c r="K41" s="102"/>
      <c r="L41" s="147">
        <v>1.97</v>
      </c>
      <c r="M41" s="147">
        <v>2.98</v>
      </c>
    </row>
    <row r="42" spans="1:13" x14ac:dyDescent="0.25">
      <c r="A42" s="134">
        <f t="shared" si="0"/>
        <v>33</v>
      </c>
      <c r="B42" s="113" t="s">
        <v>181</v>
      </c>
      <c r="C42" s="120" t="s">
        <v>152</v>
      </c>
      <c r="D42" s="116" t="s">
        <v>160</v>
      </c>
      <c r="E42" s="132">
        <f t="shared" si="5"/>
        <v>5.71</v>
      </c>
      <c r="F42" s="111">
        <f t="shared" si="6"/>
        <v>0.19</v>
      </c>
      <c r="G42" s="110">
        <v>811</v>
      </c>
      <c r="H42" s="103">
        <f t="shared" si="7"/>
        <v>4631</v>
      </c>
      <c r="I42" s="103">
        <f t="shared" si="8"/>
        <v>154</v>
      </c>
      <c r="K42" s="102"/>
      <c r="L42" s="147">
        <v>2.27</v>
      </c>
      <c r="M42" s="147">
        <v>3.44</v>
      </c>
    </row>
    <row r="43" spans="1:13" x14ac:dyDescent="0.25">
      <c r="A43" s="134">
        <f t="shared" si="0"/>
        <v>34</v>
      </c>
      <c r="B43" s="113" t="s">
        <v>181</v>
      </c>
      <c r="C43" s="120" t="s">
        <v>152</v>
      </c>
      <c r="D43" s="116" t="s">
        <v>159</v>
      </c>
      <c r="E43" s="132">
        <f t="shared" si="5"/>
        <v>6.46</v>
      </c>
      <c r="F43" s="111">
        <f t="shared" si="6"/>
        <v>0.21</v>
      </c>
      <c r="G43" s="110">
        <v>112</v>
      </c>
      <c r="H43" s="103">
        <f t="shared" si="7"/>
        <v>724</v>
      </c>
      <c r="I43" s="103">
        <f t="shared" si="8"/>
        <v>24</v>
      </c>
      <c r="K43" s="102"/>
      <c r="L43" s="147">
        <v>2.57</v>
      </c>
      <c r="M43" s="147">
        <v>3.89</v>
      </c>
    </row>
    <row r="44" spans="1:13" x14ac:dyDescent="0.25">
      <c r="A44" s="134">
        <f t="shared" si="0"/>
        <v>35</v>
      </c>
      <c r="B44" s="113" t="s">
        <v>181</v>
      </c>
      <c r="C44" s="120" t="s">
        <v>152</v>
      </c>
      <c r="D44" s="116" t="s">
        <v>158</v>
      </c>
      <c r="E44" s="132">
        <f t="shared" si="5"/>
        <v>7.2299999999999995</v>
      </c>
      <c r="F44" s="111">
        <f t="shared" si="6"/>
        <v>0.24</v>
      </c>
      <c r="G44" s="110">
        <v>936</v>
      </c>
      <c r="H44" s="103">
        <f t="shared" si="7"/>
        <v>6767</v>
      </c>
      <c r="I44" s="103">
        <f t="shared" si="8"/>
        <v>225</v>
      </c>
      <c r="K44" s="102"/>
      <c r="L44" s="147">
        <v>2.88</v>
      </c>
      <c r="M44" s="147">
        <v>4.3499999999999996</v>
      </c>
    </row>
    <row r="45" spans="1:13" x14ac:dyDescent="0.25">
      <c r="A45" s="134">
        <f t="shared" si="0"/>
        <v>36</v>
      </c>
      <c r="B45" s="118"/>
      <c r="C45" s="105"/>
      <c r="D45" s="105"/>
      <c r="E45" s="132"/>
      <c r="F45" s="114"/>
      <c r="G45" s="110"/>
      <c r="H45" s="110"/>
      <c r="I45" s="110"/>
      <c r="K45" s="102"/>
      <c r="L45" s="147"/>
      <c r="M45" s="147"/>
    </row>
    <row r="46" spans="1:13" x14ac:dyDescent="0.25">
      <c r="A46" s="134">
        <f t="shared" si="0"/>
        <v>37</v>
      </c>
      <c r="B46" s="118" t="s">
        <v>180</v>
      </c>
      <c r="C46" s="105"/>
      <c r="D46" s="105"/>
      <c r="E46" s="132"/>
      <c r="F46" s="114"/>
      <c r="G46" s="110"/>
      <c r="H46" s="110"/>
      <c r="I46" s="110"/>
      <c r="K46" s="102"/>
      <c r="L46" s="147"/>
      <c r="M46" s="147"/>
    </row>
    <row r="47" spans="1:13" x14ac:dyDescent="0.25">
      <c r="A47" s="134">
        <f t="shared" si="0"/>
        <v>38</v>
      </c>
      <c r="B47" s="113" t="s">
        <v>179</v>
      </c>
      <c r="C47" s="112" t="s">
        <v>13</v>
      </c>
      <c r="D47" s="112">
        <v>50</v>
      </c>
      <c r="E47" s="132">
        <f t="shared" ref="E47:E54" si="9">SUM(L47:M47)</f>
        <v>1.26</v>
      </c>
      <c r="F47" s="111">
        <f t="shared" ref="F47:F54" si="10">ROUND(+E47*$J$10,2)</f>
        <v>0.04</v>
      </c>
      <c r="G47" s="110">
        <v>0</v>
      </c>
      <c r="H47" s="103">
        <f t="shared" ref="H47:H54" si="11">ROUND($G47*E47,0)</f>
        <v>0</v>
      </c>
      <c r="I47" s="103">
        <f t="shared" ref="I47:I54" si="12">ROUND($G47*F47,0)</f>
        <v>0</v>
      </c>
      <c r="K47" s="148"/>
      <c r="L47" s="147">
        <v>0.5</v>
      </c>
      <c r="M47" s="147">
        <v>0.76</v>
      </c>
    </row>
    <row r="48" spans="1:13" x14ac:dyDescent="0.25">
      <c r="A48" s="134">
        <f t="shared" si="0"/>
        <v>39</v>
      </c>
      <c r="B48" s="113" t="str">
        <f t="shared" ref="B48:B54" si="13">+B47</f>
        <v xml:space="preserve">52E </v>
      </c>
      <c r="C48" s="112" t="s">
        <v>13</v>
      </c>
      <c r="D48" s="112">
        <v>70</v>
      </c>
      <c r="E48" s="132">
        <f t="shared" si="9"/>
        <v>1.78</v>
      </c>
      <c r="F48" s="111">
        <f t="shared" si="10"/>
        <v>0.06</v>
      </c>
      <c r="G48" s="110">
        <v>8316</v>
      </c>
      <c r="H48" s="103">
        <f t="shared" si="11"/>
        <v>14802</v>
      </c>
      <c r="I48" s="103">
        <f t="shared" si="12"/>
        <v>499</v>
      </c>
      <c r="K48" s="148"/>
      <c r="L48" s="147">
        <v>0.71</v>
      </c>
      <c r="M48" s="147">
        <v>1.07</v>
      </c>
    </row>
    <row r="49" spans="1:13" x14ac:dyDescent="0.25">
      <c r="A49" s="134">
        <f t="shared" si="0"/>
        <v>40</v>
      </c>
      <c r="B49" s="113" t="str">
        <f t="shared" si="13"/>
        <v xml:space="preserve">52E </v>
      </c>
      <c r="C49" s="112" t="s">
        <v>13</v>
      </c>
      <c r="D49" s="112">
        <v>100</v>
      </c>
      <c r="E49" s="132">
        <f t="shared" si="9"/>
        <v>2.54</v>
      </c>
      <c r="F49" s="111">
        <f t="shared" si="10"/>
        <v>0.08</v>
      </c>
      <c r="G49" s="110">
        <v>117443</v>
      </c>
      <c r="H49" s="103">
        <f t="shared" si="11"/>
        <v>298305</v>
      </c>
      <c r="I49" s="103">
        <f t="shared" si="12"/>
        <v>9395</v>
      </c>
      <c r="K49" s="148"/>
      <c r="L49" s="147">
        <v>1.01</v>
      </c>
      <c r="M49" s="147">
        <v>1.53</v>
      </c>
    </row>
    <row r="50" spans="1:13" x14ac:dyDescent="0.25">
      <c r="A50" s="134">
        <f t="shared" si="0"/>
        <v>41</v>
      </c>
      <c r="B50" s="113" t="str">
        <f t="shared" si="13"/>
        <v xml:space="preserve">52E </v>
      </c>
      <c r="C50" s="112" t="s">
        <v>13</v>
      </c>
      <c r="D50" s="112">
        <v>150</v>
      </c>
      <c r="E50" s="132">
        <f t="shared" si="9"/>
        <v>3.8</v>
      </c>
      <c r="F50" s="111">
        <f t="shared" si="10"/>
        <v>0.12</v>
      </c>
      <c r="G50" s="110">
        <v>54647</v>
      </c>
      <c r="H50" s="103">
        <f t="shared" si="11"/>
        <v>207659</v>
      </c>
      <c r="I50" s="103">
        <f t="shared" si="12"/>
        <v>6558</v>
      </c>
      <c r="K50" s="148"/>
      <c r="L50" s="147">
        <v>1.51</v>
      </c>
      <c r="M50" s="147">
        <v>2.29</v>
      </c>
    </row>
    <row r="51" spans="1:13" x14ac:dyDescent="0.25">
      <c r="A51" s="134">
        <f t="shared" si="0"/>
        <v>42</v>
      </c>
      <c r="B51" s="113" t="str">
        <f t="shared" si="13"/>
        <v xml:space="preserve">52E </v>
      </c>
      <c r="C51" s="112" t="s">
        <v>13</v>
      </c>
      <c r="D51" s="112">
        <v>200</v>
      </c>
      <c r="E51" s="132">
        <f t="shared" si="9"/>
        <v>5.07</v>
      </c>
      <c r="F51" s="111">
        <f t="shared" si="10"/>
        <v>0.17</v>
      </c>
      <c r="G51" s="110">
        <v>11820</v>
      </c>
      <c r="H51" s="103">
        <f t="shared" si="11"/>
        <v>59927</v>
      </c>
      <c r="I51" s="103">
        <f t="shared" si="12"/>
        <v>2009</v>
      </c>
      <c r="K51" s="148"/>
      <c r="L51" s="147">
        <v>2.02</v>
      </c>
      <c r="M51" s="147">
        <v>3.05</v>
      </c>
    </row>
    <row r="52" spans="1:13" x14ac:dyDescent="0.25">
      <c r="A52" s="134">
        <f t="shared" si="0"/>
        <v>43</v>
      </c>
      <c r="B52" s="113" t="str">
        <f t="shared" si="13"/>
        <v xml:space="preserve">52E </v>
      </c>
      <c r="C52" s="112" t="s">
        <v>13</v>
      </c>
      <c r="D52" s="112">
        <v>250</v>
      </c>
      <c r="E52" s="132">
        <f t="shared" si="9"/>
        <v>6.34</v>
      </c>
      <c r="F52" s="111">
        <f t="shared" si="10"/>
        <v>0.21</v>
      </c>
      <c r="G52" s="110">
        <v>17013</v>
      </c>
      <c r="H52" s="103">
        <f t="shared" si="11"/>
        <v>107862</v>
      </c>
      <c r="I52" s="103">
        <f t="shared" si="12"/>
        <v>3573</v>
      </c>
      <c r="K52" s="148"/>
      <c r="L52" s="147">
        <v>2.52</v>
      </c>
      <c r="M52" s="147">
        <v>3.82</v>
      </c>
    </row>
    <row r="53" spans="1:13" x14ac:dyDescent="0.25">
      <c r="A53" s="134">
        <f t="shared" si="0"/>
        <v>44</v>
      </c>
      <c r="B53" s="113" t="str">
        <f t="shared" si="13"/>
        <v xml:space="preserve">52E </v>
      </c>
      <c r="C53" s="112" t="s">
        <v>13</v>
      </c>
      <c r="D53" s="112">
        <v>310</v>
      </c>
      <c r="E53" s="132">
        <f t="shared" si="9"/>
        <v>7.86</v>
      </c>
      <c r="F53" s="111">
        <f t="shared" si="10"/>
        <v>0.26</v>
      </c>
      <c r="G53" s="110">
        <v>1698</v>
      </c>
      <c r="H53" s="103">
        <f t="shared" si="11"/>
        <v>13346</v>
      </c>
      <c r="I53" s="103">
        <f t="shared" si="12"/>
        <v>441</v>
      </c>
      <c r="K53" s="148"/>
      <c r="L53" s="147">
        <v>3.13</v>
      </c>
      <c r="M53" s="147">
        <v>4.7300000000000004</v>
      </c>
    </row>
    <row r="54" spans="1:13" x14ac:dyDescent="0.25">
      <c r="A54" s="134">
        <f t="shared" si="0"/>
        <v>45</v>
      </c>
      <c r="B54" s="113" t="str">
        <f t="shared" si="13"/>
        <v xml:space="preserve">52E </v>
      </c>
      <c r="C54" s="112" t="s">
        <v>13</v>
      </c>
      <c r="D54" s="112">
        <v>400</v>
      </c>
      <c r="E54" s="132">
        <f t="shared" si="9"/>
        <v>10.15</v>
      </c>
      <c r="F54" s="111">
        <f t="shared" si="10"/>
        <v>0.33</v>
      </c>
      <c r="G54" s="110">
        <v>7131</v>
      </c>
      <c r="H54" s="103">
        <f t="shared" si="11"/>
        <v>72380</v>
      </c>
      <c r="I54" s="103">
        <f t="shared" si="12"/>
        <v>2353</v>
      </c>
      <c r="K54" s="148"/>
      <c r="L54" s="147">
        <v>4.04</v>
      </c>
      <c r="M54" s="147">
        <v>6.11</v>
      </c>
    </row>
    <row r="55" spans="1:13" x14ac:dyDescent="0.25">
      <c r="A55" s="134">
        <f t="shared" si="0"/>
        <v>46</v>
      </c>
      <c r="B55" s="119"/>
      <c r="C55" s="112"/>
      <c r="D55" s="112"/>
      <c r="E55" s="132"/>
      <c r="F55" s="114"/>
      <c r="G55" s="110"/>
      <c r="H55" s="110"/>
      <c r="I55" s="110"/>
      <c r="K55" s="148"/>
      <c r="L55" s="147"/>
      <c r="M55" s="147"/>
    </row>
    <row r="56" spans="1:13" x14ac:dyDescent="0.25">
      <c r="A56" s="134">
        <f t="shared" si="0"/>
        <v>47</v>
      </c>
      <c r="B56" s="113" t="str">
        <f>+B51</f>
        <v xml:space="preserve">52E </v>
      </c>
      <c r="C56" s="112" t="s">
        <v>168</v>
      </c>
      <c r="D56" s="112">
        <v>70</v>
      </c>
      <c r="E56" s="132">
        <f t="shared" ref="E56:E62" si="14">SUM(L56:M56)</f>
        <v>1.78</v>
      </c>
      <c r="F56" s="111">
        <f t="shared" ref="F56:F62" si="15">ROUND(+E56*$J$10,2)</f>
        <v>0.06</v>
      </c>
      <c r="G56" s="110">
        <v>840</v>
      </c>
      <c r="H56" s="103">
        <f t="shared" ref="H56:H62" si="16">ROUND($G56*E56,0)</f>
        <v>1495</v>
      </c>
      <c r="I56" s="103">
        <f t="shared" ref="I56:I62" si="17">ROUND($G56*F56,0)</f>
        <v>50</v>
      </c>
      <c r="K56" s="148"/>
      <c r="L56" s="147">
        <v>0.71</v>
      </c>
      <c r="M56" s="147">
        <v>1.07</v>
      </c>
    </row>
    <row r="57" spans="1:13" x14ac:dyDescent="0.25">
      <c r="A57" s="134">
        <f t="shared" si="0"/>
        <v>48</v>
      </c>
      <c r="B57" s="113" t="str">
        <f>+B52</f>
        <v xml:space="preserve">52E </v>
      </c>
      <c r="C57" s="112" t="s">
        <v>168</v>
      </c>
      <c r="D57" s="112">
        <v>100</v>
      </c>
      <c r="E57" s="132">
        <f t="shared" si="14"/>
        <v>2.54</v>
      </c>
      <c r="F57" s="111">
        <f t="shared" si="15"/>
        <v>0.08</v>
      </c>
      <c r="G57" s="110">
        <v>48</v>
      </c>
      <c r="H57" s="103">
        <f t="shared" si="16"/>
        <v>122</v>
      </c>
      <c r="I57" s="103">
        <f t="shared" si="17"/>
        <v>4</v>
      </c>
      <c r="K57" s="148"/>
      <c r="L57" s="147">
        <v>1.01</v>
      </c>
      <c r="M57" s="147">
        <v>1.53</v>
      </c>
    </row>
    <row r="58" spans="1:13" x14ac:dyDescent="0.25">
      <c r="A58" s="134">
        <f t="shared" si="0"/>
        <v>49</v>
      </c>
      <c r="B58" s="113" t="str">
        <f>+B53</f>
        <v xml:space="preserve">52E </v>
      </c>
      <c r="C58" s="112" t="s">
        <v>168</v>
      </c>
      <c r="D58" s="112">
        <v>150</v>
      </c>
      <c r="E58" s="132">
        <f t="shared" si="14"/>
        <v>3.8</v>
      </c>
      <c r="F58" s="111">
        <f t="shared" si="15"/>
        <v>0.12</v>
      </c>
      <c r="G58" s="110">
        <v>2460</v>
      </c>
      <c r="H58" s="103">
        <f t="shared" si="16"/>
        <v>9348</v>
      </c>
      <c r="I58" s="103">
        <f t="shared" si="17"/>
        <v>295</v>
      </c>
      <c r="K58" s="148"/>
      <c r="L58" s="147">
        <v>1.51</v>
      </c>
      <c r="M58" s="147">
        <v>2.29</v>
      </c>
    </row>
    <row r="59" spans="1:13" x14ac:dyDescent="0.25">
      <c r="A59" s="134">
        <f t="shared" si="0"/>
        <v>50</v>
      </c>
      <c r="B59" s="113" t="str">
        <f>+B54</f>
        <v xml:space="preserve">52E </v>
      </c>
      <c r="C59" s="112" t="s">
        <v>168</v>
      </c>
      <c r="D59" s="112">
        <v>175</v>
      </c>
      <c r="E59" s="132">
        <f t="shared" si="14"/>
        <v>4.4399999999999995</v>
      </c>
      <c r="F59" s="111">
        <f t="shared" si="15"/>
        <v>0.14000000000000001</v>
      </c>
      <c r="G59" s="110">
        <v>2664</v>
      </c>
      <c r="H59" s="103">
        <f t="shared" si="16"/>
        <v>11828</v>
      </c>
      <c r="I59" s="103">
        <f t="shared" si="17"/>
        <v>373</v>
      </c>
      <c r="K59" s="148"/>
      <c r="L59" s="147">
        <v>1.77</v>
      </c>
      <c r="M59" s="147">
        <v>2.67</v>
      </c>
    </row>
    <row r="60" spans="1:13" x14ac:dyDescent="0.25">
      <c r="A60" s="134">
        <f t="shared" si="0"/>
        <v>51</v>
      </c>
      <c r="B60" s="113" t="str">
        <f t="shared" ref="B60:C62" si="18">+B59</f>
        <v xml:space="preserve">52E </v>
      </c>
      <c r="C60" s="112" t="str">
        <f t="shared" si="18"/>
        <v>Metal Halide</v>
      </c>
      <c r="D60" s="112">
        <v>250</v>
      </c>
      <c r="E60" s="132">
        <f t="shared" si="14"/>
        <v>6.34</v>
      </c>
      <c r="F60" s="111">
        <f t="shared" si="15"/>
        <v>0.21</v>
      </c>
      <c r="G60" s="110">
        <v>562</v>
      </c>
      <c r="H60" s="103">
        <f t="shared" si="16"/>
        <v>3563</v>
      </c>
      <c r="I60" s="103">
        <f t="shared" si="17"/>
        <v>118</v>
      </c>
      <c r="K60" s="148"/>
      <c r="L60" s="147">
        <v>2.52</v>
      </c>
      <c r="M60" s="147">
        <v>3.82</v>
      </c>
    </row>
    <row r="61" spans="1:13" x14ac:dyDescent="0.25">
      <c r="A61" s="134">
        <f t="shared" si="0"/>
        <v>52</v>
      </c>
      <c r="B61" s="113" t="str">
        <f t="shared" si="18"/>
        <v xml:space="preserve">52E </v>
      </c>
      <c r="C61" s="112" t="str">
        <f t="shared" si="18"/>
        <v>Metal Halide</v>
      </c>
      <c r="D61" s="112">
        <v>400</v>
      </c>
      <c r="E61" s="132">
        <f t="shared" si="14"/>
        <v>10.15</v>
      </c>
      <c r="F61" s="111">
        <f t="shared" si="15"/>
        <v>0.33</v>
      </c>
      <c r="G61" s="110">
        <v>684</v>
      </c>
      <c r="H61" s="103">
        <f t="shared" si="16"/>
        <v>6943</v>
      </c>
      <c r="I61" s="103">
        <f t="shared" si="17"/>
        <v>226</v>
      </c>
      <c r="K61" s="148"/>
      <c r="L61" s="147">
        <v>4.04</v>
      </c>
      <c r="M61" s="147">
        <v>6.11</v>
      </c>
    </row>
    <row r="62" spans="1:13" x14ac:dyDescent="0.25">
      <c r="A62" s="134">
        <f t="shared" si="0"/>
        <v>53</v>
      </c>
      <c r="B62" s="113" t="str">
        <f t="shared" si="18"/>
        <v xml:space="preserve">52E </v>
      </c>
      <c r="C62" s="112" t="str">
        <f t="shared" si="18"/>
        <v>Metal Halide</v>
      </c>
      <c r="D62" s="112">
        <v>1000</v>
      </c>
      <c r="E62" s="132">
        <f t="shared" si="14"/>
        <v>25.36</v>
      </c>
      <c r="F62" s="111">
        <f t="shared" si="15"/>
        <v>0.83</v>
      </c>
      <c r="G62" s="110">
        <v>216</v>
      </c>
      <c r="H62" s="103">
        <f t="shared" si="16"/>
        <v>5478</v>
      </c>
      <c r="I62" s="103">
        <f t="shared" si="17"/>
        <v>179</v>
      </c>
      <c r="K62" s="148"/>
      <c r="L62" s="147">
        <v>10.09</v>
      </c>
      <c r="M62" s="147">
        <v>15.27</v>
      </c>
    </row>
    <row r="63" spans="1:13" x14ac:dyDescent="0.25">
      <c r="A63" s="134">
        <f t="shared" si="0"/>
        <v>54</v>
      </c>
      <c r="B63" s="118"/>
      <c r="C63" s="105"/>
      <c r="D63" s="105"/>
      <c r="E63" s="132"/>
      <c r="F63" s="114"/>
      <c r="G63" s="110"/>
      <c r="H63" s="110"/>
      <c r="I63" s="110"/>
      <c r="K63" s="148"/>
      <c r="L63" s="147"/>
      <c r="M63" s="147"/>
    </row>
    <row r="64" spans="1:13" x14ac:dyDescent="0.25">
      <c r="A64" s="134">
        <f t="shared" si="0"/>
        <v>55</v>
      </c>
      <c r="B64" s="118" t="s">
        <v>178</v>
      </c>
      <c r="C64" s="105"/>
      <c r="D64" s="105"/>
      <c r="E64" s="132"/>
      <c r="F64" s="114"/>
      <c r="G64" s="110"/>
      <c r="H64" s="110"/>
      <c r="I64" s="110"/>
      <c r="K64" s="148"/>
      <c r="L64" s="147"/>
      <c r="M64" s="147"/>
    </row>
    <row r="65" spans="1:13" x14ac:dyDescent="0.25">
      <c r="A65" s="134">
        <f t="shared" si="0"/>
        <v>56</v>
      </c>
      <c r="B65" s="113" t="s">
        <v>177</v>
      </c>
      <c r="C65" s="112" t="s">
        <v>13</v>
      </c>
      <c r="D65" s="112">
        <v>50</v>
      </c>
      <c r="E65" s="132">
        <f t="shared" ref="E65:E73" si="19">SUM(L65:M65)</f>
        <v>1.26</v>
      </c>
      <c r="F65" s="111">
        <f t="shared" ref="F65:F73" si="20">ROUND(+E65*$J$10,2)</f>
        <v>0.04</v>
      </c>
      <c r="G65" s="110">
        <v>0</v>
      </c>
      <c r="H65" s="103">
        <f t="shared" ref="H65:H73" si="21">ROUND($G65*E65,0)</f>
        <v>0</v>
      </c>
      <c r="I65" s="103">
        <f t="shared" ref="I65:I73" si="22">ROUND($G65*F65,0)</f>
        <v>0</v>
      </c>
      <c r="K65" s="148"/>
      <c r="L65" s="147">
        <v>0.5</v>
      </c>
      <c r="M65" s="147">
        <v>0.76</v>
      </c>
    </row>
    <row r="66" spans="1:13" x14ac:dyDescent="0.25">
      <c r="A66" s="134">
        <f t="shared" si="0"/>
        <v>57</v>
      </c>
      <c r="B66" s="113" t="str">
        <f t="shared" ref="B66:B73" si="23">+B65</f>
        <v>53E - Company Owned</v>
      </c>
      <c r="C66" s="112" t="s">
        <v>13</v>
      </c>
      <c r="D66" s="112">
        <v>70</v>
      </c>
      <c r="E66" s="132">
        <f t="shared" si="19"/>
        <v>1.78</v>
      </c>
      <c r="F66" s="111">
        <f t="shared" si="20"/>
        <v>0.06</v>
      </c>
      <c r="G66" s="110">
        <v>49556</v>
      </c>
      <c r="H66" s="103">
        <f t="shared" si="21"/>
        <v>88210</v>
      </c>
      <c r="I66" s="103">
        <f t="shared" si="22"/>
        <v>2973</v>
      </c>
      <c r="K66" s="148"/>
      <c r="L66" s="147">
        <v>0.71</v>
      </c>
      <c r="M66" s="147">
        <v>1.07</v>
      </c>
    </row>
    <row r="67" spans="1:13" x14ac:dyDescent="0.25">
      <c r="A67" s="134">
        <f t="shared" si="0"/>
        <v>58</v>
      </c>
      <c r="B67" s="113" t="str">
        <f t="shared" si="23"/>
        <v>53E - Company Owned</v>
      </c>
      <c r="C67" s="112" t="s">
        <v>13</v>
      </c>
      <c r="D67" s="112">
        <v>100</v>
      </c>
      <c r="E67" s="132">
        <f t="shared" si="19"/>
        <v>2.54</v>
      </c>
      <c r="F67" s="111">
        <f t="shared" si="20"/>
        <v>0.08</v>
      </c>
      <c r="G67" s="110">
        <v>365472</v>
      </c>
      <c r="H67" s="103">
        <f t="shared" si="21"/>
        <v>928299</v>
      </c>
      <c r="I67" s="103">
        <f t="shared" si="22"/>
        <v>29238</v>
      </c>
      <c r="K67" s="148"/>
      <c r="L67" s="147">
        <v>1.01</v>
      </c>
      <c r="M67" s="147">
        <v>1.53</v>
      </c>
    </row>
    <row r="68" spans="1:13" x14ac:dyDescent="0.25">
      <c r="A68" s="134">
        <f t="shared" si="0"/>
        <v>59</v>
      </c>
      <c r="B68" s="113" t="str">
        <f t="shared" si="23"/>
        <v>53E - Company Owned</v>
      </c>
      <c r="C68" s="112" t="s">
        <v>13</v>
      </c>
      <c r="D68" s="112">
        <v>150</v>
      </c>
      <c r="E68" s="132">
        <f t="shared" si="19"/>
        <v>3.8</v>
      </c>
      <c r="F68" s="111">
        <f t="shared" si="20"/>
        <v>0.12</v>
      </c>
      <c r="G68" s="110">
        <v>43856</v>
      </c>
      <c r="H68" s="103">
        <f t="shared" si="21"/>
        <v>166653</v>
      </c>
      <c r="I68" s="103">
        <f t="shared" si="22"/>
        <v>5263</v>
      </c>
      <c r="K68" s="148"/>
      <c r="L68" s="147">
        <v>1.51</v>
      </c>
      <c r="M68" s="147">
        <v>2.29</v>
      </c>
    </row>
    <row r="69" spans="1:13" x14ac:dyDescent="0.25">
      <c r="A69" s="134">
        <f t="shared" si="0"/>
        <v>60</v>
      </c>
      <c r="B69" s="113" t="str">
        <f t="shared" si="23"/>
        <v>53E - Company Owned</v>
      </c>
      <c r="C69" s="112" t="s">
        <v>13</v>
      </c>
      <c r="D69" s="112">
        <v>200</v>
      </c>
      <c r="E69" s="132">
        <f t="shared" si="19"/>
        <v>5.07</v>
      </c>
      <c r="F69" s="111">
        <f t="shared" si="20"/>
        <v>0.17</v>
      </c>
      <c r="G69" s="110">
        <v>58182</v>
      </c>
      <c r="H69" s="103">
        <f t="shared" si="21"/>
        <v>294983</v>
      </c>
      <c r="I69" s="103">
        <f t="shared" si="22"/>
        <v>9891</v>
      </c>
      <c r="K69" s="148"/>
      <c r="L69" s="147">
        <v>2.02</v>
      </c>
      <c r="M69" s="147">
        <v>3.05</v>
      </c>
    </row>
    <row r="70" spans="1:13" x14ac:dyDescent="0.25">
      <c r="A70" s="134">
        <f t="shared" si="0"/>
        <v>61</v>
      </c>
      <c r="B70" s="113" t="str">
        <f t="shared" si="23"/>
        <v>53E - Company Owned</v>
      </c>
      <c r="C70" s="112" t="s">
        <v>13</v>
      </c>
      <c r="D70" s="112">
        <v>250</v>
      </c>
      <c r="E70" s="132">
        <f t="shared" si="19"/>
        <v>6.34</v>
      </c>
      <c r="F70" s="111">
        <f t="shared" si="20"/>
        <v>0.21</v>
      </c>
      <c r="G70" s="110">
        <v>20021</v>
      </c>
      <c r="H70" s="103">
        <f t="shared" si="21"/>
        <v>126933</v>
      </c>
      <c r="I70" s="103">
        <f t="shared" si="22"/>
        <v>4204</v>
      </c>
      <c r="K70" s="148"/>
      <c r="L70" s="147">
        <v>2.52</v>
      </c>
      <c r="M70" s="147">
        <v>3.82</v>
      </c>
    </row>
    <row r="71" spans="1:13" x14ac:dyDescent="0.25">
      <c r="A71" s="134">
        <f t="shared" si="0"/>
        <v>62</v>
      </c>
      <c r="B71" s="113" t="str">
        <f t="shared" si="23"/>
        <v>53E - Company Owned</v>
      </c>
      <c r="C71" s="112" t="s">
        <v>13</v>
      </c>
      <c r="D71" s="112">
        <v>310</v>
      </c>
      <c r="E71" s="132">
        <f t="shared" si="19"/>
        <v>7.86</v>
      </c>
      <c r="F71" s="111">
        <f t="shared" si="20"/>
        <v>0.26</v>
      </c>
      <c r="G71" s="110">
        <v>185</v>
      </c>
      <c r="H71" s="103">
        <f t="shared" si="21"/>
        <v>1454</v>
      </c>
      <c r="I71" s="103">
        <f t="shared" si="22"/>
        <v>48</v>
      </c>
      <c r="K71" s="148"/>
      <c r="L71" s="147">
        <v>3.13</v>
      </c>
      <c r="M71" s="147">
        <v>4.7300000000000004</v>
      </c>
    </row>
    <row r="72" spans="1:13" x14ac:dyDescent="0.25">
      <c r="A72" s="134">
        <f t="shared" si="0"/>
        <v>63</v>
      </c>
      <c r="B72" s="113" t="str">
        <f t="shared" si="23"/>
        <v>53E - Company Owned</v>
      </c>
      <c r="C72" s="112" t="s">
        <v>13</v>
      </c>
      <c r="D72" s="112">
        <v>400</v>
      </c>
      <c r="E72" s="132">
        <f t="shared" si="19"/>
        <v>10.15</v>
      </c>
      <c r="F72" s="111">
        <f t="shared" si="20"/>
        <v>0.33</v>
      </c>
      <c r="G72" s="110">
        <v>11628</v>
      </c>
      <c r="H72" s="103">
        <f t="shared" si="21"/>
        <v>118024</v>
      </c>
      <c r="I72" s="103">
        <f t="shared" si="22"/>
        <v>3837</v>
      </c>
      <c r="K72" s="148"/>
      <c r="L72" s="147">
        <v>4.04</v>
      </c>
      <c r="M72" s="147">
        <v>6.11</v>
      </c>
    </row>
    <row r="73" spans="1:13" x14ac:dyDescent="0.25">
      <c r="A73" s="134">
        <f t="shared" si="0"/>
        <v>64</v>
      </c>
      <c r="B73" s="113" t="str">
        <f t="shared" si="23"/>
        <v>53E - Company Owned</v>
      </c>
      <c r="C73" s="112" t="s">
        <v>13</v>
      </c>
      <c r="D73" s="112">
        <v>1000</v>
      </c>
      <c r="E73" s="132">
        <f t="shared" si="19"/>
        <v>25.36</v>
      </c>
      <c r="F73" s="111">
        <f t="shared" si="20"/>
        <v>0.83</v>
      </c>
      <c r="G73" s="110">
        <v>0</v>
      </c>
      <c r="H73" s="103">
        <f t="shared" si="21"/>
        <v>0</v>
      </c>
      <c r="I73" s="103">
        <f t="shared" si="22"/>
        <v>0</v>
      </c>
      <c r="K73" s="148"/>
      <c r="L73" s="147">
        <v>10.09</v>
      </c>
      <c r="M73" s="147">
        <v>15.27</v>
      </c>
    </row>
    <row r="74" spans="1:13" x14ac:dyDescent="0.25">
      <c r="A74" s="134">
        <f t="shared" si="0"/>
        <v>65</v>
      </c>
      <c r="B74" s="113"/>
      <c r="C74" s="112"/>
      <c r="D74" s="112"/>
      <c r="E74" s="132"/>
      <c r="F74" s="114"/>
      <c r="G74" s="110"/>
      <c r="H74" s="110"/>
      <c r="I74" s="110"/>
      <c r="K74" s="148"/>
      <c r="L74" s="147"/>
      <c r="M74" s="147"/>
    </row>
    <row r="75" spans="1:13" x14ac:dyDescent="0.25">
      <c r="A75" s="134">
        <f t="shared" si="0"/>
        <v>66</v>
      </c>
      <c r="B75" s="113" t="str">
        <f>+B73</f>
        <v>53E - Company Owned</v>
      </c>
      <c r="C75" s="112" t="s">
        <v>168</v>
      </c>
      <c r="D75" s="112">
        <v>70</v>
      </c>
      <c r="E75" s="132">
        <f t="shared" ref="E75:E79" si="24">SUM(L75:M75)</f>
        <v>1.78</v>
      </c>
      <c r="F75" s="111">
        <f>ROUND(+E75*$J$10,2)</f>
        <v>0.06</v>
      </c>
      <c r="G75" s="110">
        <v>0</v>
      </c>
      <c r="H75" s="103">
        <f t="shared" ref="H75:H79" si="25">ROUND($G75*E75,0)</f>
        <v>0</v>
      </c>
      <c r="I75" s="103">
        <f t="shared" ref="I75:I79" si="26">ROUND($G75*F75,0)</f>
        <v>0</v>
      </c>
      <c r="K75" s="148"/>
      <c r="L75" s="147">
        <v>0.71</v>
      </c>
      <c r="M75" s="147">
        <v>1.07</v>
      </c>
    </row>
    <row r="76" spans="1:13" x14ac:dyDescent="0.25">
      <c r="A76" s="134">
        <f t="shared" ref="A76:A139" si="27">+A75+1</f>
        <v>67</v>
      </c>
      <c r="B76" s="113" t="str">
        <f>+B75</f>
        <v>53E - Company Owned</v>
      </c>
      <c r="C76" s="112" t="s">
        <v>168</v>
      </c>
      <c r="D76" s="112">
        <v>100</v>
      </c>
      <c r="E76" s="132">
        <f t="shared" si="24"/>
        <v>2.54</v>
      </c>
      <c r="F76" s="111">
        <f>ROUND(+E76*$J$10,2)</f>
        <v>0.08</v>
      </c>
      <c r="G76" s="110">
        <v>0</v>
      </c>
      <c r="H76" s="103">
        <f t="shared" si="25"/>
        <v>0</v>
      </c>
      <c r="I76" s="103">
        <f t="shared" si="26"/>
        <v>0</v>
      </c>
      <c r="K76" s="148"/>
      <c r="L76" s="147">
        <v>1.01</v>
      </c>
      <c r="M76" s="147">
        <v>1.53</v>
      </c>
    </row>
    <row r="77" spans="1:13" x14ac:dyDescent="0.25">
      <c r="A77" s="134">
        <f t="shared" si="27"/>
        <v>68</v>
      </c>
      <c r="B77" s="113" t="str">
        <f>+B76</f>
        <v>53E - Company Owned</v>
      </c>
      <c r="C77" s="112" t="s">
        <v>168</v>
      </c>
      <c r="D77" s="112">
        <v>150</v>
      </c>
      <c r="E77" s="132">
        <f t="shared" si="24"/>
        <v>3.8</v>
      </c>
      <c r="F77" s="111">
        <f>ROUND(+E77*$J$10,2)</f>
        <v>0.12</v>
      </c>
      <c r="G77" s="110">
        <v>0</v>
      </c>
      <c r="H77" s="103">
        <f t="shared" si="25"/>
        <v>0</v>
      </c>
      <c r="I77" s="103">
        <f t="shared" si="26"/>
        <v>0</v>
      </c>
      <c r="K77" s="148"/>
      <c r="L77" s="147">
        <v>1.51</v>
      </c>
      <c r="M77" s="147">
        <v>2.29</v>
      </c>
    </row>
    <row r="78" spans="1:13" x14ac:dyDescent="0.25">
      <c r="A78" s="134">
        <f t="shared" si="27"/>
        <v>69</v>
      </c>
      <c r="B78" s="113" t="str">
        <f>B77</f>
        <v>53E - Company Owned</v>
      </c>
      <c r="C78" s="112" t="s">
        <v>168</v>
      </c>
      <c r="D78" s="112">
        <v>250</v>
      </c>
      <c r="E78" s="132">
        <f t="shared" si="24"/>
        <v>6.34</v>
      </c>
      <c r="F78" s="111">
        <f>ROUND(+E78*$J$10,2)</f>
        <v>0.21</v>
      </c>
      <c r="G78" s="110">
        <v>0</v>
      </c>
      <c r="H78" s="103">
        <f t="shared" si="25"/>
        <v>0</v>
      </c>
      <c r="I78" s="103">
        <f t="shared" si="26"/>
        <v>0</v>
      </c>
      <c r="K78" s="148"/>
      <c r="L78" s="147">
        <v>2.52</v>
      </c>
      <c r="M78" s="147">
        <v>3.82</v>
      </c>
    </row>
    <row r="79" spans="1:13" x14ac:dyDescent="0.25">
      <c r="A79" s="134">
        <f t="shared" si="27"/>
        <v>70</v>
      </c>
      <c r="B79" s="113" t="str">
        <f>B78</f>
        <v>53E - Company Owned</v>
      </c>
      <c r="C79" s="112" t="s">
        <v>168</v>
      </c>
      <c r="D79" s="112">
        <v>400</v>
      </c>
      <c r="E79" s="132">
        <f t="shared" si="24"/>
        <v>10.15</v>
      </c>
      <c r="F79" s="111">
        <f>ROUND(+E79*$J$10,2)</f>
        <v>0.33</v>
      </c>
      <c r="G79" s="110">
        <v>0</v>
      </c>
      <c r="H79" s="103">
        <f t="shared" si="25"/>
        <v>0</v>
      </c>
      <c r="I79" s="103">
        <f t="shared" si="26"/>
        <v>0</v>
      </c>
      <c r="K79" s="148"/>
      <c r="L79" s="147">
        <v>4.04</v>
      </c>
      <c r="M79" s="147">
        <v>6.11</v>
      </c>
    </row>
    <row r="80" spans="1:13" x14ac:dyDescent="0.25">
      <c r="A80" s="134">
        <f t="shared" si="27"/>
        <v>71</v>
      </c>
      <c r="B80" s="113"/>
      <c r="C80" s="112"/>
      <c r="D80" s="112"/>
      <c r="E80" s="132"/>
      <c r="F80" s="114"/>
      <c r="G80" s="110"/>
      <c r="H80" s="110"/>
      <c r="I80" s="110"/>
      <c r="K80" s="148"/>
      <c r="L80" s="147"/>
      <c r="M80" s="147"/>
    </row>
    <row r="81" spans="1:13" x14ac:dyDescent="0.25">
      <c r="A81" s="134">
        <f t="shared" si="27"/>
        <v>72</v>
      </c>
      <c r="B81" s="113" t="str">
        <f>+B79</f>
        <v>53E - Company Owned</v>
      </c>
      <c r="C81" s="112" t="s">
        <v>152</v>
      </c>
      <c r="D81" s="116" t="s">
        <v>166</v>
      </c>
      <c r="E81" s="132">
        <f t="shared" ref="E81:E89" si="28">SUM(L81:M81)</f>
        <v>1.1399999999999999</v>
      </c>
      <c r="F81" s="111">
        <f t="shared" ref="F81:F89" si="29">ROUND(+E81*$J$10,2)</f>
        <v>0.04</v>
      </c>
      <c r="G81" s="110">
        <v>247321</v>
      </c>
      <c r="H81" s="103">
        <f t="shared" ref="H81:H89" si="30">ROUND($G81*E81,0)</f>
        <v>281946</v>
      </c>
      <c r="I81" s="103">
        <f t="shared" ref="I81:I89" si="31">ROUND($G81*F81,0)</f>
        <v>9893</v>
      </c>
      <c r="K81" s="148"/>
      <c r="L81" s="147">
        <v>0.45</v>
      </c>
      <c r="M81" s="147">
        <v>0.69</v>
      </c>
    </row>
    <row r="82" spans="1:13" x14ac:dyDescent="0.25">
      <c r="A82" s="134">
        <f t="shared" si="27"/>
        <v>73</v>
      </c>
      <c r="B82" s="113" t="str">
        <f t="shared" ref="B82:B89" si="32">B81</f>
        <v>53E - Company Owned</v>
      </c>
      <c r="C82" s="112" t="s">
        <v>152</v>
      </c>
      <c r="D82" s="116" t="s">
        <v>165</v>
      </c>
      <c r="E82" s="132">
        <f t="shared" si="28"/>
        <v>1.91</v>
      </c>
      <c r="F82" s="111">
        <f t="shared" si="29"/>
        <v>0.06</v>
      </c>
      <c r="G82" s="110">
        <v>3507</v>
      </c>
      <c r="H82" s="103">
        <f t="shared" si="30"/>
        <v>6698</v>
      </c>
      <c r="I82" s="103">
        <f t="shared" si="31"/>
        <v>210</v>
      </c>
      <c r="K82" s="148"/>
      <c r="L82" s="147">
        <v>0.76</v>
      </c>
      <c r="M82" s="147">
        <v>1.1499999999999999</v>
      </c>
    </row>
    <row r="83" spans="1:13" x14ac:dyDescent="0.25">
      <c r="A83" s="134">
        <f t="shared" si="27"/>
        <v>74</v>
      </c>
      <c r="B83" s="113" t="str">
        <f t="shared" si="32"/>
        <v>53E - Company Owned</v>
      </c>
      <c r="C83" s="112" t="s">
        <v>152</v>
      </c>
      <c r="D83" s="116" t="s">
        <v>164</v>
      </c>
      <c r="E83" s="132">
        <f t="shared" si="28"/>
        <v>2.66</v>
      </c>
      <c r="F83" s="111">
        <f t="shared" si="29"/>
        <v>0.09</v>
      </c>
      <c r="G83" s="110">
        <v>26735</v>
      </c>
      <c r="H83" s="103">
        <f t="shared" si="30"/>
        <v>71115</v>
      </c>
      <c r="I83" s="103">
        <f t="shared" si="31"/>
        <v>2406</v>
      </c>
      <c r="K83" s="148"/>
      <c r="L83" s="147">
        <v>1.06</v>
      </c>
      <c r="M83" s="147">
        <v>1.6</v>
      </c>
    </row>
    <row r="84" spans="1:13" x14ac:dyDescent="0.25">
      <c r="A84" s="134">
        <f t="shared" si="27"/>
        <v>75</v>
      </c>
      <c r="B84" s="113" t="str">
        <f t="shared" si="32"/>
        <v>53E - Company Owned</v>
      </c>
      <c r="C84" s="112" t="s">
        <v>152</v>
      </c>
      <c r="D84" s="116" t="s">
        <v>163</v>
      </c>
      <c r="E84" s="132">
        <f t="shared" si="28"/>
        <v>3.42</v>
      </c>
      <c r="F84" s="111">
        <f t="shared" si="29"/>
        <v>0.11</v>
      </c>
      <c r="G84" s="110">
        <v>21792</v>
      </c>
      <c r="H84" s="103">
        <f t="shared" si="30"/>
        <v>74529</v>
      </c>
      <c r="I84" s="103">
        <f t="shared" si="31"/>
        <v>2397</v>
      </c>
      <c r="K84" s="148"/>
      <c r="L84" s="147">
        <v>1.36</v>
      </c>
      <c r="M84" s="147">
        <v>2.06</v>
      </c>
    </row>
    <row r="85" spans="1:13" x14ac:dyDescent="0.25">
      <c r="A85" s="134">
        <f t="shared" si="27"/>
        <v>76</v>
      </c>
      <c r="B85" s="113" t="str">
        <f t="shared" si="32"/>
        <v>53E - Company Owned</v>
      </c>
      <c r="C85" s="112" t="s">
        <v>152</v>
      </c>
      <c r="D85" s="116" t="s">
        <v>162</v>
      </c>
      <c r="E85" s="132">
        <f t="shared" si="28"/>
        <v>4.1899999999999995</v>
      </c>
      <c r="F85" s="111">
        <f t="shared" si="29"/>
        <v>0.14000000000000001</v>
      </c>
      <c r="G85" s="110">
        <v>1138</v>
      </c>
      <c r="H85" s="103">
        <f t="shared" si="30"/>
        <v>4768</v>
      </c>
      <c r="I85" s="103">
        <f t="shared" si="31"/>
        <v>159</v>
      </c>
      <c r="K85" s="148"/>
      <c r="L85" s="147">
        <v>1.67</v>
      </c>
      <c r="M85" s="147">
        <v>2.52</v>
      </c>
    </row>
    <row r="86" spans="1:13" x14ac:dyDescent="0.25">
      <c r="A86" s="134">
        <f t="shared" si="27"/>
        <v>77</v>
      </c>
      <c r="B86" s="113" t="str">
        <f t="shared" si="32"/>
        <v>53E - Company Owned</v>
      </c>
      <c r="C86" s="112" t="s">
        <v>152</v>
      </c>
      <c r="D86" s="116" t="s">
        <v>161</v>
      </c>
      <c r="E86" s="132">
        <f t="shared" si="28"/>
        <v>4.95</v>
      </c>
      <c r="F86" s="111">
        <f t="shared" si="29"/>
        <v>0.16</v>
      </c>
      <c r="G86" s="110">
        <v>5108</v>
      </c>
      <c r="H86" s="103">
        <f t="shared" si="30"/>
        <v>25285</v>
      </c>
      <c r="I86" s="103">
        <f t="shared" si="31"/>
        <v>817</v>
      </c>
      <c r="K86" s="148"/>
      <c r="L86" s="147">
        <v>1.97</v>
      </c>
      <c r="M86" s="147">
        <v>2.98</v>
      </c>
    </row>
    <row r="87" spans="1:13" x14ac:dyDescent="0.25">
      <c r="A87" s="134">
        <f t="shared" si="27"/>
        <v>78</v>
      </c>
      <c r="B87" s="113" t="str">
        <f t="shared" si="32"/>
        <v>53E - Company Owned</v>
      </c>
      <c r="C87" s="112" t="s">
        <v>152</v>
      </c>
      <c r="D87" s="116" t="s">
        <v>160</v>
      </c>
      <c r="E87" s="132">
        <f t="shared" si="28"/>
        <v>5.71</v>
      </c>
      <c r="F87" s="111">
        <f t="shared" si="29"/>
        <v>0.19</v>
      </c>
      <c r="G87" s="110">
        <v>246</v>
      </c>
      <c r="H87" s="103">
        <f t="shared" si="30"/>
        <v>1405</v>
      </c>
      <c r="I87" s="103">
        <f t="shared" si="31"/>
        <v>47</v>
      </c>
      <c r="K87" s="148"/>
      <c r="L87" s="147">
        <v>2.27</v>
      </c>
      <c r="M87" s="147">
        <v>3.44</v>
      </c>
    </row>
    <row r="88" spans="1:13" x14ac:dyDescent="0.25">
      <c r="A88" s="134">
        <f t="shared" si="27"/>
        <v>79</v>
      </c>
      <c r="B88" s="113" t="str">
        <f t="shared" si="32"/>
        <v>53E - Company Owned</v>
      </c>
      <c r="C88" s="112" t="s">
        <v>152</v>
      </c>
      <c r="D88" s="116" t="s">
        <v>159</v>
      </c>
      <c r="E88" s="132">
        <f t="shared" si="28"/>
        <v>6.46</v>
      </c>
      <c r="F88" s="111">
        <f t="shared" si="29"/>
        <v>0.21</v>
      </c>
      <c r="G88" s="110">
        <v>288</v>
      </c>
      <c r="H88" s="103">
        <f t="shared" si="30"/>
        <v>1860</v>
      </c>
      <c r="I88" s="103">
        <f t="shared" si="31"/>
        <v>60</v>
      </c>
      <c r="K88" s="148"/>
      <c r="L88" s="147">
        <v>2.57</v>
      </c>
      <c r="M88" s="147">
        <v>3.89</v>
      </c>
    </row>
    <row r="89" spans="1:13" x14ac:dyDescent="0.25">
      <c r="A89" s="134">
        <f t="shared" si="27"/>
        <v>80</v>
      </c>
      <c r="B89" s="113" t="str">
        <f t="shared" si="32"/>
        <v>53E - Company Owned</v>
      </c>
      <c r="C89" s="112" t="s">
        <v>152</v>
      </c>
      <c r="D89" s="116" t="s">
        <v>158</v>
      </c>
      <c r="E89" s="132">
        <f t="shared" si="28"/>
        <v>7.2299999999999995</v>
      </c>
      <c r="F89" s="111">
        <f t="shared" si="29"/>
        <v>0.24</v>
      </c>
      <c r="G89" s="110">
        <v>1709</v>
      </c>
      <c r="H89" s="103">
        <f t="shared" si="30"/>
        <v>12356</v>
      </c>
      <c r="I89" s="103">
        <f t="shared" si="31"/>
        <v>410</v>
      </c>
      <c r="K89" s="148"/>
      <c r="L89" s="147">
        <v>2.88</v>
      </c>
      <c r="M89" s="147">
        <v>4.3499999999999996</v>
      </c>
    </row>
    <row r="90" spans="1:13" x14ac:dyDescent="0.25">
      <c r="A90" s="134">
        <f t="shared" si="27"/>
        <v>81</v>
      </c>
      <c r="B90" s="113"/>
      <c r="C90" s="112"/>
      <c r="D90" s="112"/>
      <c r="E90" s="132"/>
      <c r="F90" s="114"/>
      <c r="G90" s="110"/>
      <c r="H90" s="110"/>
      <c r="I90" s="110"/>
      <c r="K90" s="148"/>
      <c r="L90" s="147"/>
      <c r="M90" s="147"/>
    </row>
    <row r="91" spans="1:13" x14ac:dyDescent="0.25">
      <c r="A91" s="134">
        <f t="shared" si="27"/>
        <v>82</v>
      </c>
      <c r="B91" s="113" t="s">
        <v>176</v>
      </c>
      <c r="C91" s="112" t="s">
        <v>13</v>
      </c>
      <c r="D91" s="112">
        <v>50</v>
      </c>
      <c r="E91" s="132">
        <f t="shared" ref="E91:E99" si="33">SUM(L91:M91)</f>
        <v>1.26</v>
      </c>
      <c r="F91" s="111">
        <f t="shared" ref="F91:F99" si="34">ROUND(+E91*$J$10,2)</f>
        <v>0.04</v>
      </c>
      <c r="G91" s="110">
        <v>0</v>
      </c>
      <c r="H91" s="103">
        <f t="shared" ref="H91:H99" si="35">ROUND($G91*E91,0)</f>
        <v>0</v>
      </c>
      <c r="I91" s="103">
        <f t="shared" ref="I91:I99" si="36">ROUND($G91*F91,0)</f>
        <v>0</v>
      </c>
      <c r="K91" s="148"/>
      <c r="L91" s="147">
        <v>0.5</v>
      </c>
      <c r="M91" s="147">
        <v>0.76</v>
      </c>
    </row>
    <row r="92" spans="1:13" x14ac:dyDescent="0.25">
      <c r="A92" s="134">
        <f t="shared" si="27"/>
        <v>83</v>
      </c>
      <c r="B92" s="113" t="str">
        <f t="shared" ref="B92:B99" si="37">+B91</f>
        <v>53E - Customer Owned</v>
      </c>
      <c r="C92" s="112" t="s">
        <v>13</v>
      </c>
      <c r="D92" s="112">
        <v>70</v>
      </c>
      <c r="E92" s="132">
        <f t="shared" si="33"/>
        <v>1.78</v>
      </c>
      <c r="F92" s="111">
        <f t="shared" si="34"/>
        <v>0.06</v>
      </c>
      <c r="G92" s="110">
        <v>624</v>
      </c>
      <c r="H92" s="103">
        <f t="shared" si="35"/>
        <v>1111</v>
      </c>
      <c r="I92" s="103">
        <f t="shared" si="36"/>
        <v>37</v>
      </c>
      <c r="K92" s="148"/>
      <c r="L92" s="147">
        <v>0.71</v>
      </c>
      <c r="M92" s="147">
        <v>1.07</v>
      </c>
    </row>
    <row r="93" spans="1:13" x14ac:dyDescent="0.25">
      <c r="A93" s="134">
        <f t="shared" si="27"/>
        <v>84</v>
      </c>
      <c r="B93" s="113" t="str">
        <f t="shared" si="37"/>
        <v>53E - Customer Owned</v>
      </c>
      <c r="C93" s="112" t="s">
        <v>13</v>
      </c>
      <c r="D93" s="112">
        <v>100</v>
      </c>
      <c r="E93" s="132">
        <f t="shared" si="33"/>
        <v>2.54</v>
      </c>
      <c r="F93" s="111">
        <f t="shared" si="34"/>
        <v>0.08</v>
      </c>
      <c r="G93" s="110">
        <v>2572</v>
      </c>
      <c r="H93" s="103">
        <f t="shared" si="35"/>
        <v>6533</v>
      </c>
      <c r="I93" s="103">
        <f t="shared" si="36"/>
        <v>206</v>
      </c>
      <c r="K93" s="148"/>
      <c r="L93" s="147">
        <v>1.01</v>
      </c>
      <c r="M93" s="147">
        <v>1.53</v>
      </c>
    </row>
    <row r="94" spans="1:13" x14ac:dyDescent="0.25">
      <c r="A94" s="134">
        <f t="shared" si="27"/>
        <v>85</v>
      </c>
      <c r="B94" s="113" t="str">
        <f t="shared" si="37"/>
        <v>53E - Customer Owned</v>
      </c>
      <c r="C94" s="112" t="s">
        <v>13</v>
      </c>
      <c r="D94" s="112">
        <v>150</v>
      </c>
      <c r="E94" s="132">
        <f t="shared" si="33"/>
        <v>3.8</v>
      </c>
      <c r="F94" s="111">
        <f t="shared" si="34"/>
        <v>0.12</v>
      </c>
      <c r="G94" s="110">
        <v>1230</v>
      </c>
      <c r="H94" s="103">
        <f t="shared" si="35"/>
        <v>4674</v>
      </c>
      <c r="I94" s="103">
        <f t="shared" si="36"/>
        <v>148</v>
      </c>
      <c r="K94" s="148"/>
      <c r="L94" s="147">
        <v>1.51</v>
      </c>
      <c r="M94" s="147">
        <v>2.29</v>
      </c>
    </row>
    <row r="95" spans="1:13" x14ac:dyDescent="0.25">
      <c r="A95" s="134">
        <f t="shared" si="27"/>
        <v>86</v>
      </c>
      <c r="B95" s="113" t="str">
        <f t="shared" si="37"/>
        <v>53E - Customer Owned</v>
      </c>
      <c r="C95" s="112" t="s">
        <v>13</v>
      </c>
      <c r="D95" s="112">
        <v>200</v>
      </c>
      <c r="E95" s="132">
        <f t="shared" si="33"/>
        <v>5.07</v>
      </c>
      <c r="F95" s="111">
        <f t="shared" si="34"/>
        <v>0.17</v>
      </c>
      <c r="G95" s="110">
        <v>4718</v>
      </c>
      <c r="H95" s="103">
        <f t="shared" si="35"/>
        <v>23920</v>
      </c>
      <c r="I95" s="103">
        <f t="shared" si="36"/>
        <v>802</v>
      </c>
      <c r="K95" s="148"/>
      <c r="L95" s="147">
        <v>2.02</v>
      </c>
      <c r="M95" s="147">
        <v>3.05</v>
      </c>
    </row>
    <row r="96" spans="1:13" x14ac:dyDescent="0.25">
      <c r="A96" s="134">
        <f t="shared" si="27"/>
        <v>87</v>
      </c>
      <c r="B96" s="113" t="str">
        <f t="shared" si="37"/>
        <v>53E - Customer Owned</v>
      </c>
      <c r="C96" s="112" t="s">
        <v>13</v>
      </c>
      <c r="D96" s="112">
        <v>250</v>
      </c>
      <c r="E96" s="132">
        <f t="shared" si="33"/>
        <v>6.34</v>
      </c>
      <c r="F96" s="111">
        <f t="shared" si="34"/>
        <v>0.21</v>
      </c>
      <c r="G96" s="110">
        <v>3279</v>
      </c>
      <c r="H96" s="103">
        <f t="shared" si="35"/>
        <v>20789</v>
      </c>
      <c r="I96" s="103">
        <f t="shared" si="36"/>
        <v>689</v>
      </c>
      <c r="K96" s="148"/>
      <c r="L96" s="147">
        <v>2.52</v>
      </c>
      <c r="M96" s="147">
        <v>3.82</v>
      </c>
    </row>
    <row r="97" spans="1:13" x14ac:dyDescent="0.25">
      <c r="A97" s="134">
        <f t="shared" si="27"/>
        <v>88</v>
      </c>
      <c r="B97" s="113" t="str">
        <f t="shared" si="37"/>
        <v>53E - Customer Owned</v>
      </c>
      <c r="C97" s="112" t="s">
        <v>13</v>
      </c>
      <c r="D97" s="112">
        <v>310</v>
      </c>
      <c r="E97" s="132">
        <f t="shared" si="33"/>
        <v>7.86</v>
      </c>
      <c r="F97" s="111">
        <f t="shared" si="34"/>
        <v>0.26</v>
      </c>
      <c r="G97" s="110">
        <v>84</v>
      </c>
      <c r="H97" s="103">
        <f t="shared" si="35"/>
        <v>660</v>
      </c>
      <c r="I97" s="103">
        <f t="shared" si="36"/>
        <v>22</v>
      </c>
      <c r="K97" s="148"/>
      <c r="L97" s="147">
        <v>3.13</v>
      </c>
      <c r="M97" s="147">
        <v>4.7300000000000004</v>
      </c>
    </row>
    <row r="98" spans="1:13" x14ac:dyDescent="0.25">
      <c r="A98" s="134">
        <f t="shared" si="27"/>
        <v>89</v>
      </c>
      <c r="B98" s="113" t="str">
        <f t="shared" si="37"/>
        <v>53E - Customer Owned</v>
      </c>
      <c r="C98" s="112" t="s">
        <v>13</v>
      </c>
      <c r="D98" s="112">
        <v>400</v>
      </c>
      <c r="E98" s="132">
        <f t="shared" si="33"/>
        <v>10.15</v>
      </c>
      <c r="F98" s="111">
        <f t="shared" si="34"/>
        <v>0.33</v>
      </c>
      <c r="G98" s="110">
        <v>4917</v>
      </c>
      <c r="H98" s="103">
        <f t="shared" si="35"/>
        <v>49908</v>
      </c>
      <c r="I98" s="103">
        <f t="shared" si="36"/>
        <v>1623</v>
      </c>
      <c r="K98" s="148"/>
      <c r="L98" s="147">
        <v>4.04</v>
      </c>
      <c r="M98" s="147">
        <v>6.11</v>
      </c>
    </row>
    <row r="99" spans="1:13" x14ac:dyDescent="0.25">
      <c r="A99" s="134">
        <f t="shared" si="27"/>
        <v>90</v>
      </c>
      <c r="B99" s="113" t="str">
        <f t="shared" si="37"/>
        <v>53E - Customer Owned</v>
      </c>
      <c r="C99" s="112" t="s">
        <v>13</v>
      </c>
      <c r="D99" s="112">
        <v>1000</v>
      </c>
      <c r="E99" s="132">
        <f t="shared" si="33"/>
        <v>25.36</v>
      </c>
      <c r="F99" s="111">
        <f t="shared" si="34"/>
        <v>0.83</v>
      </c>
      <c r="G99" s="110">
        <v>0</v>
      </c>
      <c r="H99" s="103">
        <f t="shared" si="35"/>
        <v>0</v>
      </c>
      <c r="I99" s="103">
        <f t="shared" si="36"/>
        <v>0</v>
      </c>
      <c r="K99" s="148"/>
      <c r="L99" s="147">
        <v>10.09</v>
      </c>
      <c r="M99" s="147">
        <v>15.27</v>
      </c>
    </row>
    <row r="100" spans="1:13" x14ac:dyDescent="0.25">
      <c r="A100" s="134">
        <f t="shared" si="27"/>
        <v>91</v>
      </c>
      <c r="B100" s="113"/>
      <c r="C100" s="112"/>
      <c r="D100" s="112"/>
      <c r="E100" s="132"/>
      <c r="F100" s="114"/>
      <c r="G100" s="110"/>
      <c r="H100" s="110"/>
      <c r="I100" s="110"/>
      <c r="K100" s="148"/>
      <c r="L100" s="147"/>
      <c r="M100" s="147"/>
    </row>
    <row r="101" spans="1:13" x14ac:dyDescent="0.25">
      <c r="A101" s="134">
        <f t="shared" si="27"/>
        <v>92</v>
      </c>
      <c r="B101" s="113" t="str">
        <f>+B99</f>
        <v>53E - Customer Owned</v>
      </c>
      <c r="C101" s="112" t="s">
        <v>168</v>
      </c>
      <c r="D101" s="112">
        <v>70</v>
      </c>
      <c r="E101" s="132">
        <f t="shared" ref="E101:E106" si="38">SUM(L101:M101)</f>
        <v>1.78</v>
      </c>
      <c r="F101" s="111">
        <f t="shared" ref="F101:F106" si="39">ROUND(+E101*$J$10,2)</f>
        <v>0.06</v>
      </c>
      <c r="G101" s="110">
        <v>0</v>
      </c>
      <c r="H101" s="103">
        <f t="shared" ref="H101:H106" si="40">ROUND($G101*E101,0)</f>
        <v>0</v>
      </c>
      <c r="I101" s="103">
        <f t="shared" ref="I101:I106" si="41">ROUND($G101*F101,0)</f>
        <v>0</v>
      </c>
      <c r="K101" s="148"/>
      <c r="L101" s="147">
        <v>0.71</v>
      </c>
      <c r="M101" s="147">
        <v>1.07</v>
      </c>
    </row>
    <row r="102" spans="1:13" x14ac:dyDescent="0.25">
      <c r="A102" s="134">
        <f t="shared" si="27"/>
        <v>93</v>
      </c>
      <c r="B102" s="113" t="str">
        <f>+B101</f>
        <v>53E - Customer Owned</v>
      </c>
      <c r="C102" s="112" t="s">
        <v>168</v>
      </c>
      <c r="D102" s="112">
        <v>100</v>
      </c>
      <c r="E102" s="132">
        <f t="shared" si="38"/>
        <v>2.54</v>
      </c>
      <c r="F102" s="111">
        <f t="shared" si="39"/>
        <v>0.08</v>
      </c>
      <c r="G102" s="110">
        <v>0</v>
      </c>
      <c r="H102" s="103">
        <f t="shared" si="40"/>
        <v>0</v>
      </c>
      <c r="I102" s="103">
        <f t="shared" si="41"/>
        <v>0</v>
      </c>
      <c r="K102" s="148"/>
      <c r="L102" s="147">
        <v>1.01</v>
      </c>
      <c r="M102" s="147">
        <v>1.53</v>
      </c>
    </row>
    <row r="103" spans="1:13" x14ac:dyDescent="0.25">
      <c r="A103" s="134">
        <f t="shared" si="27"/>
        <v>94</v>
      </c>
      <c r="B103" s="113" t="str">
        <f>+B102</f>
        <v>53E - Customer Owned</v>
      </c>
      <c r="C103" s="112" t="s">
        <v>168</v>
      </c>
      <c r="D103" s="112">
        <v>150</v>
      </c>
      <c r="E103" s="132">
        <f t="shared" si="38"/>
        <v>3.8</v>
      </c>
      <c r="F103" s="111">
        <f t="shared" si="39"/>
        <v>0.12</v>
      </c>
      <c r="G103" s="110">
        <v>0</v>
      </c>
      <c r="H103" s="103">
        <f t="shared" si="40"/>
        <v>0</v>
      </c>
      <c r="I103" s="103">
        <f t="shared" si="41"/>
        <v>0</v>
      </c>
      <c r="K103" s="148"/>
      <c r="L103" s="147">
        <v>1.51</v>
      </c>
      <c r="M103" s="147">
        <v>2.29</v>
      </c>
    </row>
    <row r="104" spans="1:13" x14ac:dyDescent="0.25">
      <c r="A104" s="134">
        <f t="shared" si="27"/>
        <v>95</v>
      </c>
      <c r="B104" s="113" t="str">
        <f>+B103</f>
        <v>53E - Customer Owned</v>
      </c>
      <c r="C104" s="112" t="s">
        <v>168</v>
      </c>
      <c r="D104" s="112">
        <v>175</v>
      </c>
      <c r="E104" s="132">
        <f t="shared" si="38"/>
        <v>4.4399999999999995</v>
      </c>
      <c r="F104" s="111">
        <f t="shared" si="39"/>
        <v>0.14000000000000001</v>
      </c>
      <c r="G104" s="110">
        <v>48</v>
      </c>
      <c r="H104" s="103">
        <f t="shared" si="40"/>
        <v>213</v>
      </c>
      <c r="I104" s="103">
        <f t="shared" si="41"/>
        <v>7</v>
      </c>
      <c r="K104" s="148"/>
      <c r="L104" s="147">
        <v>1.77</v>
      </c>
      <c r="M104" s="147">
        <v>2.67</v>
      </c>
    </row>
    <row r="105" spans="1:13" x14ac:dyDescent="0.25">
      <c r="A105" s="134">
        <f t="shared" si="27"/>
        <v>96</v>
      </c>
      <c r="B105" s="113" t="str">
        <f>+B104</f>
        <v>53E - Customer Owned</v>
      </c>
      <c r="C105" s="112" t="s">
        <v>168</v>
      </c>
      <c r="D105" s="112">
        <v>250</v>
      </c>
      <c r="E105" s="132">
        <f t="shared" si="38"/>
        <v>6.34</v>
      </c>
      <c r="F105" s="111">
        <f t="shared" si="39"/>
        <v>0.21</v>
      </c>
      <c r="G105" s="110">
        <v>0</v>
      </c>
      <c r="H105" s="103">
        <f t="shared" si="40"/>
        <v>0</v>
      </c>
      <c r="I105" s="103">
        <f t="shared" si="41"/>
        <v>0</v>
      </c>
      <c r="K105" s="148"/>
      <c r="L105" s="147">
        <v>2.52</v>
      </c>
      <c r="M105" s="147">
        <v>3.82</v>
      </c>
    </row>
    <row r="106" spans="1:13" x14ac:dyDescent="0.25">
      <c r="A106" s="134">
        <f t="shared" si="27"/>
        <v>97</v>
      </c>
      <c r="B106" s="113" t="str">
        <f>+B105</f>
        <v>53E - Customer Owned</v>
      </c>
      <c r="C106" s="112" t="s">
        <v>168</v>
      </c>
      <c r="D106" s="112">
        <v>400</v>
      </c>
      <c r="E106" s="132">
        <f t="shared" si="38"/>
        <v>10.15</v>
      </c>
      <c r="F106" s="111">
        <f t="shared" si="39"/>
        <v>0.33</v>
      </c>
      <c r="G106" s="110">
        <v>0</v>
      </c>
      <c r="H106" s="103">
        <f t="shared" si="40"/>
        <v>0</v>
      </c>
      <c r="I106" s="103">
        <f t="shared" si="41"/>
        <v>0</v>
      </c>
      <c r="K106" s="148"/>
      <c r="L106" s="147">
        <v>4.04</v>
      </c>
      <c r="M106" s="147">
        <v>6.11</v>
      </c>
    </row>
    <row r="107" spans="1:13" x14ac:dyDescent="0.25">
      <c r="A107" s="134">
        <f t="shared" si="27"/>
        <v>98</v>
      </c>
      <c r="B107" s="113"/>
      <c r="C107" s="112"/>
      <c r="D107" s="112"/>
      <c r="E107" s="132"/>
      <c r="F107" s="114"/>
      <c r="G107" s="110"/>
      <c r="H107" s="110"/>
      <c r="I107" s="110"/>
      <c r="K107" s="148"/>
      <c r="L107" s="147"/>
      <c r="M107" s="147"/>
    </row>
    <row r="108" spans="1:13" x14ac:dyDescent="0.25">
      <c r="A108" s="134">
        <f t="shared" si="27"/>
        <v>99</v>
      </c>
      <c r="B108" s="113" t="str">
        <f>+B106</f>
        <v>53E - Customer Owned</v>
      </c>
      <c r="C108" s="112" t="s">
        <v>152</v>
      </c>
      <c r="D108" s="116" t="s">
        <v>166</v>
      </c>
      <c r="E108" s="132">
        <f t="shared" ref="E108:E116" si="42">SUM(L108:M108)</f>
        <v>1.1399999999999999</v>
      </c>
      <c r="F108" s="111">
        <f t="shared" ref="F108:F116" si="43">ROUND(+E108*$J$10,2)</f>
        <v>0.04</v>
      </c>
      <c r="G108" s="110">
        <v>7606</v>
      </c>
      <c r="H108" s="103">
        <f t="shared" ref="H108:H116" si="44">ROUND($G108*E108,0)</f>
        <v>8671</v>
      </c>
      <c r="I108" s="103">
        <f t="shared" ref="I108:I116" si="45">ROUND($G108*F108,0)</f>
        <v>304</v>
      </c>
      <c r="K108" s="148"/>
      <c r="L108" s="147">
        <v>0.45</v>
      </c>
      <c r="M108" s="147">
        <v>0.69</v>
      </c>
    </row>
    <row r="109" spans="1:13" x14ac:dyDescent="0.25">
      <c r="A109" s="134">
        <f t="shared" si="27"/>
        <v>100</v>
      </c>
      <c r="B109" s="113" t="str">
        <f t="shared" ref="B109:B116" si="46">B108</f>
        <v>53E - Customer Owned</v>
      </c>
      <c r="C109" s="112" t="s">
        <v>152</v>
      </c>
      <c r="D109" s="116" t="s">
        <v>165</v>
      </c>
      <c r="E109" s="132">
        <f t="shared" si="42"/>
        <v>1.91</v>
      </c>
      <c r="F109" s="111">
        <f t="shared" si="43"/>
        <v>0.06</v>
      </c>
      <c r="G109" s="110">
        <v>7512</v>
      </c>
      <c r="H109" s="103">
        <f t="shared" si="44"/>
        <v>14348</v>
      </c>
      <c r="I109" s="103">
        <f t="shared" si="45"/>
        <v>451</v>
      </c>
      <c r="K109" s="148"/>
      <c r="L109" s="147">
        <v>0.76</v>
      </c>
      <c r="M109" s="147">
        <v>1.1499999999999999</v>
      </c>
    </row>
    <row r="110" spans="1:13" x14ac:dyDescent="0.25">
      <c r="A110" s="134">
        <f t="shared" si="27"/>
        <v>101</v>
      </c>
      <c r="B110" s="113" t="str">
        <f t="shared" si="46"/>
        <v>53E - Customer Owned</v>
      </c>
      <c r="C110" s="112" t="s">
        <v>152</v>
      </c>
      <c r="D110" s="116" t="s">
        <v>164</v>
      </c>
      <c r="E110" s="132">
        <f t="shared" si="42"/>
        <v>2.66</v>
      </c>
      <c r="F110" s="111">
        <f t="shared" si="43"/>
        <v>0.09</v>
      </c>
      <c r="G110" s="110">
        <v>10140</v>
      </c>
      <c r="H110" s="103">
        <f t="shared" si="44"/>
        <v>26972</v>
      </c>
      <c r="I110" s="103">
        <f t="shared" si="45"/>
        <v>913</v>
      </c>
      <c r="K110" s="148"/>
      <c r="L110" s="147">
        <v>1.06</v>
      </c>
      <c r="M110" s="147">
        <v>1.6</v>
      </c>
    </row>
    <row r="111" spans="1:13" x14ac:dyDescent="0.25">
      <c r="A111" s="134">
        <f t="shared" si="27"/>
        <v>102</v>
      </c>
      <c r="B111" s="113" t="str">
        <f t="shared" si="46"/>
        <v>53E - Customer Owned</v>
      </c>
      <c r="C111" s="112" t="s">
        <v>152</v>
      </c>
      <c r="D111" s="116" t="s">
        <v>163</v>
      </c>
      <c r="E111" s="132">
        <f t="shared" si="42"/>
        <v>3.42</v>
      </c>
      <c r="F111" s="111">
        <f t="shared" si="43"/>
        <v>0.11</v>
      </c>
      <c r="G111" s="110">
        <v>984</v>
      </c>
      <c r="H111" s="103">
        <f t="shared" si="44"/>
        <v>3365</v>
      </c>
      <c r="I111" s="103">
        <f t="shared" si="45"/>
        <v>108</v>
      </c>
      <c r="K111" s="148"/>
      <c r="L111" s="147">
        <v>1.36</v>
      </c>
      <c r="M111" s="147">
        <v>2.06</v>
      </c>
    </row>
    <row r="112" spans="1:13" x14ac:dyDescent="0.25">
      <c r="A112" s="134">
        <f t="shared" si="27"/>
        <v>103</v>
      </c>
      <c r="B112" s="113" t="str">
        <f t="shared" si="46"/>
        <v>53E - Customer Owned</v>
      </c>
      <c r="C112" s="112" t="s">
        <v>152</v>
      </c>
      <c r="D112" s="116" t="s">
        <v>162</v>
      </c>
      <c r="E112" s="132">
        <f t="shared" si="42"/>
        <v>4.1899999999999995</v>
      </c>
      <c r="F112" s="111">
        <f t="shared" si="43"/>
        <v>0.14000000000000001</v>
      </c>
      <c r="G112" s="110">
        <v>15897</v>
      </c>
      <c r="H112" s="103">
        <f t="shared" si="44"/>
        <v>66608</v>
      </c>
      <c r="I112" s="103">
        <f t="shared" si="45"/>
        <v>2226</v>
      </c>
      <c r="K112" s="148"/>
      <c r="L112" s="147">
        <v>1.67</v>
      </c>
      <c r="M112" s="147">
        <v>2.52</v>
      </c>
    </row>
    <row r="113" spans="1:13" x14ac:dyDescent="0.25">
      <c r="A113" s="134">
        <f t="shared" si="27"/>
        <v>104</v>
      </c>
      <c r="B113" s="113" t="str">
        <f t="shared" si="46"/>
        <v>53E - Customer Owned</v>
      </c>
      <c r="C113" s="112" t="s">
        <v>152</v>
      </c>
      <c r="D113" s="116" t="s">
        <v>161</v>
      </c>
      <c r="E113" s="132">
        <f t="shared" si="42"/>
        <v>4.95</v>
      </c>
      <c r="F113" s="111">
        <f t="shared" si="43"/>
        <v>0.16</v>
      </c>
      <c r="G113" s="110">
        <v>1266</v>
      </c>
      <c r="H113" s="103">
        <f t="shared" si="44"/>
        <v>6267</v>
      </c>
      <c r="I113" s="103">
        <f t="shared" si="45"/>
        <v>203</v>
      </c>
      <c r="K113" s="148"/>
      <c r="L113" s="147">
        <v>1.97</v>
      </c>
      <c r="M113" s="147">
        <v>2.98</v>
      </c>
    </row>
    <row r="114" spans="1:13" x14ac:dyDescent="0.25">
      <c r="A114" s="134">
        <f t="shared" si="27"/>
        <v>105</v>
      </c>
      <c r="B114" s="113" t="str">
        <f t="shared" si="46"/>
        <v>53E - Customer Owned</v>
      </c>
      <c r="C114" s="112" t="s">
        <v>152</v>
      </c>
      <c r="D114" s="116" t="s">
        <v>160</v>
      </c>
      <c r="E114" s="132">
        <f t="shared" si="42"/>
        <v>5.71</v>
      </c>
      <c r="F114" s="111">
        <f t="shared" si="43"/>
        <v>0.19</v>
      </c>
      <c r="G114" s="110">
        <v>0</v>
      </c>
      <c r="H114" s="103">
        <f t="shared" si="44"/>
        <v>0</v>
      </c>
      <c r="I114" s="103">
        <f t="shared" si="45"/>
        <v>0</v>
      </c>
      <c r="K114" s="148"/>
      <c r="L114" s="147">
        <v>2.27</v>
      </c>
      <c r="M114" s="147">
        <v>3.44</v>
      </c>
    </row>
    <row r="115" spans="1:13" x14ac:dyDescent="0.25">
      <c r="A115" s="134">
        <f t="shared" si="27"/>
        <v>106</v>
      </c>
      <c r="B115" s="113" t="str">
        <f t="shared" si="46"/>
        <v>53E - Customer Owned</v>
      </c>
      <c r="C115" s="112" t="s">
        <v>152</v>
      </c>
      <c r="D115" s="116" t="s">
        <v>159</v>
      </c>
      <c r="E115" s="132">
        <f t="shared" si="42"/>
        <v>6.46</v>
      </c>
      <c r="F115" s="111">
        <f t="shared" si="43"/>
        <v>0.21</v>
      </c>
      <c r="G115" s="110">
        <v>16</v>
      </c>
      <c r="H115" s="103">
        <f t="shared" si="44"/>
        <v>103</v>
      </c>
      <c r="I115" s="103">
        <f t="shared" si="45"/>
        <v>3</v>
      </c>
      <c r="K115" s="148"/>
      <c r="L115" s="147">
        <v>2.57</v>
      </c>
      <c r="M115" s="147">
        <v>3.89</v>
      </c>
    </row>
    <row r="116" spans="1:13" x14ac:dyDescent="0.25">
      <c r="A116" s="134">
        <f t="shared" si="27"/>
        <v>107</v>
      </c>
      <c r="B116" s="113" t="str">
        <f t="shared" si="46"/>
        <v>53E - Customer Owned</v>
      </c>
      <c r="C116" s="112" t="s">
        <v>152</v>
      </c>
      <c r="D116" s="116" t="s">
        <v>158</v>
      </c>
      <c r="E116" s="132">
        <f t="shared" si="42"/>
        <v>7.2299999999999995</v>
      </c>
      <c r="F116" s="111">
        <f t="shared" si="43"/>
        <v>0.24</v>
      </c>
      <c r="G116" s="110">
        <v>0</v>
      </c>
      <c r="H116" s="103">
        <f t="shared" si="44"/>
        <v>0</v>
      </c>
      <c r="I116" s="103">
        <f t="shared" si="45"/>
        <v>0</v>
      </c>
      <c r="K116" s="148"/>
      <c r="L116" s="147">
        <v>2.88</v>
      </c>
      <c r="M116" s="147">
        <v>4.3499999999999996</v>
      </c>
    </row>
    <row r="117" spans="1:13" x14ac:dyDescent="0.25">
      <c r="A117" s="134">
        <f t="shared" si="27"/>
        <v>108</v>
      </c>
      <c r="B117" s="115"/>
      <c r="C117" s="112"/>
      <c r="D117" s="112"/>
      <c r="E117" s="132"/>
      <c r="F117" s="114"/>
      <c r="G117" s="110"/>
      <c r="H117" s="110"/>
      <c r="I117" s="110"/>
      <c r="K117" s="148"/>
      <c r="L117" s="147"/>
      <c r="M117" s="147"/>
    </row>
    <row r="118" spans="1:13" x14ac:dyDescent="0.25">
      <c r="A118" s="134">
        <f t="shared" si="27"/>
        <v>109</v>
      </c>
      <c r="B118" s="105" t="s">
        <v>175</v>
      </c>
      <c r="C118" s="105"/>
      <c r="D118" s="105"/>
      <c r="E118" s="132"/>
      <c r="F118" s="114"/>
      <c r="G118" s="110"/>
      <c r="H118" s="110"/>
      <c r="I118" s="110"/>
      <c r="K118" s="148"/>
      <c r="L118" s="147"/>
      <c r="M118" s="147"/>
    </row>
    <row r="119" spans="1:13" x14ac:dyDescent="0.25">
      <c r="A119" s="134">
        <f t="shared" si="27"/>
        <v>110</v>
      </c>
      <c r="B119" s="113" t="s">
        <v>174</v>
      </c>
      <c r="C119" s="112" t="s">
        <v>13</v>
      </c>
      <c r="D119" s="112">
        <v>50</v>
      </c>
      <c r="E119" s="132">
        <f t="shared" ref="E119:E127" si="47">SUM(L119:M119)</f>
        <v>1.26</v>
      </c>
      <c r="F119" s="111">
        <f t="shared" ref="F119:F127" si="48">ROUND(+E119*$J$10,2)</f>
        <v>0.04</v>
      </c>
      <c r="G119" s="110">
        <v>456</v>
      </c>
      <c r="H119" s="103">
        <f t="shared" ref="H119:H127" si="49">ROUND($G119*E119,0)</f>
        <v>575</v>
      </c>
      <c r="I119" s="103">
        <f t="shared" ref="I119:I127" si="50">ROUND($G119*F119,0)</f>
        <v>18</v>
      </c>
      <c r="K119" s="148"/>
      <c r="L119" s="147">
        <v>0.5</v>
      </c>
      <c r="M119" s="147">
        <v>0.76</v>
      </c>
    </row>
    <row r="120" spans="1:13" x14ac:dyDescent="0.25">
      <c r="A120" s="134">
        <f t="shared" si="27"/>
        <v>111</v>
      </c>
      <c r="B120" s="113" t="str">
        <f t="shared" ref="B120:B127" si="51">+B119</f>
        <v>54E</v>
      </c>
      <c r="C120" s="112" t="s">
        <v>13</v>
      </c>
      <c r="D120" s="112">
        <v>70</v>
      </c>
      <c r="E120" s="132">
        <f t="shared" si="47"/>
        <v>1.78</v>
      </c>
      <c r="F120" s="111">
        <f t="shared" si="48"/>
        <v>0.06</v>
      </c>
      <c r="G120" s="110">
        <v>8688</v>
      </c>
      <c r="H120" s="103">
        <f t="shared" si="49"/>
        <v>15465</v>
      </c>
      <c r="I120" s="103">
        <f t="shared" si="50"/>
        <v>521</v>
      </c>
      <c r="K120" s="148"/>
      <c r="L120" s="147">
        <v>0.71</v>
      </c>
      <c r="M120" s="147">
        <v>1.07</v>
      </c>
    </row>
    <row r="121" spans="1:13" x14ac:dyDescent="0.25">
      <c r="A121" s="134">
        <f t="shared" si="27"/>
        <v>112</v>
      </c>
      <c r="B121" s="113" t="str">
        <f t="shared" si="51"/>
        <v>54E</v>
      </c>
      <c r="C121" s="112" t="s">
        <v>13</v>
      </c>
      <c r="D121" s="112">
        <v>100</v>
      </c>
      <c r="E121" s="132">
        <f t="shared" si="47"/>
        <v>2.54</v>
      </c>
      <c r="F121" s="111">
        <f t="shared" si="48"/>
        <v>0.08</v>
      </c>
      <c r="G121" s="110">
        <v>19215</v>
      </c>
      <c r="H121" s="103">
        <f t="shared" si="49"/>
        <v>48806</v>
      </c>
      <c r="I121" s="103">
        <f t="shared" si="50"/>
        <v>1537</v>
      </c>
      <c r="K121" s="148"/>
      <c r="L121" s="147">
        <v>1.01</v>
      </c>
      <c r="M121" s="147">
        <v>1.53</v>
      </c>
    </row>
    <row r="122" spans="1:13" x14ac:dyDescent="0.25">
      <c r="A122" s="134">
        <f t="shared" si="27"/>
        <v>113</v>
      </c>
      <c r="B122" s="113" t="str">
        <f t="shared" si="51"/>
        <v>54E</v>
      </c>
      <c r="C122" s="112" t="s">
        <v>13</v>
      </c>
      <c r="D122" s="112">
        <v>150</v>
      </c>
      <c r="E122" s="132">
        <f t="shared" si="47"/>
        <v>3.8</v>
      </c>
      <c r="F122" s="111">
        <f t="shared" si="48"/>
        <v>0.12</v>
      </c>
      <c r="G122" s="110">
        <v>5755</v>
      </c>
      <c r="H122" s="103">
        <f t="shared" si="49"/>
        <v>21869</v>
      </c>
      <c r="I122" s="103">
        <f t="shared" si="50"/>
        <v>691</v>
      </c>
      <c r="K122" s="148"/>
      <c r="L122" s="147">
        <v>1.51</v>
      </c>
      <c r="M122" s="147">
        <v>2.29</v>
      </c>
    </row>
    <row r="123" spans="1:13" x14ac:dyDescent="0.25">
      <c r="A123" s="134">
        <f t="shared" si="27"/>
        <v>114</v>
      </c>
      <c r="B123" s="113" t="str">
        <f t="shared" si="51"/>
        <v>54E</v>
      </c>
      <c r="C123" s="112" t="s">
        <v>13</v>
      </c>
      <c r="D123" s="112">
        <v>200</v>
      </c>
      <c r="E123" s="132">
        <f t="shared" si="47"/>
        <v>5.07</v>
      </c>
      <c r="F123" s="111">
        <f t="shared" si="48"/>
        <v>0.17</v>
      </c>
      <c r="G123" s="110">
        <v>7029</v>
      </c>
      <c r="H123" s="103">
        <f t="shared" si="49"/>
        <v>35637</v>
      </c>
      <c r="I123" s="103">
        <f t="shared" si="50"/>
        <v>1195</v>
      </c>
      <c r="K123" s="148"/>
      <c r="L123" s="147">
        <v>2.02</v>
      </c>
      <c r="M123" s="147">
        <v>3.05</v>
      </c>
    </row>
    <row r="124" spans="1:13" x14ac:dyDescent="0.25">
      <c r="A124" s="134">
        <f t="shared" si="27"/>
        <v>115</v>
      </c>
      <c r="B124" s="113" t="str">
        <f t="shared" si="51"/>
        <v>54E</v>
      </c>
      <c r="C124" s="112" t="s">
        <v>13</v>
      </c>
      <c r="D124" s="112">
        <v>250</v>
      </c>
      <c r="E124" s="132">
        <f t="shared" si="47"/>
        <v>6.34</v>
      </c>
      <c r="F124" s="111">
        <f t="shared" si="48"/>
        <v>0.21</v>
      </c>
      <c r="G124" s="110">
        <v>17840</v>
      </c>
      <c r="H124" s="103">
        <f t="shared" si="49"/>
        <v>113106</v>
      </c>
      <c r="I124" s="103">
        <f t="shared" si="50"/>
        <v>3746</v>
      </c>
      <c r="K124" s="148"/>
      <c r="L124" s="147">
        <v>2.52</v>
      </c>
      <c r="M124" s="147">
        <v>3.82</v>
      </c>
    </row>
    <row r="125" spans="1:13" x14ac:dyDescent="0.25">
      <c r="A125" s="134">
        <f t="shared" si="27"/>
        <v>116</v>
      </c>
      <c r="B125" s="113" t="str">
        <f t="shared" si="51"/>
        <v>54E</v>
      </c>
      <c r="C125" s="112" t="s">
        <v>13</v>
      </c>
      <c r="D125" s="112">
        <v>310</v>
      </c>
      <c r="E125" s="132">
        <f t="shared" si="47"/>
        <v>7.86</v>
      </c>
      <c r="F125" s="111">
        <f t="shared" si="48"/>
        <v>0.26</v>
      </c>
      <c r="G125" s="110">
        <v>745</v>
      </c>
      <c r="H125" s="103">
        <f t="shared" si="49"/>
        <v>5856</v>
      </c>
      <c r="I125" s="103">
        <f t="shared" si="50"/>
        <v>194</v>
      </c>
      <c r="K125" s="148"/>
      <c r="L125" s="147">
        <v>3.13</v>
      </c>
      <c r="M125" s="147">
        <v>4.7300000000000004</v>
      </c>
    </row>
    <row r="126" spans="1:13" x14ac:dyDescent="0.25">
      <c r="A126" s="134">
        <f t="shared" si="27"/>
        <v>117</v>
      </c>
      <c r="B126" s="113" t="str">
        <f t="shared" si="51"/>
        <v>54E</v>
      </c>
      <c r="C126" s="112" t="s">
        <v>13</v>
      </c>
      <c r="D126" s="112">
        <v>400</v>
      </c>
      <c r="E126" s="132">
        <f t="shared" si="47"/>
        <v>10.15</v>
      </c>
      <c r="F126" s="111">
        <f t="shared" si="48"/>
        <v>0.33</v>
      </c>
      <c r="G126" s="110">
        <v>7579</v>
      </c>
      <c r="H126" s="103">
        <f t="shared" si="49"/>
        <v>76927</v>
      </c>
      <c r="I126" s="103">
        <f t="shared" si="50"/>
        <v>2501</v>
      </c>
      <c r="K126" s="148"/>
      <c r="L126" s="147">
        <v>4.04</v>
      </c>
      <c r="M126" s="147">
        <v>6.11</v>
      </c>
    </row>
    <row r="127" spans="1:13" x14ac:dyDescent="0.25">
      <c r="A127" s="134">
        <f t="shared" si="27"/>
        <v>118</v>
      </c>
      <c r="B127" s="113" t="str">
        <f t="shared" si="51"/>
        <v>54E</v>
      </c>
      <c r="C127" s="112" t="s">
        <v>13</v>
      </c>
      <c r="D127" s="112">
        <v>1000</v>
      </c>
      <c r="E127" s="132">
        <f t="shared" si="47"/>
        <v>25.36</v>
      </c>
      <c r="F127" s="111">
        <f t="shared" si="48"/>
        <v>0.83</v>
      </c>
      <c r="G127" s="110">
        <v>132</v>
      </c>
      <c r="H127" s="103">
        <f t="shared" si="49"/>
        <v>3348</v>
      </c>
      <c r="I127" s="103">
        <f t="shared" si="50"/>
        <v>110</v>
      </c>
      <c r="K127" s="148"/>
      <c r="L127" s="147">
        <v>10.09</v>
      </c>
      <c r="M127" s="147">
        <v>15.27</v>
      </c>
    </row>
    <row r="128" spans="1:13" x14ac:dyDescent="0.25">
      <c r="A128" s="134">
        <f t="shared" si="27"/>
        <v>119</v>
      </c>
      <c r="B128" s="115"/>
      <c r="C128" s="112"/>
      <c r="D128" s="112"/>
      <c r="E128" s="132"/>
      <c r="F128" s="114"/>
      <c r="G128" s="110"/>
      <c r="H128" s="110"/>
      <c r="I128" s="110"/>
      <c r="K128" s="148"/>
      <c r="L128" s="147"/>
      <c r="M128" s="147"/>
    </row>
    <row r="129" spans="1:13" x14ac:dyDescent="0.25">
      <c r="A129" s="134">
        <f t="shared" si="27"/>
        <v>120</v>
      </c>
      <c r="B129" s="115"/>
      <c r="C129" s="112"/>
      <c r="D129" s="112"/>
      <c r="E129" s="132"/>
      <c r="F129" s="114"/>
      <c r="G129" s="110"/>
      <c r="H129" s="110"/>
      <c r="I129" s="110"/>
      <c r="K129" s="148"/>
      <c r="L129" s="147"/>
      <c r="M129" s="147"/>
    </row>
    <row r="130" spans="1:13" x14ac:dyDescent="0.25">
      <c r="A130" s="134">
        <f t="shared" si="27"/>
        <v>121</v>
      </c>
      <c r="B130" s="113" t="str">
        <f>+B127</f>
        <v>54E</v>
      </c>
      <c r="C130" s="112" t="s">
        <v>152</v>
      </c>
      <c r="D130" s="116" t="s">
        <v>166</v>
      </c>
      <c r="E130" s="132">
        <f t="shared" ref="E130:E138" si="52">SUM(L130:M130)</f>
        <v>1.1399999999999999</v>
      </c>
      <c r="F130" s="111">
        <f t="shared" ref="F130:F138" si="53">ROUND(+E130*$J$10,2)</f>
        <v>0.04</v>
      </c>
      <c r="G130" s="110">
        <v>17964</v>
      </c>
      <c r="H130" s="103">
        <f t="shared" ref="H130:H138" si="54">ROUND($G130*E130,0)</f>
        <v>20479</v>
      </c>
      <c r="I130" s="103">
        <f t="shared" ref="I130:I138" si="55">ROUND($G130*F130,0)</f>
        <v>719</v>
      </c>
      <c r="K130" s="148"/>
      <c r="L130" s="147">
        <v>0.45</v>
      </c>
      <c r="M130" s="147">
        <v>0.69</v>
      </c>
    </row>
    <row r="131" spans="1:13" x14ac:dyDescent="0.25">
      <c r="A131" s="134">
        <f t="shared" si="27"/>
        <v>122</v>
      </c>
      <c r="B131" s="113" t="str">
        <f t="shared" ref="B131:B138" si="56">+B130</f>
        <v>54E</v>
      </c>
      <c r="C131" s="112" t="s">
        <v>152</v>
      </c>
      <c r="D131" s="116" t="s">
        <v>165</v>
      </c>
      <c r="E131" s="132">
        <f t="shared" si="52"/>
        <v>1.91</v>
      </c>
      <c r="F131" s="111">
        <f t="shared" si="53"/>
        <v>0.06</v>
      </c>
      <c r="G131" s="110">
        <v>768</v>
      </c>
      <c r="H131" s="103">
        <f t="shared" si="54"/>
        <v>1467</v>
      </c>
      <c r="I131" s="103">
        <f t="shared" si="55"/>
        <v>46</v>
      </c>
      <c r="K131" s="148"/>
      <c r="L131" s="147">
        <v>0.76</v>
      </c>
      <c r="M131" s="147">
        <v>1.1499999999999999</v>
      </c>
    </row>
    <row r="132" spans="1:13" x14ac:dyDescent="0.25">
      <c r="A132" s="134">
        <f t="shared" si="27"/>
        <v>123</v>
      </c>
      <c r="B132" s="113" t="str">
        <f t="shared" si="56"/>
        <v>54E</v>
      </c>
      <c r="C132" s="112" t="s">
        <v>152</v>
      </c>
      <c r="D132" s="116" t="s">
        <v>164</v>
      </c>
      <c r="E132" s="132">
        <f t="shared" si="52"/>
        <v>2.66</v>
      </c>
      <c r="F132" s="111">
        <f t="shared" si="53"/>
        <v>0.09</v>
      </c>
      <c r="G132" s="110">
        <v>20220</v>
      </c>
      <c r="H132" s="103">
        <f t="shared" si="54"/>
        <v>53785</v>
      </c>
      <c r="I132" s="103">
        <f t="shared" si="55"/>
        <v>1820</v>
      </c>
      <c r="K132" s="148"/>
      <c r="L132" s="147">
        <v>1.06</v>
      </c>
      <c r="M132" s="147">
        <v>1.6</v>
      </c>
    </row>
    <row r="133" spans="1:13" x14ac:dyDescent="0.25">
      <c r="A133" s="134">
        <f t="shared" si="27"/>
        <v>124</v>
      </c>
      <c r="B133" s="113" t="str">
        <f t="shared" si="56"/>
        <v>54E</v>
      </c>
      <c r="C133" s="112" t="s">
        <v>152</v>
      </c>
      <c r="D133" s="116" t="s">
        <v>163</v>
      </c>
      <c r="E133" s="132">
        <f t="shared" si="52"/>
        <v>3.42</v>
      </c>
      <c r="F133" s="111">
        <f t="shared" si="53"/>
        <v>0.11</v>
      </c>
      <c r="G133" s="110">
        <v>9552</v>
      </c>
      <c r="H133" s="103">
        <f t="shared" si="54"/>
        <v>32668</v>
      </c>
      <c r="I133" s="103">
        <f t="shared" si="55"/>
        <v>1051</v>
      </c>
      <c r="K133" s="148"/>
      <c r="L133" s="147">
        <v>1.36</v>
      </c>
      <c r="M133" s="147">
        <v>2.06</v>
      </c>
    </row>
    <row r="134" spans="1:13" x14ac:dyDescent="0.25">
      <c r="A134" s="134">
        <f t="shared" si="27"/>
        <v>125</v>
      </c>
      <c r="B134" s="113" t="str">
        <f t="shared" si="56"/>
        <v>54E</v>
      </c>
      <c r="C134" s="112" t="s">
        <v>152</v>
      </c>
      <c r="D134" s="116" t="s">
        <v>162</v>
      </c>
      <c r="E134" s="132">
        <f t="shared" si="52"/>
        <v>4.1899999999999995</v>
      </c>
      <c r="F134" s="111">
        <f t="shared" si="53"/>
        <v>0.14000000000000001</v>
      </c>
      <c r="G134" s="110">
        <v>5313</v>
      </c>
      <c r="H134" s="103">
        <f t="shared" si="54"/>
        <v>22261</v>
      </c>
      <c r="I134" s="103">
        <f t="shared" si="55"/>
        <v>744</v>
      </c>
      <c r="K134" s="148"/>
      <c r="L134" s="147">
        <v>1.67</v>
      </c>
      <c r="M134" s="147">
        <v>2.52</v>
      </c>
    </row>
    <row r="135" spans="1:13" x14ac:dyDescent="0.25">
      <c r="A135" s="134">
        <f t="shared" si="27"/>
        <v>126</v>
      </c>
      <c r="B135" s="113" t="str">
        <f t="shared" si="56"/>
        <v>54E</v>
      </c>
      <c r="C135" s="112" t="s">
        <v>152</v>
      </c>
      <c r="D135" s="116" t="s">
        <v>161</v>
      </c>
      <c r="E135" s="132">
        <f t="shared" si="52"/>
        <v>4.95</v>
      </c>
      <c r="F135" s="111">
        <f t="shared" si="53"/>
        <v>0.16</v>
      </c>
      <c r="G135" s="110">
        <v>132</v>
      </c>
      <c r="H135" s="103">
        <f t="shared" si="54"/>
        <v>653</v>
      </c>
      <c r="I135" s="103">
        <f t="shared" si="55"/>
        <v>21</v>
      </c>
      <c r="K135" s="148"/>
      <c r="L135" s="147">
        <v>1.97</v>
      </c>
      <c r="M135" s="147">
        <v>2.98</v>
      </c>
    </row>
    <row r="136" spans="1:13" x14ac:dyDescent="0.25">
      <c r="A136" s="134">
        <f t="shared" si="27"/>
        <v>127</v>
      </c>
      <c r="B136" s="113" t="str">
        <f t="shared" si="56"/>
        <v>54E</v>
      </c>
      <c r="C136" s="112" t="s">
        <v>152</v>
      </c>
      <c r="D136" s="116" t="s">
        <v>160</v>
      </c>
      <c r="E136" s="132">
        <f t="shared" si="52"/>
        <v>5.71</v>
      </c>
      <c r="F136" s="111">
        <f t="shared" si="53"/>
        <v>0.19</v>
      </c>
      <c r="G136" s="110">
        <v>321</v>
      </c>
      <c r="H136" s="103">
        <f t="shared" si="54"/>
        <v>1833</v>
      </c>
      <c r="I136" s="103">
        <f t="shared" si="55"/>
        <v>61</v>
      </c>
      <c r="K136" s="148"/>
      <c r="L136" s="147">
        <v>2.27</v>
      </c>
      <c r="M136" s="147">
        <v>3.44</v>
      </c>
    </row>
    <row r="137" spans="1:13" x14ac:dyDescent="0.25">
      <c r="A137" s="134">
        <f t="shared" si="27"/>
        <v>128</v>
      </c>
      <c r="B137" s="113" t="str">
        <f t="shared" si="56"/>
        <v>54E</v>
      </c>
      <c r="C137" s="112" t="s">
        <v>152</v>
      </c>
      <c r="D137" s="116" t="s">
        <v>159</v>
      </c>
      <c r="E137" s="132">
        <f t="shared" si="52"/>
        <v>6.46</v>
      </c>
      <c r="F137" s="111">
        <f t="shared" si="53"/>
        <v>0.21</v>
      </c>
      <c r="G137" s="110">
        <v>36</v>
      </c>
      <c r="H137" s="103">
        <f t="shared" si="54"/>
        <v>233</v>
      </c>
      <c r="I137" s="103">
        <f t="shared" si="55"/>
        <v>8</v>
      </c>
      <c r="K137" s="148"/>
      <c r="L137" s="147">
        <v>2.57</v>
      </c>
      <c r="M137" s="147">
        <v>3.89</v>
      </c>
    </row>
    <row r="138" spans="1:13" x14ac:dyDescent="0.25">
      <c r="A138" s="134">
        <f t="shared" si="27"/>
        <v>129</v>
      </c>
      <c r="B138" s="113" t="str">
        <f t="shared" si="56"/>
        <v>54E</v>
      </c>
      <c r="C138" s="112" t="s">
        <v>152</v>
      </c>
      <c r="D138" s="116" t="s">
        <v>158</v>
      </c>
      <c r="E138" s="132">
        <f t="shared" si="52"/>
        <v>7.2299999999999995</v>
      </c>
      <c r="F138" s="111">
        <f t="shared" si="53"/>
        <v>0.24</v>
      </c>
      <c r="G138" s="110">
        <v>0</v>
      </c>
      <c r="H138" s="103">
        <f t="shared" si="54"/>
        <v>0</v>
      </c>
      <c r="I138" s="103">
        <f t="shared" si="55"/>
        <v>0</v>
      </c>
      <c r="K138" s="148"/>
      <c r="L138" s="147">
        <v>2.88</v>
      </c>
      <c r="M138" s="147">
        <v>4.3499999999999996</v>
      </c>
    </row>
    <row r="139" spans="1:13" x14ac:dyDescent="0.25">
      <c r="A139" s="134">
        <f t="shared" si="27"/>
        <v>130</v>
      </c>
      <c r="B139" s="115"/>
      <c r="C139" s="112"/>
      <c r="D139" s="112"/>
      <c r="E139" s="132"/>
      <c r="F139" s="114"/>
      <c r="G139" s="110"/>
      <c r="H139" s="110"/>
      <c r="I139" s="110"/>
      <c r="K139" s="148"/>
      <c r="L139" s="147"/>
      <c r="M139" s="147"/>
    </row>
    <row r="140" spans="1:13" x14ac:dyDescent="0.25">
      <c r="A140" s="134">
        <f t="shared" ref="A140:A200" si="57">+A139+1</f>
        <v>131</v>
      </c>
      <c r="B140" s="105" t="s">
        <v>173</v>
      </c>
      <c r="C140" s="112"/>
      <c r="D140" s="112"/>
      <c r="E140" s="132"/>
      <c r="F140" s="114"/>
      <c r="G140" s="110"/>
      <c r="H140" s="110"/>
      <c r="I140" s="110"/>
      <c r="K140" s="148"/>
      <c r="L140" s="147"/>
      <c r="M140" s="147"/>
    </row>
    <row r="141" spans="1:13" x14ac:dyDescent="0.25">
      <c r="A141" s="134">
        <f t="shared" si="57"/>
        <v>132</v>
      </c>
      <c r="B141" s="113" t="s">
        <v>172</v>
      </c>
      <c r="C141" s="112" t="s">
        <v>13</v>
      </c>
      <c r="D141" s="112">
        <v>70</v>
      </c>
      <c r="E141" s="132">
        <f t="shared" ref="E141:E146" si="58">SUM(L141:M141)</f>
        <v>1.81</v>
      </c>
      <c r="F141" s="111">
        <f t="shared" ref="F141:F146" si="59">ROUND(+E141*$J$10,2)</f>
        <v>0.06</v>
      </c>
      <c r="G141" s="110">
        <v>193</v>
      </c>
      <c r="H141" s="103">
        <f t="shared" ref="H141:H146" si="60">ROUND($G141*E141,0)</f>
        <v>349</v>
      </c>
      <c r="I141" s="103">
        <f t="shared" ref="I141:I146" si="61">ROUND($G141*F141,0)</f>
        <v>12</v>
      </c>
      <c r="K141" s="148"/>
      <c r="L141" s="147">
        <v>0.74</v>
      </c>
      <c r="M141" s="147">
        <v>1.07</v>
      </c>
    </row>
    <row r="142" spans="1:13" x14ac:dyDescent="0.25">
      <c r="A142" s="134">
        <f t="shared" si="57"/>
        <v>133</v>
      </c>
      <c r="B142" s="115" t="str">
        <f>+B141</f>
        <v>55E &amp; 56E</v>
      </c>
      <c r="C142" s="112" t="s">
        <v>13</v>
      </c>
      <c r="D142" s="112">
        <v>100</v>
      </c>
      <c r="E142" s="132">
        <f t="shared" si="58"/>
        <v>2.58</v>
      </c>
      <c r="F142" s="111">
        <f t="shared" si="59"/>
        <v>0.08</v>
      </c>
      <c r="G142" s="110">
        <v>44759</v>
      </c>
      <c r="H142" s="103">
        <f t="shared" si="60"/>
        <v>115478</v>
      </c>
      <c r="I142" s="103">
        <f t="shared" si="61"/>
        <v>3581</v>
      </c>
      <c r="K142" s="148"/>
      <c r="L142" s="147">
        <v>1.05</v>
      </c>
      <c r="M142" s="147">
        <v>1.53</v>
      </c>
    </row>
    <row r="143" spans="1:13" x14ac:dyDescent="0.25">
      <c r="A143" s="134">
        <f t="shared" si="57"/>
        <v>134</v>
      </c>
      <c r="B143" s="115" t="str">
        <f>+B142</f>
        <v>55E &amp; 56E</v>
      </c>
      <c r="C143" s="112" t="s">
        <v>13</v>
      </c>
      <c r="D143" s="112">
        <v>150</v>
      </c>
      <c r="E143" s="132">
        <f t="shared" si="58"/>
        <v>3.87</v>
      </c>
      <c r="F143" s="111">
        <f t="shared" si="59"/>
        <v>0.13</v>
      </c>
      <c r="G143" s="110">
        <v>6047</v>
      </c>
      <c r="H143" s="103">
        <f t="shared" si="60"/>
        <v>23402</v>
      </c>
      <c r="I143" s="103">
        <f t="shared" si="61"/>
        <v>786</v>
      </c>
      <c r="K143" s="148"/>
      <c r="L143" s="147">
        <v>1.58</v>
      </c>
      <c r="M143" s="147">
        <v>2.29</v>
      </c>
    </row>
    <row r="144" spans="1:13" x14ac:dyDescent="0.25">
      <c r="A144" s="134">
        <f t="shared" si="57"/>
        <v>135</v>
      </c>
      <c r="B144" s="115" t="str">
        <f>+B143</f>
        <v>55E &amp; 56E</v>
      </c>
      <c r="C144" s="112" t="s">
        <v>13</v>
      </c>
      <c r="D144" s="112">
        <v>200</v>
      </c>
      <c r="E144" s="132">
        <f t="shared" si="58"/>
        <v>5.15</v>
      </c>
      <c r="F144" s="111">
        <f t="shared" si="59"/>
        <v>0.17</v>
      </c>
      <c r="G144" s="110">
        <v>12799</v>
      </c>
      <c r="H144" s="103">
        <f t="shared" si="60"/>
        <v>65915</v>
      </c>
      <c r="I144" s="103">
        <f t="shared" si="61"/>
        <v>2176</v>
      </c>
      <c r="K144" s="148"/>
      <c r="L144" s="147">
        <v>2.1</v>
      </c>
      <c r="M144" s="147">
        <v>3.05</v>
      </c>
    </row>
    <row r="145" spans="1:13" x14ac:dyDescent="0.25">
      <c r="A145" s="134">
        <f t="shared" si="57"/>
        <v>136</v>
      </c>
      <c r="B145" s="115" t="str">
        <f>+B144</f>
        <v>55E &amp; 56E</v>
      </c>
      <c r="C145" s="112" t="s">
        <v>13</v>
      </c>
      <c r="D145" s="112">
        <v>250</v>
      </c>
      <c r="E145" s="132">
        <f t="shared" si="58"/>
        <v>6.4499999999999993</v>
      </c>
      <c r="F145" s="111">
        <f t="shared" si="59"/>
        <v>0.21</v>
      </c>
      <c r="G145" s="110">
        <v>1369</v>
      </c>
      <c r="H145" s="103">
        <f t="shared" si="60"/>
        <v>8830</v>
      </c>
      <c r="I145" s="103">
        <f t="shared" si="61"/>
        <v>287</v>
      </c>
      <c r="K145" s="148"/>
      <c r="L145" s="147">
        <v>2.63</v>
      </c>
      <c r="M145" s="147">
        <v>3.82</v>
      </c>
    </row>
    <row r="146" spans="1:13" x14ac:dyDescent="0.25">
      <c r="A146" s="134">
        <f t="shared" si="57"/>
        <v>137</v>
      </c>
      <c r="B146" s="115" t="str">
        <f>+B145</f>
        <v>55E &amp; 56E</v>
      </c>
      <c r="C146" s="112" t="s">
        <v>13</v>
      </c>
      <c r="D146" s="112">
        <v>400</v>
      </c>
      <c r="E146" s="132">
        <f t="shared" si="58"/>
        <v>10.31</v>
      </c>
      <c r="F146" s="111">
        <f t="shared" si="59"/>
        <v>0.34</v>
      </c>
      <c r="G146" s="110">
        <v>562</v>
      </c>
      <c r="H146" s="103">
        <f t="shared" si="60"/>
        <v>5794</v>
      </c>
      <c r="I146" s="103">
        <f t="shared" si="61"/>
        <v>191</v>
      </c>
      <c r="K146" s="148"/>
      <c r="L146" s="147">
        <v>4.2</v>
      </c>
      <c r="M146" s="147">
        <v>6.11</v>
      </c>
    </row>
    <row r="147" spans="1:13" x14ac:dyDescent="0.25">
      <c r="A147" s="134">
        <f t="shared" si="57"/>
        <v>138</v>
      </c>
      <c r="B147" s="115"/>
      <c r="C147" s="112"/>
      <c r="D147" s="112"/>
      <c r="E147" s="132"/>
      <c r="F147" s="114"/>
      <c r="G147" s="110"/>
      <c r="H147" s="110"/>
      <c r="I147" s="110"/>
      <c r="K147" s="148"/>
      <c r="L147" s="147"/>
      <c r="M147" s="147"/>
    </row>
    <row r="148" spans="1:13" x14ac:dyDescent="0.25">
      <c r="A148" s="134">
        <f t="shared" si="57"/>
        <v>139</v>
      </c>
      <c r="B148" s="115" t="str">
        <f>+B146</f>
        <v>55E &amp; 56E</v>
      </c>
      <c r="C148" s="112" t="s">
        <v>168</v>
      </c>
      <c r="D148" s="112">
        <v>250</v>
      </c>
      <c r="E148" s="132">
        <f>SUM(L148:M148)</f>
        <v>6.4499999999999993</v>
      </c>
      <c r="F148" s="111">
        <f>ROUND(+E148*$J$10,2)</f>
        <v>0.21</v>
      </c>
      <c r="G148" s="110">
        <v>72</v>
      </c>
      <c r="H148" s="103">
        <f>ROUND($G148*E148,0)</f>
        <v>464</v>
      </c>
      <c r="I148" s="103">
        <f>ROUND($G148*F148,0)</f>
        <v>15</v>
      </c>
      <c r="K148" s="148"/>
      <c r="L148" s="147">
        <v>2.63</v>
      </c>
      <c r="M148" s="147">
        <v>3.82</v>
      </c>
    </row>
    <row r="149" spans="1:13" x14ac:dyDescent="0.25">
      <c r="A149" s="134">
        <f t="shared" si="57"/>
        <v>140</v>
      </c>
      <c r="B149" s="115"/>
      <c r="C149" s="112"/>
      <c r="D149" s="112"/>
      <c r="E149" s="132"/>
      <c r="F149" s="114"/>
      <c r="G149" s="110"/>
      <c r="H149" s="110"/>
      <c r="I149" s="110"/>
      <c r="K149" s="148"/>
      <c r="L149" s="147"/>
      <c r="M149" s="147"/>
    </row>
    <row r="150" spans="1:13" x14ac:dyDescent="0.25">
      <c r="A150" s="134">
        <f t="shared" si="57"/>
        <v>141</v>
      </c>
      <c r="B150" s="115" t="s">
        <v>172</v>
      </c>
      <c r="C150" s="112" t="s">
        <v>152</v>
      </c>
      <c r="D150" s="116" t="s">
        <v>166</v>
      </c>
      <c r="E150" s="132">
        <f t="shared" ref="E150:E158" si="62">SUM(L150:M150)</f>
        <v>1.1599999999999999</v>
      </c>
      <c r="F150" s="111">
        <f t="shared" ref="F150:F158" si="63">ROUND(+E150*$J$10,2)</f>
        <v>0.04</v>
      </c>
      <c r="G150" s="110">
        <v>6672</v>
      </c>
      <c r="H150" s="103">
        <f t="shared" ref="H150:H158" si="64">ROUND($G150*E150,0)</f>
        <v>7740</v>
      </c>
      <c r="I150" s="103">
        <f t="shared" ref="I150:I158" si="65">ROUND($G150*F150,0)</f>
        <v>267</v>
      </c>
      <c r="K150" s="148"/>
      <c r="L150" s="147">
        <v>0.47</v>
      </c>
      <c r="M150" s="147">
        <v>0.69</v>
      </c>
    </row>
    <row r="151" spans="1:13" x14ac:dyDescent="0.25">
      <c r="A151" s="134">
        <f t="shared" si="57"/>
        <v>142</v>
      </c>
      <c r="B151" s="115" t="s">
        <v>172</v>
      </c>
      <c r="C151" s="112" t="s">
        <v>152</v>
      </c>
      <c r="D151" s="116" t="s">
        <v>165</v>
      </c>
      <c r="E151" s="132">
        <f t="shared" si="62"/>
        <v>1.94</v>
      </c>
      <c r="F151" s="111">
        <f t="shared" si="63"/>
        <v>0.06</v>
      </c>
      <c r="G151" s="110">
        <v>51</v>
      </c>
      <c r="H151" s="103">
        <f t="shared" si="64"/>
        <v>99</v>
      </c>
      <c r="I151" s="103">
        <f t="shared" si="65"/>
        <v>3</v>
      </c>
      <c r="K151" s="148"/>
      <c r="L151" s="147">
        <v>0.79</v>
      </c>
      <c r="M151" s="147">
        <v>1.1499999999999999</v>
      </c>
    </row>
    <row r="152" spans="1:13" x14ac:dyDescent="0.25">
      <c r="A152" s="134">
        <f t="shared" si="57"/>
        <v>143</v>
      </c>
      <c r="B152" s="115" t="s">
        <v>172</v>
      </c>
      <c r="C152" s="112" t="s">
        <v>152</v>
      </c>
      <c r="D152" s="116" t="s">
        <v>164</v>
      </c>
      <c r="E152" s="132">
        <f t="shared" si="62"/>
        <v>2.7</v>
      </c>
      <c r="F152" s="111">
        <f t="shared" si="63"/>
        <v>0.09</v>
      </c>
      <c r="G152" s="110">
        <v>1602</v>
      </c>
      <c r="H152" s="103">
        <f t="shared" si="64"/>
        <v>4325</v>
      </c>
      <c r="I152" s="103">
        <f t="shared" si="65"/>
        <v>144</v>
      </c>
      <c r="K152" s="148"/>
      <c r="L152" s="147">
        <v>1.1000000000000001</v>
      </c>
      <c r="M152" s="147">
        <v>1.6</v>
      </c>
    </row>
    <row r="153" spans="1:13" x14ac:dyDescent="0.25">
      <c r="A153" s="134">
        <f t="shared" si="57"/>
        <v>144</v>
      </c>
      <c r="B153" s="115" t="s">
        <v>172</v>
      </c>
      <c r="C153" s="112" t="s">
        <v>152</v>
      </c>
      <c r="D153" s="116" t="s">
        <v>163</v>
      </c>
      <c r="E153" s="132">
        <f t="shared" si="62"/>
        <v>3.48</v>
      </c>
      <c r="F153" s="111">
        <f t="shared" si="63"/>
        <v>0.11</v>
      </c>
      <c r="G153" s="110">
        <v>0</v>
      </c>
      <c r="H153" s="103">
        <f t="shared" si="64"/>
        <v>0</v>
      </c>
      <c r="I153" s="103">
        <f t="shared" si="65"/>
        <v>0</v>
      </c>
      <c r="K153" s="148"/>
      <c r="L153" s="147">
        <v>1.42</v>
      </c>
      <c r="M153" s="147">
        <v>2.06</v>
      </c>
    </row>
    <row r="154" spans="1:13" x14ac:dyDescent="0.25">
      <c r="A154" s="134">
        <f t="shared" si="57"/>
        <v>145</v>
      </c>
      <c r="B154" s="115" t="s">
        <v>172</v>
      </c>
      <c r="C154" s="112" t="s">
        <v>152</v>
      </c>
      <c r="D154" s="116" t="s">
        <v>162</v>
      </c>
      <c r="E154" s="132">
        <f t="shared" si="62"/>
        <v>4.25</v>
      </c>
      <c r="F154" s="111">
        <f t="shared" si="63"/>
        <v>0.14000000000000001</v>
      </c>
      <c r="G154" s="110">
        <v>0</v>
      </c>
      <c r="H154" s="103">
        <f t="shared" si="64"/>
        <v>0</v>
      </c>
      <c r="I154" s="103">
        <f t="shared" si="65"/>
        <v>0</v>
      </c>
      <c r="K154" s="148"/>
      <c r="L154" s="147">
        <v>1.73</v>
      </c>
      <c r="M154" s="147">
        <v>2.52</v>
      </c>
    </row>
    <row r="155" spans="1:13" x14ac:dyDescent="0.25">
      <c r="A155" s="134">
        <f t="shared" si="57"/>
        <v>146</v>
      </c>
      <c r="B155" s="115" t="s">
        <v>172</v>
      </c>
      <c r="C155" s="112" t="s">
        <v>152</v>
      </c>
      <c r="D155" s="116" t="s">
        <v>161</v>
      </c>
      <c r="E155" s="132">
        <f t="shared" si="62"/>
        <v>5.0299999999999994</v>
      </c>
      <c r="F155" s="111">
        <f t="shared" si="63"/>
        <v>0.16</v>
      </c>
      <c r="G155" s="110">
        <v>0</v>
      </c>
      <c r="H155" s="103">
        <f t="shared" si="64"/>
        <v>0</v>
      </c>
      <c r="I155" s="103">
        <f t="shared" si="65"/>
        <v>0</v>
      </c>
      <c r="K155" s="148"/>
      <c r="L155" s="147">
        <v>2.0499999999999998</v>
      </c>
      <c r="M155" s="147">
        <v>2.98</v>
      </c>
    </row>
    <row r="156" spans="1:13" x14ac:dyDescent="0.25">
      <c r="A156" s="134">
        <f t="shared" si="57"/>
        <v>147</v>
      </c>
      <c r="B156" s="115" t="s">
        <v>172</v>
      </c>
      <c r="C156" s="112" t="s">
        <v>152</v>
      </c>
      <c r="D156" s="116" t="s">
        <v>160</v>
      </c>
      <c r="E156" s="132">
        <f t="shared" si="62"/>
        <v>5.8</v>
      </c>
      <c r="F156" s="111">
        <f t="shared" si="63"/>
        <v>0.19</v>
      </c>
      <c r="G156" s="110">
        <v>0</v>
      </c>
      <c r="H156" s="103">
        <f t="shared" si="64"/>
        <v>0</v>
      </c>
      <c r="I156" s="103">
        <f t="shared" si="65"/>
        <v>0</v>
      </c>
      <c r="K156" s="148"/>
      <c r="L156" s="147">
        <v>2.36</v>
      </c>
      <c r="M156" s="147">
        <v>3.44</v>
      </c>
    </row>
    <row r="157" spans="1:13" x14ac:dyDescent="0.25">
      <c r="A157" s="134">
        <f t="shared" si="57"/>
        <v>148</v>
      </c>
      <c r="B157" s="115" t="s">
        <v>172</v>
      </c>
      <c r="C157" s="112" t="s">
        <v>152</v>
      </c>
      <c r="D157" s="116" t="s">
        <v>159</v>
      </c>
      <c r="E157" s="132">
        <f t="shared" si="62"/>
        <v>6.57</v>
      </c>
      <c r="F157" s="111">
        <f t="shared" si="63"/>
        <v>0.21</v>
      </c>
      <c r="G157" s="110">
        <v>0</v>
      </c>
      <c r="H157" s="103">
        <f t="shared" si="64"/>
        <v>0</v>
      </c>
      <c r="I157" s="103">
        <f t="shared" si="65"/>
        <v>0</v>
      </c>
      <c r="K157" s="148"/>
      <c r="L157" s="147">
        <v>2.68</v>
      </c>
      <c r="M157" s="147">
        <v>3.89</v>
      </c>
    </row>
    <row r="158" spans="1:13" x14ac:dyDescent="0.25">
      <c r="A158" s="134">
        <f t="shared" si="57"/>
        <v>149</v>
      </c>
      <c r="B158" s="115" t="s">
        <v>172</v>
      </c>
      <c r="C158" s="112" t="s">
        <v>152</v>
      </c>
      <c r="D158" s="116" t="s">
        <v>158</v>
      </c>
      <c r="E158" s="132">
        <f t="shared" si="62"/>
        <v>7.35</v>
      </c>
      <c r="F158" s="111">
        <f t="shared" si="63"/>
        <v>0.24</v>
      </c>
      <c r="G158" s="110">
        <v>0</v>
      </c>
      <c r="H158" s="103">
        <f t="shared" si="64"/>
        <v>0</v>
      </c>
      <c r="I158" s="103">
        <f t="shared" si="65"/>
        <v>0</v>
      </c>
      <c r="K158" s="148"/>
      <c r="L158" s="147">
        <v>3</v>
      </c>
      <c r="M158" s="147">
        <v>4.3499999999999996</v>
      </c>
    </row>
    <row r="159" spans="1:13" x14ac:dyDescent="0.25">
      <c r="A159" s="134">
        <f t="shared" si="57"/>
        <v>150</v>
      </c>
      <c r="B159" s="115"/>
      <c r="C159" s="112"/>
      <c r="D159" s="112"/>
      <c r="E159" s="132"/>
      <c r="F159" s="114"/>
      <c r="G159" s="110"/>
      <c r="H159" s="110"/>
      <c r="I159" s="110"/>
      <c r="K159" s="148"/>
      <c r="L159" s="147"/>
      <c r="M159" s="147"/>
    </row>
    <row r="160" spans="1:13" x14ac:dyDescent="0.25">
      <c r="A160" s="134">
        <f t="shared" si="57"/>
        <v>151</v>
      </c>
      <c r="B160" s="105" t="s">
        <v>150</v>
      </c>
      <c r="C160" s="112"/>
      <c r="D160" s="112"/>
      <c r="E160" s="132"/>
      <c r="F160" s="114"/>
      <c r="G160" s="110"/>
      <c r="H160" s="110"/>
      <c r="I160" s="110"/>
      <c r="K160" s="148"/>
      <c r="L160" s="147"/>
      <c r="M160" s="147"/>
    </row>
    <row r="161" spans="1:13" x14ac:dyDescent="0.25">
      <c r="A161" s="134">
        <f t="shared" si="57"/>
        <v>152</v>
      </c>
      <c r="B161" s="115" t="s">
        <v>149</v>
      </c>
      <c r="C161" s="112" t="s">
        <v>148</v>
      </c>
      <c r="D161" s="112">
        <v>0</v>
      </c>
      <c r="E161" s="133">
        <f>SUM(L161:M161)</f>
        <v>3.823E-2</v>
      </c>
      <c r="F161" s="133">
        <f>ROUND(+E161*$J$10,5)</f>
        <v>1.24E-3</v>
      </c>
      <c r="G161" s="110">
        <v>11746709</v>
      </c>
      <c r="H161" s="103">
        <f>ROUND($G161*E161,0)</f>
        <v>449077</v>
      </c>
      <c r="I161" s="103">
        <f>ROUND($G161*F161,0)</f>
        <v>14566</v>
      </c>
      <c r="K161" s="148"/>
      <c r="L161" s="133">
        <v>6.3800000000000003E-3</v>
      </c>
      <c r="M161" s="133">
        <v>3.1850000000000003E-2</v>
      </c>
    </row>
    <row r="162" spans="1:13" x14ac:dyDescent="0.25">
      <c r="A162" s="134">
        <f t="shared" si="57"/>
        <v>153</v>
      </c>
      <c r="B162" s="115"/>
      <c r="C162" s="112"/>
      <c r="D162" s="112"/>
      <c r="E162" s="132"/>
      <c r="F162" s="114"/>
      <c r="G162" s="110"/>
      <c r="H162" s="110"/>
      <c r="I162" s="110"/>
      <c r="K162" s="148"/>
      <c r="L162" s="147"/>
      <c r="M162" s="147"/>
    </row>
    <row r="163" spans="1:13" x14ac:dyDescent="0.25">
      <c r="A163" s="134">
        <f t="shared" si="57"/>
        <v>154</v>
      </c>
      <c r="B163" s="105" t="s">
        <v>171</v>
      </c>
      <c r="C163" s="112"/>
      <c r="D163" s="112"/>
      <c r="E163" s="132"/>
      <c r="F163" s="114"/>
      <c r="G163" s="110"/>
      <c r="H163" s="110"/>
      <c r="I163" s="110"/>
      <c r="K163" s="148"/>
      <c r="L163" s="147"/>
      <c r="M163" s="147"/>
    </row>
    <row r="164" spans="1:13" x14ac:dyDescent="0.25">
      <c r="A164" s="134">
        <f t="shared" si="57"/>
        <v>155</v>
      </c>
      <c r="B164" s="113" t="s">
        <v>170</v>
      </c>
      <c r="C164" s="112" t="s">
        <v>13</v>
      </c>
      <c r="D164" s="117">
        <v>70</v>
      </c>
      <c r="E164" s="132">
        <f t="shared" ref="E164:E183" si="66">SUM(L164:M164)</f>
        <v>1.81</v>
      </c>
      <c r="F164" s="111">
        <f t="shared" ref="F164:F169" si="67">ROUND(+E164*$J$10,2)</f>
        <v>0.06</v>
      </c>
      <c r="G164" s="110">
        <v>661</v>
      </c>
      <c r="H164" s="103">
        <f t="shared" ref="H164:H169" si="68">ROUND($G164*E164,0)</f>
        <v>1196</v>
      </c>
      <c r="I164" s="103">
        <f t="shared" ref="I164:I169" si="69">ROUND($G164*F164,0)</f>
        <v>40</v>
      </c>
      <c r="K164" s="148"/>
      <c r="L164" s="147">
        <v>0.74</v>
      </c>
      <c r="M164" s="147">
        <v>1.07</v>
      </c>
    </row>
    <row r="165" spans="1:13" x14ac:dyDescent="0.25">
      <c r="A165" s="134">
        <f t="shared" si="57"/>
        <v>156</v>
      </c>
      <c r="B165" s="115" t="str">
        <f>+B164</f>
        <v>58E &amp; 59E - Directional</v>
      </c>
      <c r="C165" s="112" t="s">
        <v>13</v>
      </c>
      <c r="D165" s="117">
        <v>100</v>
      </c>
      <c r="E165" s="132">
        <f t="shared" si="66"/>
        <v>2.58</v>
      </c>
      <c r="F165" s="111">
        <f t="shared" si="67"/>
        <v>0.08</v>
      </c>
      <c r="G165" s="110">
        <v>132</v>
      </c>
      <c r="H165" s="103">
        <f t="shared" si="68"/>
        <v>341</v>
      </c>
      <c r="I165" s="103">
        <f t="shared" si="69"/>
        <v>11</v>
      </c>
      <c r="K165" s="148"/>
      <c r="L165" s="147">
        <v>1.05</v>
      </c>
      <c r="M165" s="147">
        <v>1.53</v>
      </c>
    </row>
    <row r="166" spans="1:13" x14ac:dyDescent="0.25">
      <c r="A166" s="134">
        <f t="shared" si="57"/>
        <v>157</v>
      </c>
      <c r="B166" s="115" t="str">
        <f>+B165</f>
        <v>58E &amp; 59E - Directional</v>
      </c>
      <c r="C166" s="112" t="s">
        <v>13</v>
      </c>
      <c r="D166" s="117">
        <v>150</v>
      </c>
      <c r="E166" s="132">
        <f t="shared" si="66"/>
        <v>3.87</v>
      </c>
      <c r="F166" s="111">
        <f t="shared" si="67"/>
        <v>0.13</v>
      </c>
      <c r="G166" s="110">
        <v>1840</v>
      </c>
      <c r="H166" s="103">
        <f t="shared" si="68"/>
        <v>7121</v>
      </c>
      <c r="I166" s="103">
        <f t="shared" si="69"/>
        <v>239</v>
      </c>
      <c r="K166" s="148"/>
      <c r="L166" s="147">
        <v>1.58</v>
      </c>
      <c r="M166" s="147">
        <v>2.29</v>
      </c>
    </row>
    <row r="167" spans="1:13" x14ac:dyDescent="0.25">
      <c r="A167" s="134">
        <f t="shared" si="57"/>
        <v>158</v>
      </c>
      <c r="B167" s="115" t="str">
        <f>+B166</f>
        <v>58E &amp; 59E - Directional</v>
      </c>
      <c r="C167" s="112" t="s">
        <v>13</v>
      </c>
      <c r="D167" s="112">
        <v>200</v>
      </c>
      <c r="E167" s="132">
        <f t="shared" si="66"/>
        <v>5.15</v>
      </c>
      <c r="F167" s="111">
        <f t="shared" si="67"/>
        <v>0.17</v>
      </c>
      <c r="G167" s="110">
        <v>3312</v>
      </c>
      <c r="H167" s="103">
        <f t="shared" si="68"/>
        <v>17057</v>
      </c>
      <c r="I167" s="103">
        <f t="shared" si="69"/>
        <v>563</v>
      </c>
      <c r="K167" s="148"/>
      <c r="L167" s="147">
        <v>2.1</v>
      </c>
      <c r="M167" s="147">
        <v>3.05</v>
      </c>
    </row>
    <row r="168" spans="1:13" x14ac:dyDescent="0.25">
      <c r="A168" s="134">
        <f t="shared" si="57"/>
        <v>159</v>
      </c>
      <c r="B168" s="115" t="str">
        <f>+B167</f>
        <v>58E &amp; 59E - Directional</v>
      </c>
      <c r="C168" s="112" t="s">
        <v>13</v>
      </c>
      <c r="D168" s="112">
        <v>250</v>
      </c>
      <c r="E168" s="132">
        <f t="shared" si="66"/>
        <v>6.4499999999999993</v>
      </c>
      <c r="F168" s="111">
        <f t="shared" si="67"/>
        <v>0.21</v>
      </c>
      <c r="G168" s="110">
        <v>468</v>
      </c>
      <c r="H168" s="103">
        <f t="shared" si="68"/>
        <v>3019</v>
      </c>
      <c r="I168" s="103">
        <f t="shared" si="69"/>
        <v>98</v>
      </c>
      <c r="K168" s="148"/>
      <c r="L168" s="147">
        <v>2.63</v>
      </c>
      <c r="M168" s="147">
        <v>3.82</v>
      </c>
    </row>
    <row r="169" spans="1:13" x14ac:dyDescent="0.25">
      <c r="A169" s="134">
        <f t="shared" si="57"/>
        <v>160</v>
      </c>
      <c r="B169" s="115" t="str">
        <f>+B168</f>
        <v>58E &amp; 59E - Directional</v>
      </c>
      <c r="C169" s="112" t="s">
        <v>13</v>
      </c>
      <c r="D169" s="112">
        <v>400</v>
      </c>
      <c r="E169" s="132">
        <f t="shared" si="66"/>
        <v>10.31</v>
      </c>
      <c r="F169" s="111">
        <f t="shared" si="67"/>
        <v>0.34</v>
      </c>
      <c r="G169" s="110">
        <v>4299</v>
      </c>
      <c r="H169" s="103">
        <f t="shared" si="68"/>
        <v>44323</v>
      </c>
      <c r="I169" s="103">
        <f t="shared" si="69"/>
        <v>1462</v>
      </c>
      <c r="K169" s="148"/>
      <c r="L169" s="147">
        <v>4.2</v>
      </c>
      <c r="M169" s="147">
        <v>6.11</v>
      </c>
    </row>
    <row r="170" spans="1:13" x14ac:dyDescent="0.25">
      <c r="A170" s="134">
        <f t="shared" si="57"/>
        <v>161</v>
      </c>
      <c r="B170" s="115"/>
      <c r="C170" s="112"/>
      <c r="D170" s="112"/>
      <c r="E170" s="132"/>
      <c r="F170" s="114"/>
      <c r="G170" s="110"/>
      <c r="H170" s="110"/>
      <c r="I170" s="110"/>
      <c r="K170" s="148"/>
      <c r="L170" s="147"/>
      <c r="M170" s="147"/>
    </row>
    <row r="171" spans="1:13" x14ac:dyDescent="0.25">
      <c r="A171" s="134">
        <f t="shared" si="57"/>
        <v>162</v>
      </c>
      <c r="B171" s="113" t="s">
        <v>169</v>
      </c>
      <c r="C171" s="112" t="s">
        <v>13</v>
      </c>
      <c r="D171" s="112">
        <v>100</v>
      </c>
      <c r="E171" s="132">
        <f t="shared" si="66"/>
        <v>2.58</v>
      </c>
      <c r="F171" s="111">
        <f>ROUND(+E171*$J$10,2)</f>
        <v>0.08</v>
      </c>
      <c r="G171" s="110">
        <v>12</v>
      </c>
      <c r="H171" s="103">
        <f t="shared" ref="H171:H175" si="70">ROUND($G171*E171,0)</f>
        <v>31</v>
      </c>
      <c r="I171" s="103">
        <f t="shared" ref="I171:I175" si="71">ROUND($G171*F171,0)</f>
        <v>1</v>
      </c>
      <c r="K171" s="148"/>
      <c r="L171" s="147">
        <v>1.05</v>
      </c>
      <c r="M171" s="147">
        <v>1.53</v>
      </c>
    </row>
    <row r="172" spans="1:13" x14ac:dyDescent="0.25">
      <c r="A172" s="134">
        <f t="shared" si="57"/>
        <v>163</v>
      </c>
      <c r="B172" s="115" t="str">
        <f>B171</f>
        <v>58E &amp; 59E - Horizontal</v>
      </c>
      <c r="C172" s="112" t="s">
        <v>13</v>
      </c>
      <c r="D172" s="112">
        <v>150</v>
      </c>
      <c r="E172" s="132">
        <f t="shared" si="66"/>
        <v>3.87</v>
      </c>
      <c r="F172" s="111">
        <f>ROUND(+E172*$J$10,2)</f>
        <v>0.13</v>
      </c>
      <c r="G172" s="110">
        <v>204</v>
      </c>
      <c r="H172" s="103">
        <f t="shared" si="70"/>
        <v>789</v>
      </c>
      <c r="I172" s="103">
        <f t="shared" si="71"/>
        <v>27</v>
      </c>
      <c r="K172" s="148"/>
      <c r="L172" s="147">
        <v>1.58</v>
      </c>
      <c r="M172" s="147">
        <v>2.29</v>
      </c>
    </row>
    <row r="173" spans="1:13" x14ac:dyDescent="0.25">
      <c r="A173" s="134">
        <f t="shared" si="57"/>
        <v>164</v>
      </c>
      <c r="B173" s="115" t="str">
        <f>B172</f>
        <v>58E &amp; 59E - Horizontal</v>
      </c>
      <c r="C173" s="112" t="s">
        <v>13</v>
      </c>
      <c r="D173" s="112">
        <v>200</v>
      </c>
      <c r="E173" s="132">
        <f t="shared" si="66"/>
        <v>5.15</v>
      </c>
      <c r="F173" s="111">
        <f>ROUND(+E173*$J$10,2)</f>
        <v>0.17</v>
      </c>
      <c r="G173" s="110">
        <v>115</v>
      </c>
      <c r="H173" s="103">
        <f t="shared" si="70"/>
        <v>592</v>
      </c>
      <c r="I173" s="103">
        <f t="shared" si="71"/>
        <v>20</v>
      </c>
      <c r="K173" s="148"/>
      <c r="L173" s="147">
        <v>2.1</v>
      </c>
      <c r="M173" s="147">
        <v>3.05</v>
      </c>
    </row>
    <row r="174" spans="1:13" x14ac:dyDescent="0.25">
      <c r="A174" s="134">
        <f t="shared" si="57"/>
        <v>165</v>
      </c>
      <c r="B174" s="115" t="str">
        <f>B173</f>
        <v>58E &amp; 59E - Horizontal</v>
      </c>
      <c r="C174" s="112" t="s">
        <v>13</v>
      </c>
      <c r="D174" s="112">
        <v>250</v>
      </c>
      <c r="E174" s="132">
        <f t="shared" si="66"/>
        <v>6.4499999999999993</v>
      </c>
      <c r="F174" s="111">
        <f>ROUND(+E174*$J$10,2)</f>
        <v>0.21</v>
      </c>
      <c r="G174" s="110">
        <v>420</v>
      </c>
      <c r="H174" s="103">
        <f t="shared" si="70"/>
        <v>2709</v>
      </c>
      <c r="I174" s="103">
        <f t="shared" si="71"/>
        <v>88</v>
      </c>
      <c r="K174" s="148"/>
      <c r="L174" s="147">
        <v>2.63</v>
      </c>
      <c r="M174" s="147">
        <v>3.82</v>
      </c>
    </row>
    <row r="175" spans="1:13" x14ac:dyDescent="0.25">
      <c r="A175" s="134">
        <f t="shared" si="57"/>
        <v>166</v>
      </c>
      <c r="B175" s="115" t="str">
        <f>B174</f>
        <v>58E &amp; 59E - Horizontal</v>
      </c>
      <c r="C175" s="112" t="s">
        <v>13</v>
      </c>
      <c r="D175" s="112">
        <v>400</v>
      </c>
      <c r="E175" s="132">
        <f t="shared" si="66"/>
        <v>10.31</v>
      </c>
      <c r="F175" s="111">
        <f>ROUND(+E175*$J$10,2)</f>
        <v>0.34</v>
      </c>
      <c r="G175" s="110">
        <v>570</v>
      </c>
      <c r="H175" s="103">
        <f t="shared" si="70"/>
        <v>5877</v>
      </c>
      <c r="I175" s="103">
        <f t="shared" si="71"/>
        <v>194</v>
      </c>
      <c r="K175" s="148"/>
      <c r="L175" s="147">
        <v>4.2</v>
      </c>
      <c r="M175" s="147">
        <v>6.11</v>
      </c>
    </row>
    <row r="176" spans="1:13" x14ac:dyDescent="0.25">
      <c r="A176" s="134">
        <f t="shared" si="57"/>
        <v>167</v>
      </c>
      <c r="B176" s="115"/>
      <c r="C176" s="112"/>
      <c r="D176" s="112"/>
      <c r="F176" s="114"/>
      <c r="G176" s="110"/>
      <c r="H176" s="110"/>
      <c r="I176" s="110"/>
      <c r="K176" s="148"/>
      <c r="L176" s="147"/>
      <c r="M176" s="147"/>
    </row>
    <row r="177" spans="1:13" x14ac:dyDescent="0.25">
      <c r="A177" s="134">
        <f t="shared" si="57"/>
        <v>168</v>
      </c>
      <c r="B177" s="115" t="str">
        <f>B165</f>
        <v>58E &amp; 59E - Directional</v>
      </c>
      <c r="C177" s="112" t="s">
        <v>168</v>
      </c>
      <c r="D177" s="112">
        <v>175</v>
      </c>
      <c r="E177" s="132">
        <f t="shared" si="66"/>
        <v>4.51</v>
      </c>
      <c r="F177" s="111">
        <f>ROUND(+E177*$J$10,2)</f>
        <v>0.15</v>
      </c>
      <c r="G177" s="110">
        <v>36</v>
      </c>
      <c r="H177" s="103">
        <f t="shared" ref="H177:H180" si="72">ROUND($G177*E177,0)</f>
        <v>162</v>
      </c>
      <c r="I177" s="103">
        <f t="shared" ref="I177:I180" si="73">ROUND($G177*F177,0)</f>
        <v>5</v>
      </c>
      <c r="K177" s="148"/>
      <c r="L177" s="147">
        <v>1.84</v>
      </c>
      <c r="M177" s="147">
        <v>2.67</v>
      </c>
    </row>
    <row r="178" spans="1:13" x14ac:dyDescent="0.25">
      <c r="A178" s="134">
        <f t="shared" si="57"/>
        <v>169</v>
      </c>
      <c r="B178" s="115" t="str">
        <f>B177</f>
        <v>58E &amp; 59E - Directional</v>
      </c>
      <c r="C178" s="112" t="s">
        <v>168</v>
      </c>
      <c r="D178" s="112">
        <v>250</v>
      </c>
      <c r="E178" s="132">
        <f t="shared" si="66"/>
        <v>6.4499999999999993</v>
      </c>
      <c r="F178" s="111">
        <f>ROUND(+E178*$J$10,2)</f>
        <v>0.21</v>
      </c>
      <c r="G178" s="110">
        <v>267</v>
      </c>
      <c r="H178" s="103">
        <f t="shared" si="72"/>
        <v>1722</v>
      </c>
      <c r="I178" s="103">
        <f t="shared" si="73"/>
        <v>56</v>
      </c>
      <c r="K178" s="148"/>
      <c r="L178" s="147">
        <v>2.63</v>
      </c>
      <c r="M178" s="147">
        <v>3.82</v>
      </c>
    </row>
    <row r="179" spans="1:13" x14ac:dyDescent="0.25">
      <c r="A179" s="134">
        <f t="shared" si="57"/>
        <v>170</v>
      </c>
      <c r="B179" s="115" t="str">
        <f>B178</f>
        <v>58E &amp; 59E - Directional</v>
      </c>
      <c r="C179" s="112" t="s">
        <v>168</v>
      </c>
      <c r="D179" s="112">
        <v>400</v>
      </c>
      <c r="E179" s="132">
        <f t="shared" si="66"/>
        <v>10.31</v>
      </c>
      <c r="F179" s="111">
        <f>ROUND(+E179*$J$10,2)</f>
        <v>0.34</v>
      </c>
      <c r="G179" s="110">
        <v>1056</v>
      </c>
      <c r="H179" s="103">
        <f t="shared" si="72"/>
        <v>10887</v>
      </c>
      <c r="I179" s="103">
        <f t="shared" si="73"/>
        <v>359</v>
      </c>
      <c r="K179" s="148"/>
      <c r="L179" s="147">
        <v>4.2</v>
      </c>
      <c r="M179" s="147">
        <v>6.11</v>
      </c>
    </row>
    <row r="180" spans="1:13" x14ac:dyDescent="0.25">
      <c r="A180" s="134">
        <f t="shared" si="57"/>
        <v>171</v>
      </c>
      <c r="B180" s="115" t="str">
        <f>B179</f>
        <v>58E &amp; 59E - Directional</v>
      </c>
      <c r="C180" s="112" t="s">
        <v>168</v>
      </c>
      <c r="D180" s="112">
        <v>1000</v>
      </c>
      <c r="E180" s="132">
        <f t="shared" si="66"/>
        <v>25.78</v>
      </c>
      <c r="F180" s="111">
        <f>ROUND(+E180*$J$10,2)</f>
        <v>0.84</v>
      </c>
      <c r="G180" s="110">
        <v>1532</v>
      </c>
      <c r="H180" s="103">
        <f t="shared" si="72"/>
        <v>39495</v>
      </c>
      <c r="I180" s="103">
        <f t="shared" si="73"/>
        <v>1287</v>
      </c>
      <c r="K180" s="148"/>
      <c r="L180" s="147">
        <v>10.51</v>
      </c>
      <c r="M180" s="147">
        <v>15.27</v>
      </c>
    </row>
    <row r="181" spans="1:13" x14ac:dyDescent="0.25">
      <c r="A181" s="134">
        <f t="shared" si="57"/>
        <v>172</v>
      </c>
      <c r="B181" s="115"/>
      <c r="C181" s="112"/>
      <c r="D181" s="112"/>
      <c r="F181" s="114"/>
      <c r="G181" s="110"/>
      <c r="H181" s="110"/>
      <c r="I181" s="110"/>
      <c r="K181" s="148"/>
      <c r="L181" s="147"/>
      <c r="M181" s="147"/>
    </row>
    <row r="182" spans="1:13" x14ac:dyDescent="0.25">
      <c r="A182" s="134">
        <f t="shared" si="57"/>
        <v>173</v>
      </c>
      <c r="B182" s="115" t="str">
        <f>B171</f>
        <v>58E &amp; 59E - Horizontal</v>
      </c>
      <c r="C182" s="112" t="s">
        <v>168</v>
      </c>
      <c r="D182" s="112">
        <v>250</v>
      </c>
      <c r="E182" s="132">
        <f t="shared" si="66"/>
        <v>6.4499999999999993</v>
      </c>
      <c r="F182" s="111">
        <f>ROUND(+E182*$J$10,2)</f>
        <v>0.21</v>
      </c>
      <c r="G182" s="110">
        <v>126</v>
      </c>
      <c r="H182" s="103">
        <f t="shared" ref="H182:H183" si="74">ROUND($G182*E182,0)</f>
        <v>813</v>
      </c>
      <c r="I182" s="103">
        <f t="shared" ref="I182:I183" si="75">ROUND($G182*F182,0)</f>
        <v>26</v>
      </c>
      <c r="K182" s="148"/>
      <c r="L182" s="147">
        <v>2.63</v>
      </c>
      <c r="M182" s="147">
        <v>3.82</v>
      </c>
    </row>
    <row r="183" spans="1:13" x14ac:dyDescent="0.25">
      <c r="A183" s="134">
        <f t="shared" si="57"/>
        <v>174</v>
      </c>
      <c r="B183" s="115" t="str">
        <f>B182</f>
        <v>58E &amp; 59E - Horizontal</v>
      </c>
      <c r="C183" s="112" t="s">
        <v>168</v>
      </c>
      <c r="D183" s="112">
        <v>400</v>
      </c>
      <c r="E183" s="132">
        <f t="shared" si="66"/>
        <v>10.31</v>
      </c>
      <c r="F183" s="111">
        <f>ROUND(+E183*$J$10,2)</f>
        <v>0.34</v>
      </c>
      <c r="G183" s="110">
        <v>480</v>
      </c>
      <c r="H183" s="103">
        <f t="shared" si="74"/>
        <v>4949</v>
      </c>
      <c r="I183" s="103">
        <f t="shared" si="75"/>
        <v>163</v>
      </c>
      <c r="K183" s="148"/>
      <c r="L183" s="147">
        <v>4.2</v>
      </c>
      <c r="M183" s="147">
        <v>6.11</v>
      </c>
    </row>
    <row r="184" spans="1:13" x14ac:dyDescent="0.25">
      <c r="A184" s="134">
        <f t="shared" si="57"/>
        <v>175</v>
      </c>
      <c r="B184" s="115"/>
      <c r="C184" s="112"/>
      <c r="D184" s="112"/>
      <c r="F184" s="114"/>
      <c r="G184" s="110"/>
      <c r="H184" s="110"/>
      <c r="I184" s="110"/>
      <c r="K184" s="148"/>
      <c r="L184" s="147"/>
      <c r="M184" s="147"/>
    </row>
    <row r="185" spans="1:13" x14ac:dyDescent="0.25">
      <c r="A185" s="134">
        <f t="shared" si="57"/>
        <v>176</v>
      </c>
      <c r="B185" s="115"/>
      <c r="C185" s="112"/>
      <c r="D185" s="112"/>
      <c r="F185" s="114"/>
      <c r="G185" s="110"/>
      <c r="H185" s="110"/>
      <c r="I185" s="110"/>
      <c r="K185" s="148"/>
      <c r="L185" s="147"/>
      <c r="M185" s="147"/>
    </row>
    <row r="186" spans="1:13" x14ac:dyDescent="0.25">
      <c r="A186" s="134">
        <f t="shared" si="57"/>
        <v>177</v>
      </c>
      <c r="B186" s="115" t="s">
        <v>167</v>
      </c>
      <c r="C186" s="112" t="s">
        <v>152</v>
      </c>
      <c r="D186" s="116" t="s">
        <v>166</v>
      </c>
      <c r="E186" s="132">
        <f t="shared" ref="E186:E200" si="76">SUM(L186:M186)</f>
        <v>1.1599999999999999</v>
      </c>
      <c r="F186" s="111">
        <f t="shared" ref="F186:F200" si="77">ROUND(+E186*$J$10,2)</f>
        <v>0.04</v>
      </c>
      <c r="G186" s="110">
        <v>24</v>
      </c>
      <c r="H186" s="103">
        <f t="shared" ref="H186:H200" si="78">ROUND($G186*E186,0)</f>
        <v>28</v>
      </c>
      <c r="I186" s="103">
        <f t="shared" ref="I186:I200" si="79">ROUND($G186*F186,0)</f>
        <v>1</v>
      </c>
      <c r="K186" s="148"/>
      <c r="L186" s="147">
        <v>0.47</v>
      </c>
      <c r="M186" s="147">
        <v>0.69</v>
      </c>
    </row>
    <row r="187" spans="1:13" x14ac:dyDescent="0.25">
      <c r="A187" s="134">
        <f t="shared" si="57"/>
        <v>178</v>
      </c>
      <c r="B187" s="115" t="str">
        <f t="shared" ref="B187:B200" si="80">B186</f>
        <v>58E &amp; 59E</v>
      </c>
      <c r="C187" s="112" t="s">
        <v>152</v>
      </c>
      <c r="D187" s="116" t="s">
        <v>165</v>
      </c>
      <c r="E187" s="132">
        <f t="shared" si="76"/>
        <v>1.94</v>
      </c>
      <c r="F187" s="111">
        <f t="shared" si="77"/>
        <v>0.06</v>
      </c>
      <c r="G187" s="110">
        <v>415</v>
      </c>
      <c r="H187" s="103">
        <f t="shared" si="78"/>
        <v>805</v>
      </c>
      <c r="I187" s="103">
        <f t="shared" si="79"/>
        <v>25</v>
      </c>
      <c r="K187" s="148"/>
      <c r="L187" s="147">
        <v>0.79</v>
      </c>
      <c r="M187" s="147">
        <v>1.1499999999999999</v>
      </c>
    </row>
    <row r="188" spans="1:13" x14ac:dyDescent="0.25">
      <c r="A188" s="134">
        <f t="shared" si="57"/>
        <v>179</v>
      </c>
      <c r="B188" s="115" t="str">
        <f t="shared" si="80"/>
        <v>58E &amp; 59E</v>
      </c>
      <c r="C188" s="112" t="s">
        <v>152</v>
      </c>
      <c r="D188" s="116" t="s">
        <v>164</v>
      </c>
      <c r="E188" s="132">
        <f t="shared" si="76"/>
        <v>2.7</v>
      </c>
      <c r="F188" s="111">
        <f t="shared" si="77"/>
        <v>0.09</v>
      </c>
      <c r="G188" s="110">
        <v>185</v>
      </c>
      <c r="H188" s="103">
        <f t="shared" si="78"/>
        <v>500</v>
      </c>
      <c r="I188" s="103">
        <f t="shared" si="79"/>
        <v>17</v>
      </c>
      <c r="K188" s="148"/>
      <c r="L188" s="147">
        <v>1.1000000000000001</v>
      </c>
      <c r="M188" s="147">
        <v>1.6</v>
      </c>
    </row>
    <row r="189" spans="1:13" x14ac:dyDescent="0.25">
      <c r="A189" s="134">
        <f t="shared" si="57"/>
        <v>180</v>
      </c>
      <c r="B189" s="115" t="str">
        <f t="shared" si="80"/>
        <v>58E &amp; 59E</v>
      </c>
      <c r="C189" s="112" t="s">
        <v>152</v>
      </c>
      <c r="D189" s="116" t="s">
        <v>163</v>
      </c>
      <c r="E189" s="132">
        <f t="shared" si="76"/>
        <v>3.48</v>
      </c>
      <c r="F189" s="111">
        <f t="shared" si="77"/>
        <v>0.11</v>
      </c>
      <c r="G189" s="110">
        <v>1043</v>
      </c>
      <c r="H189" s="103">
        <f t="shared" si="78"/>
        <v>3630</v>
      </c>
      <c r="I189" s="103">
        <f t="shared" si="79"/>
        <v>115</v>
      </c>
      <c r="K189" s="148"/>
      <c r="L189" s="147">
        <v>1.42</v>
      </c>
      <c r="M189" s="147">
        <v>2.06</v>
      </c>
    </row>
    <row r="190" spans="1:13" x14ac:dyDescent="0.25">
      <c r="A190" s="134">
        <f t="shared" si="57"/>
        <v>181</v>
      </c>
      <c r="B190" s="115" t="str">
        <f t="shared" si="80"/>
        <v>58E &amp; 59E</v>
      </c>
      <c r="C190" s="112" t="s">
        <v>152</v>
      </c>
      <c r="D190" s="116" t="s">
        <v>162</v>
      </c>
      <c r="E190" s="132">
        <f t="shared" si="76"/>
        <v>4.25</v>
      </c>
      <c r="F190" s="111">
        <f t="shared" si="77"/>
        <v>0.14000000000000001</v>
      </c>
      <c r="G190" s="110">
        <v>96</v>
      </c>
      <c r="H190" s="103">
        <f t="shared" si="78"/>
        <v>408</v>
      </c>
      <c r="I190" s="103">
        <f t="shared" si="79"/>
        <v>13</v>
      </c>
      <c r="K190" s="148"/>
      <c r="L190" s="147">
        <v>1.73</v>
      </c>
      <c r="M190" s="147">
        <v>2.52</v>
      </c>
    </row>
    <row r="191" spans="1:13" x14ac:dyDescent="0.25">
      <c r="A191" s="134">
        <f t="shared" si="57"/>
        <v>182</v>
      </c>
      <c r="B191" s="115" t="str">
        <f t="shared" si="80"/>
        <v>58E &amp; 59E</v>
      </c>
      <c r="C191" s="112" t="s">
        <v>152</v>
      </c>
      <c r="D191" s="116" t="s">
        <v>161</v>
      </c>
      <c r="E191" s="132">
        <f t="shared" si="76"/>
        <v>5.0299999999999994</v>
      </c>
      <c r="F191" s="111">
        <f t="shared" si="77"/>
        <v>0.16</v>
      </c>
      <c r="G191" s="110">
        <v>0</v>
      </c>
      <c r="H191" s="103">
        <f t="shared" si="78"/>
        <v>0</v>
      </c>
      <c r="I191" s="103">
        <f t="shared" si="79"/>
        <v>0</v>
      </c>
      <c r="K191" s="148"/>
      <c r="L191" s="147">
        <v>2.0499999999999998</v>
      </c>
      <c r="M191" s="147">
        <v>2.98</v>
      </c>
    </row>
    <row r="192" spans="1:13" x14ac:dyDescent="0.25">
      <c r="A192" s="134">
        <f t="shared" si="57"/>
        <v>183</v>
      </c>
      <c r="B192" s="115" t="str">
        <f t="shared" si="80"/>
        <v>58E &amp; 59E</v>
      </c>
      <c r="C192" s="112" t="s">
        <v>152</v>
      </c>
      <c r="D192" s="116" t="s">
        <v>160</v>
      </c>
      <c r="E192" s="132">
        <f t="shared" si="76"/>
        <v>5.8</v>
      </c>
      <c r="F192" s="111">
        <f t="shared" si="77"/>
        <v>0.19</v>
      </c>
      <c r="G192" s="110">
        <v>63</v>
      </c>
      <c r="H192" s="103">
        <f t="shared" si="78"/>
        <v>365</v>
      </c>
      <c r="I192" s="103">
        <f t="shared" si="79"/>
        <v>12</v>
      </c>
      <c r="K192" s="148"/>
      <c r="L192" s="147">
        <v>2.36</v>
      </c>
      <c r="M192" s="147">
        <v>3.44</v>
      </c>
    </row>
    <row r="193" spans="1:13" x14ac:dyDescent="0.25">
      <c r="A193" s="134">
        <f t="shared" si="57"/>
        <v>184</v>
      </c>
      <c r="B193" s="115" t="str">
        <f t="shared" si="80"/>
        <v>58E &amp; 59E</v>
      </c>
      <c r="C193" s="112" t="s">
        <v>152</v>
      </c>
      <c r="D193" s="116" t="s">
        <v>159</v>
      </c>
      <c r="E193" s="132">
        <f t="shared" si="76"/>
        <v>6.57</v>
      </c>
      <c r="F193" s="111">
        <f t="shared" si="77"/>
        <v>0.21</v>
      </c>
      <c r="G193" s="110">
        <v>142</v>
      </c>
      <c r="H193" s="103">
        <f t="shared" si="78"/>
        <v>933</v>
      </c>
      <c r="I193" s="103">
        <f t="shared" si="79"/>
        <v>30</v>
      </c>
      <c r="K193" s="148"/>
      <c r="L193" s="147">
        <v>2.68</v>
      </c>
      <c r="M193" s="147">
        <v>3.89</v>
      </c>
    </row>
    <row r="194" spans="1:13" x14ac:dyDescent="0.25">
      <c r="A194" s="134">
        <f t="shared" si="57"/>
        <v>185</v>
      </c>
      <c r="B194" s="115" t="str">
        <f t="shared" si="80"/>
        <v>58E &amp; 59E</v>
      </c>
      <c r="C194" s="112" t="s">
        <v>152</v>
      </c>
      <c r="D194" s="116" t="s">
        <v>158</v>
      </c>
      <c r="E194" s="132">
        <f t="shared" si="76"/>
        <v>7.35</v>
      </c>
      <c r="F194" s="111">
        <f t="shared" si="77"/>
        <v>0.24</v>
      </c>
      <c r="G194" s="110">
        <v>0</v>
      </c>
      <c r="H194" s="103">
        <f t="shared" si="78"/>
        <v>0</v>
      </c>
      <c r="I194" s="103">
        <f t="shared" si="79"/>
        <v>0</v>
      </c>
      <c r="K194" s="148"/>
      <c r="L194" s="147">
        <v>3</v>
      </c>
      <c r="M194" s="147">
        <v>4.3499999999999996</v>
      </c>
    </row>
    <row r="195" spans="1:13" x14ac:dyDescent="0.25">
      <c r="A195" s="134">
        <f t="shared" si="57"/>
        <v>186</v>
      </c>
      <c r="B195" s="115" t="str">
        <f t="shared" si="80"/>
        <v>58E &amp; 59E</v>
      </c>
      <c r="C195" s="112" t="s">
        <v>152</v>
      </c>
      <c r="D195" s="116" t="s">
        <v>157</v>
      </c>
      <c r="E195" s="132">
        <f t="shared" si="76"/>
        <v>9.0299999999999994</v>
      </c>
      <c r="F195" s="111">
        <f t="shared" si="77"/>
        <v>0.28999999999999998</v>
      </c>
      <c r="G195" s="110">
        <v>0</v>
      </c>
      <c r="H195" s="103">
        <f t="shared" si="78"/>
        <v>0</v>
      </c>
      <c r="I195" s="103">
        <f t="shared" si="79"/>
        <v>0</v>
      </c>
      <c r="K195" s="148"/>
      <c r="L195" s="147">
        <v>3.68</v>
      </c>
      <c r="M195" s="147">
        <v>5.35</v>
      </c>
    </row>
    <row r="196" spans="1:13" x14ac:dyDescent="0.25">
      <c r="A196" s="134">
        <f t="shared" si="57"/>
        <v>187</v>
      </c>
      <c r="B196" s="115" t="str">
        <f t="shared" si="80"/>
        <v>58E &amp; 59E</v>
      </c>
      <c r="C196" s="112" t="s">
        <v>152</v>
      </c>
      <c r="D196" s="116" t="s">
        <v>156</v>
      </c>
      <c r="E196" s="132">
        <f t="shared" si="76"/>
        <v>11.600000000000001</v>
      </c>
      <c r="F196" s="111">
        <f t="shared" si="77"/>
        <v>0.38</v>
      </c>
      <c r="G196" s="110">
        <v>0</v>
      </c>
      <c r="H196" s="103">
        <f t="shared" si="78"/>
        <v>0</v>
      </c>
      <c r="I196" s="103">
        <f t="shared" si="79"/>
        <v>0</v>
      </c>
      <c r="K196" s="148"/>
      <c r="L196" s="147">
        <v>4.7300000000000004</v>
      </c>
      <c r="M196" s="147">
        <v>6.87</v>
      </c>
    </row>
    <row r="197" spans="1:13" x14ac:dyDescent="0.25">
      <c r="A197" s="134">
        <f t="shared" si="57"/>
        <v>188</v>
      </c>
      <c r="B197" s="115" t="str">
        <f t="shared" si="80"/>
        <v>58E &amp; 59E</v>
      </c>
      <c r="C197" s="112" t="s">
        <v>152</v>
      </c>
      <c r="D197" s="116" t="s">
        <v>155</v>
      </c>
      <c r="E197" s="132">
        <f t="shared" si="76"/>
        <v>14.18</v>
      </c>
      <c r="F197" s="111">
        <f t="shared" si="77"/>
        <v>0.46</v>
      </c>
      <c r="G197" s="110">
        <v>0</v>
      </c>
      <c r="H197" s="103">
        <f t="shared" si="78"/>
        <v>0</v>
      </c>
      <c r="I197" s="103">
        <f t="shared" si="79"/>
        <v>0</v>
      </c>
      <c r="K197" s="148"/>
      <c r="L197" s="147">
        <v>5.78</v>
      </c>
      <c r="M197" s="147">
        <v>8.4</v>
      </c>
    </row>
    <row r="198" spans="1:13" x14ac:dyDescent="0.25">
      <c r="A198" s="134">
        <f t="shared" si="57"/>
        <v>189</v>
      </c>
      <c r="B198" s="115" t="str">
        <f t="shared" si="80"/>
        <v>58E &amp; 59E</v>
      </c>
      <c r="C198" s="112" t="s">
        <v>152</v>
      </c>
      <c r="D198" s="116" t="s">
        <v>154</v>
      </c>
      <c r="E198" s="132">
        <f t="shared" si="76"/>
        <v>16.759999999999998</v>
      </c>
      <c r="F198" s="111">
        <f t="shared" si="77"/>
        <v>0.55000000000000004</v>
      </c>
      <c r="G198" s="110">
        <v>0</v>
      </c>
      <c r="H198" s="103">
        <f t="shared" si="78"/>
        <v>0</v>
      </c>
      <c r="I198" s="103">
        <f t="shared" si="79"/>
        <v>0</v>
      </c>
      <c r="K198" s="148"/>
      <c r="L198" s="147">
        <v>6.83</v>
      </c>
      <c r="M198" s="147">
        <v>9.93</v>
      </c>
    </row>
    <row r="199" spans="1:13" x14ac:dyDescent="0.25">
      <c r="A199" s="134">
        <f t="shared" si="57"/>
        <v>190</v>
      </c>
      <c r="B199" s="115" t="str">
        <f t="shared" si="80"/>
        <v>58E &amp; 59E</v>
      </c>
      <c r="C199" s="112" t="s">
        <v>152</v>
      </c>
      <c r="D199" s="116" t="s">
        <v>153</v>
      </c>
      <c r="E199" s="132">
        <f t="shared" si="76"/>
        <v>19.329999999999998</v>
      </c>
      <c r="F199" s="111">
        <f t="shared" si="77"/>
        <v>0.63</v>
      </c>
      <c r="G199" s="110">
        <v>0</v>
      </c>
      <c r="H199" s="103">
        <f t="shared" si="78"/>
        <v>0</v>
      </c>
      <c r="I199" s="103">
        <f t="shared" si="79"/>
        <v>0</v>
      </c>
      <c r="K199" s="148"/>
      <c r="L199" s="147">
        <v>7.88</v>
      </c>
      <c r="M199" s="147">
        <v>11.45</v>
      </c>
    </row>
    <row r="200" spans="1:13" x14ac:dyDescent="0.25">
      <c r="A200" s="134">
        <f t="shared" si="57"/>
        <v>191</v>
      </c>
      <c r="B200" s="115" t="str">
        <f t="shared" si="80"/>
        <v>58E &amp; 59E</v>
      </c>
      <c r="C200" s="112" t="s">
        <v>152</v>
      </c>
      <c r="D200" s="116" t="s">
        <v>151</v>
      </c>
      <c r="E200" s="132">
        <f t="shared" si="76"/>
        <v>21.91</v>
      </c>
      <c r="F200" s="111">
        <f t="shared" si="77"/>
        <v>0.71</v>
      </c>
      <c r="G200" s="110">
        <v>0</v>
      </c>
      <c r="H200" s="103">
        <f t="shared" si="78"/>
        <v>0</v>
      </c>
      <c r="I200" s="103">
        <f t="shared" si="79"/>
        <v>0</v>
      </c>
      <c r="K200" s="148"/>
      <c r="L200" s="147">
        <v>8.93</v>
      </c>
      <c r="M200" s="147">
        <v>12.98</v>
      </c>
    </row>
    <row r="201" spans="1:13" x14ac:dyDescent="0.25">
      <c r="B201" s="105"/>
      <c r="G201" s="164"/>
      <c r="K201" s="148"/>
      <c r="L201" s="147"/>
      <c r="M201" s="147"/>
    </row>
    <row r="202" spans="1:13" x14ac:dyDescent="0.25">
      <c r="B202" s="105"/>
      <c r="K202" s="148"/>
      <c r="L202" s="147"/>
      <c r="M202" s="147"/>
    </row>
    <row r="204" spans="1:13" x14ac:dyDescent="0.25">
      <c r="K204" s="148"/>
      <c r="L204" s="147"/>
      <c r="M204" s="147"/>
    </row>
    <row r="205" spans="1:13" x14ac:dyDescent="0.25">
      <c r="K205" s="148"/>
      <c r="L205" s="147"/>
      <c r="M205" s="147"/>
    </row>
    <row r="206" spans="1:13" x14ac:dyDescent="0.25">
      <c r="K206" s="148"/>
      <c r="L206" s="147"/>
      <c r="M206" s="147"/>
    </row>
    <row r="207" spans="1:13" x14ac:dyDescent="0.25">
      <c r="K207" s="148"/>
      <c r="L207" s="147"/>
      <c r="M207" s="147"/>
    </row>
    <row r="208" spans="1:13" x14ac:dyDescent="0.25">
      <c r="K208" s="148"/>
      <c r="L208" s="147"/>
      <c r="M208" s="147"/>
    </row>
  </sheetData>
  <mergeCells count="4">
    <mergeCell ref="B4:F4"/>
    <mergeCell ref="A1:J1"/>
    <mergeCell ref="A2:J2"/>
    <mergeCell ref="A3:J3"/>
  </mergeCells>
  <printOptions horizontalCentered="1"/>
  <pageMargins left="0.7" right="0.7" top="0.75" bottom="0.75" header="0.3" footer="0.3"/>
  <pageSetup scale="60" fitToHeight="0" orientation="portrait" r:id="rId1"/>
  <headerFooter alignWithMargins="0">
    <oddHeader>&amp;C2019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80"/>
  <sheetViews>
    <sheetView zoomScaleNormal="100" workbookViewId="0">
      <selection activeCell="F31" sqref="F31"/>
    </sheetView>
  </sheetViews>
  <sheetFormatPr defaultColWidth="8.85546875" defaultRowHeight="11.25" x14ac:dyDescent="0.2"/>
  <cols>
    <col min="1" max="1" width="21.5703125" style="277" customWidth="1"/>
    <col min="2" max="2" width="7.85546875" style="277" bestFit="1" customWidth="1"/>
    <col min="3" max="3" width="11.5703125" style="277" bestFit="1" customWidth="1"/>
    <col min="4" max="4" width="9.85546875" style="277" bestFit="1" customWidth="1"/>
    <col min="5" max="6" width="10" style="277" bestFit="1" customWidth="1"/>
    <col min="7" max="7" width="2" style="277" customWidth="1"/>
    <col min="8" max="8" width="7.140625" style="277" customWidth="1"/>
    <col min="9" max="9" width="9.140625" style="277" bestFit="1" customWidth="1"/>
    <col min="10" max="10" width="7.7109375" style="277" bestFit="1" customWidth="1"/>
    <col min="11" max="11" width="9" style="277" bestFit="1" customWidth="1"/>
    <col min="12" max="13" width="9" style="277" customWidth="1"/>
    <col min="14" max="14" width="4" style="277" customWidth="1"/>
    <col min="15" max="15" width="6.85546875" style="277" bestFit="1" customWidth="1"/>
    <col min="16" max="16" width="8.28515625" style="277" bestFit="1" customWidth="1"/>
    <col min="17" max="17" width="7.7109375" style="277" bestFit="1" customWidth="1"/>
    <col min="18" max="18" width="7.42578125" style="277" bestFit="1" customWidth="1"/>
    <col min="19" max="19" width="7.7109375" style="277" customWidth="1"/>
    <col min="20" max="20" width="9" style="277" bestFit="1" customWidth="1"/>
    <col min="21" max="21" width="10.28515625" style="277" bestFit="1" customWidth="1"/>
    <col min="22" max="22" width="4" style="277" customWidth="1"/>
    <col min="23" max="23" width="8.85546875" style="277"/>
    <col min="24" max="24" width="7.7109375" style="277" bestFit="1" customWidth="1"/>
    <col min="25" max="27" width="8.85546875" style="277"/>
    <col min="28" max="28" width="9" style="277" bestFit="1" customWidth="1"/>
    <col min="29" max="16384" width="8.85546875" style="277"/>
  </cols>
  <sheetData>
    <row r="1" spans="1:34" s="275" customFormat="1" x14ac:dyDescent="0.2">
      <c r="A1" s="273" t="s">
        <v>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</row>
    <row r="2" spans="1:34" s="275" customFormat="1" x14ac:dyDescent="0.2">
      <c r="A2" s="273" t="s">
        <v>17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</row>
    <row r="3" spans="1:34" x14ac:dyDescent="0.2">
      <c r="A3" s="273" t="str">
        <f>"Test Year Ended "&amp;TEXT(Controls!B8,"mmmm d, yyyy")</f>
        <v>Test Year Ended September 30, 2021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</row>
    <row r="5" spans="1:34" x14ac:dyDescent="0.2">
      <c r="C5" s="339" t="s">
        <v>277</v>
      </c>
      <c r="D5" s="339"/>
      <c r="E5" s="339"/>
      <c r="F5" s="339"/>
      <c r="G5" s="278"/>
      <c r="H5" s="339" t="s">
        <v>278</v>
      </c>
      <c r="I5" s="339"/>
      <c r="J5" s="339"/>
      <c r="K5" s="339"/>
      <c r="L5" s="279"/>
      <c r="M5" s="279"/>
      <c r="O5" s="339" t="s">
        <v>279</v>
      </c>
      <c r="P5" s="340"/>
      <c r="Q5" s="340"/>
      <c r="R5" s="340"/>
      <c r="S5" s="340"/>
      <c r="T5" s="340"/>
      <c r="U5" s="340"/>
      <c r="W5" s="339" t="s">
        <v>280</v>
      </c>
      <c r="X5" s="340"/>
      <c r="Y5" s="340"/>
      <c r="Z5" s="340"/>
      <c r="AA5" s="340"/>
      <c r="AB5" s="340"/>
      <c r="AC5" s="340"/>
      <c r="AD5" s="280"/>
      <c r="AE5" s="280"/>
      <c r="AF5" s="280"/>
      <c r="AG5" s="280"/>
      <c r="AH5" s="280"/>
    </row>
    <row r="6" spans="1:34" ht="33.75" x14ac:dyDescent="0.2">
      <c r="A6" s="281" t="s">
        <v>18</v>
      </c>
      <c r="B6" s="281" t="s">
        <v>19</v>
      </c>
      <c r="C6" s="281" t="s">
        <v>281</v>
      </c>
      <c r="D6" s="281" t="s">
        <v>282</v>
      </c>
      <c r="E6" s="281" t="s">
        <v>283</v>
      </c>
      <c r="F6" s="281" t="s">
        <v>284</v>
      </c>
      <c r="G6" s="278"/>
      <c r="H6" s="281" t="s">
        <v>281</v>
      </c>
      <c r="I6" s="281" t="s">
        <v>282</v>
      </c>
      <c r="J6" s="281" t="s">
        <v>283</v>
      </c>
      <c r="K6" s="281" t="s">
        <v>284</v>
      </c>
      <c r="L6" s="282" t="s">
        <v>20</v>
      </c>
      <c r="M6" s="281" t="s">
        <v>21</v>
      </c>
      <c r="O6" s="281" t="s">
        <v>281</v>
      </c>
      <c r="P6" s="281" t="s">
        <v>282</v>
      </c>
      <c r="Q6" s="281" t="s">
        <v>283</v>
      </c>
      <c r="R6" s="281" t="s">
        <v>285</v>
      </c>
      <c r="S6" s="281" t="s">
        <v>286</v>
      </c>
      <c r="T6" s="281" t="s">
        <v>284</v>
      </c>
      <c r="U6" s="282" t="s">
        <v>287</v>
      </c>
      <c r="W6" s="281" t="s">
        <v>281</v>
      </c>
      <c r="X6" s="281" t="s">
        <v>282</v>
      </c>
      <c r="Y6" s="281" t="s">
        <v>283</v>
      </c>
      <c r="Z6" s="281" t="s">
        <v>285</v>
      </c>
      <c r="AA6" s="281" t="s">
        <v>286</v>
      </c>
      <c r="AB6" s="281" t="s">
        <v>284</v>
      </c>
      <c r="AC6" s="282" t="s">
        <v>287</v>
      </c>
    </row>
    <row r="7" spans="1:34" x14ac:dyDescent="0.2">
      <c r="A7" s="277" t="s">
        <v>22</v>
      </c>
      <c r="B7" s="283">
        <f t="shared" ref="B7:B18" si="0">ROUND(+E66,0)</f>
        <v>1219</v>
      </c>
      <c r="C7" s="284">
        <f>ROUND(+$E$27,2)</f>
        <v>7.49</v>
      </c>
      <c r="D7" s="284">
        <f t="shared" ref="D7:D18" si="1">ROUND(IF($B7&gt;600,600*$E$36,$B7*$E$36),2)+ROUND(IF($B7&gt;600,600*$E$46,$B7*$E$46),2)+ROUND(IF($B7&gt;600,600*$E$55,$B7*$E$55),2)</f>
        <v>52.68</v>
      </c>
      <c r="E7" s="284">
        <f t="shared" ref="E7:E18" si="2">ROUND(IF($B7&gt;600,($B7-600)*$E$44,0),2)+ROUND(IF($B7&gt;600,($B7-600)*$E$46,0),2)+ROUND(IF($B7&gt;600,($B7-600)*$E$55,0),2)</f>
        <v>66.090000000000018</v>
      </c>
      <c r="F7" s="285">
        <f t="shared" ref="F7:F18" si="3">SUM(C7:E7)</f>
        <v>126.26000000000002</v>
      </c>
      <c r="G7" s="278"/>
      <c r="H7" s="284">
        <f>ROUND(+$F$27,2)</f>
        <v>7.49</v>
      </c>
      <c r="I7" s="284">
        <f>ROUND(IF($B7&gt;600,600*$F$36,$B7*$F$36),2)+ROUND(IF($B7&gt;600,600*$F$46,$B7*$F$46),2)+ROUND(IF($B7&gt;600,600*$F$55,$B7*$F$55),2)</f>
        <v>52.68</v>
      </c>
      <c r="J7" s="284">
        <f>ROUND(IF($B7&gt;600,($B7-600)*$F$44,0),2)+ROUND(IF($B7&gt;600,($B7-600)*$F$46,0),2)+ROUND(IF($B7&gt;600,($B7-600)*$F$55,0),2)</f>
        <v>66.090000000000018</v>
      </c>
      <c r="K7" s="285">
        <f t="shared" ref="K7:K18" si="4">SUM(H7:J7)</f>
        <v>126.26000000000002</v>
      </c>
      <c r="L7" s="285">
        <f>+K7-F7</f>
        <v>0</v>
      </c>
      <c r="M7" s="286">
        <f>+L7/F7</f>
        <v>0</v>
      </c>
      <c r="O7" s="284">
        <f>ROUND(+$E$27,2)</f>
        <v>7.49</v>
      </c>
      <c r="P7" s="284">
        <f t="shared" ref="P7:P18" si="5">ROUND(IF($B7&gt;600,600*$E$36,$B7*$E$36),2)</f>
        <v>55.41</v>
      </c>
      <c r="Q7" s="284">
        <f t="shared" ref="Q7:Q18" si="6">ROUND(IF($B7&gt;600,($B7-600)*$E$44,0),2)</f>
        <v>68.900000000000006</v>
      </c>
      <c r="R7" s="284">
        <f t="shared" ref="R7:R18" si="7">ROUND($B7*$E$46,2)</f>
        <v>-9</v>
      </c>
      <c r="S7" s="284">
        <f t="shared" ref="S7:S18" si="8">ROUND($B7*$E$55,2)</f>
        <v>3.46</v>
      </c>
      <c r="T7" s="285">
        <f>SUM(O7:S7)</f>
        <v>126.26</v>
      </c>
      <c r="U7" s="285">
        <f t="shared" ref="U7:U18" si="9">+T7-F7</f>
        <v>0</v>
      </c>
      <c r="W7" s="284">
        <f>ROUND(+$F$27,2)</f>
        <v>7.49</v>
      </c>
      <c r="X7" s="284">
        <f>ROUND(IF($B7&gt;600,600*$F$36,$B7*$F$36),2)</f>
        <v>55.41</v>
      </c>
      <c r="Y7" s="284">
        <f>ROUND(IF($B7&gt;600,($B7-600)*$F$44,0),2)</f>
        <v>68.900000000000006</v>
      </c>
      <c r="Z7" s="284">
        <f>ROUND($B7*$F$46,2)</f>
        <v>-9</v>
      </c>
      <c r="AA7" s="284">
        <f>ROUND($B7*$F$55,2)</f>
        <v>3.46</v>
      </c>
      <c r="AB7" s="285">
        <f>SUM(W7:AA7)</f>
        <v>126.26</v>
      </c>
      <c r="AC7" s="285">
        <f t="shared" ref="AC7:AC18" si="10">+AB7-K7</f>
        <v>0</v>
      </c>
    </row>
    <row r="8" spans="1:34" x14ac:dyDescent="0.2">
      <c r="A8" s="277" t="s">
        <v>23</v>
      </c>
      <c r="B8" s="283">
        <f t="shared" si="0"/>
        <v>992</v>
      </c>
      <c r="C8" s="284">
        <f t="shared" ref="C8:C18" si="11">ROUND(+$E$27,2)</f>
        <v>7.49</v>
      </c>
      <c r="D8" s="284">
        <f t="shared" si="1"/>
        <v>52.68</v>
      </c>
      <c r="E8" s="284">
        <f t="shared" si="2"/>
        <v>41.85</v>
      </c>
      <c r="F8" s="285">
        <f t="shared" si="3"/>
        <v>102.02000000000001</v>
      </c>
      <c r="G8" s="278"/>
      <c r="H8" s="284">
        <f t="shared" ref="H8:H18" si="12">ROUND(+$F$27,2)</f>
        <v>7.49</v>
      </c>
      <c r="I8" s="284">
        <f t="shared" ref="I8:I18" si="13">ROUND(IF($B8&gt;600,600*$F$36,$B8*$F$36),2)+ROUND(IF($B8&gt;600,600*$F$46,$B8*$F$46),2)+ROUND(IF($B8&gt;600,600*$F$55,$B8*$F$55),2)</f>
        <v>52.68</v>
      </c>
      <c r="J8" s="284">
        <f t="shared" ref="J8:J18" si="14">ROUND(IF($B8&gt;600,($B8-600)*$F$44,0),2)+ROUND(IF($B8&gt;600,($B8-600)*$F$46,0),2)+ROUND(IF($B8&gt;600,($B8-600)*$F$55,0),2)</f>
        <v>41.84</v>
      </c>
      <c r="K8" s="285">
        <f t="shared" si="4"/>
        <v>102.01</v>
      </c>
      <c r="L8" s="285">
        <f t="shared" ref="L8:L18" si="15">+K8-F8</f>
        <v>-1.0000000000005116E-2</v>
      </c>
      <c r="M8" s="286">
        <f t="shared" ref="M8:M18" si="16">+L8/F8</f>
        <v>-9.8019996079250289E-5</v>
      </c>
      <c r="O8" s="284">
        <f t="shared" ref="O8:O18" si="17">ROUND(+$E$27,2)</f>
        <v>7.49</v>
      </c>
      <c r="P8" s="284">
        <f t="shared" si="5"/>
        <v>55.41</v>
      </c>
      <c r="Q8" s="284">
        <f t="shared" si="6"/>
        <v>43.64</v>
      </c>
      <c r="R8" s="284">
        <f t="shared" si="7"/>
        <v>-7.33</v>
      </c>
      <c r="S8" s="284">
        <f t="shared" si="8"/>
        <v>2.82</v>
      </c>
      <c r="T8" s="285">
        <f t="shared" ref="T8:T18" si="18">SUM(O8:S8)</f>
        <v>102.02999999999999</v>
      </c>
      <c r="U8" s="285">
        <f t="shared" si="9"/>
        <v>9.9999999999766942E-3</v>
      </c>
      <c r="W8" s="284">
        <f t="shared" ref="W8:W18" si="19">ROUND(+$F$27,2)</f>
        <v>7.49</v>
      </c>
      <c r="X8" s="284">
        <f t="shared" ref="X8:X18" si="20">ROUND(IF($B8&gt;600,600*$F$36,$B8*$F$36),2)</f>
        <v>55.41</v>
      </c>
      <c r="Y8" s="284">
        <f t="shared" ref="Y8:Y18" si="21">ROUND(IF($B8&gt;600,($B8-600)*$F$44,0),2)</f>
        <v>43.63</v>
      </c>
      <c r="Z8" s="284">
        <f t="shared" ref="Z8:Z18" si="22">ROUND($B8*$F$46,2)</f>
        <v>-7.33</v>
      </c>
      <c r="AA8" s="284">
        <f t="shared" ref="AA8:AA18" si="23">ROUND($B8*$F$55,2)</f>
        <v>2.82</v>
      </c>
      <c r="AB8" s="285">
        <f t="shared" ref="AB8:AB18" si="24">SUM(W8:AA8)</f>
        <v>102.02</v>
      </c>
      <c r="AC8" s="285">
        <f t="shared" si="10"/>
        <v>9.9999999999909051E-3</v>
      </c>
    </row>
    <row r="9" spans="1:34" x14ac:dyDescent="0.2">
      <c r="A9" s="277" t="s">
        <v>24</v>
      </c>
      <c r="B9" s="283">
        <f t="shared" si="0"/>
        <v>1030</v>
      </c>
      <c r="C9" s="284">
        <f t="shared" si="11"/>
        <v>7.49</v>
      </c>
      <c r="D9" s="284">
        <f t="shared" si="1"/>
        <v>52.68</v>
      </c>
      <c r="E9" s="284">
        <f t="shared" si="2"/>
        <v>45.91</v>
      </c>
      <c r="F9" s="285">
        <f t="shared" si="3"/>
        <v>106.08</v>
      </c>
      <c r="G9" s="278"/>
      <c r="H9" s="284">
        <f t="shared" si="12"/>
        <v>7.49</v>
      </c>
      <c r="I9" s="284">
        <f t="shared" si="13"/>
        <v>52.68</v>
      </c>
      <c r="J9" s="284">
        <f t="shared" si="14"/>
        <v>45.9</v>
      </c>
      <c r="K9" s="285">
        <f t="shared" si="4"/>
        <v>106.07</v>
      </c>
      <c r="L9" s="285">
        <f t="shared" si="15"/>
        <v>-1.0000000000005116E-2</v>
      </c>
      <c r="M9" s="286">
        <f t="shared" si="16"/>
        <v>-9.4268476621466022E-5</v>
      </c>
      <c r="O9" s="284">
        <f t="shared" si="17"/>
        <v>7.49</v>
      </c>
      <c r="P9" s="284">
        <f t="shared" si="5"/>
        <v>55.41</v>
      </c>
      <c r="Q9" s="284">
        <f t="shared" si="6"/>
        <v>47.87</v>
      </c>
      <c r="R9" s="284">
        <f t="shared" si="7"/>
        <v>-7.61</v>
      </c>
      <c r="S9" s="284">
        <f t="shared" si="8"/>
        <v>2.92</v>
      </c>
      <c r="T9" s="285">
        <f t="shared" si="18"/>
        <v>106.08</v>
      </c>
      <c r="U9" s="285">
        <f t="shared" si="9"/>
        <v>0</v>
      </c>
      <c r="W9" s="284">
        <f t="shared" si="19"/>
        <v>7.49</v>
      </c>
      <c r="X9" s="284">
        <f t="shared" si="20"/>
        <v>55.41</v>
      </c>
      <c r="Y9" s="284">
        <f t="shared" si="21"/>
        <v>47.86</v>
      </c>
      <c r="Z9" s="284">
        <f t="shared" si="22"/>
        <v>-7.61</v>
      </c>
      <c r="AA9" s="284">
        <f t="shared" si="23"/>
        <v>2.92</v>
      </c>
      <c r="AB9" s="285">
        <f t="shared" si="24"/>
        <v>106.07</v>
      </c>
      <c r="AC9" s="285">
        <f t="shared" si="10"/>
        <v>0</v>
      </c>
    </row>
    <row r="10" spans="1:34" x14ac:dyDescent="0.2">
      <c r="A10" s="277" t="s">
        <v>25</v>
      </c>
      <c r="B10" s="283">
        <f t="shared" si="0"/>
        <v>827</v>
      </c>
      <c r="C10" s="284">
        <f t="shared" si="11"/>
        <v>7.49</v>
      </c>
      <c r="D10" s="284">
        <f t="shared" si="1"/>
        <v>52.68</v>
      </c>
      <c r="E10" s="284">
        <f t="shared" si="2"/>
        <v>24.23</v>
      </c>
      <c r="F10" s="285">
        <f t="shared" si="3"/>
        <v>84.4</v>
      </c>
      <c r="G10" s="278"/>
      <c r="H10" s="284">
        <f t="shared" si="12"/>
        <v>7.49</v>
      </c>
      <c r="I10" s="284">
        <f t="shared" si="13"/>
        <v>52.68</v>
      </c>
      <c r="J10" s="284">
        <f t="shared" si="14"/>
        <v>24.23</v>
      </c>
      <c r="K10" s="285">
        <f t="shared" si="4"/>
        <v>84.4</v>
      </c>
      <c r="L10" s="285">
        <f t="shared" si="15"/>
        <v>0</v>
      </c>
      <c r="M10" s="286">
        <f t="shared" si="16"/>
        <v>0</v>
      </c>
      <c r="O10" s="284">
        <f t="shared" si="17"/>
        <v>7.49</v>
      </c>
      <c r="P10" s="284">
        <f t="shared" si="5"/>
        <v>55.41</v>
      </c>
      <c r="Q10" s="284">
        <f t="shared" si="6"/>
        <v>25.27</v>
      </c>
      <c r="R10" s="284">
        <f t="shared" si="7"/>
        <v>-6.11</v>
      </c>
      <c r="S10" s="284">
        <f t="shared" si="8"/>
        <v>2.35</v>
      </c>
      <c r="T10" s="285">
        <f t="shared" si="18"/>
        <v>84.41</v>
      </c>
      <c r="U10" s="285">
        <f t="shared" si="9"/>
        <v>9.9999999999909051E-3</v>
      </c>
      <c r="W10" s="284">
        <f t="shared" si="19"/>
        <v>7.49</v>
      </c>
      <c r="X10" s="284">
        <f t="shared" si="20"/>
        <v>55.41</v>
      </c>
      <c r="Y10" s="284">
        <f t="shared" si="21"/>
        <v>25.27</v>
      </c>
      <c r="Z10" s="284">
        <f t="shared" si="22"/>
        <v>-6.11</v>
      </c>
      <c r="AA10" s="284">
        <f t="shared" si="23"/>
        <v>2.35</v>
      </c>
      <c r="AB10" s="285">
        <f t="shared" si="24"/>
        <v>84.41</v>
      </c>
      <c r="AC10" s="285">
        <f t="shared" si="10"/>
        <v>9.9999999999909051E-3</v>
      </c>
    </row>
    <row r="11" spans="1:34" x14ac:dyDescent="0.2">
      <c r="A11" s="277" t="s">
        <v>26</v>
      </c>
      <c r="B11" s="283">
        <f t="shared" si="0"/>
        <v>741</v>
      </c>
      <c r="C11" s="284">
        <f t="shared" si="11"/>
        <v>7.49</v>
      </c>
      <c r="D11" s="284">
        <f t="shared" si="1"/>
        <v>52.68</v>
      </c>
      <c r="E11" s="284">
        <f t="shared" si="2"/>
        <v>15.06</v>
      </c>
      <c r="F11" s="285">
        <f t="shared" si="3"/>
        <v>75.23</v>
      </c>
      <c r="G11" s="278"/>
      <c r="H11" s="284">
        <f t="shared" si="12"/>
        <v>7.49</v>
      </c>
      <c r="I11" s="284">
        <f t="shared" si="13"/>
        <v>52.68</v>
      </c>
      <c r="J11" s="284">
        <f t="shared" si="14"/>
        <v>15.049999999999999</v>
      </c>
      <c r="K11" s="285">
        <f t="shared" si="4"/>
        <v>75.22</v>
      </c>
      <c r="L11" s="285">
        <f t="shared" si="15"/>
        <v>-1.0000000000005116E-2</v>
      </c>
      <c r="M11" s="286">
        <f t="shared" si="16"/>
        <v>-1.3292569453682195E-4</v>
      </c>
      <c r="O11" s="284">
        <f t="shared" si="17"/>
        <v>7.49</v>
      </c>
      <c r="P11" s="284">
        <f t="shared" si="5"/>
        <v>55.41</v>
      </c>
      <c r="Q11" s="284">
        <f t="shared" si="6"/>
        <v>15.7</v>
      </c>
      <c r="R11" s="284">
        <f t="shared" si="7"/>
        <v>-5.47</v>
      </c>
      <c r="S11" s="284">
        <f t="shared" si="8"/>
        <v>2.1</v>
      </c>
      <c r="T11" s="285">
        <f t="shared" si="18"/>
        <v>75.22999999999999</v>
      </c>
      <c r="U11" s="285">
        <f t="shared" si="9"/>
        <v>0</v>
      </c>
      <c r="W11" s="284">
        <f t="shared" si="19"/>
        <v>7.49</v>
      </c>
      <c r="X11" s="284">
        <f t="shared" si="20"/>
        <v>55.41</v>
      </c>
      <c r="Y11" s="284">
        <f t="shared" si="21"/>
        <v>15.69</v>
      </c>
      <c r="Z11" s="284">
        <f t="shared" si="22"/>
        <v>-5.47</v>
      </c>
      <c r="AA11" s="284">
        <f t="shared" si="23"/>
        <v>2.1</v>
      </c>
      <c r="AB11" s="285">
        <f t="shared" si="24"/>
        <v>75.22</v>
      </c>
      <c r="AC11" s="285">
        <f t="shared" si="10"/>
        <v>0</v>
      </c>
    </row>
    <row r="12" spans="1:34" x14ac:dyDescent="0.2">
      <c r="A12" s="277" t="s">
        <v>27</v>
      </c>
      <c r="B12" s="283">
        <f t="shared" si="0"/>
        <v>671</v>
      </c>
      <c r="C12" s="284">
        <f t="shared" si="11"/>
        <v>7.49</v>
      </c>
      <c r="D12" s="284">
        <f t="shared" si="1"/>
        <v>52.68</v>
      </c>
      <c r="E12" s="284">
        <f t="shared" si="2"/>
        <v>7.580000000000001</v>
      </c>
      <c r="F12" s="285">
        <f t="shared" si="3"/>
        <v>67.75</v>
      </c>
      <c r="G12" s="278"/>
      <c r="H12" s="284">
        <f t="shared" si="12"/>
        <v>7.49</v>
      </c>
      <c r="I12" s="284">
        <f t="shared" si="13"/>
        <v>52.68</v>
      </c>
      <c r="J12" s="284">
        <f t="shared" si="14"/>
        <v>7.580000000000001</v>
      </c>
      <c r="K12" s="285">
        <f t="shared" si="4"/>
        <v>67.75</v>
      </c>
      <c r="L12" s="285">
        <f t="shared" si="15"/>
        <v>0</v>
      </c>
      <c r="M12" s="286">
        <f t="shared" si="16"/>
        <v>0</v>
      </c>
      <c r="O12" s="284">
        <f t="shared" si="17"/>
        <v>7.49</v>
      </c>
      <c r="P12" s="284">
        <f t="shared" si="5"/>
        <v>55.41</v>
      </c>
      <c r="Q12" s="284">
        <f t="shared" si="6"/>
        <v>7.9</v>
      </c>
      <c r="R12" s="284">
        <f t="shared" si="7"/>
        <v>-4.96</v>
      </c>
      <c r="S12" s="284">
        <f t="shared" si="8"/>
        <v>1.9</v>
      </c>
      <c r="T12" s="285">
        <f t="shared" si="18"/>
        <v>67.740000000000009</v>
      </c>
      <c r="U12" s="285">
        <f t="shared" si="9"/>
        <v>-9.9999999999909051E-3</v>
      </c>
      <c r="W12" s="284">
        <f t="shared" si="19"/>
        <v>7.49</v>
      </c>
      <c r="X12" s="284">
        <f t="shared" si="20"/>
        <v>55.41</v>
      </c>
      <c r="Y12" s="284">
        <f t="shared" si="21"/>
        <v>7.9</v>
      </c>
      <c r="Z12" s="284">
        <f t="shared" si="22"/>
        <v>-4.96</v>
      </c>
      <c r="AA12" s="284">
        <f t="shared" si="23"/>
        <v>1.9</v>
      </c>
      <c r="AB12" s="285">
        <f t="shared" si="24"/>
        <v>67.740000000000009</v>
      </c>
      <c r="AC12" s="285">
        <f t="shared" si="10"/>
        <v>-9.9999999999909051E-3</v>
      </c>
    </row>
    <row r="13" spans="1:34" x14ac:dyDescent="0.2">
      <c r="A13" s="277" t="s">
        <v>28</v>
      </c>
      <c r="B13" s="283">
        <f t="shared" si="0"/>
        <v>666</v>
      </c>
      <c r="C13" s="284">
        <f t="shared" si="11"/>
        <v>7.49</v>
      </c>
      <c r="D13" s="284">
        <f t="shared" si="1"/>
        <v>52.68</v>
      </c>
      <c r="E13" s="284">
        <f t="shared" si="2"/>
        <v>7.05</v>
      </c>
      <c r="F13" s="285">
        <f t="shared" si="3"/>
        <v>67.22</v>
      </c>
      <c r="G13" s="278"/>
      <c r="H13" s="284">
        <f t="shared" si="12"/>
        <v>7.49</v>
      </c>
      <c r="I13" s="284">
        <f t="shared" si="13"/>
        <v>52.68</v>
      </c>
      <c r="J13" s="284">
        <f t="shared" si="14"/>
        <v>7.05</v>
      </c>
      <c r="K13" s="285">
        <f t="shared" si="4"/>
        <v>67.22</v>
      </c>
      <c r="L13" s="285">
        <f t="shared" si="15"/>
        <v>0</v>
      </c>
      <c r="M13" s="286">
        <f t="shared" si="16"/>
        <v>0</v>
      </c>
      <c r="O13" s="284">
        <f t="shared" si="17"/>
        <v>7.49</v>
      </c>
      <c r="P13" s="284">
        <f t="shared" si="5"/>
        <v>55.41</v>
      </c>
      <c r="Q13" s="284">
        <f t="shared" si="6"/>
        <v>7.35</v>
      </c>
      <c r="R13" s="284">
        <f t="shared" si="7"/>
        <v>-4.92</v>
      </c>
      <c r="S13" s="284">
        <f t="shared" si="8"/>
        <v>1.89</v>
      </c>
      <c r="T13" s="285">
        <f t="shared" si="18"/>
        <v>67.22</v>
      </c>
      <c r="U13" s="285">
        <f t="shared" si="9"/>
        <v>0</v>
      </c>
      <c r="W13" s="284">
        <f t="shared" si="19"/>
        <v>7.49</v>
      </c>
      <c r="X13" s="284">
        <f t="shared" si="20"/>
        <v>55.41</v>
      </c>
      <c r="Y13" s="284">
        <f t="shared" si="21"/>
        <v>7.35</v>
      </c>
      <c r="Z13" s="284">
        <f t="shared" si="22"/>
        <v>-4.92</v>
      </c>
      <c r="AA13" s="284">
        <f t="shared" si="23"/>
        <v>1.89</v>
      </c>
      <c r="AB13" s="285">
        <f t="shared" si="24"/>
        <v>67.22</v>
      </c>
      <c r="AC13" s="285">
        <f t="shared" si="10"/>
        <v>0</v>
      </c>
    </row>
    <row r="14" spans="1:34" x14ac:dyDescent="0.2">
      <c r="A14" s="277" t="s">
        <v>29</v>
      </c>
      <c r="B14" s="283">
        <f t="shared" si="0"/>
        <v>678</v>
      </c>
      <c r="C14" s="284">
        <f t="shared" si="11"/>
        <v>7.49</v>
      </c>
      <c r="D14" s="284">
        <f t="shared" si="1"/>
        <v>52.68</v>
      </c>
      <c r="E14" s="284">
        <f t="shared" si="2"/>
        <v>8.32</v>
      </c>
      <c r="F14" s="285">
        <f t="shared" si="3"/>
        <v>68.490000000000009</v>
      </c>
      <c r="G14" s="278"/>
      <c r="H14" s="284">
        <f t="shared" si="12"/>
        <v>7.49</v>
      </c>
      <c r="I14" s="284">
        <f t="shared" si="13"/>
        <v>52.68</v>
      </c>
      <c r="J14" s="284">
        <f t="shared" si="14"/>
        <v>8.32</v>
      </c>
      <c r="K14" s="285">
        <f t="shared" si="4"/>
        <v>68.490000000000009</v>
      </c>
      <c r="L14" s="285">
        <f t="shared" si="15"/>
        <v>0</v>
      </c>
      <c r="M14" s="286">
        <f t="shared" si="16"/>
        <v>0</v>
      </c>
      <c r="O14" s="284">
        <f t="shared" si="17"/>
        <v>7.49</v>
      </c>
      <c r="P14" s="284">
        <f t="shared" si="5"/>
        <v>55.41</v>
      </c>
      <c r="Q14" s="284">
        <f t="shared" si="6"/>
        <v>8.68</v>
      </c>
      <c r="R14" s="284">
        <f t="shared" si="7"/>
        <v>-5.01</v>
      </c>
      <c r="S14" s="284">
        <f t="shared" si="8"/>
        <v>1.92</v>
      </c>
      <c r="T14" s="285">
        <f t="shared" si="18"/>
        <v>68.489999999999995</v>
      </c>
      <c r="U14" s="285">
        <f t="shared" si="9"/>
        <v>0</v>
      </c>
      <c r="W14" s="284">
        <f t="shared" si="19"/>
        <v>7.49</v>
      </c>
      <c r="X14" s="284">
        <f t="shared" si="20"/>
        <v>55.41</v>
      </c>
      <c r="Y14" s="284">
        <f t="shared" si="21"/>
        <v>8.68</v>
      </c>
      <c r="Z14" s="284">
        <f t="shared" si="22"/>
        <v>-5.01</v>
      </c>
      <c r="AA14" s="284">
        <f t="shared" si="23"/>
        <v>1.92</v>
      </c>
      <c r="AB14" s="285">
        <f t="shared" si="24"/>
        <v>68.489999999999995</v>
      </c>
      <c r="AC14" s="285">
        <f t="shared" si="10"/>
        <v>0</v>
      </c>
    </row>
    <row r="15" spans="1:34" x14ac:dyDescent="0.2">
      <c r="A15" s="277" t="s">
        <v>30</v>
      </c>
      <c r="B15" s="283">
        <f t="shared" si="0"/>
        <v>632</v>
      </c>
      <c r="C15" s="284">
        <f t="shared" si="11"/>
        <v>7.49</v>
      </c>
      <c r="D15" s="284">
        <f t="shared" si="1"/>
        <v>52.68</v>
      </c>
      <c r="E15" s="284">
        <f t="shared" si="2"/>
        <v>3.41</v>
      </c>
      <c r="F15" s="285">
        <f t="shared" si="3"/>
        <v>63.58</v>
      </c>
      <c r="G15" s="278"/>
      <c r="H15" s="284">
        <f t="shared" si="12"/>
        <v>7.49</v>
      </c>
      <c r="I15" s="284">
        <f t="shared" si="13"/>
        <v>52.68</v>
      </c>
      <c r="J15" s="284">
        <f t="shared" si="14"/>
        <v>3.41</v>
      </c>
      <c r="K15" s="285">
        <f t="shared" si="4"/>
        <v>63.58</v>
      </c>
      <c r="L15" s="285">
        <f t="shared" si="15"/>
        <v>0</v>
      </c>
      <c r="M15" s="286">
        <f t="shared" si="16"/>
        <v>0</v>
      </c>
      <c r="O15" s="284">
        <f t="shared" si="17"/>
        <v>7.49</v>
      </c>
      <c r="P15" s="284">
        <f t="shared" si="5"/>
        <v>55.41</v>
      </c>
      <c r="Q15" s="284">
        <f t="shared" si="6"/>
        <v>3.56</v>
      </c>
      <c r="R15" s="284">
        <f t="shared" si="7"/>
        <v>-4.67</v>
      </c>
      <c r="S15" s="284">
        <f t="shared" si="8"/>
        <v>1.79</v>
      </c>
      <c r="T15" s="285">
        <f t="shared" si="18"/>
        <v>63.579999999999991</v>
      </c>
      <c r="U15" s="285">
        <f t="shared" si="9"/>
        <v>0</v>
      </c>
      <c r="W15" s="284">
        <f t="shared" si="19"/>
        <v>7.49</v>
      </c>
      <c r="X15" s="284">
        <f t="shared" si="20"/>
        <v>55.41</v>
      </c>
      <c r="Y15" s="284">
        <f t="shared" si="21"/>
        <v>3.56</v>
      </c>
      <c r="Z15" s="284">
        <f t="shared" si="22"/>
        <v>-4.67</v>
      </c>
      <c r="AA15" s="284">
        <f t="shared" si="23"/>
        <v>1.79</v>
      </c>
      <c r="AB15" s="285">
        <f t="shared" si="24"/>
        <v>63.579999999999991</v>
      </c>
      <c r="AC15" s="285">
        <f t="shared" si="10"/>
        <v>0</v>
      </c>
    </row>
    <row r="16" spans="1:34" x14ac:dyDescent="0.2">
      <c r="A16" s="277" t="s">
        <v>31</v>
      </c>
      <c r="B16" s="283">
        <f t="shared" si="0"/>
        <v>810</v>
      </c>
      <c r="C16" s="284">
        <f t="shared" si="11"/>
        <v>7.49</v>
      </c>
      <c r="D16" s="284">
        <f t="shared" si="1"/>
        <v>52.68</v>
      </c>
      <c r="E16" s="284">
        <f t="shared" si="2"/>
        <v>22.43</v>
      </c>
      <c r="F16" s="285">
        <f t="shared" si="3"/>
        <v>82.6</v>
      </c>
      <c r="G16" s="278"/>
      <c r="H16" s="284">
        <f t="shared" si="12"/>
        <v>7.49</v>
      </c>
      <c r="I16" s="284">
        <f t="shared" si="13"/>
        <v>52.68</v>
      </c>
      <c r="J16" s="284">
        <f t="shared" si="14"/>
        <v>22.43</v>
      </c>
      <c r="K16" s="285">
        <f t="shared" si="4"/>
        <v>82.6</v>
      </c>
      <c r="L16" s="285">
        <f t="shared" si="15"/>
        <v>0</v>
      </c>
      <c r="M16" s="286">
        <f t="shared" si="16"/>
        <v>0</v>
      </c>
      <c r="O16" s="284">
        <f t="shared" si="17"/>
        <v>7.49</v>
      </c>
      <c r="P16" s="284">
        <f t="shared" si="5"/>
        <v>55.41</v>
      </c>
      <c r="Q16" s="284">
        <f t="shared" si="6"/>
        <v>23.38</v>
      </c>
      <c r="R16" s="284">
        <f t="shared" si="7"/>
        <v>-5.98</v>
      </c>
      <c r="S16" s="284">
        <f t="shared" si="8"/>
        <v>2.2999999999999998</v>
      </c>
      <c r="T16" s="285">
        <f t="shared" si="18"/>
        <v>82.6</v>
      </c>
      <c r="U16" s="285">
        <f t="shared" si="9"/>
        <v>0</v>
      </c>
      <c r="W16" s="284">
        <f t="shared" si="19"/>
        <v>7.49</v>
      </c>
      <c r="X16" s="284">
        <f t="shared" si="20"/>
        <v>55.41</v>
      </c>
      <c r="Y16" s="284">
        <f t="shared" si="21"/>
        <v>23.38</v>
      </c>
      <c r="Z16" s="284">
        <f t="shared" si="22"/>
        <v>-5.98</v>
      </c>
      <c r="AA16" s="284">
        <f t="shared" si="23"/>
        <v>2.2999999999999998</v>
      </c>
      <c r="AB16" s="285">
        <f t="shared" si="24"/>
        <v>82.6</v>
      </c>
      <c r="AC16" s="285">
        <f t="shared" si="10"/>
        <v>0</v>
      </c>
    </row>
    <row r="17" spans="1:29" x14ac:dyDescent="0.2">
      <c r="A17" s="277" t="s">
        <v>32</v>
      </c>
      <c r="B17" s="283">
        <f t="shared" si="0"/>
        <v>1029</v>
      </c>
      <c r="C17" s="284">
        <f t="shared" si="11"/>
        <v>7.49</v>
      </c>
      <c r="D17" s="284">
        <f t="shared" si="1"/>
        <v>52.68</v>
      </c>
      <c r="E17" s="284">
        <f t="shared" si="2"/>
        <v>45.8</v>
      </c>
      <c r="F17" s="285">
        <f t="shared" si="3"/>
        <v>105.97</v>
      </c>
      <c r="G17" s="278"/>
      <c r="H17" s="284">
        <f t="shared" si="12"/>
        <v>7.49</v>
      </c>
      <c r="I17" s="284">
        <f t="shared" si="13"/>
        <v>52.68</v>
      </c>
      <c r="J17" s="284">
        <f t="shared" si="14"/>
        <v>45.8</v>
      </c>
      <c r="K17" s="285">
        <f t="shared" si="4"/>
        <v>105.97</v>
      </c>
      <c r="L17" s="285">
        <f t="shared" si="15"/>
        <v>0</v>
      </c>
      <c r="M17" s="286">
        <f t="shared" si="16"/>
        <v>0</v>
      </c>
      <c r="O17" s="284">
        <f t="shared" si="17"/>
        <v>7.49</v>
      </c>
      <c r="P17" s="284">
        <f t="shared" si="5"/>
        <v>55.41</v>
      </c>
      <c r="Q17" s="284">
        <f t="shared" si="6"/>
        <v>47.75</v>
      </c>
      <c r="R17" s="284">
        <f t="shared" si="7"/>
        <v>-7.6</v>
      </c>
      <c r="S17" s="284">
        <f t="shared" si="8"/>
        <v>2.92</v>
      </c>
      <c r="T17" s="285">
        <f t="shared" si="18"/>
        <v>105.97000000000001</v>
      </c>
      <c r="U17" s="285">
        <f t="shared" si="9"/>
        <v>0</v>
      </c>
      <c r="W17" s="284">
        <f t="shared" si="19"/>
        <v>7.49</v>
      </c>
      <c r="X17" s="284">
        <f t="shared" si="20"/>
        <v>55.41</v>
      </c>
      <c r="Y17" s="284">
        <f t="shared" si="21"/>
        <v>47.75</v>
      </c>
      <c r="Z17" s="284">
        <f t="shared" si="22"/>
        <v>-7.6</v>
      </c>
      <c r="AA17" s="284">
        <f t="shared" si="23"/>
        <v>2.92</v>
      </c>
      <c r="AB17" s="285">
        <f t="shared" si="24"/>
        <v>105.97000000000001</v>
      </c>
      <c r="AC17" s="285">
        <f t="shared" si="10"/>
        <v>0</v>
      </c>
    </row>
    <row r="18" spans="1:29" x14ac:dyDescent="0.2">
      <c r="A18" s="277" t="s">
        <v>33</v>
      </c>
      <c r="B18" s="283">
        <f t="shared" si="0"/>
        <v>1203</v>
      </c>
      <c r="C18" s="284">
        <f t="shared" si="11"/>
        <v>7.49</v>
      </c>
      <c r="D18" s="284">
        <f t="shared" si="1"/>
        <v>52.68</v>
      </c>
      <c r="E18" s="284">
        <f t="shared" si="2"/>
        <v>64.38</v>
      </c>
      <c r="F18" s="285">
        <f t="shared" si="3"/>
        <v>124.55</v>
      </c>
      <c r="G18" s="278"/>
      <c r="H18" s="284">
        <f t="shared" si="12"/>
        <v>7.49</v>
      </c>
      <c r="I18" s="284">
        <f t="shared" si="13"/>
        <v>52.68</v>
      </c>
      <c r="J18" s="284">
        <f t="shared" si="14"/>
        <v>64.38</v>
      </c>
      <c r="K18" s="285">
        <f t="shared" si="4"/>
        <v>124.55</v>
      </c>
      <c r="L18" s="285">
        <f t="shared" si="15"/>
        <v>0</v>
      </c>
      <c r="M18" s="286">
        <f t="shared" si="16"/>
        <v>0</v>
      </c>
      <c r="O18" s="284">
        <f t="shared" si="17"/>
        <v>7.49</v>
      </c>
      <c r="P18" s="284">
        <f t="shared" si="5"/>
        <v>55.41</v>
      </c>
      <c r="Q18" s="284">
        <f t="shared" si="6"/>
        <v>67.12</v>
      </c>
      <c r="R18" s="284">
        <f t="shared" si="7"/>
        <v>-8.89</v>
      </c>
      <c r="S18" s="284">
        <f t="shared" si="8"/>
        <v>3.41</v>
      </c>
      <c r="T18" s="285">
        <f t="shared" si="18"/>
        <v>124.54</v>
      </c>
      <c r="U18" s="285">
        <f t="shared" si="9"/>
        <v>-9.9999999999909051E-3</v>
      </c>
      <c r="W18" s="284">
        <f t="shared" si="19"/>
        <v>7.49</v>
      </c>
      <c r="X18" s="284">
        <f t="shared" si="20"/>
        <v>55.41</v>
      </c>
      <c r="Y18" s="284">
        <f t="shared" si="21"/>
        <v>67.12</v>
      </c>
      <c r="Z18" s="284">
        <f t="shared" si="22"/>
        <v>-8.89</v>
      </c>
      <c r="AA18" s="284">
        <f t="shared" si="23"/>
        <v>3.41</v>
      </c>
      <c r="AB18" s="285">
        <f t="shared" si="24"/>
        <v>124.54</v>
      </c>
      <c r="AC18" s="285">
        <f t="shared" si="10"/>
        <v>-9.9999999999909051E-3</v>
      </c>
    </row>
    <row r="19" spans="1:29" x14ac:dyDescent="0.2">
      <c r="C19" s="284"/>
      <c r="G19" s="278"/>
      <c r="H19" s="284"/>
      <c r="M19" s="286"/>
    </row>
    <row r="20" spans="1:29" ht="12" thickBot="1" x14ac:dyDescent="0.25">
      <c r="A20" s="287" t="s">
        <v>34</v>
      </c>
      <c r="B20" s="288">
        <f>SUM(B7:B19)</f>
        <v>10498</v>
      </c>
      <c r="C20" s="289">
        <f>SUM(C7:C19)</f>
        <v>89.88</v>
      </c>
      <c r="D20" s="289">
        <f>SUM(D7:D19)</f>
        <v>632.15999999999985</v>
      </c>
      <c r="E20" s="289">
        <f>SUM(E7:E19)</f>
        <v>352.11</v>
      </c>
      <c r="F20" s="289">
        <f>SUM(F7:F19)</f>
        <v>1074.1500000000001</v>
      </c>
      <c r="G20" s="278"/>
      <c r="H20" s="289">
        <f>SUM(H7:H19)</f>
        <v>89.88</v>
      </c>
      <c r="I20" s="289">
        <f>SUM(I7:I19)</f>
        <v>632.15999999999985</v>
      </c>
      <c r="J20" s="289">
        <f>SUM(J7:J19)</f>
        <v>352.08000000000004</v>
      </c>
      <c r="K20" s="289">
        <f>SUM(K7:K19)</f>
        <v>1074.1200000000001</v>
      </c>
      <c r="L20" s="289">
        <f t="shared" ref="L20" si="25">+K20-F20</f>
        <v>-2.9999999999972715E-2</v>
      </c>
      <c r="M20" s="290">
        <f t="shared" ref="M20" si="26">+L20/F20</f>
        <v>-2.7929060187099299E-5</v>
      </c>
      <c r="O20" s="289">
        <f t="shared" ref="O20:U20" si="27">SUM(O7:O19)</f>
        <v>89.88</v>
      </c>
      <c r="P20" s="289">
        <f t="shared" si="27"/>
        <v>664.91999999999973</v>
      </c>
      <c r="Q20" s="289">
        <f t="shared" si="27"/>
        <v>367.12</v>
      </c>
      <c r="R20" s="289">
        <f t="shared" si="27"/>
        <v>-77.55</v>
      </c>
      <c r="S20" s="289">
        <f t="shared" si="27"/>
        <v>29.779999999999998</v>
      </c>
      <c r="T20" s="289">
        <f t="shared" si="27"/>
        <v>1074.1500000000001</v>
      </c>
      <c r="U20" s="289">
        <f t="shared" si="27"/>
        <v>-1.4210854715202004E-14</v>
      </c>
      <c r="W20" s="289">
        <f t="shared" ref="W20:AC20" si="28">SUM(W7:W19)</f>
        <v>89.88</v>
      </c>
      <c r="X20" s="289">
        <f t="shared" si="28"/>
        <v>664.91999999999973</v>
      </c>
      <c r="Y20" s="289">
        <f t="shared" si="28"/>
        <v>367.09000000000003</v>
      </c>
      <c r="Z20" s="289">
        <f t="shared" si="28"/>
        <v>-77.55</v>
      </c>
      <c r="AA20" s="289">
        <f t="shared" si="28"/>
        <v>29.779999999999998</v>
      </c>
      <c r="AB20" s="289">
        <f t="shared" si="28"/>
        <v>1074.1200000000001</v>
      </c>
      <c r="AC20" s="289">
        <f t="shared" si="28"/>
        <v>0</v>
      </c>
    </row>
    <row r="21" spans="1:29" ht="12" thickTop="1" x14ac:dyDescent="0.2">
      <c r="G21" s="278"/>
      <c r="M21" s="286"/>
    </row>
    <row r="22" spans="1:29" ht="12" thickBot="1" x14ac:dyDescent="0.25">
      <c r="A22" s="291" t="s">
        <v>135</v>
      </c>
      <c r="B22" s="292">
        <f>ROUND(AVERAGE(B7:B18),-2)</f>
        <v>900</v>
      </c>
      <c r="C22" s="293">
        <f t="shared" ref="C22:C23" si="29">ROUND(+$E$27,2)</f>
        <v>7.49</v>
      </c>
      <c r="D22" s="293">
        <f>ROUND(IF($B22&gt;600,600*$E$36,$B22*$E$36),2)+ROUND(IF($B22&gt;600,600*$E$46,$B22*$E$46),2)+ROUND(IF($B22&gt;600,600*$E$55,$B22*$E$55),2)</f>
        <v>52.68</v>
      </c>
      <c r="E22" s="293">
        <f>ROUND(IF($B22&gt;600,($B22-600)*$E$44,0),2)+ROUND(IF($B22&gt;600,($B22-600)*$E$46,0),2)+ROUND(IF($B22&gt;600,($B22-600)*$E$55,0),2)</f>
        <v>32.020000000000003</v>
      </c>
      <c r="F22" s="293">
        <f>SUM(C22:E22)</f>
        <v>92.19</v>
      </c>
      <c r="G22" s="278"/>
      <c r="H22" s="293">
        <f t="shared" ref="H22:H23" si="30">ROUND(+$F$27,2)</f>
        <v>7.49</v>
      </c>
      <c r="I22" s="293">
        <f t="shared" ref="I22:I23" si="31">ROUND(IF($B22&gt;600,600*$F$36,$B22*$F$36),2)+ROUND(IF($B22&gt;600,600*$F$46,$B22*$F$46),2)+ROUND(IF($B22&gt;600,600*$F$55,$B22*$F$55),2)</f>
        <v>52.68</v>
      </c>
      <c r="J22" s="293">
        <f t="shared" ref="J22:J23" si="32">ROUND(IF($B22&gt;600,($B22-600)*$F$44,0),2)+ROUND(IF($B22&gt;600,($B22-600)*$F$46,0),2)+ROUND(IF($B22&gt;600,($B22-600)*$F$55,0),2)</f>
        <v>32.020000000000003</v>
      </c>
      <c r="K22" s="293">
        <f>SUM(H22:J22)</f>
        <v>92.19</v>
      </c>
      <c r="L22" s="293">
        <f t="shared" ref="L22:L23" si="33">+K22-F22</f>
        <v>0</v>
      </c>
      <c r="M22" s="290">
        <f t="shared" ref="M22:M23" si="34">+L22/F22</f>
        <v>0</v>
      </c>
      <c r="O22" s="293">
        <f t="shared" ref="O22:O23" si="35">ROUND(+$E$27,2)</f>
        <v>7.49</v>
      </c>
      <c r="P22" s="293">
        <f t="shared" ref="P22:P23" si="36">ROUND(IF($B22&gt;600,600*$E$36,$B22*$E$36),2)</f>
        <v>55.41</v>
      </c>
      <c r="Q22" s="293">
        <f t="shared" ref="Q22:Q23" si="37">ROUND(IF($B22&gt;600,($B22-600)*$E$44,0),2)</f>
        <v>33.39</v>
      </c>
      <c r="R22" s="293">
        <f t="shared" ref="R22:R23" si="38">ROUND($B22*$E$46,2)</f>
        <v>-6.65</v>
      </c>
      <c r="S22" s="293">
        <f t="shared" ref="S22:S23" si="39">ROUND($B22*$E$55,2)</f>
        <v>2.5499999999999998</v>
      </c>
      <c r="T22" s="293">
        <f t="shared" ref="T22:T23" si="40">SUM(O22:S22)</f>
        <v>92.189999999999984</v>
      </c>
      <c r="U22" s="293">
        <f>+T22-F22</f>
        <v>0</v>
      </c>
      <c r="W22" s="293">
        <f t="shared" ref="W22:W23" si="41">ROUND(+$F$27,2)</f>
        <v>7.49</v>
      </c>
      <c r="X22" s="293">
        <f t="shared" ref="X22:X23" si="42">ROUND(IF($B22&gt;600,600*$F$36,$B22*$F$36),2)</f>
        <v>55.41</v>
      </c>
      <c r="Y22" s="293">
        <f t="shared" ref="Y22:Y23" si="43">ROUND(IF($B22&gt;600,($B22-600)*$F$44,0),2)</f>
        <v>33.39</v>
      </c>
      <c r="Z22" s="293">
        <f t="shared" ref="Z22:Z23" si="44">ROUND($B22*$F$46,2)</f>
        <v>-6.65</v>
      </c>
      <c r="AA22" s="293">
        <f t="shared" ref="AA22:AA23" si="45">ROUND($B22*$F$55,2)</f>
        <v>2.5499999999999998</v>
      </c>
      <c r="AB22" s="293">
        <f t="shared" ref="AB22:AB23" si="46">SUM(W22:AA22)</f>
        <v>92.189999999999984</v>
      </c>
      <c r="AC22" s="293">
        <f>+AB22-K22</f>
        <v>0</v>
      </c>
    </row>
    <row r="23" spans="1:29" ht="12.75" thickTop="1" thickBot="1" x14ac:dyDescent="0.25">
      <c r="A23" s="294" t="s">
        <v>135</v>
      </c>
      <c r="B23" s="288">
        <v>1000</v>
      </c>
      <c r="C23" s="293">
        <f t="shared" si="29"/>
        <v>7.49</v>
      </c>
      <c r="D23" s="293">
        <f>ROUND(IF($B23&gt;600,600*$E$36,$B23*$E$36),2)+ROUND(IF($B23&gt;600,600*$E$46,$B23*$E$46),2)+ROUND(IF($B23&gt;600,600*$E$55,$B23*$E$55),2)</f>
        <v>52.68</v>
      </c>
      <c r="E23" s="293">
        <f>ROUND(IF($B23&gt;600,($B23-600)*$E$44,0),2)+ROUND(IF($B23&gt;600,($B23-600)*$E$46,0),2)+ROUND(IF($B23&gt;600,($B23-600)*$E$55,0),2)</f>
        <v>42.72</v>
      </c>
      <c r="F23" s="293">
        <f>SUM(C23:E23)</f>
        <v>102.89</v>
      </c>
      <c r="G23" s="278"/>
      <c r="H23" s="293">
        <f t="shared" si="30"/>
        <v>7.49</v>
      </c>
      <c r="I23" s="293">
        <f t="shared" si="31"/>
        <v>52.68</v>
      </c>
      <c r="J23" s="293">
        <f t="shared" si="32"/>
        <v>42.71</v>
      </c>
      <c r="K23" s="293">
        <f>SUM(H23:J23)</f>
        <v>102.88</v>
      </c>
      <c r="L23" s="293">
        <f t="shared" si="33"/>
        <v>-1.0000000000005116E-2</v>
      </c>
      <c r="M23" s="290">
        <f t="shared" si="34"/>
        <v>-9.7191175041355974E-5</v>
      </c>
      <c r="O23" s="293">
        <f t="shared" si="35"/>
        <v>7.49</v>
      </c>
      <c r="P23" s="293">
        <f t="shared" si="36"/>
        <v>55.41</v>
      </c>
      <c r="Q23" s="293">
        <f t="shared" si="37"/>
        <v>44.53</v>
      </c>
      <c r="R23" s="293">
        <f t="shared" si="38"/>
        <v>-7.39</v>
      </c>
      <c r="S23" s="293">
        <f t="shared" si="39"/>
        <v>2.84</v>
      </c>
      <c r="T23" s="293">
        <f t="shared" si="40"/>
        <v>102.88000000000001</v>
      </c>
      <c r="U23" s="293">
        <f>+T23-F23</f>
        <v>-9.9999999999909051E-3</v>
      </c>
      <c r="W23" s="293">
        <f t="shared" si="41"/>
        <v>7.49</v>
      </c>
      <c r="X23" s="293">
        <f t="shared" si="42"/>
        <v>55.41</v>
      </c>
      <c r="Y23" s="293">
        <f t="shared" si="43"/>
        <v>44.52</v>
      </c>
      <c r="Z23" s="293">
        <f t="shared" si="44"/>
        <v>-7.39</v>
      </c>
      <c r="AA23" s="293">
        <f t="shared" si="45"/>
        <v>2.84</v>
      </c>
      <c r="AB23" s="293">
        <f t="shared" si="46"/>
        <v>102.87</v>
      </c>
      <c r="AC23" s="293">
        <f>+AB23-K23</f>
        <v>-9.9999999999909051E-3</v>
      </c>
    </row>
    <row r="24" spans="1:29" ht="12" thickTop="1" x14ac:dyDescent="0.2"/>
    <row r="25" spans="1:29" ht="45" x14ac:dyDescent="0.2">
      <c r="A25" s="295" t="s">
        <v>136</v>
      </c>
      <c r="B25" s="296"/>
      <c r="C25" s="296"/>
      <c r="D25" s="296"/>
      <c r="E25" s="297" t="s">
        <v>288</v>
      </c>
      <c r="F25" s="297" t="str">
        <f>"Proposed Rates Effective "&amp;TEXT(Controls!B1,"MM/DD/YY")</f>
        <v>Proposed Rates Effective 10/01/20</v>
      </c>
      <c r="R25" s="298"/>
    </row>
    <row r="26" spans="1:29" x14ac:dyDescent="0.2">
      <c r="A26" s="341" t="s">
        <v>35</v>
      </c>
      <c r="B26" s="341"/>
      <c r="C26" s="341"/>
      <c r="D26" s="341"/>
      <c r="E26" s="299"/>
      <c r="F26" s="299"/>
    </row>
    <row r="27" spans="1:29" x14ac:dyDescent="0.2">
      <c r="A27" s="338" t="s">
        <v>137</v>
      </c>
      <c r="B27" s="338"/>
      <c r="C27" s="338"/>
      <c r="D27" s="338"/>
      <c r="E27" s="300">
        <v>7.49</v>
      </c>
      <c r="F27" s="301">
        <f>+E27</f>
        <v>7.49</v>
      </c>
      <c r="G27" s="277" t="s">
        <v>36</v>
      </c>
    </row>
    <row r="28" spans="1:29" ht="12" thickBot="1" x14ac:dyDescent="0.25">
      <c r="A28" s="342" t="s">
        <v>115</v>
      </c>
      <c r="B28" s="342"/>
      <c r="C28" s="342"/>
      <c r="D28" s="342"/>
      <c r="E28" s="302">
        <f>SUM(E27)</f>
        <v>7.49</v>
      </c>
      <c r="F28" s="302">
        <f>SUM(F27:F27)</f>
        <v>7.49</v>
      </c>
    </row>
    <row r="29" spans="1:29" ht="12" thickTop="1" x14ac:dyDescent="0.2">
      <c r="A29" s="341" t="s">
        <v>37</v>
      </c>
      <c r="B29" s="341"/>
      <c r="C29" s="341"/>
      <c r="D29" s="341"/>
      <c r="E29" s="303"/>
      <c r="F29" s="304"/>
    </row>
    <row r="30" spans="1:29" x14ac:dyDescent="0.2">
      <c r="A30" s="338" t="s">
        <v>38</v>
      </c>
      <c r="B30" s="338"/>
      <c r="C30" s="338"/>
      <c r="D30" s="338"/>
      <c r="E30" s="300">
        <v>8.7335999999999997E-2</v>
      </c>
      <c r="F30" s="305">
        <f>+E30</f>
        <v>8.7335999999999997E-2</v>
      </c>
      <c r="G30" s="277" t="s">
        <v>11</v>
      </c>
    </row>
    <row r="31" spans="1:29" x14ac:dyDescent="0.2">
      <c r="A31" s="343" t="s">
        <v>43</v>
      </c>
      <c r="B31" s="343"/>
      <c r="C31" s="343"/>
      <c r="D31" s="343"/>
      <c r="E31" s="305">
        <f>ROUND(+'2020 Proposed Impacts'!F9,6)</f>
        <v>1.0679999999999999E-3</v>
      </c>
      <c r="F31" s="306">
        <f>ROUND(+'2020 Proposed Impacts'!G9,6)</f>
        <v>1.0640000000000001E-3</v>
      </c>
      <c r="G31" s="277" t="s">
        <v>11</v>
      </c>
    </row>
    <row r="32" spans="1:29" x14ac:dyDescent="0.2">
      <c r="A32" s="338" t="s">
        <v>113</v>
      </c>
      <c r="B32" s="338"/>
      <c r="C32" s="338"/>
      <c r="D32" s="338"/>
      <c r="E32" s="305">
        <v>3.209E-3</v>
      </c>
      <c r="F32" s="305">
        <f t="shared" ref="F32:F35" si="47">+E32</f>
        <v>3.209E-3</v>
      </c>
      <c r="G32" s="307" t="s">
        <v>11</v>
      </c>
      <c r="H32" s="307"/>
      <c r="I32" s="307"/>
      <c r="J32" s="307"/>
    </row>
    <row r="33" spans="1:10" x14ac:dyDescent="0.2">
      <c r="A33" s="338" t="s">
        <v>289</v>
      </c>
      <c r="B33" s="338"/>
      <c r="C33" s="338"/>
      <c r="D33" s="338"/>
      <c r="E33" s="305">
        <v>0</v>
      </c>
      <c r="F33" s="305">
        <f t="shared" si="47"/>
        <v>0</v>
      </c>
      <c r="G33" s="307" t="s">
        <v>11</v>
      </c>
      <c r="H33" s="307"/>
      <c r="I33" s="307"/>
      <c r="J33" s="307"/>
    </row>
    <row r="34" spans="1:10" x14ac:dyDescent="0.2">
      <c r="A34" s="338" t="s">
        <v>290</v>
      </c>
      <c r="B34" s="338"/>
      <c r="C34" s="338"/>
      <c r="D34" s="338"/>
      <c r="E34" s="305">
        <v>0</v>
      </c>
      <c r="F34" s="305">
        <f t="shared" si="47"/>
        <v>0</v>
      </c>
      <c r="G34" s="307" t="s">
        <v>11</v>
      </c>
      <c r="H34" s="307"/>
      <c r="I34" s="307"/>
      <c r="J34" s="307"/>
    </row>
    <row r="35" spans="1:10" x14ac:dyDescent="0.2">
      <c r="A35" s="338" t="s">
        <v>114</v>
      </c>
      <c r="B35" s="338"/>
      <c r="C35" s="338"/>
      <c r="D35" s="338"/>
      <c r="E35" s="305">
        <v>7.3999999999999999E-4</v>
      </c>
      <c r="F35" s="305">
        <f t="shared" si="47"/>
        <v>7.3999999999999999E-4</v>
      </c>
      <c r="G35" s="307" t="s">
        <v>11</v>
      </c>
      <c r="H35" s="307"/>
      <c r="I35" s="307"/>
      <c r="J35" s="307"/>
    </row>
    <row r="36" spans="1:10" ht="12" thickBot="1" x14ac:dyDescent="0.25">
      <c r="A36" s="342" t="s">
        <v>116</v>
      </c>
      <c r="B36" s="342"/>
      <c r="C36" s="342"/>
      <c r="D36" s="342"/>
      <c r="E36" s="308">
        <f>SUM(E30:E35)</f>
        <v>9.2353000000000005E-2</v>
      </c>
      <c r="F36" s="308">
        <f>SUM(F30:F35)</f>
        <v>9.2349000000000001E-2</v>
      </c>
      <c r="G36" s="307" t="s">
        <v>11</v>
      </c>
      <c r="H36" s="307"/>
      <c r="I36" s="307"/>
      <c r="J36" s="307"/>
    </row>
    <row r="37" spans="1:10" ht="12" thickTop="1" x14ac:dyDescent="0.2">
      <c r="A37" s="341"/>
      <c r="B37" s="341"/>
      <c r="C37" s="341"/>
      <c r="D37" s="341"/>
      <c r="E37" s="305"/>
      <c r="F37" s="305"/>
    </row>
    <row r="38" spans="1:10" x14ac:dyDescent="0.2">
      <c r="A38" s="341" t="s">
        <v>39</v>
      </c>
      <c r="B38" s="341"/>
      <c r="C38" s="341"/>
      <c r="D38" s="341"/>
      <c r="E38" s="300">
        <v>0.106297</v>
      </c>
      <c r="F38" s="305">
        <f>+E38</f>
        <v>0.106297</v>
      </c>
      <c r="G38" s="277" t="s">
        <v>11</v>
      </c>
    </row>
    <row r="39" spans="1:10" x14ac:dyDescent="0.2">
      <c r="A39" s="343" t="s">
        <v>43</v>
      </c>
      <c r="B39" s="343"/>
      <c r="C39" s="343"/>
      <c r="D39" s="343"/>
      <c r="E39" s="305">
        <f>+E31</f>
        <v>1.0679999999999999E-3</v>
      </c>
      <c r="F39" s="306">
        <f>F31</f>
        <v>1.0640000000000001E-3</v>
      </c>
      <c r="G39" s="277" t="s">
        <v>11</v>
      </c>
    </row>
    <row r="40" spans="1:10" x14ac:dyDescent="0.2">
      <c r="A40" s="309" t="s">
        <v>113</v>
      </c>
      <c r="B40" s="309"/>
      <c r="C40" s="309"/>
      <c r="D40" s="309"/>
      <c r="E40" s="305">
        <f>+E32</f>
        <v>3.209E-3</v>
      </c>
      <c r="F40" s="305">
        <f>F32</f>
        <v>3.209E-3</v>
      </c>
      <c r="G40" s="277" t="s">
        <v>11</v>
      </c>
    </row>
    <row r="41" spans="1:10" x14ac:dyDescent="0.2">
      <c r="A41" s="309" t="s">
        <v>289</v>
      </c>
      <c r="B41" s="309"/>
      <c r="C41" s="309"/>
      <c r="D41" s="309"/>
      <c r="E41" s="305">
        <v>0</v>
      </c>
      <c r="F41" s="305">
        <v>0</v>
      </c>
      <c r="G41" s="307" t="s">
        <v>11</v>
      </c>
      <c r="H41" s="307"/>
      <c r="I41" s="307"/>
      <c r="J41" s="307"/>
    </row>
    <row r="42" spans="1:10" x14ac:dyDescent="0.2">
      <c r="A42" s="309" t="s">
        <v>290</v>
      </c>
      <c r="B42" s="309"/>
      <c r="C42" s="309"/>
      <c r="D42" s="309"/>
      <c r="E42" s="305">
        <f>+E34</f>
        <v>0</v>
      </c>
      <c r="F42" s="305">
        <f>F34</f>
        <v>0</v>
      </c>
      <c r="G42" s="307" t="s">
        <v>11</v>
      </c>
    </row>
    <row r="43" spans="1:10" x14ac:dyDescent="0.2">
      <c r="A43" s="309" t="s">
        <v>114</v>
      </c>
      <c r="B43" s="309"/>
      <c r="C43" s="309"/>
      <c r="D43" s="309"/>
      <c r="E43" s="305">
        <f>+E35</f>
        <v>7.3999999999999999E-4</v>
      </c>
      <c r="F43" s="305">
        <f>F35</f>
        <v>7.3999999999999999E-4</v>
      </c>
      <c r="G43" s="307" t="s">
        <v>11</v>
      </c>
      <c r="H43" s="307"/>
      <c r="I43" s="307"/>
      <c r="J43" s="307"/>
    </row>
    <row r="44" spans="1:10" ht="12" thickBot="1" x14ac:dyDescent="0.25">
      <c r="A44" s="342" t="s">
        <v>117</v>
      </c>
      <c r="B44" s="342"/>
      <c r="C44" s="342"/>
      <c r="D44" s="342"/>
      <c r="E44" s="308">
        <f>SUM(E38:E43)</f>
        <v>0.11131400000000001</v>
      </c>
      <c r="F44" s="308">
        <f>SUM(F38:F43)</f>
        <v>0.11131000000000001</v>
      </c>
      <c r="G44" s="307" t="s">
        <v>11</v>
      </c>
      <c r="H44" s="307"/>
      <c r="I44" s="307"/>
      <c r="J44" s="307"/>
    </row>
    <row r="45" spans="1:10" ht="12" thickTop="1" x14ac:dyDescent="0.2">
      <c r="A45" s="341"/>
      <c r="B45" s="341"/>
      <c r="C45" s="341"/>
      <c r="D45" s="341"/>
      <c r="E45" s="305"/>
      <c r="F45" s="305"/>
      <c r="G45" s="307"/>
      <c r="H45" s="307"/>
      <c r="I45" s="307"/>
      <c r="J45" s="307"/>
    </row>
    <row r="46" spans="1:10" x14ac:dyDescent="0.2">
      <c r="A46" s="344" t="s">
        <v>44</v>
      </c>
      <c r="B46" s="344"/>
      <c r="C46" s="344"/>
      <c r="D46" s="344"/>
      <c r="E46" s="305">
        <v>-7.3861270000000001E-3</v>
      </c>
      <c r="F46" s="305">
        <f>+E46</f>
        <v>-7.3861270000000001E-3</v>
      </c>
      <c r="G46" s="307" t="s">
        <v>11</v>
      </c>
      <c r="H46" s="307"/>
      <c r="I46" s="307"/>
      <c r="J46" s="307"/>
    </row>
    <row r="47" spans="1:10" x14ac:dyDescent="0.2">
      <c r="A47" s="342" t="s">
        <v>79</v>
      </c>
      <c r="B47" s="342"/>
      <c r="C47" s="342"/>
      <c r="D47" s="342"/>
      <c r="E47" s="310">
        <v>0</v>
      </c>
      <c r="F47" s="305">
        <f>+E47</f>
        <v>0</v>
      </c>
      <c r="G47" s="307" t="s">
        <v>11</v>
      </c>
    </row>
    <row r="48" spans="1:10" x14ac:dyDescent="0.2">
      <c r="A48" s="341"/>
      <c r="B48" s="341"/>
      <c r="C48" s="341"/>
      <c r="D48" s="341"/>
      <c r="E48" s="305"/>
      <c r="F48" s="305"/>
    </row>
    <row r="49" spans="1:21" x14ac:dyDescent="0.2">
      <c r="A49" s="341" t="s">
        <v>138</v>
      </c>
      <c r="B49" s="341"/>
      <c r="C49" s="341"/>
      <c r="D49" s="341"/>
      <c r="E49" s="305"/>
      <c r="F49" s="305"/>
      <c r="G49" s="277" t="s">
        <v>11</v>
      </c>
    </row>
    <row r="50" spans="1:21" x14ac:dyDescent="0.2">
      <c r="A50" s="345" t="s">
        <v>40</v>
      </c>
      <c r="B50" s="345"/>
      <c r="C50" s="345"/>
      <c r="D50" s="345"/>
      <c r="E50" s="305">
        <v>1.54E-4</v>
      </c>
      <c r="F50" s="305">
        <f>E50</f>
        <v>1.54E-4</v>
      </c>
      <c r="G50" s="277" t="s">
        <v>11</v>
      </c>
      <c r="H50" s="307"/>
      <c r="I50" s="307"/>
      <c r="J50" s="307"/>
      <c r="P50" s="307"/>
      <c r="Q50" s="307"/>
      <c r="R50" s="307"/>
      <c r="S50" s="307"/>
      <c r="T50" s="307"/>
      <c r="U50" s="307"/>
    </row>
    <row r="51" spans="1:21" x14ac:dyDescent="0.2">
      <c r="A51" s="309" t="s">
        <v>41</v>
      </c>
      <c r="B51" s="309"/>
      <c r="C51" s="309"/>
      <c r="D51" s="309"/>
      <c r="E51" s="305">
        <v>-1.8929999999999999E-3</v>
      </c>
      <c r="F51" s="305">
        <f>+E51</f>
        <v>-1.8929999999999999E-3</v>
      </c>
      <c r="G51" s="307" t="s">
        <v>11</v>
      </c>
      <c r="H51" s="307"/>
      <c r="I51" s="307"/>
      <c r="J51" s="307"/>
    </row>
    <row r="52" spans="1:21" x14ac:dyDescent="0.2">
      <c r="A52" s="338" t="s">
        <v>42</v>
      </c>
      <c r="B52" s="338"/>
      <c r="C52" s="338"/>
      <c r="D52" s="338"/>
      <c r="E52" s="305">
        <v>4.6589999999999999E-3</v>
      </c>
      <c r="F52" s="305">
        <f>+E52</f>
        <v>4.6589999999999999E-3</v>
      </c>
      <c r="G52" s="307" t="s">
        <v>11</v>
      </c>
      <c r="H52" s="307"/>
      <c r="I52" s="307"/>
      <c r="J52" s="307"/>
    </row>
    <row r="53" spans="1:21" x14ac:dyDescent="0.2">
      <c r="A53" s="338" t="s">
        <v>77</v>
      </c>
      <c r="B53" s="338"/>
      <c r="C53" s="338"/>
      <c r="D53" s="338"/>
      <c r="E53" s="305">
        <v>0</v>
      </c>
      <c r="F53" s="305">
        <f>+E53</f>
        <v>0</v>
      </c>
      <c r="G53" s="307" t="s">
        <v>11</v>
      </c>
      <c r="H53" s="307"/>
      <c r="I53" s="307"/>
      <c r="J53" s="307"/>
    </row>
    <row r="54" spans="1:21" x14ac:dyDescent="0.2">
      <c r="A54" s="338" t="s">
        <v>103</v>
      </c>
      <c r="B54" s="338"/>
      <c r="C54" s="338"/>
      <c r="D54" s="338"/>
      <c r="E54" s="305">
        <v>-8.2000000000000001E-5</v>
      </c>
      <c r="F54" s="311">
        <f>+E54</f>
        <v>-8.2000000000000001E-5</v>
      </c>
      <c r="G54" s="307" t="s">
        <v>11</v>
      </c>
      <c r="H54" s="307"/>
      <c r="I54" s="307"/>
      <c r="J54" s="307"/>
    </row>
    <row r="55" spans="1:21" ht="12" thickBot="1" x14ac:dyDescent="0.25">
      <c r="A55" s="342" t="s">
        <v>139</v>
      </c>
      <c r="B55" s="342"/>
      <c r="C55" s="342"/>
      <c r="D55" s="342"/>
      <c r="E55" s="308">
        <f>SUM(E50:E54)</f>
        <v>2.8379999999999998E-3</v>
      </c>
      <c r="F55" s="308">
        <f>SUM(F50:F54)</f>
        <v>2.8379999999999998E-3</v>
      </c>
      <c r="G55" s="307" t="s">
        <v>11</v>
      </c>
    </row>
    <row r="56" spans="1:21" ht="12" thickTop="1" x14ac:dyDescent="0.2">
      <c r="A56" s="341"/>
      <c r="B56" s="341"/>
      <c r="C56" s="341"/>
      <c r="D56" s="341"/>
      <c r="E56" s="312"/>
      <c r="F56" s="312"/>
    </row>
    <row r="57" spans="1:21" x14ac:dyDescent="0.2">
      <c r="A57" s="342" t="s">
        <v>140</v>
      </c>
      <c r="B57" s="342"/>
      <c r="C57" s="342"/>
      <c r="D57" s="342"/>
      <c r="E57" s="312">
        <f>SUM(E36,E46:E47,E55)</f>
        <v>8.7804872999999992E-2</v>
      </c>
      <c r="F57" s="312">
        <f>SUM(F36,F46:F47,F55)</f>
        <v>8.7800872999999988E-2</v>
      </c>
      <c r="G57" s="307" t="s">
        <v>11</v>
      </c>
      <c r="I57" s="313"/>
    </row>
    <row r="58" spans="1:21" x14ac:dyDescent="0.2">
      <c r="A58" s="342" t="s">
        <v>141</v>
      </c>
      <c r="B58" s="342"/>
      <c r="C58" s="342"/>
      <c r="D58" s="342"/>
      <c r="E58" s="314">
        <f>SUM(E44,E46:E47,E55)</f>
        <v>0.106765873</v>
      </c>
      <c r="F58" s="314">
        <f>SUM(F44,F46:F47,F55)</f>
        <v>0.10676187299999999</v>
      </c>
      <c r="G58" s="307" t="s">
        <v>11</v>
      </c>
      <c r="I58" s="313"/>
    </row>
    <row r="60" spans="1:21" x14ac:dyDescent="0.2">
      <c r="F60" s="285"/>
    </row>
    <row r="61" spans="1:21" x14ac:dyDescent="0.2">
      <c r="F61" s="285"/>
    </row>
    <row r="63" spans="1:21" ht="12" thickBot="1" x14ac:dyDescent="0.25"/>
    <row r="64" spans="1:21" ht="12" thickBot="1" x14ac:dyDescent="0.25">
      <c r="A64" s="315" t="str">
        <f>"Average Residential Usage Test Year Ended "&amp;TEXT(Controls!B8,"mmmm d, yyyy")</f>
        <v>Average Residential Usage Test Year Ended September 30, 2021</v>
      </c>
      <c r="B64" s="316"/>
      <c r="C64" s="316"/>
      <c r="D64" s="316"/>
      <c r="E64" s="317"/>
    </row>
    <row r="65" spans="1:23" ht="34.5" thickBot="1" x14ac:dyDescent="0.25">
      <c r="A65" s="318" t="s">
        <v>291</v>
      </c>
      <c r="B65" s="318" t="s">
        <v>292</v>
      </c>
      <c r="C65" s="318" t="s">
        <v>142</v>
      </c>
      <c r="D65" s="318" t="s">
        <v>143</v>
      </c>
      <c r="E65" s="319" t="s">
        <v>144</v>
      </c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</row>
    <row r="66" spans="1:23" x14ac:dyDescent="0.2">
      <c r="A66" s="321">
        <v>2021</v>
      </c>
      <c r="B66" s="321">
        <v>1</v>
      </c>
      <c r="C66" s="322">
        <v>1275702999.9999998</v>
      </c>
      <c r="D66" s="322">
        <v>1046238</v>
      </c>
      <c r="E66" s="323">
        <f>ROUND(+C66/D66,0)</f>
        <v>1219</v>
      </c>
    </row>
    <row r="67" spans="1:23" x14ac:dyDescent="0.2">
      <c r="A67" s="321">
        <v>2021</v>
      </c>
      <c r="B67" s="321">
        <v>2</v>
      </c>
      <c r="C67" s="322">
        <v>1039338999.9999999</v>
      </c>
      <c r="D67" s="322">
        <v>1047537</v>
      </c>
      <c r="E67" s="323">
        <f t="shared" ref="E67:E77" si="48">ROUND(+C67/D67,0)</f>
        <v>992</v>
      </c>
    </row>
    <row r="68" spans="1:23" x14ac:dyDescent="0.2">
      <c r="A68" s="321">
        <v>2021</v>
      </c>
      <c r="B68" s="321">
        <v>3</v>
      </c>
      <c r="C68" s="322">
        <v>1080088999.9999998</v>
      </c>
      <c r="D68" s="322">
        <v>1048562</v>
      </c>
      <c r="E68" s="323">
        <f t="shared" si="48"/>
        <v>1030</v>
      </c>
    </row>
    <row r="69" spans="1:23" x14ac:dyDescent="0.2">
      <c r="A69" s="321">
        <v>2021</v>
      </c>
      <c r="B69" s="321">
        <v>4</v>
      </c>
      <c r="C69" s="322">
        <v>867930000.00000012</v>
      </c>
      <c r="D69" s="322">
        <v>1049113</v>
      </c>
      <c r="E69" s="323">
        <f t="shared" si="48"/>
        <v>827</v>
      </c>
    </row>
    <row r="70" spans="1:23" x14ac:dyDescent="0.2">
      <c r="A70" s="321">
        <v>2021</v>
      </c>
      <c r="B70" s="321">
        <v>5</v>
      </c>
      <c r="C70" s="322">
        <v>777412000</v>
      </c>
      <c r="D70" s="322">
        <v>1049680</v>
      </c>
      <c r="E70" s="323">
        <f t="shared" si="48"/>
        <v>741</v>
      </c>
    </row>
    <row r="71" spans="1:23" x14ac:dyDescent="0.2">
      <c r="A71" s="321">
        <v>2021</v>
      </c>
      <c r="B71" s="321">
        <v>6</v>
      </c>
      <c r="C71" s="322">
        <v>704328000</v>
      </c>
      <c r="D71" s="322">
        <v>1050246</v>
      </c>
      <c r="E71" s="323">
        <f t="shared" si="48"/>
        <v>671</v>
      </c>
    </row>
    <row r="72" spans="1:23" x14ac:dyDescent="0.2">
      <c r="A72" s="321">
        <v>2021</v>
      </c>
      <c r="B72" s="321">
        <v>7</v>
      </c>
      <c r="C72" s="322">
        <v>699409000.00000012</v>
      </c>
      <c r="D72" s="322">
        <v>1050812</v>
      </c>
      <c r="E72" s="323">
        <f t="shared" si="48"/>
        <v>666</v>
      </c>
    </row>
    <row r="73" spans="1:23" x14ac:dyDescent="0.2">
      <c r="A73" s="321">
        <v>2021</v>
      </c>
      <c r="B73" s="321">
        <v>8</v>
      </c>
      <c r="C73" s="322">
        <v>713052999.99999988</v>
      </c>
      <c r="D73" s="322">
        <v>1051819</v>
      </c>
      <c r="E73" s="323">
        <f t="shared" si="48"/>
        <v>678</v>
      </c>
    </row>
    <row r="74" spans="1:23" x14ac:dyDescent="0.2">
      <c r="A74" s="321">
        <v>2021</v>
      </c>
      <c r="B74" s="321">
        <v>9</v>
      </c>
      <c r="C74" s="322">
        <v>665663999.99999988</v>
      </c>
      <c r="D74" s="322">
        <v>1052826</v>
      </c>
      <c r="E74" s="323">
        <f t="shared" si="48"/>
        <v>632</v>
      </c>
    </row>
    <row r="75" spans="1:23" x14ac:dyDescent="0.2">
      <c r="A75" s="324">
        <v>2020</v>
      </c>
      <c r="B75" s="324">
        <v>10</v>
      </c>
      <c r="C75" s="322">
        <v>844606000</v>
      </c>
      <c r="D75" s="322">
        <v>1042102</v>
      </c>
      <c r="E75" s="323">
        <f t="shared" si="48"/>
        <v>810</v>
      </c>
    </row>
    <row r="76" spans="1:23" x14ac:dyDescent="0.2">
      <c r="A76" s="324">
        <v>2020</v>
      </c>
      <c r="B76" s="324">
        <v>11</v>
      </c>
      <c r="C76" s="322">
        <v>1074147000.0000002</v>
      </c>
      <c r="D76" s="322">
        <v>1043668</v>
      </c>
      <c r="E76" s="323">
        <f t="shared" si="48"/>
        <v>1029</v>
      </c>
    </row>
    <row r="77" spans="1:23" x14ac:dyDescent="0.2">
      <c r="A77" s="324">
        <v>2020</v>
      </c>
      <c r="B77" s="324">
        <v>12</v>
      </c>
      <c r="C77" s="322">
        <v>1256835000</v>
      </c>
      <c r="D77" s="322">
        <v>1044955</v>
      </c>
      <c r="E77" s="323">
        <f t="shared" si="48"/>
        <v>1203</v>
      </c>
    </row>
    <row r="78" spans="1:23" x14ac:dyDescent="0.2">
      <c r="A78" s="324"/>
      <c r="B78" s="324" t="s">
        <v>60</v>
      </c>
      <c r="C78" s="322">
        <f>SUM(C66:C77)</f>
        <v>10998515000</v>
      </c>
      <c r="D78" s="322">
        <f>SUM(D66:D77)</f>
        <v>12577558</v>
      </c>
      <c r="E78" s="323">
        <f>SUM(E66:E77)</f>
        <v>10498</v>
      </c>
    </row>
    <row r="79" spans="1:23" x14ac:dyDescent="0.2">
      <c r="A79" s="324"/>
      <c r="B79" s="324"/>
      <c r="C79" s="324"/>
      <c r="D79" s="324"/>
      <c r="E79" s="323"/>
    </row>
    <row r="80" spans="1:23" ht="12" thickBot="1" x14ac:dyDescent="0.25">
      <c r="A80" s="325"/>
      <c r="B80" s="325" t="s">
        <v>145</v>
      </c>
      <c r="C80" s="326"/>
      <c r="D80" s="326"/>
      <c r="E80" s="327">
        <f>ROUND(AVERAGE(E66:E77),0)</f>
        <v>875</v>
      </c>
    </row>
  </sheetData>
  <mergeCells count="32">
    <mergeCell ref="A57:D57"/>
    <mergeCell ref="A58:D58"/>
    <mergeCell ref="A50:D50"/>
    <mergeCell ref="A52:D52"/>
    <mergeCell ref="A53:D53"/>
    <mergeCell ref="A54:D54"/>
    <mergeCell ref="A55:D55"/>
    <mergeCell ref="A56:D56"/>
    <mergeCell ref="A49:D49"/>
    <mergeCell ref="A34:D34"/>
    <mergeCell ref="A35:D35"/>
    <mergeCell ref="A36:D36"/>
    <mergeCell ref="A37:D37"/>
    <mergeCell ref="A38:D38"/>
    <mergeCell ref="A39:D39"/>
    <mergeCell ref="A44:D44"/>
    <mergeCell ref="A45:D45"/>
    <mergeCell ref="A46:D46"/>
    <mergeCell ref="A47:D47"/>
    <mergeCell ref="A48:D48"/>
    <mergeCell ref="A33:D33"/>
    <mergeCell ref="C5:F5"/>
    <mergeCell ref="H5:K5"/>
    <mergeCell ref="O5:U5"/>
    <mergeCell ref="W5:AC5"/>
    <mergeCell ref="A26:D26"/>
    <mergeCell ref="A27:D27"/>
    <mergeCell ref="A28:D28"/>
    <mergeCell ref="A29:D29"/>
    <mergeCell ref="A30:D30"/>
    <mergeCell ref="A31:D31"/>
    <mergeCell ref="A32:D32"/>
  </mergeCells>
  <printOptions horizontalCentered="1"/>
  <pageMargins left="0.25" right="0.25" top="0.75" bottom="0.75" header="0.3" footer="0.3"/>
  <pageSetup scale="43" orientation="landscape" r:id="rId1"/>
  <headerFooter>
    <oddFooter>&amp;L&amp;"Times New Roman,Regular"&amp;F
&amp;A&amp;R&amp;"Times New Roman,Regular"Page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7"/>
  <sheetViews>
    <sheetView zoomScale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ColWidth="9.140625" defaultRowHeight="12.75" x14ac:dyDescent="0.2"/>
  <cols>
    <col min="1" max="1" width="6.28515625" style="4" customWidth="1"/>
    <col min="2" max="2" width="59.42578125" style="4" customWidth="1"/>
    <col min="3" max="3" width="14.5703125" style="5" bestFit="1" customWidth="1"/>
    <col min="4" max="4" width="16.7109375" style="54" bestFit="1" customWidth="1"/>
    <col min="5" max="5" width="17.7109375" style="54" bestFit="1" customWidth="1"/>
    <col min="6" max="6" width="12.85546875" style="4" bestFit="1" customWidth="1"/>
    <col min="7" max="7" width="16.42578125" style="54" bestFit="1" customWidth="1"/>
    <col min="8" max="8" width="14.42578125" style="4" bestFit="1" customWidth="1"/>
    <col min="9" max="9" width="12.85546875" style="4" bestFit="1" customWidth="1"/>
    <col min="10" max="10" width="9.140625" style="4"/>
    <col min="11" max="11" width="16.140625" style="4" bestFit="1" customWidth="1"/>
    <col min="12" max="12" width="13.28515625" style="4" bestFit="1" customWidth="1"/>
    <col min="13" max="13" width="15" style="4" bestFit="1" customWidth="1"/>
    <col min="14" max="16384" width="9.140625" style="4"/>
  </cols>
  <sheetData>
    <row r="1" spans="1:9" x14ac:dyDescent="0.2">
      <c r="A1" s="32" t="s">
        <v>256</v>
      </c>
      <c r="B1" s="33"/>
      <c r="C1" s="33"/>
      <c r="D1" s="34"/>
      <c r="E1" s="34"/>
      <c r="F1" s="33"/>
      <c r="G1" s="34"/>
      <c r="H1" s="33"/>
      <c r="I1" s="35"/>
    </row>
    <row r="2" spans="1:9" x14ac:dyDescent="0.2">
      <c r="A2" s="36" t="s">
        <v>8</v>
      </c>
      <c r="B2" s="1"/>
      <c r="C2" s="1"/>
      <c r="D2" s="37"/>
      <c r="E2" s="37"/>
      <c r="F2" s="1"/>
      <c r="G2" s="37"/>
      <c r="H2" s="1"/>
      <c r="I2" s="38"/>
    </row>
    <row r="3" spans="1:9" x14ac:dyDescent="0.2">
      <c r="A3" s="39"/>
      <c r="I3" s="40"/>
    </row>
    <row r="4" spans="1:9" s="7" customFormat="1" ht="77.25" thickBot="1" x14ac:dyDescent="0.25">
      <c r="A4" s="41" t="s">
        <v>9</v>
      </c>
      <c r="B4" s="42" t="s">
        <v>64</v>
      </c>
      <c r="C4" s="42" t="s">
        <v>0</v>
      </c>
      <c r="D4" s="178" t="s">
        <v>255</v>
      </c>
      <c r="E4" s="179" t="s">
        <v>254</v>
      </c>
      <c r="F4" s="44" t="s">
        <v>253</v>
      </c>
      <c r="G4" s="57" t="s">
        <v>252</v>
      </c>
      <c r="H4" s="44" t="s">
        <v>251</v>
      </c>
      <c r="I4" s="79" t="s">
        <v>104</v>
      </c>
    </row>
    <row r="5" spans="1:9" s="7" customFormat="1" ht="26.25" thickBot="1" x14ac:dyDescent="0.25">
      <c r="A5" s="41"/>
      <c r="B5" s="42"/>
      <c r="C5" s="42"/>
      <c r="D5" s="43" t="s">
        <v>14</v>
      </c>
      <c r="E5" s="43" t="s">
        <v>15</v>
      </c>
      <c r="F5" s="44" t="s">
        <v>134</v>
      </c>
      <c r="G5" s="42" t="s">
        <v>67</v>
      </c>
      <c r="H5" s="43" t="s">
        <v>68</v>
      </c>
      <c r="I5" s="79" t="s">
        <v>69</v>
      </c>
    </row>
    <row r="6" spans="1:9" x14ac:dyDescent="0.2">
      <c r="A6" s="39"/>
      <c r="I6" s="40"/>
    </row>
    <row r="7" spans="1:9" x14ac:dyDescent="0.2">
      <c r="A7" s="100">
        <v>1</v>
      </c>
      <c r="B7" s="76" t="s">
        <v>1</v>
      </c>
      <c r="C7" s="185">
        <v>7</v>
      </c>
      <c r="D7" s="54">
        <v>10602809000</v>
      </c>
      <c r="E7" s="55">
        <v>1084824000</v>
      </c>
      <c r="F7" s="89">
        <f>(IF(D7&gt;0,E7*$E$44/D7,0))</f>
        <v>1.0684564411183413E-3</v>
      </c>
      <c r="G7" s="55">
        <f>+H7+E7</f>
        <v>1096152639.5699975</v>
      </c>
      <c r="H7" s="55">
        <f>+F7*D7</f>
        <v>11328639.569997519</v>
      </c>
      <c r="I7" s="46">
        <f>IF(E7&gt;0,+H7/E7,0)</f>
        <v>1.0442836414015102E-2</v>
      </c>
    </row>
    <row r="8" spans="1:9" x14ac:dyDescent="0.2">
      <c r="A8" s="100">
        <f t="shared" ref="A8:A44" si="0">+A7+1</f>
        <v>2</v>
      </c>
      <c r="B8" s="76"/>
      <c r="C8" s="185"/>
      <c r="E8" s="55"/>
      <c r="F8" s="45"/>
      <c r="G8" s="55"/>
      <c r="H8" s="55"/>
      <c r="I8" s="46"/>
    </row>
    <row r="9" spans="1:9" x14ac:dyDescent="0.2">
      <c r="A9" s="100">
        <f t="shared" si="0"/>
        <v>3</v>
      </c>
      <c r="B9" s="98" t="s">
        <v>46</v>
      </c>
      <c r="C9" s="85" t="s">
        <v>120</v>
      </c>
      <c r="D9" s="54">
        <v>2812057000</v>
      </c>
      <c r="E9" s="55">
        <v>276328000</v>
      </c>
      <c r="F9" s="89">
        <f>(IF(D9&gt;0,E9*$E$44/D9,0))</f>
        <v>1.0261698467036639E-3</v>
      </c>
      <c r="G9" s="55">
        <f>+H9+E9</f>
        <v>279213648.10061198</v>
      </c>
      <c r="H9" s="55">
        <f>+F9*D9</f>
        <v>2885648.1006119652</v>
      </c>
      <c r="I9" s="46">
        <f>IF(E9&gt;0,+H9/E9,0)</f>
        <v>1.0442836414015102E-2</v>
      </c>
    </row>
    <row r="10" spans="1:9" x14ac:dyDescent="0.2">
      <c r="A10" s="100">
        <f t="shared" si="0"/>
        <v>4</v>
      </c>
      <c r="B10" s="98" t="s">
        <v>47</v>
      </c>
      <c r="C10" s="86" t="s">
        <v>121</v>
      </c>
      <c r="D10" s="54">
        <v>2964787000</v>
      </c>
      <c r="E10" s="55">
        <v>260322000</v>
      </c>
      <c r="F10" s="89">
        <f>(IF(D10&gt;0,E10*$E$44/D10,0))</f>
        <v>9.1692929743999812E-4</v>
      </c>
      <c r="G10" s="55">
        <f>+H10+E10</f>
        <v>263040500.06096923</v>
      </c>
      <c r="H10" s="55">
        <f>+F10*D10</f>
        <v>2718500.0609692396</v>
      </c>
      <c r="I10" s="46">
        <f>IF(E10&gt;0,+H10/E10,0)</f>
        <v>1.0442836414015102E-2</v>
      </c>
    </row>
    <row r="11" spans="1:9" x14ac:dyDescent="0.2">
      <c r="A11" s="100">
        <f t="shared" si="0"/>
        <v>5</v>
      </c>
      <c r="B11" s="98" t="s">
        <v>48</v>
      </c>
      <c r="C11" s="86" t="s">
        <v>122</v>
      </c>
      <c r="D11" s="54">
        <v>1755234000</v>
      </c>
      <c r="E11" s="55">
        <v>143614000</v>
      </c>
      <c r="F11" s="89">
        <f>(IF(D11&gt;0,E11*$E$44/D11,0))</f>
        <v>8.5443736206247429E-4</v>
      </c>
      <c r="G11" s="55">
        <f>+H11+E11</f>
        <v>145113737.50876236</v>
      </c>
      <c r="H11" s="55">
        <f>+F11*D11</f>
        <v>1499737.508762365</v>
      </c>
      <c r="I11" s="46">
        <f>IF(E11&gt;0,+H11/E11,0)</f>
        <v>1.0442836414015102E-2</v>
      </c>
    </row>
    <row r="12" spans="1:9" x14ac:dyDescent="0.2">
      <c r="A12" s="100">
        <f t="shared" si="0"/>
        <v>6</v>
      </c>
      <c r="B12" s="99" t="s">
        <v>49</v>
      </c>
      <c r="C12" s="185">
        <v>29</v>
      </c>
      <c r="D12" s="54">
        <v>14656000</v>
      </c>
      <c r="E12" s="55">
        <v>1132000</v>
      </c>
      <c r="F12" s="89">
        <f>(IF(D12&gt;0,E12*$E$44/D12,0))</f>
        <v>8.0658370774188695E-4</v>
      </c>
      <c r="G12" s="55">
        <f>+H12+E12</f>
        <v>1143821.2908206652</v>
      </c>
      <c r="H12" s="55">
        <f>+F12*D12</f>
        <v>11821.290820665095</v>
      </c>
      <c r="I12" s="46">
        <f>IF(E12&gt;0,+H12/E12,0)</f>
        <v>1.0442836414015102E-2</v>
      </c>
    </row>
    <row r="13" spans="1:9" x14ac:dyDescent="0.2">
      <c r="A13" s="100">
        <f t="shared" si="0"/>
        <v>7</v>
      </c>
      <c r="B13" s="76" t="s">
        <v>50</v>
      </c>
      <c r="C13" s="185"/>
      <c r="D13" s="54">
        <f>SUM(D9:D12)</f>
        <v>7546734000</v>
      </c>
      <c r="E13" s="55">
        <f>SUM(E9:E12)</f>
        <v>681396000</v>
      </c>
      <c r="F13" s="89">
        <f>+H13/D13</f>
        <v>9.4288561928434675E-4</v>
      </c>
      <c r="G13" s="55">
        <f>SUM(G9:G12)</f>
        <v>688511706.96116436</v>
      </c>
      <c r="H13" s="55">
        <f>SUM(H9:H12)</f>
        <v>7115706.9611642351</v>
      </c>
      <c r="I13" s="46">
        <f>IF(E13&gt;0,+H13/E13,0)</f>
        <v>1.0442836414015102E-2</v>
      </c>
    </row>
    <row r="14" spans="1:9" x14ac:dyDescent="0.2">
      <c r="A14" s="100">
        <f t="shared" si="0"/>
        <v>8</v>
      </c>
      <c r="B14" s="76"/>
      <c r="C14" s="185"/>
      <c r="E14" s="55"/>
      <c r="F14" s="45"/>
      <c r="G14" s="55"/>
      <c r="H14" s="55"/>
      <c r="I14" s="46"/>
    </row>
    <row r="15" spans="1:9" x14ac:dyDescent="0.2">
      <c r="A15" s="100">
        <f t="shared" si="0"/>
        <v>9</v>
      </c>
      <c r="B15" s="98" t="s">
        <v>51</v>
      </c>
      <c r="C15" s="86" t="s">
        <v>124</v>
      </c>
      <c r="D15" s="54">
        <v>1293218000</v>
      </c>
      <c r="E15" s="55">
        <v>102905000</v>
      </c>
      <c r="F15" s="89">
        <f>(IF(D15&gt;0,E15*$E$44/D15,0))</f>
        <v>8.3096591694843713E-4</v>
      </c>
      <c r="G15" s="55">
        <f>+H15+E15</f>
        <v>103979620.08118422</v>
      </c>
      <c r="H15" s="55">
        <f>+F15*D15</f>
        <v>1074620.081184224</v>
      </c>
      <c r="I15" s="46">
        <f>IF(E15&gt;0,+H15/E15,0)</f>
        <v>1.04428364140151E-2</v>
      </c>
    </row>
    <row r="16" spans="1:9" x14ac:dyDescent="0.2">
      <c r="A16" s="100">
        <f t="shared" si="0"/>
        <v>10</v>
      </c>
      <c r="B16" s="99" t="s">
        <v>52</v>
      </c>
      <c r="C16" s="185">
        <v>35</v>
      </c>
      <c r="D16" s="54">
        <v>4316000</v>
      </c>
      <c r="E16" s="55">
        <v>247000</v>
      </c>
      <c r="F16" s="89">
        <f>(IF(D16&gt;0,E16*$E$44/D16,0))</f>
        <v>5.9763220441652685E-4</v>
      </c>
      <c r="G16" s="55">
        <f>+H16+E16</f>
        <v>249579.38059426172</v>
      </c>
      <c r="H16" s="55">
        <f>+F16*D16</f>
        <v>2579.38059426173</v>
      </c>
      <c r="I16" s="46">
        <f>IF(E16&gt;0,+H16/E16,0)</f>
        <v>1.0442836414015102E-2</v>
      </c>
    </row>
    <row r="17" spans="1:12" x14ac:dyDescent="0.2">
      <c r="A17" s="100">
        <f t="shared" si="0"/>
        <v>11</v>
      </c>
      <c r="B17" s="99" t="s">
        <v>53</v>
      </c>
      <c r="C17" s="185">
        <v>43</v>
      </c>
      <c r="D17" s="54">
        <v>116239000</v>
      </c>
      <c r="E17" s="55">
        <v>9903000</v>
      </c>
      <c r="F17" s="89">
        <f>(IF(D17&gt;0,E17*$E$44/D17,0))</f>
        <v>8.8967910088689301E-4</v>
      </c>
      <c r="G17" s="55">
        <f>+H17+E17</f>
        <v>10006415.409007991</v>
      </c>
      <c r="H17" s="55">
        <f>+F17*D17</f>
        <v>103415.40900799156</v>
      </c>
      <c r="I17" s="46">
        <f>IF(E17&gt;0,+H17/E17,0)</f>
        <v>1.0442836414015102E-2</v>
      </c>
    </row>
    <row r="18" spans="1:12" x14ac:dyDescent="0.2">
      <c r="A18" s="100">
        <f t="shared" si="0"/>
        <v>12</v>
      </c>
      <c r="B18" s="58" t="s">
        <v>54</v>
      </c>
      <c r="C18" s="185"/>
      <c r="D18" s="54">
        <f>SUM(D15:D17)</f>
        <v>1413773000</v>
      </c>
      <c r="E18" s="55">
        <f>SUM(E15:E17)</f>
        <v>113055000</v>
      </c>
      <c r="F18" s="89">
        <f>+H18/D18</f>
        <v>8.3508092938999214E-4</v>
      </c>
      <c r="G18" s="55">
        <f>SUM(G15:G17)</f>
        <v>114235614.87078649</v>
      </c>
      <c r="H18" s="55">
        <f>SUM(H15:H17)</f>
        <v>1180614.8707864773</v>
      </c>
      <c r="I18" s="46">
        <f>IF(E18&gt;0,+H18/E18,0)</f>
        <v>1.0442836414015102E-2</v>
      </c>
    </row>
    <row r="19" spans="1:12" x14ac:dyDescent="0.2">
      <c r="A19" s="100">
        <f t="shared" si="0"/>
        <v>13</v>
      </c>
      <c r="B19" s="58"/>
      <c r="C19" s="185"/>
      <c r="E19" s="55"/>
      <c r="F19" s="45"/>
      <c r="G19" s="55"/>
      <c r="H19" s="55"/>
      <c r="I19" s="46"/>
    </row>
    <row r="20" spans="1:12" x14ac:dyDescent="0.2">
      <c r="A20" s="100">
        <f t="shared" si="0"/>
        <v>14</v>
      </c>
      <c r="B20" s="76" t="s">
        <v>71</v>
      </c>
      <c r="C20" s="185">
        <v>40</v>
      </c>
      <c r="D20" s="54">
        <v>122776000</v>
      </c>
      <c r="E20" s="55">
        <v>8517000</v>
      </c>
      <c r="F20" s="89">
        <f>(IF(D20&gt;0,E20*$E$44/D20,0))</f>
        <v>7.2442201845773302E-4</v>
      </c>
      <c r="G20" s="55">
        <f>+H20+E20</f>
        <v>8605941.6377381664</v>
      </c>
      <c r="H20" s="55">
        <f>+F20*D20</f>
        <v>88941.637738166624</v>
      </c>
      <c r="I20" s="46">
        <f>IF(E20&gt;0,+H20/E20,0)</f>
        <v>1.0442836414015102E-2</v>
      </c>
    </row>
    <row r="21" spans="1:12" x14ac:dyDescent="0.2">
      <c r="A21" s="100">
        <f t="shared" si="0"/>
        <v>15</v>
      </c>
      <c r="B21" s="58"/>
      <c r="C21" s="185"/>
      <c r="E21" s="55"/>
      <c r="F21" s="45"/>
      <c r="G21" s="55"/>
      <c r="H21" s="55"/>
      <c r="I21" s="46"/>
    </row>
    <row r="22" spans="1:12" x14ac:dyDescent="0.2">
      <c r="A22" s="100">
        <f t="shared" si="0"/>
        <v>16</v>
      </c>
      <c r="B22" s="99" t="s">
        <v>56</v>
      </c>
      <c r="C22" s="185">
        <v>46</v>
      </c>
      <c r="D22" s="54">
        <v>71567000</v>
      </c>
      <c r="E22" s="55">
        <v>4721000</v>
      </c>
      <c r="F22" s="89">
        <f>(IF(D22&gt;0,E22*$E$44/D22,0))</f>
        <v>6.8887379253797557E-4</v>
      </c>
      <c r="G22" s="55">
        <f>+H22+E22</f>
        <v>4770300.6307105655</v>
      </c>
      <c r="H22" s="55">
        <f>+F22*D22</f>
        <v>49300.630710565296</v>
      </c>
      <c r="I22" s="46">
        <f>IF(E22&gt;0,+H22/E22,0)</f>
        <v>1.0442836414015102E-2</v>
      </c>
    </row>
    <row r="23" spans="1:12" x14ac:dyDescent="0.2">
      <c r="A23" s="100">
        <f t="shared" si="0"/>
        <v>17</v>
      </c>
      <c r="B23" s="98" t="s">
        <v>57</v>
      </c>
      <c r="C23" s="185">
        <v>49</v>
      </c>
      <c r="D23" s="54">
        <v>543143000</v>
      </c>
      <c r="E23" s="55">
        <v>34894000</v>
      </c>
      <c r="F23" s="89">
        <f>(IF(D23&gt;0,E23*$E$44/D23,0))</f>
        <v>6.7089575642260502E-4</v>
      </c>
      <c r="G23" s="55">
        <f>+H23+E23</f>
        <v>35258392.33383064</v>
      </c>
      <c r="H23" s="55">
        <f>+F23*D23</f>
        <v>364392.33383064298</v>
      </c>
      <c r="I23" s="46">
        <f>IF(E23&gt;0,+H23/E23,0)</f>
        <v>1.0442836414015102E-2</v>
      </c>
    </row>
    <row r="24" spans="1:12" x14ac:dyDescent="0.2">
      <c r="A24" s="100">
        <f t="shared" si="0"/>
        <v>18</v>
      </c>
      <c r="B24" s="76" t="s">
        <v>58</v>
      </c>
      <c r="C24" s="185"/>
      <c r="D24" s="54">
        <f>SUM(D22:D23)</f>
        <v>614710000</v>
      </c>
      <c r="E24" s="55">
        <f>SUM(E22:E23)</f>
        <v>39615000</v>
      </c>
      <c r="F24" s="89">
        <f>+H24/D24</f>
        <v>6.7298883138587021E-4</v>
      </c>
      <c r="G24" s="54">
        <f>SUM(G22:G23)</f>
        <v>40028692.964541204</v>
      </c>
      <c r="H24" s="55">
        <f>SUM(H22:H23)</f>
        <v>413692.96454120829</v>
      </c>
      <c r="I24" s="46">
        <f>IF(E24&gt;0,+H24/E24,0)</f>
        <v>1.0442836414015102E-2</v>
      </c>
    </row>
    <row r="25" spans="1:12" x14ac:dyDescent="0.2">
      <c r="A25" s="100">
        <f t="shared" si="0"/>
        <v>19</v>
      </c>
      <c r="B25" s="76"/>
      <c r="C25" s="185"/>
      <c r="E25" s="55"/>
      <c r="F25" s="45"/>
      <c r="G25" s="55"/>
      <c r="H25" s="55"/>
      <c r="I25" s="46"/>
    </row>
    <row r="26" spans="1:12" x14ac:dyDescent="0.2">
      <c r="A26" s="100">
        <f t="shared" si="0"/>
        <v>20</v>
      </c>
      <c r="B26" s="76" t="s">
        <v>59</v>
      </c>
      <c r="C26" s="86" t="s">
        <v>203</v>
      </c>
      <c r="D26" s="54">
        <v>66443000</v>
      </c>
      <c r="E26" s="55">
        <v>15267000</v>
      </c>
      <c r="F26" s="89">
        <f>(IF(D26&gt;0,E26*$E$44/D26,0))</f>
        <v>2.3995121161411821E-3</v>
      </c>
      <c r="G26" s="55">
        <f>+H26+E26</f>
        <v>15426430.783532768</v>
      </c>
      <c r="H26" s="55">
        <f>+F26*D26</f>
        <v>159430.78353276858</v>
      </c>
      <c r="I26" s="46">
        <f>IF(E26&gt;0,+H26/E26,0)</f>
        <v>1.0442836414015102E-2</v>
      </c>
      <c r="K26" s="77"/>
      <c r="L26" s="78"/>
    </row>
    <row r="27" spans="1:12" x14ac:dyDescent="0.2">
      <c r="A27" s="100">
        <f t="shared" si="0"/>
        <v>21</v>
      </c>
      <c r="B27" s="76"/>
      <c r="C27" s="86"/>
      <c r="E27" s="55"/>
      <c r="F27" s="45"/>
      <c r="G27" s="55"/>
      <c r="H27" s="55"/>
      <c r="I27" s="46"/>
      <c r="K27" s="77"/>
      <c r="L27" s="78"/>
    </row>
    <row r="28" spans="1:12" x14ac:dyDescent="0.2">
      <c r="A28" s="100">
        <f t="shared" si="0"/>
        <v>22</v>
      </c>
      <c r="B28" s="76" t="s">
        <v>100</v>
      </c>
      <c r="C28" s="86" t="s">
        <v>125</v>
      </c>
      <c r="D28" s="54">
        <v>1971862000</v>
      </c>
      <c r="E28" s="55">
        <v>8066000</v>
      </c>
      <c r="F28" s="89">
        <f>(IF(D28&gt;0,E28*$E$44/D28,0))</f>
        <v>4.2716943942043517E-5</v>
      </c>
      <c r="G28" s="55">
        <f>+H28+E28</f>
        <v>8150231.9185154457</v>
      </c>
      <c r="H28" s="55">
        <f>+F28*D28</f>
        <v>84231.91851544581</v>
      </c>
      <c r="I28" s="46">
        <f>IF(E28&gt;0,+H28/E28,0)</f>
        <v>1.0442836414015102E-2</v>
      </c>
    </row>
    <row r="29" spans="1:12" x14ac:dyDescent="0.2">
      <c r="A29" s="100">
        <f t="shared" si="0"/>
        <v>23</v>
      </c>
      <c r="B29" s="58" t="s">
        <v>229</v>
      </c>
      <c r="C29" s="86"/>
      <c r="D29" s="54">
        <f>SUM(D28,D26,D24,D20,D18,D13,D7)</f>
        <v>22339107000</v>
      </c>
      <c r="E29" s="54">
        <f>SUM(E28,E26,E24,E20,E18,E13,E7)</f>
        <v>1950740000</v>
      </c>
      <c r="F29" s="89">
        <f>(IF(D29&gt;0,E29*$E$44/D29,0))</f>
        <v>9.1191016302826346E-4</v>
      </c>
      <c r="G29" s="55">
        <f>SUM(G28,G26,G24,G20,G18,G13,G7)</f>
        <v>1971111258.7062759</v>
      </c>
      <c r="H29" s="55">
        <f>SUM(H28,H26,H24,H20,H18,H13,H7)</f>
        <v>20371258.706275821</v>
      </c>
      <c r="I29" s="46">
        <f>IF(E29&gt;0,+H29/E29,0)</f>
        <v>1.0442836414015102E-2</v>
      </c>
    </row>
    <row r="30" spans="1:12" x14ac:dyDescent="0.2">
      <c r="A30" s="100">
        <f t="shared" si="0"/>
        <v>24</v>
      </c>
      <c r="B30" s="76"/>
      <c r="E30" s="55"/>
      <c r="G30" s="55"/>
      <c r="H30" s="55"/>
      <c r="I30" s="40"/>
    </row>
    <row r="31" spans="1:12" x14ac:dyDescent="0.2">
      <c r="A31" s="100">
        <f t="shared" si="0"/>
        <v>25</v>
      </c>
      <c r="B31" s="58" t="s">
        <v>227</v>
      </c>
      <c r="C31" s="86" t="s">
        <v>211</v>
      </c>
      <c r="D31" s="54">
        <v>469522000</v>
      </c>
      <c r="E31" s="55">
        <v>3351000</v>
      </c>
      <c r="F31" s="89">
        <v>6.1399999999999996E-4</v>
      </c>
      <c r="G31" s="55">
        <f>+H31+E31</f>
        <v>3639286.5079999999</v>
      </c>
      <c r="H31" s="55">
        <f>+F31*D31</f>
        <v>288286.50799999997</v>
      </c>
      <c r="I31" s="153" t="s">
        <v>217</v>
      </c>
    </row>
    <row r="32" spans="1:12" x14ac:dyDescent="0.2">
      <c r="A32" s="100">
        <f t="shared" si="0"/>
        <v>26</v>
      </c>
      <c r="B32" s="58" t="s">
        <v>228</v>
      </c>
      <c r="D32" s="54">
        <f>SUM(D29,D31)</f>
        <v>22808629000</v>
      </c>
      <c r="E32" s="187">
        <f>SUM(E29,E31)</f>
        <v>1954091000</v>
      </c>
      <c r="F32" s="89">
        <f>+H32/D32</f>
        <v>9.0577759909531705E-4</v>
      </c>
      <c r="G32" s="55">
        <f>SUM(G29,G31)</f>
        <v>1974750545.2142758</v>
      </c>
      <c r="H32" s="55">
        <f>SUM(H29,H31)</f>
        <v>20659545.214275822</v>
      </c>
      <c r="I32" s="46">
        <f>IF(E32&gt;0,+H32/E32,0)</f>
        <v>1.057245809651435E-2</v>
      </c>
    </row>
    <row r="33" spans="1:11" ht="13.5" thickBot="1" x14ac:dyDescent="0.25">
      <c r="A33" s="101">
        <f t="shared" si="0"/>
        <v>27</v>
      </c>
      <c r="B33" s="3"/>
      <c r="C33" s="47"/>
      <c r="D33" s="56"/>
      <c r="E33" s="56"/>
      <c r="F33" s="3"/>
      <c r="G33" s="56"/>
      <c r="H33" s="49"/>
      <c r="I33" s="50"/>
    </row>
    <row r="34" spans="1:11" x14ac:dyDescent="0.2">
      <c r="A34" s="5">
        <f t="shared" si="0"/>
        <v>28</v>
      </c>
    </row>
    <row r="35" spans="1:11" x14ac:dyDescent="0.2">
      <c r="A35" s="5">
        <f t="shared" si="0"/>
        <v>29</v>
      </c>
      <c r="B35" s="4" t="s">
        <v>61</v>
      </c>
      <c r="D35" s="54">
        <v>7247000</v>
      </c>
      <c r="E35" s="55">
        <v>326000</v>
      </c>
      <c r="K35" s="77"/>
    </row>
    <row r="36" spans="1:11" x14ac:dyDescent="0.2">
      <c r="A36" s="5">
        <f t="shared" si="0"/>
        <v>30</v>
      </c>
      <c r="B36" s="4" t="s">
        <v>62</v>
      </c>
      <c r="D36" s="54">
        <f>+D35+D32</f>
        <v>22815876000</v>
      </c>
      <c r="E36" s="55">
        <f>+E35+E32</f>
        <v>1954417000</v>
      </c>
      <c r="K36" s="77"/>
    </row>
    <row r="37" spans="1:11" x14ac:dyDescent="0.2">
      <c r="A37" s="5">
        <f t="shared" si="0"/>
        <v>31</v>
      </c>
      <c r="E37" s="187"/>
      <c r="K37" s="77"/>
    </row>
    <row r="38" spans="1:11" x14ac:dyDescent="0.2">
      <c r="A38" s="5">
        <f t="shared" si="0"/>
        <v>32</v>
      </c>
      <c r="B38" s="58" t="s">
        <v>215</v>
      </c>
      <c r="E38" s="55">
        <v>20659545.214275822</v>
      </c>
      <c r="F38" s="51"/>
      <c r="K38" s="77"/>
    </row>
    <row r="39" spans="1:11" x14ac:dyDescent="0.2">
      <c r="A39" s="5">
        <f t="shared" si="0"/>
        <v>33</v>
      </c>
      <c r="B39" s="58" t="s">
        <v>218</v>
      </c>
      <c r="E39" s="55">
        <f>-H31</f>
        <v>-288286.50799999997</v>
      </c>
      <c r="F39" s="51"/>
      <c r="K39" s="77"/>
    </row>
    <row r="40" spans="1:11" x14ac:dyDescent="0.2">
      <c r="A40" s="5">
        <f t="shared" si="0"/>
        <v>34</v>
      </c>
      <c r="B40" s="58" t="s">
        <v>214</v>
      </c>
      <c r="E40" s="55">
        <f>SUM(E38:E39)</f>
        <v>20371258.706275821</v>
      </c>
      <c r="F40" s="51"/>
      <c r="K40" s="77"/>
    </row>
    <row r="41" spans="1:11" x14ac:dyDescent="0.2">
      <c r="A41" s="5">
        <f t="shared" si="0"/>
        <v>35</v>
      </c>
      <c r="B41" s="58"/>
      <c r="E41" s="55"/>
      <c r="F41" s="51"/>
      <c r="K41" s="77"/>
    </row>
    <row r="42" spans="1:11" x14ac:dyDescent="0.2">
      <c r="A42" s="5">
        <f t="shared" si="0"/>
        <v>36</v>
      </c>
      <c r="B42" s="4" t="s">
        <v>212</v>
      </c>
      <c r="E42" s="55">
        <f>+E29</f>
        <v>1950740000</v>
      </c>
      <c r="F42" s="51"/>
      <c r="K42" s="77"/>
    </row>
    <row r="43" spans="1:11" ht="13.5" thickBot="1" x14ac:dyDescent="0.25">
      <c r="A43" s="5">
        <f t="shared" si="0"/>
        <v>37</v>
      </c>
      <c r="K43" s="77"/>
    </row>
    <row r="44" spans="1:11" ht="13.5" thickBot="1" x14ac:dyDescent="0.25">
      <c r="A44" s="138">
        <f t="shared" si="0"/>
        <v>38</v>
      </c>
      <c r="B44" s="142" t="s">
        <v>216</v>
      </c>
      <c r="C44" s="140"/>
      <c r="D44" s="141"/>
      <c r="E44" s="186">
        <f>+E40/E42</f>
        <v>1.0442836414015102E-2</v>
      </c>
      <c r="F44" s="139" t="s">
        <v>70</v>
      </c>
      <c r="G44" s="143"/>
      <c r="H44" s="144"/>
      <c r="I44" s="145"/>
      <c r="K44" s="77"/>
    </row>
    <row r="45" spans="1:11" x14ac:dyDescent="0.2">
      <c r="K45" s="77"/>
    </row>
    <row r="46" spans="1:11" x14ac:dyDescent="0.2">
      <c r="K46" s="77"/>
    </row>
    <row r="47" spans="1:11" s="80" customFormat="1" ht="33" customHeight="1" x14ac:dyDescent="0.2">
      <c r="A47" s="328" t="s">
        <v>128</v>
      </c>
      <c r="B47" s="328"/>
      <c r="C47" s="328"/>
      <c r="D47" s="328"/>
      <c r="E47" s="328"/>
      <c r="F47" s="328"/>
      <c r="G47" s="328"/>
      <c r="H47" s="328"/>
      <c r="I47" s="328"/>
      <c r="K47" s="81"/>
    </row>
  </sheetData>
  <mergeCells count="1">
    <mergeCell ref="A47:I47"/>
  </mergeCells>
  <printOptions horizontalCentered="1"/>
  <pageMargins left="0.7" right="0.7" top="0.75" bottom="0.75" header="0.3" footer="0.3"/>
  <pageSetup scale="73" orientation="landscape" r:id="rId1"/>
  <headerFooter alignWithMargins="0">
    <oddHeader>&amp;C2019 Low Income Program Workpapers</oddHeader>
    <oddFooter>&amp;L&amp;F
&amp;A&amp;CPage# &amp;P of &amp;N&amp;R&amp;D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"/>
  <sheetViews>
    <sheetView zoomScaleNormal="100" workbookViewId="0">
      <pane xSplit="3" ySplit="8" topLeftCell="D9" activePane="bottomRight" state="frozen"/>
      <selection activeCell="J7" sqref="J7"/>
      <selection pane="topRight" activeCell="J7" sqref="J7"/>
      <selection pane="bottomLeft" activeCell="J7" sqref="J7"/>
      <selection pane="bottomRight" activeCell="J11" sqref="J11"/>
    </sheetView>
  </sheetViews>
  <sheetFormatPr defaultColWidth="9.140625" defaultRowHeight="12.75" x14ac:dyDescent="0.2"/>
  <cols>
    <col min="1" max="1" width="3.7109375" style="59" bestFit="1" customWidth="1"/>
    <col min="2" max="2" width="33.7109375" style="59" bestFit="1" customWidth="1"/>
    <col min="3" max="3" width="10.85546875" style="59" bestFit="1" customWidth="1"/>
    <col min="4" max="4" width="15.28515625" style="59" customWidth="1"/>
    <col min="5" max="5" width="15.7109375" style="59" bestFit="1" customWidth="1"/>
    <col min="6" max="6" width="14.7109375" style="59" bestFit="1" customWidth="1"/>
    <col min="7" max="10" width="14.7109375" style="59" customWidth="1"/>
    <col min="11" max="11" width="12.85546875" style="59" bestFit="1" customWidth="1"/>
    <col min="12" max="12" width="9.140625" style="59"/>
    <col min="13" max="13" width="17.28515625" style="59" bestFit="1" customWidth="1"/>
    <col min="14" max="14" width="13.42578125" style="59" bestFit="1" customWidth="1"/>
    <col min="15" max="15" width="14.7109375" style="59" bestFit="1" customWidth="1"/>
    <col min="16" max="16384" width="9.140625" style="59"/>
  </cols>
  <sheetData>
    <row r="1" spans="1:15" x14ac:dyDescent="0.2">
      <c r="A1" s="349" t="s">
        <v>7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</row>
    <row r="2" spans="1:15" x14ac:dyDescent="0.2">
      <c r="A2" s="349" t="s">
        <v>118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</row>
    <row r="3" spans="1:15" x14ac:dyDescent="0.2">
      <c r="A3" s="350" t="str">
        <f>TEXT(Controls!B7,"mmmm d, yyyy")&amp;" through "&amp;TEXT(Controls!B8,"mmmm d, yyyy")</f>
        <v>October 1, 2020 through September 30, 2021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</row>
    <row r="4" spans="1:15" x14ac:dyDescent="0.2">
      <c r="A4" s="352" t="str">
        <f>"Electric Rates Effective "&amp;TEXT(Controls!B10,"mm/dd/yyyy")</f>
        <v>Electric Rates Effective 05/01/2018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</row>
    <row r="5" spans="1:15" x14ac:dyDescent="0.2">
      <c r="A5" s="352" t="s">
        <v>219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</row>
    <row r="6" spans="1:15" ht="13.5" thickBot="1" x14ac:dyDescent="0.25">
      <c r="A6" s="83"/>
      <c r="B6" s="84"/>
      <c r="C6" s="84"/>
    </row>
    <row r="7" spans="1:15" ht="13.5" thickBot="1" x14ac:dyDescent="0.25">
      <c r="A7" s="152"/>
      <c r="B7" s="151"/>
      <c r="C7" s="151"/>
      <c r="E7" s="346" t="s">
        <v>224</v>
      </c>
      <c r="F7" s="347"/>
      <c r="G7" s="347"/>
      <c r="H7" s="347"/>
      <c r="I7" s="347"/>
      <c r="J7" s="347"/>
      <c r="K7" s="348"/>
      <c r="M7" s="346" t="s">
        <v>225</v>
      </c>
      <c r="N7" s="347"/>
      <c r="O7" s="348"/>
    </row>
    <row r="8" spans="1:15" s="61" customFormat="1" ht="89.25" x14ac:dyDescent="0.2">
      <c r="A8" s="60" t="s">
        <v>9</v>
      </c>
      <c r="B8" s="60" t="s">
        <v>80</v>
      </c>
      <c r="C8" s="60" t="s">
        <v>0</v>
      </c>
      <c r="D8" s="130" t="str">
        <f>"Delivered kWh "&amp;TEXT(Controls!B7,"mmmm d, yyyy")&amp;" through "&amp;TEXT(Controls!B8,"mmmm d, yyyy")</f>
        <v>Delivered kWh October 1, 2020 through September 30, 2021</v>
      </c>
      <c r="E8" s="130" t="str">
        <f>"Estimated Revenue "&amp;TEXT(Controls!B7,"mmmm d, yyyy")&amp;" through "&amp;TEXT(Controls!B8,"mmmm d, yyyy")</f>
        <v>Estimated Revenue October 1, 2020 through September 30, 2021</v>
      </c>
      <c r="F8" s="130" t="str">
        <f>"Estimated Base Revenue "&amp;TEXT(Controls!B7,"mmmm d, yyyy")&amp;" through "&amp;TEXT(Controls!B8,"mmmm d, yyyy")</f>
        <v>Estimated Base Revenue October 1, 2020 through September 30, 2021</v>
      </c>
      <c r="G8" s="130" t="str">
        <f>"Estimated Sch 95 Revenue "&amp;TEXT(Controls!B7,"mmmm d, yyyy")&amp;" through "&amp;TEXT(Controls!B8,"mmmm d, yyyy")</f>
        <v>Estimated Sch 95 Revenue October 1, 2020 through September 30, 2021</v>
      </c>
      <c r="H8" s="130" t="str">
        <f>"Estimated Sch 141 Revenue "&amp;TEXT(Controls!B7,"mmmm d, yyyy")&amp;" through "&amp;TEXT(Controls!B8,"mmmm d, yyyy")</f>
        <v>Estimated Sch 141 Revenue October 1, 2020 through September 30, 2021</v>
      </c>
      <c r="I8" s="130" t="str">
        <f>"Estimated Sch 141x Revenue "&amp;TEXT(Controls!B7,"mmmm d, yyyy")&amp;" through "&amp;TEXT(Controls!B8,"mmmm d, yyyy")</f>
        <v>Estimated Sch 141x Revenue October 1, 2020 through September 30, 2021</v>
      </c>
      <c r="J8" s="130" t="str">
        <f>"Estimated Sch 141y Revenue "&amp;TEXT(Controls!B7,"mmmm d, yyyy")&amp;" through "&amp;TEXT(Controls!B8,"mmmm d, yyyy")</f>
        <v>Estimated Sch 141y Revenue October 1, 2020 through September 30, 2021</v>
      </c>
      <c r="K8" s="130" t="str">
        <f>"Estimated Sch 142 Revenue "&amp;TEXT(Controls!B7,"mmmm d, yyyy")&amp;" through "&amp;TEXT(Controls!B8,"mmmm d, yyyy")</f>
        <v>Estimated Sch 142 Revenue October 1, 2020 through September 30, 2021</v>
      </c>
      <c r="M8" s="130" t="str">
        <f>"Estimated Revenue "&amp;TEXT(Controls!B7,"mmmm d, yyyy")&amp;" through "&amp;TEXT(Controls!B8,"mmmm d, yyyy")&amp;" (All Riders + Base) Rates Effective "&amp;TEXT(Controls!B4,"mm/dd/yyyy")</f>
        <v>Estimated Revenue October 1, 2020 through September 30, 2021 (All Riders + Base) Rates Effective 10/12/2019</v>
      </c>
      <c r="N8" s="130" t="str">
        <f>"Less Sch 129 (Rates Effective "&amp;TEXT(Controls!B4,"MM/DD/YYYY")&amp;")"</f>
        <v>Less Sch 129 (Rates Effective 10/12/2019)</v>
      </c>
      <c r="O8" s="130" t="str">
        <f>"Total Estimated Revenue less Schedule 129
("&amp;TEXT(Controls!B7,"mmmm d, yyyy")&amp;" through "&amp;TEXT(Controls!B8,"mmmm d, yyyy")&amp;")"</f>
        <v>Total Estimated Revenue less Schedule 129
(October 1, 2020 through September 30, 2021)</v>
      </c>
    </row>
    <row r="9" spans="1:15" s="61" customFormat="1" x14ac:dyDescent="0.2">
      <c r="A9" s="62"/>
      <c r="B9" s="62" t="s">
        <v>81</v>
      </c>
      <c r="C9" s="63" t="s">
        <v>82</v>
      </c>
      <c r="D9" s="64" t="s">
        <v>147</v>
      </c>
      <c r="E9" s="64" t="s">
        <v>220</v>
      </c>
      <c r="F9" s="64" t="s">
        <v>109</v>
      </c>
      <c r="G9" s="64" t="s">
        <v>84</v>
      </c>
      <c r="H9" s="64" t="s">
        <v>110</v>
      </c>
      <c r="I9" s="64" t="s">
        <v>111</v>
      </c>
      <c r="J9" s="64" t="s">
        <v>112</v>
      </c>
      <c r="K9" s="64" t="s">
        <v>221</v>
      </c>
      <c r="M9" s="64" t="s">
        <v>222</v>
      </c>
      <c r="N9" s="64" t="s">
        <v>223</v>
      </c>
      <c r="O9" s="64" t="s">
        <v>226</v>
      </c>
    </row>
    <row r="10" spans="1:15" s="61" customFormat="1" x14ac:dyDescent="0.2">
      <c r="A10" s="61">
        <v>1</v>
      </c>
      <c r="B10" s="65" t="s">
        <v>1</v>
      </c>
      <c r="C10" s="62"/>
    </row>
    <row r="11" spans="1:15" x14ac:dyDescent="0.2">
      <c r="A11" s="61">
        <v>2</v>
      </c>
      <c r="B11" s="66" t="s">
        <v>1</v>
      </c>
      <c r="C11" s="67">
        <v>7</v>
      </c>
      <c r="D11" s="173">
        <v>10986375000</v>
      </c>
      <c r="E11" s="68">
        <f>SUM(F11:K11)</f>
        <v>1153099000</v>
      </c>
      <c r="F11" s="175">
        <v>1143273000</v>
      </c>
      <c r="G11" s="175">
        <v>1696000</v>
      </c>
      <c r="H11" s="175">
        <v>17099000</v>
      </c>
      <c r="I11" s="175">
        <v>-17099000</v>
      </c>
      <c r="J11" s="175">
        <v>0</v>
      </c>
      <c r="K11" s="175">
        <v>8130000</v>
      </c>
      <c r="L11" s="176"/>
      <c r="M11" s="175">
        <v>1148428000</v>
      </c>
      <c r="N11" s="175">
        <v>11733000</v>
      </c>
      <c r="O11" s="175">
        <f>+M11-N11</f>
        <v>1136695000</v>
      </c>
    </row>
    <row r="12" spans="1:15" x14ac:dyDescent="0.2">
      <c r="A12" s="61">
        <v>3</v>
      </c>
      <c r="B12" s="69" t="s">
        <v>85</v>
      </c>
      <c r="C12" s="67"/>
      <c r="D12" s="154">
        <f t="shared" ref="D12" si="0">SUM(D11:D11)</f>
        <v>10986375000</v>
      </c>
      <c r="E12" s="70">
        <f>SUM(E11:E11)</f>
        <v>1153099000</v>
      </c>
      <c r="F12" s="70">
        <f t="shared" ref="F12" si="1">SUM(F11:F11)</f>
        <v>1143273000</v>
      </c>
      <c r="G12" s="70">
        <f t="shared" ref="G12:H12" si="2">SUM(G11:G11)</f>
        <v>1696000</v>
      </c>
      <c r="H12" s="70">
        <f t="shared" si="2"/>
        <v>17099000</v>
      </c>
      <c r="I12" s="70">
        <f t="shared" ref="I12:K12" si="3">SUM(I11:I11)</f>
        <v>-17099000</v>
      </c>
      <c r="J12" s="70">
        <f t="shared" si="3"/>
        <v>0</v>
      </c>
      <c r="K12" s="70">
        <f t="shared" si="3"/>
        <v>8130000</v>
      </c>
      <c r="M12" s="70">
        <f t="shared" ref="M12:N12" si="4">SUM(M11:M11)</f>
        <v>1148428000</v>
      </c>
      <c r="N12" s="70">
        <f t="shared" si="4"/>
        <v>11733000</v>
      </c>
      <c r="O12" s="70">
        <f>SUM(O11:O11)</f>
        <v>1136695000</v>
      </c>
    </row>
    <row r="13" spans="1:15" x14ac:dyDescent="0.2">
      <c r="A13" s="61">
        <v>4</v>
      </c>
      <c r="C13" s="67"/>
      <c r="D13" s="155"/>
      <c r="E13" s="71"/>
      <c r="F13" s="71"/>
      <c r="G13" s="71"/>
      <c r="H13" s="71"/>
      <c r="I13" s="71"/>
      <c r="J13" s="71"/>
      <c r="K13" s="71"/>
      <c r="M13" s="71"/>
      <c r="N13" s="71"/>
      <c r="O13" s="71"/>
    </row>
    <row r="14" spans="1:15" x14ac:dyDescent="0.2">
      <c r="A14" s="61">
        <v>5</v>
      </c>
      <c r="B14" s="59" t="s">
        <v>86</v>
      </c>
      <c r="C14" s="67"/>
      <c r="D14" s="155"/>
      <c r="E14" s="71"/>
      <c r="F14" s="71"/>
      <c r="G14" s="71"/>
      <c r="H14" s="71"/>
      <c r="I14" s="71"/>
      <c r="J14" s="71"/>
      <c r="K14" s="71"/>
      <c r="M14" s="71"/>
      <c r="N14" s="71"/>
      <c r="O14" s="71"/>
    </row>
    <row r="15" spans="1:15" x14ac:dyDescent="0.2">
      <c r="A15" s="61">
        <v>6</v>
      </c>
      <c r="B15" s="72" t="s">
        <v>87</v>
      </c>
      <c r="C15" s="67" t="s">
        <v>126</v>
      </c>
      <c r="D15" s="173">
        <v>2694981000</v>
      </c>
      <c r="E15" s="68">
        <f>SUM(F15:K15)</f>
        <v>269641000</v>
      </c>
      <c r="F15" s="175">
        <v>262260000</v>
      </c>
      <c r="G15" s="175">
        <v>382000</v>
      </c>
      <c r="H15" s="175">
        <v>2942000</v>
      </c>
      <c r="I15" s="175">
        <v>-2942000</v>
      </c>
      <c r="J15" s="175">
        <v>0</v>
      </c>
      <c r="K15" s="175">
        <v>6999000</v>
      </c>
      <c r="L15" s="176"/>
      <c r="M15" s="175">
        <v>284516000</v>
      </c>
      <c r="N15" s="175">
        <v>2765000</v>
      </c>
      <c r="O15" s="175">
        <f>+M15-N15</f>
        <v>281751000</v>
      </c>
    </row>
    <row r="16" spans="1:15" x14ac:dyDescent="0.2">
      <c r="A16" s="61">
        <v>7</v>
      </c>
      <c r="B16" s="72" t="s">
        <v>88</v>
      </c>
      <c r="C16" s="87" t="s">
        <v>129</v>
      </c>
      <c r="D16" s="173">
        <v>2860305000</v>
      </c>
      <c r="E16" s="68">
        <f t="shared" ref="E16:E18" si="5">SUM(F16:K16)</f>
        <v>258067000</v>
      </c>
      <c r="F16" s="175">
        <v>258013000</v>
      </c>
      <c r="G16" s="175">
        <v>400000</v>
      </c>
      <c r="H16" s="175">
        <v>2508000</v>
      </c>
      <c r="I16" s="175">
        <v>-2508000</v>
      </c>
      <c r="J16" s="175">
        <v>0</v>
      </c>
      <c r="K16" s="175">
        <v>-346000</v>
      </c>
      <c r="L16" s="176"/>
      <c r="M16" s="175">
        <v>272934000</v>
      </c>
      <c r="N16" s="175">
        <v>2623000</v>
      </c>
      <c r="O16" s="175">
        <f t="shared" ref="O16:O18" si="6">+M16-N16</f>
        <v>270311000</v>
      </c>
    </row>
    <row r="17" spans="1:15" x14ac:dyDescent="0.2">
      <c r="A17" s="61">
        <v>8</v>
      </c>
      <c r="B17" s="72" t="s">
        <v>89</v>
      </c>
      <c r="C17" s="87" t="s">
        <v>130</v>
      </c>
      <c r="D17" s="173">
        <v>1664563000</v>
      </c>
      <c r="E17" s="68">
        <f t="shared" si="5"/>
        <v>139312000</v>
      </c>
      <c r="F17" s="175">
        <v>137919000</v>
      </c>
      <c r="G17" s="175">
        <v>227000</v>
      </c>
      <c r="H17" s="175">
        <v>1341000</v>
      </c>
      <c r="I17" s="175">
        <v>-1341000</v>
      </c>
      <c r="J17" s="175">
        <v>0</v>
      </c>
      <c r="K17" s="175">
        <v>1166000</v>
      </c>
      <c r="L17" s="176"/>
      <c r="M17" s="175">
        <v>148726000</v>
      </c>
      <c r="N17" s="175">
        <v>1422000</v>
      </c>
      <c r="O17" s="175">
        <f t="shared" si="6"/>
        <v>147304000</v>
      </c>
    </row>
    <row r="18" spans="1:15" x14ac:dyDescent="0.2">
      <c r="A18" s="61">
        <v>10</v>
      </c>
      <c r="B18" s="72" t="s">
        <v>90</v>
      </c>
      <c r="C18" s="67">
        <v>29</v>
      </c>
      <c r="D18" s="173">
        <v>14579000</v>
      </c>
      <c r="E18" s="68">
        <f t="shared" si="5"/>
        <v>1158000</v>
      </c>
      <c r="F18" s="175">
        <v>1158000</v>
      </c>
      <c r="G18" s="175">
        <v>2000</v>
      </c>
      <c r="H18" s="175">
        <v>11000</v>
      </c>
      <c r="I18" s="175">
        <v>-11000</v>
      </c>
      <c r="J18" s="175">
        <v>0</v>
      </c>
      <c r="K18" s="175">
        <v>-2000</v>
      </c>
      <c r="L18" s="176"/>
      <c r="M18" s="175">
        <v>1123000</v>
      </c>
      <c r="N18" s="175">
        <v>12000</v>
      </c>
      <c r="O18" s="175">
        <f t="shared" si="6"/>
        <v>1111000</v>
      </c>
    </row>
    <row r="19" spans="1:15" x14ac:dyDescent="0.2">
      <c r="A19" s="61">
        <v>11</v>
      </c>
      <c r="B19" s="59" t="s">
        <v>91</v>
      </c>
      <c r="C19" s="67"/>
      <c r="D19" s="154">
        <f t="shared" ref="D19" si="7">SUM(D15:D18)</f>
        <v>7234428000</v>
      </c>
      <c r="E19" s="70">
        <f>SUM(E15:E18)</f>
        <v>668178000</v>
      </c>
      <c r="F19" s="70">
        <f t="shared" ref="F19" si="8">SUM(F15:F18)</f>
        <v>659350000</v>
      </c>
      <c r="G19" s="70">
        <f t="shared" ref="G19:H19" si="9">SUM(G15:G18)</f>
        <v>1011000</v>
      </c>
      <c r="H19" s="70">
        <f t="shared" si="9"/>
        <v>6802000</v>
      </c>
      <c r="I19" s="70">
        <f t="shared" ref="I19:K19" si="10">SUM(I15:I18)</f>
        <v>-6802000</v>
      </c>
      <c r="J19" s="70">
        <f t="shared" si="10"/>
        <v>0</v>
      </c>
      <c r="K19" s="70">
        <f t="shared" si="10"/>
        <v>7817000</v>
      </c>
      <c r="M19" s="70">
        <f t="shared" ref="M19:N19" si="11">SUM(M15:M18)</f>
        <v>707299000</v>
      </c>
      <c r="N19" s="70">
        <f t="shared" si="11"/>
        <v>6822000</v>
      </c>
      <c r="O19" s="70">
        <f>SUM(O15:O18)</f>
        <v>700477000</v>
      </c>
    </row>
    <row r="20" spans="1:15" x14ac:dyDescent="0.2">
      <c r="A20" s="61">
        <v>12</v>
      </c>
      <c r="C20" s="67"/>
      <c r="D20" s="155"/>
      <c r="E20" s="71"/>
      <c r="F20" s="71"/>
      <c r="G20" s="71"/>
      <c r="H20" s="71"/>
      <c r="I20" s="71"/>
      <c r="J20" s="71"/>
      <c r="K20" s="71"/>
      <c r="M20" s="71"/>
      <c r="N20" s="71"/>
      <c r="O20" s="71"/>
    </row>
    <row r="21" spans="1:15" x14ac:dyDescent="0.2">
      <c r="A21" s="61">
        <v>13</v>
      </c>
      <c r="B21" s="73" t="s">
        <v>92</v>
      </c>
      <c r="C21" s="67"/>
      <c r="D21" s="173"/>
      <c r="E21" s="71"/>
      <c r="F21" s="71"/>
      <c r="G21" s="71"/>
      <c r="H21" s="71"/>
      <c r="I21" s="71"/>
      <c r="J21" s="71"/>
      <c r="K21" s="71"/>
      <c r="M21" s="71"/>
      <c r="N21" s="71"/>
      <c r="O21" s="71"/>
    </row>
    <row r="22" spans="1:15" x14ac:dyDescent="0.2">
      <c r="A22" s="61">
        <v>14</v>
      </c>
      <c r="B22" s="66" t="s">
        <v>93</v>
      </c>
      <c r="C22" s="67" t="s">
        <v>127</v>
      </c>
      <c r="D22" s="173">
        <v>1209951000</v>
      </c>
      <c r="E22" s="68">
        <f>SUM(F22:K22)</f>
        <v>100437000</v>
      </c>
      <c r="F22" s="175">
        <v>98131000</v>
      </c>
      <c r="G22" s="175">
        <v>160000</v>
      </c>
      <c r="H22" s="175">
        <v>953000</v>
      </c>
      <c r="I22" s="175">
        <v>-953000</v>
      </c>
      <c r="J22" s="175">
        <v>0</v>
      </c>
      <c r="K22" s="175">
        <v>2146000</v>
      </c>
      <c r="L22" s="176"/>
      <c r="M22" s="175">
        <v>106597000</v>
      </c>
      <c r="N22" s="175">
        <v>1006000</v>
      </c>
      <c r="O22" s="175">
        <f>+M22-N22</f>
        <v>105591000</v>
      </c>
    </row>
    <row r="23" spans="1:15" x14ac:dyDescent="0.2">
      <c r="A23" s="61">
        <v>15</v>
      </c>
      <c r="B23" s="66" t="s">
        <v>90</v>
      </c>
      <c r="C23" s="67">
        <v>35</v>
      </c>
      <c r="D23" s="173">
        <v>4333000</v>
      </c>
      <c r="E23" s="68">
        <f t="shared" ref="E23:E24" si="12">SUM(F23:K23)</f>
        <v>257000</v>
      </c>
      <c r="F23" s="175">
        <v>258000</v>
      </c>
      <c r="G23" s="175">
        <v>0</v>
      </c>
      <c r="H23" s="175">
        <v>6000</v>
      </c>
      <c r="I23" s="175">
        <v>-6000</v>
      </c>
      <c r="J23" s="175">
        <v>0</v>
      </c>
      <c r="K23" s="175">
        <v>-1000</v>
      </c>
      <c r="L23" s="176"/>
      <c r="M23" s="175">
        <v>245000</v>
      </c>
      <c r="N23" s="175">
        <v>3000</v>
      </c>
      <c r="O23" s="175">
        <f t="shared" ref="O23:O24" si="13">+M23-N23</f>
        <v>242000</v>
      </c>
    </row>
    <row r="24" spans="1:15" x14ac:dyDescent="0.2">
      <c r="A24" s="61">
        <v>16</v>
      </c>
      <c r="B24" s="66" t="s">
        <v>94</v>
      </c>
      <c r="C24" s="67">
        <v>43</v>
      </c>
      <c r="D24" s="173">
        <v>111404000</v>
      </c>
      <c r="E24" s="68">
        <f t="shared" si="12"/>
        <v>9772000</v>
      </c>
      <c r="F24" s="175">
        <v>9773000</v>
      </c>
      <c r="G24" s="175">
        <v>12000</v>
      </c>
      <c r="H24" s="175">
        <v>146000</v>
      </c>
      <c r="I24" s="175">
        <v>-146000</v>
      </c>
      <c r="J24" s="175">
        <v>0</v>
      </c>
      <c r="K24" s="175">
        <v>-13000</v>
      </c>
      <c r="L24" s="176"/>
      <c r="M24" s="175">
        <v>10423000</v>
      </c>
      <c r="N24" s="175">
        <v>99000</v>
      </c>
      <c r="O24" s="175">
        <f t="shared" si="13"/>
        <v>10324000</v>
      </c>
    </row>
    <row r="25" spans="1:15" x14ac:dyDescent="0.2">
      <c r="A25" s="61">
        <v>17</v>
      </c>
      <c r="B25" s="59" t="s">
        <v>95</v>
      </c>
      <c r="C25" s="67"/>
      <c r="D25" s="154">
        <f t="shared" ref="D25" si="14">SUM(D22:D24)</f>
        <v>1325688000</v>
      </c>
      <c r="E25" s="70">
        <f>SUM(E22:E24)</f>
        <v>110466000</v>
      </c>
      <c r="F25" s="70">
        <f t="shared" ref="F25" si="15">SUM(F22:F24)</f>
        <v>108162000</v>
      </c>
      <c r="G25" s="70">
        <f t="shared" ref="G25:H25" si="16">SUM(G22:G24)</f>
        <v>172000</v>
      </c>
      <c r="H25" s="70">
        <f t="shared" si="16"/>
        <v>1105000</v>
      </c>
      <c r="I25" s="70">
        <f t="shared" ref="I25:K25" si="17">SUM(I22:I24)</f>
        <v>-1105000</v>
      </c>
      <c r="J25" s="70">
        <f t="shared" si="17"/>
        <v>0</v>
      </c>
      <c r="K25" s="70">
        <f t="shared" si="17"/>
        <v>2132000</v>
      </c>
      <c r="M25" s="70">
        <f t="shared" ref="M25:N25" si="18">SUM(M22:M24)</f>
        <v>117265000</v>
      </c>
      <c r="N25" s="70">
        <f t="shared" si="18"/>
        <v>1108000</v>
      </c>
      <c r="O25" s="70">
        <f>SUM(O22:O24)</f>
        <v>116157000</v>
      </c>
    </row>
    <row r="26" spans="1:15" x14ac:dyDescent="0.2">
      <c r="A26" s="61">
        <v>18</v>
      </c>
      <c r="C26" s="67"/>
      <c r="D26" s="156"/>
    </row>
    <row r="27" spans="1:15" x14ac:dyDescent="0.2">
      <c r="A27" s="61">
        <v>19</v>
      </c>
      <c r="B27" s="59" t="s">
        <v>71</v>
      </c>
      <c r="C27" s="67">
        <v>40</v>
      </c>
      <c r="D27" s="174">
        <v>121199000</v>
      </c>
      <c r="E27" s="70">
        <f>SUM(F27:K27)</f>
        <v>8445000</v>
      </c>
      <c r="F27" s="177">
        <v>8167000</v>
      </c>
      <c r="G27" s="177">
        <v>16000</v>
      </c>
      <c r="H27" s="177">
        <v>73000</v>
      </c>
      <c r="I27" s="177">
        <v>-73000</v>
      </c>
      <c r="J27" s="177">
        <v>0</v>
      </c>
      <c r="K27" s="177">
        <v>262000</v>
      </c>
      <c r="L27" s="176"/>
      <c r="M27" s="177">
        <v>8990000</v>
      </c>
      <c r="N27" s="177">
        <v>88000</v>
      </c>
      <c r="O27" s="177">
        <f>+M27-N27</f>
        <v>8902000</v>
      </c>
    </row>
    <row r="28" spans="1:15" x14ac:dyDescent="0.2">
      <c r="A28" s="61">
        <v>20</v>
      </c>
      <c r="C28" s="67"/>
      <c r="D28" s="156"/>
    </row>
    <row r="29" spans="1:15" x14ac:dyDescent="0.2">
      <c r="A29" s="61">
        <v>21</v>
      </c>
      <c r="B29" s="73" t="s">
        <v>96</v>
      </c>
      <c r="C29" s="67"/>
      <c r="D29" s="155"/>
      <c r="E29" s="71"/>
      <c r="F29" s="71"/>
      <c r="G29" s="71"/>
      <c r="H29" s="71"/>
      <c r="I29" s="71"/>
      <c r="J29" s="71"/>
      <c r="K29" s="71"/>
      <c r="M29" s="71"/>
      <c r="N29" s="71"/>
      <c r="O29" s="71"/>
    </row>
    <row r="30" spans="1:15" x14ac:dyDescent="0.2">
      <c r="A30" s="61">
        <v>22</v>
      </c>
      <c r="B30" s="72" t="s">
        <v>97</v>
      </c>
      <c r="C30" s="67">
        <v>46</v>
      </c>
      <c r="D30" s="173">
        <v>65360000</v>
      </c>
      <c r="E30" s="71">
        <f>SUM(F30:K30)</f>
        <v>4386000</v>
      </c>
      <c r="F30" s="175">
        <v>4351000</v>
      </c>
      <c r="G30" s="175">
        <v>35000</v>
      </c>
      <c r="H30" s="175">
        <v>43000</v>
      </c>
      <c r="I30" s="175">
        <v>-43000</v>
      </c>
      <c r="J30" s="175">
        <v>0</v>
      </c>
      <c r="K30" s="175">
        <v>0</v>
      </c>
      <c r="L30" s="176"/>
      <c r="M30" s="175">
        <v>4637000</v>
      </c>
      <c r="N30" s="175">
        <v>45000</v>
      </c>
      <c r="O30" s="175">
        <f>+M30-N30</f>
        <v>4592000</v>
      </c>
    </row>
    <row r="31" spans="1:15" x14ac:dyDescent="0.2">
      <c r="A31" s="61">
        <v>23</v>
      </c>
      <c r="B31" s="72" t="s">
        <v>93</v>
      </c>
      <c r="C31" s="67">
        <v>49</v>
      </c>
      <c r="D31" s="173">
        <v>517869000</v>
      </c>
      <c r="E31" s="71">
        <f>SUM(F31:K31)</f>
        <v>34025000</v>
      </c>
      <c r="F31" s="175">
        <v>33732000</v>
      </c>
      <c r="G31" s="175">
        <v>293000</v>
      </c>
      <c r="H31" s="175">
        <v>327000</v>
      </c>
      <c r="I31" s="175">
        <v>-327000</v>
      </c>
      <c r="J31" s="175">
        <v>0</v>
      </c>
      <c r="K31" s="175">
        <v>0</v>
      </c>
      <c r="L31" s="176"/>
      <c r="M31" s="175">
        <v>36434000</v>
      </c>
      <c r="N31" s="175">
        <v>347000</v>
      </c>
      <c r="O31" s="175">
        <f>+M31-N31</f>
        <v>36087000</v>
      </c>
    </row>
    <row r="32" spans="1:15" x14ac:dyDescent="0.2">
      <c r="A32" s="61">
        <v>24</v>
      </c>
      <c r="B32" s="59" t="s">
        <v>98</v>
      </c>
      <c r="C32" s="67"/>
      <c r="D32" s="154">
        <f t="shared" ref="D32" si="19">SUM(D30:D31)</f>
        <v>583229000</v>
      </c>
      <c r="E32" s="70">
        <f>SUM(E30:E31)</f>
        <v>38411000</v>
      </c>
      <c r="F32" s="70">
        <f t="shared" ref="F32" si="20">SUM(F30:F31)</f>
        <v>38083000</v>
      </c>
      <c r="G32" s="70">
        <f t="shared" ref="G32:H32" si="21">SUM(G30:G31)</f>
        <v>328000</v>
      </c>
      <c r="H32" s="70">
        <f t="shared" si="21"/>
        <v>370000</v>
      </c>
      <c r="I32" s="70">
        <f t="shared" ref="I32:K32" si="22">SUM(I30:I31)</f>
        <v>-370000</v>
      </c>
      <c r="J32" s="70">
        <f t="shared" si="22"/>
        <v>0</v>
      </c>
      <c r="K32" s="70">
        <f t="shared" si="22"/>
        <v>0</v>
      </c>
      <c r="M32" s="70">
        <f t="shared" ref="M32:N32" si="23">SUM(M30:M31)</f>
        <v>41071000</v>
      </c>
      <c r="N32" s="70">
        <f t="shared" si="23"/>
        <v>392000</v>
      </c>
      <c r="O32" s="70">
        <f>SUM(O30:O31)</f>
        <v>40679000</v>
      </c>
    </row>
    <row r="33" spans="1:15" x14ac:dyDescent="0.2">
      <c r="A33" s="61">
        <v>25</v>
      </c>
      <c r="C33" s="67"/>
      <c r="D33" s="156"/>
    </row>
    <row r="34" spans="1:15" x14ac:dyDescent="0.2">
      <c r="A34" s="61">
        <v>26</v>
      </c>
      <c r="B34" s="59" t="s">
        <v>99</v>
      </c>
      <c r="C34" s="87" t="s">
        <v>204</v>
      </c>
      <c r="D34" s="174">
        <v>64372000</v>
      </c>
      <c r="E34" s="70">
        <f>SUM(F34:K34)</f>
        <v>15104000</v>
      </c>
      <c r="F34" s="177">
        <v>15060000</v>
      </c>
      <c r="G34" s="177">
        <v>44000</v>
      </c>
      <c r="H34" s="177">
        <v>225000</v>
      </c>
      <c r="I34" s="177">
        <v>-225000</v>
      </c>
      <c r="J34" s="177">
        <v>0</v>
      </c>
      <c r="K34" s="177">
        <v>0</v>
      </c>
      <c r="L34" s="176"/>
      <c r="M34" s="177">
        <v>16044000</v>
      </c>
      <c r="N34" s="177">
        <v>154000</v>
      </c>
      <c r="O34" s="177">
        <f>+M34-N34</f>
        <v>15890000</v>
      </c>
    </row>
    <row r="35" spans="1:15" x14ac:dyDescent="0.2">
      <c r="A35" s="61">
        <v>27</v>
      </c>
      <c r="B35" s="66"/>
      <c r="C35" s="67"/>
      <c r="D35" s="156"/>
    </row>
    <row r="36" spans="1:15" x14ac:dyDescent="0.2">
      <c r="A36" s="61">
        <v>30</v>
      </c>
      <c r="B36" s="73" t="s">
        <v>100</v>
      </c>
      <c r="C36" s="87" t="s">
        <v>131</v>
      </c>
      <c r="D36" s="174">
        <v>1974698000</v>
      </c>
      <c r="E36" s="70">
        <f>SUM(F36:K36)</f>
        <v>8297000</v>
      </c>
      <c r="F36" s="177">
        <v>8297000</v>
      </c>
      <c r="G36" s="177">
        <v>0</v>
      </c>
      <c r="H36" s="177">
        <v>7000</v>
      </c>
      <c r="I36" s="177">
        <v>-7000</v>
      </c>
      <c r="J36" s="177">
        <v>0</v>
      </c>
      <c r="K36" s="177">
        <v>0</v>
      </c>
      <c r="L36" s="176"/>
      <c r="M36" s="177">
        <v>10499000</v>
      </c>
      <c r="N36" s="177">
        <v>85000</v>
      </c>
      <c r="O36" s="177">
        <f>+M36-N36</f>
        <v>10414000</v>
      </c>
    </row>
    <row r="37" spans="1:15" x14ac:dyDescent="0.2">
      <c r="A37" s="61">
        <v>31</v>
      </c>
      <c r="B37" s="73"/>
      <c r="C37" s="67"/>
      <c r="D37" s="156"/>
    </row>
    <row r="38" spans="1:15" x14ac:dyDescent="0.2">
      <c r="A38" s="61">
        <v>30</v>
      </c>
      <c r="B38" s="73" t="s">
        <v>210</v>
      </c>
      <c r="C38" s="87" t="s">
        <v>211</v>
      </c>
      <c r="D38" s="174">
        <v>484745000</v>
      </c>
      <c r="E38" s="70">
        <f>SUM(F38:K38)</f>
        <v>6374000</v>
      </c>
      <c r="F38" s="177">
        <v>3875000</v>
      </c>
      <c r="G38" s="177">
        <v>0</v>
      </c>
      <c r="H38" s="177">
        <v>294000</v>
      </c>
      <c r="I38" s="177">
        <v>-294000</v>
      </c>
      <c r="J38" s="177">
        <v>0</v>
      </c>
      <c r="K38" s="177">
        <v>2499000</v>
      </c>
      <c r="L38" s="176"/>
      <c r="M38" s="177">
        <v>9670000</v>
      </c>
      <c r="N38" s="177">
        <v>298000</v>
      </c>
      <c r="O38" s="177">
        <f>+M38-N38</f>
        <v>9372000</v>
      </c>
    </row>
    <row r="39" spans="1:15" x14ac:dyDescent="0.2">
      <c r="A39" s="61">
        <v>31</v>
      </c>
      <c r="B39" s="73"/>
      <c r="C39" s="149"/>
      <c r="D39" s="156"/>
    </row>
    <row r="40" spans="1:15" ht="13.5" thickBot="1" x14ac:dyDescent="0.25">
      <c r="A40" s="61">
        <v>32</v>
      </c>
      <c r="B40" s="59" t="s">
        <v>101</v>
      </c>
      <c r="C40" s="67"/>
      <c r="D40" s="157">
        <f t="shared" ref="D40" si="24">SUM(D12,D19,D25,D27,D32,D34,D36,D38)</f>
        <v>22774734000</v>
      </c>
      <c r="E40" s="74">
        <f>SUM(E12,E19,E25,E27,E32,E34,E36,E38)</f>
        <v>2008374000</v>
      </c>
      <c r="F40" s="74">
        <f t="shared" ref="F40" si="25">SUM(F12,F19,F25,F27,F32,F34,F36,F38)</f>
        <v>1984267000</v>
      </c>
      <c r="G40" s="74">
        <f t="shared" ref="G40:H40" si="26">SUM(G12,G19,G25,G27,G32,G34,G36,G38)</f>
        <v>3267000</v>
      </c>
      <c r="H40" s="74">
        <f t="shared" si="26"/>
        <v>25975000</v>
      </c>
      <c r="I40" s="74">
        <f t="shared" ref="I40:K40" si="27">SUM(I12,I19,I25,I27,I32,I34,I36,I38)</f>
        <v>-25975000</v>
      </c>
      <c r="J40" s="74">
        <f t="shared" si="27"/>
        <v>0</v>
      </c>
      <c r="K40" s="74">
        <f t="shared" si="27"/>
        <v>20840000</v>
      </c>
      <c r="M40" s="74">
        <f t="shared" ref="M40:O40" si="28">SUM(M12,M19,M25,M27,M32,M34,M36,M38)</f>
        <v>2059266000</v>
      </c>
      <c r="N40" s="74">
        <f t="shared" si="28"/>
        <v>20680000</v>
      </c>
      <c r="O40" s="74">
        <f t="shared" si="28"/>
        <v>2038586000</v>
      </c>
    </row>
    <row r="41" spans="1:15" ht="13.5" thickTop="1" x14ac:dyDescent="0.2">
      <c r="A41" s="61">
        <v>33</v>
      </c>
      <c r="B41" s="73"/>
      <c r="C41" s="67"/>
      <c r="D41" s="158"/>
      <c r="E41" s="75"/>
      <c r="F41" s="75"/>
      <c r="G41" s="75"/>
      <c r="H41" s="75"/>
      <c r="I41" s="75"/>
      <c r="J41" s="75"/>
      <c r="K41" s="75"/>
      <c r="M41" s="75"/>
      <c r="N41" s="75"/>
      <c r="O41" s="75"/>
    </row>
    <row r="42" spans="1:15" x14ac:dyDescent="0.2">
      <c r="A42" s="61">
        <v>34</v>
      </c>
      <c r="B42" s="73" t="s">
        <v>213</v>
      </c>
      <c r="C42" s="67">
        <v>5</v>
      </c>
      <c r="D42" s="174">
        <v>7406000</v>
      </c>
      <c r="E42" s="70">
        <f>SUM(F42:K42)</f>
        <v>343000</v>
      </c>
      <c r="F42" s="177">
        <v>338000</v>
      </c>
      <c r="G42" s="177">
        <v>5000</v>
      </c>
      <c r="H42" s="177">
        <v>0</v>
      </c>
      <c r="I42" s="177">
        <v>0</v>
      </c>
      <c r="J42" s="177">
        <v>0</v>
      </c>
      <c r="K42" s="177">
        <v>0</v>
      </c>
      <c r="L42" s="176"/>
      <c r="M42" s="177">
        <v>342000</v>
      </c>
      <c r="N42" s="177">
        <v>0</v>
      </c>
      <c r="O42" s="177">
        <f>+M42-N42</f>
        <v>342000</v>
      </c>
    </row>
    <row r="43" spans="1:15" x14ac:dyDescent="0.2">
      <c r="A43" s="61">
        <v>35</v>
      </c>
      <c r="B43" s="73"/>
      <c r="C43" s="67"/>
      <c r="D43" s="156"/>
    </row>
    <row r="44" spans="1:15" ht="13.5" thickBot="1" x14ac:dyDescent="0.25">
      <c r="A44" s="61">
        <v>36</v>
      </c>
      <c r="B44" s="59" t="s">
        <v>102</v>
      </c>
      <c r="D44" s="157">
        <f t="shared" ref="D44" si="29">SUM(D40,D42)</f>
        <v>22782140000</v>
      </c>
      <c r="E44" s="74">
        <f>SUM(E40,E42)</f>
        <v>2008717000</v>
      </c>
      <c r="F44" s="74">
        <f t="shared" ref="F44" si="30">SUM(F40,F42)</f>
        <v>1984605000</v>
      </c>
      <c r="G44" s="74">
        <f t="shared" ref="G44:H44" si="31">SUM(G40,G42)</f>
        <v>3272000</v>
      </c>
      <c r="H44" s="74">
        <f t="shared" si="31"/>
        <v>25975000</v>
      </c>
      <c r="I44" s="74">
        <f t="shared" ref="I44:K44" si="32">SUM(I40,I42)</f>
        <v>-25975000</v>
      </c>
      <c r="J44" s="74">
        <f t="shared" si="32"/>
        <v>0</v>
      </c>
      <c r="K44" s="74">
        <f t="shared" si="32"/>
        <v>20840000</v>
      </c>
      <c r="M44" s="74">
        <f t="shared" ref="M44:N44" si="33">SUM(M40,M42)</f>
        <v>2059608000</v>
      </c>
      <c r="N44" s="74">
        <f t="shared" si="33"/>
        <v>20680000</v>
      </c>
      <c r="O44" s="74">
        <f>SUM(O40,O42)</f>
        <v>2038928000</v>
      </c>
    </row>
    <row r="45" spans="1:15" ht="13.5" thickTop="1" x14ac:dyDescent="0.2">
      <c r="A45" s="61"/>
      <c r="D45" s="156"/>
    </row>
    <row r="46" spans="1:15" x14ac:dyDescent="0.2">
      <c r="D46" s="156">
        <v>22782140000</v>
      </c>
      <c r="E46" s="90">
        <v>2008717000</v>
      </c>
      <c r="F46" s="90">
        <v>1984605000</v>
      </c>
      <c r="G46" s="90">
        <v>3272000</v>
      </c>
      <c r="H46" s="90">
        <v>25975000</v>
      </c>
      <c r="I46" s="90">
        <v>-25975000</v>
      </c>
      <c r="J46" s="90">
        <v>0</v>
      </c>
      <c r="K46" s="90">
        <v>20840000</v>
      </c>
      <c r="M46" s="90">
        <v>2059608000</v>
      </c>
      <c r="N46" s="90">
        <v>20680000</v>
      </c>
      <c r="O46" s="90">
        <f>+M46-N46</f>
        <v>2038928000</v>
      </c>
    </row>
    <row r="47" spans="1:15" x14ac:dyDescent="0.2">
      <c r="D47" s="156">
        <f t="shared" ref="D47" si="34">+D44-D46</f>
        <v>0</v>
      </c>
      <c r="E47" s="90">
        <f>+E44-E46</f>
        <v>0</v>
      </c>
      <c r="F47" s="90">
        <f t="shared" ref="F47:G47" si="35">+F44-F46</f>
        <v>0</v>
      </c>
      <c r="G47" s="90">
        <f t="shared" si="35"/>
        <v>0</v>
      </c>
      <c r="H47" s="90">
        <f t="shared" ref="H47:K47" si="36">+H44-H46</f>
        <v>0</v>
      </c>
      <c r="I47" s="90">
        <f t="shared" si="36"/>
        <v>0</v>
      </c>
      <c r="J47" s="90">
        <f t="shared" si="36"/>
        <v>0</v>
      </c>
      <c r="K47" s="90">
        <f t="shared" si="36"/>
        <v>0</v>
      </c>
      <c r="M47" s="90">
        <f>+M44-M46</f>
        <v>0</v>
      </c>
      <c r="N47" s="90">
        <f>+N44-N46</f>
        <v>0</v>
      </c>
      <c r="O47" s="90">
        <f>+O44-O46</f>
        <v>0</v>
      </c>
    </row>
  </sheetData>
  <mergeCells count="7">
    <mergeCell ref="E7:K7"/>
    <mergeCell ref="M7:O7"/>
    <mergeCell ref="A1:O1"/>
    <mergeCell ref="A2:O2"/>
    <mergeCell ref="A3:O3"/>
    <mergeCell ref="A4:O4"/>
    <mergeCell ref="A5:O5"/>
  </mergeCells>
  <phoneticPr fontId="0" type="noConversion"/>
  <printOptions horizontalCentered="1"/>
  <pageMargins left="0.7" right="0.7" top="0.75" bottom="0.75" header="0.3" footer="0.3"/>
  <pageSetup scale="56" orientation="landscape" r:id="rId1"/>
  <headerFooter alignWithMargins="0">
    <oddHeader>&amp;C2019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57"/>
  <sheetViews>
    <sheetView zoomScaleNormal="100" workbookViewId="0">
      <pane xSplit="1" ySplit="6" topLeftCell="B7" activePane="bottomRight" state="frozen"/>
      <selection activeCell="B22" sqref="B22"/>
      <selection pane="topRight" activeCell="B22" sqref="B22"/>
      <selection pane="bottomLeft" activeCell="B22" sqref="B22"/>
      <selection pane="bottomRight" activeCell="D17" sqref="D17"/>
    </sheetView>
  </sheetViews>
  <sheetFormatPr defaultColWidth="8.85546875" defaultRowHeight="12.75" x14ac:dyDescent="0.2"/>
  <cols>
    <col min="1" max="1" width="8.5703125" style="6" customWidth="1"/>
    <col min="2" max="2" width="35.28515625" style="6" customWidth="1"/>
    <col min="3" max="3" width="38.85546875" style="6" customWidth="1"/>
    <col min="4" max="5" width="10.42578125" style="6" customWidth="1"/>
    <col min="6" max="6" width="12.28515625" style="6" bestFit="1" customWidth="1"/>
    <col min="7" max="7" width="11.85546875" style="6" bestFit="1" customWidth="1"/>
    <col min="8" max="8" width="12.28515625" style="6" bestFit="1" customWidth="1"/>
    <col min="9" max="9" width="11.85546875" style="6" bestFit="1" customWidth="1"/>
    <col min="10" max="10" width="12.28515625" style="6" bestFit="1" customWidth="1"/>
    <col min="11" max="11" width="12.140625" style="6" bestFit="1" customWidth="1"/>
    <col min="12" max="12" width="11.140625" style="6" bestFit="1" customWidth="1"/>
    <col min="13" max="13" width="12.140625" style="6" bestFit="1" customWidth="1"/>
    <col min="14" max="16384" width="8.85546875" style="6"/>
  </cols>
  <sheetData>
    <row r="1" spans="1:11" ht="18" x14ac:dyDescent="0.25">
      <c r="A1" s="165" t="s">
        <v>2</v>
      </c>
      <c r="B1" s="166"/>
      <c r="C1" s="166"/>
      <c r="D1" s="166"/>
      <c r="E1" s="166"/>
      <c r="F1" s="166"/>
      <c r="G1" s="166"/>
      <c r="H1" s="166"/>
      <c r="I1" s="166"/>
    </row>
    <row r="2" spans="1:11" ht="18" x14ac:dyDescent="0.25">
      <c r="A2" s="165" t="s">
        <v>3</v>
      </c>
      <c r="B2" s="166"/>
      <c r="C2" s="166"/>
      <c r="D2" s="166"/>
      <c r="E2" s="166"/>
      <c r="F2" s="166"/>
      <c r="G2" s="166"/>
      <c r="H2" s="166"/>
      <c r="I2" s="166"/>
    </row>
    <row r="3" spans="1:11" ht="18" x14ac:dyDescent="0.25">
      <c r="A3" s="165" t="s">
        <v>73</v>
      </c>
      <c r="B3" s="167"/>
      <c r="C3" s="167"/>
      <c r="D3" s="167"/>
      <c r="E3" s="167"/>
      <c r="F3" s="167"/>
      <c r="G3" s="167"/>
      <c r="H3" s="167"/>
      <c r="I3" s="167"/>
    </row>
    <row r="4" spans="1:11" ht="18" x14ac:dyDescent="0.25">
      <c r="A4" s="165" t="s">
        <v>257</v>
      </c>
      <c r="B4" s="167"/>
      <c r="C4" s="167"/>
      <c r="D4" s="167"/>
      <c r="E4" s="167"/>
      <c r="F4" s="167"/>
      <c r="G4" s="167"/>
      <c r="H4" s="167"/>
      <c r="I4" s="167"/>
    </row>
    <row r="5" spans="1:11" s="172" customFormat="1" ht="17.25" customHeight="1" x14ac:dyDescent="0.25">
      <c r="A5" s="201"/>
      <c r="C5" s="168"/>
      <c r="D5" s="169"/>
      <c r="E5" s="170"/>
      <c r="F5" s="171"/>
    </row>
    <row r="6" spans="1:11" ht="39.75" customHeight="1" thickBot="1" x14ac:dyDescent="0.25">
      <c r="A6" s="202" t="s">
        <v>105</v>
      </c>
      <c r="B6" s="203"/>
      <c r="C6" s="204"/>
      <c r="D6" s="205" t="s">
        <v>106</v>
      </c>
      <c r="E6" s="206" t="s">
        <v>107</v>
      </c>
      <c r="F6" s="207" t="s">
        <v>4</v>
      </c>
      <c r="G6" s="207" t="s">
        <v>5</v>
      </c>
      <c r="H6" s="207" t="s">
        <v>6</v>
      </c>
      <c r="I6" s="208" t="s">
        <v>119</v>
      </c>
      <c r="J6" s="188"/>
      <c r="K6" s="188"/>
    </row>
    <row r="7" spans="1:11" x14ac:dyDescent="0.2">
      <c r="A7" s="209" t="s">
        <v>81</v>
      </c>
      <c r="B7" s="210" t="s">
        <v>82</v>
      </c>
      <c r="C7" s="5" t="s">
        <v>108</v>
      </c>
      <c r="D7" s="5" t="s">
        <v>83</v>
      </c>
      <c r="E7" s="211" t="s">
        <v>109</v>
      </c>
      <c r="F7" s="212" t="s">
        <v>84</v>
      </c>
      <c r="G7" s="212" t="s">
        <v>110</v>
      </c>
      <c r="H7" s="212" t="s">
        <v>111</v>
      </c>
      <c r="I7" s="212" t="s">
        <v>112</v>
      </c>
      <c r="J7" s="4"/>
    </row>
    <row r="8" spans="1:11" x14ac:dyDescent="0.2">
      <c r="A8" s="209"/>
      <c r="B8" s="210"/>
      <c r="C8" s="5"/>
      <c r="D8" s="5"/>
      <c r="E8" s="211"/>
      <c r="F8" s="213"/>
      <c r="G8" s="213"/>
      <c r="H8" s="213"/>
      <c r="I8" s="213"/>
      <c r="J8" s="189"/>
    </row>
    <row r="9" spans="1:11" x14ac:dyDescent="0.2">
      <c r="A9" s="209">
        <v>1</v>
      </c>
      <c r="B9" s="214" t="s">
        <v>258</v>
      </c>
      <c r="C9" s="5"/>
      <c r="D9" s="5"/>
      <c r="E9" s="211"/>
      <c r="F9" s="215">
        <v>19151820.944557771</v>
      </c>
      <c r="G9" s="215">
        <v>5015233.7483511036</v>
      </c>
      <c r="H9" s="215">
        <v>24167054.692908876</v>
      </c>
      <c r="I9" s="213"/>
      <c r="J9" s="190"/>
      <c r="K9" s="188"/>
    </row>
    <row r="10" spans="1:11" x14ac:dyDescent="0.2">
      <c r="A10" s="209">
        <v>2</v>
      </c>
      <c r="B10" s="214" t="s">
        <v>259</v>
      </c>
      <c r="C10" s="5"/>
      <c r="D10" s="216">
        <v>1.1779965631080057E-3</v>
      </c>
      <c r="E10" s="217">
        <v>-6.7981964135746184E-3</v>
      </c>
      <c r="F10" s="218">
        <v>22560.779249948973</v>
      </c>
      <c r="G10" s="218">
        <v>0</v>
      </c>
      <c r="H10" s="218">
        <v>22560.779249948973</v>
      </c>
      <c r="I10" s="213"/>
      <c r="J10" s="191"/>
      <c r="K10" s="188"/>
    </row>
    <row r="11" spans="1:11" x14ac:dyDescent="0.2">
      <c r="A11" s="209">
        <v>3</v>
      </c>
      <c r="B11" s="219" t="s">
        <v>260</v>
      </c>
      <c r="C11" s="5"/>
      <c r="D11" s="220" t="s">
        <v>261</v>
      </c>
      <c r="E11" s="221"/>
      <c r="F11" s="222">
        <v>2383314.7976538851</v>
      </c>
      <c r="G11" s="222">
        <v>918790.82269792224</v>
      </c>
      <c r="H11" s="222">
        <v>3302105.6203518072</v>
      </c>
      <c r="I11" s="223" t="s">
        <v>262</v>
      </c>
      <c r="J11" s="191"/>
      <c r="K11" s="188"/>
    </row>
    <row r="12" spans="1:11" x14ac:dyDescent="0.2">
      <c r="A12" s="209">
        <v>4</v>
      </c>
      <c r="B12" s="214" t="s">
        <v>146</v>
      </c>
      <c r="C12" s="4"/>
      <c r="D12" s="224"/>
      <c r="E12" s="225"/>
      <c r="F12" s="226">
        <v>21557696.521461602</v>
      </c>
      <c r="G12" s="226">
        <v>5934024.5710490262</v>
      </c>
      <c r="H12" s="215">
        <v>27491721.092510629</v>
      </c>
      <c r="I12" s="227"/>
      <c r="J12" s="192"/>
    </row>
    <row r="13" spans="1:11" x14ac:dyDescent="0.2">
      <c r="A13" s="209">
        <v>5</v>
      </c>
      <c r="B13" s="214"/>
      <c r="C13" s="4"/>
      <c r="D13" s="224"/>
      <c r="E13" s="225"/>
      <c r="F13" s="228"/>
      <c r="G13" s="228"/>
      <c r="H13" s="229"/>
      <c r="I13" s="227"/>
    </row>
    <row r="14" spans="1:11" x14ac:dyDescent="0.2">
      <c r="A14" s="209">
        <v>6</v>
      </c>
      <c r="B14" s="214" t="s">
        <v>263</v>
      </c>
      <c r="C14" s="4"/>
      <c r="D14" s="224"/>
      <c r="E14" s="225"/>
      <c r="F14" s="228">
        <v>-243660.29381966731</v>
      </c>
      <c r="G14" s="228">
        <v>87825.401962933305</v>
      </c>
      <c r="H14" s="230">
        <v>-155834.891856734</v>
      </c>
      <c r="I14" s="227"/>
    </row>
    <row r="15" spans="1:11" x14ac:dyDescent="0.2">
      <c r="A15" s="209">
        <v>7</v>
      </c>
      <c r="B15" s="231" t="s">
        <v>264</v>
      </c>
      <c r="C15" s="4"/>
      <c r="D15" s="4"/>
      <c r="E15" s="232"/>
      <c r="F15" s="230">
        <v>675972.95411333442</v>
      </c>
      <c r="G15" s="230">
        <v>49992.664219651371</v>
      </c>
      <c r="H15" s="230">
        <v>725965.61833298579</v>
      </c>
      <c r="I15" s="227"/>
      <c r="J15" s="4"/>
    </row>
    <row r="16" spans="1:11" x14ac:dyDescent="0.2">
      <c r="A16" s="209">
        <v>8</v>
      </c>
      <c r="B16" s="233" t="s">
        <v>231</v>
      </c>
      <c r="C16" s="4"/>
      <c r="D16" s="234">
        <v>0.8</v>
      </c>
      <c r="E16" s="234">
        <v>0.2</v>
      </c>
      <c r="F16" s="230">
        <v>-670254.86400000006</v>
      </c>
      <c r="G16" s="230">
        <v>-167563.71600000001</v>
      </c>
      <c r="H16" s="230">
        <v>-837818.58</v>
      </c>
      <c r="I16" s="227"/>
      <c r="J16" s="4"/>
      <c r="K16" s="193"/>
    </row>
    <row r="17" spans="1:11" x14ac:dyDescent="0.2">
      <c r="A17" s="209">
        <v>9</v>
      </c>
      <c r="B17" s="214"/>
      <c r="C17" s="4"/>
      <c r="D17" s="234"/>
      <c r="E17" s="235"/>
      <c r="F17" s="230"/>
      <c r="G17" s="230"/>
      <c r="H17" s="230">
        <v>0</v>
      </c>
      <c r="I17" s="227"/>
      <c r="J17" s="4"/>
      <c r="K17" s="193"/>
    </row>
    <row r="18" spans="1:11" x14ac:dyDescent="0.2">
      <c r="A18" s="209">
        <v>10</v>
      </c>
      <c r="B18" s="4" t="s">
        <v>265</v>
      </c>
      <c r="C18" s="5"/>
      <c r="D18" s="216"/>
      <c r="E18" s="217"/>
      <c r="F18" s="236">
        <v>-1724915.8399999999</v>
      </c>
      <c r="G18" s="237">
        <v>0</v>
      </c>
      <c r="H18" s="237">
        <v>-1724915.8399999999</v>
      </c>
      <c r="I18" s="227"/>
      <c r="J18" s="4"/>
      <c r="K18" s="193"/>
    </row>
    <row r="19" spans="1:11" x14ac:dyDescent="0.2">
      <c r="A19" s="209">
        <v>11</v>
      </c>
      <c r="B19" s="4"/>
      <c r="C19" s="4"/>
      <c r="D19" s="4"/>
      <c r="E19" s="238"/>
      <c r="F19" s="239"/>
      <c r="G19" s="239"/>
      <c r="H19" s="239"/>
      <c r="I19" s="227"/>
      <c r="J19" s="4"/>
      <c r="K19" s="194"/>
    </row>
    <row r="20" spans="1:11" ht="14.1" customHeight="1" x14ac:dyDescent="0.2">
      <c r="A20" s="209">
        <v>12</v>
      </c>
      <c r="B20" s="231" t="s">
        <v>266</v>
      </c>
      <c r="C20" s="4"/>
      <c r="F20" s="240">
        <v>19594838.477755271</v>
      </c>
      <c r="G20" s="240">
        <v>5904278.9212316107</v>
      </c>
      <c r="H20" s="240">
        <v>25499117.398986883</v>
      </c>
      <c r="I20" s="227"/>
      <c r="K20" s="194"/>
    </row>
    <row r="21" spans="1:11" ht="14.1" customHeight="1" x14ac:dyDescent="0.2">
      <c r="A21" s="209">
        <v>13</v>
      </c>
      <c r="B21" s="233"/>
      <c r="C21" s="4"/>
      <c r="D21" s="4"/>
      <c r="E21" s="238"/>
      <c r="F21" s="241"/>
      <c r="G21" s="241"/>
      <c r="H21" s="241"/>
      <c r="I21" s="227"/>
    </row>
    <row r="22" spans="1:11" ht="14.1" customHeight="1" x14ac:dyDescent="0.2">
      <c r="A22" s="209">
        <v>14</v>
      </c>
      <c r="B22" s="242" t="s">
        <v>232</v>
      </c>
      <c r="C22" s="4"/>
      <c r="D22" s="4"/>
      <c r="E22" s="238"/>
      <c r="F22" s="241"/>
      <c r="G22" s="241"/>
      <c r="H22" s="241"/>
      <c r="I22" s="227"/>
    </row>
    <row r="23" spans="1:11" ht="14.1" customHeight="1" x14ac:dyDescent="0.2">
      <c r="A23" s="209">
        <v>15</v>
      </c>
      <c r="B23" s="233" t="s">
        <v>267</v>
      </c>
      <c r="C23" s="4"/>
      <c r="D23" s="4"/>
      <c r="E23" s="238"/>
      <c r="F23" s="243">
        <v>8.4790000000000004E-3</v>
      </c>
      <c r="G23" s="243">
        <v>5.1240000000000001E-3</v>
      </c>
      <c r="H23" s="241"/>
      <c r="I23" s="238"/>
    </row>
    <row r="24" spans="1:11" ht="14.1" customHeight="1" x14ac:dyDescent="0.2">
      <c r="A24" s="209">
        <v>16</v>
      </c>
      <c r="B24" s="233" t="s">
        <v>233</v>
      </c>
      <c r="C24" s="4"/>
      <c r="D24" s="4"/>
      <c r="E24" s="238"/>
      <c r="F24" s="243">
        <v>2E-3</v>
      </c>
      <c r="G24" s="243">
        <v>2E-3</v>
      </c>
      <c r="H24" s="241"/>
      <c r="I24" s="238"/>
    </row>
    <row r="25" spans="1:11" ht="14.1" customHeight="1" x14ac:dyDescent="0.2">
      <c r="A25" s="209">
        <v>17</v>
      </c>
      <c r="B25" s="233" t="s">
        <v>234</v>
      </c>
      <c r="C25" s="4"/>
      <c r="D25" s="4"/>
      <c r="E25" s="238"/>
      <c r="F25" s="243">
        <v>3.8406000000000003E-2</v>
      </c>
      <c r="G25" s="243">
        <v>3.8323000000000003E-2</v>
      </c>
      <c r="H25" s="241"/>
      <c r="I25" s="238"/>
    </row>
    <row r="26" spans="1:11" ht="14.1" customHeight="1" x14ac:dyDescent="0.2">
      <c r="A26" s="209">
        <v>18</v>
      </c>
      <c r="B26" s="233"/>
      <c r="C26" s="4"/>
      <c r="D26" s="4"/>
      <c r="E26" s="238"/>
      <c r="F26" s="244"/>
      <c r="G26" s="244"/>
      <c r="H26" s="241"/>
      <c r="I26" s="238"/>
    </row>
    <row r="27" spans="1:11" ht="14.1" customHeight="1" x14ac:dyDescent="0.2">
      <c r="A27" s="209">
        <v>19</v>
      </c>
      <c r="B27" s="231" t="s">
        <v>235</v>
      </c>
      <c r="C27" s="4"/>
      <c r="D27" s="4"/>
      <c r="E27" s="238"/>
      <c r="F27" s="245">
        <v>0.95111500000000004</v>
      </c>
      <c r="G27" s="245">
        <v>0.95455299999999998</v>
      </c>
      <c r="H27" s="246"/>
      <c r="I27" s="238"/>
    </row>
    <row r="28" spans="1:11" ht="14.1" customHeight="1" x14ac:dyDescent="0.2">
      <c r="A28" s="209">
        <v>20</v>
      </c>
      <c r="B28" s="233"/>
      <c r="C28" s="4"/>
      <c r="D28" s="4"/>
      <c r="E28" s="238"/>
      <c r="F28" s="241"/>
      <c r="G28" s="241"/>
      <c r="H28" s="241"/>
      <c r="I28" s="238"/>
    </row>
    <row r="29" spans="1:11" ht="14.1" customHeight="1" x14ac:dyDescent="0.2">
      <c r="A29" s="209">
        <v>21</v>
      </c>
      <c r="B29" s="231" t="s">
        <v>236</v>
      </c>
      <c r="C29" s="4"/>
      <c r="D29" s="4"/>
      <c r="E29" s="238"/>
      <c r="F29" s="240">
        <v>20601965.56436947</v>
      </c>
      <c r="G29" s="240">
        <v>6185386.1663329443</v>
      </c>
      <c r="H29" s="240">
        <v>26787351.730702415</v>
      </c>
      <c r="I29" s="238"/>
    </row>
    <row r="30" spans="1:11" ht="14.1" customHeight="1" x14ac:dyDescent="0.2">
      <c r="A30" s="209">
        <v>22</v>
      </c>
      <c r="B30" s="233"/>
      <c r="C30" s="4"/>
      <c r="D30" s="4"/>
      <c r="E30" s="238"/>
      <c r="F30" s="247"/>
      <c r="G30" s="247"/>
      <c r="H30" s="247"/>
      <c r="I30" s="238"/>
    </row>
    <row r="31" spans="1:11" ht="14.1" customHeight="1" x14ac:dyDescent="0.2">
      <c r="A31" s="209">
        <v>23</v>
      </c>
      <c r="B31" s="231" t="s">
        <v>268</v>
      </c>
      <c r="C31" s="4"/>
      <c r="D31" s="4"/>
      <c r="E31" s="4"/>
      <c r="F31" s="248">
        <v>20659545.214275822</v>
      </c>
      <c r="G31" s="248">
        <v>5359731.5322091393</v>
      </c>
      <c r="H31" s="249">
        <v>26019276.746484961</v>
      </c>
      <c r="I31" s="238"/>
      <c r="K31" s="193"/>
    </row>
    <row r="32" spans="1:11" x14ac:dyDescent="0.2">
      <c r="A32" s="209">
        <v>24</v>
      </c>
      <c r="B32" s="250"/>
      <c r="C32" s="251"/>
      <c r="D32" s="251"/>
      <c r="E32" s="251"/>
      <c r="F32" s="252"/>
      <c r="G32" s="252"/>
      <c r="H32" s="252"/>
      <c r="I32" s="238"/>
    </row>
    <row r="33" spans="1:11" ht="13.5" thickBot="1" x14ac:dyDescent="0.25">
      <c r="A33" s="209">
        <v>25</v>
      </c>
      <c r="B33" s="253" t="s">
        <v>237</v>
      </c>
      <c r="C33" s="254"/>
      <c r="D33" s="254"/>
      <c r="E33" s="255"/>
      <c r="F33" s="256">
        <v>-57579.649906352162</v>
      </c>
      <c r="G33" s="256">
        <v>825654.63412380498</v>
      </c>
      <c r="H33" s="256">
        <v>768074.98421745375</v>
      </c>
      <c r="I33" s="257"/>
    </row>
    <row r="34" spans="1:11" ht="13.5" thickTop="1" x14ac:dyDescent="0.2">
      <c r="A34" s="5"/>
      <c r="B34" s="5"/>
      <c r="C34" s="4"/>
      <c r="D34" s="4"/>
      <c r="E34" s="4"/>
      <c r="F34" s="4"/>
      <c r="G34" s="4"/>
      <c r="H34" s="4"/>
    </row>
    <row r="35" spans="1:11" ht="14.1" customHeight="1" x14ac:dyDescent="0.2">
      <c r="B35" s="5"/>
      <c r="C35" s="4"/>
      <c r="D35" s="4"/>
      <c r="E35" s="4"/>
      <c r="F35" s="258"/>
      <c r="G35" s="258"/>
      <c r="H35" s="259"/>
    </row>
    <row r="36" spans="1:11" ht="14.1" customHeight="1" x14ac:dyDescent="0.2">
      <c r="A36" s="260" t="s">
        <v>274</v>
      </c>
      <c r="B36" s="5"/>
      <c r="C36" s="4"/>
      <c r="D36" s="4"/>
      <c r="E36" s="4"/>
      <c r="F36" s="258"/>
      <c r="G36" s="258"/>
      <c r="H36" s="259"/>
    </row>
    <row r="37" spans="1:11" ht="14.1" customHeight="1" x14ac:dyDescent="0.2">
      <c r="A37" s="261" t="s">
        <v>275</v>
      </c>
      <c r="B37" s="5"/>
      <c r="C37" s="4"/>
      <c r="D37" s="4"/>
      <c r="E37" s="4"/>
      <c r="F37" s="258"/>
      <c r="G37" s="258"/>
      <c r="H37" s="259"/>
    </row>
    <row r="38" spans="1:11" ht="14.1" customHeight="1" x14ac:dyDescent="0.2">
      <c r="B38" s="5"/>
      <c r="C38" s="4"/>
      <c r="D38" s="4"/>
      <c r="E38" s="4"/>
      <c r="F38" s="258"/>
      <c r="G38" s="258"/>
      <c r="H38" s="259"/>
    </row>
    <row r="39" spans="1:11" ht="14.1" customHeight="1" thickBot="1" x14ac:dyDescent="0.25">
      <c r="A39" s="262" t="s">
        <v>238</v>
      </c>
      <c r="C39" s="4"/>
      <c r="D39" s="4"/>
      <c r="E39" s="4"/>
      <c r="F39" s="263" t="s">
        <v>4</v>
      </c>
      <c r="G39" s="263" t="s">
        <v>5</v>
      </c>
      <c r="H39" s="264" t="s">
        <v>6</v>
      </c>
    </row>
    <row r="40" spans="1:11" ht="14.1" customHeight="1" x14ac:dyDescent="0.2">
      <c r="A40" s="265"/>
      <c r="C40" s="4"/>
      <c r="D40" s="4"/>
      <c r="E40" s="4"/>
      <c r="F40" s="266"/>
      <c r="G40" s="266"/>
      <c r="H40" s="258"/>
    </row>
    <row r="41" spans="1:11" ht="14.1" customHeight="1" x14ac:dyDescent="0.2">
      <c r="A41" s="219"/>
      <c r="C41" s="4"/>
      <c r="D41" s="4"/>
      <c r="E41" s="4"/>
      <c r="F41" s="267"/>
      <c r="G41" s="267"/>
      <c r="H41" s="267"/>
      <c r="J41" s="195"/>
    </row>
    <row r="42" spans="1:11" ht="14.1" customHeight="1" x14ac:dyDescent="0.2">
      <c r="A42" s="219" t="s">
        <v>269</v>
      </c>
      <c r="C42" s="4"/>
      <c r="D42" s="4"/>
      <c r="E42" s="4"/>
      <c r="F42" s="267">
        <v>1709751.747000949</v>
      </c>
      <c r="G42" s="267">
        <v>962436.98139292421</v>
      </c>
      <c r="H42" s="267">
        <v>2672188.7283938732</v>
      </c>
      <c r="J42" s="195"/>
      <c r="K42" s="193"/>
    </row>
    <row r="43" spans="1:11" ht="14.1" customHeight="1" x14ac:dyDescent="0.2">
      <c r="A43" s="214" t="s">
        <v>263</v>
      </c>
      <c r="C43" s="4"/>
      <c r="D43" s="4"/>
      <c r="E43" s="4"/>
      <c r="F43" s="267">
        <v>-173158.83540788473</v>
      </c>
      <c r="G43" s="267">
        <v>91997.452158505184</v>
      </c>
      <c r="H43" s="267">
        <v>-81161.383249379549</v>
      </c>
      <c r="J43" s="195"/>
      <c r="K43" s="193"/>
    </row>
    <row r="44" spans="1:11" ht="25.5" customHeight="1" x14ac:dyDescent="0.2">
      <c r="A44" s="268" t="s">
        <v>272</v>
      </c>
      <c r="B44" s="268"/>
      <c r="C44" s="268"/>
      <c r="D44" s="268"/>
      <c r="E44" s="268"/>
      <c r="F44" s="269">
        <v>-462439.73483579507</v>
      </c>
      <c r="G44" s="269">
        <v>-263451.92961995857</v>
      </c>
      <c r="H44" s="269">
        <v>-725891.66445575363</v>
      </c>
      <c r="J44" s="195"/>
    </row>
    <row r="45" spans="1:11" x14ac:dyDescent="0.2">
      <c r="A45" s="265" t="s">
        <v>239</v>
      </c>
      <c r="F45" s="267">
        <v>94090.278729451806</v>
      </c>
      <c r="G45" s="267">
        <v>34672.130192334203</v>
      </c>
      <c r="H45" s="270">
        <v>128762.408921786</v>
      </c>
      <c r="J45" s="195"/>
    </row>
    <row r="46" spans="1:11" x14ac:dyDescent="0.2">
      <c r="A46" s="214" t="s">
        <v>270</v>
      </c>
      <c r="F46" s="267">
        <v>0</v>
      </c>
      <c r="G46" s="267">
        <v>0</v>
      </c>
      <c r="H46" s="270">
        <v>0</v>
      </c>
      <c r="J46" s="195"/>
    </row>
    <row r="47" spans="1:11" x14ac:dyDescent="0.2">
      <c r="A47" s="265" t="s">
        <v>271</v>
      </c>
      <c r="F47" s="267">
        <v>-1225823.1053930731</v>
      </c>
      <c r="G47" s="267">
        <v>0</v>
      </c>
      <c r="H47" s="270">
        <v>-1225823.1053930731</v>
      </c>
      <c r="J47" s="195"/>
    </row>
    <row r="48" spans="1:11" x14ac:dyDescent="0.2">
      <c r="F48" s="267"/>
      <c r="G48" s="267"/>
      <c r="H48" s="270"/>
      <c r="J48" s="195"/>
    </row>
    <row r="49" spans="1:11" ht="13.5" thickBot="1" x14ac:dyDescent="0.25">
      <c r="A49" s="271" t="s">
        <v>240</v>
      </c>
      <c r="F49" s="272">
        <v>-57579.649906352162</v>
      </c>
      <c r="G49" s="272">
        <v>825654.63412380486</v>
      </c>
      <c r="H49" s="272">
        <v>768074.98421745282</v>
      </c>
      <c r="K49" s="193"/>
    </row>
    <row r="50" spans="1:11" ht="13.5" thickTop="1" x14ac:dyDescent="0.2"/>
    <row r="51" spans="1:11" x14ac:dyDescent="0.2">
      <c r="K51" s="193"/>
    </row>
    <row r="52" spans="1:11" x14ac:dyDescent="0.2">
      <c r="F52" s="196"/>
      <c r="G52" s="196"/>
      <c r="J52" s="197"/>
    </row>
    <row r="53" spans="1:11" x14ac:dyDescent="0.2">
      <c r="F53" s="196"/>
      <c r="G53" s="196"/>
      <c r="J53" s="197"/>
    </row>
    <row r="54" spans="1:11" x14ac:dyDescent="0.2">
      <c r="C54" s="198"/>
      <c r="D54" s="198"/>
    </row>
    <row r="56" spans="1:11" x14ac:dyDescent="0.2">
      <c r="C56" s="198"/>
      <c r="D56" s="198"/>
      <c r="K56" s="193"/>
    </row>
    <row r="57" spans="1:11" x14ac:dyDescent="0.2">
      <c r="C57" s="196"/>
      <c r="D57" s="196"/>
    </row>
  </sheetData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9033D31A5CEC74C8FB416E89D5C551A" ma:contentTypeVersion="44" ma:contentTypeDescription="" ma:contentTypeScope="" ma:versionID="79153d8458dc5c02c6bad15c3b533d5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2020-08-31T07:00:00+00:00</OpenedDate>
    <SignificantOrder xmlns="dc463f71-b30c-4ab2-9473-d307f9d35888">false</SignificantOrder>
    <Date1 xmlns="dc463f71-b30c-4ab2-9473-d307f9d35888">2020-08-31T07:00:00+00:00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200770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16C77AD-D009-475A-9103-46E8599C219D}"/>
</file>

<file path=customXml/itemProps2.xml><?xml version="1.0" encoding="utf-8"?>
<ds:datastoreItem xmlns:ds="http://schemas.openxmlformats.org/officeDocument/2006/customXml" ds:itemID="{84E07AC4-1D11-48A7-A620-7DDAF352AD19}"/>
</file>

<file path=customXml/itemProps3.xml><?xml version="1.0" encoding="utf-8"?>
<ds:datastoreItem xmlns:ds="http://schemas.openxmlformats.org/officeDocument/2006/customXml" ds:itemID="{ECDC5036-ED12-4F51-B81E-4EEBA3C22A4B}"/>
</file>

<file path=customXml/itemProps4.xml><?xml version="1.0" encoding="utf-8"?>
<ds:datastoreItem xmlns:ds="http://schemas.openxmlformats.org/officeDocument/2006/customXml" ds:itemID="{5B2723DD-8F10-4D83-9D24-53CC2ED7EC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Controls</vt:lpstr>
      <vt:lpstr>2020 Proposed Impacts</vt:lpstr>
      <vt:lpstr>2020 Equal % Allocation</vt:lpstr>
      <vt:lpstr>Street &amp; Area Lighting</vt:lpstr>
      <vt:lpstr>Typical Residential Notice</vt:lpstr>
      <vt:lpstr>2019 Equal % Allocation</vt:lpstr>
      <vt:lpstr>Estimated Base Revenue</vt:lpstr>
      <vt:lpstr>Revenue Req 2020-2021</vt:lpstr>
      <vt:lpstr>'2019 Equal % Allocation'!Print_Area</vt:lpstr>
      <vt:lpstr>'2020 Equal % Allocation'!Print_Area</vt:lpstr>
      <vt:lpstr>'2020 Proposed Impacts'!Print_Area</vt:lpstr>
      <vt:lpstr>'Estimated Base Revenue'!Print_Area</vt:lpstr>
      <vt:lpstr>'Street &amp; Area Lighting'!Print_Area</vt:lpstr>
      <vt:lpstr>'Typical Residential Notice'!Print_Area</vt:lpstr>
      <vt:lpstr>'Street &amp; Area Lighting'!Print_Titles</vt:lpstr>
    </vt:vector>
  </TitlesOfParts>
  <Company>Regulatory Assistance Project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Lazar</dc:creator>
  <cp:lastModifiedBy>Veronica Martin</cp:lastModifiedBy>
  <cp:lastPrinted>2019-09-03T21:49:43Z</cp:lastPrinted>
  <dcterms:created xsi:type="dcterms:W3CDTF">2006-08-15T18:29:06Z</dcterms:created>
  <dcterms:modified xsi:type="dcterms:W3CDTF">2020-08-31T19:38:21Z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0x0101006E56B4D1795A2E4DB2F0B01679ED314A0029033D31A5CEC74C8FB416E89D5C551A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